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hinavbajpai/Library/Mobile Documents/com~apple~CloudDocs/Documents/1. Education/3. IU Courses/10. HPC/HPC Project/"/>
    </mc:Choice>
  </mc:AlternateContent>
  <xr:revisionPtr revIDLastSave="0" documentId="13_ncr:1_{B553DC50-A3B4-B54D-8513-0E3F96C777DB}" xr6:coauthVersionLast="47" xr6:coauthVersionMax="47" xr10:uidLastSave="{00000000-0000-0000-0000-000000000000}"/>
  <bookViews>
    <workbookView xWindow="0" yWindow="500" windowWidth="28800" windowHeight="16300" xr2:uid="{EE5602E7-F750-B04C-95FE-BBD474BAD1D4}"/>
  </bookViews>
  <sheets>
    <sheet name="Results" sheetId="6" r:id="rId1"/>
    <sheet name="Python Result - Unsorted" sheetId="1" r:id="rId2"/>
    <sheet name="Python Result - Sorted" sheetId="5" r:id="rId3"/>
    <sheet name="MPI Processor = 16" sheetId="9" r:id="rId4"/>
    <sheet name="OMP Threads = 8" sheetId="4" r:id="rId5"/>
    <sheet name="MPI (24 Processors - 1 Node)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3" i="6" l="1"/>
  <c r="K6" i="3"/>
  <c r="K8" i="3" s="1"/>
  <c r="K9" i="3" s="1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36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6" i="6"/>
  <c r="J5" i="6"/>
  <c r="L11" i="6"/>
  <c r="L12" i="6"/>
  <c r="L14" i="6"/>
  <c r="L17" i="6"/>
  <c r="L19" i="6"/>
  <c r="L24" i="6"/>
  <c r="L25" i="6"/>
  <c r="L26" i="6"/>
  <c r="L27" i="6"/>
  <c r="L13" i="6"/>
  <c r="L15" i="6"/>
  <c r="L16" i="6"/>
  <c r="L18" i="6"/>
  <c r="L21" i="6"/>
  <c r="L22" i="6"/>
  <c r="L23" i="6"/>
  <c r="L29" i="6"/>
  <c r="L30" i="6"/>
  <c r="L31" i="6"/>
  <c r="L32" i="6"/>
  <c r="L20" i="6"/>
  <c r="L28" i="6"/>
  <c r="L10" i="6"/>
  <c r="L6" i="6"/>
  <c r="L5" i="6"/>
  <c r="L50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1" i="6"/>
  <c r="L52" i="6"/>
  <c r="L53" i="6"/>
  <c r="L54" i="6"/>
  <c r="L55" i="6"/>
  <c r="L56" i="6"/>
  <c r="L57" i="6"/>
  <c r="L58" i="6"/>
  <c r="L36" i="6"/>
  <c r="Q7" i="9"/>
  <c r="Q9" i="9" s="1"/>
  <c r="Q10" i="9" s="1"/>
  <c r="Q6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5" i="9"/>
  <c r="K6" i="4"/>
  <c r="K8" i="4" s="1"/>
  <c r="K9" i="4" s="1"/>
  <c r="K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5" i="4"/>
  <c r="K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" i="3"/>
  <c r="J6" i="5"/>
  <c r="J8" i="5" s="1"/>
  <c r="J9" i="5" s="1"/>
  <c r="J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" i="5"/>
  <c r="J5" i="1"/>
  <c r="J6" i="1"/>
  <c r="J8" i="1" s="1"/>
  <c r="J9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" i="1"/>
</calcChain>
</file>

<file path=xl/sharedStrings.xml><?xml version="1.0" encoding="utf-8"?>
<sst xmlns="http://schemas.openxmlformats.org/spreadsheetml/2006/main" count="448" uniqueCount="108">
  <si>
    <t>Number of trades in file</t>
  </si>
  <si>
    <t>Unique 1</t>
  </si>
  <si>
    <t>Unique 2</t>
  </si>
  <si>
    <t>Unique 3</t>
  </si>
  <si>
    <t>Unique 4</t>
  </si>
  <si>
    <t>Unique 5</t>
  </si>
  <si>
    <t>Unique 6</t>
  </si>
  <si>
    <t>Unique 7</t>
  </si>
  <si>
    <t>Unique 8</t>
  </si>
  <si>
    <t>Unique 9</t>
  </si>
  <si>
    <t>Unique 10</t>
  </si>
  <si>
    <t>Unique 11</t>
  </si>
  <si>
    <t>Unique 12</t>
  </si>
  <si>
    <t>Unique 13</t>
  </si>
  <si>
    <t>Unique 14</t>
  </si>
  <si>
    <t>Unique 15</t>
  </si>
  <si>
    <t>Unique 16</t>
  </si>
  <si>
    <t>Unique 17</t>
  </si>
  <si>
    <t>Unique 18</t>
  </si>
  <si>
    <t>Unique 19</t>
  </si>
  <si>
    <t>Unique 20</t>
  </si>
  <si>
    <t>Unique 21</t>
  </si>
  <si>
    <t>Unique 22</t>
  </si>
  <si>
    <t>Unique 23</t>
  </si>
  <si>
    <t>Unique 24</t>
  </si>
  <si>
    <t>Unique 25</t>
  </si>
  <si>
    <t>Unique 26</t>
  </si>
  <si>
    <t>Unique 27</t>
  </si>
  <si>
    <t>Unique 28</t>
  </si>
  <si>
    <t>Unique 29</t>
  </si>
  <si>
    <t>Unique 30</t>
  </si>
  <si>
    <t>Unique 31</t>
  </si>
  <si>
    <t>Unique 32</t>
  </si>
  <si>
    <t>Unique 33</t>
  </si>
  <si>
    <t>Unique 34</t>
  </si>
  <si>
    <t>Unique 35</t>
  </si>
  <si>
    <t>Unique 36</t>
  </si>
  <si>
    <t>Unique 37</t>
  </si>
  <si>
    <t>Unique 38</t>
  </si>
  <si>
    <t>Unique 39</t>
  </si>
  <si>
    <t>Unique 40</t>
  </si>
  <si>
    <t>Unique 41</t>
  </si>
  <si>
    <t>Unique 42</t>
  </si>
  <si>
    <t>Unique 43</t>
  </si>
  <si>
    <t>Unique 44</t>
  </si>
  <si>
    <t>Unique 45</t>
  </si>
  <si>
    <t>Unique 46</t>
  </si>
  <si>
    <t>Unique 47</t>
  </si>
  <si>
    <t>Unique 48</t>
  </si>
  <si>
    <t>Combination #</t>
  </si>
  <si>
    <t>Val1</t>
  </si>
  <si>
    <t>Val2</t>
  </si>
  <si>
    <t>Val3</t>
  </si>
  <si>
    <t>Val4</t>
  </si>
  <si>
    <t>Val5</t>
  </si>
  <si>
    <t>Total</t>
  </si>
  <si>
    <t>Total Unique</t>
  </si>
  <si>
    <t>Unique 49</t>
  </si>
  <si>
    <t>Unique 50</t>
  </si>
  <si>
    <t>Unique 51</t>
  </si>
  <si>
    <t>Unique 52</t>
  </si>
  <si>
    <t>Unique 53</t>
  </si>
  <si>
    <t>% Remaining</t>
  </si>
  <si>
    <t>Python Sorted Trade List Results</t>
  </si>
  <si>
    <t>Python Unsorted Trade List Results</t>
  </si>
  <si>
    <t>OpenMP - Trade List Results</t>
  </si>
  <si>
    <t>Time Limit = 120 mins</t>
  </si>
  <si>
    <t>Val6</t>
  </si>
  <si>
    <t>MPI Unsorted Trade List Results</t>
  </si>
  <si>
    <t>Time Limit = 12 hrs.</t>
  </si>
  <si>
    <t>Time Constraint</t>
  </si>
  <si>
    <t>Job ID</t>
  </si>
  <si>
    <t>Run-Time (mins)</t>
  </si>
  <si>
    <t>Memory (GB)</t>
  </si>
  <si>
    <t>Status</t>
  </si>
  <si>
    <t>Timeout</t>
  </si>
  <si>
    <t>Number of Processors</t>
  </si>
  <si>
    <t>Python</t>
  </si>
  <si>
    <t>Memory Out</t>
  </si>
  <si>
    <t>Number of Threads</t>
  </si>
  <si>
    <t>OMP</t>
  </si>
  <si>
    <t>120 min</t>
  </si>
  <si>
    <t xml:space="preserve">Total Unique Combinations </t>
  </si>
  <si>
    <t>Total Unique Combinations</t>
  </si>
  <si>
    <t>Number of Nodes</t>
  </si>
  <si>
    <t>MPI</t>
  </si>
  <si>
    <t>Numbers Resolved</t>
  </si>
  <si>
    <t>Completed</t>
  </si>
  <si>
    <t>Val7</t>
  </si>
  <si>
    <t>Val8</t>
  </si>
  <si>
    <t>Val9</t>
  </si>
  <si>
    <t>Val10</t>
  </si>
  <si>
    <t>Val11</t>
  </si>
  <si>
    <t>Val12</t>
  </si>
  <si>
    <t>MPI Sorted Trade List Results</t>
  </si>
  <si>
    <t>&gt;&gt; Best Performance</t>
  </si>
  <si>
    <t>Type</t>
  </si>
  <si>
    <t>unsorted input</t>
  </si>
  <si>
    <t>sorted input</t>
  </si>
  <si>
    <t>Total Numbers in Combinations</t>
  </si>
  <si>
    <t>Numbers Remaining</t>
  </si>
  <si>
    <t>Number Remaining</t>
  </si>
  <si>
    <t xml:space="preserve">Model Implementation Summary </t>
  </si>
  <si>
    <t>Processors = 16</t>
  </si>
  <si>
    <t>Processors = 24</t>
  </si>
  <si>
    <t>MPI Unconstrained Time</t>
  </si>
  <si>
    <t>12 hrs.</t>
  </si>
  <si>
    <t>Run-Time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</si>
</sst>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5F9025"/>
      <name val="Arial Unicode MS"/>
      <family val="2"/>
    </font>
    <font>
      <b/>
      <i/>
      <sz val="16"/>
      <color theme="4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rgb="FF000000"/>
      <name val="Menlo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i/>
      <sz val="14"/>
      <color theme="5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1D7CE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1" xfId="0" applyBorder="1"/>
    <xf numFmtId="2" fontId="2" fillId="3" borderId="1" xfId="0" applyNumberFormat="1" applyFont="1" applyFill="1" applyBorder="1"/>
    <xf numFmtId="0" fontId="5" fillId="0" borderId="0" xfId="0" applyFont="1"/>
    <xf numFmtId="0" fontId="2" fillId="4" borderId="0" xfId="0" applyFont="1" applyFill="1"/>
    <xf numFmtId="9" fontId="2" fillId="5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20" fontId="0" fillId="0" borderId="0" xfId="0" applyNumberFormat="1"/>
    <xf numFmtId="0" fontId="10" fillId="6" borderId="1" xfId="0" applyFont="1" applyFill="1" applyBorder="1"/>
    <xf numFmtId="0" fontId="11" fillId="0" borderId="1" xfId="2" applyBorder="1"/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1" xfId="0" applyFont="1" applyBorder="1"/>
    <xf numFmtId="0" fontId="11" fillId="0" borderId="1" xfId="2" applyFill="1" applyBorder="1"/>
    <xf numFmtId="0" fontId="1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0" borderId="0" xfId="0" applyNumberFormat="1"/>
    <xf numFmtId="0" fontId="12" fillId="2" borderId="0" xfId="0" applyFont="1" applyFill="1"/>
    <xf numFmtId="0" fontId="13" fillId="0" borderId="0" xfId="0" applyFont="1"/>
    <xf numFmtId="0" fontId="14" fillId="0" borderId="0" xfId="0" applyFont="1"/>
    <xf numFmtId="9" fontId="0" fillId="0" borderId="1" xfId="1" applyFont="1" applyBorder="1"/>
    <xf numFmtId="0" fontId="10" fillId="7" borderId="1" xfId="0" applyFont="1" applyFill="1" applyBorder="1"/>
    <xf numFmtId="1" fontId="0" fillId="7" borderId="1" xfId="0" applyNumberFormat="1" applyFill="1" applyBorder="1"/>
    <xf numFmtId="0" fontId="15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DD8D-2F1C-9845-80B6-09A6A12D4921}">
  <dimension ref="A1:N63"/>
  <sheetViews>
    <sheetView showGridLines="0" tabSelected="1" workbookViewId="0">
      <selection activeCell="F80" sqref="F80"/>
    </sheetView>
  </sheetViews>
  <sheetFormatPr baseColWidth="10" defaultRowHeight="16" x14ac:dyDescent="0.2"/>
  <cols>
    <col min="1" max="1" width="14.33203125" bestFit="1" customWidth="1"/>
    <col min="2" max="2" width="18" bestFit="1" customWidth="1"/>
    <col min="3" max="3" width="17.5" customWidth="1"/>
    <col min="4" max="4" width="15.33203125" customWidth="1"/>
    <col min="5" max="6" width="13.5" bestFit="1" customWidth="1"/>
    <col min="7" max="7" width="22.6640625" style="15" bestFit="1" customWidth="1"/>
    <col min="8" max="8" width="11.5" bestFit="1" customWidth="1"/>
    <col min="9" max="9" width="15.5" bestFit="1" customWidth="1"/>
    <col min="10" max="10" width="16" bestFit="1" customWidth="1"/>
    <col min="11" max="11" width="16" customWidth="1"/>
    <col min="12" max="12" width="13.83203125" customWidth="1"/>
  </cols>
  <sheetData>
    <row r="1" spans="1:14" ht="25" thickBot="1" x14ac:dyDescent="0.35">
      <c r="A1" s="28" t="s">
        <v>102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4" ht="17" thickTop="1" x14ac:dyDescent="0.2"/>
    <row r="3" spans="1:14" ht="19" x14ac:dyDescent="0.25">
      <c r="A3" s="24" t="s">
        <v>77</v>
      </c>
    </row>
    <row r="4" spans="1:14" x14ac:dyDescent="0.2">
      <c r="A4" s="11" t="s">
        <v>96</v>
      </c>
      <c r="B4" s="11" t="s">
        <v>76</v>
      </c>
      <c r="C4" s="11" t="s">
        <v>70</v>
      </c>
      <c r="D4" s="11" t="s">
        <v>71</v>
      </c>
      <c r="E4" s="11" t="s">
        <v>72</v>
      </c>
      <c r="F4" s="11" t="s">
        <v>73</v>
      </c>
      <c r="G4" s="16" t="s">
        <v>82</v>
      </c>
      <c r="H4" s="11" t="s">
        <v>74</v>
      </c>
      <c r="I4" s="22" t="s">
        <v>86</v>
      </c>
      <c r="J4" s="11" t="s">
        <v>101</v>
      </c>
      <c r="K4" s="16" t="s">
        <v>55</v>
      </c>
      <c r="L4" s="11" t="s">
        <v>62</v>
      </c>
    </row>
    <row r="5" spans="1:14" x14ac:dyDescent="0.2">
      <c r="A5" s="17" t="s">
        <v>97</v>
      </c>
      <c r="B5" s="17">
        <v>1</v>
      </c>
      <c r="C5" s="13" t="s">
        <v>81</v>
      </c>
      <c r="D5" s="18">
        <v>3159473</v>
      </c>
      <c r="E5" s="17">
        <v>120</v>
      </c>
      <c r="F5" s="17">
        <v>75</v>
      </c>
      <c r="G5" s="19">
        <v>48</v>
      </c>
      <c r="H5" s="17" t="s">
        <v>75</v>
      </c>
      <c r="I5" s="26">
        <v>200</v>
      </c>
      <c r="J5" s="26">
        <f>354-I5</f>
        <v>154</v>
      </c>
      <c r="K5" s="19">
        <v>354</v>
      </c>
      <c r="L5" s="25">
        <f>(354-I5)/354</f>
        <v>0.43502824858757061</v>
      </c>
    </row>
    <row r="6" spans="1:14" x14ac:dyDescent="0.2">
      <c r="A6" s="17" t="s">
        <v>98</v>
      </c>
      <c r="B6" s="17">
        <v>1</v>
      </c>
      <c r="C6" s="13" t="s">
        <v>81</v>
      </c>
      <c r="D6" s="18">
        <v>3159629</v>
      </c>
      <c r="E6" s="17">
        <v>120</v>
      </c>
      <c r="F6" s="17">
        <v>76.84</v>
      </c>
      <c r="G6" s="19">
        <v>53</v>
      </c>
      <c r="H6" s="17" t="s">
        <v>75</v>
      </c>
      <c r="I6" s="26">
        <v>225</v>
      </c>
      <c r="J6" s="26">
        <f>354-I6</f>
        <v>129</v>
      </c>
      <c r="K6" s="19">
        <v>354</v>
      </c>
      <c r="L6" s="25">
        <f t="shared" ref="L6" si="0">(354-I6)/354</f>
        <v>0.36440677966101692</v>
      </c>
      <c r="M6" t="s">
        <v>95</v>
      </c>
    </row>
    <row r="8" spans="1:14" ht="19" x14ac:dyDescent="0.25">
      <c r="A8" s="24" t="s">
        <v>80</v>
      </c>
    </row>
    <row r="9" spans="1:14" x14ac:dyDescent="0.2">
      <c r="A9" s="11" t="s">
        <v>84</v>
      </c>
      <c r="B9" s="11" t="s">
        <v>79</v>
      </c>
      <c r="C9" s="11" t="s">
        <v>70</v>
      </c>
      <c r="D9" s="11" t="s">
        <v>71</v>
      </c>
      <c r="E9" s="11" t="s">
        <v>72</v>
      </c>
      <c r="F9" s="11" t="s">
        <v>73</v>
      </c>
      <c r="G9" s="16" t="s">
        <v>83</v>
      </c>
      <c r="H9" s="11" t="s">
        <v>74</v>
      </c>
      <c r="I9" s="22" t="s">
        <v>86</v>
      </c>
      <c r="J9" s="11" t="s">
        <v>101</v>
      </c>
      <c r="K9" s="16" t="s">
        <v>55</v>
      </c>
      <c r="L9" s="11" t="s">
        <v>62</v>
      </c>
      <c r="M9" s="21"/>
      <c r="N9" s="21"/>
    </row>
    <row r="10" spans="1:14" x14ac:dyDescent="0.2">
      <c r="A10" s="3">
        <v>1</v>
      </c>
      <c r="B10" s="3">
        <v>2</v>
      </c>
      <c r="C10" s="13" t="s">
        <v>81</v>
      </c>
      <c r="D10" s="3">
        <v>3162327</v>
      </c>
      <c r="E10" s="3">
        <v>120</v>
      </c>
      <c r="F10" s="3">
        <v>118.2</v>
      </c>
      <c r="G10" s="20">
        <v>23</v>
      </c>
      <c r="H10" s="3" t="s">
        <v>75</v>
      </c>
      <c r="I10" s="27">
        <v>83</v>
      </c>
      <c r="J10" s="26">
        <f t="shared" ref="J10:J32" si="1">354-I10</f>
        <v>271</v>
      </c>
      <c r="K10" s="19">
        <v>354</v>
      </c>
      <c r="L10" s="25">
        <f>(354-I10)/354</f>
        <v>0.7655367231638418</v>
      </c>
      <c r="M10" s="21"/>
      <c r="N10" s="21"/>
    </row>
    <row r="11" spans="1:14" x14ac:dyDescent="0.2">
      <c r="A11" s="3">
        <v>1</v>
      </c>
      <c r="B11" s="3">
        <v>3</v>
      </c>
      <c r="C11" s="13" t="s">
        <v>81</v>
      </c>
      <c r="D11" s="3">
        <v>3161408</v>
      </c>
      <c r="E11" s="3">
        <v>120</v>
      </c>
      <c r="F11" s="3">
        <v>212.54</v>
      </c>
      <c r="G11" s="20">
        <v>22</v>
      </c>
      <c r="H11" s="3" t="s">
        <v>75</v>
      </c>
      <c r="I11" s="27">
        <v>78</v>
      </c>
      <c r="J11" s="26">
        <f t="shared" si="1"/>
        <v>276</v>
      </c>
      <c r="K11" s="19">
        <v>354</v>
      </c>
      <c r="L11" s="25">
        <f t="shared" ref="L11:L32" si="2">(354-I11)/354</f>
        <v>0.77966101694915257</v>
      </c>
      <c r="M11" s="21"/>
      <c r="N11" s="21"/>
    </row>
    <row r="12" spans="1:14" x14ac:dyDescent="0.2">
      <c r="A12" s="3">
        <v>1</v>
      </c>
      <c r="B12" s="3">
        <v>4</v>
      </c>
      <c r="C12" s="13" t="s">
        <v>81</v>
      </c>
      <c r="D12" s="3">
        <v>3161409</v>
      </c>
      <c r="E12" s="3">
        <v>120</v>
      </c>
      <c r="F12" s="3">
        <v>298.52999999999997</v>
      </c>
      <c r="G12" s="20">
        <v>13</v>
      </c>
      <c r="H12" s="3" t="s">
        <v>75</v>
      </c>
      <c r="I12" s="27">
        <v>45</v>
      </c>
      <c r="J12" s="26">
        <f t="shared" si="1"/>
        <v>309</v>
      </c>
      <c r="K12" s="19">
        <v>354</v>
      </c>
      <c r="L12" s="25">
        <f t="shared" si="2"/>
        <v>0.8728813559322034</v>
      </c>
      <c r="M12" s="21"/>
      <c r="N12" s="21"/>
    </row>
    <row r="13" spans="1:14" x14ac:dyDescent="0.2">
      <c r="A13" s="3">
        <v>1</v>
      </c>
      <c r="B13" s="3">
        <v>5</v>
      </c>
      <c r="C13" s="13" t="s">
        <v>81</v>
      </c>
      <c r="D13" s="3">
        <v>3161410</v>
      </c>
      <c r="E13" s="3">
        <v>120</v>
      </c>
      <c r="F13" s="3">
        <v>422.69</v>
      </c>
      <c r="G13" s="20">
        <v>18</v>
      </c>
      <c r="H13" s="3" t="s">
        <v>75</v>
      </c>
      <c r="I13" s="27">
        <v>70</v>
      </c>
      <c r="J13" s="26">
        <f t="shared" si="1"/>
        <v>284</v>
      </c>
      <c r="K13" s="19">
        <v>354</v>
      </c>
      <c r="L13" s="25">
        <f t="shared" si="2"/>
        <v>0.80225988700564976</v>
      </c>
      <c r="M13" s="21"/>
      <c r="N13" s="21"/>
    </row>
    <row r="14" spans="1:14" x14ac:dyDescent="0.2">
      <c r="A14" s="3">
        <v>1</v>
      </c>
      <c r="B14" s="3">
        <v>6</v>
      </c>
      <c r="C14" s="13" t="s">
        <v>81</v>
      </c>
      <c r="D14" s="3">
        <v>3161411</v>
      </c>
      <c r="E14" s="3">
        <v>120</v>
      </c>
      <c r="F14" s="3">
        <v>471.18</v>
      </c>
      <c r="G14" s="20">
        <v>10</v>
      </c>
      <c r="H14" s="3" t="s">
        <v>75</v>
      </c>
      <c r="I14" s="27">
        <v>38</v>
      </c>
      <c r="J14" s="26">
        <f t="shared" si="1"/>
        <v>316</v>
      </c>
      <c r="K14" s="19">
        <v>354</v>
      </c>
      <c r="L14" s="25">
        <f t="shared" si="2"/>
        <v>0.89265536723163841</v>
      </c>
      <c r="M14" s="21"/>
      <c r="N14" s="21"/>
    </row>
    <row r="15" spans="1:14" x14ac:dyDescent="0.2">
      <c r="A15" s="3">
        <v>1</v>
      </c>
      <c r="B15" s="3">
        <v>7</v>
      </c>
      <c r="C15" s="13" t="s">
        <v>81</v>
      </c>
      <c r="D15" s="3">
        <v>3161412</v>
      </c>
      <c r="E15" s="3">
        <v>105</v>
      </c>
      <c r="F15" s="3">
        <v>486.82</v>
      </c>
      <c r="G15" s="20">
        <v>7</v>
      </c>
      <c r="H15" s="3" t="s">
        <v>78</v>
      </c>
      <c r="I15" s="27">
        <v>20</v>
      </c>
      <c r="J15" s="26">
        <f t="shared" si="1"/>
        <v>334</v>
      </c>
      <c r="K15" s="19">
        <v>354</v>
      </c>
      <c r="L15" s="25">
        <f t="shared" si="2"/>
        <v>0.94350282485875703</v>
      </c>
      <c r="M15" s="21"/>
      <c r="N15" s="21"/>
    </row>
    <row r="16" spans="1:14" x14ac:dyDescent="0.2">
      <c r="A16" s="3">
        <v>1</v>
      </c>
      <c r="B16" s="3">
        <v>8</v>
      </c>
      <c r="C16" s="13" t="s">
        <v>81</v>
      </c>
      <c r="D16" s="14">
        <v>3161413</v>
      </c>
      <c r="E16" s="3">
        <v>107</v>
      </c>
      <c r="F16" s="3">
        <v>482.62</v>
      </c>
      <c r="G16" s="20">
        <v>29</v>
      </c>
      <c r="H16" s="3" t="s">
        <v>78</v>
      </c>
      <c r="I16" s="27">
        <v>130</v>
      </c>
      <c r="J16" s="26">
        <f t="shared" si="1"/>
        <v>224</v>
      </c>
      <c r="K16" s="19">
        <v>354</v>
      </c>
      <c r="L16" s="25">
        <f t="shared" si="2"/>
        <v>0.63276836158192096</v>
      </c>
      <c r="M16" t="s">
        <v>95</v>
      </c>
      <c r="N16" s="21"/>
    </row>
    <row r="17" spans="1:14" x14ac:dyDescent="0.2">
      <c r="A17" s="3">
        <v>1</v>
      </c>
      <c r="B17" s="3">
        <v>9</v>
      </c>
      <c r="C17" s="13" t="s">
        <v>81</v>
      </c>
      <c r="D17" s="3">
        <v>3161414</v>
      </c>
      <c r="E17" s="3">
        <v>120</v>
      </c>
      <c r="F17" s="3">
        <v>426.68</v>
      </c>
      <c r="G17" s="20">
        <v>22</v>
      </c>
      <c r="H17" s="3" t="s">
        <v>75</v>
      </c>
      <c r="I17" s="27">
        <v>98</v>
      </c>
      <c r="J17" s="26">
        <f t="shared" si="1"/>
        <v>256</v>
      </c>
      <c r="K17" s="19">
        <v>354</v>
      </c>
      <c r="L17" s="25">
        <f t="shared" si="2"/>
        <v>0.7231638418079096</v>
      </c>
      <c r="M17" s="21"/>
      <c r="N17" s="21"/>
    </row>
    <row r="18" spans="1:14" x14ac:dyDescent="0.2">
      <c r="A18" s="3">
        <v>1</v>
      </c>
      <c r="B18" s="3">
        <v>10</v>
      </c>
      <c r="C18" s="13" t="s">
        <v>81</v>
      </c>
      <c r="D18" s="3">
        <v>3161415</v>
      </c>
      <c r="E18" s="3">
        <v>120</v>
      </c>
      <c r="F18" s="3">
        <v>484.82</v>
      </c>
      <c r="G18" s="20">
        <v>15</v>
      </c>
      <c r="H18" s="3" t="s">
        <v>78</v>
      </c>
      <c r="I18" s="27">
        <v>69</v>
      </c>
      <c r="J18" s="26">
        <f t="shared" si="1"/>
        <v>285</v>
      </c>
      <c r="K18" s="19">
        <v>354</v>
      </c>
      <c r="L18" s="25">
        <f t="shared" si="2"/>
        <v>0.80508474576271183</v>
      </c>
      <c r="M18" s="21"/>
      <c r="N18" s="21"/>
    </row>
    <row r="19" spans="1:14" x14ac:dyDescent="0.2">
      <c r="A19" s="3">
        <v>1</v>
      </c>
      <c r="B19" s="3">
        <v>11</v>
      </c>
      <c r="C19" s="13" t="s">
        <v>81</v>
      </c>
      <c r="D19" s="3">
        <v>3161416</v>
      </c>
      <c r="E19" s="3">
        <v>120</v>
      </c>
      <c r="F19" s="3">
        <v>476.23</v>
      </c>
      <c r="G19" s="20">
        <v>5</v>
      </c>
      <c r="H19" s="3" t="s">
        <v>75</v>
      </c>
      <c r="I19" s="27">
        <v>19</v>
      </c>
      <c r="J19" s="26">
        <f t="shared" si="1"/>
        <v>335</v>
      </c>
      <c r="K19" s="19">
        <v>354</v>
      </c>
      <c r="L19" s="25">
        <f t="shared" si="2"/>
        <v>0.9463276836158192</v>
      </c>
      <c r="M19" s="21"/>
      <c r="N19" s="21"/>
    </row>
    <row r="20" spans="1:14" x14ac:dyDescent="0.2">
      <c r="A20" s="3">
        <v>1</v>
      </c>
      <c r="B20" s="3">
        <v>12</v>
      </c>
      <c r="C20" s="13" t="s">
        <v>81</v>
      </c>
      <c r="D20" s="3">
        <v>3161417</v>
      </c>
      <c r="E20" s="3">
        <v>91</v>
      </c>
      <c r="F20" s="3">
        <v>481.97</v>
      </c>
      <c r="G20" s="20">
        <v>5</v>
      </c>
      <c r="H20" s="3" t="s">
        <v>78</v>
      </c>
      <c r="I20" s="27">
        <v>20</v>
      </c>
      <c r="J20" s="26">
        <f t="shared" si="1"/>
        <v>334</v>
      </c>
      <c r="K20" s="19">
        <v>354</v>
      </c>
      <c r="L20" s="25">
        <f t="shared" si="2"/>
        <v>0.94350282485875703</v>
      </c>
      <c r="M20" s="21"/>
      <c r="N20" s="21"/>
    </row>
    <row r="21" spans="1:14" x14ac:dyDescent="0.2">
      <c r="A21" s="3">
        <v>1</v>
      </c>
      <c r="B21" s="3">
        <v>13</v>
      </c>
      <c r="C21" s="13" t="s">
        <v>81</v>
      </c>
      <c r="D21" s="3">
        <v>3161418</v>
      </c>
      <c r="E21" s="3">
        <v>74</v>
      </c>
      <c r="F21" s="3">
        <v>485.25</v>
      </c>
      <c r="G21" s="20">
        <v>5</v>
      </c>
      <c r="H21" s="3" t="s">
        <v>78</v>
      </c>
      <c r="I21" s="27">
        <v>17</v>
      </c>
      <c r="J21" s="26">
        <f t="shared" si="1"/>
        <v>337</v>
      </c>
      <c r="K21" s="19">
        <v>354</v>
      </c>
      <c r="L21" s="25">
        <f t="shared" si="2"/>
        <v>0.95197740112994356</v>
      </c>
      <c r="M21" s="21"/>
      <c r="N21" s="21"/>
    </row>
    <row r="22" spans="1:14" x14ac:dyDescent="0.2">
      <c r="A22" s="3">
        <v>1</v>
      </c>
      <c r="B22" s="3">
        <v>14</v>
      </c>
      <c r="C22" s="13" t="s">
        <v>81</v>
      </c>
      <c r="D22" s="3">
        <v>3161419</v>
      </c>
      <c r="E22" s="3">
        <v>72</v>
      </c>
      <c r="F22" s="3">
        <v>484.37</v>
      </c>
      <c r="G22" s="20">
        <v>4</v>
      </c>
      <c r="H22" s="3" t="s">
        <v>78</v>
      </c>
      <c r="I22" s="27">
        <v>15</v>
      </c>
      <c r="J22" s="26">
        <f t="shared" si="1"/>
        <v>339</v>
      </c>
      <c r="K22" s="19">
        <v>354</v>
      </c>
      <c r="L22" s="25">
        <f t="shared" si="2"/>
        <v>0.9576271186440678</v>
      </c>
      <c r="M22" s="21"/>
      <c r="N22" s="21"/>
    </row>
    <row r="23" spans="1:14" x14ac:dyDescent="0.2">
      <c r="A23" s="3">
        <v>1</v>
      </c>
      <c r="B23" s="3">
        <v>15</v>
      </c>
      <c r="C23" s="13" t="s">
        <v>81</v>
      </c>
      <c r="D23" s="3">
        <v>3161420</v>
      </c>
      <c r="E23" s="3">
        <v>80</v>
      </c>
      <c r="F23" s="3">
        <v>483.35</v>
      </c>
      <c r="G23" s="20">
        <v>4</v>
      </c>
      <c r="H23" s="3" t="s">
        <v>78</v>
      </c>
      <c r="I23" s="27">
        <v>13</v>
      </c>
      <c r="J23" s="26">
        <f t="shared" si="1"/>
        <v>341</v>
      </c>
      <c r="K23" s="19">
        <v>354</v>
      </c>
      <c r="L23" s="25">
        <f t="shared" si="2"/>
        <v>0.96327683615819204</v>
      </c>
      <c r="M23" s="21"/>
      <c r="N23" s="21"/>
    </row>
    <row r="24" spans="1:14" x14ac:dyDescent="0.2">
      <c r="A24" s="3">
        <v>1</v>
      </c>
      <c r="B24" s="3">
        <v>16</v>
      </c>
      <c r="C24" s="13" t="s">
        <v>81</v>
      </c>
      <c r="D24" s="3">
        <v>3161421</v>
      </c>
      <c r="E24" s="3">
        <v>79</v>
      </c>
      <c r="F24" s="3">
        <v>485.78</v>
      </c>
      <c r="G24" s="20">
        <v>4</v>
      </c>
      <c r="H24" s="3" t="s">
        <v>78</v>
      </c>
      <c r="I24" s="27">
        <v>15</v>
      </c>
      <c r="J24" s="26">
        <f t="shared" si="1"/>
        <v>339</v>
      </c>
      <c r="K24" s="19">
        <v>354</v>
      </c>
      <c r="L24" s="25">
        <f t="shared" si="2"/>
        <v>0.9576271186440678</v>
      </c>
      <c r="M24" s="21"/>
      <c r="N24" s="21"/>
    </row>
    <row r="25" spans="1:14" x14ac:dyDescent="0.2">
      <c r="A25" s="3">
        <v>1</v>
      </c>
      <c r="B25" s="3">
        <v>17</v>
      </c>
      <c r="C25" s="13" t="s">
        <v>81</v>
      </c>
      <c r="D25" s="3">
        <v>3161422</v>
      </c>
      <c r="E25" s="3">
        <v>85</v>
      </c>
      <c r="F25" s="3">
        <v>485.56</v>
      </c>
      <c r="G25" s="20">
        <v>1</v>
      </c>
      <c r="H25" s="3" t="s">
        <v>78</v>
      </c>
      <c r="I25" s="27">
        <v>3</v>
      </c>
      <c r="J25" s="26">
        <f t="shared" si="1"/>
        <v>351</v>
      </c>
      <c r="K25" s="19">
        <v>354</v>
      </c>
      <c r="L25" s="25">
        <f t="shared" si="2"/>
        <v>0.99152542372881358</v>
      </c>
      <c r="M25" s="21"/>
      <c r="N25" s="21"/>
    </row>
    <row r="26" spans="1:14" x14ac:dyDescent="0.2">
      <c r="A26" s="3">
        <v>1</v>
      </c>
      <c r="B26" s="3">
        <v>18</v>
      </c>
      <c r="C26" s="13" t="s">
        <v>81</v>
      </c>
      <c r="D26" s="3">
        <v>3161423</v>
      </c>
      <c r="E26" s="3">
        <v>69</v>
      </c>
      <c r="F26" s="3">
        <v>485.18</v>
      </c>
      <c r="G26" s="20">
        <v>2</v>
      </c>
      <c r="H26" s="3" t="s">
        <v>78</v>
      </c>
      <c r="I26" s="27">
        <v>6</v>
      </c>
      <c r="J26" s="26">
        <f t="shared" si="1"/>
        <v>348</v>
      </c>
      <c r="K26" s="19">
        <v>354</v>
      </c>
      <c r="L26" s="25">
        <f t="shared" si="2"/>
        <v>0.98305084745762716</v>
      </c>
      <c r="M26" s="21"/>
      <c r="N26" s="21"/>
    </row>
    <row r="27" spans="1:14" x14ac:dyDescent="0.2">
      <c r="A27" s="3">
        <v>1</v>
      </c>
      <c r="B27" s="3">
        <v>19</v>
      </c>
      <c r="C27" s="13" t="s">
        <v>81</v>
      </c>
      <c r="D27" s="3">
        <v>3161424</v>
      </c>
      <c r="E27" s="3">
        <v>75</v>
      </c>
      <c r="F27" s="3">
        <v>481.41</v>
      </c>
      <c r="G27" s="20">
        <v>0</v>
      </c>
      <c r="H27" s="3" t="s">
        <v>78</v>
      </c>
      <c r="I27" s="27">
        <v>0</v>
      </c>
      <c r="J27" s="26">
        <f t="shared" si="1"/>
        <v>354</v>
      </c>
      <c r="K27" s="19">
        <v>354</v>
      </c>
      <c r="L27" s="25">
        <f t="shared" si="2"/>
        <v>1</v>
      </c>
      <c r="M27" s="21"/>
      <c r="N27" s="21"/>
    </row>
    <row r="28" spans="1:14" x14ac:dyDescent="0.2">
      <c r="A28" s="3">
        <v>1</v>
      </c>
      <c r="B28" s="3">
        <v>20</v>
      </c>
      <c r="C28" s="13" t="s">
        <v>81</v>
      </c>
      <c r="D28" s="3">
        <v>3161425</v>
      </c>
      <c r="E28" s="3">
        <v>65</v>
      </c>
      <c r="F28" s="3">
        <v>484</v>
      </c>
      <c r="G28" s="20">
        <v>1</v>
      </c>
      <c r="H28" s="3" t="s">
        <v>78</v>
      </c>
      <c r="I28" s="27">
        <v>3</v>
      </c>
      <c r="J28" s="26">
        <f t="shared" si="1"/>
        <v>351</v>
      </c>
      <c r="K28" s="19">
        <v>354</v>
      </c>
      <c r="L28" s="25">
        <f t="shared" si="2"/>
        <v>0.99152542372881358</v>
      </c>
      <c r="M28" s="21"/>
      <c r="N28" s="21"/>
    </row>
    <row r="29" spans="1:14" x14ac:dyDescent="0.2">
      <c r="A29" s="3">
        <v>1</v>
      </c>
      <c r="B29" s="3">
        <v>21</v>
      </c>
      <c r="C29" s="13" t="s">
        <v>81</v>
      </c>
      <c r="D29" s="3">
        <v>3161426</v>
      </c>
      <c r="E29" s="3">
        <v>120</v>
      </c>
      <c r="F29" s="3">
        <v>362.45</v>
      </c>
      <c r="G29" s="20">
        <v>4</v>
      </c>
      <c r="H29" s="3" t="s">
        <v>75</v>
      </c>
      <c r="I29" s="27">
        <v>19</v>
      </c>
      <c r="J29" s="26">
        <f t="shared" si="1"/>
        <v>335</v>
      </c>
      <c r="K29" s="19">
        <v>354</v>
      </c>
      <c r="L29" s="25">
        <f t="shared" si="2"/>
        <v>0.9463276836158192</v>
      </c>
      <c r="M29" s="21"/>
      <c r="N29" s="21"/>
    </row>
    <row r="30" spans="1:14" x14ac:dyDescent="0.2">
      <c r="A30" s="3">
        <v>1</v>
      </c>
      <c r="B30" s="3">
        <v>22</v>
      </c>
      <c r="C30" s="13" t="s">
        <v>81</v>
      </c>
      <c r="D30" s="3">
        <v>3161427</v>
      </c>
      <c r="E30" s="3">
        <v>94</v>
      </c>
      <c r="F30" s="3">
        <v>484.81</v>
      </c>
      <c r="G30" s="20">
        <v>3</v>
      </c>
      <c r="H30" s="3" t="s">
        <v>78</v>
      </c>
      <c r="I30" s="27">
        <v>15</v>
      </c>
      <c r="J30" s="26">
        <f t="shared" si="1"/>
        <v>339</v>
      </c>
      <c r="K30" s="19">
        <v>354</v>
      </c>
      <c r="L30" s="25">
        <f t="shared" si="2"/>
        <v>0.9576271186440678</v>
      </c>
      <c r="M30" s="21"/>
      <c r="N30" s="21"/>
    </row>
    <row r="31" spans="1:14" x14ac:dyDescent="0.2">
      <c r="A31" s="3">
        <v>1</v>
      </c>
      <c r="B31" s="3">
        <v>23</v>
      </c>
      <c r="C31" s="13" t="s">
        <v>81</v>
      </c>
      <c r="D31" s="3">
        <v>3161428</v>
      </c>
      <c r="E31" s="3">
        <v>120</v>
      </c>
      <c r="F31" s="3">
        <v>401.84</v>
      </c>
      <c r="G31" s="20">
        <v>3</v>
      </c>
      <c r="H31" s="3" t="s">
        <v>75</v>
      </c>
      <c r="I31" s="27">
        <v>14</v>
      </c>
      <c r="J31" s="26">
        <f t="shared" si="1"/>
        <v>340</v>
      </c>
      <c r="K31" s="19">
        <v>354</v>
      </c>
      <c r="L31" s="25">
        <f t="shared" si="2"/>
        <v>0.96045197740112997</v>
      </c>
      <c r="M31" s="12"/>
    </row>
    <row r="32" spans="1:14" x14ac:dyDescent="0.2">
      <c r="A32" s="3">
        <v>1</v>
      </c>
      <c r="B32" s="3">
        <v>24</v>
      </c>
      <c r="C32" s="13" t="s">
        <v>81</v>
      </c>
      <c r="D32" s="3">
        <v>3161429</v>
      </c>
      <c r="E32" s="3">
        <v>77</v>
      </c>
      <c r="F32" s="3">
        <v>483.85</v>
      </c>
      <c r="G32" s="20">
        <v>1</v>
      </c>
      <c r="H32" s="3" t="s">
        <v>78</v>
      </c>
      <c r="I32" s="27">
        <v>5</v>
      </c>
      <c r="J32" s="26">
        <f t="shared" si="1"/>
        <v>349</v>
      </c>
      <c r="K32" s="19">
        <v>354</v>
      </c>
      <c r="L32" s="25">
        <f t="shared" si="2"/>
        <v>0.98587570621468923</v>
      </c>
      <c r="M32" s="12"/>
    </row>
    <row r="34" spans="1:12" ht="19" x14ac:dyDescent="0.25">
      <c r="A34" s="23" t="s">
        <v>85</v>
      </c>
    </row>
    <row r="35" spans="1:12" x14ac:dyDescent="0.2">
      <c r="A35" s="11" t="s">
        <v>84</v>
      </c>
      <c r="B35" s="11" t="s">
        <v>76</v>
      </c>
      <c r="C35" s="11" t="s">
        <v>70</v>
      </c>
      <c r="D35" s="11" t="s">
        <v>71</v>
      </c>
      <c r="E35" s="11" t="s">
        <v>72</v>
      </c>
      <c r="F35" s="11" t="s">
        <v>73</v>
      </c>
      <c r="G35" s="16" t="s">
        <v>83</v>
      </c>
      <c r="H35" s="22" t="s">
        <v>74</v>
      </c>
      <c r="I35" s="22" t="s">
        <v>86</v>
      </c>
      <c r="J35" s="11" t="s">
        <v>101</v>
      </c>
      <c r="K35" s="16" t="s">
        <v>55</v>
      </c>
      <c r="L35" s="11" t="s">
        <v>62</v>
      </c>
    </row>
    <row r="36" spans="1:12" x14ac:dyDescent="0.2">
      <c r="A36" s="3">
        <v>1</v>
      </c>
      <c r="B36" s="3">
        <v>2</v>
      </c>
      <c r="C36" s="13" t="s">
        <v>81</v>
      </c>
      <c r="D36" s="3">
        <v>3176640</v>
      </c>
      <c r="E36" s="3">
        <v>120</v>
      </c>
      <c r="F36" s="3">
        <v>196.48</v>
      </c>
      <c r="G36" s="20">
        <v>16</v>
      </c>
      <c r="H36" s="3" t="s">
        <v>75</v>
      </c>
      <c r="I36" s="20">
        <v>54</v>
      </c>
      <c r="J36" s="20">
        <f t="shared" ref="J36:J58" si="3">354-I36</f>
        <v>300</v>
      </c>
      <c r="K36" s="19">
        <v>354</v>
      </c>
      <c r="L36" s="25">
        <f>(354-I36)/354</f>
        <v>0.84745762711864403</v>
      </c>
    </row>
    <row r="37" spans="1:12" x14ac:dyDescent="0.2">
      <c r="A37" s="3">
        <v>1</v>
      </c>
      <c r="B37" s="3">
        <v>3</v>
      </c>
      <c r="C37" s="13" t="s">
        <v>81</v>
      </c>
      <c r="D37" s="3">
        <v>3176641</v>
      </c>
      <c r="E37" s="3">
        <v>120</v>
      </c>
      <c r="F37" s="3">
        <v>239.89</v>
      </c>
      <c r="G37" s="20">
        <v>29</v>
      </c>
      <c r="H37" s="3" t="s">
        <v>75</v>
      </c>
      <c r="I37" s="20">
        <v>128</v>
      </c>
      <c r="J37" s="20">
        <f t="shared" si="3"/>
        <v>226</v>
      </c>
      <c r="K37" s="19">
        <v>354</v>
      </c>
      <c r="L37" s="25">
        <f t="shared" ref="L37:L58" si="4">(354-I37)/354</f>
        <v>0.6384180790960452</v>
      </c>
    </row>
    <row r="38" spans="1:12" x14ac:dyDescent="0.2">
      <c r="A38" s="3">
        <v>1</v>
      </c>
      <c r="B38" s="3">
        <v>4</v>
      </c>
      <c r="C38" s="13" t="s">
        <v>81</v>
      </c>
      <c r="D38" s="3">
        <v>3176650</v>
      </c>
      <c r="E38" s="3">
        <v>120</v>
      </c>
      <c r="F38" s="3">
        <v>194.27</v>
      </c>
      <c r="G38" s="20">
        <v>34</v>
      </c>
      <c r="H38" s="3" t="s">
        <v>75</v>
      </c>
      <c r="I38" s="20">
        <v>175</v>
      </c>
      <c r="J38" s="20">
        <f t="shared" si="3"/>
        <v>179</v>
      </c>
      <c r="K38" s="19">
        <v>354</v>
      </c>
      <c r="L38" s="25">
        <f t="shared" si="4"/>
        <v>0.50564971751412424</v>
      </c>
    </row>
    <row r="39" spans="1:12" x14ac:dyDescent="0.2">
      <c r="A39" s="3">
        <v>1</v>
      </c>
      <c r="B39" s="3">
        <v>5</v>
      </c>
      <c r="C39" s="13" t="s">
        <v>81</v>
      </c>
      <c r="D39" s="3">
        <v>3176651</v>
      </c>
      <c r="E39" s="3">
        <v>120</v>
      </c>
      <c r="F39" s="3">
        <v>458.38</v>
      </c>
      <c r="G39" s="20">
        <v>27</v>
      </c>
      <c r="H39" s="3" t="s">
        <v>75</v>
      </c>
      <c r="I39" s="20">
        <v>122</v>
      </c>
      <c r="J39" s="20">
        <f t="shared" si="3"/>
        <v>232</v>
      </c>
      <c r="K39" s="19">
        <v>354</v>
      </c>
      <c r="L39" s="25">
        <f t="shared" si="4"/>
        <v>0.65536723163841804</v>
      </c>
    </row>
    <row r="40" spans="1:12" x14ac:dyDescent="0.2">
      <c r="A40" s="3">
        <v>1</v>
      </c>
      <c r="B40" s="3">
        <v>6</v>
      </c>
      <c r="C40" s="13" t="s">
        <v>81</v>
      </c>
      <c r="D40" s="3">
        <v>3176652</v>
      </c>
      <c r="E40" s="3">
        <v>120</v>
      </c>
      <c r="F40" s="3">
        <v>400.38</v>
      </c>
      <c r="G40" s="20">
        <v>31</v>
      </c>
      <c r="H40" s="3" t="s">
        <v>75</v>
      </c>
      <c r="I40" s="20">
        <v>170</v>
      </c>
      <c r="J40" s="20">
        <f t="shared" si="3"/>
        <v>184</v>
      </c>
      <c r="K40" s="19">
        <v>354</v>
      </c>
      <c r="L40" s="25">
        <f t="shared" si="4"/>
        <v>0.51977401129943501</v>
      </c>
    </row>
    <row r="41" spans="1:12" x14ac:dyDescent="0.2">
      <c r="A41" s="3">
        <v>1</v>
      </c>
      <c r="B41" s="3">
        <v>7</v>
      </c>
      <c r="C41" s="13" t="s">
        <v>81</v>
      </c>
      <c r="D41" s="3">
        <v>3176653</v>
      </c>
      <c r="E41" s="3">
        <v>120</v>
      </c>
      <c r="F41" s="3">
        <v>406.36</v>
      </c>
      <c r="G41" s="20">
        <v>30</v>
      </c>
      <c r="H41" s="3" t="s">
        <v>75</v>
      </c>
      <c r="I41" s="20">
        <v>174</v>
      </c>
      <c r="J41" s="20">
        <f t="shared" si="3"/>
        <v>180</v>
      </c>
      <c r="K41" s="19">
        <v>354</v>
      </c>
      <c r="L41" s="25">
        <f t="shared" si="4"/>
        <v>0.50847457627118642</v>
      </c>
    </row>
    <row r="42" spans="1:12" x14ac:dyDescent="0.2">
      <c r="A42" s="3">
        <v>1</v>
      </c>
      <c r="B42" s="3">
        <v>8</v>
      </c>
      <c r="C42" s="13" t="s">
        <v>81</v>
      </c>
      <c r="D42" s="3">
        <v>3176654</v>
      </c>
      <c r="E42" s="3">
        <v>120</v>
      </c>
      <c r="F42" s="3">
        <v>148.69</v>
      </c>
      <c r="G42" s="20">
        <v>27</v>
      </c>
      <c r="H42" s="3" t="s">
        <v>75</v>
      </c>
      <c r="I42" s="20">
        <v>174</v>
      </c>
      <c r="J42" s="20">
        <f t="shared" si="3"/>
        <v>180</v>
      </c>
      <c r="K42" s="19">
        <v>354</v>
      </c>
      <c r="L42" s="25">
        <f t="shared" si="4"/>
        <v>0.50847457627118642</v>
      </c>
    </row>
    <row r="43" spans="1:12" x14ac:dyDescent="0.2">
      <c r="A43" s="3">
        <v>1</v>
      </c>
      <c r="B43" s="3">
        <v>9</v>
      </c>
      <c r="C43" s="13" t="s">
        <v>81</v>
      </c>
      <c r="D43" s="3">
        <v>3176655</v>
      </c>
      <c r="E43" s="3">
        <v>94</v>
      </c>
      <c r="F43" s="3">
        <v>485</v>
      </c>
      <c r="G43" s="20">
        <v>25</v>
      </c>
      <c r="H43" s="3" t="s">
        <v>78</v>
      </c>
      <c r="I43" s="20">
        <v>160</v>
      </c>
      <c r="J43" s="20">
        <f t="shared" si="3"/>
        <v>194</v>
      </c>
      <c r="K43" s="19">
        <v>354</v>
      </c>
      <c r="L43" s="25">
        <f t="shared" si="4"/>
        <v>0.54802259887005644</v>
      </c>
    </row>
    <row r="44" spans="1:12" x14ac:dyDescent="0.2">
      <c r="A44" s="3">
        <v>1</v>
      </c>
      <c r="B44" s="3">
        <v>10</v>
      </c>
      <c r="C44" s="13" t="s">
        <v>81</v>
      </c>
      <c r="D44" s="3">
        <v>3176656</v>
      </c>
      <c r="E44" s="3">
        <v>73</v>
      </c>
      <c r="F44" s="3">
        <v>486</v>
      </c>
      <c r="G44" s="20">
        <v>24</v>
      </c>
      <c r="H44" s="3" t="s">
        <v>78</v>
      </c>
      <c r="I44" s="20">
        <v>153</v>
      </c>
      <c r="J44" s="20">
        <f t="shared" si="3"/>
        <v>201</v>
      </c>
      <c r="K44" s="19">
        <v>354</v>
      </c>
      <c r="L44" s="25">
        <f t="shared" si="4"/>
        <v>0.56779661016949157</v>
      </c>
    </row>
    <row r="45" spans="1:12" x14ac:dyDescent="0.2">
      <c r="A45" s="3">
        <v>1</v>
      </c>
      <c r="B45" s="3">
        <v>11</v>
      </c>
      <c r="C45" s="13" t="s">
        <v>81</v>
      </c>
      <c r="D45" s="3">
        <v>3176657</v>
      </c>
      <c r="E45" s="3">
        <v>120</v>
      </c>
      <c r="F45" s="3">
        <v>480.98</v>
      </c>
      <c r="G45" s="20">
        <v>20</v>
      </c>
      <c r="H45" s="3" t="s">
        <v>75</v>
      </c>
      <c r="I45" s="20">
        <v>140</v>
      </c>
      <c r="J45" s="20">
        <f t="shared" si="3"/>
        <v>214</v>
      </c>
      <c r="K45" s="19">
        <v>354</v>
      </c>
      <c r="L45" s="25">
        <f t="shared" si="4"/>
        <v>0.60451977401129942</v>
      </c>
    </row>
    <row r="46" spans="1:12" x14ac:dyDescent="0.2">
      <c r="A46" s="3">
        <v>1</v>
      </c>
      <c r="B46" s="3">
        <v>12</v>
      </c>
      <c r="C46" s="13" t="s">
        <v>81</v>
      </c>
      <c r="D46" s="3">
        <v>3176658</v>
      </c>
      <c r="E46" s="3">
        <v>120</v>
      </c>
      <c r="F46" s="3">
        <v>139.69</v>
      </c>
      <c r="G46" s="20">
        <v>22</v>
      </c>
      <c r="H46" s="3" t="s">
        <v>75</v>
      </c>
      <c r="I46" s="20">
        <v>167</v>
      </c>
      <c r="J46" s="20">
        <f t="shared" si="3"/>
        <v>187</v>
      </c>
      <c r="K46" s="19">
        <v>354</v>
      </c>
      <c r="L46" s="25">
        <f t="shared" si="4"/>
        <v>0.52824858757062143</v>
      </c>
    </row>
    <row r="47" spans="1:12" x14ac:dyDescent="0.2">
      <c r="A47" s="3">
        <v>1</v>
      </c>
      <c r="B47" s="3">
        <v>13</v>
      </c>
      <c r="C47" s="13" t="s">
        <v>81</v>
      </c>
      <c r="D47" s="3">
        <v>3176659</v>
      </c>
      <c r="E47" s="3">
        <v>120</v>
      </c>
      <c r="F47" s="3">
        <v>42.82</v>
      </c>
      <c r="G47" s="20">
        <v>17</v>
      </c>
      <c r="H47" s="3" t="s">
        <v>75</v>
      </c>
      <c r="I47" s="20">
        <v>120</v>
      </c>
      <c r="J47" s="20">
        <f t="shared" si="3"/>
        <v>234</v>
      </c>
      <c r="K47" s="19">
        <v>354</v>
      </c>
      <c r="L47" s="25">
        <f t="shared" si="4"/>
        <v>0.66101694915254239</v>
      </c>
    </row>
    <row r="48" spans="1:12" x14ac:dyDescent="0.2">
      <c r="A48" s="3">
        <v>1</v>
      </c>
      <c r="B48" s="3">
        <v>14</v>
      </c>
      <c r="C48" s="13" t="s">
        <v>81</v>
      </c>
      <c r="D48" s="3">
        <v>3176660</v>
      </c>
      <c r="E48" s="3">
        <v>80</v>
      </c>
      <c r="F48" s="3">
        <v>13.22</v>
      </c>
      <c r="G48" s="20">
        <v>28</v>
      </c>
      <c r="H48" s="3" t="s">
        <v>87</v>
      </c>
      <c r="I48" s="20">
        <v>212</v>
      </c>
      <c r="J48" s="20">
        <f t="shared" si="3"/>
        <v>142</v>
      </c>
      <c r="K48" s="19">
        <v>354</v>
      </c>
      <c r="L48" s="25">
        <f t="shared" si="4"/>
        <v>0.40112994350282488</v>
      </c>
    </row>
    <row r="49" spans="1:13" x14ac:dyDescent="0.2">
      <c r="A49" s="3">
        <v>1</v>
      </c>
      <c r="B49" s="3">
        <v>15</v>
      </c>
      <c r="C49" s="13" t="s">
        <v>81</v>
      </c>
      <c r="D49" s="3">
        <v>3176661</v>
      </c>
      <c r="E49" s="3">
        <v>120</v>
      </c>
      <c r="F49" s="3">
        <v>23.87</v>
      </c>
      <c r="G49" s="20">
        <v>13</v>
      </c>
      <c r="H49" s="3" t="s">
        <v>75</v>
      </c>
      <c r="I49" s="20">
        <v>95</v>
      </c>
      <c r="J49" s="20">
        <f t="shared" si="3"/>
        <v>259</v>
      </c>
      <c r="K49" s="19">
        <v>354</v>
      </c>
      <c r="L49" s="25">
        <f t="shared" si="4"/>
        <v>0.73163841807909602</v>
      </c>
    </row>
    <row r="50" spans="1:13" x14ac:dyDescent="0.2">
      <c r="A50" s="3">
        <v>1</v>
      </c>
      <c r="B50" s="3">
        <v>16</v>
      </c>
      <c r="C50" s="13" t="s">
        <v>81</v>
      </c>
      <c r="D50" s="14">
        <v>3176662</v>
      </c>
      <c r="E50" s="3">
        <v>45</v>
      </c>
      <c r="F50" s="3">
        <v>3.05</v>
      </c>
      <c r="G50" s="20">
        <v>33</v>
      </c>
      <c r="H50" s="3" t="s">
        <v>87</v>
      </c>
      <c r="I50" s="20">
        <v>226</v>
      </c>
      <c r="J50" s="20">
        <f t="shared" si="3"/>
        <v>128</v>
      </c>
      <c r="K50" s="19">
        <v>354</v>
      </c>
      <c r="L50" s="25">
        <f>(354-I50)/354</f>
        <v>0.3615819209039548</v>
      </c>
      <c r="M50" t="s">
        <v>95</v>
      </c>
    </row>
    <row r="51" spans="1:13" x14ac:dyDescent="0.2">
      <c r="A51" s="3">
        <v>1</v>
      </c>
      <c r="B51" s="3">
        <v>17</v>
      </c>
      <c r="C51" s="13" t="s">
        <v>81</v>
      </c>
      <c r="D51" s="3">
        <v>3176663</v>
      </c>
      <c r="E51" s="3">
        <v>120</v>
      </c>
      <c r="F51" s="3">
        <v>38.22</v>
      </c>
      <c r="G51" s="20">
        <v>8</v>
      </c>
      <c r="H51" s="3" t="s">
        <v>75</v>
      </c>
      <c r="I51" s="20">
        <v>50</v>
      </c>
      <c r="J51" s="20">
        <f t="shared" si="3"/>
        <v>304</v>
      </c>
      <c r="K51" s="19">
        <v>354</v>
      </c>
      <c r="L51" s="25">
        <f t="shared" si="4"/>
        <v>0.85875706214689262</v>
      </c>
    </row>
    <row r="52" spans="1:13" x14ac:dyDescent="0.2">
      <c r="A52" s="3">
        <v>1</v>
      </c>
      <c r="B52" s="3">
        <v>18</v>
      </c>
      <c r="C52" s="13" t="s">
        <v>81</v>
      </c>
      <c r="D52" s="3">
        <v>3176664</v>
      </c>
      <c r="E52" s="3">
        <v>120</v>
      </c>
      <c r="F52" s="3">
        <v>19.829999999999998</v>
      </c>
      <c r="G52" s="20">
        <v>8</v>
      </c>
      <c r="H52" s="3" t="s">
        <v>75</v>
      </c>
      <c r="I52" s="20">
        <v>46</v>
      </c>
      <c r="J52" s="20">
        <f t="shared" si="3"/>
        <v>308</v>
      </c>
      <c r="K52" s="19">
        <v>354</v>
      </c>
      <c r="L52" s="25">
        <f t="shared" si="4"/>
        <v>0.87005649717514122</v>
      </c>
    </row>
    <row r="53" spans="1:13" x14ac:dyDescent="0.2">
      <c r="A53" s="3">
        <v>1</v>
      </c>
      <c r="B53" s="3">
        <v>19</v>
      </c>
      <c r="C53" s="13" t="s">
        <v>81</v>
      </c>
      <c r="D53" s="3">
        <v>3176665</v>
      </c>
      <c r="E53" s="3">
        <v>120</v>
      </c>
      <c r="F53" s="3">
        <v>10.29</v>
      </c>
      <c r="G53" s="20">
        <v>7</v>
      </c>
      <c r="H53" s="3" t="s">
        <v>75</v>
      </c>
      <c r="I53" s="20">
        <v>45</v>
      </c>
      <c r="J53" s="20">
        <f t="shared" si="3"/>
        <v>309</v>
      </c>
      <c r="K53" s="19">
        <v>354</v>
      </c>
      <c r="L53" s="25">
        <f t="shared" si="4"/>
        <v>0.8728813559322034</v>
      </c>
    </row>
    <row r="54" spans="1:13" x14ac:dyDescent="0.2">
      <c r="A54" s="3">
        <v>1</v>
      </c>
      <c r="B54" s="3">
        <v>20</v>
      </c>
      <c r="C54" s="13" t="s">
        <v>81</v>
      </c>
      <c r="D54" s="3">
        <v>3176666</v>
      </c>
      <c r="E54" s="3">
        <v>120</v>
      </c>
      <c r="F54" s="3">
        <v>19.7</v>
      </c>
      <c r="G54" s="20">
        <v>7</v>
      </c>
      <c r="H54" s="3" t="s">
        <v>75</v>
      </c>
      <c r="I54" s="20">
        <v>42</v>
      </c>
      <c r="J54" s="20">
        <f t="shared" si="3"/>
        <v>312</v>
      </c>
      <c r="K54" s="19">
        <v>354</v>
      </c>
      <c r="L54" s="25">
        <f t="shared" si="4"/>
        <v>0.88135593220338981</v>
      </c>
    </row>
    <row r="55" spans="1:13" x14ac:dyDescent="0.2">
      <c r="A55" s="3">
        <v>1</v>
      </c>
      <c r="B55" s="3">
        <v>21</v>
      </c>
      <c r="C55" s="13" t="s">
        <v>81</v>
      </c>
      <c r="D55" s="3">
        <v>3176667</v>
      </c>
      <c r="E55" s="3">
        <v>120</v>
      </c>
      <c r="F55" s="3">
        <v>38.14</v>
      </c>
      <c r="G55" s="20">
        <v>6</v>
      </c>
      <c r="H55" s="3" t="s">
        <v>75</v>
      </c>
      <c r="I55" s="20">
        <v>30</v>
      </c>
      <c r="J55" s="20">
        <f t="shared" si="3"/>
        <v>324</v>
      </c>
      <c r="K55" s="19">
        <v>354</v>
      </c>
      <c r="L55" s="25">
        <f t="shared" si="4"/>
        <v>0.9152542372881356</v>
      </c>
    </row>
    <row r="56" spans="1:13" x14ac:dyDescent="0.2">
      <c r="A56" s="3">
        <v>1</v>
      </c>
      <c r="B56" s="3">
        <v>22</v>
      </c>
      <c r="C56" s="13" t="s">
        <v>81</v>
      </c>
      <c r="D56" s="3">
        <v>3176668</v>
      </c>
      <c r="E56" s="3">
        <v>120</v>
      </c>
      <c r="F56" s="3">
        <v>26</v>
      </c>
      <c r="G56" s="20">
        <v>14</v>
      </c>
      <c r="H56" s="3" t="s">
        <v>75</v>
      </c>
      <c r="I56" s="20">
        <v>98</v>
      </c>
      <c r="J56" s="20">
        <f t="shared" si="3"/>
        <v>256</v>
      </c>
      <c r="K56" s="19">
        <v>354</v>
      </c>
      <c r="L56" s="25">
        <f t="shared" si="4"/>
        <v>0.7231638418079096</v>
      </c>
    </row>
    <row r="57" spans="1:13" x14ac:dyDescent="0.2">
      <c r="A57" s="3">
        <v>1</v>
      </c>
      <c r="B57" s="3">
        <v>23</v>
      </c>
      <c r="C57" s="13" t="s">
        <v>81</v>
      </c>
      <c r="D57" s="3">
        <v>3176669</v>
      </c>
      <c r="E57" s="3">
        <v>56</v>
      </c>
      <c r="F57" s="3">
        <v>8</v>
      </c>
      <c r="G57" s="20">
        <v>27</v>
      </c>
      <c r="H57" s="3" t="s">
        <v>87</v>
      </c>
      <c r="I57" s="20">
        <v>164</v>
      </c>
      <c r="J57" s="20">
        <f t="shared" si="3"/>
        <v>190</v>
      </c>
      <c r="K57" s="19">
        <v>354</v>
      </c>
      <c r="L57" s="25">
        <f t="shared" si="4"/>
        <v>0.53672316384180796</v>
      </c>
    </row>
    <row r="58" spans="1:13" x14ac:dyDescent="0.2">
      <c r="A58" s="3">
        <v>1</v>
      </c>
      <c r="B58" s="3">
        <v>24</v>
      </c>
      <c r="C58" s="13" t="s">
        <v>81</v>
      </c>
      <c r="D58" s="3">
        <v>3176670</v>
      </c>
      <c r="E58" s="3">
        <v>120</v>
      </c>
      <c r="F58" s="3">
        <v>22.58</v>
      </c>
      <c r="G58" s="20">
        <v>5</v>
      </c>
      <c r="H58" s="3" t="s">
        <v>75</v>
      </c>
      <c r="I58" s="20">
        <v>32</v>
      </c>
      <c r="J58" s="20">
        <f t="shared" si="3"/>
        <v>322</v>
      </c>
      <c r="K58" s="19">
        <v>354</v>
      </c>
      <c r="L58" s="25">
        <f t="shared" si="4"/>
        <v>0.90960451977401124</v>
      </c>
    </row>
    <row r="61" spans="1:13" ht="19" x14ac:dyDescent="0.25">
      <c r="A61" s="23" t="s">
        <v>105</v>
      </c>
    </row>
    <row r="62" spans="1:13" x14ac:dyDescent="0.2">
      <c r="A62" s="11" t="s">
        <v>84</v>
      </c>
      <c r="B62" s="11" t="s">
        <v>76</v>
      </c>
      <c r="C62" s="11" t="s">
        <v>70</v>
      </c>
      <c r="D62" s="11" t="s">
        <v>71</v>
      </c>
      <c r="E62" s="11" t="s">
        <v>107</v>
      </c>
      <c r="F62" s="11" t="s">
        <v>73</v>
      </c>
      <c r="G62" s="16" t="s">
        <v>83</v>
      </c>
      <c r="H62" s="22" t="s">
        <v>74</v>
      </c>
      <c r="I62" s="22" t="s">
        <v>86</v>
      </c>
      <c r="J62" s="11" t="s">
        <v>101</v>
      </c>
      <c r="K62" s="16" t="s">
        <v>55</v>
      </c>
      <c r="L62" s="11" t="s">
        <v>62</v>
      </c>
    </row>
    <row r="63" spans="1:13" x14ac:dyDescent="0.2">
      <c r="A63" s="3">
        <v>1</v>
      </c>
      <c r="B63" s="3">
        <v>24</v>
      </c>
      <c r="C63" s="3" t="s">
        <v>106</v>
      </c>
      <c r="D63" s="14">
        <v>3161822</v>
      </c>
      <c r="E63" s="3">
        <v>12</v>
      </c>
      <c r="F63" s="3">
        <v>433</v>
      </c>
      <c r="G63" s="29">
        <v>48</v>
      </c>
      <c r="H63" s="3" t="s">
        <v>75</v>
      </c>
      <c r="I63" s="3">
        <v>232</v>
      </c>
      <c r="J63" s="3">
        <v>122</v>
      </c>
      <c r="K63" s="3">
        <v>354</v>
      </c>
      <c r="L63" s="25">
        <f>(354-I63)/354</f>
        <v>0.34463276836158191</v>
      </c>
      <c r="M63" t="s">
        <v>95</v>
      </c>
    </row>
  </sheetData>
  <mergeCells count="1">
    <mergeCell ref="A1:L1"/>
  </mergeCells>
  <conditionalFormatting sqref="L36:L58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L5:L6">
    <cfRule type="colorScale" priority="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L10:L32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L63">
    <cfRule type="colorScale" priority="2">
      <colorScale>
        <cfvo type="min"/>
        <cfvo type="percentile" val="50"/>
        <cfvo type="max"/>
        <color theme="9"/>
        <color rgb="FFFFEB84"/>
        <color rgb="FFFF0000"/>
      </colorScale>
    </cfRule>
    <cfRule type="colorScale" priority="1">
      <colorScale>
        <cfvo type="min"/>
        <cfvo type="max"/>
        <color rgb="FFFCFCFF"/>
        <color rgb="FF63BE7B"/>
      </colorScale>
    </cfRule>
  </conditionalFormatting>
  <hyperlinks>
    <hyperlink ref="D16" location="'OMP Threads = 8'!A1" display="'OMP Threads = 8'!A1" xr:uid="{5171468A-F27F-D248-8319-9716EE2264EE}"/>
    <hyperlink ref="D5" location="'Python Result - Unsorted'!A1" display="'Python Result - Unsorted'!A1" xr:uid="{9D207686-A12B-4E40-87EA-C928C983EA39}"/>
    <hyperlink ref="D6" location="'Python Result - Sorted'!A1" display="'Python Result - Sorted'!A1" xr:uid="{1C293E8C-BFE0-AD4C-BE93-35D3DCB45A2F}"/>
    <hyperlink ref="D50" location="'MPI Processor = 16'!A1" display="'MPI Processor = 16'!A1" xr:uid="{3985086D-9902-A64E-B065-BC0E6EF50EB9}"/>
    <hyperlink ref="D63" location="'MPI (24 Processors - 1 Node)'!A1" display="'MPI (24 Processors - 1 Node)'!A1" xr:uid="{A2A8C39B-E7B4-2F45-97A6-2CB593C9C3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7F27-0F5C-5047-92E3-E44B2CAF406C}">
  <sheetPr codeName="Sheet1"/>
  <dimension ref="A1:J52"/>
  <sheetViews>
    <sheetView showGridLines="0" workbookViewId="0">
      <selection activeCell="K41" sqref="K41"/>
    </sheetView>
  </sheetViews>
  <sheetFormatPr baseColWidth="10" defaultRowHeight="16" x14ac:dyDescent="0.2"/>
  <cols>
    <col min="1" max="1" width="21" bestFit="1" customWidth="1"/>
    <col min="2" max="2" width="13.5" bestFit="1" customWidth="1"/>
    <col min="4" max="4" width="12.83203125" bestFit="1" customWidth="1"/>
    <col min="6" max="6" width="12.5" bestFit="1" customWidth="1"/>
    <col min="9" max="9" width="24.5" bestFit="1" customWidth="1"/>
  </cols>
  <sheetData>
    <row r="1" spans="1:10" ht="21" x14ac:dyDescent="0.25">
      <c r="A1" s="8" t="s">
        <v>64</v>
      </c>
    </row>
    <row r="2" spans="1:10" x14ac:dyDescent="0.2">
      <c r="A2" s="9" t="s">
        <v>66</v>
      </c>
    </row>
    <row r="3" spans="1:10" x14ac:dyDescent="0.2">
      <c r="C3" s="1"/>
      <c r="D3" s="1"/>
    </row>
    <row r="4" spans="1:10" x14ac:dyDescent="0.2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I4" s="1" t="s">
        <v>0</v>
      </c>
      <c r="J4" s="1">
        <v>354</v>
      </c>
    </row>
    <row r="5" spans="1:10" x14ac:dyDescent="0.2">
      <c r="A5" s="3" t="s">
        <v>1</v>
      </c>
      <c r="B5" s="3">
        <v>-98618.73</v>
      </c>
      <c r="C5" s="3">
        <v>98618.59</v>
      </c>
      <c r="D5" s="3"/>
      <c r="E5" s="3"/>
      <c r="F5" s="3"/>
      <c r="G5" s="4">
        <f>SUM(B5:F5)</f>
        <v>-0.13999999999941792</v>
      </c>
      <c r="I5" t="s">
        <v>99</v>
      </c>
      <c r="J5">
        <f>COUNT(B5:F52)</f>
        <v>200</v>
      </c>
    </row>
    <row r="6" spans="1:10" ht="17" x14ac:dyDescent="0.25">
      <c r="A6" s="3" t="s">
        <v>2</v>
      </c>
      <c r="B6" s="3">
        <v>31589265.690000001</v>
      </c>
      <c r="C6" s="3">
        <v>-30634655.34</v>
      </c>
      <c r="D6" s="3">
        <v>-954610.95</v>
      </c>
      <c r="E6" s="3"/>
      <c r="F6" s="3"/>
      <c r="G6" s="4">
        <f t="shared" ref="G6:G52" si="0">SUM(B6:F6)</f>
        <v>-0.59999999846331775</v>
      </c>
      <c r="I6" t="s">
        <v>56</v>
      </c>
      <c r="J6" s="5">
        <f>COUNT(_xlfn.UNIQUE(B5:F52))</f>
        <v>200</v>
      </c>
    </row>
    <row r="7" spans="1:10" x14ac:dyDescent="0.2">
      <c r="A7" s="3" t="s">
        <v>3</v>
      </c>
      <c r="B7" s="3">
        <v>18176271.739999998</v>
      </c>
      <c r="C7" s="3">
        <v>-9367346.8800000008</v>
      </c>
      <c r="D7" s="3">
        <v>-8808925.0700000003</v>
      </c>
      <c r="E7" s="3"/>
      <c r="F7" s="3"/>
      <c r="G7" s="4">
        <f t="shared" si="0"/>
        <v>-0.21000000275671482</v>
      </c>
    </row>
    <row r="8" spans="1:10" x14ac:dyDescent="0.2">
      <c r="A8" s="3" t="s">
        <v>4</v>
      </c>
      <c r="B8" s="3">
        <v>5601788.3700000001</v>
      </c>
      <c r="C8" s="3">
        <v>-4990932.4800000004</v>
      </c>
      <c r="D8" s="3">
        <v>-610855.86</v>
      </c>
      <c r="E8" s="3"/>
      <c r="F8" s="3"/>
      <c r="G8" s="4">
        <f t="shared" si="0"/>
        <v>2.9999999678693712E-2</v>
      </c>
      <c r="I8" s="1" t="s">
        <v>100</v>
      </c>
      <c r="J8" s="6">
        <f>J4-J6</f>
        <v>154</v>
      </c>
    </row>
    <row r="9" spans="1:10" x14ac:dyDescent="0.2">
      <c r="A9" s="3" t="s">
        <v>5</v>
      </c>
      <c r="B9" s="3">
        <v>-4972297.3499999996</v>
      </c>
      <c r="C9" s="3">
        <v>4972295.99</v>
      </c>
      <c r="D9" s="3">
        <v>1.86</v>
      </c>
      <c r="E9" s="3"/>
      <c r="F9" s="3"/>
      <c r="G9" s="4">
        <f t="shared" si="0"/>
        <v>0.50000000059604655</v>
      </c>
      <c r="I9" s="1" t="s">
        <v>62</v>
      </c>
      <c r="J9" s="7">
        <f>J8/J4</f>
        <v>0.43502824858757061</v>
      </c>
    </row>
    <row r="10" spans="1:10" x14ac:dyDescent="0.2">
      <c r="A10" s="3" t="s">
        <v>6</v>
      </c>
      <c r="B10" s="3">
        <v>1019513.92</v>
      </c>
      <c r="C10" s="3">
        <v>-998804.2</v>
      </c>
      <c r="D10" s="3">
        <v>-20709.72</v>
      </c>
      <c r="E10" s="3"/>
      <c r="F10" s="3"/>
      <c r="G10" s="4">
        <f t="shared" si="0"/>
        <v>8.7311491370201111E-11</v>
      </c>
    </row>
    <row r="11" spans="1:10" x14ac:dyDescent="0.2">
      <c r="A11" s="3" t="s">
        <v>7</v>
      </c>
      <c r="B11" s="3">
        <v>-999626.45</v>
      </c>
      <c r="C11" s="3">
        <v>986323.59</v>
      </c>
      <c r="D11" s="3">
        <v>13302.9</v>
      </c>
      <c r="E11" s="3"/>
      <c r="F11" s="3"/>
      <c r="G11" s="4">
        <f t="shared" si="0"/>
        <v>4.0000000013606041E-2</v>
      </c>
    </row>
    <row r="12" spans="1:10" x14ac:dyDescent="0.2">
      <c r="A12" s="3" t="s">
        <v>8</v>
      </c>
      <c r="B12" s="3">
        <v>-562660.35</v>
      </c>
      <c r="C12" s="3">
        <v>552013.18000000005</v>
      </c>
      <c r="D12" s="3">
        <v>10647.18</v>
      </c>
      <c r="E12" s="3"/>
      <c r="F12" s="3"/>
      <c r="G12" s="4">
        <f t="shared" si="0"/>
        <v>1.0000000074796844E-2</v>
      </c>
    </row>
    <row r="13" spans="1:10" x14ac:dyDescent="0.2">
      <c r="A13" s="3" t="s">
        <v>9</v>
      </c>
      <c r="B13" s="3">
        <v>-304505.11</v>
      </c>
      <c r="C13" s="3">
        <v>205886.54</v>
      </c>
      <c r="D13" s="3">
        <v>98618.57</v>
      </c>
      <c r="E13" s="3"/>
      <c r="F13" s="3"/>
      <c r="G13" s="4">
        <f t="shared" si="0"/>
        <v>0</v>
      </c>
    </row>
    <row r="14" spans="1:10" x14ac:dyDescent="0.2">
      <c r="A14" s="3" t="s">
        <v>10</v>
      </c>
      <c r="B14" s="3">
        <v>-163179.41</v>
      </c>
      <c r="C14" s="3">
        <v>161302.43</v>
      </c>
      <c r="D14" s="3">
        <v>1876.97</v>
      </c>
      <c r="E14" s="3"/>
      <c r="F14" s="3"/>
      <c r="G14" s="4">
        <f t="shared" si="0"/>
        <v>-1.0000000010450094E-2</v>
      </c>
    </row>
    <row r="15" spans="1:10" x14ac:dyDescent="0.2">
      <c r="A15" s="3" t="s">
        <v>11</v>
      </c>
      <c r="B15" s="3">
        <v>-39560.6</v>
      </c>
      <c r="C15" s="3">
        <v>39467.019999999997</v>
      </c>
      <c r="D15" s="3">
        <v>93.59</v>
      </c>
      <c r="E15" s="3"/>
      <c r="F15" s="3"/>
      <c r="G15" s="4">
        <f t="shared" si="0"/>
        <v>9.9999999982571808E-3</v>
      </c>
    </row>
    <row r="16" spans="1:10" x14ac:dyDescent="0.2">
      <c r="A16" s="3" t="s">
        <v>12</v>
      </c>
      <c r="B16" s="3">
        <v>-17142697.300000001</v>
      </c>
      <c r="C16" s="3">
        <v>8800315.1199999992</v>
      </c>
      <c r="D16" s="3">
        <v>8484754.2799999993</v>
      </c>
      <c r="E16" s="3">
        <v>-142371.42000000001</v>
      </c>
      <c r="F16" s="3"/>
      <c r="G16" s="4">
        <f t="shared" si="0"/>
        <v>0.67999999775202014</v>
      </c>
    </row>
    <row r="17" spans="1:7" x14ac:dyDescent="0.2">
      <c r="A17" s="3" t="s">
        <v>13</v>
      </c>
      <c r="B17" s="3">
        <v>-16725797.68</v>
      </c>
      <c r="C17" s="3">
        <v>12339338.83</v>
      </c>
      <c r="D17" s="3">
        <v>3474389.64</v>
      </c>
      <c r="E17" s="3">
        <v>912068.6</v>
      </c>
      <c r="F17" s="3"/>
      <c r="G17" s="4">
        <f t="shared" si="0"/>
        <v>-0.60999999952036887</v>
      </c>
    </row>
    <row r="18" spans="1:7" x14ac:dyDescent="0.2">
      <c r="A18" s="3" t="s">
        <v>14</v>
      </c>
      <c r="B18" s="3">
        <v>11260029.689999999</v>
      </c>
      <c r="C18" s="3">
        <v>-10671796.619999999</v>
      </c>
      <c r="D18" s="3">
        <v>-894827.83</v>
      </c>
      <c r="E18" s="3">
        <v>306594.92</v>
      </c>
      <c r="F18" s="3"/>
      <c r="G18" s="4">
        <f t="shared" si="0"/>
        <v>0.16000000032363459</v>
      </c>
    </row>
    <row r="19" spans="1:7" x14ac:dyDescent="0.2">
      <c r="A19" s="3" t="s">
        <v>15</v>
      </c>
      <c r="B19" s="3">
        <v>9580696.2200000007</v>
      </c>
      <c r="C19" s="3">
        <v>-7766724.4699999997</v>
      </c>
      <c r="D19" s="3">
        <v>-1975281.26</v>
      </c>
      <c r="E19" s="3">
        <v>161309.95000000001</v>
      </c>
      <c r="F19" s="3"/>
      <c r="G19" s="4">
        <f t="shared" si="0"/>
        <v>0.44000000093365088</v>
      </c>
    </row>
    <row r="20" spans="1:7" x14ac:dyDescent="0.2">
      <c r="A20" s="3" t="s">
        <v>16</v>
      </c>
      <c r="B20" s="3">
        <v>-5757049.8600000003</v>
      </c>
      <c r="C20" s="3">
        <v>4950651.92</v>
      </c>
      <c r="D20" s="3">
        <v>596636.54</v>
      </c>
      <c r="E20" s="3">
        <v>209761.53</v>
      </c>
      <c r="F20" s="3"/>
      <c r="G20" s="4">
        <f t="shared" si="0"/>
        <v>0.12999999962630682</v>
      </c>
    </row>
    <row r="21" spans="1:7" x14ac:dyDescent="0.2">
      <c r="A21" s="3" t="s">
        <v>17</v>
      </c>
      <c r="B21" s="3">
        <v>-4970134.96</v>
      </c>
      <c r="C21" s="3">
        <v>3918889.55</v>
      </c>
      <c r="D21" s="3">
        <v>1535304.89</v>
      </c>
      <c r="E21" s="3">
        <v>-484058.51</v>
      </c>
      <c r="F21" s="3"/>
      <c r="G21" s="4">
        <f t="shared" si="0"/>
        <v>0.96999999973922968</v>
      </c>
    </row>
    <row r="22" spans="1:7" x14ac:dyDescent="0.2">
      <c r="A22" s="3" t="s">
        <v>18</v>
      </c>
      <c r="B22" s="3">
        <v>-3870939.81</v>
      </c>
      <c r="C22" s="3">
        <v>3780093.06</v>
      </c>
      <c r="D22" s="3">
        <v>89714.05</v>
      </c>
      <c r="E22" s="3">
        <v>1131.81</v>
      </c>
      <c r="F22" s="3"/>
      <c r="G22" s="4">
        <f t="shared" si="0"/>
        <v>-0.88999999999714419</v>
      </c>
    </row>
    <row r="23" spans="1:7" x14ac:dyDescent="0.2">
      <c r="A23" s="3" t="s">
        <v>19</v>
      </c>
      <c r="B23" s="3">
        <v>3609939.87</v>
      </c>
      <c r="C23" s="3">
        <v>-2308346.9500000002</v>
      </c>
      <c r="D23" s="3">
        <v>-651718.75</v>
      </c>
      <c r="E23" s="3">
        <v>-649874.16</v>
      </c>
      <c r="F23" s="3"/>
      <c r="G23" s="4">
        <f t="shared" si="0"/>
        <v>9.9999998928979039E-3</v>
      </c>
    </row>
    <row r="24" spans="1:7" x14ac:dyDescent="0.2">
      <c r="A24" s="3" t="s">
        <v>20</v>
      </c>
      <c r="B24" s="3">
        <v>3596665.33</v>
      </c>
      <c r="C24" s="3">
        <v>-3411464.71</v>
      </c>
      <c r="D24" s="3">
        <v>-163470.82</v>
      </c>
      <c r="E24" s="3">
        <v>-21730.47</v>
      </c>
      <c r="F24" s="3"/>
      <c r="G24" s="4">
        <f t="shared" si="0"/>
        <v>-0.66999999989639036</v>
      </c>
    </row>
    <row r="25" spans="1:7" x14ac:dyDescent="0.2">
      <c r="A25" s="3" t="s">
        <v>21</v>
      </c>
      <c r="B25" s="3">
        <v>2843942.73</v>
      </c>
      <c r="C25" s="3">
        <v>-2710412.7</v>
      </c>
      <c r="D25" s="3">
        <v>-73788.63</v>
      </c>
      <c r="E25" s="3">
        <v>-59740.6</v>
      </c>
      <c r="F25" s="3"/>
      <c r="G25" s="4">
        <f t="shared" si="0"/>
        <v>0.79999999979190761</v>
      </c>
    </row>
    <row r="26" spans="1:7" x14ac:dyDescent="0.2">
      <c r="A26" s="3" t="s">
        <v>22</v>
      </c>
      <c r="B26" s="3">
        <v>2518589</v>
      </c>
      <c r="C26" s="3">
        <v>-1856996.66</v>
      </c>
      <c r="D26" s="3">
        <v>-685221.39</v>
      </c>
      <c r="E26" s="3">
        <v>23629.7</v>
      </c>
      <c r="F26" s="3"/>
      <c r="G26" s="4">
        <f t="shared" si="0"/>
        <v>0.65000000007057679</v>
      </c>
    </row>
    <row r="27" spans="1:7" x14ac:dyDescent="0.2">
      <c r="A27" s="3" t="s">
        <v>23</v>
      </c>
      <c r="B27" s="3">
        <v>-1966689.75</v>
      </c>
      <c r="C27" s="3">
        <v>1018776.71</v>
      </c>
      <c r="D27" s="3">
        <v>931065.2</v>
      </c>
      <c r="E27" s="3">
        <v>16848.16</v>
      </c>
      <c r="F27" s="3"/>
      <c r="G27" s="4">
        <f t="shared" si="0"/>
        <v>0.31999999991603545</v>
      </c>
    </row>
    <row r="28" spans="1:7" x14ac:dyDescent="0.2">
      <c r="A28" s="3" t="s">
        <v>24</v>
      </c>
      <c r="B28" s="3">
        <v>1763047.48</v>
      </c>
      <c r="C28" s="3">
        <v>-1661895.3</v>
      </c>
      <c r="D28" s="3">
        <v>-99006.68</v>
      </c>
      <c r="E28" s="3">
        <v>-2144.52</v>
      </c>
      <c r="F28" s="3"/>
      <c r="G28" s="4">
        <f t="shared" si="0"/>
        <v>0.97999999994181053</v>
      </c>
    </row>
    <row r="29" spans="1:7" x14ac:dyDescent="0.2">
      <c r="A29" s="3" t="s">
        <v>25</v>
      </c>
      <c r="B29" s="3">
        <v>-842494.4</v>
      </c>
      <c r="C29" s="3">
        <v>520624.41</v>
      </c>
      <c r="D29" s="3">
        <v>320828.24</v>
      </c>
      <c r="E29" s="3">
        <v>1040.9100000000001</v>
      </c>
      <c r="F29" s="3"/>
      <c r="G29" s="4">
        <f t="shared" si="0"/>
        <v>-0.84000000005812581</v>
      </c>
    </row>
    <row r="30" spans="1:7" x14ac:dyDescent="0.2">
      <c r="A30" s="3" t="s">
        <v>26</v>
      </c>
      <c r="B30" s="3">
        <v>-611725.48</v>
      </c>
      <c r="C30" s="3">
        <v>609655.26</v>
      </c>
      <c r="D30" s="3">
        <v>129878.74</v>
      </c>
      <c r="E30" s="3">
        <v>-127807.92</v>
      </c>
      <c r="F30" s="3"/>
      <c r="G30" s="4">
        <f t="shared" si="0"/>
        <v>0.6000000000349246</v>
      </c>
    </row>
    <row r="31" spans="1:7" x14ac:dyDescent="0.2">
      <c r="A31" s="3" t="s">
        <v>27</v>
      </c>
      <c r="B31" s="3">
        <v>-321230.40000000002</v>
      </c>
      <c r="C31" s="3">
        <v>252184.45</v>
      </c>
      <c r="D31" s="3">
        <v>65416.59</v>
      </c>
      <c r="E31" s="3">
        <v>3629.36</v>
      </c>
      <c r="F31" s="3"/>
      <c r="G31" s="4">
        <f t="shared" si="0"/>
        <v>-1.5006662579253316E-11</v>
      </c>
    </row>
    <row r="32" spans="1:7" x14ac:dyDescent="0.2">
      <c r="A32" s="3" t="s">
        <v>28</v>
      </c>
      <c r="B32" s="3">
        <v>115459.7</v>
      </c>
      <c r="C32" s="3">
        <v>-89095.47</v>
      </c>
      <c r="D32" s="3">
        <v>-26532.09</v>
      </c>
      <c r="E32" s="3">
        <v>168.52</v>
      </c>
      <c r="F32" s="3"/>
      <c r="G32" s="4">
        <f t="shared" si="0"/>
        <v>0.65999999999579018</v>
      </c>
    </row>
    <row r="33" spans="1:7" x14ac:dyDescent="0.2">
      <c r="A33" s="3" t="s">
        <v>29</v>
      </c>
      <c r="B33" s="3">
        <v>30996787.719999999</v>
      </c>
      <c r="C33" s="3">
        <v>-19495488.260000002</v>
      </c>
      <c r="D33" s="3">
        <v>-14610372.810000001</v>
      </c>
      <c r="E33" s="3">
        <v>3305634.86</v>
      </c>
      <c r="F33" s="3">
        <v>-196560.74</v>
      </c>
      <c r="G33" s="4">
        <f t="shared" si="0"/>
        <v>0.7699999965261668</v>
      </c>
    </row>
    <row r="34" spans="1:7" x14ac:dyDescent="0.2">
      <c r="A34" s="3" t="s">
        <v>30</v>
      </c>
      <c r="B34" s="3">
        <v>-30923658.199999999</v>
      </c>
      <c r="C34" s="3">
        <v>16375323.93</v>
      </c>
      <c r="D34" s="3">
        <v>8413476.1899999995</v>
      </c>
      <c r="E34" s="3">
        <v>8066677.9000000004</v>
      </c>
      <c r="F34" s="3">
        <v>-1931818.84</v>
      </c>
      <c r="G34" s="4">
        <f t="shared" si="0"/>
        <v>0.98000000021420419</v>
      </c>
    </row>
    <row r="35" spans="1:7" x14ac:dyDescent="0.2">
      <c r="A35" s="3" t="s">
        <v>31</v>
      </c>
      <c r="B35" s="3">
        <v>30633943.219999999</v>
      </c>
      <c r="C35" s="3">
        <v>-22888493.050000001</v>
      </c>
      <c r="D35" s="3">
        <v>-12422205.289999999</v>
      </c>
      <c r="E35" s="3">
        <v>4537273.21</v>
      </c>
      <c r="F35" s="3">
        <v>139482.13</v>
      </c>
      <c r="G35" s="4">
        <f t="shared" si="0"/>
        <v>0.21999999892432243</v>
      </c>
    </row>
    <row r="36" spans="1:7" x14ac:dyDescent="0.2">
      <c r="A36" s="3" t="s">
        <v>32</v>
      </c>
      <c r="B36" s="3">
        <v>30468044.920000002</v>
      </c>
      <c r="C36" s="3">
        <v>-22711587.460000001</v>
      </c>
      <c r="D36" s="3">
        <v>-11691104.08</v>
      </c>
      <c r="E36" s="3">
        <v>3913002.2</v>
      </c>
      <c r="F36" s="3">
        <v>21645.33</v>
      </c>
      <c r="G36" s="4">
        <f t="shared" si="0"/>
        <v>0.91000000100757461</v>
      </c>
    </row>
    <row r="37" spans="1:7" x14ac:dyDescent="0.2">
      <c r="A37" s="3" t="s">
        <v>33</v>
      </c>
      <c r="B37" s="3">
        <v>28868385.850000001</v>
      </c>
      <c r="C37" s="3">
        <v>-24562365.870000001</v>
      </c>
      <c r="D37" s="3">
        <v>-24132716.100000001</v>
      </c>
      <c r="E37" s="3">
        <v>10284487.279999999</v>
      </c>
      <c r="F37" s="3">
        <v>9542208.1899999995</v>
      </c>
      <c r="G37" s="4">
        <f t="shared" si="0"/>
        <v>-0.65000000223517418</v>
      </c>
    </row>
    <row r="38" spans="1:7" x14ac:dyDescent="0.2">
      <c r="A38" s="3" t="s">
        <v>34</v>
      </c>
      <c r="B38" s="3">
        <v>-28616502.350000001</v>
      </c>
      <c r="C38" s="3">
        <v>11988013.529999999</v>
      </c>
      <c r="D38" s="3">
        <v>7734551.1799999997</v>
      </c>
      <c r="E38" s="3">
        <v>6505187.9100000001</v>
      </c>
      <c r="F38" s="3">
        <v>2388749.58</v>
      </c>
      <c r="G38" s="4">
        <f t="shared" si="0"/>
        <v>-0.15000000223517418</v>
      </c>
    </row>
    <row r="39" spans="1:7" x14ac:dyDescent="0.2">
      <c r="A39" s="3" t="s">
        <v>35</v>
      </c>
      <c r="B39" s="3">
        <v>-27106874.879999999</v>
      </c>
      <c r="C39" s="3">
        <v>22822588.77</v>
      </c>
      <c r="D39" s="3">
        <v>4349417.5199999996</v>
      </c>
      <c r="E39" s="3">
        <v>-71415.850000000006</v>
      </c>
      <c r="F39" s="3">
        <v>6284.87</v>
      </c>
      <c r="G39" s="4">
        <f t="shared" si="0"/>
        <v>0.43000000014308171</v>
      </c>
    </row>
    <row r="40" spans="1:7" x14ac:dyDescent="0.2">
      <c r="A40" s="3" t="s">
        <v>36</v>
      </c>
      <c r="B40" s="3">
        <v>24278969.859999999</v>
      </c>
      <c r="C40" s="3">
        <v>-16808663.859999999</v>
      </c>
      <c r="D40" s="3">
        <v>-9607093.7400000002</v>
      </c>
      <c r="E40" s="3">
        <v>2658012.94</v>
      </c>
      <c r="F40" s="3">
        <v>-521225.88</v>
      </c>
      <c r="G40" s="4">
        <f t="shared" si="0"/>
        <v>-0.68000000028405339</v>
      </c>
    </row>
    <row r="41" spans="1:7" x14ac:dyDescent="0.2">
      <c r="A41" s="3" t="s">
        <v>37</v>
      </c>
      <c r="B41" s="3">
        <v>22965132.109999999</v>
      </c>
      <c r="C41" s="3">
        <v>-10186394.77</v>
      </c>
      <c r="D41" s="3">
        <v>-7958442.71</v>
      </c>
      <c r="E41" s="3">
        <v>-4349034.41</v>
      </c>
      <c r="F41" s="3">
        <v>-471259.38</v>
      </c>
      <c r="G41" s="4">
        <f t="shared" si="0"/>
        <v>0.83999999973457307</v>
      </c>
    </row>
    <row r="42" spans="1:7" x14ac:dyDescent="0.2">
      <c r="A42" s="3" t="s">
        <v>38</v>
      </c>
      <c r="B42" s="3">
        <v>22707786.530000001</v>
      </c>
      <c r="C42" s="3">
        <v>-19057230.670000002</v>
      </c>
      <c r="D42" s="3">
        <v>-5814746.2599999998</v>
      </c>
      <c r="E42" s="3">
        <v>3000852.04</v>
      </c>
      <c r="F42" s="3">
        <v>-836662.36</v>
      </c>
      <c r="G42" s="4">
        <f t="shared" si="0"/>
        <v>-0.72000000032130629</v>
      </c>
    </row>
    <row r="43" spans="1:7" x14ac:dyDescent="0.2">
      <c r="A43" s="3" t="s">
        <v>39</v>
      </c>
      <c r="B43" s="3">
        <v>21199381.09</v>
      </c>
      <c r="C43" s="3">
        <v>-17899298.800000001</v>
      </c>
      <c r="D43" s="3">
        <v>-3787148.99</v>
      </c>
      <c r="E43" s="3">
        <v>537035.81999999995</v>
      </c>
      <c r="F43" s="3">
        <v>-49969.38</v>
      </c>
      <c r="G43" s="4">
        <f t="shared" si="0"/>
        <v>-0.26000000116619049</v>
      </c>
    </row>
    <row r="44" spans="1:7" x14ac:dyDescent="0.2">
      <c r="A44" s="3" t="s">
        <v>40</v>
      </c>
      <c r="B44" s="3">
        <v>20684701.23</v>
      </c>
      <c r="C44" s="3">
        <v>-18247803.530000001</v>
      </c>
      <c r="D44" s="3">
        <v>-1909137.91</v>
      </c>
      <c r="E44" s="3">
        <v>-912531.81</v>
      </c>
      <c r="F44" s="3">
        <v>384772.75</v>
      </c>
      <c r="G44" s="4">
        <f t="shared" si="0"/>
        <v>0.72999999928288162</v>
      </c>
    </row>
    <row r="45" spans="1:7" x14ac:dyDescent="0.2">
      <c r="A45" s="3" t="s">
        <v>41</v>
      </c>
      <c r="B45" s="3">
        <v>-20496362.899999999</v>
      </c>
      <c r="C45" s="3">
        <v>16537003.050000001</v>
      </c>
      <c r="D45" s="3">
        <v>7254055.46</v>
      </c>
      <c r="E45" s="3">
        <v>-3055411.02</v>
      </c>
      <c r="F45" s="3">
        <v>-239283.79</v>
      </c>
      <c r="G45" s="4">
        <f t="shared" si="0"/>
        <v>0.80000000217114575</v>
      </c>
    </row>
    <row r="46" spans="1:7" x14ac:dyDescent="0.2">
      <c r="A46" s="3" t="s">
        <v>42</v>
      </c>
      <c r="B46" s="3">
        <v>18139225.969999999</v>
      </c>
      <c r="C46" s="3">
        <v>-15447025.25</v>
      </c>
      <c r="D46" s="3">
        <v>-1536778.79</v>
      </c>
      <c r="E46" s="3">
        <v>-1388488.8</v>
      </c>
      <c r="F46" s="3">
        <v>233067.6</v>
      </c>
      <c r="G46" s="4">
        <f t="shared" si="0"/>
        <v>0.72999999872990884</v>
      </c>
    </row>
    <row r="47" spans="1:7" x14ac:dyDescent="0.2">
      <c r="A47" s="3" t="s">
        <v>43</v>
      </c>
      <c r="B47" s="3">
        <v>17937675.52</v>
      </c>
      <c r="C47" s="3">
        <v>-12953024.779999999</v>
      </c>
      <c r="D47" s="3">
        <v>-5873526.2000000002</v>
      </c>
      <c r="E47" s="3">
        <v>685246.54</v>
      </c>
      <c r="F47" s="3">
        <v>203629.2</v>
      </c>
      <c r="G47" s="4">
        <f t="shared" si="0"/>
        <v>0.28000000008614734</v>
      </c>
    </row>
    <row r="48" spans="1:7" x14ac:dyDescent="0.2">
      <c r="A48" s="3" t="s">
        <v>44</v>
      </c>
      <c r="B48" s="3">
        <v>17620160.690000001</v>
      </c>
      <c r="C48" s="3">
        <v>-12030151.35</v>
      </c>
      <c r="D48" s="3">
        <v>-9480715.6500000004</v>
      </c>
      <c r="E48" s="3">
        <v>3932340.96</v>
      </c>
      <c r="F48" s="3">
        <v>-41635.08</v>
      </c>
      <c r="G48" s="4">
        <f t="shared" si="0"/>
        <v>-0.42999999869789463</v>
      </c>
    </row>
    <row r="49" spans="1:7" x14ac:dyDescent="0.2">
      <c r="A49" s="3" t="s">
        <v>45</v>
      </c>
      <c r="B49" s="3">
        <v>17315408.789999999</v>
      </c>
      <c r="C49" s="3">
        <v>-16454283.73</v>
      </c>
      <c r="D49" s="3">
        <v>-3624146.61</v>
      </c>
      <c r="E49" s="3">
        <v>2859016.03</v>
      </c>
      <c r="F49" s="3">
        <v>-95994.5</v>
      </c>
      <c r="G49" s="4">
        <f t="shared" si="0"/>
        <v>-2.0000001415610313E-2</v>
      </c>
    </row>
    <row r="50" spans="1:7" x14ac:dyDescent="0.2">
      <c r="A50" s="3" t="s">
        <v>46</v>
      </c>
      <c r="B50" s="3">
        <v>16503570.359999999</v>
      </c>
      <c r="C50" s="3">
        <v>-10104724.6</v>
      </c>
      <c r="D50" s="3">
        <v>-7741963.5199999996</v>
      </c>
      <c r="E50" s="3">
        <v>928718.3</v>
      </c>
      <c r="F50" s="3">
        <v>414399.56</v>
      </c>
      <c r="G50" s="4">
        <f t="shared" si="0"/>
        <v>0.10000000026775524</v>
      </c>
    </row>
    <row r="51" spans="1:7" x14ac:dyDescent="0.2">
      <c r="A51" s="3" t="s">
        <v>47</v>
      </c>
      <c r="B51" s="3">
        <v>16210717.050000001</v>
      </c>
      <c r="C51" s="3">
        <v>-15739777.33</v>
      </c>
      <c r="D51" s="3">
        <v>-436421.24</v>
      </c>
      <c r="E51" s="3">
        <v>-50794.03</v>
      </c>
      <c r="F51" s="3">
        <v>16275.64</v>
      </c>
      <c r="G51" s="4">
        <f t="shared" si="0"/>
        <v>9.0000000680447556E-2</v>
      </c>
    </row>
    <row r="52" spans="1:7" x14ac:dyDescent="0.2">
      <c r="A52" s="3" t="s">
        <v>48</v>
      </c>
      <c r="B52" s="3">
        <v>13666994.550000001</v>
      </c>
      <c r="C52" s="3">
        <v>-7530485.3700000001</v>
      </c>
      <c r="D52" s="3">
        <v>-5696477.2000000002</v>
      </c>
      <c r="E52" s="3">
        <v>-1076043.75</v>
      </c>
      <c r="F52" s="3">
        <v>636011.62</v>
      </c>
      <c r="G52" s="4">
        <f t="shared" si="0"/>
        <v>-0.14999999955762178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AFEC-1E65-574D-8F66-8E824C07DB3E}">
  <sheetPr codeName="Sheet2"/>
  <dimension ref="A1:J57"/>
  <sheetViews>
    <sheetView showGridLines="0" zoomScale="90" zoomScaleNormal="90" workbookViewId="0">
      <selection activeCell="K18" sqref="K18"/>
    </sheetView>
  </sheetViews>
  <sheetFormatPr baseColWidth="10" defaultRowHeight="16" x14ac:dyDescent="0.2"/>
  <cols>
    <col min="1" max="1" width="21" bestFit="1" customWidth="1"/>
    <col min="2" max="2" width="13.5" bestFit="1" customWidth="1"/>
    <col min="4" max="7" width="12.83203125" bestFit="1" customWidth="1"/>
    <col min="9" max="9" width="28.1640625" bestFit="1" customWidth="1"/>
  </cols>
  <sheetData>
    <row r="1" spans="1:10" ht="21" x14ac:dyDescent="0.25">
      <c r="A1" s="8" t="s">
        <v>63</v>
      </c>
    </row>
    <row r="2" spans="1:10" x14ac:dyDescent="0.2">
      <c r="A2" s="9" t="s">
        <v>66</v>
      </c>
    </row>
    <row r="3" spans="1:10" x14ac:dyDescent="0.2">
      <c r="C3" s="1"/>
      <c r="D3" s="1"/>
    </row>
    <row r="4" spans="1:10" x14ac:dyDescent="0.2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I4" s="1" t="s">
        <v>0</v>
      </c>
      <c r="J4" s="1">
        <v>354</v>
      </c>
    </row>
    <row r="5" spans="1:10" x14ac:dyDescent="0.2">
      <c r="A5" s="3" t="s">
        <v>1</v>
      </c>
      <c r="B5" s="3">
        <v>-98618.73</v>
      </c>
      <c r="C5" s="3">
        <v>98618.57</v>
      </c>
      <c r="D5" s="3"/>
      <c r="E5" s="3"/>
      <c r="F5" s="3"/>
      <c r="G5" s="4">
        <f>SUM(B5:F5)</f>
        <v>-0.15999999998894054</v>
      </c>
      <c r="I5" t="s">
        <v>99</v>
      </c>
      <c r="J5">
        <f>COUNT(B5:F57)</f>
        <v>225</v>
      </c>
    </row>
    <row r="6" spans="1:10" ht="17" x14ac:dyDescent="0.25">
      <c r="A6" s="3" t="s">
        <v>2</v>
      </c>
      <c r="B6" s="3">
        <v>-30634655.34</v>
      </c>
      <c r="C6" s="3">
        <v>-954610.95</v>
      </c>
      <c r="D6" s="3">
        <v>31589265.690000001</v>
      </c>
      <c r="E6" s="3"/>
      <c r="F6" s="3"/>
      <c r="G6" s="4">
        <f t="shared" ref="G6:G57" si="0">SUM(B6:F6)</f>
        <v>-0.59999999776482582</v>
      </c>
      <c r="I6" t="s">
        <v>56</v>
      </c>
      <c r="J6" s="5">
        <f>COUNT(_xlfn.UNIQUE(B5:F57))</f>
        <v>225</v>
      </c>
    </row>
    <row r="7" spans="1:10" x14ac:dyDescent="0.2">
      <c r="A7" s="3" t="s">
        <v>3</v>
      </c>
      <c r="B7" s="3">
        <v>-9367346.8800000008</v>
      </c>
      <c r="C7" s="3">
        <v>-8808925.0700000003</v>
      </c>
      <c r="D7" s="3">
        <v>18176271.739999998</v>
      </c>
      <c r="E7" s="3"/>
      <c r="F7" s="3"/>
      <c r="G7" s="4">
        <f t="shared" si="0"/>
        <v>-0.21000000461935997</v>
      </c>
    </row>
    <row r="8" spans="1:10" x14ac:dyDescent="0.2">
      <c r="A8" s="3" t="s">
        <v>4</v>
      </c>
      <c r="B8" s="3">
        <v>-4990932.4800000004</v>
      </c>
      <c r="C8" s="3">
        <v>-610855.86</v>
      </c>
      <c r="D8" s="3">
        <v>5601788.3700000001</v>
      </c>
      <c r="E8" s="3"/>
      <c r="F8" s="3"/>
      <c r="G8" s="4">
        <f t="shared" si="0"/>
        <v>2.9999999329447746E-2</v>
      </c>
      <c r="I8" s="1" t="s">
        <v>100</v>
      </c>
      <c r="J8" s="6">
        <f>J4-J6</f>
        <v>129</v>
      </c>
    </row>
    <row r="9" spans="1:10" x14ac:dyDescent="0.2">
      <c r="A9" s="3" t="s">
        <v>5</v>
      </c>
      <c r="B9" s="3">
        <v>-4972297.3499999996</v>
      </c>
      <c r="C9" s="3">
        <v>1.25</v>
      </c>
      <c r="D9" s="3">
        <v>4972295.99</v>
      </c>
      <c r="E9" s="3"/>
      <c r="F9" s="3"/>
      <c r="G9" s="4">
        <f t="shared" si="0"/>
        <v>-0.10999999940395355</v>
      </c>
      <c r="I9" s="1" t="s">
        <v>62</v>
      </c>
      <c r="J9" s="7">
        <f>J8/J4</f>
        <v>0.36440677966101692</v>
      </c>
    </row>
    <row r="10" spans="1:10" x14ac:dyDescent="0.2">
      <c r="A10" s="3" t="s">
        <v>6</v>
      </c>
      <c r="B10" s="3">
        <v>-999626.45</v>
      </c>
      <c r="C10" s="3">
        <v>13302.9</v>
      </c>
      <c r="D10" s="3">
        <v>986323.59</v>
      </c>
      <c r="E10" s="3"/>
      <c r="F10" s="3"/>
      <c r="G10" s="4">
        <f t="shared" si="0"/>
        <v>4.0000000037252903E-2</v>
      </c>
    </row>
    <row r="11" spans="1:10" x14ac:dyDescent="0.2">
      <c r="A11" s="3" t="s">
        <v>7</v>
      </c>
      <c r="B11" s="3">
        <v>-998804.2</v>
      </c>
      <c r="C11" s="3">
        <v>-20709.72</v>
      </c>
      <c r="D11" s="3">
        <v>1019513.92</v>
      </c>
      <c r="E11" s="3"/>
      <c r="F11" s="3"/>
      <c r="G11" s="4">
        <f t="shared" si="0"/>
        <v>0</v>
      </c>
    </row>
    <row r="12" spans="1:10" x14ac:dyDescent="0.2">
      <c r="A12" s="3" t="s">
        <v>8</v>
      </c>
      <c r="B12" s="3">
        <v>-562660.35</v>
      </c>
      <c r="C12" s="3">
        <v>10647.18</v>
      </c>
      <c r="D12" s="3">
        <v>552013.18000000005</v>
      </c>
      <c r="E12" s="3"/>
      <c r="F12" s="3"/>
      <c r="G12" s="4">
        <f t="shared" si="0"/>
        <v>1.0000000125728548E-2</v>
      </c>
    </row>
    <row r="13" spans="1:10" x14ac:dyDescent="0.2">
      <c r="A13" s="3" t="s">
        <v>9</v>
      </c>
      <c r="B13" s="3">
        <v>-304505.11</v>
      </c>
      <c r="C13" s="3">
        <v>98618.59</v>
      </c>
      <c r="D13" s="3">
        <v>205886.54</v>
      </c>
      <c r="E13" s="3"/>
      <c r="F13" s="3"/>
      <c r="G13" s="4">
        <f t="shared" si="0"/>
        <v>2.0000000018626451E-2</v>
      </c>
    </row>
    <row r="14" spans="1:10" x14ac:dyDescent="0.2">
      <c r="A14" s="3" t="s">
        <v>10</v>
      </c>
      <c r="B14" s="3">
        <v>-163179.41</v>
      </c>
      <c r="C14" s="3">
        <v>1876.97</v>
      </c>
      <c r="D14" s="3">
        <v>161302.43</v>
      </c>
      <c r="E14" s="3"/>
      <c r="F14" s="3"/>
      <c r="G14" s="4">
        <f t="shared" si="0"/>
        <v>-1.0000000009313226E-2</v>
      </c>
    </row>
    <row r="15" spans="1:10" x14ac:dyDescent="0.2">
      <c r="A15" s="3" t="s">
        <v>11</v>
      </c>
      <c r="B15" s="3">
        <v>-39560.6</v>
      </c>
      <c r="C15" s="3">
        <v>93.59</v>
      </c>
      <c r="D15" s="3">
        <v>39467.019999999997</v>
      </c>
      <c r="E15" s="3"/>
      <c r="F15" s="3"/>
      <c r="G15" s="4">
        <f t="shared" si="0"/>
        <v>9.9999999947613105E-3</v>
      </c>
    </row>
    <row r="16" spans="1:10" x14ac:dyDescent="0.2">
      <c r="A16" s="3" t="s">
        <v>12</v>
      </c>
      <c r="B16" s="3">
        <v>-17142697.300000001</v>
      </c>
      <c r="C16" s="3">
        <v>-142371.42000000001</v>
      </c>
      <c r="D16" s="3">
        <v>8484754.2799999993</v>
      </c>
      <c r="E16" s="3">
        <v>8800315.1199999992</v>
      </c>
      <c r="F16" s="3"/>
      <c r="G16" s="4">
        <f t="shared" si="0"/>
        <v>0.67999999597668648</v>
      </c>
    </row>
    <row r="17" spans="1:7" x14ac:dyDescent="0.2">
      <c r="A17" s="3" t="s">
        <v>13</v>
      </c>
      <c r="B17" s="3">
        <v>-16725797.68</v>
      </c>
      <c r="C17" s="3">
        <v>912068.6</v>
      </c>
      <c r="D17" s="3">
        <v>3474389.64</v>
      </c>
      <c r="E17" s="3">
        <v>12339338.83</v>
      </c>
      <c r="F17" s="3"/>
      <c r="G17" s="4">
        <f t="shared" si="0"/>
        <v>-0.60999999940395355</v>
      </c>
    </row>
    <row r="18" spans="1:7" x14ac:dyDescent="0.2">
      <c r="A18" s="3" t="s">
        <v>14</v>
      </c>
      <c r="B18" s="3">
        <v>-10671796.619999999</v>
      </c>
      <c r="C18" s="3">
        <v>-894827.83</v>
      </c>
      <c r="D18" s="3">
        <v>306594.92</v>
      </c>
      <c r="E18" s="3">
        <v>11260029.689999999</v>
      </c>
      <c r="F18" s="3"/>
      <c r="G18" s="4">
        <f t="shared" si="0"/>
        <v>0.16000000014901161</v>
      </c>
    </row>
    <row r="19" spans="1:7" x14ac:dyDescent="0.2">
      <c r="A19" s="3" t="s">
        <v>15</v>
      </c>
      <c r="B19" s="3">
        <v>-7766724.4699999997</v>
      </c>
      <c r="C19" s="3">
        <v>-1975281.26</v>
      </c>
      <c r="D19" s="3">
        <v>161309.95000000001</v>
      </c>
      <c r="E19" s="3">
        <v>9580696.2200000007</v>
      </c>
      <c r="F19" s="3"/>
      <c r="G19" s="4">
        <f t="shared" si="0"/>
        <v>0.43999999947845936</v>
      </c>
    </row>
    <row r="20" spans="1:7" x14ac:dyDescent="0.2">
      <c r="A20" s="3" t="s">
        <v>16</v>
      </c>
      <c r="B20" s="3">
        <v>-5757049.8600000003</v>
      </c>
      <c r="C20" s="3">
        <v>209761.53</v>
      </c>
      <c r="D20" s="3">
        <v>596636.54</v>
      </c>
      <c r="E20" s="3">
        <v>4950651.92</v>
      </c>
      <c r="F20" s="3"/>
      <c r="G20" s="4">
        <f t="shared" si="0"/>
        <v>0.12999999988824129</v>
      </c>
    </row>
    <row r="21" spans="1:7" x14ac:dyDescent="0.2">
      <c r="A21" s="3" t="s">
        <v>17</v>
      </c>
      <c r="B21" s="3">
        <v>-4970134.96</v>
      </c>
      <c r="C21" s="3">
        <v>-484058.51</v>
      </c>
      <c r="D21" s="3">
        <v>1535304.89</v>
      </c>
      <c r="E21" s="3">
        <v>3918889.55</v>
      </c>
      <c r="F21" s="3"/>
      <c r="G21" s="4">
        <f t="shared" si="0"/>
        <v>0.96999999973922968</v>
      </c>
    </row>
    <row r="22" spans="1:7" x14ac:dyDescent="0.2">
      <c r="A22" s="3" t="s">
        <v>18</v>
      </c>
      <c r="B22" s="3">
        <v>-3870939.81</v>
      </c>
      <c r="C22" s="3">
        <v>1131.81</v>
      </c>
      <c r="D22" s="3">
        <v>89714.05</v>
      </c>
      <c r="E22" s="3">
        <v>3780093.06</v>
      </c>
      <c r="F22" s="3"/>
      <c r="G22" s="4">
        <f t="shared" si="0"/>
        <v>-0.89000000013038516</v>
      </c>
    </row>
    <row r="23" spans="1:7" x14ac:dyDescent="0.2">
      <c r="A23" s="3" t="s">
        <v>19</v>
      </c>
      <c r="B23" s="3">
        <v>-3411464.71</v>
      </c>
      <c r="C23" s="3">
        <v>-163470.82</v>
      </c>
      <c r="D23" s="3">
        <v>-21730.47</v>
      </c>
      <c r="E23" s="3">
        <v>3596665.33</v>
      </c>
      <c r="F23" s="3"/>
      <c r="G23" s="4">
        <f t="shared" si="0"/>
        <v>-0.66999999992549419</v>
      </c>
    </row>
    <row r="24" spans="1:7" x14ac:dyDescent="0.2">
      <c r="A24" s="3" t="s">
        <v>20</v>
      </c>
      <c r="B24" s="3">
        <v>-2710412.7</v>
      </c>
      <c r="C24" s="3">
        <v>-73788.63</v>
      </c>
      <c r="D24" s="3">
        <v>-59740.6</v>
      </c>
      <c r="E24" s="3">
        <v>2843942.73</v>
      </c>
      <c r="F24" s="3"/>
      <c r="G24" s="4">
        <f t="shared" si="0"/>
        <v>0.79999999981373549</v>
      </c>
    </row>
    <row r="25" spans="1:7" x14ac:dyDescent="0.2">
      <c r="A25" s="3" t="s">
        <v>21</v>
      </c>
      <c r="B25" s="3">
        <v>-2308346.9500000002</v>
      </c>
      <c r="C25" s="3">
        <v>-651718.75</v>
      </c>
      <c r="D25" s="3">
        <v>-649874.16</v>
      </c>
      <c r="E25" s="3">
        <v>3609939.87</v>
      </c>
      <c r="F25" s="3"/>
      <c r="G25" s="4">
        <f t="shared" si="0"/>
        <v>9.9999997764825821E-3</v>
      </c>
    </row>
    <row r="26" spans="1:7" x14ac:dyDescent="0.2">
      <c r="A26" s="3" t="s">
        <v>22</v>
      </c>
      <c r="B26" s="3">
        <v>-1966689.75</v>
      </c>
      <c r="C26" s="3">
        <v>16848.16</v>
      </c>
      <c r="D26" s="3">
        <v>931065.2</v>
      </c>
      <c r="E26" s="3">
        <v>1018776.71</v>
      </c>
      <c r="F26" s="3"/>
      <c r="G26" s="4">
        <f t="shared" si="0"/>
        <v>0.31999999983236194</v>
      </c>
    </row>
    <row r="27" spans="1:7" x14ac:dyDescent="0.2">
      <c r="A27" s="3" t="s">
        <v>23</v>
      </c>
      <c r="B27" s="3">
        <v>-1856996.66</v>
      </c>
      <c r="C27" s="3">
        <v>-685221.39</v>
      </c>
      <c r="D27" s="3">
        <v>23629.7</v>
      </c>
      <c r="E27" s="3">
        <v>2518589</v>
      </c>
      <c r="F27" s="3"/>
      <c r="G27" s="4">
        <f t="shared" si="0"/>
        <v>0.65000000037252903</v>
      </c>
    </row>
    <row r="28" spans="1:7" x14ac:dyDescent="0.2">
      <c r="A28" s="3" t="s">
        <v>24</v>
      </c>
      <c r="B28" s="3">
        <v>-1661895.3</v>
      </c>
      <c r="C28" s="3">
        <v>-99006.68</v>
      </c>
      <c r="D28" s="3">
        <v>-2144.52</v>
      </c>
      <c r="E28" s="3">
        <v>1763047.48</v>
      </c>
      <c r="F28" s="3"/>
      <c r="G28" s="4">
        <f t="shared" si="0"/>
        <v>0.97999999998137355</v>
      </c>
    </row>
    <row r="29" spans="1:7" x14ac:dyDescent="0.2">
      <c r="A29" s="3" t="s">
        <v>25</v>
      </c>
      <c r="B29" s="3">
        <v>-842494.4</v>
      </c>
      <c r="C29" s="3">
        <v>1040.9100000000001</v>
      </c>
      <c r="D29" s="3">
        <v>320828.24</v>
      </c>
      <c r="E29" s="3">
        <v>520624.41</v>
      </c>
      <c r="F29" s="3"/>
      <c r="G29" s="4">
        <f t="shared" si="0"/>
        <v>-0.84000000002561137</v>
      </c>
    </row>
    <row r="30" spans="1:7" x14ac:dyDescent="0.2">
      <c r="A30" s="3" t="s">
        <v>26</v>
      </c>
      <c r="B30" s="3">
        <v>-611725.48</v>
      </c>
      <c r="C30" s="3">
        <v>-127807.92</v>
      </c>
      <c r="D30" s="3">
        <v>129878.74</v>
      </c>
      <c r="E30" s="3">
        <v>609655.26</v>
      </c>
      <c r="F30" s="3"/>
      <c r="G30" s="4">
        <f t="shared" si="0"/>
        <v>0.59999999997671694</v>
      </c>
    </row>
    <row r="31" spans="1:7" x14ac:dyDescent="0.2">
      <c r="A31" s="3" t="s">
        <v>27</v>
      </c>
      <c r="B31" s="3">
        <v>-321230.40000000002</v>
      </c>
      <c r="C31" s="3">
        <v>3629.36</v>
      </c>
      <c r="D31" s="3">
        <v>65416.59</v>
      </c>
      <c r="E31" s="3">
        <v>252184.45</v>
      </c>
      <c r="F31" s="3"/>
      <c r="G31" s="4">
        <f t="shared" si="0"/>
        <v>0</v>
      </c>
    </row>
    <row r="32" spans="1:7" x14ac:dyDescent="0.2">
      <c r="A32" s="3" t="s">
        <v>28</v>
      </c>
      <c r="B32" s="3">
        <v>-89095.47</v>
      </c>
      <c r="C32" s="3">
        <v>-26532.09</v>
      </c>
      <c r="D32" s="3">
        <v>168.52</v>
      </c>
      <c r="E32" s="3">
        <v>115459.7</v>
      </c>
      <c r="F32" s="3"/>
      <c r="G32" s="4">
        <f t="shared" si="0"/>
        <v>0.66000000000349246</v>
      </c>
    </row>
    <row r="33" spans="1:7" x14ac:dyDescent="0.2">
      <c r="A33" s="3" t="s">
        <v>29</v>
      </c>
      <c r="B33" s="3">
        <v>-30923658.199999999</v>
      </c>
      <c r="C33" s="3">
        <v>-1931818.84</v>
      </c>
      <c r="D33" s="3">
        <v>8066677.9000000004</v>
      </c>
      <c r="E33" s="3">
        <v>8413476.1899999995</v>
      </c>
      <c r="F33" s="3">
        <v>16375323.93</v>
      </c>
      <c r="G33" s="4">
        <f t="shared" si="0"/>
        <v>0.97999999858438969</v>
      </c>
    </row>
    <row r="34" spans="1:7" x14ac:dyDescent="0.2">
      <c r="A34" s="3" t="s">
        <v>30</v>
      </c>
      <c r="B34" s="3">
        <v>-28616502.350000001</v>
      </c>
      <c r="C34" s="3">
        <v>2388749.58</v>
      </c>
      <c r="D34" s="3">
        <v>6505187.9100000001</v>
      </c>
      <c r="E34" s="3">
        <v>7734551.1799999997</v>
      </c>
      <c r="F34" s="3">
        <v>11988013.529999999</v>
      </c>
      <c r="G34" s="4">
        <f t="shared" si="0"/>
        <v>-0.15000000409781933</v>
      </c>
    </row>
    <row r="35" spans="1:7" x14ac:dyDescent="0.2">
      <c r="A35" s="3" t="s">
        <v>31</v>
      </c>
      <c r="B35" s="3">
        <v>-27106874.879999999</v>
      </c>
      <c r="C35" s="3">
        <v>-71415.850000000006</v>
      </c>
      <c r="D35" s="3">
        <v>6284.87</v>
      </c>
      <c r="E35" s="3">
        <v>4349417.5199999996</v>
      </c>
      <c r="F35" s="3">
        <v>22822588.77</v>
      </c>
      <c r="G35" s="4">
        <f t="shared" si="0"/>
        <v>0.42999999970197678</v>
      </c>
    </row>
    <row r="36" spans="1:7" x14ac:dyDescent="0.2">
      <c r="A36" s="3" t="s">
        <v>32</v>
      </c>
      <c r="B36" s="3">
        <v>-24562365.870000001</v>
      </c>
      <c r="C36" s="3">
        <v>-24132716.100000001</v>
      </c>
      <c r="D36" s="3">
        <v>9542208.1899999995</v>
      </c>
      <c r="E36" s="3">
        <v>10284487.279999999</v>
      </c>
      <c r="F36" s="3">
        <v>28868385.850000001</v>
      </c>
      <c r="G36" s="4">
        <f t="shared" si="0"/>
        <v>-0.64999999850988388</v>
      </c>
    </row>
    <row r="37" spans="1:7" x14ac:dyDescent="0.2">
      <c r="A37" s="3" t="s">
        <v>33</v>
      </c>
      <c r="B37" s="3">
        <v>-22888493.050000001</v>
      </c>
      <c r="C37" s="3">
        <v>-12422205.289999999</v>
      </c>
      <c r="D37" s="3">
        <v>139482.13</v>
      </c>
      <c r="E37" s="3">
        <v>4537273.21</v>
      </c>
      <c r="F37" s="3">
        <v>30633943.219999999</v>
      </c>
      <c r="G37" s="4">
        <f t="shared" si="0"/>
        <v>0.2199999988079071</v>
      </c>
    </row>
    <row r="38" spans="1:7" x14ac:dyDescent="0.2">
      <c r="A38" s="3" t="s">
        <v>34</v>
      </c>
      <c r="B38" s="3">
        <v>-22711587.460000001</v>
      </c>
      <c r="C38" s="3">
        <v>-11691104.08</v>
      </c>
      <c r="D38" s="3">
        <v>21645.33</v>
      </c>
      <c r="E38" s="3">
        <v>3913002.2</v>
      </c>
      <c r="F38" s="3">
        <v>30468044.920000002</v>
      </c>
      <c r="G38" s="4">
        <f t="shared" si="0"/>
        <v>0.91000000014901161</v>
      </c>
    </row>
    <row r="39" spans="1:7" x14ac:dyDescent="0.2">
      <c r="A39" s="3" t="s">
        <v>35</v>
      </c>
      <c r="B39" s="3">
        <v>-20496362.899999999</v>
      </c>
      <c r="C39" s="3">
        <v>-3055411.02</v>
      </c>
      <c r="D39" s="3">
        <v>-239283.79</v>
      </c>
      <c r="E39" s="3">
        <v>7254055.46</v>
      </c>
      <c r="F39" s="3">
        <v>16537003.050000001</v>
      </c>
      <c r="G39" s="4">
        <f t="shared" si="0"/>
        <v>0.80000000447034836</v>
      </c>
    </row>
    <row r="40" spans="1:7" x14ac:dyDescent="0.2">
      <c r="A40" s="3" t="s">
        <v>36</v>
      </c>
      <c r="B40" s="3">
        <v>-19495488.260000002</v>
      </c>
      <c r="C40" s="3">
        <v>-14610372.810000001</v>
      </c>
      <c r="D40" s="3">
        <v>-196560.74</v>
      </c>
      <c r="E40" s="3">
        <v>3305634.86</v>
      </c>
      <c r="F40" s="3">
        <v>30996787.719999999</v>
      </c>
      <c r="G40" s="4">
        <f t="shared" si="0"/>
        <v>0.76999999582767487</v>
      </c>
    </row>
    <row r="41" spans="1:7" x14ac:dyDescent="0.2">
      <c r="A41" s="3" t="s">
        <v>37</v>
      </c>
      <c r="B41" s="3">
        <v>-19057230.670000002</v>
      </c>
      <c r="C41" s="3">
        <v>-5814746.2599999998</v>
      </c>
      <c r="D41" s="3">
        <v>-836662.36</v>
      </c>
      <c r="E41" s="3">
        <v>3000852.04</v>
      </c>
      <c r="F41" s="3">
        <v>22707786.530000001</v>
      </c>
      <c r="G41" s="4">
        <f t="shared" si="0"/>
        <v>-0.7199999988079071</v>
      </c>
    </row>
    <row r="42" spans="1:7" x14ac:dyDescent="0.2">
      <c r="A42" s="3" t="s">
        <v>38</v>
      </c>
      <c r="B42" s="3">
        <v>-18247803.530000001</v>
      </c>
      <c r="C42" s="3">
        <v>-1909137.91</v>
      </c>
      <c r="D42" s="3">
        <v>-912531.81</v>
      </c>
      <c r="E42" s="3">
        <v>384772.75</v>
      </c>
      <c r="F42" s="3">
        <v>20684701.23</v>
      </c>
      <c r="G42" s="4">
        <f t="shared" si="0"/>
        <v>0.73000000044703484</v>
      </c>
    </row>
    <row r="43" spans="1:7" x14ac:dyDescent="0.2">
      <c r="A43" s="3" t="s">
        <v>39</v>
      </c>
      <c r="B43" s="3">
        <v>-17899298.800000001</v>
      </c>
      <c r="C43" s="3">
        <v>-3787148.99</v>
      </c>
      <c r="D43" s="3">
        <v>-49969.38</v>
      </c>
      <c r="E43" s="3">
        <v>537035.81999999995</v>
      </c>
      <c r="F43" s="3">
        <v>21199381.09</v>
      </c>
      <c r="G43" s="4">
        <f t="shared" si="0"/>
        <v>-0.25999999791383743</v>
      </c>
    </row>
    <row r="44" spans="1:7" x14ac:dyDescent="0.2">
      <c r="A44" s="3" t="s">
        <v>40</v>
      </c>
      <c r="B44" s="3">
        <v>-16808663.859999999</v>
      </c>
      <c r="C44" s="3">
        <v>-9607093.7400000002</v>
      </c>
      <c r="D44" s="3">
        <v>-521225.88</v>
      </c>
      <c r="E44" s="3">
        <v>2658012.94</v>
      </c>
      <c r="F44" s="3">
        <v>24278969.859999999</v>
      </c>
      <c r="G44" s="4">
        <f t="shared" si="0"/>
        <v>-0.67999999970197678</v>
      </c>
    </row>
    <row r="45" spans="1:7" x14ac:dyDescent="0.2">
      <c r="A45" s="3" t="s">
        <v>41</v>
      </c>
      <c r="B45" s="3">
        <v>-16454283.73</v>
      </c>
      <c r="C45" s="3">
        <v>-7530485.3700000001</v>
      </c>
      <c r="D45" s="3">
        <v>-1046244.11</v>
      </c>
      <c r="E45" s="3">
        <v>8527443</v>
      </c>
      <c r="F45" s="3">
        <v>16503570.359999999</v>
      </c>
      <c r="G45" s="4">
        <f t="shared" si="0"/>
        <v>0.14999999850988388</v>
      </c>
    </row>
    <row r="46" spans="1:7" x14ac:dyDescent="0.2">
      <c r="A46" s="3" t="s">
        <v>42</v>
      </c>
      <c r="B46" s="3">
        <v>-15739777.33</v>
      </c>
      <c r="C46" s="3">
        <v>-436421.24</v>
      </c>
      <c r="D46" s="3">
        <v>-50794.03</v>
      </c>
      <c r="E46" s="3">
        <v>16275.64</v>
      </c>
      <c r="F46" s="3">
        <v>16210717.050000001</v>
      </c>
      <c r="G46" s="4">
        <f t="shared" si="0"/>
        <v>9.0000001713633537E-2</v>
      </c>
    </row>
    <row r="47" spans="1:7" x14ac:dyDescent="0.2">
      <c r="A47" s="3" t="s">
        <v>43</v>
      </c>
      <c r="B47" s="3">
        <v>-15447025.25</v>
      </c>
      <c r="C47" s="3">
        <v>-1536778.79</v>
      </c>
      <c r="D47" s="3">
        <v>-1388488.8</v>
      </c>
      <c r="E47" s="3">
        <v>233067.6</v>
      </c>
      <c r="F47" s="3">
        <v>18139225.969999999</v>
      </c>
      <c r="G47" s="4">
        <f t="shared" si="0"/>
        <v>0.73000000044703484</v>
      </c>
    </row>
    <row r="48" spans="1:7" x14ac:dyDescent="0.2">
      <c r="A48" s="3" t="s">
        <v>44</v>
      </c>
      <c r="B48" s="3">
        <v>-12953024.779999999</v>
      </c>
      <c r="C48" s="3">
        <v>-5873526.2000000002</v>
      </c>
      <c r="D48" s="3">
        <v>203629.2</v>
      </c>
      <c r="E48" s="3">
        <v>685246.54</v>
      </c>
      <c r="F48" s="3">
        <v>17937675.52</v>
      </c>
      <c r="G48" s="4">
        <f t="shared" si="0"/>
        <v>0.2799999974668026</v>
      </c>
    </row>
    <row r="49" spans="1:7" x14ac:dyDescent="0.2">
      <c r="A49" s="3" t="s">
        <v>45</v>
      </c>
      <c r="B49" s="3">
        <v>-12707000.460000001</v>
      </c>
      <c r="C49" s="3">
        <v>-146499.4</v>
      </c>
      <c r="D49" s="3">
        <v>289631.21000000002</v>
      </c>
      <c r="E49" s="3">
        <v>588059.05000000005</v>
      </c>
      <c r="F49" s="3">
        <v>11975809.960000001</v>
      </c>
      <c r="G49" s="4">
        <f t="shared" si="0"/>
        <v>0.3600000012665987</v>
      </c>
    </row>
    <row r="50" spans="1:7" x14ac:dyDescent="0.2">
      <c r="A50" s="3" t="s">
        <v>46</v>
      </c>
      <c r="B50" s="3">
        <v>-12030151.35</v>
      </c>
      <c r="C50" s="3">
        <v>-9480715.6500000004</v>
      </c>
      <c r="D50" s="3">
        <v>-41635.08</v>
      </c>
      <c r="E50" s="3">
        <v>3932340.96</v>
      </c>
      <c r="F50" s="3">
        <v>17620160.690000001</v>
      </c>
      <c r="G50" s="4">
        <f t="shared" si="0"/>
        <v>-0.42999999597668648</v>
      </c>
    </row>
    <row r="51" spans="1:7" x14ac:dyDescent="0.2">
      <c r="A51" s="3" t="s">
        <v>47</v>
      </c>
      <c r="B51" s="3">
        <v>-11444040.1</v>
      </c>
      <c r="C51" s="3">
        <v>23691.97</v>
      </c>
      <c r="D51" s="3">
        <v>636011.62</v>
      </c>
      <c r="E51" s="3">
        <v>1271428.53</v>
      </c>
      <c r="F51" s="3">
        <v>9512908.2200000007</v>
      </c>
      <c r="G51" s="4">
        <f t="shared" si="0"/>
        <v>0.24000000022351742</v>
      </c>
    </row>
    <row r="52" spans="1:7" x14ac:dyDescent="0.2">
      <c r="A52" s="3" t="s">
        <v>48</v>
      </c>
      <c r="B52" s="3">
        <v>-11063196.26</v>
      </c>
      <c r="C52" s="3">
        <v>-6480091.5800000001</v>
      </c>
      <c r="D52" s="3">
        <v>1.65</v>
      </c>
      <c r="E52" s="3">
        <v>227877.74</v>
      </c>
      <c r="F52" s="3">
        <v>17315408.789999999</v>
      </c>
      <c r="G52" s="4">
        <f t="shared" si="0"/>
        <v>0.33999999612569809</v>
      </c>
    </row>
    <row r="53" spans="1:7" x14ac:dyDescent="0.2">
      <c r="A53" s="3" t="s">
        <v>57</v>
      </c>
      <c r="B53" s="3">
        <v>-10186394.77</v>
      </c>
      <c r="C53" s="3">
        <v>-7958442.71</v>
      </c>
      <c r="D53" s="3">
        <v>-4349034.41</v>
      </c>
      <c r="E53" s="3">
        <v>-471259.38</v>
      </c>
      <c r="F53" s="3">
        <v>22965132.109999999</v>
      </c>
      <c r="G53" s="4">
        <f t="shared" si="0"/>
        <v>0.83999999985098839</v>
      </c>
    </row>
    <row r="54" spans="1:7" x14ac:dyDescent="0.2">
      <c r="A54" s="3" t="s">
        <v>58</v>
      </c>
      <c r="B54" s="3">
        <v>-9069472.4800000004</v>
      </c>
      <c r="C54" s="3">
        <v>-657943.91</v>
      </c>
      <c r="D54" s="3">
        <v>-95994.5</v>
      </c>
      <c r="E54" s="3">
        <v>756365.05</v>
      </c>
      <c r="F54" s="3">
        <v>9067045.8499999996</v>
      </c>
      <c r="G54" s="4">
        <f t="shared" si="0"/>
        <v>9.9999997764825821E-3</v>
      </c>
    </row>
    <row r="55" spans="1:7" x14ac:dyDescent="0.2">
      <c r="A55" s="3" t="s">
        <v>59</v>
      </c>
      <c r="B55" s="3">
        <v>-8967805</v>
      </c>
      <c r="C55" s="3">
        <v>-67369.81</v>
      </c>
      <c r="D55" s="3">
        <v>-6865.41</v>
      </c>
      <c r="E55" s="3">
        <v>921421.59</v>
      </c>
      <c r="F55" s="3">
        <v>8120619.2599999998</v>
      </c>
      <c r="G55" s="4">
        <f t="shared" si="0"/>
        <v>0.62999999895691872</v>
      </c>
    </row>
    <row r="56" spans="1:7" x14ac:dyDescent="0.2">
      <c r="A56" s="3" t="s">
        <v>60</v>
      </c>
      <c r="B56" s="3">
        <v>-8963830.4199999999</v>
      </c>
      <c r="C56" s="3">
        <v>14424.85</v>
      </c>
      <c r="D56" s="3">
        <v>928718.3</v>
      </c>
      <c r="E56" s="3">
        <v>1299064.73</v>
      </c>
      <c r="F56" s="3">
        <v>6721621.7800000003</v>
      </c>
      <c r="G56" s="4">
        <f t="shared" si="0"/>
        <v>-0.76000000070780516</v>
      </c>
    </row>
    <row r="57" spans="1:7" x14ac:dyDescent="0.2">
      <c r="A57" s="3" t="s">
        <v>61</v>
      </c>
      <c r="B57" s="3">
        <v>-7741963.5199999996</v>
      </c>
      <c r="C57" s="3">
        <v>-63976.74</v>
      </c>
      <c r="D57" s="3">
        <v>174961.37</v>
      </c>
      <c r="E57" s="3">
        <v>376840.37</v>
      </c>
      <c r="F57" s="3">
        <v>7254137.6200000001</v>
      </c>
      <c r="G57" s="4">
        <f t="shared" si="0"/>
        <v>-0.89999999944120646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2F1F-293E-0F46-A197-11F7EAC02526}">
  <dimension ref="A1:Q37"/>
  <sheetViews>
    <sheetView showGridLines="0" zoomScale="80" zoomScaleNormal="80" workbookViewId="0">
      <selection activeCell="A3" sqref="A3"/>
    </sheetView>
  </sheetViews>
  <sheetFormatPr baseColWidth="10" defaultRowHeight="16" x14ac:dyDescent="0.2"/>
  <cols>
    <col min="1" max="1" width="13" bestFit="1" customWidth="1"/>
    <col min="3" max="3" width="21.6640625" bestFit="1" customWidth="1"/>
    <col min="4" max="4" width="21.6640625" customWidth="1"/>
    <col min="5" max="5" width="13.83203125" bestFit="1" customWidth="1"/>
    <col min="6" max="6" width="17" bestFit="1" customWidth="1"/>
    <col min="7" max="7" width="16.6640625" bestFit="1" customWidth="1"/>
    <col min="8" max="8" width="17" bestFit="1" customWidth="1"/>
    <col min="9" max="9" width="15.83203125" bestFit="1" customWidth="1"/>
    <col min="10" max="11" width="17.6640625" bestFit="1" customWidth="1"/>
    <col min="12" max="12" width="16.6640625" bestFit="1" customWidth="1"/>
    <col min="13" max="13" width="15.83203125" bestFit="1" customWidth="1"/>
    <col min="14" max="14" width="16.6640625" bestFit="1" customWidth="1"/>
    <col min="15" max="15" width="15.83203125" bestFit="1" customWidth="1"/>
    <col min="16" max="16" width="27.5" bestFit="1" customWidth="1"/>
    <col min="17" max="17" width="12.1640625" bestFit="1" customWidth="1"/>
  </cols>
  <sheetData>
    <row r="1" spans="1:17" ht="21" x14ac:dyDescent="0.25">
      <c r="A1" s="8" t="s">
        <v>94</v>
      </c>
    </row>
    <row r="2" spans="1:17" x14ac:dyDescent="0.2">
      <c r="A2" s="9" t="s">
        <v>66</v>
      </c>
    </row>
    <row r="3" spans="1:17" x14ac:dyDescent="0.2">
      <c r="A3" s="9" t="s">
        <v>103</v>
      </c>
    </row>
    <row r="4" spans="1:17" x14ac:dyDescent="0.2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67</v>
      </c>
      <c r="H4" s="2" t="s">
        <v>88</v>
      </c>
      <c r="I4" s="2" t="s">
        <v>89</v>
      </c>
      <c r="J4" s="2" t="s">
        <v>90</v>
      </c>
      <c r="K4" s="2" t="s">
        <v>91</v>
      </c>
      <c r="L4" s="2" t="s">
        <v>92</v>
      </c>
      <c r="M4" s="2" t="s">
        <v>93</v>
      </c>
      <c r="N4" s="2" t="s">
        <v>55</v>
      </c>
    </row>
    <row r="5" spans="1:17" x14ac:dyDescent="0.2">
      <c r="A5" s="3" t="s">
        <v>1</v>
      </c>
      <c r="B5" s="3">
        <v>-98618.726561999996</v>
      </c>
      <c r="C5" s="3">
        <v>98618.570311999996</v>
      </c>
      <c r="D5" s="3"/>
      <c r="E5" s="3"/>
      <c r="F5" s="3"/>
      <c r="G5" s="3"/>
      <c r="H5" s="3"/>
      <c r="I5" s="3"/>
      <c r="J5" s="3"/>
      <c r="K5" s="3"/>
      <c r="L5" s="3"/>
      <c r="M5" s="3"/>
      <c r="N5" s="4">
        <f>SUM(B5:M5)</f>
        <v>-0.15625</v>
      </c>
      <c r="P5" s="1" t="s">
        <v>0</v>
      </c>
      <c r="Q5" s="1">
        <v>354</v>
      </c>
    </row>
    <row r="6" spans="1:17" x14ac:dyDescent="0.2">
      <c r="A6" s="3" t="s">
        <v>2</v>
      </c>
      <c r="B6" s="3">
        <v>-20709.720702999999</v>
      </c>
      <c r="C6" s="3">
        <v>14424.849609000001</v>
      </c>
      <c r="D6" s="3">
        <v>6284.8701170000004</v>
      </c>
      <c r="E6" s="3"/>
      <c r="F6" s="3"/>
      <c r="G6" s="3"/>
      <c r="H6" s="3"/>
      <c r="I6" s="3"/>
      <c r="J6" s="3"/>
      <c r="K6" s="3"/>
      <c r="L6" s="3"/>
      <c r="M6" s="3"/>
      <c r="N6" s="4">
        <f t="shared" ref="N6:N37" si="0">SUM(B6:M6)</f>
        <v>-9.7699999787437264E-4</v>
      </c>
      <c r="P6" t="s">
        <v>99</v>
      </c>
      <c r="Q6">
        <f>COUNT(B5:M37)</f>
        <v>226</v>
      </c>
    </row>
    <row r="7" spans="1:17" ht="17" x14ac:dyDescent="0.25">
      <c r="A7" s="3" t="s">
        <v>3</v>
      </c>
      <c r="B7" s="3">
        <v>2353117.5</v>
      </c>
      <c r="C7" s="3">
        <v>-2308347</v>
      </c>
      <c r="D7" s="3">
        <v>2117875</v>
      </c>
      <c r="E7" s="3">
        <v>-1975281.25</v>
      </c>
      <c r="F7" s="3">
        <v>-1950411</v>
      </c>
      <c r="G7" s="3">
        <v>1763047.5</v>
      </c>
      <c r="H7" s="3"/>
      <c r="I7" s="3"/>
      <c r="J7" s="3"/>
      <c r="K7" s="3"/>
      <c r="L7" s="3"/>
      <c r="M7" s="3"/>
      <c r="N7" s="4">
        <f t="shared" si="0"/>
        <v>0.75</v>
      </c>
      <c r="P7" t="s">
        <v>56</v>
      </c>
      <c r="Q7" s="5">
        <f>COUNT(_xlfn.UNIQUE(B5:M37))</f>
        <v>226</v>
      </c>
    </row>
    <row r="8" spans="1:17" x14ac:dyDescent="0.2">
      <c r="A8" s="3" t="s">
        <v>4</v>
      </c>
      <c r="B8" s="3">
        <v>-414797.40625</v>
      </c>
      <c r="C8" s="3">
        <v>-378119.96875</v>
      </c>
      <c r="D8" s="3">
        <v>377809.71875</v>
      </c>
      <c r="E8" s="3">
        <v>376840.375</v>
      </c>
      <c r="F8" s="3">
        <v>361461.9375</v>
      </c>
      <c r="G8" s="3">
        <v>-323195.5</v>
      </c>
      <c r="H8" s="3"/>
      <c r="I8" s="3"/>
      <c r="J8" s="3"/>
      <c r="K8" s="3"/>
      <c r="L8" s="3"/>
      <c r="M8" s="3"/>
      <c r="N8" s="4">
        <f t="shared" si="0"/>
        <v>-0.84375</v>
      </c>
    </row>
    <row r="9" spans="1:17" x14ac:dyDescent="0.2">
      <c r="A9" s="3" t="s">
        <v>5</v>
      </c>
      <c r="B9" s="3">
        <v>-10821.919921999999</v>
      </c>
      <c r="C9" s="3">
        <v>10647.179688</v>
      </c>
      <c r="D9" s="3">
        <v>168.520004</v>
      </c>
      <c r="E9" s="3">
        <v>1.86</v>
      </c>
      <c r="F9" s="3">
        <v>1.86</v>
      </c>
      <c r="G9" s="3">
        <v>1.65</v>
      </c>
      <c r="H9" s="3"/>
      <c r="I9" s="3"/>
      <c r="J9" s="3"/>
      <c r="K9" s="3"/>
      <c r="L9" s="3"/>
      <c r="M9" s="3"/>
      <c r="N9" s="4">
        <f t="shared" si="0"/>
        <v>-0.85022999999896287</v>
      </c>
      <c r="P9" s="1" t="s">
        <v>100</v>
      </c>
      <c r="Q9" s="6">
        <f>Q5-Q7</f>
        <v>128</v>
      </c>
    </row>
    <row r="10" spans="1:17" x14ac:dyDescent="0.2">
      <c r="A10" s="3" t="s">
        <v>6</v>
      </c>
      <c r="B10" s="3">
        <v>-71415.851561999996</v>
      </c>
      <c r="C10" s="3">
        <v>-59740.601562000003</v>
      </c>
      <c r="D10" s="3">
        <v>39467.019530999998</v>
      </c>
      <c r="E10" s="3">
        <v>24585.230468999998</v>
      </c>
      <c r="F10" s="3">
        <v>23629.699218999998</v>
      </c>
      <c r="G10" s="3">
        <v>21828.730468999998</v>
      </c>
      <c r="H10" s="3">
        <v>21645.330077999999</v>
      </c>
      <c r="I10" s="3"/>
      <c r="J10" s="3"/>
      <c r="K10" s="3"/>
      <c r="L10" s="3"/>
      <c r="M10" s="3"/>
      <c r="N10" s="4">
        <f t="shared" si="0"/>
        <v>-0.44335799999316805</v>
      </c>
      <c r="P10" s="1" t="s">
        <v>62</v>
      </c>
      <c r="Q10" s="7">
        <f>Q9/Q5</f>
        <v>0.3615819209039548</v>
      </c>
    </row>
    <row r="11" spans="1:17" x14ac:dyDescent="0.2">
      <c r="A11" s="3" t="s">
        <v>7</v>
      </c>
      <c r="B11" s="3">
        <v>-18247804</v>
      </c>
      <c r="C11" s="3">
        <v>17620160</v>
      </c>
      <c r="D11" s="3">
        <v>-16808664</v>
      </c>
      <c r="E11" s="3">
        <v>16537003</v>
      </c>
      <c r="F11" s="3">
        <v>16503570</v>
      </c>
      <c r="G11" s="3">
        <v>16375324</v>
      </c>
      <c r="H11" s="3">
        <v>-16239813</v>
      </c>
      <c r="I11" s="3">
        <v>-15739777</v>
      </c>
      <c r="J11" s="3"/>
      <c r="K11" s="3"/>
      <c r="L11" s="3"/>
      <c r="M11" s="3"/>
      <c r="N11" s="4">
        <f t="shared" si="0"/>
        <v>-1</v>
      </c>
    </row>
    <row r="12" spans="1:17" x14ac:dyDescent="0.2">
      <c r="A12" s="3" t="s">
        <v>8</v>
      </c>
      <c r="B12" s="3">
        <v>-196560.734375</v>
      </c>
      <c r="C12" s="3">
        <v>195762.109375</v>
      </c>
      <c r="D12" s="3">
        <v>174961.375</v>
      </c>
      <c r="E12" s="3">
        <v>-163470.8125</v>
      </c>
      <c r="F12" s="3">
        <v>-161944.703125</v>
      </c>
      <c r="G12" s="3">
        <v>155135.875</v>
      </c>
      <c r="H12" s="3">
        <v>-146499.40625</v>
      </c>
      <c r="I12" s="3">
        <v>142616.8125</v>
      </c>
      <c r="J12" s="3"/>
      <c r="K12" s="3"/>
      <c r="L12" s="3"/>
      <c r="M12" s="3"/>
      <c r="N12" s="4">
        <f t="shared" si="0"/>
        <v>0.515625</v>
      </c>
    </row>
    <row r="13" spans="1:17" x14ac:dyDescent="0.2">
      <c r="A13" s="3" t="s">
        <v>9</v>
      </c>
      <c r="B13" s="3">
        <v>588059.0625</v>
      </c>
      <c r="C13" s="3">
        <v>-585158.75</v>
      </c>
      <c r="D13" s="3">
        <v>-562660.375</v>
      </c>
      <c r="E13" s="3">
        <v>537035.8125</v>
      </c>
      <c r="F13" s="3">
        <v>516104.46875</v>
      </c>
      <c r="G13" s="3">
        <v>487624.84375</v>
      </c>
      <c r="H13" s="3">
        <v>-482313.1875</v>
      </c>
      <c r="I13" s="3">
        <v>-475259.96875</v>
      </c>
      <c r="J13" s="3">
        <v>-460274.21875</v>
      </c>
      <c r="K13" s="3">
        <v>436842.25</v>
      </c>
      <c r="L13" s="3"/>
      <c r="M13" s="3"/>
      <c r="N13" s="4">
        <f t="shared" si="0"/>
        <v>-6.25E-2</v>
      </c>
    </row>
    <row r="14" spans="1:17" x14ac:dyDescent="0.2">
      <c r="A14" s="3" t="s">
        <v>10</v>
      </c>
      <c r="B14" s="3">
        <v>3559934.75</v>
      </c>
      <c r="C14" s="3">
        <v>3474389.75</v>
      </c>
      <c r="D14" s="3">
        <v>-3411464.75</v>
      </c>
      <c r="E14" s="3">
        <v>-3276636.25</v>
      </c>
      <c r="F14" s="3">
        <v>-3055411</v>
      </c>
      <c r="G14" s="3">
        <v>2905969.5</v>
      </c>
      <c r="H14" s="3">
        <v>-2803059.25</v>
      </c>
      <c r="I14" s="3">
        <v>2798101</v>
      </c>
      <c r="J14" s="3">
        <v>-2710412.75</v>
      </c>
      <c r="K14" s="3">
        <v>2518589</v>
      </c>
      <c r="L14" s="3"/>
      <c r="M14" s="3"/>
      <c r="N14" s="4">
        <f t="shared" si="0"/>
        <v>0</v>
      </c>
    </row>
    <row r="15" spans="1:17" x14ac:dyDescent="0.2">
      <c r="A15" s="3" t="s">
        <v>11</v>
      </c>
      <c r="B15" s="3">
        <v>-142371.421875</v>
      </c>
      <c r="C15" s="3">
        <v>-130389.320312</v>
      </c>
      <c r="D15" s="3">
        <v>129878.742188</v>
      </c>
      <c r="E15" s="3">
        <v>126980.789062</v>
      </c>
      <c r="F15" s="3">
        <v>-115658.71875</v>
      </c>
      <c r="G15" s="3">
        <v>115459.703125</v>
      </c>
      <c r="H15" s="3">
        <v>98618.59375</v>
      </c>
      <c r="I15" s="3">
        <v>89714.046875</v>
      </c>
      <c r="J15" s="3">
        <v>-89095.46875</v>
      </c>
      <c r="K15" s="3">
        <v>-83169.960938000004</v>
      </c>
      <c r="L15" s="3">
        <v>74039.742188000004</v>
      </c>
      <c r="M15" s="3">
        <v>-74006.382811999996</v>
      </c>
      <c r="N15" s="4">
        <f t="shared" si="0"/>
        <v>0.34375100000761449</v>
      </c>
    </row>
    <row r="16" spans="1:17" x14ac:dyDescent="0.2">
      <c r="A16" s="3" t="s">
        <v>12</v>
      </c>
      <c r="B16" s="3">
        <v>18176272</v>
      </c>
      <c r="C16" s="3">
        <v>-9367347</v>
      </c>
      <c r="D16" s="3">
        <v>-8808925</v>
      </c>
      <c r="E16" s="3"/>
      <c r="F16" s="3"/>
      <c r="G16" s="3"/>
      <c r="H16" s="3"/>
      <c r="I16" s="3"/>
      <c r="J16" s="3"/>
      <c r="K16" s="3"/>
      <c r="L16" s="3"/>
      <c r="M16" s="3"/>
      <c r="N16" s="4">
        <f t="shared" si="0"/>
        <v>0</v>
      </c>
    </row>
    <row r="17" spans="1:14" x14ac:dyDescent="0.2">
      <c r="A17" s="3" t="s">
        <v>13</v>
      </c>
      <c r="B17" s="3">
        <v>-16292208</v>
      </c>
      <c r="C17" s="3">
        <v>16275.639648</v>
      </c>
      <c r="D17" s="3">
        <v>-2111874.25</v>
      </c>
      <c r="E17" s="3">
        <v>-23709.939452999999</v>
      </c>
      <c r="F17" s="3">
        <v>4349417.5</v>
      </c>
      <c r="G17" s="3">
        <v>13302.900390999999</v>
      </c>
      <c r="H17" s="3">
        <v>216043.5</v>
      </c>
      <c r="I17" s="3">
        <v>2658013</v>
      </c>
      <c r="J17" s="3">
        <v>-174802.625</v>
      </c>
      <c r="K17" s="3">
        <v>11260030</v>
      </c>
      <c r="L17" s="3">
        <v>139482.125</v>
      </c>
      <c r="M17" s="3">
        <v>-49969.378905999998</v>
      </c>
      <c r="N17" s="4">
        <f t="shared" si="0"/>
        <v>0.47167999896919355</v>
      </c>
    </row>
    <row r="18" spans="1:14" x14ac:dyDescent="0.2">
      <c r="A18" s="3" t="s">
        <v>14</v>
      </c>
      <c r="B18" s="3">
        <v>-95994.5</v>
      </c>
      <c r="C18" s="3">
        <v>-912531.8125</v>
      </c>
      <c r="D18" s="3">
        <v>-836662.375</v>
      </c>
      <c r="E18" s="3">
        <v>-657943.9375</v>
      </c>
      <c r="F18" s="3">
        <v>-21323.029297000001</v>
      </c>
      <c r="G18" s="3">
        <v>-12707000</v>
      </c>
      <c r="H18" s="3">
        <v>710946.875</v>
      </c>
      <c r="I18" s="3">
        <v>1040.910034</v>
      </c>
      <c r="J18" s="3">
        <v>-3786727.5</v>
      </c>
      <c r="K18" s="3">
        <v>-174802.375</v>
      </c>
      <c r="L18" s="3">
        <v>11975810</v>
      </c>
      <c r="M18" s="3">
        <v>6505188</v>
      </c>
      <c r="N18" s="4">
        <f t="shared" si="0"/>
        <v>0.25573699921369553</v>
      </c>
    </row>
    <row r="19" spans="1:14" x14ac:dyDescent="0.2">
      <c r="A19" s="3" t="s">
        <v>15</v>
      </c>
      <c r="B19" s="3">
        <v>4972296</v>
      </c>
      <c r="C19" s="3">
        <v>-4972297.5</v>
      </c>
      <c r="D19" s="3">
        <v>1.86</v>
      </c>
      <c r="E19" s="3"/>
      <c r="F19" s="3"/>
      <c r="G19" s="3"/>
      <c r="H19" s="3"/>
      <c r="I19" s="3"/>
      <c r="J19" s="3"/>
      <c r="K19" s="3"/>
      <c r="L19" s="3"/>
      <c r="M19" s="3"/>
      <c r="N19" s="4">
        <f t="shared" si="0"/>
        <v>0.3600000000000001</v>
      </c>
    </row>
    <row r="20" spans="1:14" x14ac:dyDescent="0.2">
      <c r="A20" s="3" t="s">
        <v>16</v>
      </c>
      <c r="B20" s="3">
        <v>552013.1875</v>
      </c>
      <c r="C20" s="3">
        <v>161302.4375</v>
      </c>
      <c r="D20" s="3">
        <v>1019513.9375</v>
      </c>
      <c r="E20" s="3">
        <v>17937676</v>
      </c>
      <c r="F20" s="3">
        <v>-611725.5</v>
      </c>
      <c r="G20" s="3">
        <v>-24562366</v>
      </c>
      <c r="H20" s="3">
        <v>-239283.796875</v>
      </c>
      <c r="I20" s="3">
        <v>792217.1875</v>
      </c>
      <c r="J20" s="3">
        <v>4950652</v>
      </c>
      <c r="K20" s="3"/>
      <c r="L20" s="3"/>
      <c r="M20" s="3"/>
      <c r="N20" s="4">
        <f t="shared" si="0"/>
        <v>-0.546875</v>
      </c>
    </row>
    <row r="21" spans="1:14" x14ac:dyDescent="0.2">
      <c r="A21" s="3" t="s">
        <v>17</v>
      </c>
      <c r="B21" s="3">
        <v>921421.5625</v>
      </c>
      <c r="C21" s="3">
        <v>59650.789062000003</v>
      </c>
      <c r="D21" s="3">
        <v>-11444040</v>
      </c>
      <c r="E21" s="3">
        <v>-947907.1875</v>
      </c>
      <c r="F21" s="3">
        <v>-174802.109375</v>
      </c>
      <c r="G21" s="3">
        <v>-649874.1875</v>
      </c>
      <c r="H21" s="3">
        <v>-8963830</v>
      </c>
      <c r="I21" s="3">
        <v>21199382</v>
      </c>
      <c r="J21" s="3"/>
      <c r="K21" s="3"/>
      <c r="L21" s="3"/>
      <c r="M21" s="3"/>
      <c r="N21" s="4">
        <f t="shared" si="0"/>
        <v>0.86718700081110001</v>
      </c>
    </row>
    <row r="22" spans="1:14" x14ac:dyDescent="0.2">
      <c r="A22" s="3" t="s">
        <v>18</v>
      </c>
      <c r="B22" s="3">
        <v>321224.625</v>
      </c>
      <c r="C22" s="3">
        <v>289631.21875</v>
      </c>
      <c r="D22" s="3">
        <v>-610855.875</v>
      </c>
      <c r="E22" s="3"/>
      <c r="F22" s="3"/>
      <c r="G22" s="3"/>
      <c r="H22" s="3"/>
      <c r="I22" s="3"/>
      <c r="J22" s="3"/>
      <c r="K22" s="3"/>
      <c r="L22" s="3"/>
      <c r="M22" s="3"/>
      <c r="N22" s="4">
        <f t="shared" si="0"/>
        <v>-3.125E-2</v>
      </c>
    </row>
    <row r="23" spans="1:14" x14ac:dyDescent="0.2">
      <c r="A23" s="3" t="s">
        <v>19</v>
      </c>
      <c r="B23" s="3">
        <v>-3871955</v>
      </c>
      <c r="C23" s="3">
        <v>-4349034.5</v>
      </c>
      <c r="D23" s="3">
        <v>-22275.330077999999</v>
      </c>
      <c r="E23" s="3">
        <v>8967312</v>
      </c>
      <c r="F23" s="3">
        <v>-931408.25</v>
      </c>
      <c r="G23" s="3">
        <v>207361.625</v>
      </c>
      <c r="H23" s="3"/>
      <c r="I23" s="3"/>
      <c r="J23" s="3"/>
      <c r="K23" s="3"/>
      <c r="L23" s="3"/>
      <c r="M23" s="3"/>
      <c r="N23" s="4">
        <f t="shared" si="0"/>
        <v>0.544921999797225</v>
      </c>
    </row>
    <row r="24" spans="1:14" x14ac:dyDescent="0.2">
      <c r="A24" s="3" t="s">
        <v>20</v>
      </c>
      <c r="B24" s="3">
        <v>-30634656</v>
      </c>
      <c r="C24" s="3">
        <v>-954610.9375</v>
      </c>
      <c r="D24" s="3">
        <v>31589266</v>
      </c>
      <c r="E24" s="3"/>
      <c r="F24" s="3"/>
      <c r="G24" s="3"/>
      <c r="H24" s="3"/>
      <c r="I24" s="3"/>
      <c r="J24" s="3"/>
      <c r="K24" s="3"/>
      <c r="L24" s="3"/>
      <c r="M24" s="3"/>
      <c r="N24" s="4">
        <f t="shared" si="0"/>
        <v>-0.9375</v>
      </c>
    </row>
    <row r="25" spans="1:14" x14ac:dyDescent="0.2">
      <c r="A25" s="3" t="s">
        <v>21</v>
      </c>
      <c r="B25" s="3">
        <v>519462</v>
      </c>
      <c r="C25" s="3">
        <v>-50794.03125</v>
      </c>
      <c r="D25" s="3">
        <v>3918889.5</v>
      </c>
      <c r="E25" s="3">
        <v>6721622</v>
      </c>
      <c r="F25" s="3">
        <v>801274.5625</v>
      </c>
      <c r="G25" s="3">
        <v>-484058.5</v>
      </c>
      <c r="H25" s="3">
        <v>756365.0625</v>
      </c>
      <c r="I25" s="3">
        <v>-8967805</v>
      </c>
      <c r="J25" s="3">
        <v>83446.039061999996</v>
      </c>
      <c r="K25" s="3">
        <v>609655.25</v>
      </c>
      <c r="L25" s="3">
        <v>-3908057.25</v>
      </c>
      <c r="M25" s="3"/>
      <c r="N25" s="4">
        <f t="shared" si="0"/>
        <v>-0.36718800012022257</v>
      </c>
    </row>
    <row r="26" spans="1:14" x14ac:dyDescent="0.2">
      <c r="A26" s="3" t="s">
        <v>22</v>
      </c>
      <c r="B26" s="3">
        <v>-17142698</v>
      </c>
      <c r="C26" s="3">
        <v>-1046244.125</v>
      </c>
      <c r="D26" s="3">
        <v>28868386</v>
      </c>
      <c r="E26" s="3">
        <v>3780093</v>
      </c>
      <c r="F26" s="3">
        <v>-11063196</v>
      </c>
      <c r="G26" s="3">
        <v>2388749.5</v>
      </c>
      <c r="H26" s="3">
        <v>22707786</v>
      </c>
      <c r="I26" s="3">
        <v>161309.953125</v>
      </c>
      <c r="J26" s="3">
        <v>-28616502</v>
      </c>
      <c r="K26" s="3">
        <v>-39560.601562000003</v>
      </c>
      <c r="L26" s="3">
        <v>1876.969971</v>
      </c>
      <c r="M26" s="3"/>
      <c r="N26" s="4">
        <f t="shared" si="0"/>
        <v>0.69653399999651811</v>
      </c>
    </row>
    <row r="27" spans="1:14" x14ac:dyDescent="0.2">
      <c r="A27" s="3" t="s">
        <v>23</v>
      </c>
      <c r="B27" s="3">
        <v>20060.460938</v>
      </c>
      <c r="C27" s="3">
        <v>-163179.40625</v>
      </c>
      <c r="D27" s="3">
        <v>-12422205</v>
      </c>
      <c r="E27" s="3">
        <v>414399.5625</v>
      </c>
      <c r="F27" s="3">
        <v>11988014</v>
      </c>
      <c r="G27" s="3">
        <v>162910.40625</v>
      </c>
      <c r="H27" s="3"/>
      <c r="I27" s="3"/>
      <c r="J27" s="3"/>
      <c r="K27" s="3"/>
      <c r="L27" s="3"/>
      <c r="M27" s="3"/>
      <c r="N27" s="4">
        <f t="shared" si="0"/>
        <v>2.3437999188899994E-2</v>
      </c>
    </row>
    <row r="28" spans="1:14" x14ac:dyDescent="0.2">
      <c r="A28" s="3" t="s">
        <v>24</v>
      </c>
      <c r="B28" s="3">
        <v>-11999525</v>
      </c>
      <c r="C28" s="3">
        <v>65416.589844000002</v>
      </c>
      <c r="D28" s="3">
        <v>295905.9375</v>
      </c>
      <c r="E28" s="3">
        <v>-73788.632811999996</v>
      </c>
      <c r="F28" s="3">
        <v>-99006.679688000004</v>
      </c>
      <c r="G28" s="3">
        <v>13666995</v>
      </c>
      <c r="H28" s="3">
        <v>-127807.921875</v>
      </c>
      <c r="I28" s="3">
        <v>203629.203125</v>
      </c>
      <c r="J28" s="3">
        <v>-1931818.875</v>
      </c>
      <c r="K28" s="3"/>
      <c r="L28" s="3"/>
      <c r="M28" s="3"/>
      <c r="N28" s="4">
        <f t="shared" si="0"/>
        <v>-0.37890600040555</v>
      </c>
    </row>
    <row r="29" spans="1:14" x14ac:dyDescent="0.2">
      <c r="A29" s="3" t="s">
        <v>25</v>
      </c>
      <c r="B29" s="3">
        <v>16848.160156000002</v>
      </c>
      <c r="C29" s="3">
        <v>931065.1875</v>
      </c>
      <c r="D29" s="3">
        <v>1018776.6875</v>
      </c>
      <c r="E29" s="3">
        <v>-1966689.75</v>
      </c>
      <c r="F29" s="3"/>
      <c r="G29" s="3"/>
      <c r="H29" s="3"/>
      <c r="I29" s="3"/>
      <c r="J29" s="3"/>
      <c r="K29" s="3"/>
      <c r="L29" s="3"/>
      <c r="M29" s="3"/>
      <c r="N29" s="4">
        <f t="shared" si="0"/>
        <v>0.28515599993988872</v>
      </c>
    </row>
    <row r="30" spans="1:14" x14ac:dyDescent="0.2">
      <c r="A30" s="3" t="s">
        <v>26</v>
      </c>
      <c r="B30" s="3">
        <v>-493535.03125</v>
      </c>
      <c r="C30" s="3">
        <v>818956</v>
      </c>
      <c r="D30" s="3">
        <v>-436421.25</v>
      </c>
      <c r="E30" s="3">
        <v>-22711588</v>
      </c>
      <c r="F30" s="3">
        <v>22822588</v>
      </c>
      <c r="G30" s="3"/>
      <c r="H30" s="3"/>
      <c r="I30" s="3"/>
      <c r="J30" s="3"/>
      <c r="K30" s="3"/>
      <c r="L30" s="3"/>
      <c r="M30" s="3"/>
      <c r="N30" s="4">
        <f t="shared" si="0"/>
        <v>-0.28125</v>
      </c>
    </row>
    <row r="31" spans="1:14" x14ac:dyDescent="0.2">
      <c r="A31" s="3" t="s">
        <v>27</v>
      </c>
      <c r="B31" s="3">
        <v>-5740348.5</v>
      </c>
      <c r="C31" s="3">
        <v>685246.5625</v>
      </c>
      <c r="D31" s="3">
        <v>-2150.23999</v>
      </c>
      <c r="E31" s="3">
        <v>3913002.25</v>
      </c>
      <c r="F31" s="3">
        <v>1144250.25</v>
      </c>
      <c r="G31" s="3"/>
      <c r="H31" s="3"/>
      <c r="I31" s="3"/>
      <c r="J31" s="3"/>
      <c r="K31" s="3"/>
      <c r="L31" s="3"/>
      <c r="M31" s="3"/>
      <c r="N31" s="4">
        <f t="shared" si="0"/>
        <v>0.3225100003182888</v>
      </c>
    </row>
    <row r="32" spans="1:14" x14ac:dyDescent="0.2">
      <c r="A32" s="3" t="s">
        <v>28</v>
      </c>
      <c r="B32" s="3">
        <v>1948540</v>
      </c>
      <c r="C32" s="3">
        <v>-6754139.5</v>
      </c>
      <c r="D32" s="3">
        <v>554117.75</v>
      </c>
      <c r="E32" s="3">
        <v>-521225.875</v>
      </c>
      <c r="F32" s="3">
        <v>4395051</v>
      </c>
      <c r="G32" s="3">
        <v>377656</v>
      </c>
      <c r="H32" s="3"/>
      <c r="I32" s="3"/>
      <c r="J32" s="3"/>
      <c r="K32" s="3"/>
      <c r="L32" s="3"/>
      <c r="M32" s="3"/>
      <c r="N32" s="4">
        <f t="shared" si="0"/>
        <v>-0.625</v>
      </c>
    </row>
    <row r="33" spans="1:14" x14ac:dyDescent="0.2">
      <c r="A33" s="3" t="s">
        <v>29</v>
      </c>
      <c r="B33" s="3">
        <v>-67369.8125</v>
      </c>
      <c r="C33" s="3">
        <v>252184.453125</v>
      </c>
      <c r="D33" s="3">
        <v>162948.625</v>
      </c>
      <c r="E33" s="3">
        <v>-321230.40625</v>
      </c>
      <c r="F33" s="3">
        <v>-26532.089843999998</v>
      </c>
      <c r="G33" s="3"/>
      <c r="H33" s="3"/>
      <c r="I33" s="3"/>
      <c r="J33" s="3"/>
      <c r="K33" s="3"/>
      <c r="L33" s="3"/>
      <c r="M33" s="3"/>
      <c r="N33" s="4">
        <f t="shared" si="0"/>
        <v>0.76953100000173436</v>
      </c>
    </row>
    <row r="34" spans="1:14" x14ac:dyDescent="0.2">
      <c r="A34" s="3" t="s">
        <v>30</v>
      </c>
      <c r="B34" s="3">
        <v>306594.90625</v>
      </c>
      <c r="C34" s="3">
        <v>636011.625</v>
      </c>
      <c r="D34" s="3">
        <v>332168.21875</v>
      </c>
      <c r="E34" s="3">
        <v>-9607094</v>
      </c>
      <c r="F34" s="3">
        <v>-19144258</v>
      </c>
      <c r="G34" s="3">
        <v>3882829</v>
      </c>
      <c r="H34" s="3">
        <v>-685221.375</v>
      </c>
      <c r="I34" s="3">
        <v>24278970</v>
      </c>
      <c r="J34" s="3"/>
      <c r="K34" s="3"/>
      <c r="L34" s="3"/>
      <c r="M34" s="3"/>
      <c r="N34" s="4">
        <f t="shared" si="0"/>
        <v>0.375</v>
      </c>
    </row>
    <row r="35" spans="1:14" x14ac:dyDescent="0.2">
      <c r="A35" s="3" t="s">
        <v>31</v>
      </c>
      <c r="B35" s="3">
        <v>-1661895.25</v>
      </c>
      <c r="C35" s="3">
        <v>-685094.4375</v>
      </c>
      <c r="D35" s="3">
        <v>-2144.5200199999999</v>
      </c>
      <c r="E35" s="3">
        <v>-651718.75</v>
      </c>
      <c r="F35" s="3">
        <v>3000852</v>
      </c>
      <c r="G35" s="3"/>
      <c r="H35" s="3"/>
      <c r="I35" s="3"/>
      <c r="J35" s="3"/>
      <c r="K35" s="3"/>
      <c r="L35" s="3"/>
      <c r="M35" s="3"/>
      <c r="N35" s="4">
        <f t="shared" si="0"/>
        <v>-0.95752000017091632</v>
      </c>
    </row>
    <row r="36" spans="1:14" x14ac:dyDescent="0.2">
      <c r="A36" s="3" t="s">
        <v>32</v>
      </c>
      <c r="B36" s="3">
        <v>7254137.5</v>
      </c>
      <c r="C36" s="3">
        <v>3402792.75</v>
      </c>
      <c r="D36" s="3">
        <v>912068.625</v>
      </c>
      <c r="E36" s="3">
        <v>-493534.59375</v>
      </c>
      <c r="F36" s="3">
        <v>198305.859375</v>
      </c>
      <c r="G36" s="3">
        <v>756380.875</v>
      </c>
      <c r="H36" s="3">
        <v>-12030151</v>
      </c>
      <c r="I36" s="3"/>
      <c r="J36" s="3"/>
      <c r="K36" s="3"/>
      <c r="L36" s="3"/>
      <c r="M36" s="3"/>
      <c r="N36" s="4">
        <f t="shared" si="0"/>
        <v>1.5625E-2</v>
      </c>
    </row>
    <row r="37" spans="1:14" x14ac:dyDescent="0.2">
      <c r="A37" s="3" t="s">
        <v>33</v>
      </c>
      <c r="B37" s="3">
        <v>-1076043.75</v>
      </c>
      <c r="C37" s="3">
        <v>13408353</v>
      </c>
      <c r="D37" s="3">
        <v>10284487</v>
      </c>
      <c r="E37" s="3">
        <v>8120619.5</v>
      </c>
      <c r="F37" s="3">
        <v>-30923658</v>
      </c>
      <c r="G37" s="3">
        <v>-41635.078125</v>
      </c>
      <c r="H37" s="3">
        <v>227877.734375</v>
      </c>
      <c r="I37" s="3"/>
      <c r="J37" s="3"/>
      <c r="K37" s="3"/>
      <c r="L37" s="3"/>
      <c r="M37" s="3"/>
      <c r="N37" s="4">
        <f t="shared" si="0"/>
        <v>0.40625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BD04-1916-D249-A0BA-D2E1DB4C71E4}">
  <sheetPr codeName="Sheet4"/>
  <dimension ref="A1:K55"/>
  <sheetViews>
    <sheetView showGridLines="0" workbookViewId="0">
      <selection activeCell="J27" sqref="J27"/>
    </sheetView>
  </sheetViews>
  <sheetFormatPr baseColWidth="10" defaultRowHeight="16" x14ac:dyDescent="0.2"/>
  <cols>
    <col min="1" max="1" width="34" bestFit="1" customWidth="1"/>
    <col min="3" max="3" width="18.5" bestFit="1" customWidth="1"/>
    <col min="4" max="5" width="12.83203125" bestFit="1" customWidth="1"/>
    <col min="6" max="6" width="12.83203125" customWidth="1"/>
    <col min="7" max="7" width="16.6640625" bestFit="1" customWidth="1"/>
    <col min="8" max="8" width="7.6640625" customWidth="1"/>
    <col min="9" max="9" width="5.6640625" customWidth="1"/>
    <col min="10" max="10" width="24.5" bestFit="1" customWidth="1"/>
  </cols>
  <sheetData>
    <row r="1" spans="1:11" ht="21" x14ac:dyDescent="0.25">
      <c r="A1" s="8" t="s">
        <v>65</v>
      </c>
    </row>
    <row r="2" spans="1:11" x14ac:dyDescent="0.2">
      <c r="A2" s="9" t="s">
        <v>66</v>
      </c>
    </row>
    <row r="4" spans="1:11" x14ac:dyDescent="0.2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J4" s="1" t="s">
        <v>0</v>
      </c>
      <c r="K4" s="1">
        <v>354</v>
      </c>
    </row>
    <row r="5" spans="1:11" x14ac:dyDescent="0.2">
      <c r="A5" s="3" t="s">
        <v>1</v>
      </c>
      <c r="B5" s="3">
        <v>98618.570311999996</v>
      </c>
      <c r="C5" s="3">
        <v>-98618.726561999996</v>
      </c>
      <c r="D5" s="3"/>
      <c r="E5" s="3"/>
      <c r="F5" s="3"/>
      <c r="G5" s="4">
        <f>SUM(B5:F5)</f>
        <v>-0.15625</v>
      </c>
      <c r="J5" t="s">
        <v>99</v>
      </c>
      <c r="K5">
        <f>COUNT(B5:F33)</f>
        <v>130</v>
      </c>
    </row>
    <row r="6" spans="1:11" ht="17" x14ac:dyDescent="0.25">
      <c r="A6" s="3" t="s">
        <v>2</v>
      </c>
      <c r="B6" s="3">
        <v>-4972297.5</v>
      </c>
      <c r="C6" s="3">
        <v>4972296</v>
      </c>
      <c r="D6" s="3">
        <v>1.25</v>
      </c>
      <c r="E6" s="3"/>
      <c r="F6" s="3"/>
      <c r="G6" s="4">
        <f t="shared" ref="G6:G33" si="0">SUM(B6:F6)</f>
        <v>-0.25</v>
      </c>
      <c r="J6" t="s">
        <v>56</v>
      </c>
      <c r="K6" s="5">
        <f>COUNT(_xlfn.UNIQUE(B5:F33))</f>
        <v>130</v>
      </c>
    </row>
    <row r="7" spans="1:11" x14ac:dyDescent="0.2">
      <c r="A7" s="3" t="s">
        <v>3</v>
      </c>
      <c r="B7" s="3">
        <v>-20709.720702999999</v>
      </c>
      <c r="C7" s="3">
        <v>1019513.9375</v>
      </c>
      <c r="D7" s="3">
        <v>-998804.1875</v>
      </c>
      <c r="E7" s="3"/>
      <c r="F7" s="3"/>
      <c r="G7" s="4">
        <f t="shared" si="0"/>
        <v>2.9297000030055642E-2</v>
      </c>
    </row>
    <row r="8" spans="1:11" x14ac:dyDescent="0.2">
      <c r="A8" s="3" t="s">
        <v>4</v>
      </c>
      <c r="B8" s="3">
        <v>289631.21875</v>
      </c>
      <c r="C8" s="3">
        <v>-610855.875</v>
      </c>
      <c r="D8" s="3">
        <v>321224.625</v>
      </c>
      <c r="E8" s="3"/>
      <c r="F8" s="3"/>
      <c r="G8" s="4">
        <f t="shared" si="0"/>
        <v>-3.125E-2</v>
      </c>
      <c r="J8" s="1" t="s">
        <v>100</v>
      </c>
      <c r="K8" s="6">
        <f>K4-K6</f>
        <v>224</v>
      </c>
    </row>
    <row r="9" spans="1:11" x14ac:dyDescent="0.2">
      <c r="A9" s="3" t="s">
        <v>5</v>
      </c>
      <c r="B9" s="3">
        <v>-999626.4375</v>
      </c>
      <c r="C9" s="3">
        <v>13302.900390999999</v>
      </c>
      <c r="D9" s="3">
        <v>986323.5625</v>
      </c>
      <c r="E9" s="3"/>
      <c r="F9" s="3"/>
      <c r="G9" s="4">
        <f t="shared" si="0"/>
        <v>2.5390999973751605E-2</v>
      </c>
      <c r="J9" s="1" t="s">
        <v>62</v>
      </c>
      <c r="K9" s="7">
        <f>K8/K4</f>
        <v>0.63276836158192096</v>
      </c>
    </row>
    <row r="10" spans="1:11" x14ac:dyDescent="0.2">
      <c r="A10" s="3" t="s">
        <v>6</v>
      </c>
      <c r="B10" s="3">
        <v>93.589995999999999</v>
      </c>
      <c r="C10" s="3">
        <v>39467.019530999998</v>
      </c>
      <c r="D10" s="3">
        <v>-39560.601562000003</v>
      </c>
      <c r="E10" s="3"/>
      <c r="F10" s="3"/>
      <c r="G10" s="4">
        <f t="shared" si="0"/>
        <v>7.9649999970570207E-3</v>
      </c>
    </row>
    <row r="11" spans="1:11" x14ac:dyDescent="0.2">
      <c r="A11" s="3" t="s">
        <v>7</v>
      </c>
      <c r="B11" s="3">
        <v>-163179.40625</v>
      </c>
      <c r="C11" s="3">
        <v>1876.969971</v>
      </c>
      <c r="D11" s="3">
        <v>161302.4375</v>
      </c>
      <c r="E11" s="3"/>
      <c r="F11" s="3"/>
      <c r="G11" s="4">
        <f t="shared" si="0"/>
        <v>1.2210000131744891E-3</v>
      </c>
    </row>
    <row r="12" spans="1:11" x14ac:dyDescent="0.2">
      <c r="A12" s="3" t="s">
        <v>8</v>
      </c>
      <c r="B12" s="3">
        <v>-30923658</v>
      </c>
      <c r="C12" s="3">
        <v>-5696477</v>
      </c>
      <c r="D12" s="3">
        <v>11975810</v>
      </c>
      <c r="E12" s="3">
        <v>365354.0625</v>
      </c>
      <c r="F12" s="3">
        <v>24278970</v>
      </c>
      <c r="G12" s="4">
        <f t="shared" si="0"/>
        <v>-0.9375</v>
      </c>
    </row>
    <row r="13" spans="1:11" x14ac:dyDescent="0.2">
      <c r="A13" s="3" t="s">
        <v>9</v>
      </c>
      <c r="B13" s="3">
        <v>-3908057.25</v>
      </c>
      <c r="C13" s="3">
        <v>48595.089844000002</v>
      </c>
      <c r="D13" s="3">
        <v>6505188</v>
      </c>
      <c r="E13" s="3">
        <v>6721622</v>
      </c>
      <c r="F13" s="3">
        <v>-9367347</v>
      </c>
      <c r="G13" s="4">
        <f t="shared" si="0"/>
        <v>0.83984399959445</v>
      </c>
    </row>
    <row r="14" spans="1:11" x14ac:dyDescent="0.2">
      <c r="A14" s="3" t="s">
        <v>10</v>
      </c>
      <c r="B14" s="3">
        <v>-842494.375</v>
      </c>
      <c r="C14" s="3">
        <v>-323195.5</v>
      </c>
      <c r="D14" s="3">
        <v>588059.0625</v>
      </c>
      <c r="E14" s="3">
        <v>-133315.734375</v>
      </c>
      <c r="F14" s="3">
        <v>710946.875</v>
      </c>
      <c r="G14" s="4">
        <f t="shared" si="0"/>
        <v>0.328125</v>
      </c>
    </row>
    <row r="15" spans="1:11" x14ac:dyDescent="0.2">
      <c r="A15" s="3" t="s">
        <v>11</v>
      </c>
      <c r="B15" s="3">
        <v>-19057230</v>
      </c>
      <c r="C15" s="3">
        <v>1.86</v>
      </c>
      <c r="D15" s="3">
        <v>-12707000</v>
      </c>
      <c r="E15" s="3">
        <v>174961.375</v>
      </c>
      <c r="F15" s="3">
        <v>31589266</v>
      </c>
      <c r="G15" s="4">
        <f t="shared" si="0"/>
        <v>-0.76500000059604645</v>
      </c>
    </row>
    <row r="16" spans="1:11" x14ac:dyDescent="0.2">
      <c r="A16" s="3" t="s">
        <v>12</v>
      </c>
      <c r="B16" s="3">
        <v>-174802.625</v>
      </c>
      <c r="C16" s="3">
        <v>3607712.75</v>
      </c>
      <c r="D16" s="3">
        <v>23629.699218999998</v>
      </c>
      <c r="E16" s="3">
        <v>414399.5625</v>
      </c>
      <c r="F16" s="3">
        <v>-3870939.75</v>
      </c>
      <c r="G16" s="4">
        <f t="shared" si="0"/>
        <v>-0.36328099993988872</v>
      </c>
    </row>
    <row r="17" spans="1:10" x14ac:dyDescent="0.2">
      <c r="A17" s="3" t="s">
        <v>13</v>
      </c>
      <c r="B17" s="3">
        <v>10647.179688</v>
      </c>
      <c r="C17" s="3">
        <v>-6865.4101559999999</v>
      </c>
      <c r="D17" s="3">
        <v>-2308347</v>
      </c>
      <c r="E17" s="3">
        <v>-493535.03125</v>
      </c>
      <c r="F17" s="3">
        <v>2798101</v>
      </c>
      <c r="G17" s="4">
        <f t="shared" si="0"/>
        <v>0.73828200018033385</v>
      </c>
    </row>
    <row r="18" spans="1:10" x14ac:dyDescent="0.2">
      <c r="A18" s="3" t="s">
        <v>14</v>
      </c>
      <c r="B18" s="3">
        <v>155135.875</v>
      </c>
      <c r="C18" s="3">
        <v>-3055411</v>
      </c>
      <c r="D18" s="3">
        <v>-471259.375</v>
      </c>
      <c r="E18" s="3">
        <v>-8967805</v>
      </c>
      <c r="F18" s="3">
        <v>12339339</v>
      </c>
      <c r="G18" s="4">
        <f t="shared" si="0"/>
        <v>-0.5</v>
      </c>
    </row>
    <row r="19" spans="1:10" x14ac:dyDescent="0.2">
      <c r="A19" s="3" t="s">
        <v>15</v>
      </c>
      <c r="B19" s="3">
        <v>-1759485.875</v>
      </c>
      <c r="C19" s="3">
        <v>50966.519530999998</v>
      </c>
      <c r="D19" s="3">
        <v>-5757050</v>
      </c>
      <c r="E19" s="3">
        <v>-947907.1875</v>
      </c>
      <c r="F19" s="3">
        <v>8413476</v>
      </c>
      <c r="G19" s="4">
        <f t="shared" si="0"/>
        <v>-0.54296899959445</v>
      </c>
    </row>
    <row r="20" spans="1:10" x14ac:dyDescent="0.2">
      <c r="A20" s="3" t="s">
        <v>16</v>
      </c>
      <c r="B20" s="3">
        <v>-912531.8125</v>
      </c>
      <c r="C20" s="3">
        <v>-1909137.875</v>
      </c>
      <c r="D20" s="3">
        <v>1.65</v>
      </c>
      <c r="E20" s="3">
        <v>2843942.75</v>
      </c>
      <c r="F20" s="3">
        <v>-22275.330077999999</v>
      </c>
      <c r="G20" s="4">
        <f t="shared" si="0"/>
        <v>-0.61757800009218045</v>
      </c>
    </row>
    <row r="21" spans="1:10" x14ac:dyDescent="0.2">
      <c r="A21" s="3" t="s">
        <v>17</v>
      </c>
      <c r="B21" s="3">
        <v>-484058.5</v>
      </c>
      <c r="C21" s="3">
        <v>-2803059.25</v>
      </c>
      <c r="D21" s="3">
        <v>1018776.6875</v>
      </c>
      <c r="E21" s="3">
        <v>306594.90625</v>
      </c>
      <c r="F21" s="3">
        <v>1961746</v>
      </c>
      <c r="G21" s="4">
        <f t="shared" si="0"/>
        <v>-0.15625</v>
      </c>
    </row>
    <row r="22" spans="1:10" x14ac:dyDescent="0.2">
      <c r="A22" s="3" t="s">
        <v>18</v>
      </c>
      <c r="B22" s="3">
        <v>-163470.8125</v>
      </c>
      <c r="C22" s="3">
        <v>-10821.919921999999</v>
      </c>
      <c r="D22" s="3">
        <v>89714.046875</v>
      </c>
      <c r="E22" s="3">
        <v>1131.8100589999999</v>
      </c>
      <c r="F22" s="3">
        <v>83446.039061999996</v>
      </c>
      <c r="G22" s="4">
        <f t="shared" si="0"/>
        <v>-0.83642600000894163</v>
      </c>
    </row>
    <row r="23" spans="1:10" x14ac:dyDescent="0.2">
      <c r="A23" s="3" t="s">
        <v>19</v>
      </c>
      <c r="B23" s="3">
        <v>203629.203125</v>
      </c>
      <c r="C23" s="3">
        <v>376840.375</v>
      </c>
      <c r="D23" s="3">
        <v>516104.46875</v>
      </c>
      <c r="E23" s="3">
        <v>20684702</v>
      </c>
      <c r="F23" s="3">
        <v>-21781276</v>
      </c>
      <c r="G23" s="4">
        <f t="shared" si="0"/>
        <v>4.6875E-2</v>
      </c>
    </row>
    <row r="24" spans="1:10" x14ac:dyDescent="0.2">
      <c r="A24" s="3" t="s">
        <v>20</v>
      </c>
      <c r="B24" s="3">
        <v>-10150360</v>
      </c>
      <c r="C24" s="3">
        <v>23691.970702999999</v>
      </c>
      <c r="D24" s="3">
        <v>-521225.875</v>
      </c>
      <c r="E24" s="3">
        <v>-67369.8125</v>
      </c>
      <c r="F24" s="3">
        <v>10715263</v>
      </c>
      <c r="G24" s="4">
        <f t="shared" si="0"/>
        <v>-0.716796999797225</v>
      </c>
    </row>
    <row r="25" spans="1:10" x14ac:dyDescent="0.2">
      <c r="A25" s="3" t="s">
        <v>21</v>
      </c>
      <c r="B25" s="3">
        <v>818956</v>
      </c>
      <c r="C25" s="3">
        <v>24585.230468999998</v>
      </c>
      <c r="D25" s="3">
        <v>-685221.375</v>
      </c>
      <c r="E25" s="3">
        <v>-321230.40625</v>
      </c>
      <c r="F25" s="3">
        <v>162910.40625</v>
      </c>
      <c r="G25" s="4">
        <f t="shared" si="0"/>
        <v>-0.14453100005630404</v>
      </c>
    </row>
    <row r="26" spans="1:10" x14ac:dyDescent="0.2">
      <c r="A26" s="3" t="s">
        <v>22</v>
      </c>
      <c r="B26" s="3">
        <v>-7766724.5</v>
      </c>
      <c r="C26" s="3">
        <v>3305634.75</v>
      </c>
      <c r="D26" s="3">
        <v>98618.59375</v>
      </c>
      <c r="E26" s="3">
        <v>4537273</v>
      </c>
      <c r="F26" s="3">
        <v>-174802.109375</v>
      </c>
      <c r="G26" s="4">
        <f t="shared" si="0"/>
        <v>-0.265625</v>
      </c>
    </row>
    <row r="27" spans="1:10" x14ac:dyDescent="0.2">
      <c r="A27" s="3" t="s">
        <v>23</v>
      </c>
      <c r="B27" s="3">
        <v>-1966689.75</v>
      </c>
      <c r="C27" s="3">
        <v>-21323.029297000001</v>
      </c>
      <c r="D27" s="3">
        <v>9542208</v>
      </c>
      <c r="E27" s="3">
        <v>-7530485.5</v>
      </c>
      <c r="F27" s="3">
        <v>-23709.939452999999</v>
      </c>
      <c r="G27" s="4">
        <f t="shared" si="0"/>
        <v>-0.21874999979627319</v>
      </c>
    </row>
    <row r="28" spans="1:10" x14ac:dyDescent="0.2">
      <c r="A28" s="3" t="s">
        <v>24</v>
      </c>
      <c r="B28" s="3">
        <v>-3488063</v>
      </c>
      <c r="C28" s="3">
        <v>1299064.75</v>
      </c>
      <c r="D28" s="3">
        <v>233067.59375</v>
      </c>
      <c r="E28" s="3">
        <v>2117875</v>
      </c>
      <c r="F28" s="3">
        <v>-161944.703125</v>
      </c>
      <c r="G28" s="4">
        <f t="shared" si="0"/>
        <v>-0.359375</v>
      </c>
      <c r="J28" s="10"/>
    </row>
    <row r="29" spans="1:10" x14ac:dyDescent="0.2">
      <c r="A29" s="3" t="s">
        <v>25</v>
      </c>
      <c r="B29" s="3">
        <v>-954610.9375</v>
      </c>
      <c r="C29" s="3">
        <v>1651407.625</v>
      </c>
      <c r="D29" s="3">
        <v>-139284.859375</v>
      </c>
      <c r="E29" s="3">
        <v>-63976.738280999998</v>
      </c>
      <c r="F29" s="3">
        <v>-493534.59375</v>
      </c>
      <c r="G29" s="4">
        <f t="shared" si="0"/>
        <v>0.49609400000190362</v>
      </c>
    </row>
    <row r="30" spans="1:10" x14ac:dyDescent="0.2">
      <c r="A30" s="3" t="s">
        <v>26</v>
      </c>
      <c r="B30" s="3">
        <v>2905969.5</v>
      </c>
      <c r="C30" s="3">
        <v>74039.742188000004</v>
      </c>
      <c r="D30" s="3">
        <v>895814.1875</v>
      </c>
      <c r="E30" s="3">
        <v>-89095.46875</v>
      </c>
      <c r="F30" s="3">
        <v>-3786727.5</v>
      </c>
      <c r="G30" s="4">
        <f t="shared" si="0"/>
        <v>0.46093800012022257</v>
      </c>
    </row>
    <row r="31" spans="1:10" x14ac:dyDescent="0.2">
      <c r="A31" s="3" t="s">
        <v>27</v>
      </c>
      <c r="B31" s="3">
        <v>-964876</v>
      </c>
      <c r="C31" s="3">
        <v>142616.8125</v>
      </c>
      <c r="D31" s="3">
        <v>129878.742188</v>
      </c>
      <c r="E31" s="3">
        <v>3402792.75</v>
      </c>
      <c r="F31" s="3">
        <v>-2710412.75</v>
      </c>
      <c r="G31" s="4">
        <f t="shared" si="0"/>
        <v>-0.44531199987977743</v>
      </c>
    </row>
    <row r="32" spans="1:10" x14ac:dyDescent="0.2">
      <c r="A32" s="3" t="s">
        <v>28</v>
      </c>
      <c r="B32" s="3">
        <v>-24132716</v>
      </c>
      <c r="C32" s="3">
        <v>-757091.1875</v>
      </c>
      <c r="D32" s="3">
        <v>22822588</v>
      </c>
      <c r="E32" s="3">
        <v>2045574.375</v>
      </c>
      <c r="F32" s="3">
        <v>21645.330077999999</v>
      </c>
      <c r="G32" s="4">
        <f t="shared" si="0"/>
        <v>0.51757799999904819</v>
      </c>
    </row>
    <row r="33" spans="1:7" x14ac:dyDescent="0.2">
      <c r="A33" s="3" t="s">
        <v>29</v>
      </c>
      <c r="B33" s="3">
        <v>-3183148.5</v>
      </c>
      <c r="C33" s="3">
        <v>928718.3125</v>
      </c>
      <c r="D33" s="3">
        <v>3609939.75</v>
      </c>
      <c r="E33" s="3">
        <v>-2111874.25</v>
      </c>
      <c r="F33" s="3">
        <v>756365.0625</v>
      </c>
      <c r="G33" s="4">
        <f t="shared" si="0"/>
        <v>0.375</v>
      </c>
    </row>
    <row r="34" spans="1:7" x14ac:dyDescent="0.2">
      <c r="A34" s="10"/>
    </row>
    <row r="35" spans="1:7" x14ac:dyDescent="0.2">
      <c r="A35" s="10"/>
    </row>
    <row r="36" spans="1:7" x14ac:dyDescent="0.2">
      <c r="A36" s="10"/>
    </row>
    <row r="37" spans="1:7" x14ac:dyDescent="0.2">
      <c r="A37" s="10"/>
    </row>
    <row r="38" spans="1:7" x14ac:dyDescent="0.2">
      <c r="F38" s="10"/>
    </row>
    <row r="39" spans="1:7" x14ac:dyDescent="0.2">
      <c r="F39" s="10"/>
    </row>
    <row r="40" spans="1:7" x14ac:dyDescent="0.2">
      <c r="F40" s="10"/>
    </row>
    <row r="41" spans="1:7" x14ac:dyDescent="0.2">
      <c r="F41" s="10"/>
    </row>
    <row r="42" spans="1:7" x14ac:dyDescent="0.2">
      <c r="F42" s="10"/>
    </row>
    <row r="43" spans="1:7" x14ac:dyDescent="0.2">
      <c r="F43" s="10"/>
    </row>
    <row r="44" spans="1:7" x14ac:dyDescent="0.2">
      <c r="F44" s="10"/>
    </row>
    <row r="45" spans="1:7" x14ac:dyDescent="0.2">
      <c r="F45" s="10"/>
    </row>
    <row r="46" spans="1:7" x14ac:dyDescent="0.2">
      <c r="F46" s="10"/>
    </row>
    <row r="47" spans="1:7" x14ac:dyDescent="0.2">
      <c r="F47" s="10"/>
    </row>
    <row r="48" spans="1:7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9D03-056F-3347-AD83-D14CD85EA882}">
  <sheetPr codeName="Sheet3"/>
  <dimension ref="A1:K52"/>
  <sheetViews>
    <sheetView showGridLines="0" workbookViewId="0">
      <selection activeCell="J16" sqref="J16"/>
    </sheetView>
  </sheetViews>
  <sheetFormatPr baseColWidth="10" defaultRowHeight="16" x14ac:dyDescent="0.2"/>
  <cols>
    <col min="1" max="1" width="19.6640625" bestFit="1" customWidth="1"/>
    <col min="2" max="2" width="12.83203125" bestFit="1" customWidth="1"/>
    <col min="3" max="3" width="13.83203125" bestFit="1" customWidth="1"/>
    <col min="4" max="4" width="17" bestFit="1" customWidth="1"/>
    <col min="5" max="7" width="17.6640625" bestFit="1" customWidth="1"/>
    <col min="10" max="10" width="24.5" bestFit="1" customWidth="1"/>
  </cols>
  <sheetData>
    <row r="1" spans="1:11" ht="21" x14ac:dyDescent="0.25">
      <c r="A1" s="8" t="s">
        <v>68</v>
      </c>
    </row>
    <row r="2" spans="1:11" x14ac:dyDescent="0.2">
      <c r="A2" s="9" t="s">
        <v>69</v>
      </c>
    </row>
    <row r="3" spans="1:11" x14ac:dyDescent="0.2">
      <c r="A3" s="9" t="s">
        <v>104</v>
      </c>
    </row>
    <row r="4" spans="1:11" x14ac:dyDescent="0.2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67</v>
      </c>
      <c r="H4" s="2" t="s">
        <v>55</v>
      </c>
      <c r="J4" s="1" t="s">
        <v>0</v>
      </c>
      <c r="K4" s="1">
        <v>354</v>
      </c>
    </row>
    <row r="5" spans="1:11" x14ac:dyDescent="0.2">
      <c r="A5" s="3" t="s">
        <v>1</v>
      </c>
      <c r="B5" s="3">
        <v>-98618.726561999996</v>
      </c>
      <c r="C5" s="3">
        <v>98618.570311999996</v>
      </c>
      <c r="D5" s="3"/>
      <c r="E5" s="3"/>
      <c r="F5" s="3"/>
      <c r="G5" s="3"/>
      <c r="H5" s="4">
        <f>SUM(B5:G5)</f>
        <v>-0.15625</v>
      </c>
      <c r="J5" t="s">
        <v>99</v>
      </c>
      <c r="K5">
        <f>COUNT(B5:G52)</f>
        <v>232</v>
      </c>
    </row>
    <row r="6" spans="1:11" ht="17" x14ac:dyDescent="0.25">
      <c r="A6" s="3" t="s">
        <v>2</v>
      </c>
      <c r="B6" s="3">
        <v>-20709.720702999999</v>
      </c>
      <c r="C6" s="3">
        <v>14424.849609000001</v>
      </c>
      <c r="D6" s="3">
        <v>6284.8701170000004</v>
      </c>
      <c r="E6" s="3"/>
      <c r="F6" s="3"/>
      <c r="G6" s="3"/>
      <c r="H6" s="4">
        <f t="shared" ref="H6:H52" si="0">SUM(B6:G6)</f>
        <v>-9.7699999787437264E-4</v>
      </c>
      <c r="J6" t="s">
        <v>56</v>
      </c>
      <c r="K6" s="5">
        <f>COUNT(_xlfn.UNIQUE(B5:G52))</f>
        <v>232</v>
      </c>
    </row>
    <row r="7" spans="1:11" x14ac:dyDescent="0.2">
      <c r="A7" s="3" t="s">
        <v>3</v>
      </c>
      <c r="B7" s="3">
        <v>-23709.939452999999</v>
      </c>
      <c r="C7" s="3">
        <v>21828.730468999998</v>
      </c>
      <c r="D7" s="3">
        <v>1876.969971</v>
      </c>
      <c r="E7" s="3">
        <v>1.86</v>
      </c>
      <c r="F7" s="3">
        <v>1.65</v>
      </c>
      <c r="G7" s="3"/>
      <c r="H7" s="4">
        <f t="shared" si="0"/>
        <v>-0.7290130000007955</v>
      </c>
    </row>
    <row r="8" spans="1:11" x14ac:dyDescent="0.2">
      <c r="A8" s="3" t="s">
        <v>4</v>
      </c>
      <c r="B8" s="3">
        <v>23691.970702999999</v>
      </c>
      <c r="C8" s="3">
        <v>-22275.330077999999</v>
      </c>
      <c r="D8" s="3">
        <v>-21323.029297000001</v>
      </c>
      <c r="E8" s="3">
        <v>16275.639648</v>
      </c>
      <c r="F8" s="3">
        <v>3629.360107</v>
      </c>
      <c r="G8" s="3">
        <v>1.25</v>
      </c>
      <c r="H8" s="4">
        <f t="shared" si="0"/>
        <v>-0.13891700000067431</v>
      </c>
      <c r="J8" s="1" t="s">
        <v>100</v>
      </c>
      <c r="K8" s="6">
        <f>K4-K6</f>
        <v>122</v>
      </c>
    </row>
    <row r="9" spans="1:11" x14ac:dyDescent="0.2">
      <c r="A9" s="3" t="s">
        <v>5</v>
      </c>
      <c r="B9" s="3">
        <v>1648615.375</v>
      </c>
      <c r="C9" s="3">
        <v>377656</v>
      </c>
      <c r="D9" s="3">
        <v>-999626.4375</v>
      </c>
      <c r="E9" s="3">
        <v>-436421.25</v>
      </c>
      <c r="F9" s="3">
        <v>59650.789062000003</v>
      </c>
      <c r="G9" s="3">
        <v>-649874.1875</v>
      </c>
      <c r="H9" s="4">
        <f t="shared" si="0"/>
        <v>0.28906199999619275</v>
      </c>
      <c r="J9" s="1" t="s">
        <v>62</v>
      </c>
      <c r="K9" s="7">
        <f>K8/K4</f>
        <v>0.34463276836158191</v>
      </c>
    </row>
    <row r="10" spans="1:11" x14ac:dyDescent="0.2">
      <c r="A10" s="3" t="s">
        <v>6</v>
      </c>
      <c r="B10" s="3">
        <v>-24562366</v>
      </c>
      <c r="C10" s="3">
        <v>21645.330077999999</v>
      </c>
      <c r="D10" s="3">
        <v>18139226</v>
      </c>
      <c r="E10" s="3">
        <v>3402792.75</v>
      </c>
      <c r="F10" s="3">
        <v>-2150.23999</v>
      </c>
      <c r="G10" s="3">
        <v>3000852</v>
      </c>
      <c r="H10" s="4">
        <f t="shared" si="0"/>
        <v>-0.15991200180724263</v>
      </c>
    </row>
    <row r="11" spans="1:11" x14ac:dyDescent="0.2">
      <c r="A11" s="3" t="s">
        <v>7</v>
      </c>
      <c r="B11" s="3">
        <v>1.86</v>
      </c>
      <c r="C11" s="3">
        <v>4972296</v>
      </c>
      <c r="D11" s="3">
        <v>-4972297.5</v>
      </c>
      <c r="E11" s="3"/>
      <c r="F11" s="3"/>
      <c r="G11" s="3"/>
      <c r="H11" s="4">
        <f t="shared" si="0"/>
        <v>0.36000000033527613</v>
      </c>
    </row>
    <row r="12" spans="1:11" x14ac:dyDescent="0.2">
      <c r="A12" s="3" t="s">
        <v>8</v>
      </c>
      <c r="B12" s="3">
        <v>161309.953125</v>
      </c>
      <c r="C12" s="3">
        <v>9580696</v>
      </c>
      <c r="D12" s="3">
        <v>-1975281.25</v>
      </c>
      <c r="E12" s="3">
        <v>-7766724.5</v>
      </c>
      <c r="F12" s="3"/>
      <c r="G12" s="3"/>
      <c r="H12" s="4">
        <f t="shared" si="0"/>
        <v>0.203125</v>
      </c>
    </row>
    <row r="13" spans="1:11" x14ac:dyDescent="0.2">
      <c r="A13" s="3" t="s">
        <v>9</v>
      </c>
      <c r="B13" s="3">
        <v>18176272</v>
      </c>
      <c r="C13" s="3">
        <v>-9367347</v>
      </c>
      <c r="D13" s="3">
        <v>-8808925</v>
      </c>
      <c r="E13" s="3"/>
      <c r="F13" s="3"/>
      <c r="G13" s="3"/>
      <c r="H13" s="4">
        <f t="shared" si="0"/>
        <v>0</v>
      </c>
    </row>
    <row r="14" spans="1:11" x14ac:dyDescent="0.2">
      <c r="A14" s="3" t="s">
        <v>10</v>
      </c>
      <c r="B14" s="3">
        <v>-657943.9375</v>
      </c>
      <c r="C14" s="3">
        <v>-89095.46875</v>
      </c>
      <c r="D14" s="3">
        <v>986323.5625</v>
      </c>
      <c r="E14" s="3">
        <v>-239283.796875</v>
      </c>
      <c r="F14" s="3"/>
      <c r="G14" s="3"/>
      <c r="H14" s="4">
        <f t="shared" si="0"/>
        <v>0.359375</v>
      </c>
    </row>
    <row r="15" spans="1:11" x14ac:dyDescent="0.2">
      <c r="A15" s="3" t="s">
        <v>11</v>
      </c>
      <c r="B15" s="3">
        <v>365354.0625</v>
      </c>
      <c r="C15" s="3">
        <v>-7261940</v>
      </c>
      <c r="D15" s="3">
        <v>-22711588</v>
      </c>
      <c r="E15" s="3">
        <v>17620160</v>
      </c>
      <c r="F15" s="3">
        <v>11988014</v>
      </c>
      <c r="G15" s="3"/>
      <c r="H15" s="4">
        <f t="shared" si="0"/>
        <v>6.25E-2</v>
      </c>
    </row>
    <row r="16" spans="1:11" x14ac:dyDescent="0.2">
      <c r="A16" s="3" t="s">
        <v>12</v>
      </c>
      <c r="B16" s="3">
        <v>-9607094</v>
      </c>
      <c r="C16" s="3">
        <v>115459.703125</v>
      </c>
      <c r="D16" s="3">
        <v>588059.0625</v>
      </c>
      <c r="E16" s="3">
        <v>9067046</v>
      </c>
      <c r="F16" s="3">
        <v>-163470.8125</v>
      </c>
      <c r="G16" s="3"/>
      <c r="H16" s="4">
        <f t="shared" si="0"/>
        <v>-4.6875E-2</v>
      </c>
    </row>
    <row r="17" spans="1:8" x14ac:dyDescent="0.2">
      <c r="A17" s="3" t="s">
        <v>13</v>
      </c>
      <c r="B17" s="3">
        <v>252184.453125</v>
      </c>
      <c r="C17" s="3">
        <v>-998804.1875</v>
      </c>
      <c r="D17" s="3">
        <v>332168.21875</v>
      </c>
      <c r="E17" s="3">
        <v>710946.875</v>
      </c>
      <c r="F17" s="3">
        <v>-163179.40625</v>
      </c>
      <c r="G17" s="3">
        <v>-133315.734375</v>
      </c>
      <c r="H17" s="4">
        <f t="shared" si="0"/>
        <v>0.21875</v>
      </c>
    </row>
    <row r="18" spans="1:8" x14ac:dyDescent="0.2">
      <c r="A18" s="3" t="s">
        <v>14</v>
      </c>
      <c r="B18" s="3">
        <v>10647.179688</v>
      </c>
      <c r="C18" s="3">
        <v>552013.1875</v>
      </c>
      <c r="D18" s="3">
        <v>-562660.375</v>
      </c>
      <c r="E18" s="3"/>
      <c r="F18" s="3"/>
      <c r="G18" s="3"/>
      <c r="H18" s="4">
        <f t="shared" si="0"/>
        <v>-7.8119999961927533E-3</v>
      </c>
    </row>
    <row r="19" spans="1:8" x14ac:dyDescent="0.2">
      <c r="A19" s="3" t="s">
        <v>15</v>
      </c>
      <c r="B19" s="3">
        <v>-954610.9375</v>
      </c>
      <c r="C19" s="3">
        <v>-30634656</v>
      </c>
      <c r="D19" s="3">
        <v>31589266</v>
      </c>
      <c r="E19" s="3"/>
      <c r="F19" s="3"/>
      <c r="G19" s="3"/>
      <c r="H19" s="4">
        <f t="shared" si="0"/>
        <v>-0.9375</v>
      </c>
    </row>
    <row r="20" spans="1:8" x14ac:dyDescent="0.2">
      <c r="A20" s="3" t="s">
        <v>16</v>
      </c>
      <c r="B20" s="3">
        <v>-4990932.5</v>
      </c>
      <c r="C20" s="3">
        <v>5601788.5</v>
      </c>
      <c r="D20" s="3">
        <v>-610855.875</v>
      </c>
      <c r="E20" s="3"/>
      <c r="F20" s="3"/>
      <c r="G20" s="3"/>
      <c r="H20" s="4">
        <f t="shared" si="0"/>
        <v>0.125</v>
      </c>
    </row>
    <row r="21" spans="1:8" x14ac:dyDescent="0.2">
      <c r="A21" s="3" t="s">
        <v>17</v>
      </c>
      <c r="B21" s="3">
        <v>-174802.109375</v>
      </c>
      <c r="C21" s="3">
        <v>-139284.859375</v>
      </c>
      <c r="D21" s="3">
        <v>13302.900390999999</v>
      </c>
      <c r="E21" s="3">
        <v>139482.125</v>
      </c>
      <c r="F21" s="3">
        <v>161302.4375</v>
      </c>
      <c r="G21" s="3"/>
      <c r="H21" s="4">
        <f t="shared" si="0"/>
        <v>0.4941409999737516</v>
      </c>
    </row>
    <row r="22" spans="1:8" x14ac:dyDescent="0.2">
      <c r="A22" s="3" t="s">
        <v>18</v>
      </c>
      <c r="B22" s="3">
        <v>9008955</v>
      </c>
      <c r="C22" s="3">
        <v>818956</v>
      </c>
      <c r="D22" s="3">
        <v>-685094.4375</v>
      </c>
      <c r="E22" s="3">
        <v>-585158.75</v>
      </c>
      <c r="F22" s="3">
        <v>-16292208</v>
      </c>
      <c r="G22" s="3">
        <v>7734551</v>
      </c>
      <c r="H22" s="4">
        <f t="shared" si="0"/>
        <v>0.8125</v>
      </c>
    </row>
    <row r="23" spans="1:8" x14ac:dyDescent="0.2">
      <c r="A23" s="3" t="s">
        <v>19</v>
      </c>
      <c r="B23" s="3">
        <v>126980.789062</v>
      </c>
      <c r="C23" s="3">
        <v>4395051</v>
      </c>
      <c r="D23" s="3">
        <v>-99006.679688000004</v>
      </c>
      <c r="E23" s="3">
        <v>361461.9375</v>
      </c>
      <c r="F23" s="3">
        <v>-3871955</v>
      </c>
      <c r="G23" s="3">
        <v>-912531.8125</v>
      </c>
      <c r="H23" s="4">
        <f t="shared" si="0"/>
        <v>0.23437399975955486</v>
      </c>
    </row>
    <row r="24" spans="1:8" x14ac:dyDescent="0.2">
      <c r="A24" s="3" t="s">
        <v>20</v>
      </c>
      <c r="B24" s="3">
        <v>-39560.601562000003</v>
      </c>
      <c r="C24" s="3">
        <v>39467.019530999998</v>
      </c>
      <c r="D24" s="3">
        <v>93.589995999999999</v>
      </c>
      <c r="E24" s="3"/>
      <c r="F24" s="3"/>
      <c r="G24" s="3"/>
      <c r="H24" s="4">
        <f t="shared" si="0"/>
        <v>7.9649999946269645E-3</v>
      </c>
    </row>
    <row r="25" spans="1:8" x14ac:dyDescent="0.2">
      <c r="A25" s="3" t="s">
        <v>21</v>
      </c>
      <c r="B25" s="3">
        <v>174961.375</v>
      </c>
      <c r="C25" s="3">
        <v>289631.21875</v>
      </c>
      <c r="D25" s="3">
        <v>-482313.1875</v>
      </c>
      <c r="E25" s="3">
        <v>24585.230468999998</v>
      </c>
      <c r="F25" s="3">
        <v>-6865.4101559999999</v>
      </c>
      <c r="G25" s="3"/>
      <c r="H25" s="4">
        <f t="shared" si="0"/>
        <v>-0.77343700000164972</v>
      </c>
    </row>
    <row r="26" spans="1:8" x14ac:dyDescent="0.2">
      <c r="A26" s="3" t="s">
        <v>22</v>
      </c>
      <c r="B26" s="3">
        <v>-10150360</v>
      </c>
      <c r="C26" s="3">
        <v>-947907.1875</v>
      </c>
      <c r="D26" s="3">
        <v>1271428.5</v>
      </c>
      <c r="E26" s="3">
        <v>8484754</v>
      </c>
      <c r="F26" s="3">
        <v>656837.5</v>
      </c>
      <c r="G26" s="3">
        <v>685246.5625</v>
      </c>
      <c r="H26" s="4">
        <f t="shared" si="0"/>
        <v>-0.625</v>
      </c>
    </row>
    <row r="27" spans="1:8" x14ac:dyDescent="0.2">
      <c r="A27" s="3" t="s">
        <v>23</v>
      </c>
      <c r="B27" s="3">
        <v>-5873526</v>
      </c>
      <c r="C27" s="3">
        <v>6455036.5</v>
      </c>
      <c r="D27" s="3">
        <v>-3870939.75</v>
      </c>
      <c r="E27" s="3">
        <v>931065.1875</v>
      </c>
      <c r="F27" s="3">
        <v>2358364.25</v>
      </c>
      <c r="G27" s="3"/>
      <c r="H27" s="4">
        <f t="shared" si="0"/>
        <v>0.1875</v>
      </c>
    </row>
    <row r="28" spans="1:8" x14ac:dyDescent="0.2">
      <c r="A28" s="3" t="s">
        <v>24</v>
      </c>
      <c r="B28" s="3">
        <v>-1388488.75</v>
      </c>
      <c r="C28" s="3">
        <v>792217.1875</v>
      </c>
      <c r="D28" s="3">
        <v>16503570</v>
      </c>
      <c r="E28" s="3">
        <v>-460274.21875</v>
      </c>
      <c r="F28" s="3">
        <v>-15447025</v>
      </c>
      <c r="G28" s="3"/>
      <c r="H28" s="4">
        <f t="shared" si="0"/>
        <v>-0.78125</v>
      </c>
    </row>
    <row r="29" spans="1:8" x14ac:dyDescent="0.2">
      <c r="A29" s="3" t="s">
        <v>25</v>
      </c>
      <c r="B29" s="3">
        <v>891869.3125</v>
      </c>
      <c r="C29" s="3">
        <v>-41635.078125</v>
      </c>
      <c r="D29" s="3">
        <v>8120619.5</v>
      </c>
      <c r="E29" s="3">
        <v>-9069472</v>
      </c>
      <c r="F29" s="3">
        <v>98618.59375</v>
      </c>
      <c r="G29" s="3"/>
      <c r="H29" s="4">
        <f t="shared" si="0"/>
        <v>0.328125</v>
      </c>
    </row>
    <row r="30" spans="1:8" x14ac:dyDescent="0.2">
      <c r="A30" s="3" t="s">
        <v>26</v>
      </c>
      <c r="B30" s="3">
        <v>-10671797</v>
      </c>
      <c r="C30" s="3">
        <v>-894827.8125</v>
      </c>
      <c r="D30" s="3">
        <v>11260030</v>
      </c>
      <c r="E30" s="3">
        <v>306594.90625</v>
      </c>
      <c r="F30" s="3"/>
      <c r="G30" s="3"/>
      <c r="H30" s="4">
        <f t="shared" si="0"/>
        <v>9.375E-2</v>
      </c>
    </row>
    <row r="31" spans="1:8" x14ac:dyDescent="0.2">
      <c r="A31" s="3" t="s">
        <v>27</v>
      </c>
      <c r="B31" s="3">
        <v>-3786727.5</v>
      </c>
      <c r="C31" s="3">
        <v>3305634.75</v>
      </c>
      <c r="D31" s="3">
        <v>10715263</v>
      </c>
      <c r="E31" s="3">
        <v>8066678</v>
      </c>
      <c r="F31" s="3">
        <v>756380.875</v>
      </c>
      <c r="G31" s="3">
        <v>-19057230</v>
      </c>
      <c r="H31" s="4">
        <f t="shared" si="0"/>
        <v>-0.875</v>
      </c>
    </row>
    <row r="32" spans="1:8" x14ac:dyDescent="0.2">
      <c r="A32" s="3" t="s">
        <v>28</v>
      </c>
      <c r="B32" s="3">
        <v>129878.742188</v>
      </c>
      <c r="C32" s="3">
        <v>609655.25</v>
      </c>
      <c r="D32" s="3">
        <v>-127807.921875</v>
      </c>
      <c r="E32" s="3">
        <v>-611725.5</v>
      </c>
      <c r="F32" s="3"/>
      <c r="G32" s="3"/>
      <c r="H32" s="4">
        <f t="shared" si="0"/>
        <v>0.57031300000380725</v>
      </c>
    </row>
    <row r="33" spans="1:8" x14ac:dyDescent="0.2">
      <c r="A33" s="3" t="s">
        <v>29</v>
      </c>
      <c r="B33" s="3">
        <v>1535304.875</v>
      </c>
      <c r="C33" s="3">
        <v>23629.699218999998</v>
      </c>
      <c r="D33" s="3">
        <v>-7958442.5</v>
      </c>
      <c r="E33" s="3">
        <v>-757091.1875</v>
      </c>
      <c r="F33" s="3">
        <v>3559934.75</v>
      </c>
      <c r="G33" s="3">
        <v>3596665.25</v>
      </c>
      <c r="H33" s="4">
        <f t="shared" si="0"/>
        <v>0.88671899959445</v>
      </c>
    </row>
    <row r="34" spans="1:8" x14ac:dyDescent="0.2">
      <c r="A34" s="3" t="s">
        <v>30</v>
      </c>
      <c r="B34" s="3">
        <v>295905.9375</v>
      </c>
      <c r="C34" s="3">
        <v>-26532.089843999998</v>
      </c>
      <c r="D34" s="3">
        <v>205886.546875</v>
      </c>
      <c r="E34" s="3">
        <v>-475259.96875</v>
      </c>
      <c r="F34" s="3"/>
      <c r="G34" s="3"/>
      <c r="H34" s="4">
        <f t="shared" si="0"/>
        <v>0.42578099999809638</v>
      </c>
    </row>
    <row r="35" spans="1:8" x14ac:dyDescent="0.2">
      <c r="A35" s="3" t="s">
        <v>31</v>
      </c>
      <c r="B35" s="3">
        <v>-196560.734375</v>
      </c>
      <c r="C35" s="3">
        <v>-4970135</v>
      </c>
      <c r="D35" s="3">
        <v>4950652</v>
      </c>
      <c r="E35" s="3">
        <v>216043.5</v>
      </c>
      <c r="F35" s="3"/>
      <c r="G35" s="3"/>
      <c r="H35" s="4">
        <f t="shared" si="0"/>
        <v>-0.234375</v>
      </c>
    </row>
    <row r="36" spans="1:8" x14ac:dyDescent="0.2">
      <c r="A36" s="3" t="s">
        <v>32</v>
      </c>
      <c r="B36" s="3">
        <v>-1661895.25</v>
      </c>
      <c r="C36" s="3">
        <v>384772.75</v>
      </c>
      <c r="D36" s="3">
        <v>1948540</v>
      </c>
      <c r="E36" s="3">
        <v>209761.53125</v>
      </c>
      <c r="F36" s="3">
        <v>2905969.5</v>
      </c>
      <c r="G36" s="3">
        <v>-3787149</v>
      </c>
      <c r="H36" s="4">
        <f t="shared" si="0"/>
        <v>-0.46875</v>
      </c>
    </row>
    <row r="37" spans="1:8" x14ac:dyDescent="0.2">
      <c r="A37" s="3" t="s">
        <v>33</v>
      </c>
      <c r="B37" s="3">
        <v>8527443</v>
      </c>
      <c r="C37" s="3">
        <v>3918889.5</v>
      </c>
      <c r="D37" s="3">
        <v>-115658.71875</v>
      </c>
      <c r="E37" s="3">
        <v>-3411464.75</v>
      </c>
      <c r="F37" s="3">
        <v>-8967805</v>
      </c>
      <c r="G37" s="3">
        <v>48595.089844000002</v>
      </c>
      <c r="H37" s="4">
        <f t="shared" si="0"/>
        <v>-0.87890599999809638</v>
      </c>
    </row>
    <row r="38" spans="1:8" x14ac:dyDescent="0.2">
      <c r="A38" s="3" t="s">
        <v>34</v>
      </c>
      <c r="B38" s="3">
        <v>74039.742188000004</v>
      </c>
      <c r="C38" s="3">
        <v>-146499.40625</v>
      </c>
      <c r="D38" s="3">
        <v>-63976.738280999998</v>
      </c>
      <c r="E38" s="3">
        <v>-1909137.875</v>
      </c>
      <c r="F38" s="3">
        <v>2045574.375</v>
      </c>
      <c r="G38" s="3"/>
      <c r="H38" s="4">
        <f t="shared" si="0"/>
        <v>9.7656999947503209E-2</v>
      </c>
    </row>
    <row r="39" spans="1:8" x14ac:dyDescent="0.2">
      <c r="A39" s="3" t="s">
        <v>35</v>
      </c>
      <c r="B39" s="3">
        <v>-3183148.5</v>
      </c>
      <c r="C39" s="3">
        <v>2801721.75</v>
      </c>
      <c r="D39" s="3">
        <v>162910.40625</v>
      </c>
      <c r="E39" s="3">
        <v>596636.5625</v>
      </c>
      <c r="F39" s="3">
        <v>-378119.96875</v>
      </c>
      <c r="G39" s="3"/>
      <c r="H39" s="4">
        <f t="shared" si="0"/>
        <v>0.25</v>
      </c>
    </row>
    <row r="40" spans="1:8" x14ac:dyDescent="0.2">
      <c r="A40" s="3" t="s">
        <v>36</v>
      </c>
      <c r="B40" s="3">
        <v>-67369.8125</v>
      </c>
      <c r="C40" s="3">
        <v>227877.734375</v>
      </c>
      <c r="D40" s="3">
        <v>3882829</v>
      </c>
      <c r="E40" s="3">
        <v>-3624146.5</v>
      </c>
      <c r="F40" s="3">
        <v>-95994.5</v>
      </c>
      <c r="G40" s="3">
        <v>-323195.5</v>
      </c>
      <c r="H40" s="4">
        <f t="shared" si="0"/>
        <v>0.421875</v>
      </c>
    </row>
    <row r="41" spans="1:8" x14ac:dyDescent="0.2">
      <c r="A41" s="3" t="s">
        <v>37</v>
      </c>
      <c r="B41" s="3">
        <v>-964876</v>
      </c>
      <c r="C41" s="3">
        <v>-1536778.75</v>
      </c>
      <c r="D41" s="3">
        <v>-12422205</v>
      </c>
      <c r="E41" s="3">
        <v>2798101</v>
      </c>
      <c r="F41" s="3">
        <v>12810980</v>
      </c>
      <c r="G41" s="3">
        <v>-685221.375</v>
      </c>
      <c r="H41" s="4">
        <f t="shared" si="0"/>
        <v>-0.125</v>
      </c>
    </row>
    <row r="42" spans="1:8" x14ac:dyDescent="0.2">
      <c r="A42" s="3" t="s">
        <v>38</v>
      </c>
      <c r="B42" s="3">
        <v>13408353</v>
      </c>
      <c r="C42" s="3">
        <v>-931408.25</v>
      </c>
      <c r="D42" s="3">
        <v>-21730.470702999999</v>
      </c>
      <c r="E42" s="3">
        <v>2388749.5</v>
      </c>
      <c r="F42" s="3">
        <v>895814.1875</v>
      </c>
      <c r="G42" s="3">
        <v>-15739777</v>
      </c>
      <c r="H42" s="4">
        <f t="shared" si="0"/>
        <v>0.966796999797225</v>
      </c>
    </row>
    <row r="43" spans="1:8" x14ac:dyDescent="0.2">
      <c r="A43" s="3" t="s">
        <v>39</v>
      </c>
      <c r="B43" s="3">
        <v>-5696477</v>
      </c>
      <c r="C43" s="3">
        <v>-11063196</v>
      </c>
      <c r="D43" s="3">
        <v>3609939.75</v>
      </c>
      <c r="E43" s="3">
        <v>8800315</v>
      </c>
      <c r="F43" s="3">
        <v>4349417.5</v>
      </c>
      <c r="G43" s="3"/>
      <c r="H43" s="4">
        <f t="shared" si="0"/>
        <v>-0.75</v>
      </c>
    </row>
    <row r="44" spans="1:8" x14ac:dyDescent="0.2">
      <c r="A44" s="3" t="s">
        <v>40</v>
      </c>
      <c r="B44" s="3">
        <v>-493535.03125</v>
      </c>
      <c r="C44" s="3">
        <v>162948.625</v>
      </c>
      <c r="D44" s="3">
        <v>-651718.75</v>
      </c>
      <c r="E44" s="3">
        <v>1144250.25</v>
      </c>
      <c r="F44" s="3">
        <v>-161944.703125</v>
      </c>
      <c r="G44" s="3"/>
      <c r="H44" s="4">
        <f t="shared" si="0"/>
        <v>0.390625</v>
      </c>
    </row>
    <row r="45" spans="1:8" x14ac:dyDescent="0.2">
      <c r="A45" s="3" t="s">
        <v>41</v>
      </c>
      <c r="B45" s="3">
        <v>9542208</v>
      </c>
      <c r="C45" s="3">
        <v>-836662.375</v>
      </c>
      <c r="D45" s="3">
        <v>1.86</v>
      </c>
      <c r="E45" s="3">
        <v>3746345.25</v>
      </c>
      <c r="F45" s="3">
        <v>-8963830</v>
      </c>
      <c r="G45" s="3">
        <v>-3488063</v>
      </c>
      <c r="H45" s="4">
        <f t="shared" si="0"/>
        <v>-0.26500000059604645</v>
      </c>
    </row>
    <row r="46" spans="1:8" x14ac:dyDescent="0.2">
      <c r="A46" s="3" t="s">
        <v>42</v>
      </c>
      <c r="B46" s="3">
        <v>-2710412.75</v>
      </c>
      <c r="C46" s="3">
        <v>-59740.601562000003</v>
      </c>
      <c r="D46" s="3">
        <v>-73788.632811999996</v>
      </c>
      <c r="E46" s="3">
        <v>2843942.75</v>
      </c>
      <c r="F46" s="3"/>
      <c r="G46" s="3"/>
      <c r="H46" s="4">
        <f t="shared" si="0"/>
        <v>0.76562600024044514</v>
      </c>
    </row>
    <row r="47" spans="1:8" x14ac:dyDescent="0.2">
      <c r="A47" s="3" t="s">
        <v>43</v>
      </c>
      <c r="B47" s="3">
        <v>436842.25</v>
      </c>
      <c r="C47" s="3">
        <v>-18247804</v>
      </c>
      <c r="D47" s="3">
        <v>-304505.125</v>
      </c>
      <c r="E47" s="3">
        <v>1299064.75</v>
      </c>
      <c r="F47" s="3">
        <v>16262284</v>
      </c>
      <c r="G47" s="3">
        <v>554117.75</v>
      </c>
      <c r="H47" s="4">
        <f t="shared" si="0"/>
        <v>-0.375</v>
      </c>
    </row>
    <row r="48" spans="1:8" x14ac:dyDescent="0.2">
      <c r="A48" s="3" t="s">
        <v>44</v>
      </c>
      <c r="B48" s="3">
        <v>12339339</v>
      </c>
      <c r="C48" s="3">
        <v>3474389.75</v>
      </c>
      <c r="D48" s="3">
        <v>912068.625</v>
      </c>
      <c r="E48" s="3">
        <v>-16725798</v>
      </c>
      <c r="F48" s="3"/>
      <c r="G48" s="3"/>
      <c r="H48" s="4">
        <f t="shared" si="0"/>
        <v>-0.625</v>
      </c>
    </row>
    <row r="49" spans="1:8" x14ac:dyDescent="0.2">
      <c r="A49" s="3" t="s">
        <v>45</v>
      </c>
      <c r="B49" s="3">
        <v>142616.8125</v>
      </c>
      <c r="C49" s="3">
        <v>7254055.5</v>
      </c>
      <c r="D49" s="3">
        <v>-414797.40625</v>
      </c>
      <c r="E49" s="3">
        <v>3122849.5</v>
      </c>
      <c r="F49" s="3">
        <v>-10104725</v>
      </c>
      <c r="G49" s="3"/>
      <c r="H49" s="4">
        <f t="shared" si="0"/>
        <v>-0.59375</v>
      </c>
    </row>
    <row r="50" spans="1:8" x14ac:dyDescent="0.2">
      <c r="A50" s="3" t="s">
        <v>46</v>
      </c>
      <c r="B50" s="3">
        <v>-1076043.75</v>
      </c>
      <c r="C50" s="3">
        <v>-1856996.625</v>
      </c>
      <c r="D50" s="3">
        <v>6505188</v>
      </c>
      <c r="E50" s="3">
        <v>-2803059.25</v>
      </c>
      <c r="F50" s="3">
        <v>-1931818.875</v>
      </c>
      <c r="G50" s="3">
        <v>1162730.125</v>
      </c>
      <c r="H50" s="4">
        <f t="shared" si="0"/>
        <v>-0.375</v>
      </c>
    </row>
    <row r="51" spans="1:8" x14ac:dyDescent="0.2">
      <c r="A51" s="3" t="s">
        <v>47</v>
      </c>
      <c r="B51" s="3">
        <v>16375324</v>
      </c>
      <c r="C51" s="3">
        <v>-28616502</v>
      </c>
      <c r="D51" s="3">
        <v>-3276636.25</v>
      </c>
      <c r="E51" s="3">
        <v>11975810</v>
      </c>
      <c r="F51" s="3">
        <v>-17142698</v>
      </c>
      <c r="G51" s="3">
        <v>20684702</v>
      </c>
      <c r="H51" s="4">
        <f t="shared" si="0"/>
        <v>-0.25</v>
      </c>
    </row>
    <row r="52" spans="1:8" x14ac:dyDescent="0.2">
      <c r="A52" s="3" t="s">
        <v>48</v>
      </c>
      <c r="B52" s="3">
        <v>1040.910034</v>
      </c>
      <c r="C52" s="3">
        <v>-842494.375</v>
      </c>
      <c r="D52" s="3">
        <v>320828.25</v>
      </c>
      <c r="E52" s="3">
        <v>520624.40625</v>
      </c>
      <c r="F52" s="3"/>
      <c r="G52" s="3"/>
      <c r="H52" s="4">
        <f t="shared" si="0"/>
        <v>-0.8087160000577569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Python Result - Unsorted</vt:lpstr>
      <vt:lpstr>Python Result - Sorted</vt:lpstr>
      <vt:lpstr>MPI Processor = 16</vt:lpstr>
      <vt:lpstr>OMP Threads = 8</vt:lpstr>
      <vt:lpstr>MPI (24 Processors - 1 Node)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Bajpai, Abhinav</dc:creator>
  <cp:lastModifiedBy>Bajpai, Abhinav</cp:lastModifiedBy>
  <dcterms:created xsi:type="dcterms:W3CDTF">2022-12-06T02:28:01Z</dcterms:created>
  <dcterms:modified xsi:type="dcterms:W3CDTF">2022-12-09T17:34:06Z</dcterms:modified>
</cp:coreProperties>
</file>