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shani\Desktop\"/>
    </mc:Choice>
  </mc:AlternateContent>
  <xr:revisionPtr revIDLastSave="0" documentId="8_{49DA38EC-4E44-4DAB-813F-3B35676A8B5E}" xr6:coauthVersionLast="47" xr6:coauthVersionMax="47" xr10:uidLastSave="{00000000-0000-0000-0000-000000000000}"/>
  <bookViews>
    <workbookView xWindow="-98" yWindow="-98" windowWidth="22695" windowHeight="14476" activeTab="2" xr2:uid="{CDF532DF-18CA-4311-B130-7517A356640A}"/>
  </bookViews>
  <sheets>
    <sheet name="Cash Flows" sheetId="4" r:id="rId1"/>
    <sheet name="Ratios" sheetId="3" r:id="rId2"/>
    <sheet name="Scenario Prediction" sheetId="1" r:id="rId3"/>
  </sheets>
  <externalReferences>
    <externalReference r:id="rId4"/>
  </externalReferences>
  <definedNames>
    <definedName name="_xlnm._FilterDatabase" localSheetId="0" hidden="1">'Cash Flows'!$C$1:$F$43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3" l="1"/>
  <c r="K12" i="3"/>
  <c r="J12" i="3"/>
  <c r="I12" i="3"/>
  <c r="L11" i="3"/>
  <c r="K11" i="3"/>
  <c r="J11" i="3"/>
  <c r="I11" i="3"/>
  <c r="L8" i="1"/>
  <c r="K8" i="1"/>
  <c r="L7" i="1"/>
  <c r="K7" i="1"/>
  <c r="L6" i="1"/>
  <c r="K6" i="1"/>
  <c r="L5" i="1"/>
  <c r="K5" i="1"/>
  <c r="L4" i="1"/>
  <c r="K4" i="1"/>
  <c r="L3" i="1"/>
  <c r="K3" i="1"/>
  <c r="I12" i="1"/>
  <c r="L12" i="1" s="1"/>
  <c r="I13" i="1"/>
  <c r="L13" i="1" s="1"/>
  <c r="I14" i="1"/>
  <c r="L14" i="1" s="1"/>
  <c r="I15" i="1"/>
  <c r="L15" i="1" s="1"/>
  <c r="I16" i="1"/>
  <c r="L16" i="1" s="1"/>
  <c r="I11" i="1"/>
  <c r="L11" i="1" s="1"/>
  <c r="H12" i="1"/>
  <c r="H13" i="1"/>
  <c r="H14" i="1"/>
  <c r="H15" i="1"/>
  <c r="H16" i="1"/>
  <c r="H11" i="1"/>
  <c r="G12" i="1"/>
  <c r="G13" i="1"/>
  <c r="G14" i="1"/>
  <c r="G15" i="1"/>
  <c r="G16" i="1"/>
  <c r="G11" i="1"/>
  <c r="H11" i="3"/>
  <c r="K13" i="1" l="1"/>
  <c r="K15" i="1"/>
  <c r="H12" i="3"/>
  <c r="K12" i="1"/>
  <c r="K14" i="1"/>
  <c r="K11" i="1"/>
  <c r="K16" i="1"/>
</calcChain>
</file>

<file path=xl/sharedStrings.xml><?xml version="1.0" encoding="utf-8"?>
<sst xmlns="http://schemas.openxmlformats.org/spreadsheetml/2006/main" count="203" uniqueCount="164">
  <si>
    <t xml:space="preserve">Year </t>
  </si>
  <si>
    <t xml:space="preserve">Net profit </t>
  </si>
  <si>
    <t xml:space="preserve">Liquidity ratio </t>
  </si>
  <si>
    <t>Leverage ratio</t>
  </si>
  <si>
    <t xml:space="preserve">Net profit margin </t>
  </si>
  <si>
    <t>Net profit</t>
  </si>
  <si>
    <t>Revenue</t>
  </si>
  <si>
    <t xml:space="preserve">Total Liabilities </t>
  </si>
  <si>
    <t xml:space="preserve">Total Assets </t>
  </si>
  <si>
    <t>Scenarios</t>
  </si>
  <si>
    <t>BASE CASE</t>
  </si>
  <si>
    <t>BEST CASE</t>
  </si>
  <si>
    <t>WORST CASE</t>
  </si>
  <si>
    <t>Year</t>
  </si>
  <si>
    <t xml:space="preserve"> liquidity Ratio</t>
  </si>
  <si>
    <t>Average of ROE</t>
  </si>
  <si>
    <t xml:space="preserve">Average of debt to equity </t>
  </si>
  <si>
    <t>Average of Operating margin</t>
  </si>
  <si>
    <t xml:space="preserve">Average of Leverage ratio </t>
  </si>
  <si>
    <t xml:space="preserve">Forecasted 2025 </t>
  </si>
  <si>
    <t>Forecasted 2026</t>
  </si>
  <si>
    <t>Jan. 28, 2024</t>
  </si>
  <si>
    <t>Jan. 29, 2023</t>
  </si>
  <si>
    <t>Jan. 30, 2022</t>
  </si>
  <si>
    <t>Cash flows from operating activities:</t>
  </si>
  <si>
    <t> </t>
  </si>
  <si>
    <t>Net income</t>
  </si>
  <si>
    <t>29760</t>
  </si>
  <si>
    <t>4368</t>
  </si>
  <si>
    <t>9752</t>
  </si>
  <si>
    <t>Adjustments to reconcile net income to net cash provided by operating activities:</t>
  </si>
  <si>
    <t>Stock-based compensation expense</t>
  </si>
  <si>
    <t>3549</t>
  </si>
  <si>
    <t>2709</t>
  </si>
  <si>
    <t>2004</t>
  </si>
  <si>
    <t>Depreciation and amortization</t>
  </si>
  <si>
    <t>1508</t>
  </si>
  <si>
    <t>1544</t>
  </si>
  <si>
    <t>1174</t>
  </si>
  <si>
    <t>Deferred income taxes</t>
  </si>
  <si>
    <t>-2489</t>
  </si>
  <si>
    <t>-2164</t>
  </si>
  <si>
    <t>-406</t>
  </si>
  <si>
    <t>(Gains) losses on investments in non-affiliated entities, net</t>
  </si>
  <si>
    <t>-238</t>
  </si>
  <si>
    <t>45</t>
  </si>
  <si>
    <t>-100</t>
  </si>
  <si>
    <t>Acquisition termination cost</t>
  </si>
  <si>
    <t>0</t>
  </si>
  <si>
    <t>1353</t>
  </si>
  <si>
    <t>Other</t>
  </si>
  <si>
    <t>-278</t>
  </si>
  <si>
    <t>-7</t>
  </si>
  <si>
    <t>47</t>
  </si>
  <si>
    <t>Changes in operating assets and liabilities, net of acquisitions:</t>
  </si>
  <si>
    <t>Accounts receivable</t>
  </si>
  <si>
    <t>-6172</t>
  </si>
  <si>
    <t>822</t>
  </si>
  <si>
    <t>-2215</t>
  </si>
  <si>
    <t>Inventories</t>
  </si>
  <si>
    <t>-98</t>
  </si>
  <si>
    <t>-2554</t>
  </si>
  <si>
    <t>-774</t>
  </si>
  <si>
    <t>Prepaid expenses and other assets</t>
  </si>
  <si>
    <t>-1522</t>
  </si>
  <si>
    <t>-1517</t>
  </si>
  <si>
    <t>-1715</t>
  </si>
  <si>
    <t>Accounts payable</t>
  </si>
  <si>
    <t>1531</t>
  </si>
  <si>
    <t>-551</t>
  </si>
  <si>
    <t>568</t>
  </si>
  <si>
    <t>Accrued and other current liabilities</t>
  </si>
  <si>
    <t>2025</t>
  </si>
  <si>
    <t>1341</t>
  </si>
  <si>
    <t>581</t>
  </si>
  <si>
    <t>Other long-term liabilities</t>
  </si>
  <si>
    <t>514</t>
  </si>
  <si>
    <t>252</t>
  </si>
  <si>
    <t>192</t>
  </si>
  <si>
    <t>Net cash provided by operating activities</t>
  </si>
  <si>
    <t>28090</t>
  </si>
  <si>
    <t>5641</t>
  </si>
  <si>
    <t>9108</t>
  </si>
  <si>
    <t>Cash flows from investing activities:</t>
  </si>
  <si>
    <t>Proceeds from maturities of marketable securities</t>
  </si>
  <si>
    <t>9732</t>
  </si>
  <si>
    <t>19425</t>
  </si>
  <si>
    <t>15197</t>
  </si>
  <si>
    <t>Proceeds from sales of marketable securities</t>
  </si>
  <si>
    <t>50</t>
  </si>
  <si>
    <t>1806</t>
  </si>
  <si>
    <t>1023</t>
  </si>
  <si>
    <t>Purchases of marketable securities</t>
  </si>
  <si>
    <t>-18211</t>
  </si>
  <si>
    <t>-11897</t>
  </si>
  <si>
    <t>-24787</t>
  </si>
  <si>
    <t>Purchases related to property and equipment and intangible assets</t>
  </si>
  <si>
    <t>-1069</t>
  </si>
  <si>
    <t>-1833</t>
  </si>
  <si>
    <t>-976</t>
  </si>
  <si>
    <t>Acquisitions, net of cash acquired</t>
  </si>
  <si>
    <t>-83</t>
  </si>
  <si>
    <t>-49</t>
  </si>
  <si>
    <t>-263</t>
  </si>
  <si>
    <t>Investments in non-affiliated entities and other, net</t>
  </si>
  <si>
    <t>-985</t>
  </si>
  <si>
    <t>-77</t>
  </si>
  <si>
    <t>-24</t>
  </si>
  <si>
    <t>Net cash provided by (used in) investing activities</t>
  </si>
  <si>
    <t>-10566</t>
  </si>
  <si>
    <t>7375</t>
  </si>
  <si>
    <t>-9830</t>
  </si>
  <si>
    <t>Cash flows from financing activities:</t>
  </si>
  <si>
    <t>Proceeds related to employee stock plans</t>
  </si>
  <si>
    <t>403</t>
  </si>
  <si>
    <t>355</t>
  </si>
  <si>
    <t>281</t>
  </si>
  <si>
    <t>Payments related to repurchases of common stock</t>
  </si>
  <si>
    <t>-9533</t>
  </si>
  <si>
    <t>-10039</t>
  </si>
  <si>
    <t>Payments related to tax on restricted stock units</t>
  </si>
  <si>
    <t>-2783</t>
  </si>
  <si>
    <t>-1475</t>
  </si>
  <si>
    <t>-1904</t>
  </si>
  <si>
    <t>Repayment of debt</t>
  </si>
  <si>
    <t>-1250</t>
  </si>
  <si>
    <t>-1000</t>
  </si>
  <si>
    <t>Dividends paid</t>
  </si>
  <si>
    <t>-395</t>
  </si>
  <si>
    <t>-398</t>
  </si>
  <si>
    <t>-399</t>
  </si>
  <si>
    <t>Principal payments on property and equipment and intangible assets</t>
  </si>
  <si>
    <t>-74</t>
  </si>
  <si>
    <t>-58</t>
  </si>
  <si>
    <t>Issuance of debt, net of issuance costs</t>
  </si>
  <si>
    <t>4977</t>
  </si>
  <si>
    <t>-1</t>
  </si>
  <si>
    <t>-2</t>
  </si>
  <si>
    <t>Net cash provided by (used in) financing activities</t>
  </si>
  <si>
    <t>-13633</t>
  </si>
  <si>
    <t>-11617</t>
  </si>
  <si>
    <t>1865</t>
  </si>
  <si>
    <t>Change in cash and cash equivalents</t>
  </si>
  <si>
    <t>3891</t>
  </si>
  <si>
    <t>1399</t>
  </si>
  <si>
    <t>1143</t>
  </si>
  <si>
    <t>Cash and cash equivalents at beginning of period</t>
  </si>
  <si>
    <t>3389</t>
  </si>
  <si>
    <t>1990</t>
  </si>
  <si>
    <t>847</t>
  </si>
  <si>
    <t>Cash and cash equivalents at end of period</t>
  </si>
  <si>
    <t>7280</t>
  </si>
  <si>
    <t>Supplemental disclosures of cash flow information:</t>
  </si>
  <si>
    <t>Cash paid for income taxes, net</t>
  </si>
  <si>
    <t>6549</t>
  </si>
  <si>
    <t>1404</t>
  </si>
  <si>
    <t>396</t>
  </si>
  <si>
    <t>Cash paid for interest</t>
  </si>
  <si>
    <t>254</t>
  </si>
  <si>
    <t>246</t>
  </si>
  <si>
    <t>Consolidated Statements of Cash Flows - USD ($) $ in Millions</t>
  </si>
  <si>
    <t>12 Months Ended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</si>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</sst>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&quot;$ &quot;#,##0_);_(&quot;$ &quot;\(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2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3" fillId="0" borderId="3" xfId="0" applyNumberFormat="1" applyFont="1" applyBorder="1" applyAlignment="1">
      <alignment horizontal="right" vertical="top"/>
    </xf>
    <xf numFmtId="0" fontId="0" fillId="3" borderId="3" xfId="0" applyFill="1" applyBorder="1"/>
    <xf numFmtId="37" fontId="3" fillId="3" borderId="3" xfId="0" applyNumberFormat="1" applyFont="1" applyFill="1" applyBorder="1" applyAlignment="1">
      <alignment horizontal="right" vertical="top"/>
    </xf>
    <xf numFmtId="164" fontId="3" fillId="3" borderId="3" xfId="0" applyNumberFormat="1" applyFont="1" applyFill="1" applyBorder="1" applyAlignment="1">
      <alignment horizontal="right" vertical="top"/>
    </xf>
    <xf numFmtId="0" fontId="0" fillId="4" borderId="3" xfId="1" applyNumberFormat="1" applyFont="1" applyFill="1" applyBorder="1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4" xfId="0" applyBorder="1"/>
    <xf numFmtId="0" fontId="2" fillId="6" borderId="4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</cellXfs>
  <cellStyles count="2">
    <cellStyle name="Currency" xfId="1" builtinId="4"/>
    <cellStyle name="Normal" xfId="0" builtinId="0"/>
  </cellStyles>
  <dxfs count="9"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EB6-4CC0-83E8-5E2974DBCD3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EB6-4CC0-83E8-5E2974DBCD3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EB6-4CC0-83E8-5E2974DBCD3C}"/>
              </c:ext>
            </c:extLst>
          </c:dPt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[1]Sheet11!$B$4:$B$11</c:f>
              <c:strCach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Forecasted 2025 </c:v>
                </c:pt>
                <c:pt idx="7">
                  <c:v>Forecasted 2026</c:v>
                </c:pt>
              </c:strCache>
            </c:strRef>
          </c:cat>
          <c:val>
            <c:numRef>
              <c:f>[1]Sheet11!$C$4:$C$11</c:f>
              <c:numCache>
                <c:formatCode>0%</c:formatCode>
                <c:ptCount val="8"/>
                <c:pt idx="0">
                  <c:v>7.0000000000000007E-2</c:v>
                </c:pt>
                <c:pt idx="1">
                  <c:v>0.08</c:v>
                </c:pt>
                <c:pt idx="2">
                  <c:v>0.11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 formatCode="General">
                  <c:v>0.1138849113660093</c:v>
                </c:pt>
                <c:pt idx="7" formatCode="General">
                  <c:v>0.12419047619047596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6-4CC0-83E8-5E2974DBCD3C}"/>
            </c:ext>
          </c:extLst>
        </c:ser>
        <c:ser>
          <c:idx val="1"/>
          <c:order val="1"/>
          <c:tx>
            <c:strRef>
              <c:f>[1]Sheet11!$D$3</c:f>
              <c:strCache>
                <c:ptCount val="1"/>
                <c:pt idx="0">
                  <c:v>Average of ROE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EB6-4CC0-83E8-5E2974DBCD3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EB6-4CC0-83E8-5E2974DBCD3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EB6-4CC0-83E8-5E2974DBCD3C}"/>
              </c:ext>
            </c:extLst>
          </c:dPt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[1]Sheet11!$D$4:$D$11</c:f>
              <c:numCache>
                <c:formatCode>General</c:formatCode>
                <c:ptCount val="8"/>
                <c:pt idx="0">
                  <c:v>0.29930000000000001</c:v>
                </c:pt>
                <c:pt idx="1">
                  <c:v>0.33929999999999999</c:v>
                </c:pt>
                <c:pt idx="2">
                  <c:v>0.61540282957437997</c:v>
                </c:pt>
                <c:pt idx="3">
                  <c:v>0.65665865023297765</c:v>
                </c:pt>
                <c:pt idx="4">
                  <c:v>0.69481018958418173</c:v>
                </c:pt>
                <c:pt idx="5">
                  <c:v>1.0307831914002512</c:v>
                </c:pt>
                <c:pt idx="6">
                  <c:v>1.0825627114398912</c:v>
                </c:pt>
                <c:pt idx="7">
                  <c:v>1.2187113499088014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B6-4CC0-83E8-5E2974DBCD3C}"/>
            </c:ext>
          </c:extLst>
        </c:ser>
        <c:ser>
          <c:idx val="2"/>
          <c:order val="2"/>
          <c:tx>
            <c:strRef>
              <c:f>[1]Sheet11!$E$3</c:f>
              <c:strCache>
                <c:ptCount val="1"/>
                <c:pt idx="0">
                  <c:v>Average of debt to equity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EB6-4CC0-83E8-5E2974DBCD3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EB6-4CC0-83E8-5E2974DBCD3C}"/>
              </c:ext>
            </c:extLst>
          </c:dPt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[1]Sheet11!$E$4:$E$11</c:f>
              <c:numCache>
                <c:formatCode>General</c:formatCode>
                <c:ptCount val="8"/>
                <c:pt idx="0">
                  <c:v>1.35</c:v>
                </c:pt>
                <c:pt idx="1">
                  <c:v>-0.8</c:v>
                </c:pt>
                <c:pt idx="2">
                  <c:v>0.7043153969099627</c:v>
                </c:pt>
                <c:pt idx="3">
                  <c:v>0.66041635352472572</c:v>
                </c:pt>
                <c:pt idx="4">
                  <c:v>0.8633545993393964</c:v>
                </c:pt>
                <c:pt idx="5">
                  <c:v>0.52934059286146395</c:v>
                </c:pt>
                <c:pt idx="6">
                  <c:v>0.63552459566661668</c:v>
                </c:pt>
                <c:pt idx="7">
                  <c:v>0.65960653049347684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B6-4CC0-83E8-5E2974DBCD3C}"/>
            </c:ext>
          </c:extLst>
        </c:ser>
        <c:ser>
          <c:idx val="3"/>
          <c:order val="3"/>
          <c:tx>
            <c:strRef>
              <c:f>[1]Sheet11!$F$3</c:f>
              <c:strCache>
                <c:ptCount val="1"/>
                <c:pt idx="0">
                  <c:v>Average of Operating margin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EB6-4CC0-83E8-5E2974DBCD3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EB6-4CC0-83E8-5E2974DBCD3C}"/>
              </c:ext>
            </c:extLst>
          </c:dPt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[1]Sheet11!$F$4:$F$11</c:f>
              <c:numCache>
                <c:formatCode>General</c:formatCode>
                <c:ptCount val="8"/>
                <c:pt idx="0">
                  <c:v>0.61209999999999998</c:v>
                </c:pt>
                <c:pt idx="1">
                  <c:v>0.61990000000000001</c:v>
                </c:pt>
                <c:pt idx="2">
                  <c:v>0.62344827586206897</c:v>
                </c:pt>
                <c:pt idx="3">
                  <c:v>0.64929033216913135</c:v>
                </c:pt>
                <c:pt idx="4">
                  <c:v>0.56928894490991322</c:v>
                </c:pt>
                <c:pt idx="5">
                  <c:v>0.72717573290436954</c:v>
                </c:pt>
                <c:pt idx="6">
                  <c:v>0.67847263653011325</c:v>
                </c:pt>
                <c:pt idx="7">
                  <c:v>0.69131228097464614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6-4CC0-83E8-5E2974DBCD3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9EB6-4CC0-83E8-5E2974DBCD3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9EB6-4CC0-83E8-5E2974DBCD3C}"/>
              </c:ext>
            </c:extLst>
          </c:dPt>
          <c:val>
            <c:numRef>
              <c:f>[1]Sheet11!$G$4:$G$11</c:f>
              <c:numCache>
                <c:formatCode>General</c:formatCode>
                <c:ptCount val="8"/>
                <c:pt idx="0">
                  <c:v>0.94530544688534457</c:v>
                </c:pt>
                <c:pt idx="1">
                  <c:v>-0.56679179901819232</c:v>
                </c:pt>
                <c:pt idx="2">
                  <c:v>0.41325414191934978</c:v>
                </c:pt>
                <c:pt idx="3">
                  <c:v>0.39774141715889288</c:v>
                </c:pt>
                <c:pt idx="4">
                  <c:v>0.46333349521635664</c:v>
                </c:pt>
                <c:pt idx="5">
                  <c:v>0.346123417721519</c:v>
                </c:pt>
                <c:pt idx="6">
                  <c:v>0.34105632119295137</c:v>
                </c:pt>
                <c:pt idx="7">
                  <c:v>0.34331212153935287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B6-4CC0-83E8-5E2974DB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942336"/>
        <c:axId val="1702946176"/>
      </c:lineChart>
      <c:catAx>
        <c:axId val="170294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6176"/>
        <c:crosses val="autoZero"/>
        <c:auto val="1"/>
        <c:lblAlgn val="ctr"/>
        <c:lblOffset val="100"/>
        <c:noMultiLvlLbl val="0"/>
      </c:catAx>
      <c:valAx>
        <c:axId val="170294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750751</xdr:colOff>
      <xdr:row>14</xdr:row>
      <xdr:rowOff>31750</xdr:rowOff>
    </xdr:from>
    <xdr:to>
      <xdr:col>11</xdr:col>
      <xdr:colOff>935718</xdr:colOff>
      <xdr:row>32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10CC5-8B16-446C-9A09-1C11CC0F1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ishani\Downloads\consolidated%20financials.xlsx" TargetMode="External"/><Relationship Id="rId1" Type="http://schemas.openxmlformats.org/officeDocument/2006/relationships/externalLinkPath" Target="/Users/Aishani/Downloads/consolidated%20finan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5"/>
      <sheetName val="Sheet2"/>
      <sheetName val="Sheet12"/>
      <sheetName val="Sheet3"/>
      <sheetName val="Sheet6"/>
      <sheetName val="Sheet11"/>
      <sheetName val="Sheet4"/>
      <sheetName val="Sheet13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Average of ROE</v>
          </cell>
          <cell r="E3" t="str">
            <v xml:space="preserve">Average of debt to equity </v>
          </cell>
          <cell r="F3" t="str">
            <v>Average of Operating margin</v>
          </cell>
        </row>
        <row r="4">
          <cell r="B4">
            <v>2019</v>
          </cell>
          <cell r="C4">
            <v>7.0000000000000007E-2</v>
          </cell>
          <cell r="D4">
            <v>0.29930000000000001</v>
          </cell>
          <cell r="E4">
            <v>1.35</v>
          </cell>
          <cell r="F4">
            <v>0.61209999999999998</v>
          </cell>
          <cell r="G4">
            <v>0.94530544688534457</v>
          </cell>
        </row>
        <row r="5">
          <cell r="B5">
            <v>2020</v>
          </cell>
          <cell r="C5">
            <v>0.08</v>
          </cell>
          <cell r="D5">
            <v>0.33929999999999999</v>
          </cell>
          <cell r="E5">
            <v>-0.8</v>
          </cell>
          <cell r="F5">
            <v>0.61990000000000001</v>
          </cell>
          <cell r="G5">
            <v>-0.56679179901819232</v>
          </cell>
        </row>
        <row r="6">
          <cell r="B6">
            <v>2021</v>
          </cell>
          <cell r="C6">
            <v>0.11</v>
          </cell>
          <cell r="D6">
            <v>0.61540282957437997</v>
          </cell>
          <cell r="E6">
            <v>0.7043153969099627</v>
          </cell>
          <cell r="F6">
            <v>0.62344827586206897</v>
          </cell>
          <cell r="G6">
            <v>0.41325414191934978</v>
          </cell>
        </row>
        <row r="7">
          <cell r="B7">
            <v>2022</v>
          </cell>
          <cell r="C7">
            <v>0.09</v>
          </cell>
          <cell r="D7">
            <v>0.65665865023297765</v>
          </cell>
          <cell r="E7">
            <v>0.66041635352472572</v>
          </cell>
          <cell r="F7">
            <v>0.64929033216913135</v>
          </cell>
          <cell r="G7">
            <v>0.39774141715889288</v>
          </cell>
        </row>
        <row r="8">
          <cell r="B8">
            <v>2023</v>
          </cell>
          <cell r="C8">
            <v>0.1</v>
          </cell>
          <cell r="D8">
            <v>0.69481018958418173</v>
          </cell>
          <cell r="E8">
            <v>0.8633545993393964</v>
          </cell>
          <cell r="F8">
            <v>0.56928894490991322</v>
          </cell>
          <cell r="G8">
            <v>0.46333349521635664</v>
          </cell>
        </row>
        <row r="9">
          <cell r="B9">
            <v>2024</v>
          </cell>
          <cell r="C9">
            <v>0.11</v>
          </cell>
          <cell r="D9">
            <v>1.0307831914002512</v>
          </cell>
          <cell r="E9">
            <v>0.52934059286146395</v>
          </cell>
          <cell r="F9">
            <v>0.72717573290436954</v>
          </cell>
          <cell r="G9">
            <v>0.346123417721519</v>
          </cell>
        </row>
        <row r="10">
          <cell r="B10" t="str">
            <v xml:space="preserve">Forecasted 2025 </v>
          </cell>
          <cell r="C10">
            <v>0.1138849113660093</v>
          </cell>
          <cell r="D10">
            <v>1.0825627114398912</v>
          </cell>
          <cell r="E10">
            <v>0.63552459566661668</v>
          </cell>
          <cell r="F10">
            <v>0.67847263653011325</v>
          </cell>
          <cell r="G10">
            <v>0.34105632119295137</v>
          </cell>
        </row>
        <row r="11">
          <cell r="B11" t="str">
            <v>Forecasted 2026</v>
          </cell>
          <cell r="C11">
            <v>0.12419047619047596</v>
          </cell>
          <cell r="D11">
            <v>1.2187113499088014</v>
          </cell>
          <cell r="E11">
            <v>0.65960653049347684</v>
          </cell>
          <cell r="F11">
            <v>0.69131228097464614</v>
          </cell>
          <cell r="G11">
            <v>0.34331212153935287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ishani/Downloads/consolidated%20financial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gya pandey" refreshedDate="45574.576392824078" createdVersion="8" refreshedVersion="8" minRefreshableVersion="3" recordCount="6" xr:uid="{F573FCD2-ED4A-4CD1-AB85-13AC594D3C00}">
  <cacheSource type="worksheet">
    <worksheetSource ref="E1:J7" sheet="Sheet4" r:id="rId2"/>
  </cacheSource>
  <cacheFields count="6">
    <cacheField name="Year 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Leverage ratio " numFmtId="0">
      <sharedItems containsSemiMixedTypes="0" containsString="0" containsNumber="1" minValue="-0.56679179901819232" maxValue="0.94530544688534457" count="6">
        <n v="0.94530544688534457"/>
        <n v="-0.56679179901819232"/>
        <n v="0.41325414191934978"/>
        <n v="0.39774141715889288"/>
        <n v="0.46333349521635664"/>
        <n v="0.346123417721519"/>
      </sharedItems>
    </cacheField>
    <cacheField name="Operating margin" numFmtId="0">
      <sharedItems containsSemiMixedTypes="0" containsString="0" containsNumber="1" minValue="0.56928894490991322" maxValue="0.72717573290436954" count="6">
        <n v="0.61209999999999998"/>
        <n v="0.61990000000000001"/>
        <n v="0.62344827586206897"/>
        <n v="0.64929033216913135"/>
        <n v="0.56928894490991322"/>
        <n v="0.72717573290436954"/>
      </sharedItems>
    </cacheField>
    <cacheField name="debt to equity " numFmtId="0">
      <sharedItems containsSemiMixedTypes="0" containsString="0" containsNumber="1" minValue="-0.8" maxValue="1.35" count="6">
        <n v="1.35"/>
        <n v="-0.8"/>
        <n v="0.7043153969099627"/>
        <n v="0.66041635352472572"/>
        <n v="0.8633545993393964"/>
        <n v="0.52934059286146395"/>
      </sharedItems>
    </cacheField>
    <cacheField name="ROE" numFmtId="0">
      <sharedItems containsSemiMixedTypes="0" containsString="0" containsNumber="1" minValue="0.29930000000000001" maxValue="1.0307831914002512" count="6">
        <n v="0.29930000000000001"/>
        <n v="0.33929999999999999"/>
        <n v="0.61540282957437997"/>
        <n v="0.65665865023297765"/>
        <n v="0.69481018958418173"/>
        <n v="1.0307831914002512"/>
      </sharedItems>
    </cacheField>
    <cacheField name="liquidity " numFmtId="0">
      <sharedItems containsSemiMixedTypes="0" containsString="0" containsNumber="1" minValue="7.0000000000000007E-2" maxValue="0.11" count="5">
        <n v="7.0000000000000007E-2"/>
        <n v="0.08"/>
        <n v="0.11"/>
        <n v="0.09"/>
        <n v="0.1"/>
      </sharedItems>
    </cacheField>
  </cacheFields>
  <extLst>
    <ext xmlns:x14="http://schemas.microsoft.com/office/spreadsheetml/2009/9/main" uri="{725AE2AE-9491-48be-B2B4-4EB974FC3084}">
      <x14:pivotCacheDefinition pivotCacheId="16654533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867F3-CDDC-49FB-905F-D8C44EAAAA68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1" rowHeaderCaption="Year">
  <location ref="G4:L10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liquidity Ratio" fld="5" baseField="0" baseItem="0" numFmtId="9"/>
    <dataField name="Average of ROE" fld="4" subtotal="average" baseField="0" baseItem="0"/>
    <dataField name="Average of debt to equity " fld="3" subtotal="average" baseField="0" baseItem="0"/>
    <dataField name="Average of Operating margin" fld="2" subtotal="average" baseField="0" baseItem="0"/>
    <dataField name="Average of Leverage ratio " fld="1" subtotal="average" baseField="0" baseItem="0"/>
  </dataFields>
  <formats count="6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531E-575D-41C6-888B-5601E8090574}">
  <dimension ref="C1:F43"/>
  <sheetViews>
    <sheetView workbookViewId="0">
      <selection activeCell="I21" sqref="I21"/>
    </sheetView>
  </sheetViews>
  <sheetFormatPr defaultRowHeight="14.25" x14ac:dyDescent="0.45"/>
  <cols>
    <col min="3" max="3" width="65.33203125" bestFit="1" customWidth="1"/>
    <col min="4" max="4" width="17.3984375" bestFit="1" customWidth="1"/>
    <col min="5" max="6" width="11.1328125" bestFit="1" customWidth="1"/>
  </cols>
  <sheetData>
    <row r="1" spans="3:6" x14ac:dyDescent="0.45">
      <c r="C1" s="17" t="s">
        <v>160</v>
      </c>
      <c r="D1" s="18" t="s">
        <v>161</v>
      </c>
      <c r="E1" s="18" t="s">
        <v>162</v>
      </c>
      <c r="F1" s="19" t="s">
        <v>163</v>
      </c>
    </row>
    <row r="2" spans="3:6" x14ac:dyDescent="0.45">
      <c r="C2" s="13"/>
      <c r="D2" s="14" t="s">
        <v>21</v>
      </c>
      <c r="E2" s="14" t="s">
        <v>22</v>
      </c>
      <c r="F2" s="15" t="s">
        <v>23</v>
      </c>
    </row>
    <row r="3" spans="3:6" x14ac:dyDescent="0.45">
      <c r="C3" s="16" t="s">
        <v>24</v>
      </c>
      <c r="D3" s="2" t="s">
        <v>25</v>
      </c>
      <c r="E3" s="2" t="s">
        <v>25</v>
      </c>
      <c r="F3" s="1" t="s">
        <v>25</v>
      </c>
    </row>
    <row r="4" spans="3:6" x14ac:dyDescent="0.45">
      <c r="C4" s="13" t="s">
        <v>26</v>
      </c>
      <c r="D4" s="14" t="s">
        <v>27</v>
      </c>
      <c r="E4" s="14" t="s">
        <v>28</v>
      </c>
      <c r="F4" s="15" t="s">
        <v>29</v>
      </c>
    </row>
    <row r="5" spans="3:6" x14ac:dyDescent="0.45">
      <c r="C5" s="16" t="s">
        <v>30</v>
      </c>
      <c r="D5" s="2" t="s">
        <v>25</v>
      </c>
      <c r="E5" s="2" t="s">
        <v>25</v>
      </c>
      <c r="F5" s="1" t="s">
        <v>25</v>
      </c>
    </row>
    <row r="6" spans="3:6" x14ac:dyDescent="0.45">
      <c r="C6" s="13" t="s">
        <v>31</v>
      </c>
      <c r="D6" s="14" t="s">
        <v>32</v>
      </c>
      <c r="E6" s="14" t="s">
        <v>33</v>
      </c>
      <c r="F6" s="15" t="s">
        <v>34</v>
      </c>
    </row>
    <row r="7" spans="3:6" x14ac:dyDescent="0.45">
      <c r="C7" s="16" t="s">
        <v>35</v>
      </c>
      <c r="D7" s="2" t="s">
        <v>36</v>
      </c>
      <c r="E7" s="2" t="s">
        <v>37</v>
      </c>
      <c r="F7" s="1" t="s">
        <v>38</v>
      </c>
    </row>
    <row r="8" spans="3:6" x14ac:dyDescent="0.45">
      <c r="C8" s="13" t="s">
        <v>39</v>
      </c>
      <c r="D8" s="14" t="s">
        <v>40</v>
      </c>
      <c r="E8" s="14" t="s">
        <v>41</v>
      </c>
      <c r="F8" s="15" t="s">
        <v>42</v>
      </c>
    </row>
    <row r="9" spans="3:6" x14ac:dyDescent="0.45">
      <c r="C9" s="16" t="s">
        <v>43</v>
      </c>
      <c r="D9" s="2" t="s">
        <v>44</v>
      </c>
      <c r="E9" s="2" t="s">
        <v>45</v>
      </c>
      <c r="F9" s="1" t="s">
        <v>46</v>
      </c>
    </row>
    <row r="10" spans="3:6" x14ac:dyDescent="0.45">
      <c r="C10" s="13" t="s">
        <v>47</v>
      </c>
      <c r="D10" s="14" t="s">
        <v>48</v>
      </c>
      <c r="E10" s="14" t="s">
        <v>49</v>
      </c>
      <c r="F10" s="15" t="s">
        <v>48</v>
      </c>
    </row>
    <row r="11" spans="3:6" x14ac:dyDescent="0.45">
      <c r="C11" s="16" t="s">
        <v>50</v>
      </c>
      <c r="D11" s="2" t="s">
        <v>51</v>
      </c>
      <c r="E11" s="2" t="s">
        <v>52</v>
      </c>
      <c r="F11" s="1" t="s">
        <v>53</v>
      </c>
    </row>
    <row r="12" spans="3:6" x14ac:dyDescent="0.45">
      <c r="C12" s="13" t="s">
        <v>54</v>
      </c>
      <c r="D12" s="14" t="s">
        <v>25</v>
      </c>
      <c r="E12" s="14" t="s">
        <v>25</v>
      </c>
      <c r="F12" s="15" t="s">
        <v>25</v>
      </c>
    </row>
    <row r="13" spans="3:6" x14ac:dyDescent="0.45">
      <c r="C13" s="16" t="s">
        <v>55</v>
      </c>
      <c r="D13" s="2" t="s">
        <v>56</v>
      </c>
      <c r="E13" s="2" t="s">
        <v>57</v>
      </c>
      <c r="F13" s="1" t="s">
        <v>58</v>
      </c>
    </row>
    <row r="14" spans="3:6" x14ac:dyDescent="0.45">
      <c r="C14" s="13" t="s">
        <v>59</v>
      </c>
      <c r="D14" s="14" t="s">
        <v>60</v>
      </c>
      <c r="E14" s="14" t="s">
        <v>61</v>
      </c>
      <c r="F14" s="15" t="s">
        <v>62</v>
      </c>
    </row>
    <row r="15" spans="3:6" x14ac:dyDescent="0.45">
      <c r="C15" s="16" t="s">
        <v>63</v>
      </c>
      <c r="D15" s="2" t="s">
        <v>64</v>
      </c>
      <c r="E15" s="2" t="s">
        <v>65</v>
      </c>
      <c r="F15" s="1" t="s">
        <v>66</v>
      </c>
    </row>
    <row r="16" spans="3:6" x14ac:dyDescent="0.45">
      <c r="C16" s="13" t="s">
        <v>67</v>
      </c>
      <c r="D16" s="14" t="s">
        <v>68</v>
      </c>
      <c r="E16" s="14" t="s">
        <v>69</v>
      </c>
      <c r="F16" s="15" t="s">
        <v>70</v>
      </c>
    </row>
    <row r="17" spans="3:6" x14ac:dyDescent="0.45">
      <c r="C17" s="16" t="s">
        <v>71</v>
      </c>
      <c r="D17" s="2" t="s">
        <v>72</v>
      </c>
      <c r="E17" s="2" t="s">
        <v>73</v>
      </c>
      <c r="F17" s="1" t="s">
        <v>74</v>
      </c>
    </row>
    <row r="18" spans="3:6" x14ac:dyDescent="0.45">
      <c r="C18" s="13" t="s">
        <v>75</v>
      </c>
      <c r="D18" s="14" t="s">
        <v>76</v>
      </c>
      <c r="E18" s="14" t="s">
        <v>77</v>
      </c>
      <c r="F18" s="15" t="s">
        <v>78</v>
      </c>
    </row>
    <row r="19" spans="3:6" x14ac:dyDescent="0.45">
      <c r="C19" s="16" t="s">
        <v>79</v>
      </c>
      <c r="D19" s="2" t="s">
        <v>80</v>
      </c>
      <c r="E19" s="2" t="s">
        <v>81</v>
      </c>
      <c r="F19" s="1" t="s">
        <v>82</v>
      </c>
    </row>
    <row r="20" spans="3:6" x14ac:dyDescent="0.45">
      <c r="C20" s="13" t="s">
        <v>83</v>
      </c>
      <c r="D20" s="14" t="s">
        <v>25</v>
      </c>
      <c r="E20" s="14" t="s">
        <v>25</v>
      </c>
      <c r="F20" s="15" t="s">
        <v>25</v>
      </c>
    </row>
    <row r="21" spans="3:6" x14ac:dyDescent="0.45">
      <c r="C21" s="16" t="s">
        <v>84</v>
      </c>
      <c r="D21" s="2" t="s">
        <v>85</v>
      </c>
      <c r="E21" s="2" t="s">
        <v>86</v>
      </c>
      <c r="F21" s="1" t="s">
        <v>87</v>
      </c>
    </row>
    <row r="22" spans="3:6" x14ac:dyDescent="0.45">
      <c r="C22" s="13" t="s">
        <v>88</v>
      </c>
      <c r="D22" s="14" t="s">
        <v>89</v>
      </c>
      <c r="E22" s="14" t="s">
        <v>90</v>
      </c>
      <c r="F22" s="15" t="s">
        <v>91</v>
      </c>
    </row>
    <row r="23" spans="3:6" x14ac:dyDescent="0.45">
      <c r="C23" s="16" t="s">
        <v>92</v>
      </c>
      <c r="D23" s="2" t="s">
        <v>93</v>
      </c>
      <c r="E23" s="2" t="s">
        <v>94</v>
      </c>
      <c r="F23" s="1" t="s">
        <v>95</v>
      </c>
    </row>
    <row r="24" spans="3:6" x14ac:dyDescent="0.45">
      <c r="C24" s="13" t="s">
        <v>96</v>
      </c>
      <c r="D24" s="14" t="s">
        <v>97</v>
      </c>
      <c r="E24" s="14" t="s">
        <v>98</v>
      </c>
      <c r="F24" s="15" t="s">
        <v>99</v>
      </c>
    </row>
    <row r="25" spans="3:6" x14ac:dyDescent="0.45">
      <c r="C25" s="16" t="s">
        <v>100</v>
      </c>
      <c r="D25" s="2" t="s">
        <v>101</v>
      </c>
      <c r="E25" s="2" t="s">
        <v>102</v>
      </c>
      <c r="F25" s="1" t="s">
        <v>103</v>
      </c>
    </row>
    <row r="26" spans="3:6" x14ac:dyDescent="0.45">
      <c r="C26" s="13" t="s">
        <v>104</v>
      </c>
      <c r="D26" s="14" t="s">
        <v>105</v>
      </c>
      <c r="E26" s="14" t="s">
        <v>106</v>
      </c>
      <c r="F26" s="15" t="s">
        <v>107</v>
      </c>
    </row>
    <row r="27" spans="3:6" x14ac:dyDescent="0.45">
      <c r="C27" s="16" t="s">
        <v>108</v>
      </c>
      <c r="D27" s="2" t="s">
        <v>109</v>
      </c>
      <c r="E27" s="2" t="s">
        <v>110</v>
      </c>
      <c r="F27" s="1" t="s">
        <v>111</v>
      </c>
    </row>
    <row r="28" spans="3:6" x14ac:dyDescent="0.45">
      <c r="C28" s="13" t="s">
        <v>112</v>
      </c>
      <c r="D28" s="14" t="s">
        <v>25</v>
      </c>
      <c r="E28" s="14" t="s">
        <v>25</v>
      </c>
      <c r="F28" s="15" t="s">
        <v>25</v>
      </c>
    </row>
    <row r="29" spans="3:6" x14ac:dyDescent="0.45">
      <c r="C29" s="16" t="s">
        <v>113</v>
      </c>
      <c r="D29" s="2" t="s">
        <v>114</v>
      </c>
      <c r="E29" s="2" t="s">
        <v>115</v>
      </c>
      <c r="F29" s="1" t="s">
        <v>116</v>
      </c>
    </row>
    <row r="30" spans="3:6" x14ac:dyDescent="0.45">
      <c r="C30" s="13" t="s">
        <v>117</v>
      </c>
      <c r="D30" s="14" t="s">
        <v>118</v>
      </c>
      <c r="E30" s="14" t="s">
        <v>119</v>
      </c>
      <c r="F30" s="15" t="s">
        <v>48</v>
      </c>
    </row>
    <row r="31" spans="3:6" x14ac:dyDescent="0.45">
      <c r="C31" s="16" t="s">
        <v>120</v>
      </c>
      <c r="D31" s="2" t="s">
        <v>121</v>
      </c>
      <c r="E31" s="2" t="s">
        <v>122</v>
      </c>
      <c r="F31" s="1" t="s">
        <v>123</v>
      </c>
    </row>
    <row r="32" spans="3:6" x14ac:dyDescent="0.45">
      <c r="C32" s="13" t="s">
        <v>124</v>
      </c>
      <c r="D32" s="14" t="s">
        <v>125</v>
      </c>
      <c r="E32" s="14" t="s">
        <v>48</v>
      </c>
      <c r="F32" s="15" t="s">
        <v>126</v>
      </c>
    </row>
    <row r="33" spans="3:6" x14ac:dyDescent="0.45">
      <c r="C33" s="16" t="s">
        <v>127</v>
      </c>
      <c r="D33" s="2" t="s">
        <v>128</v>
      </c>
      <c r="E33" s="2" t="s">
        <v>129</v>
      </c>
      <c r="F33" s="1" t="s">
        <v>130</v>
      </c>
    </row>
    <row r="34" spans="3:6" x14ac:dyDescent="0.45">
      <c r="C34" s="13" t="s">
        <v>131</v>
      </c>
      <c r="D34" s="14" t="s">
        <v>132</v>
      </c>
      <c r="E34" s="14" t="s">
        <v>133</v>
      </c>
      <c r="F34" s="15" t="s">
        <v>101</v>
      </c>
    </row>
    <row r="35" spans="3:6" x14ac:dyDescent="0.45">
      <c r="C35" s="16" t="s">
        <v>134</v>
      </c>
      <c r="D35" s="2" t="s">
        <v>48</v>
      </c>
      <c r="E35" s="2" t="s">
        <v>48</v>
      </c>
      <c r="F35" s="1" t="s">
        <v>135</v>
      </c>
    </row>
    <row r="36" spans="3:6" x14ac:dyDescent="0.45">
      <c r="C36" s="13" t="s">
        <v>50</v>
      </c>
      <c r="D36" s="14" t="s">
        <v>136</v>
      </c>
      <c r="E36" s="14" t="s">
        <v>137</v>
      </c>
      <c r="F36" s="15" t="s">
        <v>52</v>
      </c>
    </row>
    <row r="37" spans="3:6" x14ac:dyDescent="0.45">
      <c r="C37" s="16" t="s">
        <v>138</v>
      </c>
      <c r="D37" s="2" t="s">
        <v>139</v>
      </c>
      <c r="E37" s="2" t="s">
        <v>140</v>
      </c>
      <c r="F37" s="1" t="s">
        <v>141</v>
      </c>
    </row>
    <row r="38" spans="3:6" x14ac:dyDescent="0.45">
      <c r="C38" s="13" t="s">
        <v>142</v>
      </c>
      <c r="D38" s="14" t="s">
        <v>143</v>
      </c>
      <c r="E38" s="14" t="s">
        <v>144</v>
      </c>
      <c r="F38" s="15" t="s">
        <v>145</v>
      </c>
    </row>
    <row r="39" spans="3:6" x14ac:dyDescent="0.45">
      <c r="C39" s="16" t="s">
        <v>146</v>
      </c>
      <c r="D39" s="2" t="s">
        <v>147</v>
      </c>
      <c r="E39" s="2" t="s">
        <v>148</v>
      </c>
      <c r="F39" s="1" t="s">
        <v>149</v>
      </c>
    </row>
    <row r="40" spans="3:6" x14ac:dyDescent="0.45">
      <c r="C40" s="13" t="s">
        <v>150</v>
      </c>
      <c r="D40" s="14" t="s">
        <v>151</v>
      </c>
      <c r="E40" s="14" t="s">
        <v>147</v>
      </c>
      <c r="F40" s="15" t="s">
        <v>148</v>
      </c>
    </row>
    <row r="41" spans="3:6" x14ac:dyDescent="0.45">
      <c r="C41" s="16" t="s">
        <v>152</v>
      </c>
      <c r="D41" s="2" t="s">
        <v>25</v>
      </c>
      <c r="E41" s="2" t="s">
        <v>25</v>
      </c>
      <c r="F41" s="1" t="s">
        <v>25</v>
      </c>
    </row>
    <row r="42" spans="3:6" x14ac:dyDescent="0.45">
      <c r="C42" s="13" t="s">
        <v>153</v>
      </c>
      <c r="D42" s="14" t="s">
        <v>154</v>
      </c>
      <c r="E42" s="14" t="s">
        <v>155</v>
      </c>
      <c r="F42" s="15" t="s">
        <v>156</v>
      </c>
    </row>
    <row r="43" spans="3:6" x14ac:dyDescent="0.45">
      <c r="C43" s="16" t="s">
        <v>157</v>
      </c>
      <c r="D43" s="2" t="s">
        <v>77</v>
      </c>
      <c r="E43" s="2" t="s">
        <v>158</v>
      </c>
      <c r="F43" s="1" t="s">
        <v>159</v>
      </c>
    </row>
  </sheetData>
  <autoFilter ref="C1:F43" xr:uid="{E296531E-575D-41C6-888B-5601E809057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3A3A-2589-4AD4-AE05-141A007D2975}">
  <dimension ref="G4:L13"/>
  <sheetViews>
    <sheetView topLeftCell="D1" workbookViewId="0">
      <selection activeCell="G4" sqref="G4:M14"/>
    </sheetView>
  </sheetViews>
  <sheetFormatPr defaultRowHeight="14.25" x14ac:dyDescent="0.45"/>
  <cols>
    <col min="7" max="7" width="14.265625" bestFit="1" customWidth="1"/>
    <col min="8" max="8" width="12.53125" bestFit="1" customWidth="1"/>
    <col min="9" max="9" width="13.3984375" bestFit="1" customWidth="1"/>
    <col min="10" max="10" width="22.33203125" bestFit="1" customWidth="1"/>
    <col min="11" max="11" width="24.46484375" bestFit="1" customWidth="1"/>
    <col min="12" max="12" width="22.19921875" bestFit="1" customWidth="1"/>
  </cols>
  <sheetData>
    <row r="4" spans="7:12" x14ac:dyDescent="0.45">
      <c r="G4" s="12" t="s">
        <v>13</v>
      </c>
      <c r="H4" s="12" t="s">
        <v>14</v>
      </c>
      <c r="I4" s="9" t="s">
        <v>15</v>
      </c>
      <c r="J4" s="9" t="s">
        <v>16</v>
      </c>
      <c r="K4" s="9" t="s">
        <v>17</v>
      </c>
      <c r="L4" s="9" t="s">
        <v>18</v>
      </c>
    </row>
    <row r="5" spans="7:12" x14ac:dyDescent="0.45">
      <c r="G5" s="9">
        <v>2019</v>
      </c>
      <c r="H5" s="11">
        <v>7.0000000000000007E-2</v>
      </c>
      <c r="I5" s="9">
        <v>0.29930000000000001</v>
      </c>
      <c r="J5" s="9">
        <v>1.35</v>
      </c>
      <c r="K5" s="9">
        <v>0.61209999999999998</v>
      </c>
      <c r="L5" s="9">
        <v>0.94530544688534457</v>
      </c>
    </row>
    <row r="6" spans="7:12" x14ac:dyDescent="0.45">
      <c r="G6" s="9">
        <v>2020</v>
      </c>
      <c r="H6" s="11">
        <v>0.08</v>
      </c>
      <c r="I6" s="9">
        <v>0.33929999999999999</v>
      </c>
      <c r="J6" s="9">
        <v>-0.8</v>
      </c>
      <c r="K6" s="9">
        <v>0.61990000000000001</v>
      </c>
      <c r="L6" s="9">
        <v>-0.56679179901819232</v>
      </c>
    </row>
    <row r="7" spans="7:12" x14ac:dyDescent="0.45">
      <c r="G7" s="9">
        <v>2021</v>
      </c>
      <c r="H7" s="11">
        <v>0.11</v>
      </c>
      <c r="I7" s="9">
        <v>0.61540282957437997</v>
      </c>
      <c r="J7" s="9">
        <v>0.7043153969099627</v>
      </c>
      <c r="K7" s="9">
        <v>0.62344827586206897</v>
      </c>
      <c r="L7" s="9">
        <v>0.41325414191934978</v>
      </c>
    </row>
    <row r="8" spans="7:12" x14ac:dyDescent="0.45">
      <c r="G8" s="9">
        <v>2022</v>
      </c>
      <c r="H8" s="11">
        <v>0.09</v>
      </c>
      <c r="I8" s="9">
        <v>0.65665865023297765</v>
      </c>
      <c r="J8" s="9">
        <v>0.66041635352472572</v>
      </c>
      <c r="K8" s="9">
        <v>0.64929033216913135</v>
      </c>
      <c r="L8" s="9">
        <v>0.39774141715889288</v>
      </c>
    </row>
    <row r="9" spans="7:12" x14ac:dyDescent="0.45">
      <c r="G9" s="9">
        <v>2023</v>
      </c>
      <c r="H9" s="11">
        <v>0.1</v>
      </c>
      <c r="I9" s="9">
        <v>0.69481018958418173</v>
      </c>
      <c r="J9" s="9">
        <v>0.8633545993393964</v>
      </c>
      <c r="K9" s="9">
        <v>0.56928894490991322</v>
      </c>
      <c r="L9" s="9">
        <v>0.46333349521635664</v>
      </c>
    </row>
    <row r="10" spans="7:12" x14ac:dyDescent="0.45">
      <c r="G10" s="9">
        <v>2024</v>
      </c>
      <c r="H10" s="11">
        <v>0.11</v>
      </c>
      <c r="I10" s="9">
        <v>1.0307831914002512</v>
      </c>
      <c r="J10" s="9">
        <v>0.52934059286146395</v>
      </c>
      <c r="K10" s="9">
        <v>0.72717573290436954</v>
      </c>
      <c r="L10" s="9">
        <v>0.346123417721519</v>
      </c>
    </row>
    <row r="11" spans="7:12" x14ac:dyDescent="0.45">
      <c r="G11" s="9" t="s">
        <v>19</v>
      </c>
      <c r="H11" s="9">
        <f>_xlfn.FORECAST.ETS(2025,H5:H10,G5:G10)</f>
        <v>0.1138849113660093</v>
      </c>
      <c r="I11" s="9">
        <f>_xlfn.FORECAST.LINEAR(2025,I5:I10,G5:G10)</f>
        <v>1.0825627114398912</v>
      </c>
      <c r="J11" s="9">
        <f>_xlfn.FORECAST.LINEAR(2025,J5:J10,G5:G10)</f>
        <v>0.63552459566661668</v>
      </c>
      <c r="K11" s="9">
        <f>_xlfn.FORECAST.LINEAR(2025,K5:K10,G5:G10)</f>
        <v>0.67847263653011325</v>
      </c>
      <c r="L11" s="9">
        <f>_xlfn.FORECAST.LINEAR(2025,L5:L10,G5:G10)</f>
        <v>0.34105632119295137</v>
      </c>
    </row>
    <row r="12" spans="7:12" x14ac:dyDescent="0.45">
      <c r="G12" s="9" t="s">
        <v>20</v>
      </c>
      <c r="H12" s="9">
        <f>_xlfn.FORECAST.LINEAR(2026,H5:H11,G5:G11)</f>
        <v>0.12419047619047596</v>
      </c>
      <c r="I12" s="9">
        <f>_xlfn.FORECAST.LINEAR(2026,I5:I11,G5:G11)</f>
        <v>1.2187113499088014</v>
      </c>
      <c r="J12" s="9">
        <f>_xlfn.FORECAST.LINEAR(2026,J5:J11,G5:G11)</f>
        <v>0.65960653049347684</v>
      </c>
      <c r="K12" s="9">
        <f>_xlfn.FORECAST.LINEAR(2026,K5:K11,G5:G11)</f>
        <v>0.69131228097464614</v>
      </c>
      <c r="L12" s="9">
        <f>_xlfn.FORECAST.LINEAR(2026,L5:L11,G5:G11)</f>
        <v>0.34331212153935287</v>
      </c>
    </row>
    <row r="13" spans="7:12" x14ac:dyDescent="0.45">
      <c r="G13" s="9"/>
      <c r="H13" s="9"/>
      <c r="I13" s="9"/>
      <c r="J13" s="9"/>
      <c r="K13" s="9"/>
      <c r="L13" s="9"/>
    </row>
  </sheetData>
  <conditionalFormatting pivot="1" sqref="H5:H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5:H10">
    <cfRule type="cellIs" dxfId="8" priority="3" operator="greaterThan">
      <formula>0.11</formula>
    </cfRule>
  </conditionalFormatting>
  <conditionalFormatting pivot="1" sqref="H5:H10">
    <cfRule type="cellIs" dxfId="7" priority="2" operator="greaterThan">
      <formula>0.11</formula>
    </cfRule>
  </conditionalFormatting>
  <conditionalFormatting pivot="1" sqref="H5:H10">
    <cfRule type="cellIs" dxfId="6" priority="1" operator="lessThan">
      <formula>0.1</formula>
    </cfRule>
  </conditionalFormatting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negative="1" xr2:uid="{FB7BFFE8-3ED1-4944-BB9D-4996ABD211E5}">
          <x14:colorSeries rgb="FF7030A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Ratios!L5:L10</xm:f>
              <xm:sqref>L13</xm:sqref>
            </x14:sparkline>
          </x14:sparklines>
        </x14:sparklineGroup>
        <x14:sparklineGroup displayEmptyCellsAs="gap" high="1" negative="1" xr2:uid="{B7A95734-CC24-4800-ACFB-3F5C84141AC4}">
          <x14:colorSeries rgb="FF7030A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Ratios!K5:K10</xm:f>
              <xm:sqref>K13</xm:sqref>
            </x14:sparkline>
          </x14:sparklines>
        </x14:sparklineGroup>
        <x14:sparklineGroup displayEmptyCellsAs="gap" high="1" negative="1" xr2:uid="{25A95D41-B9E6-43AC-926D-F2823A162CDB}">
          <x14:colorSeries rgb="FF7030A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Ratios!J5:J10</xm:f>
              <xm:sqref>J13</xm:sqref>
            </x14:sparkline>
          </x14:sparklines>
        </x14:sparklineGroup>
        <x14:sparklineGroup displayEmptyCellsAs="gap" high="1" negative="1" xr2:uid="{2F52DABF-F4F2-4122-90A3-58D8AAF52775}">
          <x14:colorSeries rgb="FF7030A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Ratios!I5:I10</xm:f>
              <xm:sqref>I13</xm:sqref>
            </x14:sparkline>
          </x14:sparklines>
        </x14:sparklineGroup>
        <x14:sparklineGroup displayEmptyCellsAs="gap" high="1" negative="1" xr2:uid="{1F8ACDEF-7BBB-4EBE-93C1-3890A05FA12F}">
          <x14:colorSeries rgb="FF7030A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Ratios!H5:H10</xm:f>
              <xm:sqref>H13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948A-58A8-4011-85CF-10BF1172043C}">
  <dimension ref="C2:M29"/>
  <sheetViews>
    <sheetView tabSelected="1" zoomScale="76" workbookViewId="0">
      <selection activeCell="C11" sqref="C11"/>
    </sheetView>
  </sheetViews>
  <sheetFormatPr defaultRowHeight="14.25" x14ac:dyDescent="0.45"/>
  <cols>
    <col min="3" max="3" width="23.86328125" customWidth="1"/>
    <col min="6" max="6" width="4.86328125" bestFit="1" customWidth="1"/>
    <col min="7" max="7" width="10.6640625" bestFit="1" customWidth="1"/>
    <col min="8" max="8" width="13.265625" bestFit="1" customWidth="1"/>
    <col min="9" max="9" width="10.6640625" bestFit="1" customWidth="1"/>
    <col min="10" max="10" width="13.265625" bestFit="1" customWidth="1"/>
    <col min="11" max="11" width="12.06640625" bestFit="1" customWidth="1"/>
    <col min="12" max="12" width="15.1328125" bestFit="1" customWidth="1"/>
    <col min="13" max="13" width="9.06640625" bestFit="1" customWidth="1"/>
    <col min="15" max="15" width="17.265625" bestFit="1" customWidth="1"/>
    <col min="16" max="16" width="5.796875" bestFit="1" customWidth="1"/>
    <col min="17" max="17" width="11.86328125" bestFit="1" customWidth="1"/>
    <col min="18" max="18" width="8" bestFit="1" customWidth="1"/>
    <col min="19" max="19" width="7.73046875" bestFit="1" customWidth="1"/>
    <col min="20" max="20" width="9" bestFit="1" customWidth="1"/>
  </cols>
  <sheetData>
    <row r="2" spans="3:13" x14ac:dyDescent="0.45">
      <c r="F2" s="3" t="s">
        <v>0</v>
      </c>
      <c r="G2" s="3" t="s">
        <v>8</v>
      </c>
      <c r="H2" s="3" t="s">
        <v>7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6</v>
      </c>
    </row>
    <row r="3" spans="3:13" x14ac:dyDescent="0.45">
      <c r="F3" s="5">
        <v>2019</v>
      </c>
      <c r="G3" s="6">
        <v>13292</v>
      </c>
      <c r="H3" s="6">
        <v>3950</v>
      </c>
      <c r="I3" s="6">
        <v>7171</v>
      </c>
      <c r="J3" s="5">
        <v>7.0000000000000007E-2</v>
      </c>
      <c r="K3" s="5">
        <f>H3/G3</f>
        <v>0.29717123081552815</v>
      </c>
      <c r="L3" s="5">
        <f t="shared" ref="L3:L8" si="0">I3/M3</f>
        <v>0.61206896551724133</v>
      </c>
      <c r="M3" s="7">
        <v>11716</v>
      </c>
    </row>
    <row r="4" spans="3:13" x14ac:dyDescent="0.45">
      <c r="F4" s="5">
        <v>2020</v>
      </c>
      <c r="G4" s="6">
        <v>17315</v>
      </c>
      <c r="H4" s="6">
        <v>5111</v>
      </c>
      <c r="I4" s="6">
        <v>6768</v>
      </c>
      <c r="J4" s="5">
        <v>0.08</v>
      </c>
      <c r="K4" s="5">
        <f t="shared" ref="K4:K7" si="1">H4/G4</f>
        <v>0.29517759168351143</v>
      </c>
      <c r="L4" s="5">
        <f t="shared" si="0"/>
        <v>0.61989375343469499</v>
      </c>
      <c r="M4" s="7">
        <v>10918</v>
      </c>
    </row>
    <row r="5" spans="3:13" x14ac:dyDescent="0.45">
      <c r="F5" s="5">
        <v>2021</v>
      </c>
      <c r="G5" s="6">
        <v>28791</v>
      </c>
      <c r="H5" s="6">
        <v>11898</v>
      </c>
      <c r="I5" s="6">
        <v>10396</v>
      </c>
      <c r="J5" s="5">
        <v>0.11</v>
      </c>
      <c r="K5" s="5">
        <f t="shared" si="1"/>
        <v>0.41325414191934978</v>
      </c>
      <c r="L5" s="5">
        <f t="shared" si="0"/>
        <v>0.62344827586206897</v>
      </c>
      <c r="M5" s="7">
        <v>16675</v>
      </c>
    </row>
    <row r="6" spans="3:13" x14ac:dyDescent="0.45">
      <c r="F6" s="5">
        <v>2022</v>
      </c>
      <c r="G6" s="6">
        <v>44187</v>
      </c>
      <c r="H6" s="6">
        <v>17575</v>
      </c>
      <c r="I6" s="6">
        <v>17475</v>
      </c>
      <c r="J6" s="5">
        <v>0.09</v>
      </c>
      <c r="K6" s="5">
        <f t="shared" si="1"/>
        <v>0.39774141715889288</v>
      </c>
      <c r="L6" s="5">
        <f t="shared" si="0"/>
        <v>0.64929033216913135</v>
      </c>
      <c r="M6" s="7">
        <v>26914</v>
      </c>
    </row>
    <row r="7" spans="3:13" x14ac:dyDescent="0.45">
      <c r="F7" s="5">
        <v>2023</v>
      </c>
      <c r="G7" s="5">
        <v>41182</v>
      </c>
      <c r="H7" s="5">
        <v>19081</v>
      </c>
      <c r="I7" s="5">
        <v>15356</v>
      </c>
      <c r="J7" s="5">
        <v>0.1</v>
      </c>
      <c r="K7" s="5">
        <f t="shared" si="1"/>
        <v>0.46333349521635664</v>
      </c>
      <c r="L7" s="5">
        <f t="shared" si="0"/>
        <v>0.56928894490991322</v>
      </c>
      <c r="M7" s="8">
        <v>26974</v>
      </c>
    </row>
    <row r="8" spans="3:13" x14ac:dyDescent="0.45">
      <c r="F8" s="5">
        <v>2024</v>
      </c>
      <c r="G8" s="5">
        <v>65728</v>
      </c>
      <c r="H8" s="5">
        <v>22750</v>
      </c>
      <c r="I8" s="5">
        <v>44301</v>
      </c>
      <c r="J8" s="5">
        <v>0.11</v>
      </c>
      <c r="K8" s="5">
        <f>H8/G8</f>
        <v>0.346123417721519</v>
      </c>
      <c r="L8" s="5">
        <f t="shared" si="0"/>
        <v>0.72717573290436954</v>
      </c>
      <c r="M8" s="8">
        <v>60922</v>
      </c>
    </row>
    <row r="10" spans="3:13" x14ac:dyDescent="0.45">
      <c r="F10" s="3" t="s">
        <v>0</v>
      </c>
      <c r="G10" s="3" t="s">
        <v>8</v>
      </c>
      <c r="H10" s="3" t="s">
        <v>7</v>
      </c>
      <c r="I10" s="3" t="s">
        <v>1</v>
      </c>
      <c r="J10" s="3" t="s">
        <v>2</v>
      </c>
      <c r="K10" s="3" t="s">
        <v>3</v>
      </c>
      <c r="L10" s="3" t="s">
        <v>4</v>
      </c>
      <c r="M10" s="3" t="s">
        <v>6</v>
      </c>
    </row>
    <row r="11" spans="3:13" ht="25.5" x14ac:dyDescent="0.75">
      <c r="C11" s="10" t="s">
        <v>12</v>
      </c>
      <c r="F11" s="3">
        <v>2019</v>
      </c>
      <c r="G11" s="3">
        <f>LOOKUP($C$11, $H$27:$H$29, $I$27:$I$29)</f>
        <v>9000</v>
      </c>
      <c r="H11" s="3">
        <f>LOOKUP($C$11, $H$27:$H$29, $J$27:$J$29)</f>
        <v>20000</v>
      </c>
      <c r="I11" s="3">
        <f>LOOKUP($C$11, $H$27:$H$29, $K$27:$K$29)</f>
        <v>5000</v>
      </c>
      <c r="J11" s="3">
        <v>7.0000000000000007E-2</v>
      </c>
      <c r="K11" s="3">
        <f>H11/G11</f>
        <v>2.2222222222222223</v>
      </c>
      <c r="L11" s="3">
        <f t="shared" ref="L11:L16" si="2">I11/M11</f>
        <v>0.42676681461249572</v>
      </c>
      <c r="M11" s="4">
        <v>11716</v>
      </c>
    </row>
    <row r="12" spans="3:13" x14ac:dyDescent="0.45">
      <c r="F12" s="3">
        <v>2020</v>
      </c>
      <c r="G12" s="3">
        <f>LOOKUP($C$11, $H$27:$H$29, $I$27:$I$29)</f>
        <v>9000</v>
      </c>
      <c r="H12" s="3">
        <f>LOOKUP($C$11, $H$27:$H$29, $J$27:$J$29)</f>
        <v>20000</v>
      </c>
      <c r="I12" s="3">
        <f>LOOKUP($C$11, $H$27:$H$29, $K$27:$K$29)</f>
        <v>5000</v>
      </c>
      <c r="J12" s="3">
        <v>0.08</v>
      </c>
      <c r="K12" s="3">
        <f t="shared" ref="K12:K15" si="3">H12/G12</f>
        <v>2.2222222222222223</v>
      </c>
      <c r="L12" s="3">
        <f t="shared" si="2"/>
        <v>0.45795933321121085</v>
      </c>
      <c r="M12" s="4">
        <v>10918</v>
      </c>
    </row>
    <row r="13" spans="3:13" x14ac:dyDescent="0.45">
      <c r="F13" s="3">
        <v>2021</v>
      </c>
      <c r="G13" s="3">
        <f>LOOKUP($C$11, $H$27:$H$29, $I$27:$I$29)</f>
        <v>9000</v>
      </c>
      <c r="H13" s="3">
        <f>LOOKUP($C$11, $H$27:$H$29, $J$27:$J$29)</f>
        <v>20000</v>
      </c>
      <c r="I13" s="3">
        <f>LOOKUP($C$11, $H$27:$H$29, $K$27:$K$29)</f>
        <v>5000</v>
      </c>
      <c r="J13" s="3">
        <v>0.11</v>
      </c>
      <c r="K13" s="3">
        <f t="shared" si="3"/>
        <v>2.2222222222222223</v>
      </c>
      <c r="L13" s="3">
        <f t="shared" si="2"/>
        <v>0.29985007496251875</v>
      </c>
      <c r="M13" s="4">
        <v>16675</v>
      </c>
    </row>
    <row r="14" spans="3:13" x14ac:dyDescent="0.45">
      <c r="F14" s="3">
        <v>2022</v>
      </c>
      <c r="G14" s="3">
        <f>LOOKUP($C$11, $H$27:$H$29, $I$27:$I$29)</f>
        <v>9000</v>
      </c>
      <c r="H14" s="3">
        <f>LOOKUP($C$11, $H$27:$H$29, $J$27:$J$29)</f>
        <v>20000</v>
      </c>
      <c r="I14" s="3">
        <f>LOOKUP($C$11, $H$27:$H$29, $K$27:$K$29)</f>
        <v>5000</v>
      </c>
      <c r="J14" s="3">
        <v>0.09</v>
      </c>
      <c r="K14" s="3">
        <f t="shared" si="3"/>
        <v>2.2222222222222223</v>
      </c>
      <c r="L14" s="3">
        <f t="shared" si="2"/>
        <v>0.18577691907557406</v>
      </c>
      <c r="M14" s="4">
        <v>26914</v>
      </c>
    </row>
    <row r="15" spans="3:13" x14ac:dyDescent="0.45">
      <c r="F15" s="3">
        <v>2023</v>
      </c>
      <c r="G15" s="3">
        <f>LOOKUP($C$11, $H$27:$H$29, $I$27:$I$29)</f>
        <v>9000</v>
      </c>
      <c r="H15" s="3">
        <f>LOOKUP($C$11, $H$27:$H$29, $J$27:$J$29)</f>
        <v>20000</v>
      </c>
      <c r="I15" s="3">
        <f>LOOKUP($C$11, $H$27:$H$29, $K$27:$K$29)</f>
        <v>5000</v>
      </c>
      <c r="J15" s="3">
        <v>0.1</v>
      </c>
      <c r="K15" s="3">
        <f t="shared" si="3"/>
        <v>2.2222222222222223</v>
      </c>
      <c r="L15" s="3">
        <f t="shared" si="2"/>
        <v>0.18536368354711946</v>
      </c>
      <c r="M15" s="8">
        <v>26974</v>
      </c>
    </row>
    <row r="16" spans="3:13" x14ac:dyDescent="0.45">
      <c r="F16" s="3">
        <v>2024</v>
      </c>
      <c r="G16" s="3">
        <f>LOOKUP($C$11, $H$27:$H$29, $I$27:$I$29)</f>
        <v>9000</v>
      </c>
      <c r="H16" s="3">
        <f>LOOKUP($C$11, $H$27:$H$29, $J$27:$J$29)</f>
        <v>20000</v>
      </c>
      <c r="I16" s="3">
        <f>LOOKUP($C$11, $H$27:$H$29, $K$27:$K$29)</f>
        <v>5000</v>
      </c>
      <c r="J16" s="3">
        <v>0.11</v>
      </c>
      <c r="K16" s="3">
        <f>H16/G16</f>
        <v>2.2222222222222223</v>
      </c>
      <c r="L16" s="3">
        <f t="shared" si="2"/>
        <v>8.2072157841173957E-2</v>
      </c>
      <c r="M16" s="8">
        <v>60922</v>
      </c>
    </row>
    <row r="26" spans="8:11" x14ac:dyDescent="0.45">
      <c r="H26" s="3" t="s">
        <v>9</v>
      </c>
      <c r="I26" s="3" t="s">
        <v>8</v>
      </c>
      <c r="J26" s="3" t="s">
        <v>7</v>
      </c>
      <c r="K26" s="3" t="s">
        <v>5</v>
      </c>
    </row>
    <row r="27" spans="8:11" x14ac:dyDescent="0.45">
      <c r="H27" s="3" t="s">
        <v>10</v>
      </c>
      <c r="I27" s="3">
        <v>15000</v>
      </c>
      <c r="J27" s="3">
        <v>5000</v>
      </c>
      <c r="K27" s="3">
        <v>10000</v>
      </c>
    </row>
    <row r="28" spans="8:11" x14ac:dyDescent="0.45">
      <c r="H28" s="3" t="s">
        <v>11</v>
      </c>
      <c r="I28" s="3">
        <v>50000</v>
      </c>
      <c r="J28" s="3">
        <v>2000</v>
      </c>
      <c r="K28" s="3">
        <v>30000</v>
      </c>
    </row>
    <row r="29" spans="8:11" x14ac:dyDescent="0.45">
      <c r="H29" s="3" t="s">
        <v>12</v>
      </c>
      <c r="I29" s="3">
        <v>9000</v>
      </c>
      <c r="J29" s="3">
        <v>20000</v>
      </c>
      <c r="K29" s="3">
        <v>5000</v>
      </c>
    </row>
  </sheetData>
  <scenarios current="0" show="0" sqref="E18">
    <scenario name="Base Case" locked="1" count="17" user="Aishani" comment="Created by Aishani on 13-10-2024_x000a_Modified by Aishani on 13-10-2024">
      <inputCells r="H11" val="5000" numFmtId="37"/>
      <inputCells r="I11" val="10000" numFmtId="37"/>
      <inputCells r="G12" val="15000" numFmtId="37"/>
      <inputCells r="H12" val="5000" numFmtId="37"/>
      <inputCells r="I12" val="10000" numFmtId="37"/>
      <inputCells r="G13" val="15000" numFmtId="37"/>
      <inputCells r="H13" val="5000" numFmtId="37"/>
      <inputCells r="I13" val="10000" numFmtId="37"/>
      <inputCells r="G14" val="15000" numFmtId="37"/>
      <inputCells r="H14" val="5000" numFmtId="37"/>
      <inputCells r="I14" val="10000" numFmtId="37"/>
      <inputCells r="G15" val="15000"/>
      <inputCells r="H15" val="5000"/>
      <inputCells r="I15" val="10000"/>
      <inputCells r="G16" val="15000"/>
      <inputCells r="H16" val="5000"/>
      <inputCells r="I16" val="10000"/>
    </scenario>
    <scenario name="Best Case" locked="1" count="17" user="Aishani" comment="Created by Aishani on 13-10-2024">
      <inputCells r="H11" val="2000" numFmtId="37"/>
      <inputCells r="I11" val="30000" numFmtId="37"/>
      <inputCells r="G12" val="50000" numFmtId="37"/>
      <inputCells r="H12" val="2000" numFmtId="37"/>
      <inputCells r="I12" val="30000" numFmtId="37"/>
      <inputCells r="G13" val="50000" numFmtId="37"/>
      <inputCells r="H13" val="2000" numFmtId="37"/>
      <inputCells r="I13" val="30000" numFmtId="37"/>
      <inputCells r="G14" val="50000" numFmtId="37"/>
      <inputCells r="H14" val="2000" numFmtId="37"/>
      <inputCells r="I14" val="30000" numFmtId="37"/>
      <inputCells r="G15" val="50000"/>
      <inputCells r="H15" val="2000"/>
      <inputCells r="I15" val="30000"/>
      <inputCells r="G16" val="50000"/>
      <inputCells r="H16" val="2000"/>
      <inputCells r="I16" val="30000"/>
    </scenario>
    <scenario name="Worst Case" locked="1" count="17" user="Aishani" comment="Created by Aishani on 13-10-2024">
      <inputCells r="H11" val="20000" numFmtId="37"/>
      <inputCells r="I11" val="5000" numFmtId="37"/>
      <inputCells r="G12" val="9000" numFmtId="37"/>
      <inputCells r="H12" val="20000" numFmtId="37"/>
      <inputCells r="I12" val="5000" numFmtId="37"/>
      <inputCells r="G13" val="9000" numFmtId="37"/>
      <inputCells r="H13" val="20000" numFmtId="37"/>
      <inputCells r="I13" val="5000" numFmtId="37"/>
      <inputCells r="G14" val="9000" numFmtId="37"/>
      <inputCells r="H14" val="20000" numFmtId="37"/>
      <inputCells r="I14" val="5000" numFmtId="37"/>
      <inputCells r="G15" val="9000"/>
      <inputCells r="H15" val="20000"/>
      <inputCells r="I15" val="5000"/>
      <inputCells r="G16" val="9000"/>
      <inputCells r="H16" val="20000"/>
      <inputCells r="I16" val="5000"/>
    </scenario>
  </scenarios>
  <dataValidations count="2">
    <dataValidation type="list" allowBlank="1" showInputMessage="1" showErrorMessage="1" sqref="G24" xr:uid="{4C93F412-12B7-4634-969C-52FF84F2EB93}">
      <formula1>$A$11:$A$14</formula1>
    </dataValidation>
    <dataValidation type="list" allowBlank="1" showInputMessage="1" showErrorMessage="1" sqref="C11" xr:uid="{43043EBD-B52B-4147-AFB2-33B19A114993}">
      <formula1>$H$27:$H$29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Flows</vt:lpstr>
      <vt:lpstr>Ratios</vt:lpstr>
      <vt:lpstr>Scenario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Aishani Katyal</dc:creator>
  <cp:lastModifiedBy>Aishani Katyal</cp:lastModifiedBy>
  <dcterms:created xsi:type="dcterms:W3CDTF">2024-10-13T09:56:45Z</dcterms:created>
  <dcterms:modified xsi:type="dcterms:W3CDTF">2024-10-13T18:22:57Z</dcterms:modified>
</cp:coreProperties>
</file>