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49" documentId="13_ncr:1_{ECE725AF-F40D-4C65-A406-C51EBD4CEEF6}" xr6:coauthVersionLast="47" xr6:coauthVersionMax="47" xr10:uidLastSave="{B485D0B9-643F-42B6-BB98-37F0551F0DAA}"/>
  <bookViews>
    <workbookView xWindow="-108" yWindow="-108" windowWidth="23256" windowHeight="13896" firstSheet="1" activeTab="5" xr2:uid="{00000000-000D-0000-FFFF-FFFF00000000}"/>
  </bookViews>
  <sheets>
    <sheet name="Eastborne Reality" sheetId="1" r:id="rId1"/>
    <sheet name="Capital Budgeting" sheetId="3" r:id="rId2"/>
    <sheet name="Network Design" sheetId="4" r:id="rId3"/>
    <sheet name="Network Design 0" sheetId="7" r:id="rId4"/>
    <sheet name="Fixed Cost Problem" sheetId="5" r:id="rId5"/>
    <sheet name="Set Covering Problem" sheetId="6" r:id="rId6"/>
  </sheets>
  <definedNames>
    <definedName name="solver_adj" localSheetId="1" hidden="1">'Capital Budgeting'!$B$3:$E$3</definedName>
    <definedName name="solver_adj" localSheetId="0" hidden="1">'Eastborne Reality'!$B$3:$C$3</definedName>
    <definedName name="solver_adj" localSheetId="4" hidden="1">'Fixed Cost Problem'!$B$3:$D$4</definedName>
    <definedName name="solver_adj" localSheetId="2" hidden="1">'Network Design'!$B$3:$D$7,'Network Design'!$E$3:$E$6</definedName>
    <definedName name="solver_adj" localSheetId="3" hidden="1">'Network Design 0'!$B$3:$E$7</definedName>
    <definedName name="solver_adj" localSheetId="5" hidden="1">'Set Covering Problem'!$B$3:$U$3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1" hidden="1">2</definedName>
    <definedName name="solver_eng" localSheetId="0" hidden="1">2</definedName>
    <definedName name="solver_eng" localSheetId="4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0" localSheetId="4" hidden="1">'Fixed Cost Problem'!$E$10:$E$12</definedName>
    <definedName name="solver_lhs1" localSheetId="1" hidden="1">'Capital Budgeting'!$B$3:$E$3</definedName>
    <definedName name="solver_lhs1" localSheetId="0" hidden="1">'Eastborne Reality'!$B$3:$C$3</definedName>
    <definedName name="solver_lhs1" localSheetId="4" hidden="1">'Fixed Cost Problem'!$B$3:$D$3</definedName>
    <definedName name="solver_lhs1" localSheetId="2" hidden="1">'Network Design'!$B$3:$D$7</definedName>
    <definedName name="solver_lhs1" localSheetId="3" hidden="1">'Network Design 0'!$B$3:$D$7</definedName>
    <definedName name="solver_lhs1" localSheetId="5" hidden="1">'Set Covering Problem'!$B$3:$U$3</definedName>
    <definedName name="solver_lhs2" localSheetId="1" hidden="1">'Capital Budgeting'!$F$8:$F$11</definedName>
    <definedName name="solver_lhs2" localSheetId="0" hidden="1">'Eastborne Reality'!$D$6:$D$7</definedName>
    <definedName name="solver_lhs2" localSheetId="4" hidden="1">'Fixed Cost Problem'!$B$4:$D$4</definedName>
    <definedName name="solver_lhs2" localSheetId="2" hidden="1">'Network Design'!$E$3:$E$6</definedName>
    <definedName name="solver_lhs2" localSheetId="3" hidden="1">'Network Design 0'!$B$8:$D$8</definedName>
    <definedName name="solver_lhs2" localSheetId="5" hidden="1">'Set Covering Problem'!$V$4:$V$23</definedName>
    <definedName name="solver_lhs3" localSheetId="0" hidden="1">'Eastborne Reality'!$D$9</definedName>
    <definedName name="solver_lhs3" localSheetId="4" hidden="1">'Fixed Cost Problem'!$B$6:$D$6</definedName>
    <definedName name="solver_lhs3" localSheetId="2" hidden="1">'Network Design'!$B$8:$D$8</definedName>
    <definedName name="solver_lhs3" localSheetId="3" hidden="1">'Network Design 0'!$E$3:$E$7</definedName>
    <definedName name="solver_lhs4" localSheetId="4" hidden="1">'Fixed Cost Problem'!$E$10:$E$12</definedName>
    <definedName name="solver_lhs4" localSheetId="2" hidden="1">'Network Design'!$F$3:$F$7</definedName>
    <definedName name="solver_lhs4" localSheetId="3" hidden="1">'Network Design 0'!$F$3:$F$7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1" hidden="1">2</definedName>
    <definedName name="solver_num" localSheetId="0" hidden="1">3</definedName>
    <definedName name="solver_num" localSheetId="4" hidden="1">4</definedName>
    <definedName name="solver_num" localSheetId="2" hidden="1">4</definedName>
    <definedName name="solver_num" localSheetId="3" hidden="1">4</definedName>
    <definedName name="solver_num" localSheetId="5" hidden="1">2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1" hidden="1">'Capital Budgeting'!$B$4</definedName>
    <definedName name="solver_opt" localSheetId="0" hidden="1">'Eastborne Reality'!$B$4</definedName>
    <definedName name="solver_opt" localSheetId="4" hidden="1">'Fixed Cost Problem'!$F$4</definedName>
    <definedName name="solver_opt" localSheetId="2" hidden="1">'Network Design'!$B$11</definedName>
    <definedName name="solver_opt" localSheetId="3" hidden="1">'Network Design 0'!$B$11</definedName>
    <definedName name="solver_opt" localSheetId="5" hidden="1">'Set Covering Problem'!$X$3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0" localSheetId="4" hidden="1">1</definedName>
    <definedName name="solver_rel1" localSheetId="1" hidden="1">5</definedName>
    <definedName name="solver_rel1" localSheetId="0" hidden="1">4</definedName>
    <definedName name="solver_rel1" localSheetId="4" hidden="1">5</definedName>
    <definedName name="solver_rel1" localSheetId="2" hidden="1">4</definedName>
    <definedName name="solver_rel1" localSheetId="3" hidden="1">4</definedName>
    <definedName name="solver_rel1" localSheetId="5" hidden="1">5</definedName>
    <definedName name="solver_rel2" localSheetId="1" hidden="1">1</definedName>
    <definedName name="solver_rel2" localSheetId="0" hidden="1">1</definedName>
    <definedName name="solver_rel2" localSheetId="4" hidden="1">4</definedName>
    <definedName name="solver_rel2" localSheetId="2" hidden="1">5</definedName>
    <definedName name="solver_rel2" localSheetId="3" hidden="1">2</definedName>
    <definedName name="solver_rel2" localSheetId="5" hidden="1">3</definedName>
    <definedName name="solver_rel3" localSheetId="0" hidden="1">1</definedName>
    <definedName name="solver_rel3" localSheetId="4" hidden="1">1</definedName>
    <definedName name="solver_rel3" localSheetId="2" hidden="1">2</definedName>
    <definedName name="solver_rel3" localSheetId="3" hidden="1">5</definedName>
    <definedName name="solver_rel4" localSheetId="4" hidden="1">1</definedName>
    <definedName name="solver_rel4" localSheetId="2" hidden="1">1</definedName>
    <definedName name="solver_rel4" localSheetId="3" hidden="1">1</definedName>
    <definedName name="solver_rhs0" localSheetId="4" hidden="1">'Fixed Cost Problem'!$G$10:$G$12</definedName>
    <definedName name="solver_rhs1" localSheetId="1" hidden="1">"binary"</definedName>
    <definedName name="solver_rhs1" localSheetId="0" hidden="1">"integer"</definedName>
    <definedName name="solver_rhs1" localSheetId="4" hidden="1">"binary"</definedName>
    <definedName name="solver_rhs1" localSheetId="2" hidden="1">"integer"</definedName>
    <definedName name="solver_rhs1" localSheetId="3" hidden="1">"integer"</definedName>
    <definedName name="solver_rhs1" localSheetId="5" hidden="1">"binary"</definedName>
    <definedName name="solver_rhs2" localSheetId="1" hidden="1">'Capital Budgeting'!$H$8:$H$11</definedName>
    <definedName name="solver_rhs2" localSheetId="0" hidden="1">'Eastborne Reality'!$F$6:$F$7</definedName>
    <definedName name="solver_rhs2" localSheetId="4" hidden="1">"integer"</definedName>
    <definedName name="solver_rhs2" localSheetId="2" hidden="1">"binary"</definedName>
    <definedName name="solver_rhs2" localSheetId="3" hidden="1">'Network Design 0'!$B$10:$D$10</definedName>
    <definedName name="solver_rhs2" localSheetId="5" hidden="1">'Set Covering Problem'!$X$4:$X$23</definedName>
    <definedName name="solver_rhs3" localSheetId="0" hidden="1">'Eastborne Reality'!$F$9</definedName>
    <definedName name="solver_rhs3" localSheetId="4" hidden="1">'Fixed Cost Problem'!$B$8:$D$8</definedName>
    <definedName name="solver_rhs3" localSheetId="2" hidden="1">'Network Design'!$B$10:$D$10</definedName>
    <definedName name="solver_rhs3" localSheetId="3" hidden="1">"binary"</definedName>
    <definedName name="solver_rhs4" localSheetId="4" hidden="1">'Fixed Cost Problem'!$G$10:$G$12</definedName>
    <definedName name="solver_rhs4" localSheetId="2" hidden="1">'Network Design'!$H$3:$H$7</definedName>
    <definedName name="solver_rhs4" localSheetId="3" hidden="1">'Network Design 0'!$H$3:$H$7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0" hidden="1">1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1" hidden="1">1</definedName>
    <definedName name="solver_typ" localSheetId="0" hidden="1">1</definedName>
    <definedName name="solver_typ" localSheetId="4" hidden="1">1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1" hidden="1">3</definedName>
    <definedName name="solver_ver" localSheetId="0" hidden="1">3</definedName>
    <definedName name="solver_ver" localSheetId="4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H7" i="4"/>
  <c r="X3" i="6" l="1"/>
  <c r="V4" i="6"/>
  <c r="D8" i="5"/>
  <c r="C8" i="5"/>
  <c r="B8" i="5"/>
  <c r="C6" i="5"/>
  <c r="D6" i="5"/>
  <c r="B6" i="5"/>
  <c r="E11" i="5"/>
  <c r="E12" i="5"/>
  <c r="E10" i="5"/>
  <c r="F7" i="7"/>
  <c r="H7" i="7"/>
  <c r="B11" i="7"/>
  <c r="D8" i="7"/>
  <c r="C8" i="7"/>
  <c r="B8" i="7"/>
  <c r="H6" i="7"/>
  <c r="F6" i="7"/>
  <c r="H5" i="7"/>
  <c r="F5" i="7"/>
  <c r="H4" i="7"/>
  <c r="F4" i="7"/>
  <c r="H3" i="7"/>
  <c r="F3" i="7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F4" i="4"/>
  <c r="F5" i="4"/>
  <c r="F6" i="4"/>
  <c r="F3" i="4"/>
  <c r="B8" i="4"/>
  <c r="C8" i="4"/>
  <c r="D8" i="4"/>
  <c r="H4" i="4"/>
  <c r="H5" i="4"/>
  <c r="H6" i="4"/>
  <c r="H3" i="4"/>
  <c r="B11" i="4"/>
  <c r="F9" i="3"/>
  <c r="I9" i="3" s="1"/>
  <c r="J9" i="3" s="1"/>
  <c r="F10" i="3"/>
  <c r="I10" i="3" s="1"/>
  <c r="J10" i="3" s="1"/>
  <c r="F11" i="3"/>
  <c r="I11" i="3" s="1"/>
  <c r="J11" i="3" s="1"/>
  <c r="F8" i="3"/>
  <c r="I8" i="3" s="1"/>
  <c r="J8" i="3" s="1"/>
  <c r="B4" i="3"/>
  <c r="F4" i="5" l="1"/>
  <c r="D9" i="1"/>
  <c r="B4" i="1"/>
  <c r="D7" i="1"/>
  <c r="D6" i="1"/>
</calcChain>
</file>

<file path=xl/sharedStrings.xml><?xml version="1.0" encoding="utf-8"?>
<sst xmlns="http://schemas.openxmlformats.org/spreadsheetml/2006/main" count="171" uniqueCount="67">
  <si>
    <t>Eastborne Reality</t>
  </si>
  <si>
    <t>Description</t>
  </si>
  <si>
    <t>Obj F(x)</t>
  </si>
  <si>
    <t>Townhouse</t>
  </si>
  <si>
    <t>Apartment</t>
  </si>
  <si>
    <t>Cost</t>
  </si>
  <si>
    <t>LHS</t>
  </si>
  <si>
    <t>Sign</t>
  </si>
  <si>
    <t>RHS</t>
  </si>
  <si>
    <t>Time</t>
  </si>
  <si>
    <t>&lt;=</t>
  </si>
  <si>
    <t>Cash Flow</t>
  </si>
  <si>
    <t>Non Negative Constrint in Solver</t>
  </si>
  <si>
    <t>Nr. of House</t>
  </si>
  <si>
    <t>Variable</t>
  </si>
  <si>
    <t>Integer Constraint over variable in Solver</t>
  </si>
  <si>
    <t>Plant Expansion</t>
  </si>
  <si>
    <t>Warehouse Expansion</t>
  </si>
  <si>
    <t>New Machinery</t>
  </si>
  <si>
    <t>New Product Research</t>
  </si>
  <si>
    <t>Present Value</t>
  </si>
  <si>
    <t>Yr 1 Cap Rqmt</t>
  </si>
  <si>
    <t>Yr 2 Cap Rqmt</t>
  </si>
  <si>
    <t>Yr 3 Cap Rqmt</t>
  </si>
  <si>
    <t>Yr 4 Cap Rqmt</t>
  </si>
  <si>
    <t>Required Fund for 4th Project</t>
  </si>
  <si>
    <t>Slack</t>
  </si>
  <si>
    <t>R(X)</t>
  </si>
  <si>
    <t>R(X)=</t>
  </si>
  <si>
    <t>Varibles Have Binary Restriction</t>
  </si>
  <si>
    <t>Capital Budgeting</t>
  </si>
  <si>
    <t>Network Design</t>
  </si>
  <si>
    <t>Boston</t>
  </si>
  <si>
    <t>Atlanta</t>
  </si>
  <si>
    <t>Houston</t>
  </si>
  <si>
    <t>Detroit</t>
  </si>
  <si>
    <t>Toledo</t>
  </si>
  <si>
    <t>Supply Cap</t>
  </si>
  <si>
    <t>Denver</t>
  </si>
  <si>
    <t>Censes</t>
  </si>
  <si>
    <t>St Louis</t>
  </si>
  <si>
    <t>B(X)</t>
  </si>
  <si>
    <t>Variable Cost</t>
  </si>
  <si>
    <t>F(x)</t>
  </si>
  <si>
    <t>=</t>
  </si>
  <si>
    <t>Material 1</t>
  </si>
  <si>
    <t>Material 2</t>
  </si>
  <si>
    <t>Material 3</t>
  </si>
  <si>
    <t>Fuel Additive</t>
  </si>
  <si>
    <t>Solvent Base</t>
  </si>
  <si>
    <t>Cleaning Fluid</t>
  </si>
  <si>
    <t>Profit per Ton</t>
  </si>
  <si>
    <t>Setup Cost</t>
  </si>
  <si>
    <t>B(Variable)</t>
  </si>
  <si>
    <t>Obj F(X)</t>
  </si>
  <si>
    <t>Set Covering Problem for establishing Bank Branches</t>
  </si>
  <si>
    <t>&gt;=</t>
  </si>
  <si>
    <t>Demand</t>
  </si>
  <si>
    <r>
      <rPr>
        <b/>
        <sz val="11"/>
        <color theme="1"/>
        <rFont val="Calibri"/>
        <family val="2"/>
        <scheme val="minor"/>
      </rPr>
      <t>F(x)</t>
    </r>
    <r>
      <rPr>
        <sz val="11"/>
        <color theme="1"/>
        <rFont val="Calibri"/>
        <family val="2"/>
        <scheme val="minor"/>
      </rPr>
      <t>=Fixed Cost for constructing plant</t>
    </r>
  </si>
  <si>
    <t>Max Demand Fuel</t>
  </si>
  <si>
    <t>Fuel Supplied/unit</t>
  </si>
  <si>
    <t>Total Fuel Supplied</t>
  </si>
  <si>
    <t>Fixed Cost problem</t>
  </si>
  <si>
    <t>Max Material Available</t>
  </si>
  <si>
    <t>Material Used</t>
  </si>
  <si>
    <t>B(Vars)</t>
  </si>
  <si>
    <t>Bin(Vars)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</si>
</sst>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indexed="64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indexed="64"/>
      </left>
      <right/>
      <top/>
      <bottom style="medium">
        <color theme="9" tint="-0.499984740745262"/>
      </bottom>
      <diagonal/>
    </border>
    <border>
      <left/>
      <right style="medium">
        <color indexed="64"/>
      </right>
      <top/>
      <bottom style="medium">
        <color theme="9" tint="-0.499984740745262"/>
      </bottom>
      <diagonal/>
    </border>
    <border>
      <left style="medium">
        <color indexed="64"/>
      </left>
      <right/>
      <top style="medium">
        <color theme="9" tint="-0.499984740745262"/>
      </top>
      <bottom/>
      <diagonal/>
    </border>
    <border>
      <left/>
      <right style="medium">
        <color indexed="64"/>
      </right>
      <top style="medium">
        <color theme="9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0" fillId="0" borderId="6" xfId="0" applyBorder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3" xfId="0" applyBorder="1"/>
    <xf numFmtId="0" fontId="0" fillId="0" borderId="4" xfId="0" applyBorder="1"/>
    <xf numFmtId="164" fontId="0" fillId="2" borderId="8" xfId="0" applyNumberFormat="1" applyFill="1" applyBorder="1"/>
    <xf numFmtId="0" fontId="1" fillId="0" borderId="10" xfId="0" applyFont="1" applyBorder="1"/>
    <xf numFmtId="0" fontId="0" fillId="0" borderId="5" xfId="0" applyBorder="1"/>
    <xf numFmtId="0" fontId="0" fillId="0" borderId="7" xfId="0" applyBorder="1"/>
    <xf numFmtId="164" fontId="0" fillId="0" borderId="2" xfId="0" applyNumberFormat="1" applyBorder="1"/>
    <xf numFmtId="164" fontId="0" fillId="0" borderId="5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5" fontId="0" fillId="2" borderId="8" xfId="0" applyNumberFormat="1" applyFill="1" applyBorder="1"/>
    <xf numFmtId="165" fontId="0" fillId="0" borderId="8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6" xfId="0" applyNumberFormat="1" applyBorder="1"/>
    <xf numFmtId="165" fontId="1" fillId="0" borderId="0" xfId="0" applyNumberFormat="1" applyFont="1"/>
    <xf numFmtId="165" fontId="1" fillId="0" borderId="6" xfId="0" applyNumberFormat="1" applyFont="1" applyBorder="1"/>
    <xf numFmtId="165" fontId="0" fillId="0" borderId="3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0" fontId="1" fillId="0" borderId="0" xfId="0" applyFont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1" fillId="0" borderId="7" xfId="0" applyFont="1" applyBorder="1"/>
    <xf numFmtId="0" fontId="1" fillId="0" borderId="18" xfId="0" applyFont="1" applyBorder="1"/>
    <xf numFmtId="0" fontId="0" fillId="3" borderId="21" xfId="0" applyFill="1" applyBorder="1"/>
    <xf numFmtId="0" fontId="0" fillId="3" borderId="23" xfId="0" applyFill="1" applyBorder="1"/>
    <xf numFmtId="0" fontId="0" fillId="0" borderId="24" xfId="0" applyBorder="1"/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0" borderId="23" xfId="0" applyNumberFormat="1" applyBorder="1"/>
    <xf numFmtId="1" fontId="0" fillId="0" borderId="24" xfId="0" applyNumberFormat="1" applyBorder="1"/>
    <xf numFmtId="1" fontId="0" fillId="0" borderId="18" xfId="0" applyNumberFormat="1" applyBorder="1"/>
    <xf numFmtId="0" fontId="0" fillId="0" borderId="19" xfId="0" applyBorder="1"/>
    <xf numFmtId="0" fontId="0" fillId="0" borderId="21" xfId="0" applyBorder="1"/>
    <xf numFmtId="0" fontId="1" fillId="0" borderId="25" xfId="0" applyFont="1" applyBorder="1"/>
    <xf numFmtId="165" fontId="0" fillId="2" borderId="26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3" xfId="0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0" fontId="1" fillId="0" borderId="23" xfId="0" applyFont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18" xfId="0" applyBorder="1"/>
    <xf numFmtId="165" fontId="0" fillId="0" borderId="23" xfId="0" applyNumberFormat="1" applyBorder="1"/>
    <xf numFmtId="0" fontId="1" fillId="0" borderId="26" xfId="0" applyFont="1" applyBorder="1"/>
    <xf numFmtId="0" fontId="1" fillId="0" borderId="0" xfId="0" applyFont="1" applyAlignment="1">
      <alignment wrapText="1"/>
    </xf>
    <xf numFmtId="0" fontId="1" fillId="0" borderId="21" xfId="0" applyFont="1" applyBorder="1" applyAlignment="1">
      <alignment wrapText="1"/>
    </xf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16" xfId="0" applyFont="1" applyBorder="1"/>
    <xf numFmtId="0" fontId="1" fillId="0" borderId="27" xfId="0" applyFon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4" xfId="0" applyNumberFormat="1" applyBorder="1"/>
    <xf numFmtId="0" fontId="0" fillId="2" borderId="27" xfId="0" applyFill="1" applyBorder="1"/>
    <xf numFmtId="0" fontId="1" fillId="0" borderId="20" xfId="0" applyFont="1" applyBorder="1"/>
    <xf numFmtId="0" fontId="1" fillId="0" borderId="22" xfId="0" applyFont="1" applyBorder="1"/>
    <xf numFmtId="0" fontId="1" fillId="0" borderId="17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/>
    <xf numFmtId="0" fontId="0" fillId="2" borderId="8" xfId="0" applyFill="1" applyBorder="1"/>
    <xf numFmtId="0" fontId="0" fillId="3" borderId="24" xfId="0" applyFill="1" applyBorder="1"/>
    <xf numFmtId="0" fontId="1" fillId="0" borderId="32" xfId="0" applyFont="1" applyBorder="1"/>
    <xf numFmtId="0" fontId="1" fillId="0" borderId="33" xfId="0" applyFont="1" applyBorder="1"/>
    <xf numFmtId="0" fontId="1" fillId="0" borderId="36" xfId="0" applyFont="1" applyBorder="1"/>
    <xf numFmtId="1" fontId="0" fillId="0" borderId="0" xfId="0" quotePrefix="1" applyNumberFormat="1" applyAlignment="1">
      <alignment horizontal="center"/>
    </xf>
    <xf numFmtId="0" fontId="1" fillId="0" borderId="5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1" xfId="0" applyBorder="1" applyAlignment="1">
      <alignment horizont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1" xfId="0" applyFont="1" applyBorder="1" applyAlignment="1">
      <alignment horizontal="left"/>
    </xf>
    <xf numFmtId="0" fontId="1" fillId="0" borderId="26" xfId="0" applyFont="1" applyBorder="1" applyAlignment="1">
      <alignment horizontal="left"/>
    </xf>
  </cellXfs>
  <cellStyles count="1">
    <cellStyle name="Normal" xfId="0" builtinId="0"/>
  </cellStyles>
  <dxfs count="15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24994659260841701"/>
      </font>
      <fill>
        <gradientFill type="path">
          <stop position="0">
            <color theme="0" tint="-0.1490218817712943"/>
          </stop>
          <stop position="1">
            <color theme="1" tint="0.25098422193060094"/>
          </stop>
        </gradientFill>
      </fill>
      <border>
        <vertical/>
        <horizontal/>
      </border>
    </dxf>
    <dxf>
      <font>
        <color theme="9" tint="0.39994506668294322"/>
      </font>
      <fill>
        <gradientFill type="path" left="0.5" right="0.5" top="0.5" bottom="0.5">
          <stop position="0">
            <color theme="9" tint="0.59999389629810485"/>
          </stop>
          <stop position="1">
            <color theme="9" tint="-0.25098422193060094"/>
          </stop>
        </gradient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9" tint="0.39994506668294322"/>
      </font>
      <fill>
        <gradientFill type="path">
          <stop position="0">
            <color theme="9" tint="0.59999389629810485"/>
          </stop>
          <stop position="1">
            <color theme="9" tint="-0.25098422193060094"/>
          </stop>
        </gradientFill>
      </fill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color theme="0" tint="-0.24994659260841701"/>
      </font>
      <fill>
        <gradientFill type="path">
          <stop position="0">
            <color theme="0" tint="-0.1490218817712943"/>
          </stop>
          <stop position="1">
            <color theme="1" tint="0.25098422193060094"/>
          </stop>
        </gradientFill>
      </fill>
      <border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gradientFill type="path">
          <stop position="0">
            <color theme="9" tint="0.59999389629810485"/>
          </stop>
          <stop position="1">
            <color theme="9" tint="-0.25098422193060094"/>
          </stop>
        </gradientFill>
      </fill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color theme="9" tint="0.39994506668294322"/>
      </font>
      <fill>
        <gradientFill type="path">
          <stop position="0">
            <color theme="9" tint="0.59999389629810485"/>
          </stop>
          <stop position="1">
            <color theme="9" tint="-0.25098422193060094"/>
          </stop>
        </gradientFill>
      </fill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ED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="175" zoomScaleNormal="175" workbookViewId="0">
      <selection activeCell="B4" sqref="B4"/>
    </sheetView>
  </sheetViews>
  <sheetFormatPr defaultRowHeight="14.4" x14ac:dyDescent="0.3"/>
  <cols>
    <col min="1" max="1" width="13.109375" style="1" bestFit="1" customWidth="1"/>
    <col min="2" max="3" width="12.5546875" bestFit="1" customWidth="1"/>
    <col min="4" max="4" width="13.6640625" bestFit="1" customWidth="1"/>
    <col min="5" max="5" width="4.33203125" bestFit="1" customWidth="1"/>
    <col min="6" max="6" width="13.6640625" bestFit="1" customWidth="1"/>
  </cols>
  <sheetData>
    <row r="1" spans="1:7" ht="15" thickBot="1" x14ac:dyDescent="0.35">
      <c r="A1" s="109" t="s">
        <v>0</v>
      </c>
      <c r="B1" s="110"/>
      <c r="C1" s="110"/>
      <c r="D1" s="110"/>
      <c r="E1" s="110"/>
      <c r="F1" s="111"/>
      <c r="G1" s="1"/>
    </row>
    <row r="2" spans="1:7" s="1" customFormat="1" ht="15" thickBot="1" x14ac:dyDescent="0.35">
      <c r="A2" s="9" t="s">
        <v>1</v>
      </c>
      <c r="B2" s="10" t="s">
        <v>3</v>
      </c>
      <c r="C2" s="10" t="s">
        <v>4</v>
      </c>
      <c r="D2" s="17" t="s">
        <v>6</v>
      </c>
      <c r="E2" s="10" t="s">
        <v>7</v>
      </c>
      <c r="F2" s="11" t="s">
        <v>8</v>
      </c>
    </row>
    <row r="3" spans="1:7" x14ac:dyDescent="0.3">
      <c r="A3" s="7" t="s">
        <v>14</v>
      </c>
      <c r="B3">
        <v>4</v>
      </c>
      <c r="C3">
        <v>2</v>
      </c>
      <c r="D3" s="18"/>
      <c r="F3" s="2"/>
    </row>
    <row r="4" spans="1:7" ht="15" thickBot="1" x14ac:dyDescent="0.35">
      <c r="A4" s="8" t="s">
        <v>2</v>
      </c>
      <c r="B4" s="16">
        <f>SUMPRODUCT(B3:C3,B8:C8)</f>
        <v>70000</v>
      </c>
      <c r="C4" s="4"/>
      <c r="D4" s="19"/>
      <c r="E4" s="4"/>
      <c r="F4" s="5"/>
    </row>
    <row r="5" spans="1:7" ht="15" thickBot="1" x14ac:dyDescent="0.35">
      <c r="A5" s="7"/>
      <c r="D5" s="18"/>
      <c r="F5" s="2"/>
    </row>
    <row r="6" spans="1:7" x14ac:dyDescent="0.3">
      <c r="A6" s="6" t="s">
        <v>5</v>
      </c>
      <c r="B6" s="12">
        <v>282000</v>
      </c>
      <c r="C6" s="12">
        <v>400000</v>
      </c>
      <c r="D6" s="20">
        <f>SUMPRODUCT($B$3:$C$3,B6:C6)</f>
        <v>1928000</v>
      </c>
      <c r="E6" s="12" t="s">
        <v>10</v>
      </c>
      <c r="F6" s="13">
        <v>2000000</v>
      </c>
    </row>
    <row r="7" spans="1:7" x14ac:dyDescent="0.3">
      <c r="A7" s="7" t="s">
        <v>9</v>
      </c>
      <c r="B7">
        <v>4</v>
      </c>
      <c r="C7">
        <v>40</v>
      </c>
      <c r="D7" s="21">
        <f>SUMPRODUCT($B$3:$C$3,B7:C7)</f>
        <v>96</v>
      </c>
      <c r="E7" s="3" t="s">
        <v>10</v>
      </c>
      <c r="F7" s="2">
        <v>140</v>
      </c>
    </row>
    <row r="8" spans="1:7" x14ac:dyDescent="0.3">
      <c r="A8" s="7" t="s">
        <v>11</v>
      </c>
      <c r="B8" s="3">
        <v>10000</v>
      </c>
      <c r="C8" s="3">
        <v>15000</v>
      </c>
      <c r="D8" s="21"/>
      <c r="F8" s="2"/>
    </row>
    <row r="9" spans="1:7" x14ac:dyDescent="0.3">
      <c r="A9" s="7" t="s">
        <v>13</v>
      </c>
      <c r="B9" s="18">
        <v>1</v>
      </c>
      <c r="C9" s="2">
        <v>0</v>
      </c>
      <c r="D9" s="18">
        <f>SUMPRODUCT($B$3:$C$3,B9:C9)</f>
        <v>4</v>
      </c>
      <c r="E9" s="3" t="s">
        <v>10</v>
      </c>
      <c r="F9" s="2">
        <v>5</v>
      </c>
    </row>
    <row r="10" spans="1:7" ht="15" thickBot="1" x14ac:dyDescent="0.35">
      <c r="A10" s="7"/>
      <c r="D10" s="19"/>
      <c r="E10" s="4"/>
      <c r="F10" s="5"/>
    </row>
    <row r="11" spans="1:7" x14ac:dyDescent="0.3">
      <c r="A11" s="6"/>
      <c r="B11" s="107" t="s">
        <v>15</v>
      </c>
      <c r="C11" s="107"/>
      <c r="D11" s="107"/>
      <c r="E11" s="14"/>
      <c r="F11" s="15"/>
    </row>
    <row r="12" spans="1:7" ht="15" thickBot="1" x14ac:dyDescent="0.35">
      <c r="A12" s="8"/>
      <c r="B12" s="108" t="s">
        <v>12</v>
      </c>
      <c r="C12" s="108"/>
      <c r="D12" s="108"/>
      <c r="E12" s="4"/>
      <c r="F12" s="5"/>
    </row>
  </sheetData>
  <mergeCells count="3">
    <mergeCell ref="B11:D11"/>
    <mergeCell ref="B12:D12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1CD1-F74D-4D00-9F5D-2022C4499386}">
  <dimension ref="A1:J14"/>
  <sheetViews>
    <sheetView zoomScale="145" zoomScaleNormal="145" workbookViewId="0">
      <selection activeCell="I11" sqref="I11"/>
    </sheetView>
  </sheetViews>
  <sheetFormatPr defaultRowHeight="14.4" x14ac:dyDescent="0.3"/>
  <cols>
    <col min="1" max="1" width="12.88671875" style="1" bestFit="1" customWidth="1"/>
    <col min="2" max="2" width="14.33203125" bestFit="1" customWidth="1"/>
    <col min="3" max="3" width="20" bestFit="1" customWidth="1"/>
    <col min="4" max="4" width="14.5546875" bestFit="1" customWidth="1"/>
    <col min="5" max="5" width="20.44140625" bestFit="1" customWidth="1"/>
    <col min="6" max="6" width="10.44140625" customWidth="1"/>
    <col min="7" max="7" width="4.5546875" bestFit="1" customWidth="1"/>
    <col min="8" max="8" width="8.33203125" bestFit="1" customWidth="1"/>
    <col min="9" max="9" width="9.44140625" customWidth="1"/>
    <col min="10" max="10" width="8.33203125" bestFit="1" customWidth="1"/>
  </cols>
  <sheetData>
    <row r="1" spans="1:10" ht="15" thickBot="1" x14ac:dyDescent="0.35">
      <c r="A1" s="109" t="s">
        <v>30</v>
      </c>
      <c r="B1" s="110"/>
      <c r="C1" s="110"/>
      <c r="D1" s="110"/>
      <c r="E1" s="110"/>
      <c r="F1" s="110"/>
      <c r="G1" s="110"/>
      <c r="H1" s="110"/>
      <c r="I1" s="110"/>
      <c r="J1" s="111"/>
    </row>
    <row r="2" spans="1:10" s="1" customFormat="1" x14ac:dyDescent="0.3">
      <c r="A2" s="6" t="s">
        <v>1</v>
      </c>
      <c r="B2" s="23" t="s">
        <v>16</v>
      </c>
      <c r="C2" s="23" t="s">
        <v>17</v>
      </c>
      <c r="D2" s="23" t="s">
        <v>18</v>
      </c>
      <c r="E2" s="23" t="s">
        <v>19</v>
      </c>
      <c r="F2" s="22" t="s">
        <v>6</v>
      </c>
      <c r="G2" s="23" t="s">
        <v>7</v>
      </c>
      <c r="H2" s="24" t="s">
        <v>8</v>
      </c>
      <c r="I2" s="23"/>
      <c r="J2" s="24"/>
    </row>
    <row r="3" spans="1:10" x14ac:dyDescent="0.3">
      <c r="A3" s="7" t="s">
        <v>14</v>
      </c>
      <c r="B3">
        <v>1</v>
      </c>
      <c r="C3">
        <v>1</v>
      </c>
      <c r="D3">
        <v>1</v>
      </c>
      <c r="E3">
        <v>0</v>
      </c>
      <c r="F3" s="18"/>
      <c r="H3" s="2"/>
      <c r="J3" s="2"/>
    </row>
    <row r="4" spans="1:10" ht="15" thickBot="1" x14ac:dyDescent="0.35">
      <c r="A4" s="8" t="s">
        <v>2</v>
      </c>
      <c r="B4" s="25">
        <f>SUMPRODUCT($B$3:$E$3,B6:E6)</f>
        <v>140000</v>
      </c>
      <c r="C4" s="26"/>
      <c r="D4" s="26"/>
      <c r="E4" s="26"/>
      <c r="F4" s="27"/>
      <c r="G4" s="26"/>
      <c r="H4" s="28"/>
      <c r="I4" s="26"/>
      <c r="J4" s="28"/>
    </row>
    <row r="5" spans="1:10" x14ac:dyDescent="0.3">
      <c r="A5" s="7"/>
      <c r="B5" s="29"/>
      <c r="C5" s="29"/>
      <c r="D5" s="29"/>
      <c r="E5" s="29"/>
      <c r="F5" s="30"/>
      <c r="G5" s="29"/>
      <c r="H5" s="31"/>
      <c r="I5" s="29"/>
      <c r="J5" s="31"/>
    </row>
    <row r="6" spans="1:10" x14ac:dyDescent="0.3">
      <c r="A6" s="7" t="s">
        <v>20</v>
      </c>
      <c r="B6" s="29">
        <v>90000</v>
      </c>
      <c r="C6" s="29">
        <v>40000</v>
      </c>
      <c r="D6" s="29">
        <v>10000</v>
      </c>
      <c r="E6" s="29">
        <v>37000</v>
      </c>
      <c r="F6" s="30"/>
      <c r="G6" s="29"/>
      <c r="H6" s="31"/>
      <c r="I6" s="29"/>
      <c r="J6" s="31"/>
    </row>
    <row r="7" spans="1:10" ht="15" thickBot="1" x14ac:dyDescent="0.35">
      <c r="A7" s="7"/>
      <c r="B7" s="29"/>
      <c r="C7" s="29"/>
      <c r="D7" s="29"/>
      <c r="E7" s="29"/>
      <c r="F7" s="30"/>
      <c r="G7" s="29"/>
      <c r="H7" s="31"/>
      <c r="I7" s="32" t="s">
        <v>26</v>
      </c>
      <c r="J7" s="33" t="s">
        <v>27</v>
      </c>
    </row>
    <row r="8" spans="1:10" x14ac:dyDescent="0.3">
      <c r="A8" s="6" t="s">
        <v>21</v>
      </c>
      <c r="B8" s="34">
        <v>15000</v>
      </c>
      <c r="C8" s="34">
        <v>10000</v>
      </c>
      <c r="D8" s="34">
        <v>10000</v>
      </c>
      <c r="E8" s="34">
        <v>15000</v>
      </c>
      <c r="F8" s="35">
        <f>SUMPRODUCT($B$3:$E$3,B8:E8)</f>
        <v>35000</v>
      </c>
      <c r="G8" s="34" t="s">
        <v>10</v>
      </c>
      <c r="H8" s="36">
        <v>40000</v>
      </c>
      <c r="I8" s="34">
        <f>H8-F8</f>
        <v>5000</v>
      </c>
      <c r="J8" s="36">
        <f>MAX(E8-I8,0)</f>
        <v>10000</v>
      </c>
    </row>
    <row r="9" spans="1:10" x14ac:dyDescent="0.3">
      <c r="A9" s="7" t="s">
        <v>22</v>
      </c>
      <c r="B9" s="29">
        <v>20000</v>
      </c>
      <c r="C9" s="29">
        <v>15000</v>
      </c>
      <c r="D9" s="29"/>
      <c r="E9" s="29">
        <v>10000</v>
      </c>
      <c r="F9" s="30">
        <f t="shared" ref="F9:F11" si="0">SUMPRODUCT($B$3:$E$3,B9:E9)</f>
        <v>35000</v>
      </c>
      <c r="G9" s="29" t="s">
        <v>10</v>
      </c>
      <c r="H9" s="31">
        <v>50000</v>
      </c>
      <c r="I9" s="29">
        <f t="shared" ref="I9:I11" si="1">H9-F9</f>
        <v>15000</v>
      </c>
      <c r="J9" s="31">
        <f t="shared" ref="J9:J11" si="2">MAX(E9-I9,0)</f>
        <v>0</v>
      </c>
    </row>
    <row r="10" spans="1:10" x14ac:dyDescent="0.3">
      <c r="A10" s="7" t="s">
        <v>23</v>
      </c>
      <c r="B10" s="29">
        <v>20000</v>
      </c>
      <c r="C10" s="29">
        <v>20000</v>
      </c>
      <c r="D10" s="29"/>
      <c r="E10" s="29">
        <v>10000</v>
      </c>
      <c r="F10" s="30">
        <f t="shared" si="0"/>
        <v>40000</v>
      </c>
      <c r="G10" s="29" t="s">
        <v>10</v>
      </c>
      <c r="H10" s="31">
        <v>40000</v>
      </c>
      <c r="I10" s="29">
        <f t="shared" si="1"/>
        <v>0</v>
      </c>
      <c r="J10" s="31">
        <f t="shared" si="2"/>
        <v>10000</v>
      </c>
    </row>
    <row r="11" spans="1:10" ht="15" thickBot="1" x14ac:dyDescent="0.35">
      <c r="A11" s="8" t="s">
        <v>24</v>
      </c>
      <c r="B11" s="26">
        <v>15000</v>
      </c>
      <c r="C11" s="26">
        <v>5000</v>
      </c>
      <c r="D11" s="26">
        <v>4000</v>
      </c>
      <c r="E11" s="26">
        <v>10000</v>
      </c>
      <c r="F11" s="27">
        <f t="shared" si="0"/>
        <v>24000</v>
      </c>
      <c r="G11" s="26" t="s">
        <v>10</v>
      </c>
      <c r="H11" s="28">
        <v>35000</v>
      </c>
      <c r="I11" s="26">
        <f t="shared" si="1"/>
        <v>11000</v>
      </c>
      <c r="J11" s="28">
        <f t="shared" si="2"/>
        <v>0</v>
      </c>
    </row>
    <row r="12" spans="1:10" x14ac:dyDescent="0.3">
      <c r="A12" s="6"/>
      <c r="B12" s="14"/>
      <c r="C12" s="14"/>
      <c r="D12" s="14"/>
      <c r="E12" s="14"/>
      <c r="F12" s="14"/>
      <c r="G12" s="14"/>
      <c r="H12" s="14"/>
      <c r="I12" s="14"/>
      <c r="J12" s="15"/>
    </row>
    <row r="13" spans="1:10" x14ac:dyDescent="0.3">
      <c r="A13" s="7"/>
      <c r="B13" s="37" t="s">
        <v>28</v>
      </c>
      <c r="C13" s="112" t="s">
        <v>25</v>
      </c>
      <c r="D13" s="112"/>
      <c r="J13" s="2"/>
    </row>
    <row r="14" spans="1:10" ht="15" thickBot="1" x14ac:dyDescent="0.35">
      <c r="A14" s="8"/>
      <c r="B14" s="4"/>
      <c r="C14" s="113" t="s">
        <v>29</v>
      </c>
      <c r="D14" s="113"/>
      <c r="E14" s="4"/>
      <c r="F14" s="4"/>
      <c r="G14" s="4"/>
      <c r="H14" s="4"/>
      <c r="I14" s="4"/>
      <c r="J14" s="5"/>
    </row>
  </sheetData>
  <mergeCells count="3">
    <mergeCell ref="A1:J1"/>
    <mergeCell ref="C13:D13"/>
    <mergeCell ref="C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AEFA-AE4E-4465-8748-5913983D67A8}">
  <dimension ref="A1:I19"/>
  <sheetViews>
    <sheetView zoomScale="160" zoomScaleNormal="160" workbookViewId="0">
      <selection activeCell="E13" sqref="E13:E15"/>
    </sheetView>
  </sheetViews>
  <sheetFormatPr defaultRowHeight="14.4" x14ac:dyDescent="0.3"/>
  <cols>
    <col min="1" max="1" width="12" style="1" bestFit="1" customWidth="1"/>
    <col min="2" max="2" width="9.88671875" bestFit="1" customWidth="1"/>
    <col min="3" max="3" width="7.109375" bestFit="1" customWidth="1"/>
    <col min="4" max="4" width="8.109375" bestFit="1" customWidth="1"/>
    <col min="5" max="5" width="9.88671875" bestFit="1" customWidth="1"/>
    <col min="6" max="6" width="6.21875" bestFit="1" customWidth="1"/>
    <col min="7" max="7" width="4.5546875" bestFit="1" customWidth="1"/>
    <col min="8" max="8" width="6.21875" bestFit="1" customWidth="1"/>
    <col min="9" max="9" width="10.44140625" bestFit="1" customWidth="1"/>
  </cols>
  <sheetData>
    <row r="1" spans="1:9" ht="15" thickBot="1" x14ac:dyDescent="0.35">
      <c r="A1" s="118" t="s">
        <v>31</v>
      </c>
      <c r="B1" s="119"/>
      <c r="C1" s="119"/>
      <c r="D1" s="119"/>
      <c r="E1" s="119"/>
      <c r="F1" s="119"/>
      <c r="G1" s="119"/>
      <c r="H1" s="119"/>
      <c r="I1" s="120"/>
    </row>
    <row r="2" spans="1:9" ht="15" thickBot="1" x14ac:dyDescent="0.35">
      <c r="A2" s="73" t="s">
        <v>1</v>
      </c>
      <c r="B2" s="67" t="s">
        <v>32</v>
      </c>
      <c r="C2" s="67" t="s">
        <v>33</v>
      </c>
      <c r="D2" s="67" t="s">
        <v>34</v>
      </c>
      <c r="E2" s="74" t="s">
        <v>66</v>
      </c>
      <c r="F2" s="54" t="s">
        <v>6</v>
      </c>
      <c r="G2" s="67" t="s">
        <v>7</v>
      </c>
      <c r="H2" s="67" t="s">
        <v>8</v>
      </c>
      <c r="I2" s="74" t="s">
        <v>37</v>
      </c>
    </row>
    <row r="3" spans="1:9" x14ac:dyDescent="0.3">
      <c r="A3" s="71" t="s">
        <v>35</v>
      </c>
      <c r="B3" s="38">
        <v>0</v>
      </c>
      <c r="C3" s="38">
        <v>0</v>
      </c>
      <c r="D3" s="38">
        <v>0</v>
      </c>
      <c r="E3" s="43">
        <v>0</v>
      </c>
      <c r="F3" s="46">
        <f>SUM(B3:D3)</f>
        <v>0</v>
      </c>
      <c r="G3" s="40" t="s">
        <v>10</v>
      </c>
      <c r="H3" s="40">
        <f>I3*E3</f>
        <v>0</v>
      </c>
      <c r="I3" s="47">
        <v>10000</v>
      </c>
    </row>
    <row r="4" spans="1:9" x14ac:dyDescent="0.3">
      <c r="A4" s="71" t="s">
        <v>36</v>
      </c>
      <c r="B4" s="38">
        <v>0</v>
      </c>
      <c r="C4" s="38">
        <v>0</v>
      </c>
      <c r="D4" s="38">
        <v>0</v>
      </c>
      <c r="E4" s="43">
        <v>0</v>
      </c>
      <c r="F4" s="46">
        <f>SUM(B4:D4)</f>
        <v>0</v>
      </c>
      <c r="G4" s="40" t="s">
        <v>10</v>
      </c>
      <c r="H4" s="40">
        <f>I4*E4</f>
        <v>0</v>
      </c>
      <c r="I4" s="47">
        <v>20000</v>
      </c>
    </row>
    <row r="5" spans="1:9" x14ac:dyDescent="0.3">
      <c r="A5" s="71" t="s">
        <v>38</v>
      </c>
      <c r="B5" s="38">
        <v>0</v>
      </c>
      <c r="C5" s="38">
        <v>0</v>
      </c>
      <c r="D5" s="38">
        <v>0</v>
      </c>
      <c r="E5" s="43">
        <v>0</v>
      </c>
      <c r="F5" s="46">
        <f>SUM(B5:D5)</f>
        <v>0</v>
      </c>
      <c r="G5" s="40" t="s">
        <v>10</v>
      </c>
      <c r="H5" s="40">
        <f>I5*E5</f>
        <v>0</v>
      </c>
      <c r="I5" s="47">
        <v>30000</v>
      </c>
    </row>
    <row r="6" spans="1:9" x14ac:dyDescent="0.3">
      <c r="A6" s="71" t="s">
        <v>39</v>
      </c>
      <c r="B6" s="38">
        <v>0</v>
      </c>
      <c r="C6" s="38">
        <v>20000</v>
      </c>
      <c r="D6" s="38">
        <v>20000</v>
      </c>
      <c r="E6" s="43">
        <v>1</v>
      </c>
      <c r="F6" s="46">
        <f>SUM(B6:D6)</f>
        <v>40000</v>
      </c>
      <c r="G6" s="40" t="s">
        <v>10</v>
      </c>
      <c r="H6" s="40">
        <f>I6*E6</f>
        <v>40000</v>
      </c>
      <c r="I6" s="47">
        <v>40000</v>
      </c>
    </row>
    <row r="7" spans="1:9" ht="15" thickBot="1" x14ac:dyDescent="0.35">
      <c r="A7" s="72" t="s">
        <v>40</v>
      </c>
      <c r="B7" s="44">
        <v>30000</v>
      </c>
      <c r="C7" s="44">
        <v>0</v>
      </c>
      <c r="D7" s="44">
        <v>0</v>
      </c>
      <c r="E7" s="45"/>
      <c r="F7" s="48">
        <f>SUM(B7:E7)</f>
        <v>30000</v>
      </c>
      <c r="G7" s="49" t="s">
        <v>10</v>
      </c>
      <c r="H7" s="49">
        <f>I7</f>
        <v>30000</v>
      </c>
      <c r="I7" s="50">
        <v>30000</v>
      </c>
    </row>
    <row r="8" spans="1:9" x14ac:dyDescent="0.3">
      <c r="A8" s="121" t="s">
        <v>57</v>
      </c>
      <c r="B8" s="51">
        <f>SUM(B3:B7)</f>
        <v>30000</v>
      </c>
      <c r="C8" s="51">
        <f>SUM(C3:C7)</f>
        <v>20000</v>
      </c>
      <c r="D8" s="51">
        <f>SUM(D3:D7)</f>
        <v>20000</v>
      </c>
      <c r="E8" s="70" t="s">
        <v>6</v>
      </c>
      <c r="F8" s="42"/>
      <c r="G8" s="59"/>
      <c r="H8" s="59"/>
      <c r="I8" s="60"/>
    </row>
    <row r="9" spans="1:9" x14ac:dyDescent="0.3">
      <c r="A9" s="122"/>
      <c r="B9" s="96" t="s">
        <v>44</v>
      </c>
      <c r="C9" s="96" t="s">
        <v>44</v>
      </c>
      <c r="D9" s="96" t="s">
        <v>44</v>
      </c>
      <c r="E9" s="71" t="s">
        <v>7</v>
      </c>
      <c r="F9" s="1"/>
      <c r="G9" s="39"/>
      <c r="H9" s="39"/>
      <c r="I9" s="61"/>
    </row>
    <row r="10" spans="1:9" ht="15" thickBot="1" x14ac:dyDescent="0.35">
      <c r="A10" s="123"/>
      <c r="B10" s="49">
        <v>30000</v>
      </c>
      <c r="C10" s="49">
        <v>20000</v>
      </c>
      <c r="D10" s="49">
        <v>20000</v>
      </c>
      <c r="E10" s="72" t="s">
        <v>8</v>
      </c>
      <c r="F10" s="62"/>
      <c r="G10" s="63"/>
      <c r="H10" s="63"/>
      <c r="I10" s="64"/>
    </row>
    <row r="11" spans="1:9" ht="15" thickBot="1" x14ac:dyDescent="0.35">
      <c r="A11" s="73" t="s">
        <v>2</v>
      </c>
      <c r="B11" s="55">
        <f>SUMPRODUCT(B3:E7,B13:E17)</f>
        <v>860000</v>
      </c>
      <c r="C11" s="56"/>
      <c r="D11" s="56"/>
      <c r="E11" s="56"/>
      <c r="F11" s="67"/>
      <c r="G11" s="56"/>
      <c r="H11" s="56"/>
      <c r="I11" s="57"/>
    </row>
    <row r="12" spans="1:9" ht="14.4" customHeight="1" thickBot="1" x14ac:dyDescent="0.35">
      <c r="A12" s="73" t="s">
        <v>42</v>
      </c>
      <c r="B12" s="54" t="s">
        <v>32</v>
      </c>
      <c r="C12" s="67" t="s">
        <v>33</v>
      </c>
      <c r="D12" s="67" t="s">
        <v>34</v>
      </c>
      <c r="E12" s="74" t="s">
        <v>43</v>
      </c>
      <c r="F12" s="65"/>
      <c r="G12" s="114" t="s">
        <v>58</v>
      </c>
      <c r="H12" s="114"/>
      <c r="I12" s="115"/>
    </row>
    <row r="13" spans="1:9" x14ac:dyDescent="0.3">
      <c r="A13" s="71" t="s">
        <v>35</v>
      </c>
      <c r="B13" s="75">
        <v>5</v>
      </c>
      <c r="C13" s="29">
        <v>2</v>
      </c>
      <c r="D13" s="29">
        <v>3</v>
      </c>
      <c r="E13" s="76">
        <v>175000</v>
      </c>
      <c r="G13" s="116"/>
      <c r="H13" s="116"/>
      <c r="I13" s="117"/>
    </row>
    <row r="14" spans="1:9" x14ac:dyDescent="0.3">
      <c r="A14" s="71" t="s">
        <v>36</v>
      </c>
      <c r="B14" s="75">
        <v>4</v>
      </c>
      <c r="C14" s="29">
        <v>3</v>
      </c>
      <c r="D14" s="29">
        <v>4</v>
      </c>
      <c r="E14" s="76">
        <v>300000</v>
      </c>
      <c r="G14" s="68"/>
      <c r="H14" s="68"/>
      <c r="I14" s="69"/>
    </row>
    <row r="15" spans="1:9" x14ac:dyDescent="0.3">
      <c r="A15" s="71" t="s">
        <v>38</v>
      </c>
      <c r="B15" s="75">
        <v>9</v>
      </c>
      <c r="C15" s="29">
        <v>7</v>
      </c>
      <c r="D15" s="29">
        <v>5</v>
      </c>
      <c r="E15" s="76">
        <v>375000</v>
      </c>
      <c r="G15" s="68"/>
      <c r="H15" s="68"/>
      <c r="I15" s="69"/>
    </row>
    <row r="16" spans="1:9" x14ac:dyDescent="0.3">
      <c r="A16" s="71" t="s">
        <v>39</v>
      </c>
      <c r="B16" s="75">
        <v>10</v>
      </c>
      <c r="C16" s="29">
        <v>4</v>
      </c>
      <c r="D16" s="29">
        <v>2</v>
      </c>
      <c r="E16" s="76">
        <v>500000</v>
      </c>
      <c r="I16" s="53"/>
    </row>
    <row r="17" spans="1:9" ht="15" thickBot="1" x14ac:dyDescent="0.35">
      <c r="A17" s="72" t="s">
        <v>40</v>
      </c>
      <c r="B17" s="77">
        <v>8</v>
      </c>
      <c r="C17" s="66">
        <v>4</v>
      </c>
      <c r="D17" s="66">
        <v>3</v>
      </c>
      <c r="E17" s="78"/>
      <c r="F17" s="58"/>
      <c r="G17" s="58"/>
      <c r="H17" s="58"/>
      <c r="I17" s="45"/>
    </row>
    <row r="19" spans="1:9" s="1" customFormat="1" x14ac:dyDescent="0.3"/>
  </sheetData>
  <mergeCells count="3">
    <mergeCell ref="G12:I13"/>
    <mergeCell ref="A1:I1"/>
    <mergeCell ref="A8:A10"/>
  </mergeCells>
  <pageMargins left="0.7" right="0.7" top="0.75" bottom="0.75" header="0.3" footer="0.3"/>
  <ignoredErrors>
    <ignoredError sqref="F3:F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10B7-F4BC-4046-B758-EC7C50D9E772}">
  <dimension ref="A1:I17"/>
  <sheetViews>
    <sheetView zoomScale="175" zoomScaleNormal="175" workbookViewId="0">
      <selection activeCell="F21" sqref="F21"/>
    </sheetView>
  </sheetViews>
  <sheetFormatPr defaultRowHeight="14.4" x14ac:dyDescent="0.3"/>
  <cols>
    <col min="1" max="1" width="12" bestFit="1" customWidth="1"/>
    <col min="2" max="2" width="9.33203125" bestFit="1" customWidth="1"/>
    <col min="3" max="3" width="7.109375" bestFit="1" customWidth="1"/>
    <col min="4" max="4" width="8.109375" bestFit="1" customWidth="1"/>
    <col min="5" max="5" width="9.6640625" bestFit="1" customWidth="1"/>
    <col min="9" max="9" width="10.44140625" bestFit="1" customWidth="1"/>
  </cols>
  <sheetData>
    <row r="1" spans="1:9" ht="15" thickBot="1" x14ac:dyDescent="0.35">
      <c r="A1" s="118" t="s">
        <v>31</v>
      </c>
      <c r="B1" s="119"/>
      <c r="C1" s="119"/>
      <c r="D1" s="119"/>
      <c r="E1" s="119"/>
      <c r="F1" s="119"/>
      <c r="G1" s="119"/>
      <c r="H1" s="119"/>
      <c r="I1" s="120"/>
    </row>
    <row r="2" spans="1:9" ht="15" thickBot="1" x14ac:dyDescent="0.35">
      <c r="A2" s="73" t="s">
        <v>1</v>
      </c>
      <c r="B2" s="67" t="s">
        <v>32</v>
      </c>
      <c r="C2" s="67" t="s">
        <v>33</v>
      </c>
      <c r="D2" s="67" t="s">
        <v>34</v>
      </c>
      <c r="E2" s="74" t="s">
        <v>65</v>
      </c>
      <c r="F2" s="54" t="s">
        <v>6</v>
      </c>
      <c r="G2" s="67" t="s">
        <v>7</v>
      </c>
      <c r="H2" s="67" t="s">
        <v>8</v>
      </c>
      <c r="I2" s="74" t="s">
        <v>37</v>
      </c>
    </row>
    <row r="3" spans="1:9" x14ac:dyDescent="0.3">
      <c r="A3" s="71" t="s">
        <v>35</v>
      </c>
      <c r="B3" s="38">
        <v>0</v>
      </c>
      <c r="C3" s="38">
        <v>0</v>
      </c>
      <c r="D3" s="38">
        <v>0</v>
      </c>
      <c r="E3" s="43">
        <v>0</v>
      </c>
      <c r="F3" s="46">
        <f>SUM(B3:D3)</f>
        <v>0</v>
      </c>
      <c r="G3" s="40" t="s">
        <v>10</v>
      </c>
      <c r="H3" s="40">
        <f>I3*E3</f>
        <v>0</v>
      </c>
      <c r="I3" s="47">
        <v>10000</v>
      </c>
    </row>
    <row r="4" spans="1:9" x14ac:dyDescent="0.3">
      <c r="A4" s="71" t="s">
        <v>36</v>
      </c>
      <c r="B4" s="38">
        <v>0</v>
      </c>
      <c r="C4" s="38">
        <v>0</v>
      </c>
      <c r="D4" s="38">
        <v>0</v>
      </c>
      <c r="E4" s="43">
        <v>0</v>
      </c>
      <c r="F4" s="46">
        <f>SUM(B4:D4)</f>
        <v>0</v>
      </c>
      <c r="G4" s="40" t="s">
        <v>10</v>
      </c>
      <c r="H4" s="40">
        <f>I4*E4</f>
        <v>0</v>
      </c>
      <c r="I4" s="47">
        <v>20000</v>
      </c>
    </row>
    <row r="5" spans="1:9" x14ac:dyDescent="0.3">
      <c r="A5" s="71" t="s">
        <v>38</v>
      </c>
      <c r="B5" s="38">
        <v>0</v>
      </c>
      <c r="C5" s="38">
        <v>0</v>
      </c>
      <c r="D5" s="38">
        <v>0</v>
      </c>
      <c r="E5" s="43">
        <v>0</v>
      </c>
      <c r="F5" s="46">
        <f>SUM(B5:D5)</f>
        <v>0</v>
      </c>
      <c r="G5" s="40" t="s">
        <v>10</v>
      </c>
      <c r="H5" s="40">
        <f>I5*E5</f>
        <v>0</v>
      </c>
      <c r="I5" s="47">
        <v>30000</v>
      </c>
    </row>
    <row r="6" spans="1:9" x14ac:dyDescent="0.3">
      <c r="A6" s="71" t="s">
        <v>39</v>
      </c>
      <c r="B6" s="38">
        <v>0</v>
      </c>
      <c r="C6" s="38">
        <v>20000</v>
      </c>
      <c r="D6" s="38">
        <v>20000</v>
      </c>
      <c r="E6" s="43">
        <v>1</v>
      </c>
      <c r="F6" s="46">
        <f>SUM(B6:D6)</f>
        <v>40000</v>
      </c>
      <c r="G6" s="40" t="s">
        <v>10</v>
      </c>
      <c r="H6" s="40">
        <f>I6*E6</f>
        <v>40000</v>
      </c>
      <c r="I6" s="47">
        <v>40000</v>
      </c>
    </row>
    <row r="7" spans="1:9" ht="15" thickBot="1" x14ac:dyDescent="0.35">
      <c r="A7" s="72" t="s">
        <v>40</v>
      </c>
      <c r="B7" s="44">
        <v>30000</v>
      </c>
      <c r="C7" s="44">
        <v>0</v>
      </c>
      <c r="D7" s="44">
        <v>0</v>
      </c>
      <c r="E7" s="92">
        <v>1</v>
      </c>
      <c r="F7" s="48">
        <f>SUM(B7:D7)</f>
        <v>30000</v>
      </c>
      <c r="G7" s="49" t="s">
        <v>10</v>
      </c>
      <c r="H7" s="40">
        <f>I7*E7</f>
        <v>30000</v>
      </c>
      <c r="I7" s="50">
        <v>30000</v>
      </c>
    </row>
    <row r="8" spans="1:9" x14ac:dyDescent="0.3">
      <c r="A8" s="121" t="s">
        <v>57</v>
      </c>
      <c r="B8" s="51">
        <f>SUM(B3:B7)</f>
        <v>30000</v>
      </c>
      <c r="C8" s="51">
        <f>SUM(C3:C7)</f>
        <v>20000</v>
      </c>
      <c r="D8" s="51">
        <f>SUM(D3:D7)</f>
        <v>20000</v>
      </c>
      <c r="E8" s="70" t="s">
        <v>6</v>
      </c>
      <c r="F8" s="42"/>
      <c r="G8" s="59"/>
      <c r="H8" s="59"/>
      <c r="I8" s="60"/>
    </row>
    <row r="9" spans="1:9" x14ac:dyDescent="0.3">
      <c r="A9" s="122"/>
      <c r="B9" s="96" t="s">
        <v>44</v>
      </c>
      <c r="C9" s="96" t="s">
        <v>44</v>
      </c>
      <c r="D9" s="96" t="s">
        <v>44</v>
      </c>
      <c r="E9" s="71" t="s">
        <v>7</v>
      </c>
      <c r="F9" s="1"/>
      <c r="G9" s="39"/>
      <c r="H9" s="39"/>
      <c r="I9" s="61"/>
    </row>
    <row r="10" spans="1:9" ht="15" thickBot="1" x14ac:dyDescent="0.35">
      <c r="A10" s="123"/>
      <c r="B10" s="49">
        <v>30000</v>
      </c>
      <c r="C10" s="49">
        <v>20000</v>
      </c>
      <c r="D10" s="49">
        <v>20000</v>
      </c>
      <c r="E10" s="72" t="s">
        <v>8</v>
      </c>
      <c r="F10" s="62"/>
      <c r="G10" s="63"/>
      <c r="H10" s="63"/>
      <c r="I10" s="64"/>
    </row>
    <row r="11" spans="1:9" ht="15" thickBot="1" x14ac:dyDescent="0.35">
      <c r="A11" s="73" t="s">
        <v>2</v>
      </c>
      <c r="B11" s="55">
        <f>SUMPRODUCT(B3:E7,B13:E17)</f>
        <v>860000</v>
      </c>
      <c r="C11" s="56"/>
      <c r="D11" s="56"/>
      <c r="E11" s="56"/>
      <c r="F11" s="67"/>
      <c r="G11" s="56"/>
      <c r="H11" s="56"/>
      <c r="I11" s="57"/>
    </row>
    <row r="12" spans="1:9" ht="15" thickBot="1" x14ac:dyDescent="0.35">
      <c r="A12" s="73" t="s">
        <v>42</v>
      </c>
      <c r="B12" s="54" t="s">
        <v>32</v>
      </c>
      <c r="C12" s="67" t="s">
        <v>33</v>
      </c>
      <c r="D12" s="67" t="s">
        <v>34</v>
      </c>
      <c r="E12" s="74" t="s">
        <v>43</v>
      </c>
      <c r="F12" s="65"/>
      <c r="G12" s="114" t="s">
        <v>58</v>
      </c>
      <c r="H12" s="114"/>
      <c r="I12" s="115"/>
    </row>
    <row r="13" spans="1:9" x14ac:dyDescent="0.3">
      <c r="A13" s="71" t="s">
        <v>35</v>
      </c>
      <c r="B13" s="75">
        <v>5</v>
      </c>
      <c r="C13" s="29">
        <v>2</v>
      </c>
      <c r="D13" s="29">
        <v>3</v>
      </c>
      <c r="E13" s="76">
        <v>175000</v>
      </c>
      <c r="G13" s="116"/>
      <c r="H13" s="116"/>
      <c r="I13" s="117"/>
    </row>
    <row r="14" spans="1:9" x14ac:dyDescent="0.3">
      <c r="A14" s="71" t="s">
        <v>36</v>
      </c>
      <c r="B14" s="75">
        <v>4</v>
      </c>
      <c r="C14" s="29">
        <v>3</v>
      </c>
      <c r="D14" s="29">
        <v>4</v>
      </c>
      <c r="E14" s="76">
        <v>300000</v>
      </c>
      <c r="G14" s="68"/>
      <c r="H14" s="68"/>
      <c r="I14" s="69"/>
    </row>
    <row r="15" spans="1:9" x14ac:dyDescent="0.3">
      <c r="A15" s="71" t="s">
        <v>38</v>
      </c>
      <c r="B15" s="75">
        <v>9</v>
      </c>
      <c r="C15" s="29">
        <v>7</v>
      </c>
      <c r="D15" s="29">
        <v>5</v>
      </c>
      <c r="E15" s="76">
        <v>375000</v>
      </c>
      <c r="G15" s="68"/>
      <c r="H15" s="68"/>
      <c r="I15" s="69"/>
    </row>
    <row r="16" spans="1:9" x14ac:dyDescent="0.3">
      <c r="A16" s="71" t="s">
        <v>39</v>
      </c>
      <c r="B16" s="75">
        <v>10</v>
      </c>
      <c r="C16" s="29">
        <v>4</v>
      </c>
      <c r="D16" s="29">
        <v>2</v>
      </c>
      <c r="E16" s="76">
        <v>500000</v>
      </c>
      <c r="I16" s="53"/>
    </row>
    <row r="17" spans="1:9" ht="15" thickBot="1" x14ac:dyDescent="0.35">
      <c r="A17" s="72" t="s">
        <v>40</v>
      </c>
      <c r="B17" s="77">
        <v>8</v>
      </c>
      <c r="C17" s="66">
        <v>4</v>
      </c>
      <c r="D17" s="66">
        <v>3</v>
      </c>
      <c r="E17" s="78">
        <v>0</v>
      </c>
      <c r="F17" s="58"/>
      <c r="G17" s="58"/>
      <c r="H17" s="58"/>
      <c r="I17" s="45"/>
    </row>
  </sheetData>
  <mergeCells count="3">
    <mergeCell ref="A1:I1"/>
    <mergeCell ref="A8:A10"/>
    <mergeCell ref="G12:I13"/>
  </mergeCells>
  <pageMargins left="0.7" right="0.7" top="0.75" bottom="0.75" header="0.3" footer="0.3"/>
  <ignoredErrors>
    <ignoredError sqref="F3:F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3690-92A8-4688-943A-2611FC163F75}">
  <dimension ref="A1:H15"/>
  <sheetViews>
    <sheetView zoomScale="160" zoomScaleNormal="160" workbookViewId="0">
      <selection activeCell="F4" sqref="F4"/>
    </sheetView>
  </sheetViews>
  <sheetFormatPr defaultRowHeight="14.4" x14ac:dyDescent="0.3"/>
  <cols>
    <col min="1" max="1" width="17.109375" bestFit="1" customWidth="1"/>
    <col min="2" max="2" width="11.5546875" bestFit="1" customWidth="1"/>
    <col min="3" max="3" width="11.33203125" bestFit="1" customWidth="1"/>
    <col min="4" max="4" width="12.21875" bestFit="1" customWidth="1"/>
    <col min="5" max="5" width="10.77734375" bestFit="1" customWidth="1"/>
    <col min="7" max="7" width="10" customWidth="1"/>
    <col min="8" max="8" width="10.33203125" customWidth="1"/>
  </cols>
  <sheetData>
    <row r="1" spans="1:8" ht="15" thickBot="1" x14ac:dyDescent="0.35">
      <c r="A1" s="109" t="s">
        <v>62</v>
      </c>
      <c r="B1" s="110"/>
      <c r="C1" s="110"/>
      <c r="D1" s="110"/>
      <c r="E1" s="110"/>
      <c r="F1" s="110"/>
      <c r="G1" s="110"/>
      <c r="H1" s="111"/>
    </row>
    <row r="2" spans="1:8" ht="15" thickBot="1" x14ac:dyDescent="0.35">
      <c r="A2" s="81" t="s">
        <v>1</v>
      </c>
      <c r="B2" s="93" t="s">
        <v>48</v>
      </c>
      <c r="C2" s="62" t="s">
        <v>49</v>
      </c>
      <c r="D2" s="94" t="s">
        <v>50</v>
      </c>
      <c r="E2" s="18"/>
      <c r="H2" s="2"/>
    </row>
    <row r="3" spans="1:8" x14ac:dyDescent="0.3">
      <c r="A3" s="80" t="s">
        <v>41</v>
      </c>
      <c r="B3" s="18">
        <v>1</v>
      </c>
      <c r="C3">
        <v>1</v>
      </c>
      <c r="D3" s="2">
        <v>0</v>
      </c>
      <c r="E3" s="18"/>
      <c r="H3" s="2"/>
    </row>
    <row r="4" spans="1:8" ht="15" thickBot="1" x14ac:dyDescent="0.35">
      <c r="A4" s="81" t="s">
        <v>60</v>
      </c>
      <c r="B4" s="83">
        <v>35</v>
      </c>
      <c r="C4" s="58">
        <v>12</v>
      </c>
      <c r="D4" s="84">
        <v>0</v>
      </c>
      <c r="E4" s="41" t="s">
        <v>2</v>
      </c>
      <c r="F4" s="91">
        <f>SUMPRODUCT(B14:D14,B6:D6)-SUMPRODUCT(B3:D3,B15:D15)</f>
        <v>1402</v>
      </c>
      <c r="G4" s="4"/>
      <c r="H4" s="5"/>
    </row>
    <row r="5" spans="1:8" ht="15" thickBot="1" x14ac:dyDescent="0.35">
      <c r="A5" s="80"/>
      <c r="B5" s="18"/>
      <c r="D5" s="2"/>
      <c r="H5" s="53"/>
    </row>
    <row r="6" spans="1:8" x14ac:dyDescent="0.3">
      <c r="A6" s="82" t="s">
        <v>61</v>
      </c>
      <c r="B6" s="85">
        <f>SUMPRODUCT(B4,SUM(B10:B12))</f>
        <v>35</v>
      </c>
      <c r="C6" s="65">
        <f t="shared" ref="C6:D6" si="0">SUMPRODUCT(C4,SUM(C10:C12))</f>
        <v>8.3999999999999986</v>
      </c>
      <c r="D6" s="86">
        <f t="shared" si="0"/>
        <v>0</v>
      </c>
      <c r="E6" s="90"/>
      <c r="F6" s="14"/>
      <c r="G6" s="14"/>
      <c r="H6" s="15"/>
    </row>
    <row r="7" spans="1:8" x14ac:dyDescent="0.3">
      <c r="A7" s="80"/>
      <c r="B7" s="87" t="s">
        <v>10</v>
      </c>
      <c r="C7" s="88" t="s">
        <v>10</v>
      </c>
      <c r="D7" s="89" t="s">
        <v>10</v>
      </c>
      <c r="E7" s="18"/>
      <c r="H7" s="2"/>
    </row>
    <row r="8" spans="1:8" ht="15" thickBot="1" x14ac:dyDescent="0.35">
      <c r="A8" s="81" t="s">
        <v>59</v>
      </c>
      <c r="B8" s="83">
        <f>B3*50</f>
        <v>50</v>
      </c>
      <c r="C8" s="58">
        <f>C3*25</f>
        <v>25</v>
      </c>
      <c r="D8" s="84">
        <f>D3*40</f>
        <v>0</v>
      </c>
      <c r="E8" s="19"/>
      <c r="F8" s="4"/>
      <c r="G8" s="4"/>
      <c r="H8" s="5"/>
    </row>
    <row r="9" spans="1:8" ht="15" thickBot="1" x14ac:dyDescent="0.35">
      <c r="A9" s="80"/>
      <c r="B9" s="18"/>
      <c r="D9" s="2"/>
      <c r="E9" s="62" t="s">
        <v>64</v>
      </c>
      <c r="F9" s="62"/>
      <c r="G9" s="124" t="s">
        <v>63</v>
      </c>
      <c r="H9" s="125"/>
    </row>
    <row r="10" spans="1:8" x14ac:dyDescent="0.3">
      <c r="A10" s="82" t="s">
        <v>45</v>
      </c>
      <c r="B10" s="85">
        <v>0.4</v>
      </c>
      <c r="C10" s="65">
        <v>0.5</v>
      </c>
      <c r="D10" s="86">
        <v>0.6</v>
      </c>
      <c r="E10">
        <f>SUMPRODUCT(B10:D10,$B$4:$D$4)</f>
        <v>20</v>
      </c>
      <c r="F10" t="s">
        <v>10</v>
      </c>
      <c r="G10">
        <v>20</v>
      </c>
      <c r="H10" s="53"/>
    </row>
    <row r="11" spans="1:8" x14ac:dyDescent="0.3">
      <c r="A11" s="80" t="s">
        <v>46</v>
      </c>
      <c r="B11" s="18"/>
      <c r="C11">
        <v>0.2</v>
      </c>
      <c r="D11" s="2">
        <v>0.1</v>
      </c>
      <c r="E11">
        <f t="shared" ref="E11:E12" si="1">SUMPRODUCT(B11:D11,$B$4:$D$4)</f>
        <v>2.4000000000000004</v>
      </c>
      <c r="F11" t="s">
        <v>10</v>
      </c>
      <c r="G11">
        <v>5</v>
      </c>
      <c r="H11" s="53"/>
    </row>
    <row r="12" spans="1:8" ht="15" thickBot="1" x14ac:dyDescent="0.35">
      <c r="A12" s="81" t="s">
        <v>47</v>
      </c>
      <c r="B12" s="83">
        <v>0.6</v>
      </c>
      <c r="C12" s="58"/>
      <c r="D12" s="84">
        <v>0.3</v>
      </c>
      <c r="E12" s="58">
        <f t="shared" si="1"/>
        <v>21</v>
      </c>
      <c r="F12" s="58" t="s">
        <v>10</v>
      </c>
      <c r="G12" s="58">
        <v>21</v>
      </c>
      <c r="H12" s="45"/>
    </row>
    <row r="13" spans="1:8" ht="15" thickBot="1" x14ac:dyDescent="0.35">
      <c r="A13" s="80"/>
      <c r="B13" s="18"/>
      <c r="D13" s="2"/>
      <c r="H13" s="53"/>
    </row>
    <row r="14" spans="1:8" x14ac:dyDescent="0.3">
      <c r="A14" s="82" t="s">
        <v>51</v>
      </c>
      <c r="B14" s="85">
        <v>40</v>
      </c>
      <c r="C14" s="65">
        <v>30</v>
      </c>
      <c r="D14" s="86">
        <v>50</v>
      </c>
      <c r="E14" s="65"/>
      <c r="F14" s="65"/>
      <c r="G14" s="65"/>
      <c r="H14" s="52"/>
    </row>
    <row r="15" spans="1:8" ht="15" thickBot="1" x14ac:dyDescent="0.35">
      <c r="A15" s="81" t="s">
        <v>52</v>
      </c>
      <c r="B15" s="19">
        <v>200</v>
      </c>
      <c r="C15" s="4">
        <v>50</v>
      </c>
      <c r="D15" s="5">
        <v>400</v>
      </c>
      <c r="E15" s="58"/>
      <c r="F15" s="58"/>
      <c r="G15" s="58"/>
      <c r="H15" s="45"/>
    </row>
  </sheetData>
  <mergeCells count="2">
    <mergeCell ref="G9:H9"/>
    <mergeCell ref="A1:H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A01B-0DD7-46D0-9E35-50BB5C8ECF76}">
  <dimension ref="A1:X23"/>
  <sheetViews>
    <sheetView tabSelected="1" zoomScale="130" zoomScaleNormal="130" workbookViewId="0">
      <selection activeCell="Z21" sqref="Z21"/>
    </sheetView>
  </sheetViews>
  <sheetFormatPr defaultRowHeight="14.4" x14ac:dyDescent="0.3"/>
  <cols>
    <col min="1" max="1" width="10.21875" style="1" bestFit="1" customWidth="1"/>
    <col min="2" max="21" width="2.77734375" customWidth="1"/>
    <col min="22" max="22" width="4.109375" bestFit="1" customWidth="1"/>
    <col min="23" max="23" width="4.5546875" bestFit="1" customWidth="1"/>
    <col min="24" max="24" width="4.33203125" bestFit="1" customWidth="1"/>
  </cols>
  <sheetData>
    <row r="1" spans="1:24" ht="15" thickBot="1" x14ac:dyDescent="0.35">
      <c r="A1" s="126" t="s">
        <v>55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8"/>
    </row>
    <row r="2" spans="1:24" s="1" customFormat="1" ht="15" thickBot="1" x14ac:dyDescent="0.35">
      <c r="A2" s="6" t="s">
        <v>1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2" t="s">
        <v>6</v>
      </c>
      <c r="W2" s="23" t="s">
        <v>7</v>
      </c>
      <c r="X2" s="24" t="s">
        <v>8</v>
      </c>
    </row>
    <row r="3" spans="1:24" ht="15" thickBot="1" x14ac:dyDescent="0.35">
      <c r="A3" s="95" t="s">
        <v>53</v>
      </c>
      <c r="B3" s="65">
        <v>0</v>
      </c>
      <c r="C3" s="65">
        <v>0</v>
      </c>
      <c r="D3" s="65">
        <v>0</v>
      </c>
      <c r="E3" s="65">
        <v>0</v>
      </c>
      <c r="F3" s="65">
        <v>0</v>
      </c>
      <c r="G3" s="65">
        <v>0</v>
      </c>
      <c r="H3" s="65">
        <v>1</v>
      </c>
      <c r="I3" s="65">
        <v>0</v>
      </c>
      <c r="J3" s="65">
        <v>0</v>
      </c>
      <c r="K3" s="65">
        <v>0</v>
      </c>
      <c r="L3" s="65">
        <v>1</v>
      </c>
      <c r="M3" s="65">
        <v>1</v>
      </c>
      <c r="N3" s="65">
        <v>0</v>
      </c>
      <c r="O3" s="65">
        <v>0</v>
      </c>
      <c r="P3" s="65">
        <v>0</v>
      </c>
      <c r="Q3" s="65">
        <v>0</v>
      </c>
      <c r="R3" s="65">
        <v>0</v>
      </c>
      <c r="S3" s="65">
        <v>0</v>
      </c>
      <c r="T3" s="65">
        <v>0</v>
      </c>
      <c r="U3" s="65">
        <v>0</v>
      </c>
      <c r="V3" s="129" t="s">
        <v>54</v>
      </c>
      <c r="W3" s="130"/>
      <c r="X3" s="79">
        <f>SUM(B3:U3)</f>
        <v>3</v>
      </c>
    </row>
    <row r="4" spans="1:24" x14ac:dyDescent="0.3">
      <c r="A4" s="97">
        <v>1</v>
      </c>
      <c r="B4" s="99">
        <v>1</v>
      </c>
      <c r="C4" s="100">
        <v>1</v>
      </c>
      <c r="D4" s="100"/>
      <c r="E4" s="100"/>
      <c r="F4" s="100"/>
      <c r="G4" s="100"/>
      <c r="H4" s="100"/>
      <c r="I4" s="100"/>
      <c r="J4" s="100"/>
      <c r="K4" s="100"/>
      <c r="L4" s="100"/>
      <c r="M4" s="100">
        <v>1</v>
      </c>
      <c r="N4" s="100"/>
      <c r="O4" s="100"/>
      <c r="P4" s="100"/>
      <c r="Q4" s="100">
        <v>1</v>
      </c>
      <c r="R4" s="100"/>
      <c r="S4" s="100"/>
      <c r="T4" s="100"/>
      <c r="U4" s="101"/>
      <c r="V4">
        <f>SUMPRODUCT(B4:U4,$B$3:$U$3)</f>
        <v>1</v>
      </c>
      <c r="W4" t="s">
        <v>56</v>
      </c>
      <c r="X4" s="2">
        <v>1</v>
      </c>
    </row>
    <row r="5" spans="1:24" x14ac:dyDescent="0.3">
      <c r="A5" s="97">
        <v>2</v>
      </c>
      <c r="B5" s="102">
        <v>1</v>
      </c>
      <c r="C5" s="98">
        <v>1</v>
      </c>
      <c r="D5" s="98">
        <v>1</v>
      </c>
      <c r="E5" s="98"/>
      <c r="F5" s="98"/>
      <c r="G5" s="98"/>
      <c r="H5" s="98"/>
      <c r="I5" s="98"/>
      <c r="J5" s="98"/>
      <c r="K5" s="98"/>
      <c r="L5" s="98"/>
      <c r="M5" s="98">
        <v>1</v>
      </c>
      <c r="N5" s="98"/>
      <c r="O5" s="98"/>
      <c r="P5" s="98"/>
      <c r="Q5" s="98"/>
      <c r="R5" s="98"/>
      <c r="S5" s="98"/>
      <c r="T5" s="98"/>
      <c r="U5" s="103"/>
      <c r="V5">
        <f t="shared" ref="V5:V23" si="0">SUMPRODUCT(B5:U5,$B$3:$U$3)</f>
        <v>1</v>
      </c>
      <c r="W5" t="s">
        <v>56</v>
      </c>
      <c r="X5" s="2">
        <v>1</v>
      </c>
    </row>
    <row r="6" spans="1:24" x14ac:dyDescent="0.3">
      <c r="A6" s="97">
        <v>3</v>
      </c>
      <c r="B6" s="102"/>
      <c r="C6" s="98">
        <v>1</v>
      </c>
      <c r="D6" s="98">
        <v>1</v>
      </c>
      <c r="E6" s="98">
        <v>1</v>
      </c>
      <c r="F6" s="98"/>
      <c r="G6" s="98"/>
      <c r="H6" s="98"/>
      <c r="I6" s="98"/>
      <c r="J6" s="98">
        <v>1</v>
      </c>
      <c r="K6" s="98">
        <v>1</v>
      </c>
      <c r="L6" s="98"/>
      <c r="M6" s="98">
        <v>1</v>
      </c>
      <c r="N6" s="98">
        <v>1</v>
      </c>
      <c r="O6" s="98"/>
      <c r="P6" s="98"/>
      <c r="Q6" s="98"/>
      <c r="R6" s="98"/>
      <c r="S6" s="98"/>
      <c r="T6" s="98"/>
      <c r="U6" s="103"/>
      <c r="V6">
        <f t="shared" si="0"/>
        <v>1</v>
      </c>
      <c r="W6" t="s">
        <v>56</v>
      </c>
      <c r="X6" s="2">
        <v>1</v>
      </c>
    </row>
    <row r="7" spans="1:24" x14ac:dyDescent="0.3">
      <c r="A7" s="97">
        <v>4</v>
      </c>
      <c r="B7" s="102"/>
      <c r="C7" s="98"/>
      <c r="D7" s="98">
        <v>1</v>
      </c>
      <c r="E7" s="98">
        <v>1</v>
      </c>
      <c r="F7" s="98">
        <v>1</v>
      </c>
      <c r="G7" s="98"/>
      <c r="H7" s="98">
        <v>1</v>
      </c>
      <c r="I7" s="98"/>
      <c r="J7" s="98">
        <v>1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103"/>
      <c r="V7">
        <f t="shared" si="0"/>
        <v>1</v>
      </c>
      <c r="W7" t="s">
        <v>56</v>
      </c>
      <c r="X7" s="2">
        <v>1</v>
      </c>
    </row>
    <row r="8" spans="1:24" x14ac:dyDescent="0.3">
      <c r="A8" s="97">
        <v>5</v>
      </c>
      <c r="B8" s="102"/>
      <c r="C8" s="98"/>
      <c r="D8" s="98"/>
      <c r="E8" s="98">
        <v>1</v>
      </c>
      <c r="F8" s="98">
        <v>1</v>
      </c>
      <c r="G8" s="98">
        <v>1</v>
      </c>
      <c r="H8" s="98">
        <v>1</v>
      </c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103"/>
      <c r="V8">
        <f t="shared" si="0"/>
        <v>1</v>
      </c>
      <c r="W8" t="s">
        <v>56</v>
      </c>
      <c r="X8" s="2">
        <v>1</v>
      </c>
    </row>
    <row r="9" spans="1:24" x14ac:dyDescent="0.3">
      <c r="A9" s="97">
        <v>6</v>
      </c>
      <c r="B9" s="102"/>
      <c r="C9" s="98"/>
      <c r="D9" s="98"/>
      <c r="E9" s="98"/>
      <c r="F9" s="98">
        <v>1</v>
      </c>
      <c r="G9" s="98">
        <v>1</v>
      </c>
      <c r="H9" s="98">
        <v>1</v>
      </c>
      <c r="I9" s="98"/>
      <c r="J9" s="98"/>
      <c r="K9" s="98"/>
      <c r="L9" s="98"/>
      <c r="M9" s="98"/>
      <c r="N9" s="98"/>
      <c r="O9" s="98"/>
      <c r="P9" s="98"/>
      <c r="Q9" s="98"/>
      <c r="R9" s="98">
        <v>1</v>
      </c>
      <c r="S9" s="98"/>
      <c r="T9" s="98"/>
      <c r="U9" s="103"/>
      <c r="V9">
        <f t="shared" si="0"/>
        <v>1</v>
      </c>
      <c r="W9" t="s">
        <v>56</v>
      </c>
      <c r="X9" s="2">
        <v>1</v>
      </c>
    </row>
    <row r="10" spans="1:24" x14ac:dyDescent="0.3">
      <c r="A10" s="97">
        <v>7</v>
      </c>
      <c r="B10" s="102"/>
      <c r="C10" s="98"/>
      <c r="D10" s="98"/>
      <c r="E10" s="98">
        <v>1</v>
      </c>
      <c r="F10" s="98">
        <v>1</v>
      </c>
      <c r="G10" s="98">
        <v>1</v>
      </c>
      <c r="H10" s="98">
        <v>1</v>
      </c>
      <c r="I10" s="98">
        <v>1</v>
      </c>
      <c r="J10" s="98">
        <v>1</v>
      </c>
      <c r="K10" s="98"/>
      <c r="L10" s="98"/>
      <c r="M10" s="98"/>
      <c r="N10" s="98"/>
      <c r="O10" s="98"/>
      <c r="P10" s="98"/>
      <c r="Q10" s="98"/>
      <c r="R10" s="98">
        <v>1</v>
      </c>
      <c r="S10" s="98">
        <v>1</v>
      </c>
      <c r="T10" s="98"/>
      <c r="U10" s="103"/>
      <c r="V10">
        <f t="shared" si="0"/>
        <v>1</v>
      </c>
      <c r="W10" t="s">
        <v>56</v>
      </c>
      <c r="X10" s="2">
        <v>1</v>
      </c>
    </row>
    <row r="11" spans="1:24" x14ac:dyDescent="0.3">
      <c r="A11" s="97">
        <v>8</v>
      </c>
      <c r="B11" s="102"/>
      <c r="C11" s="98"/>
      <c r="D11" s="98"/>
      <c r="E11" s="98"/>
      <c r="F11" s="98"/>
      <c r="G11" s="98"/>
      <c r="H11" s="98">
        <v>1</v>
      </c>
      <c r="I11" s="98">
        <v>1</v>
      </c>
      <c r="J11" s="98">
        <v>1</v>
      </c>
      <c r="K11" s="98">
        <v>1</v>
      </c>
      <c r="L11" s="98">
        <v>1</v>
      </c>
      <c r="M11" s="98"/>
      <c r="N11" s="98"/>
      <c r="O11" s="98"/>
      <c r="P11" s="98"/>
      <c r="Q11" s="98"/>
      <c r="R11" s="98"/>
      <c r="S11" s="98">
        <v>1</v>
      </c>
      <c r="T11" s="98"/>
      <c r="U11" s="103"/>
      <c r="V11">
        <f t="shared" si="0"/>
        <v>2</v>
      </c>
      <c r="W11" t="s">
        <v>56</v>
      </c>
      <c r="X11" s="2">
        <v>1</v>
      </c>
    </row>
    <row r="12" spans="1:24" x14ac:dyDescent="0.3">
      <c r="A12" s="97">
        <v>9</v>
      </c>
      <c r="B12" s="102"/>
      <c r="C12" s="98"/>
      <c r="D12" s="98">
        <v>1</v>
      </c>
      <c r="E12" s="98">
        <v>1</v>
      </c>
      <c r="F12" s="98"/>
      <c r="G12" s="98"/>
      <c r="H12" s="98">
        <v>1</v>
      </c>
      <c r="I12" s="98">
        <v>1</v>
      </c>
      <c r="J12" s="98">
        <v>1</v>
      </c>
      <c r="K12" s="98">
        <v>1</v>
      </c>
      <c r="L12" s="98"/>
      <c r="M12" s="98"/>
      <c r="N12" s="98"/>
      <c r="O12" s="98"/>
      <c r="P12" s="98"/>
      <c r="Q12" s="98"/>
      <c r="R12" s="98"/>
      <c r="S12" s="98"/>
      <c r="T12" s="98"/>
      <c r="U12" s="103"/>
      <c r="V12">
        <f t="shared" si="0"/>
        <v>1</v>
      </c>
      <c r="W12" t="s">
        <v>56</v>
      </c>
      <c r="X12" s="2">
        <v>1</v>
      </c>
    </row>
    <row r="13" spans="1:24" x14ac:dyDescent="0.3">
      <c r="A13" s="97">
        <v>10</v>
      </c>
      <c r="B13" s="102"/>
      <c r="C13" s="98"/>
      <c r="D13" s="98">
        <v>1</v>
      </c>
      <c r="E13" s="98"/>
      <c r="F13" s="98"/>
      <c r="G13" s="98"/>
      <c r="H13" s="98"/>
      <c r="I13" s="98">
        <v>1</v>
      </c>
      <c r="J13" s="98">
        <v>1</v>
      </c>
      <c r="K13" s="98">
        <v>1</v>
      </c>
      <c r="L13" s="98">
        <v>1</v>
      </c>
      <c r="M13" s="98">
        <v>1</v>
      </c>
      <c r="N13" s="98">
        <v>1</v>
      </c>
      <c r="O13" s="98"/>
      <c r="P13" s="98"/>
      <c r="Q13" s="98"/>
      <c r="R13" s="98"/>
      <c r="S13" s="98"/>
      <c r="T13" s="98"/>
      <c r="U13" s="103"/>
      <c r="V13">
        <f t="shared" si="0"/>
        <v>2</v>
      </c>
      <c r="W13" t="s">
        <v>56</v>
      </c>
      <c r="X13" s="2">
        <v>1</v>
      </c>
    </row>
    <row r="14" spans="1:24" x14ac:dyDescent="0.3">
      <c r="A14" s="97">
        <v>11</v>
      </c>
      <c r="B14" s="102"/>
      <c r="C14" s="98"/>
      <c r="D14" s="98"/>
      <c r="E14" s="98"/>
      <c r="F14" s="98"/>
      <c r="G14" s="98"/>
      <c r="H14" s="98"/>
      <c r="I14" s="98">
        <v>1</v>
      </c>
      <c r="J14" s="98"/>
      <c r="K14" s="98">
        <v>1</v>
      </c>
      <c r="L14" s="98">
        <v>1</v>
      </c>
      <c r="M14" s="98"/>
      <c r="N14" s="98">
        <v>1</v>
      </c>
      <c r="O14" s="98">
        <v>1</v>
      </c>
      <c r="P14" s="98">
        <v>1</v>
      </c>
      <c r="Q14" s="98"/>
      <c r="R14" s="98"/>
      <c r="S14" s="98">
        <v>1</v>
      </c>
      <c r="T14" s="98">
        <v>1</v>
      </c>
      <c r="U14" s="103">
        <v>1</v>
      </c>
      <c r="V14">
        <f t="shared" si="0"/>
        <v>1</v>
      </c>
      <c r="W14" t="s">
        <v>56</v>
      </c>
      <c r="X14" s="2">
        <v>1</v>
      </c>
    </row>
    <row r="15" spans="1:24" x14ac:dyDescent="0.3">
      <c r="A15" s="97">
        <v>12</v>
      </c>
      <c r="B15" s="102">
        <v>1</v>
      </c>
      <c r="C15" s="98">
        <v>1</v>
      </c>
      <c r="D15" s="98">
        <v>1</v>
      </c>
      <c r="E15" s="98"/>
      <c r="F15" s="98"/>
      <c r="G15" s="98"/>
      <c r="H15" s="98"/>
      <c r="I15" s="98"/>
      <c r="J15" s="98"/>
      <c r="K15" s="98">
        <v>1</v>
      </c>
      <c r="L15" s="98"/>
      <c r="M15" s="98">
        <v>1</v>
      </c>
      <c r="N15" s="98">
        <v>1</v>
      </c>
      <c r="O15" s="98"/>
      <c r="P15" s="98"/>
      <c r="Q15" s="98">
        <v>1</v>
      </c>
      <c r="R15" s="98"/>
      <c r="S15" s="98"/>
      <c r="T15" s="98"/>
      <c r="U15" s="103"/>
      <c r="V15">
        <f t="shared" si="0"/>
        <v>1</v>
      </c>
      <c r="W15" t="s">
        <v>56</v>
      </c>
      <c r="X15" s="2">
        <v>1</v>
      </c>
    </row>
    <row r="16" spans="1:24" x14ac:dyDescent="0.3">
      <c r="A16" s="97">
        <v>13</v>
      </c>
      <c r="B16" s="102"/>
      <c r="C16" s="98"/>
      <c r="D16" s="98">
        <v>1</v>
      </c>
      <c r="E16" s="98"/>
      <c r="F16" s="98"/>
      <c r="G16" s="98"/>
      <c r="H16" s="98"/>
      <c r="I16" s="98"/>
      <c r="J16" s="98"/>
      <c r="K16" s="98">
        <v>1</v>
      </c>
      <c r="L16" s="98">
        <v>1</v>
      </c>
      <c r="M16" s="98">
        <v>1</v>
      </c>
      <c r="N16" s="98">
        <v>1</v>
      </c>
      <c r="O16" s="98"/>
      <c r="P16" s="98">
        <v>1</v>
      </c>
      <c r="Q16" s="98">
        <v>1</v>
      </c>
      <c r="R16" s="98"/>
      <c r="S16" s="98"/>
      <c r="T16" s="98"/>
      <c r="U16" s="103"/>
      <c r="V16">
        <f t="shared" si="0"/>
        <v>2</v>
      </c>
      <c r="W16" t="s">
        <v>56</v>
      </c>
      <c r="X16" s="2">
        <v>1</v>
      </c>
    </row>
    <row r="17" spans="1:24" x14ac:dyDescent="0.3">
      <c r="A17" s="97">
        <v>14</v>
      </c>
      <c r="B17" s="102"/>
      <c r="C17" s="98"/>
      <c r="D17" s="98"/>
      <c r="E17" s="98"/>
      <c r="F17" s="98"/>
      <c r="G17" s="98"/>
      <c r="H17" s="98"/>
      <c r="I17" s="98"/>
      <c r="J17" s="98"/>
      <c r="K17" s="98"/>
      <c r="L17" s="98">
        <v>1</v>
      </c>
      <c r="M17" s="98"/>
      <c r="N17" s="98"/>
      <c r="O17" s="98">
        <v>1</v>
      </c>
      <c r="P17" s="98">
        <v>1</v>
      </c>
      <c r="Q17" s="98"/>
      <c r="R17" s="98"/>
      <c r="S17" s="98"/>
      <c r="T17" s="98"/>
      <c r="U17" s="103">
        <v>1</v>
      </c>
      <c r="V17">
        <f t="shared" si="0"/>
        <v>1</v>
      </c>
      <c r="W17" t="s">
        <v>56</v>
      </c>
      <c r="X17" s="2">
        <v>1</v>
      </c>
    </row>
    <row r="18" spans="1:24" x14ac:dyDescent="0.3">
      <c r="A18" s="97">
        <v>15</v>
      </c>
      <c r="B18" s="102"/>
      <c r="C18" s="98"/>
      <c r="D18" s="98"/>
      <c r="E18" s="98"/>
      <c r="F18" s="98"/>
      <c r="G18" s="98"/>
      <c r="H18" s="98"/>
      <c r="I18" s="98"/>
      <c r="J18" s="98"/>
      <c r="K18" s="98"/>
      <c r="L18" s="98">
        <v>1</v>
      </c>
      <c r="M18" s="98"/>
      <c r="N18" s="98">
        <v>1</v>
      </c>
      <c r="O18" s="98">
        <v>1</v>
      </c>
      <c r="P18" s="98">
        <v>1</v>
      </c>
      <c r="Q18" s="98">
        <v>1</v>
      </c>
      <c r="R18" s="98"/>
      <c r="S18" s="98"/>
      <c r="T18" s="98"/>
      <c r="U18" s="103"/>
      <c r="V18">
        <f t="shared" si="0"/>
        <v>1</v>
      </c>
      <c r="W18" t="s">
        <v>56</v>
      </c>
      <c r="X18" s="2">
        <v>1</v>
      </c>
    </row>
    <row r="19" spans="1:24" x14ac:dyDescent="0.3">
      <c r="A19" s="97">
        <v>16</v>
      </c>
      <c r="B19" s="102">
        <v>1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>
        <v>1</v>
      </c>
      <c r="N19" s="98">
        <v>1</v>
      </c>
      <c r="O19" s="98"/>
      <c r="P19" s="98">
        <v>1</v>
      </c>
      <c r="Q19" s="98">
        <v>1</v>
      </c>
      <c r="R19" s="98"/>
      <c r="S19" s="98"/>
      <c r="T19" s="98"/>
      <c r="U19" s="103"/>
      <c r="V19">
        <f t="shared" si="0"/>
        <v>1</v>
      </c>
      <c r="W19" t="s">
        <v>56</v>
      </c>
      <c r="X19" s="2">
        <v>1</v>
      </c>
    </row>
    <row r="20" spans="1:24" ht="12.45" customHeight="1" x14ac:dyDescent="0.3">
      <c r="A20" s="97">
        <v>17</v>
      </c>
      <c r="B20" s="102"/>
      <c r="C20" s="98"/>
      <c r="D20" s="98"/>
      <c r="E20" s="98"/>
      <c r="F20" s="98"/>
      <c r="G20" s="98">
        <v>1</v>
      </c>
      <c r="H20" s="98">
        <v>1</v>
      </c>
      <c r="I20" s="98"/>
      <c r="J20" s="98"/>
      <c r="K20" s="98"/>
      <c r="L20" s="98"/>
      <c r="M20" s="98"/>
      <c r="N20" s="98"/>
      <c r="O20" s="98"/>
      <c r="P20" s="98"/>
      <c r="Q20" s="98"/>
      <c r="R20" s="98">
        <v>1</v>
      </c>
      <c r="S20" s="98">
        <v>1</v>
      </c>
      <c r="T20" s="98"/>
      <c r="U20" s="103"/>
      <c r="V20">
        <f t="shared" si="0"/>
        <v>1</v>
      </c>
      <c r="W20" t="s">
        <v>56</v>
      </c>
      <c r="X20" s="2">
        <v>1</v>
      </c>
    </row>
    <row r="21" spans="1:24" x14ac:dyDescent="0.3">
      <c r="A21" s="97">
        <v>18</v>
      </c>
      <c r="B21" s="102"/>
      <c r="C21" s="98"/>
      <c r="D21" s="98"/>
      <c r="E21" s="98"/>
      <c r="F21" s="98"/>
      <c r="G21" s="98"/>
      <c r="H21" s="98">
        <v>1</v>
      </c>
      <c r="I21" s="98">
        <v>1</v>
      </c>
      <c r="J21" s="98"/>
      <c r="K21" s="98"/>
      <c r="L21" s="98">
        <v>1</v>
      </c>
      <c r="M21" s="98"/>
      <c r="N21" s="98"/>
      <c r="O21" s="98"/>
      <c r="P21" s="98"/>
      <c r="Q21" s="98"/>
      <c r="R21" s="98">
        <v>1</v>
      </c>
      <c r="S21" s="98">
        <v>1</v>
      </c>
      <c r="T21" s="98">
        <v>1</v>
      </c>
      <c r="U21" s="103"/>
      <c r="V21">
        <f t="shared" si="0"/>
        <v>2</v>
      </c>
      <c r="W21" t="s">
        <v>56</v>
      </c>
      <c r="X21" s="2">
        <v>1</v>
      </c>
    </row>
    <row r="22" spans="1:24" x14ac:dyDescent="0.3">
      <c r="A22" s="97">
        <v>19</v>
      </c>
      <c r="B22" s="102"/>
      <c r="C22" s="98"/>
      <c r="D22" s="98"/>
      <c r="E22" s="98"/>
      <c r="F22" s="98"/>
      <c r="G22" s="98"/>
      <c r="H22" s="98"/>
      <c r="I22" s="98"/>
      <c r="J22" s="98"/>
      <c r="K22" s="98"/>
      <c r="L22" s="98">
        <v>1</v>
      </c>
      <c r="M22" s="98"/>
      <c r="N22" s="98"/>
      <c r="O22" s="98"/>
      <c r="P22" s="98"/>
      <c r="Q22" s="98"/>
      <c r="R22" s="98"/>
      <c r="S22" s="98">
        <v>1</v>
      </c>
      <c r="T22" s="98">
        <v>1</v>
      </c>
      <c r="U22" s="103">
        <v>1</v>
      </c>
      <c r="V22">
        <f t="shared" si="0"/>
        <v>1</v>
      </c>
      <c r="W22" t="s">
        <v>56</v>
      </c>
      <c r="X22" s="2">
        <v>1</v>
      </c>
    </row>
    <row r="23" spans="1:24" ht="15" thickBot="1" x14ac:dyDescent="0.35">
      <c r="A23" s="41">
        <v>20</v>
      </c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5">
        <v>1</v>
      </c>
      <c r="M23" s="105"/>
      <c r="N23" s="105"/>
      <c r="O23" s="105">
        <v>1</v>
      </c>
      <c r="P23" s="105"/>
      <c r="Q23" s="105"/>
      <c r="R23" s="105"/>
      <c r="S23" s="105"/>
      <c r="T23" s="105">
        <v>1</v>
      </c>
      <c r="U23" s="106">
        <v>1</v>
      </c>
      <c r="V23" s="4">
        <f t="shared" si="0"/>
        <v>1</v>
      </c>
      <c r="W23" s="4" t="s">
        <v>56</v>
      </c>
      <c r="X23" s="5">
        <v>1</v>
      </c>
    </row>
  </sheetData>
  <mergeCells count="2">
    <mergeCell ref="A1:X1"/>
    <mergeCell ref="V3:W3"/>
  </mergeCells>
  <conditionalFormatting sqref="B3:U3">
    <cfRule type="cellIs" dxfId="0" priority="11" operator="equal">
      <formula>0</formula>
    </cfRule>
    <cfRule type="cellIs" dxfId="1" priority="12" operator="equal">
      <formula>0.5</formula>
    </cfRule>
    <cfRule type="cellIs" dxfId="2" priority="13" operator="equal">
      <formula>1</formula>
    </cfRule>
    <cfRule type="cellIs" dxfId="3" priority="2" operator="equal">
      <formula>0</formula>
    </cfRule>
    <cfRule type="cellIs" dxfId="4" priority="1" operator="equal">
      <formula>1</formula>
    </cfRule>
  </conditionalFormatting>
  <conditionalFormatting sqref="B4:U23">
    <cfRule type="cellIs" dxfId="10" priority="3" operator="equal">
      <formula>1</formula>
    </cfRule>
  </conditionalFormatting>
  <pageMargins left="0.7" right="0.7" top="0.75" bottom="0.75" header="0.3" footer="0.3"/>
  <ignoredErrors>
    <ignoredError sqref="V4:V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Eastborne Reality</vt:lpstr>
      <vt:lpstr>Capital Budgeting</vt:lpstr>
      <vt:lpstr>Network Design</vt:lpstr>
      <vt:lpstr>Network Design 0</vt:lpstr>
      <vt:lpstr>Fixed Cost Problem</vt:lpstr>
      <vt:lpstr>Set Covering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2024-12-22T13:16:54Z</dcterms:modified>
</cp:coreProperties>
</file>