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255" documentId="13_ncr:1_{FECBC9E1-4A51-404E-9462-09FC444E6286}" xr6:coauthVersionLast="47" xr6:coauthVersionMax="47" xr10:uidLastSave="{9E4D25EB-5390-40A3-9116-0467F32584DB}"/>
  <bookViews>
    <workbookView xWindow="-108" yWindow="-108" windowWidth="23256" windowHeight="13896" activeTab="1" xr2:uid="{00000000-000D-0000-FFFF-FFFF00000000}"/>
  </bookViews>
  <sheets>
    <sheet name="Product Design" sheetId="1" r:id="rId1"/>
    <sheet name="Book Publish" sheetId="2" r:id="rId2"/>
    <sheet name="Yeager National Bank" sheetId="3" r:id="rId3"/>
    <sheet name="Linearity Report 1" sheetId="4" r:id="rId4"/>
  </sheets>
  <definedNames>
    <definedName name="solver_adj" localSheetId="1" hidden="1">'Book Publish'!$I$4:$I$13</definedName>
    <definedName name="solver_adj" localSheetId="0" hidden="1">'Product Design'!$B$19:$J$19,'Product Design'!$Q$5:$Q$12</definedName>
    <definedName name="solver_adj" localSheetId="2" hidden="1">'Yeager National Bank'!$B$19:$E$24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2</definedName>
    <definedName name="solver_eng" localSheetId="0" hidden="1">2</definedName>
    <definedName name="solver_eng" localSheetId="2" hidden="1">2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0" localSheetId="1" hidden="1">'Book Publish'!$K$6</definedName>
    <definedName name="solver_lhs1" localSheetId="1" hidden="1">'Book Publish'!$E$14:$G$14</definedName>
    <definedName name="solver_lhs1" localSheetId="0" hidden="1">'Product Design'!$B$19:$J$19</definedName>
    <definedName name="solver_lhs1" localSheetId="2" hidden="1">'Yeager National Bank'!$B$19:$B$23</definedName>
    <definedName name="solver_lhs2" localSheetId="1" hidden="1">'Book Publish'!$I$4:$I$13</definedName>
    <definedName name="solver_lhs2" localSheetId="0" hidden="1">'Product Design'!$K$21:$K$24</definedName>
    <definedName name="solver_lhs2" localSheetId="2" hidden="1">'Yeager National Bank'!$B$19:$E$24</definedName>
    <definedName name="solver_lhs3" localSheetId="1" hidden="1">'Book Publish'!$K$4:$K$5</definedName>
    <definedName name="solver_lhs3" localSheetId="0" hidden="1">'Product Design'!$N$5:$N$12</definedName>
    <definedName name="solver_lhs3" localSheetId="2" hidden="1">'Yeager National Bank'!$C$19:$C$23</definedName>
    <definedName name="solver_lhs4" localSheetId="1" hidden="1">'Book Publish'!$K$6</definedName>
    <definedName name="solver_lhs4" localSheetId="0" hidden="1">'Product Design'!$Q$5:$Q$12</definedName>
    <definedName name="solver_lhs4" localSheetId="2" hidden="1">'Yeager National Bank'!$D$19:$D$23</definedName>
    <definedName name="solver_lhs5" localSheetId="2" hidden="1">'Yeager National Bank'!$E$19:$E$23</definedName>
    <definedName name="solver_lhs6" localSheetId="2" hidden="1">'Yeager National Bank'!$F$19:$F$24</definedName>
    <definedName name="solver_lhs7" localSheetId="2" hidden="1">'Yeager National Bank'!$F$24</definedName>
    <definedName name="solver_lhs8" localSheetId="2" hidden="1">'Yeager National Bank'!$F$24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4</definedName>
    <definedName name="solver_num" localSheetId="0" hidden="1">4</definedName>
    <definedName name="solver_num" localSheetId="2" hidden="1">6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'Book Publish'!$B$18</definedName>
    <definedName name="solver_opt" localSheetId="0" hidden="1">'Product Design'!$Q$13</definedName>
    <definedName name="solver_opt" localSheetId="2" hidden="1">'Yeager National Bank'!$E$32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0" localSheetId="1" hidden="1">2</definedName>
    <definedName name="solver_rel1" localSheetId="1" hidden="1">1</definedName>
    <definedName name="solver_rel1" localSheetId="0" hidden="1">5</definedName>
    <definedName name="solver_rel1" localSheetId="2" hidden="1">1</definedName>
    <definedName name="solver_rel2" localSheetId="1" hidden="1">5</definedName>
    <definedName name="solver_rel2" localSheetId="0" hidden="1">2</definedName>
    <definedName name="solver_rel2" localSheetId="2" hidden="1">5</definedName>
    <definedName name="solver_rel3" localSheetId="1" hidden="1">1</definedName>
    <definedName name="solver_rel3" localSheetId="0" hidden="1">3</definedName>
    <definedName name="solver_rel3" localSheetId="2" hidden="1">1</definedName>
    <definedName name="solver_rel4" localSheetId="1" hidden="1">2</definedName>
    <definedName name="solver_rel4" localSheetId="0" hidden="1">5</definedName>
    <definedName name="solver_rel4" localSheetId="2" hidden="1">1</definedName>
    <definedName name="solver_rel5" localSheetId="2" hidden="1">1</definedName>
    <definedName name="solver_rel6" localSheetId="2" hidden="1">2</definedName>
    <definedName name="solver_rel7" localSheetId="2" hidden="1">2</definedName>
    <definedName name="solver_rel8" localSheetId="2" hidden="1">2</definedName>
    <definedName name="solver_rhs0" localSheetId="1" hidden="1">'Book Publish'!$M$6</definedName>
    <definedName name="solver_rhs1" localSheetId="1" hidden="1">'Book Publish'!$E$16:$G$16</definedName>
    <definedName name="solver_rhs1" localSheetId="0" hidden="1">"binary"</definedName>
    <definedName name="solver_rhs1" localSheetId="2" hidden="1">'Yeager National Bank'!$B$24</definedName>
    <definedName name="solver_rhs2" localSheetId="1" hidden="1">"binary"</definedName>
    <definedName name="solver_rhs2" localSheetId="0" hidden="1">'Product Design'!$M$21:$M$24</definedName>
    <definedName name="solver_rhs2" localSheetId="2" hidden="1">"binary"</definedName>
    <definedName name="solver_rhs3" localSheetId="1" hidden="1">'Book Publish'!$M$4:$M$5</definedName>
    <definedName name="solver_rhs3" localSheetId="0" hidden="1">'Product Design'!$P$5:$P$12</definedName>
    <definedName name="solver_rhs3" localSheetId="2" hidden="1">'Yeager National Bank'!$C$24</definedName>
    <definedName name="solver_rhs4" localSheetId="1" hidden="1">'Book Publish'!$M$6</definedName>
    <definedName name="solver_rhs4" localSheetId="0" hidden="1">"binary"</definedName>
    <definedName name="solver_rhs4" localSheetId="2" hidden="1">'Yeager National Bank'!$D$24</definedName>
    <definedName name="solver_rhs5" localSheetId="2" hidden="1">'Yeager National Bank'!$E$24</definedName>
    <definedName name="solver_rhs6" localSheetId="2" hidden="1">'Yeager National Bank'!$H$19:$H$24</definedName>
    <definedName name="solver_rhs7" localSheetId="2" hidden="1">'Yeager National Bank'!$H$24</definedName>
    <definedName name="solver_rhs8" localSheetId="2" hidden="1">'Yeager National Bank'!$H$24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5" i="2"/>
  <c r="H28" i="3" l="1"/>
  <c r="I28" i="3" s="1"/>
  <c r="B12" i="3"/>
  <c r="H29" i="3"/>
  <c r="I29" i="3" s="1"/>
  <c r="H30" i="3"/>
  <c r="I30" i="3" s="1"/>
  <c r="H27" i="3"/>
  <c r="I27" i="3" s="1"/>
  <c r="F20" i="3"/>
  <c r="F21" i="3"/>
  <c r="F22" i="3"/>
  <c r="F23" i="3"/>
  <c r="F19" i="3"/>
  <c r="F24" i="3"/>
  <c r="E13" i="3"/>
  <c r="E14" i="3"/>
  <c r="E15" i="3"/>
  <c r="E16" i="3"/>
  <c r="E12" i="3"/>
  <c r="D13" i="3"/>
  <c r="D14" i="3"/>
  <c r="D15" i="3"/>
  <c r="D16" i="3"/>
  <c r="D12" i="3"/>
  <c r="C13" i="3"/>
  <c r="C14" i="3"/>
  <c r="C15" i="3"/>
  <c r="C16" i="3"/>
  <c r="C12" i="3"/>
  <c r="B13" i="3"/>
  <c r="B14" i="3"/>
  <c r="B15" i="3"/>
  <c r="B16" i="3"/>
  <c r="B18" i="2"/>
  <c r="F14" i="2"/>
  <c r="G14" i="2"/>
  <c r="E14" i="2"/>
  <c r="E32" i="3" l="1"/>
  <c r="K4" i="2"/>
  <c r="Q13" i="1"/>
  <c r="N6" i="1"/>
  <c r="N7" i="1"/>
  <c r="N8" i="1"/>
  <c r="N9" i="1"/>
  <c r="N10" i="1"/>
  <c r="N11" i="1"/>
  <c r="N12" i="1"/>
  <c r="N5" i="1"/>
  <c r="K22" i="1"/>
  <c r="K23" i="1"/>
  <c r="K24" i="1"/>
  <c r="K21" i="1"/>
  <c r="L6" i="1"/>
  <c r="L7" i="1"/>
  <c r="L8" i="1"/>
  <c r="L9" i="1"/>
  <c r="L10" i="1"/>
  <c r="L11" i="1"/>
  <c r="L12" i="1"/>
  <c r="L5" i="1"/>
  <c r="K7" i="1"/>
  <c r="K8" i="1"/>
  <c r="K9" i="1"/>
  <c r="K10" i="1"/>
  <c r="K6" i="1"/>
  <c r="K11" i="1"/>
  <c r="K12" i="1"/>
  <c r="K5" i="1"/>
  <c r="M5" i="1" l="1"/>
  <c r="P5" i="1" s="1"/>
  <c r="M12" i="1"/>
  <c r="P12" i="1" s="1"/>
  <c r="M11" i="1"/>
  <c r="P11" i="1" s="1"/>
  <c r="M10" i="1"/>
  <c r="P10" i="1" s="1"/>
  <c r="M8" i="1"/>
  <c r="P8" i="1" s="1"/>
  <c r="M7" i="1"/>
  <c r="P7" i="1" s="1"/>
  <c r="M6" i="1"/>
  <c r="P6" i="1" s="1"/>
  <c r="M9" i="1"/>
  <c r="P9" i="1" s="1"/>
</calcChain>
</file>

<file path=xl/sharedStrings.xml><?xml version="1.0" encoding="utf-8"?>
<sst xmlns="http://schemas.openxmlformats.org/spreadsheetml/2006/main" count="280" uniqueCount="147">
  <si>
    <t>Data Matrix</t>
  </si>
  <si>
    <t>Thin</t>
  </si>
  <si>
    <t>Thick</t>
  </si>
  <si>
    <t>Mozzarella</t>
  </si>
  <si>
    <t>Blend</t>
  </si>
  <si>
    <t>Smooth</t>
  </si>
  <si>
    <t>Chunky</t>
  </si>
  <si>
    <t>Mild</t>
  </si>
  <si>
    <t>Medium</t>
  </si>
  <si>
    <t>Hot</t>
  </si>
  <si>
    <t>Anotnio</t>
  </si>
  <si>
    <t>King</t>
  </si>
  <si>
    <t>Other Pizza Sellers</t>
  </si>
  <si>
    <t>Salem Pizza</t>
  </si>
  <si>
    <t>LHS</t>
  </si>
  <si>
    <t>Sign</t>
  </si>
  <si>
    <t>RHS</t>
  </si>
  <si>
    <t>=</t>
  </si>
  <si>
    <t>Crust</t>
  </si>
  <si>
    <t>Cheese</t>
  </si>
  <si>
    <t>Sauce</t>
  </si>
  <si>
    <t>Sausage Flavour</t>
  </si>
  <si>
    <t xml:space="preserve">Antonio </t>
  </si>
  <si>
    <t xml:space="preserve">King </t>
  </si>
  <si>
    <t>&gt;=</t>
  </si>
  <si>
    <t>Customer</t>
  </si>
  <si>
    <t>Variable</t>
  </si>
  <si>
    <t>Pizza Material-&gt;</t>
  </si>
  <si>
    <t>Maximizing Utility</t>
  </si>
  <si>
    <t>Constraint 1</t>
  </si>
  <si>
    <t>Constraint 2 Creating Pizza</t>
  </si>
  <si>
    <t>OBJ F(X)</t>
  </si>
  <si>
    <t>Product Design</t>
  </si>
  <si>
    <t>Max</t>
  </si>
  <si>
    <t>Utility Score</t>
  </si>
  <si>
    <t>Variable Pizza</t>
  </si>
  <si>
    <t>Variable Customer</t>
  </si>
  <si>
    <t>Finite Mathematics</t>
  </si>
  <si>
    <t>Mathematical Statistics</t>
  </si>
  <si>
    <t>Business Statistics</t>
  </si>
  <si>
    <t>Finance</t>
  </si>
  <si>
    <t>Financial Accounting</t>
  </si>
  <si>
    <t>English literature</t>
  </si>
  <si>
    <t>German</t>
  </si>
  <si>
    <t>Business Calculus</t>
  </si>
  <si>
    <t>General Statistics</t>
  </si>
  <si>
    <t>Statistics</t>
  </si>
  <si>
    <t>Accounts</t>
  </si>
  <si>
    <t>Maths</t>
  </si>
  <si>
    <t xml:space="preserve">Genres </t>
  </si>
  <si>
    <t>Worker</t>
  </si>
  <si>
    <t>John</t>
  </si>
  <si>
    <t>Susan</t>
  </si>
  <si>
    <t>Monica</t>
  </si>
  <si>
    <t>Managerial Accounting</t>
  </si>
  <si>
    <t>Profit</t>
  </si>
  <si>
    <t>&lt;=</t>
  </si>
  <si>
    <t>Obj F(x)</t>
  </si>
  <si>
    <t>in 1000s</t>
  </si>
  <si>
    <t>Binary</t>
  </si>
  <si>
    <t>Mathematics</t>
  </si>
  <si>
    <t>Time Constraints</t>
  </si>
  <si>
    <t>Book Publish Constraints</t>
  </si>
  <si>
    <t>Genres</t>
  </si>
  <si>
    <t>Books</t>
  </si>
  <si>
    <t>Customer Zone</t>
  </si>
  <si>
    <t>Location of Lockbox</t>
  </si>
  <si>
    <t>Phoenix</t>
  </si>
  <si>
    <t>Salt Lake City</t>
  </si>
  <si>
    <t>Boston</t>
  </si>
  <si>
    <t>South West</t>
  </si>
  <si>
    <t>North West</t>
  </si>
  <si>
    <t>Central</t>
  </si>
  <si>
    <t>North East</t>
  </si>
  <si>
    <t>South East</t>
  </si>
  <si>
    <t>Atlanata</t>
  </si>
  <si>
    <t>Daily Collection</t>
  </si>
  <si>
    <t>Interest</t>
  </si>
  <si>
    <t>Objective F(x)=</t>
  </si>
  <si>
    <t>Loss Matrix</t>
  </si>
  <si>
    <t>Microsoft Excel 16.0 Linearity Report</t>
  </si>
  <si>
    <t>Worksheet: [Class 13-14.xlsx]Yeager National Bank</t>
  </si>
  <si>
    <t>Report Created: 25-11-2024 21:27:20</t>
  </si>
  <si>
    <t>Objective Cell (Min)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</si>
  <si>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</si>
  <si>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</si>
  <si>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</si>
  <si>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</si>
  <si>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</si>
  <si>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</si>
  <si>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</si>
  <si>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</si>
  <si>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Cell Value</t>
  </si>
  <si>
    <t>Formula</t>
  </si>
  <si>
    <t>$I$25</t>
  </si>
  <si>
    <t>Yes</t>
  </si>
  <si>
    <t>$B$23</t>
  </si>
  <si>
    <t>Var(Bin) Phoenix</t>
  </si>
  <si>
    <t>$C$23</t>
  </si>
  <si>
    <t>Var(Bin) Salt Lake City</t>
  </si>
  <si>
    <t>$D$23</t>
  </si>
  <si>
    <t>Var(Bin) Atlanata</t>
  </si>
  <si>
    <t>$E$23</t>
  </si>
  <si>
    <t>Var(Bin) Boston</t>
  </si>
  <si>
    <t>$B$24</t>
  </si>
  <si>
    <t>$C$24</t>
  </si>
  <si>
    <t>$D$24</t>
  </si>
  <si>
    <t>$E$24</t>
  </si>
  <si>
    <t>$B$25</t>
  </si>
  <si>
    <t>$C$25</t>
  </si>
  <si>
    <t>$D$25</t>
  </si>
  <si>
    <t>$E$25</t>
  </si>
  <si>
    <t>$B$26</t>
  </si>
  <si>
    <t>$C$26</t>
  </si>
  <si>
    <t>$D$26</t>
  </si>
  <si>
    <t>$E$26</t>
  </si>
  <si>
    <t>$B$27</t>
  </si>
  <si>
    <t>$C$27</t>
  </si>
  <si>
    <t>$D$27</t>
  </si>
  <si>
    <t>$E$27</t>
  </si>
  <si>
    <t>$B$28</t>
  </si>
  <si>
    <t>No</t>
  </si>
  <si>
    <t>$C$28</t>
  </si>
  <si>
    <t>$D$28</t>
  </si>
  <si>
    <t>$E$28</t>
  </si>
  <si>
    <t>$F$23</t>
  </si>
  <si>
    <t>Var(Bin) LHS</t>
  </si>
  <si>
    <t>$F$23=$H$23</t>
  </si>
  <si>
    <t>$F$24</t>
  </si>
  <si>
    <t>$F$24=$H$24</t>
  </si>
  <si>
    <t>$F$25</t>
  </si>
  <si>
    <t>$F$25=$H$25</t>
  </si>
  <si>
    <t>$F$26</t>
  </si>
  <si>
    <t>$F$26=$H$26</t>
  </si>
  <si>
    <t>$F$27</t>
  </si>
  <si>
    <t>$F$27=$H$27</t>
  </si>
  <si>
    <t>$F$28</t>
  </si>
  <si>
    <t>$F$28=$H$28</t>
  </si>
  <si>
    <t>Nr. Of Location</t>
  </si>
  <si>
    <t>Lockbox</t>
  </si>
  <si>
    <t>Binary Variable</t>
  </si>
  <si>
    <t>Location</t>
  </si>
  <si>
    <t>Interest Lost</t>
  </si>
  <si>
    <t>Total Cost</t>
  </si>
  <si>
    <t>Yeager National Bank</t>
  </si>
  <si>
    <t>Cost of Lock Box</t>
  </si>
  <si>
    <t>Cost of opening lock box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</si>
</sst>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theme="1"/>
      <name val="Congenial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5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2" borderId="11" xfId="0" applyFill="1" applyBorder="1"/>
    <xf numFmtId="0" fontId="0" fillId="2" borderId="12" xfId="0" applyFill="1" applyBorder="1"/>
    <xf numFmtId="0" fontId="0" fillId="3" borderId="15" xfId="0" applyFill="1" applyBorder="1"/>
    <xf numFmtId="0" fontId="1" fillId="0" borderId="9" xfId="0" applyFont="1" applyBorder="1" applyAlignment="1">
      <alignment horizontal="right"/>
    </xf>
    <xf numFmtId="0" fontId="0" fillId="2" borderId="14" xfId="0" applyFill="1" applyBorder="1"/>
    <xf numFmtId="0" fontId="0" fillId="2" borderId="15" xfId="0" applyFill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0" fillId="2" borderId="11" xfId="0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/>
    </xf>
    <xf numFmtId="164" fontId="0" fillId="0" borderId="11" xfId="0" applyNumberFormat="1" applyBorder="1"/>
    <xf numFmtId="164" fontId="0" fillId="0" borderId="12" xfId="0" applyNumberFormat="1" applyBorder="1"/>
    <xf numFmtId="164" fontId="0" fillId="3" borderId="0" xfId="0" applyNumberFormat="1" applyFill="1"/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7" xfId="0" applyBorder="1"/>
    <xf numFmtId="0" fontId="2" fillId="0" borderId="16" xfId="0" applyFont="1" applyBorder="1" applyAlignment="1">
      <alignment horizontal="center"/>
    </xf>
    <xf numFmtId="0" fontId="0" fillId="0" borderId="18" xfId="0" applyBorder="1"/>
    <xf numFmtId="0" fontId="0" fillId="0" borderId="17" xfId="0" quotePrefix="1" applyBorder="1"/>
    <xf numFmtId="164" fontId="0" fillId="0" borderId="17" xfId="0" applyNumberFormat="1" applyBorder="1"/>
    <xf numFmtId="0" fontId="1" fillId="0" borderId="18" xfId="0" applyFont="1" applyBorder="1"/>
    <xf numFmtId="0" fontId="1" fillId="0" borderId="17" xfId="0" applyFont="1" applyBorder="1"/>
    <xf numFmtId="0" fontId="0" fillId="0" borderId="10" xfId="0" applyBorder="1"/>
    <xf numFmtId="0" fontId="1" fillId="0" borderId="10" xfId="0" applyFont="1" applyBorder="1" applyAlignment="1">
      <alignment horizontal="right"/>
    </xf>
    <xf numFmtId="9" fontId="0" fillId="0" borderId="12" xfId="0" applyNumberFormat="1" applyBorder="1" applyAlignment="1">
      <alignment horizontal="right"/>
    </xf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13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164" fontId="0" fillId="3" borderId="14" xfId="0" applyNumberFormat="1" applyFill="1" applyBorder="1"/>
    <xf numFmtId="0" fontId="0" fillId="0" borderId="8" xfId="0" applyBorder="1" applyAlignment="1">
      <alignment horizontal="right"/>
    </xf>
    <xf numFmtId="0" fontId="0" fillId="0" borderId="12" xfId="0" applyBorder="1" applyAlignment="1">
      <alignment vertical="center" wrapText="1"/>
    </xf>
    <xf numFmtId="165" fontId="0" fillId="0" borderId="11" xfId="0" applyNumberFormat="1" applyBorder="1"/>
    <xf numFmtId="165" fontId="0" fillId="0" borderId="12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FFC5C5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zoomScale="115" zoomScaleNormal="115" workbookViewId="0">
      <selection activeCell="N14" sqref="N14"/>
    </sheetView>
  </sheetViews>
  <sheetFormatPr defaultRowHeight="14.4" x14ac:dyDescent="0.3"/>
  <cols>
    <col min="1" max="1" width="14.6640625" style="1" bestFit="1" customWidth="1"/>
    <col min="4" max="4" width="10" bestFit="1" customWidth="1"/>
    <col min="11" max="11" width="8.21875" bestFit="1" customWidth="1"/>
    <col min="12" max="12" width="9" customWidth="1"/>
    <col min="13" max="13" width="9.77734375" bestFit="1" customWidth="1"/>
  </cols>
  <sheetData>
    <row r="1" spans="1:17" ht="15" thickBot="1" x14ac:dyDescent="0.35">
      <c r="A1" s="72" t="s">
        <v>32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4"/>
    </row>
    <row r="2" spans="1:17" ht="15" thickBot="1" x14ac:dyDescent="0.35">
      <c r="A2" s="69" t="s">
        <v>0</v>
      </c>
      <c r="B2" s="70"/>
      <c r="C2" s="70"/>
      <c r="D2" s="70"/>
      <c r="E2" s="70"/>
      <c r="F2" s="70"/>
      <c r="G2" s="70"/>
      <c r="H2" s="70"/>
      <c r="I2" s="70"/>
      <c r="J2" s="71"/>
      <c r="K2" s="81" t="s">
        <v>34</v>
      </c>
      <c r="L2" s="82"/>
      <c r="M2" s="83"/>
      <c r="N2" s="72" t="s">
        <v>29</v>
      </c>
      <c r="O2" s="73"/>
      <c r="P2" s="74"/>
      <c r="Q2" s="78" t="s">
        <v>36</v>
      </c>
    </row>
    <row r="3" spans="1:17" s="1" customFormat="1" ht="15" thickBot="1" x14ac:dyDescent="0.35">
      <c r="A3" s="30" t="s">
        <v>27</v>
      </c>
      <c r="B3" s="70" t="s">
        <v>18</v>
      </c>
      <c r="C3" s="70"/>
      <c r="D3" s="70" t="s">
        <v>19</v>
      </c>
      <c r="E3" s="70"/>
      <c r="F3" s="70" t="s">
        <v>20</v>
      </c>
      <c r="G3" s="70"/>
      <c r="H3" s="70" t="s">
        <v>21</v>
      </c>
      <c r="I3" s="70"/>
      <c r="J3" s="71"/>
      <c r="K3" s="84"/>
      <c r="L3" s="85"/>
      <c r="M3" s="86"/>
      <c r="N3" s="75" t="s">
        <v>28</v>
      </c>
      <c r="O3" s="76"/>
      <c r="P3" s="77"/>
      <c r="Q3" s="79"/>
    </row>
    <row r="4" spans="1:17" s="1" customFormat="1" ht="15" thickBot="1" x14ac:dyDescent="0.35">
      <c r="A4" s="30" t="s">
        <v>25</v>
      </c>
      <c r="B4" s="25" t="s">
        <v>1</v>
      </c>
      <c r="C4" s="25" t="s">
        <v>2</v>
      </c>
      <c r="D4" s="25" t="s">
        <v>3</v>
      </c>
      <c r="E4" s="25" t="s">
        <v>4</v>
      </c>
      <c r="F4" s="25" t="s">
        <v>5</v>
      </c>
      <c r="G4" s="25" t="s">
        <v>6</v>
      </c>
      <c r="H4" s="25" t="s">
        <v>7</v>
      </c>
      <c r="I4" s="25" t="s">
        <v>8</v>
      </c>
      <c r="J4" s="26" t="s">
        <v>9</v>
      </c>
      <c r="K4" s="24" t="s">
        <v>22</v>
      </c>
      <c r="L4" s="25" t="s">
        <v>23</v>
      </c>
      <c r="M4" s="26" t="s">
        <v>33</v>
      </c>
      <c r="N4" s="24" t="s">
        <v>14</v>
      </c>
      <c r="O4" s="25" t="s">
        <v>15</v>
      </c>
      <c r="P4" s="26" t="s">
        <v>16</v>
      </c>
      <c r="Q4" s="80"/>
    </row>
    <row r="5" spans="1:17" x14ac:dyDescent="0.3">
      <c r="A5" s="15">
        <v>1</v>
      </c>
      <c r="B5">
        <v>11</v>
      </c>
      <c r="C5">
        <v>2</v>
      </c>
      <c r="D5">
        <v>6</v>
      </c>
      <c r="E5">
        <v>7</v>
      </c>
      <c r="F5">
        <v>3</v>
      </c>
      <c r="G5">
        <v>17</v>
      </c>
      <c r="H5">
        <v>26</v>
      </c>
      <c r="I5">
        <v>27</v>
      </c>
      <c r="J5" s="7">
        <v>8</v>
      </c>
      <c r="K5" s="12">
        <f>SUMPRODUCT(B5:J5,$B$15:$J$15)</f>
        <v>52</v>
      </c>
      <c r="L5">
        <f>SUMPRODUCT(B5:J5,$B$16:$J$16)</f>
        <v>47</v>
      </c>
      <c r="M5" s="7">
        <f>MAX(K5:L5)</f>
        <v>52</v>
      </c>
      <c r="N5" s="12">
        <f>SUMPRODUCT(B5:J5,$B$19:$J$19)</f>
        <v>61</v>
      </c>
      <c r="O5" s="4" t="s">
        <v>24</v>
      </c>
      <c r="P5" s="22">
        <f>1+Q5*M5</f>
        <v>53</v>
      </c>
      <c r="Q5" s="35">
        <v>1</v>
      </c>
    </row>
    <row r="6" spans="1:17" x14ac:dyDescent="0.3">
      <c r="A6" s="15">
        <v>2</v>
      </c>
      <c r="B6">
        <v>11</v>
      </c>
      <c r="C6">
        <v>7</v>
      </c>
      <c r="D6">
        <v>15</v>
      </c>
      <c r="E6">
        <v>17</v>
      </c>
      <c r="F6">
        <v>16</v>
      </c>
      <c r="G6">
        <v>26</v>
      </c>
      <c r="H6">
        <v>14</v>
      </c>
      <c r="I6">
        <v>1</v>
      </c>
      <c r="J6" s="7">
        <v>10</v>
      </c>
      <c r="K6" s="12">
        <f t="shared" ref="K6:K12" si="0">SUMPRODUCT(B6:J6,$B$15:$J$15)</f>
        <v>49</v>
      </c>
      <c r="L6">
        <f t="shared" ref="L6:L12" si="1">SUMPRODUCT(B6:J6,$B$16:$J$16)</f>
        <v>58</v>
      </c>
      <c r="M6" s="7">
        <f t="shared" ref="M6:M12" si="2">MAX(K6:L6)</f>
        <v>58</v>
      </c>
      <c r="N6" s="12">
        <f t="shared" ref="N6:N12" si="3">SUMPRODUCT(B6:J6,$B$19:$J$19)</f>
        <v>68</v>
      </c>
      <c r="O6" s="4" t="s">
        <v>24</v>
      </c>
      <c r="P6" s="22">
        <f t="shared" ref="P6:P12" si="4">1+Q6*M6</f>
        <v>59</v>
      </c>
      <c r="Q6" s="27">
        <v>1</v>
      </c>
    </row>
    <row r="7" spans="1:17" x14ac:dyDescent="0.3">
      <c r="A7" s="15">
        <v>3</v>
      </c>
      <c r="B7">
        <v>7</v>
      </c>
      <c r="C7">
        <v>5</v>
      </c>
      <c r="D7">
        <v>8</v>
      </c>
      <c r="E7">
        <v>14</v>
      </c>
      <c r="F7">
        <v>16</v>
      </c>
      <c r="G7">
        <v>7</v>
      </c>
      <c r="H7">
        <v>29</v>
      </c>
      <c r="I7">
        <v>16</v>
      </c>
      <c r="J7" s="7">
        <v>19</v>
      </c>
      <c r="K7" s="12">
        <f t="shared" si="0"/>
        <v>36</v>
      </c>
      <c r="L7">
        <f t="shared" si="1"/>
        <v>66</v>
      </c>
      <c r="M7" s="7">
        <f t="shared" si="2"/>
        <v>66</v>
      </c>
      <c r="N7" s="12">
        <f t="shared" si="3"/>
        <v>57</v>
      </c>
      <c r="O7" s="4" t="s">
        <v>24</v>
      </c>
      <c r="P7" s="22">
        <f t="shared" si="4"/>
        <v>1</v>
      </c>
      <c r="Q7" s="27">
        <v>0</v>
      </c>
    </row>
    <row r="8" spans="1:17" x14ac:dyDescent="0.3">
      <c r="A8" s="15">
        <v>4</v>
      </c>
      <c r="B8">
        <v>13</v>
      </c>
      <c r="C8">
        <v>20</v>
      </c>
      <c r="D8">
        <v>20</v>
      </c>
      <c r="E8">
        <v>17</v>
      </c>
      <c r="F8">
        <v>17</v>
      </c>
      <c r="G8">
        <v>14</v>
      </c>
      <c r="H8">
        <v>25</v>
      </c>
      <c r="I8">
        <v>29</v>
      </c>
      <c r="J8" s="7">
        <v>10</v>
      </c>
      <c r="K8" s="12">
        <f t="shared" si="0"/>
        <v>83</v>
      </c>
      <c r="L8">
        <f t="shared" si="1"/>
        <v>72</v>
      </c>
      <c r="M8" s="7">
        <f t="shared" si="2"/>
        <v>83</v>
      </c>
      <c r="N8" s="12">
        <f t="shared" si="3"/>
        <v>69</v>
      </c>
      <c r="O8" s="4" t="s">
        <v>24</v>
      </c>
      <c r="P8" s="22">
        <f t="shared" si="4"/>
        <v>1</v>
      </c>
      <c r="Q8" s="27">
        <v>0</v>
      </c>
    </row>
    <row r="9" spans="1:17" x14ac:dyDescent="0.3">
      <c r="A9" s="15">
        <v>5</v>
      </c>
      <c r="B9">
        <v>2</v>
      </c>
      <c r="C9">
        <v>8</v>
      </c>
      <c r="D9">
        <v>6</v>
      </c>
      <c r="E9">
        <v>11</v>
      </c>
      <c r="F9">
        <v>30</v>
      </c>
      <c r="G9">
        <v>20</v>
      </c>
      <c r="H9">
        <v>15</v>
      </c>
      <c r="I9">
        <v>5</v>
      </c>
      <c r="J9" s="7">
        <v>12</v>
      </c>
      <c r="K9" s="12">
        <f t="shared" si="0"/>
        <v>39</v>
      </c>
      <c r="L9">
        <f t="shared" si="1"/>
        <v>58</v>
      </c>
      <c r="M9" s="7">
        <f t="shared" si="2"/>
        <v>58</v>
      </c>
      <c r="N9" s="12">
        <f t="shared" si="3"/>
        <v>48</v>
      </c>
      <c r="O9" s="4" t="s">
        <v>24</v>
      </c>
      <c r="P9" s="22">
        <f t="shared" si="4"/>
        <v>1</v>
      </c>
      <c r="Q9" s="27">
        <v>0</v>
      </c>
    </row>
    <row r="10" spans="1:17" x14ac:dyDescent="0.3">
      <c r="A10" s="15">
        <v>6</v>
      </c>
      <c r="B10">
        <v>12</v>
      </c>
      <c r="C10">
        <v>17</v>
      </c>
      <c r="D10">
        <v>11</v>
      </c>
      <c r="E10">
        <v>9</v>
      </c>
      <c r="F10">
        <v>2</v>
      </c>
      <c r="G10">
        <v>30</v>
      </c>
      <c r="H10">
        <v>22</v>
      </c>
      <c r="I10">
        <v>12</v>
      </c>
      <c r="J10" s="7">
        <v>20</v>
      </c>
      <c r="K10" s="12">
        <f t="shared" si="0"/>
        <v>70</v>
      </c>
      <c r="L10">
        <f t="shared" si="1"/>
        <v>45</v>
      </c>
      <c r="M10" s="7">
        <f t="shared" si="2"/>
        <v>70</v>
      </c>
      <c r="N10" s="12">
        <f t="shared" si="3"/>
        <v>73</v>
      </c>
      <c r="O10" s="4" t="s">
        <v>24</v>
      </c>
      <c r="P10" s="22">
        <f t="shared" si="4"/>
        <v>71</v>
      </c>
      <c r="Q10" s="27">
        <v>1</v>
      </c>
    </row>
    <row r="11" spans="1:17" x14ac:dyDescent="0.3">
      <c r="A11" s="15">
        <v>7</v>
      </c>
      <c r="B11">
        <v>9</v>
      </c>
      <c r="C11">
        <v>19</v>
      </c>
      <c r="D11">
        <v>12</v>
      </c>
      <c r="E11">
        <v>16</v>
      </c>
      <c r="F11">
        <v>16</v>
      </c>
      <c r="G11">
        <v>25</v>
      </c>
      <c r="H11">
        <v>30</v>
      </c>
      <c r="I11">
        <v>23</v>
      </c>
      <c r="J11" s="7">
        <v>19</v>
      </c>
      <c r="K11" s="12">
        <f t="shared" si="0"/>
        <v>79</v>
      </c>
      <c r="L11">
        <f t="shared" si="1"/>
        <v>71</v>
      </c>
      <c r="M11" s="7">
        <f t="shared" si="2"/>
        <v>79</v>
      </c>
      <c r="N11" s="12">
        <f t="shared" si="3"/>
        <v>80</v>
      </c>
      <c r="O11" s="4" t="s">
        <v>24</v>
      </c>
      <c r="P11" s="22">
        <f t="shared" si="4"/>
        <v>80</v>
      </c>
      <c r="Q11" s="27">
        <v>1</v>
      </c>
    </row>
    <row r="12" spans="1:17" ht="15" thickBot="1" x14ac:dyDescent="0.35">
      <c r="A12" s="16">
        <v>8</v>
      </c>
      <c r="B12" s="9">
        <v>5</v>
      </c>
      <c r="C12" s="9">
        <v>9</v>
      </c>
      <c r="D12" s="9">
        <v>4</v>
      </c>
      <c r="E12" s="9">
        <v>14</v>
      </c>
      <c r="F12" s="9">
        <v>23</v>
      </c>
      <c r="G12" s="9">
        <v>16</v>
      </c>
      <c r="H12" s="9">
        <v>16</v>
      </c>
      <c r="I12" s="9">
        <v>30</v>
      </c>
      <c r="J12" s="10">
        <v>3</v>
      </c>
      <c r="K12" s="13">
        <f t="shared" si="0"/>
        <v>59</v>
      </c>
      <c r="L12" s="9">
        <f t="shared" si="1"/>
        <v>58</v>
      </c>
      <c r="M12" s="10">
        <f t="shared" si="2"/>
        <v>59</v>
      </c>
      <c r="N12" s="13">
        <f t="shared" si="3"/>
        <v>51</v>
      </c>
      <c r="O12" s="21" t="s">
        <v>24</v>
      </c>
      <c r="P12" s="23">
        <f t="shared" si="4"/>
        <v>1</v>
      </c>
      <c r="Q12" s="28">
        <v>0</v>
      </c>
    </row>
    <row r="13" spans="1:17" ht="15" thickBot="1" x14ac:dyDescent="0.35">
      <c r="A13" s="6"/>
      <c r="P13" s="24" t="s">
        <v>31</v>
      </c>
      <c r="Q13" s="29">
        <f>SUM(Q5:Q12)</f>
        <v>4</v>
      </c>
    </row>
    <row r="14" spans="1:17" x14ac:dyDescent="0.3">
      <c r="A14" s="72" t="s">
        <v>12</v>
      </c>
      <c r="B14" s="73"/>
      <c r="C14" s="73"/>
      <c r="D14" s="73"/>
      <c r="E14" s="73"/>
      <c r="F14" s="73"/>
      <c r="G14" s="73"/>
      <c r="H14" s="73"/>
      <c r="I14" s="73"/>
      <c r="J14" s="74"/>
      <c r="Q14" s="7"/>
    </row>
    <row r="15" spans="1:17" x14ac:dyDescent="0.3">
      <c r="A15" s="6" t="s">
        <v>10</v>
      </c>
      <c r="C15">
        <v>1</v>
      </c>
      <c r="D15">
        <v>1</v>
      </c>
      <c r="G15">
        <v>1</v>
      </c>
      <c r="I15">
        <v>1</v>
      </c>
      <c r="J15" s="7"/>
      <c r="Q15" s="7"/>
    </row>
    <row r="16" spans="1:17" ht="15" thickBot="1" x14ac:dyDescent="0.35">
      <c r="A16" s="8" t="s">
        <v>11</v>
      </c>
      <c r="B16" s="9">
        <v>1</v>
      </c>
      <c r="C16" s="9"/>
      <c r="D16" s="9"/>
      <c r="E16" s="9">
        <v>1</v>
      </c>
      <c r="F16" s="9">
        <v>1</v>
      </c>
      <c r="G16" s="9"/>
      <c r="H16" s="9">
        <v>1</v>
      </c>
      <c r="I16" s="9"/>
      <c r="J16" s="10"/>
      <c r="Q16" s="7"/>
    </row>
    <row r="17" spans="1:17" ht="15" thickBot="1" x14ac:dyDescent="0.35">
      <c r="A17" s="72" t="s">
        <v>13</v>
      </c>
      <c r="B17" s="73"/>
      <c r="C17" s="73"/>
      <c r="D17" s="73"/>
      <c r="E17" s="73"/>
      <c r="F17" s="73"/>
      <c r="G17" s="73"/>
      <c r="H17" s="73"/>
      <c r="I17" s="73"/>
      <c r="J17" s="11"/>
      <c r="Q17" s="7"/>
    </row>
    <row r="18" spans="1:17" ht="15" thickBot="1" x14ac:dyDescent="0.35">
      <c r="A18" s="33"/>
      <c r="B18" s="25" t="s">
        <v>1</v>
      </c>
      <c r="C18" s="25" t="s">
        <v>2</v>
      </c>
      <c r="D18" s="25" t="s">
        <v>3</v>
      </c>
      <c r="E18" s="25" t="s">
        <v>4</v>
      </c>
      <c r="F18" s="25" t="s">
        <v>5</v>
      </c>
      <c r="G18" s="25" t="s">
        <v>6</v>
      </c>
      <c r="H18" s="25" t="s">
        <v>7</v>
      </c>
      <c r="I18" s="25" t="s">
        <v>8</v>
      </c>
      <c r="J18" s="26" t="s">
        <v>9</v>
      </c>
      <c r="Q18" s="7"/>
    </row>
    <row r="19" spans="1:17" ht="15" thickBot="1" x14ac:dyDescent="0.35">
      <c r="A19" s="34" t="s">
        <v>35</v>
      </c>
      <c r="B19" s="31">
        <v>1</v>
      </c>
      <c r="C19" s="31">
        <v>0</v>
      </c>
      <c r="D19" s="31">
        <v>0</v>
      </c>
      <c r="E19" s="31">
        <v>1</v>
      </c>
      <c r="F19" s="31">
        <v>0</v>
      </c>
      <c r="G19" s="31">
        <v>1</v>
      </c>
      <c r="H19" s="31">
        <v>1</v>
      </c>
      <c r="I19" s="31">
        <v>0</v>
      </c>
      <c r="J19" s="32">
        <v>0</v>
      </c>
      <c r="Q19" s="7"/>
    </row>
    <row r="20" spans="1:17" ht="15" thickBot="1" x14ac:dyDescent="0.35">
      <c r="A20" s="69" t="s">
        <v>30</v>
      </c>
      <c r="B20" s="70"/>
      <c r="C20" s="70"/>
      <c r="D20" s="70"/>
      <c r="E20" s="70"/>
      <c r="F20" s="70"/>
      <c r="G20" s="70"/>
      <c r="H20" s="70"/>
      <c r="I20" s="70"/>
      <c r="J20" s="71"/>
      <c r="K20" s="24" t="s">
        <v>14</v>
      </c>
      <c r="L20" s="25" t="s">
        <v>15</v>
      </c>
      <c r="M20" s="26" t="s">
        <v>16</v>
      </c>
      <c r="Q20" s="7"/>
    </row>
    <row r="21" spans="1:17" x14ac:dyDescent="0.3">
      <c r="A21" s="15" t="s">
        <v>18</v>
      </c>
      <c r="B21">
        <v>1</v>
      </c>
      <c r="C21">
        <v>1</v>
      </c>
      <c r="J21" s="7"/>
      <c r="K21" s="12">
        <f>SUMPRODUCT($B$19:$J$19,B21:J21)</f>
        <v>1</v>
      </c>
      <c r="L21" s="4" t="s">
        <v>17</v>
      </c>
      <c r="M21" s="22">
        <v>1</v>
      </c>
      <c r="Q21" s="7"/>
    </row>
    <row r="22" spans="1:17" x14ac:dyDescent="0.3">
      <c r="A22" s="15" t="s">
        <v>19</v>
      </c>
      <c r="D22">
        <v>1</v>
      </c>
      <c r="E22">
        <v>1</v>
      </c>
      <c r="J22" s="7"/>
      <c r="K22" s="12">
        <f t="shared" ref="K22:K24" si="5">SUMPRODUCT($B$19:$J$19,B22:J22)</f>
        <v>1</v>
      </c>
      <c r="L22" s="4" t="s">
        <v>17</v>
      </c>
      <c r="M22" s="22">
        <v>1</v>
      </c>
      <c r="Q22" s="7"/>
    </row>
    <row r="23" spans="1:17" x14ac:dyDescent="0.3">
      <c r="A23" s="15" t="s">
        <v>20</v>
      </c>
      <c r="F23">
        <v>1</v>
      </c>
      <c r="G23">
        <v>1</v>
      </c>
      <c r="J23" s="7"/>
      <c r="K23" s="12">
        <f t="shared" si="5"/>
        <v>1</v>
      </c>
      <c r="L23" s="4" t="s">
        <v>17</v>
      </c>
      <c r="M23" s="22">
        <v>1</v>
      </c>
      <c r="Q23" s="7"/>
    </row>
    <row r="24" spans="1:17" ht="15" thickBot="1" x14ac:dyDescent="0.35">
      <c r="A24" s="16" t="s">
        <v>21</v>
      </c>
      <c r="B24" s="9"/>
      <c r="C24" s="9"/>
      <c r="D24" s="9"/>
      <c r="E24" s="9"/>
      <c r="F24" s="9"/>
      <c r="G24" s="9"/>
      <c r="H24" s="9">
        <v>1</v>
      </c>
      <c r="I24" s="9">
        <v>1</v>
      </c>
      <c r="J24" s="10">
        <v>1</v>
      </c>
      <c r="K24" s="13">
        <f t="shared" si="5"/>
        <v>1</v>
      </c>
      <c r="L24" s="21" t="s">
        <v>17</v>
      </c>
      <c r="M24" s="23">
        <v>1</v>
      </c>
      <c r="N24" s="9"/>
      <c r="O24" s="9"/>
      <c r="P24" s="9"/>
      <c r="Q24" s="10"/>
    </row>
  </sheetData>
  <mergeCells count="13">
    <mergeCell ref="A20:J20"/>
    <mergeCell ref="N2:P2"/>
    <mergeCell ref="N3:P3"/>
    <mergeCell ref="A1:Q1"/>
    <mergeCell ref="Q2:Q4"/>
    <mergeCell ref="K2:M3"/>
    <mergeCell ref="A2:J2"/>
    <mergeCell ref="A14:J14"/>
    <mergeCell ref="A17:I17"/>
    <mergeCell ref="B3:C3"/>
    <mergeCell ref="D3:E3"/>
    <mergeCell ref="F3:G3"/>
    <mergeCell ref="H3:J3"/>
  </mergeCells>
  <pageMargins left="0.7" right="0.7" top="0.75" bottom="0.75" header="0.3" footer="0.3"/>
  <ignoredErrors>
    <ignoredError sqref="K5:K12 L5:L12 N5:N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8B0B-2DDA-422A-B200-113C2D020653}">
  <dimension ref="A1:M18"/>
  <sheetViews>
    <sheetView tabSelected="1" zoomScale="130" zoomScaleNormal="130" workbookViewId="0">
      <selection activeCell="E21" sqref="E21"/>
    </sheetView>
  </sheetViews>
  <sheetFormatPr defaultRowHeight="14.4" x14ac:dyDescent="0.3"/>
  <cols>
    <col min="1" max="1" width="20.6640625" style="1" bestFit="1" customWidth="1"/>
    <col min="2" max="2" width="10.44140625" bestFit="1" customWidth="1"/>
    <col min="10" max="10" width="11.88671875" bestFit="1" customWidth="1"/>
  </cols>
  <sheetData>
    <row r="1" spans="1:13" ht="15" thickBot="1" x14ac:dyDescent="0.35"/>
    <row r="2" spans="1:13" s="1" customFormat="1" ht="15" thickBot="1" x14ac:dyDescent="0.35">
      <c r="A2" s="24" t="s">
        <v>64</v>
      </c>
      <c r="B2" s="69" t="s">
        <v>49</v>
      </c>
      <c r="C2" s="70"/>
      <c r="D2" s="71"/>
      <c r="E2" s="69" t="s">
        <v>50</v>
      </c>
      <c r="F2" s="70"/>
      <c r="G2" s="71"/>
      <c r="H2" s="33" t="s">
        <v>55</v>
      </c>
      <c r="I2" s="17" t="s">
        <v>26</v>
      </c>
      <c r="J2" s="70" t="s">
        <v>62</v>
      </c>
      <c r="K2" s="70"/>
      <c r="L2" s="70"/>
      <c r="M2" s="71"/>
    </row>
    <row r="3" spans="1:13" s="1" customFormat="1" x14ac:dyDescent="0.3">
      <c r="A3" s="14"/>
      <c r="B3" s="18" t="s">
        <v>46</v>
      </c>
      <c r="C3" s="19" t="s">
        <v>47</v>
      </c>
      <c r="D3" s="20" t="s">
        <v>48</v>
      </c>
      <c r="E3" s="18" t="s">
        <v>51</v>
      </c>
      <c r="F3" s="19" t="s">
        <v>52</v>
      </c>
      <c r="G3" s="20" t="s">
        <v>53</v>
      </c>
      <c r="H3" s="14" t="s">
        <v>58</v>
      </c>
      <c r="I3" s="14" t="s">
        <v>59</v>
      </c>
      <c r="J3" s="18" t="s">
        <v>63</v>
      </c>
      <c r="K3" s="19" t="s">
        <v>14</v>
      </c>
      <c r="L3" s="19" t="s">
        <v>15</v>
      </c>
      <c r="M3" s="20" t="s">
        <v>16</v>
      </c>
    </row>
    <row r="4" spans="1:13" x14ac:dyDescent="0.3">
      <c r="A4" s="15" t="s">
        <v>44</v>
      </c>
      <c r="B4" s="12"/>
      <c r="D4" s="7">
        <v>1</v>
      </c>
      <c r="E4" s="12">
        <v>30</v>
      </c>
      <c r="F4">
        <v>40</v>
      </c>
      <c r="G4" s="7"/>
      <c r="H4" s="39">
        <v>20</v>
      </c>
      <c r="I4" s="36">
        <v>0</v>
      </c>
      <c r="J4" s="6" t="s">
        <v>46</v>
      </c>
      <c r="K4" s="4">
        <f>SUMPRODUCT($B$4:$B$13,$I$4:$I$13)</f>
        <v>1</v>
      </c>
      <c r="L4" t="s">
        <v>56</v>
      </c>
      <c r="M4" s="7">
        <v>2</v>
      </c>
    </row>
    <row r="5" spans="1:13" x14ac:dyDescent="0.3">
      <c r="A5" s="15" t="s">
        <v>37</v>
      </c>
      <c r="B5" s="12"/>
      <c r="D5" s="7">
        <v>1</v>
      </c>
      <c r="E5" s="12">
        <v>16</v>
      </c>
      <c r="F5">
        <v>24</v>
      </c>
      <c r="G5" s="7"/>
      <c r="H5" s="39">
        <v>30</v>
      </c>
      <c r="I5" s="36">
        <v>1</v>
      </c>
      <c r="J5" s="6" t="s">
        <v>47</v>
      </c>
      <c r="K5" s="4">
        <f>SUMPRODUCT(C4:C13,$I$4:$I$13)</f>
        <v>1</v>
      </c>
      <c r="L5" t="s">
        <v>56</v>
      </c>
      <c r="M5" s="7">
        <v>1</v>
      </c>
    </row>
    <row r="6" spans="1:13" ht="15" thickBot="1" x14ac:dyDescent="0.35">
      <c r="A6" s="15" t="s">
        <v>45</v>
      </c>
      <c r="B6" s="12">
        <v>1</v>
      </c>
      <c r="D6" s="7"/>
      <c r="E6" s="12">
        <v>24</v>
      </c>
      <c r="G6" s="7">
        <v>30</v>
      </c>
      <c r="H6" s="39">
        <v>15</v>
      </c>
      <c r="I6" s="36">
        <v>0</v>
      </c>
      <c r="J6" s="8" t="s">
        <v>60</v>
      </c>
      <c r="K6" s="21">
        <f>SUMPRODUCT(D4:D13,$I$4:$I$13)</f>
        <v>1</v>
      </c>
      <c r="L6" s="9" t="s">
        <v>17</v>
      </c>
      <c r="M6" s="10">
        <v>1</v>
      </c>
    </row>
    <row r="7" spans="1:13" x14ac:dyDescent="0.3">
      <c r="A7" s="15" t="s">
        <v>38</v>
      </c>
      <c r="B7" s="12">
        <v>1</v>
      </c>
      <c r="D7" s="7"/>
      <c r="E7" s="12">
        <v>20</v>
      </c>
      <c r="G7" s="7">
        <v>24</v>
      </c>
      <c r="H7" s="39">
        <v>10</v>
      </c>
      <c r="I7" s="36">
        <v>0</v>
      </c>
      <c r="K7" s="4"/>
    </row>
    <row r="8" spans="1:13" x14ac:dyDescent="0.3">
      <c r="A8" s="15" t="s">
        <v>39</v>
      </c>
      <c r="B8" s="12">
        <v>1</v>
      </c>
      <c r="D8" s="7"/>
      <c r="E8" s="12">
        <v>10</v>
      </c>
      <c r="G8" s="7">
        <v>16</v>
      </c>
      <c r="H8" s="39">
        <v>25</v>
      </c>
      <c r="I8" s="36">
        <v>1</v>
      </c>
      <c r="K8" s="4"/>
    </row>
    <row r="9" spans="1:13" x14ac:dyDescent="0.3">
      <c r="A9" s="15" t="s">
        <v>40</v>
      </c>
      <c r="B9" s="12"/>
      <c r="C9">
        <v>1</v>
      </c>
      <c r="D9" s="7"/>
      <c r="E9" s="12"/>
      <c r="G9" s="7">
        <v>14</v>
      </c>
      <c r="H9" s="39">
        <v>18</v>
      </c>
      <c r="I9" s="36">
        <v>1</v>
      </c>
      <c r="K9" s="4"/>
    </row>
    <row r="10" spans="1:13" x14ac:dyDescent="0.3">
      <c r="A10" s="15" t="s">
        <v>41</v>
      </c>
      <c r="B10" s="12"/>
      <c r="C10">
        <v>1</v>
      </c>
      <c r="D10" s="7"/>
      <c r="E10" s="12"/>
      <c r="F10">
        <v>24</v>
      </c>
      <c r="G10" s="7">
        <v>26</v>
      </c>
      <c r="H10" s="39">
        <v>25</v>
      </c>
      <c r="I10" s="36">
        <v>0</v>
      </c>
      <c r="K10" s="4"/>
    </row>
    <row r="11" spans="1:13" x14ac:dyDescent="0.3">
      <c r="A11" s="15" t="s">
        <v>54</v>
      </c>
      <c r="B11" s="12"/>
      <c r="C11">
        <v>1</v>
      </c>
      <c r="D11" s="7"/>
      <c r="E11" s="12"/>
      <c r="F11">
        <v>28</v>
      </c>
      <c r="G11" s="7">
        <v>30</v>
      </c>
      <c r="H11" s="39">
        <v>50</v>
      </c>
      <c r="I11" s="36">
        <v>0</v>
      </c>
      <c r="K11" s="4"/>
    </row>
    <row r="12" spans="1:13" x14ac:dyDescent="0.3">
      <c r="A12" s="15" t="s">
        <v>42</v>
      </c>
      <c r="B12" s="12"/>
      <c r="D12" s="7"/>
      <c r="E12" s="12">
        <v>40</v>
      </c>
      <c r="F12">
        <v>34</v>
      </c>
      <c r="G12" s="7">
        <v>30</v>
      </c>
      <c r="H12" s="39">
        <v>20</v>
      </c>
      <c r="I12" s="36">
        <v>0</v>
      </c>
      <c r="K12" s="4"/>
    </row>
    <row r="13" spans="1:13" ht="15" thickBot="1" x14ac:dyDescent="0.35">
      <c r="A13" s="16" t="s">
        <v>43</v>
      </c>
      <c r="B13" s="13"/>
      <c r="C13" s="9"/>
      <c r="D13" s="10"/>
      <c r="E13" s="13"/>
      <c r="F13" s="9">
        <v>50</v>
      </c>
      <c r="G13" s="10">
        <v>26</v>
      </c>
      <c r="H13" s="40">
        <v>30</v>
      </c>
      <c r="I13" s="37">
        <v>0</v>
      </c>
      <c r="K13" s="4"/>
    </row>
    <row r="14" spans="1:13" x14ac:dyDescent="0.3">
      <c r="B14" s="87" t="s">
        <v>61</v>
      </c>
      <c r="C14" s="88"/>
      <c r="D14" s="14" t="s">
        <v>16</v>
      </c>
      <c r="E14" s="2">
        <f>SUMPRODUCT(E4:E13,$I$4:$I$13)</f>
        <v>26</v>
      </c>
      <c r="F14" s="2">
        <f t="shared" ref="F14:G14" si="0">SUMPRODUCT(F4:F13,$I$4:$I$13)</f>
        <v>24</v>
      </c>
      <c r="G14" s="3">
        <f t="shared" si="0"/>
        <v>30</v>
      </c>
    </row>
    <row r="15" spans="1:13" x14ac:dyDescent="0.3">
      <c r="B15" s="89"/>
      <c r="C15" s="90"/>
      <c r="D15" s="15"/>
      <c r="E15" s="4" t="s">
        <v>56</v>
      </c>
      <c r="F15" s="4" t="s">
        <v>56</v>
      </c>
      <c r="G15" s="5" t="s">
        <v>56</v>
      </c>
    </row>
    <row r="16" spans="1:13" ht="15" thickBot="1" x14ac:dyDescent="0.35">
      <c r="B16" s="91"/>
      <c r="C16" s="92"/>
      <c r="D16" s="16" t="s">
        <v>14</v>
      </c>
      <c r="E16" s="21">
        <v>60</v>
      </c>
      <c r="F16" s="21">
        <v>40</v>
      </c>
      <c r="G16" s="38">
        <v>40</v>
      </c>
    </row>
    <row r="18" spans="1:2" x14ac:dyDescent="0.3">
      <c r="A18" s="1" t="s">
        <v>57</v>
      </c>
      <c r="B18" s="41">
        <f>SUMPRODUCT(H4:H13,I4:I13)*1000</f>
        <v>73000</v>
      </c>
    </row>
  </sheetData>
  <mergeCells count="4">
    <mergeCell ref="B2:D2"/>
    <mergeCell ref="E2:G2"/>
    <mergeCell ref="B14:C16"/>
    <mergeCell ref="J2:M2"/>
  </mergeCells>
  <conditionalFormatting sqref="E4:G13">
    <cfRule type="cellIs" dxfId="1" priority="1" operator="equal">
      <formula>9999999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E560-F066-4EC5-A9B8-AD9996A7FA85}">
  <dimension ref="A1:I32"/>
  <sheetViews>
    <sheetView zoomScale="115" zoomScaleNormal="115" workbookViewId="0">
      <selection activeCell="L6" sqref="L6"/>
    </sheetView>
  </sheetViews>
  <sheetFormatPr defaultRowHeight="14.4" x14ac:dyDescent="0.3"/>
  <cols>
    <col min="1" max="1" width="13.88671875" style="1" bestFit="1" customWidth="1"/>
    <col min="2" max="3" width="12.5546875" bestFit="1" customWidth="1"/>
    <col min="4" max="4" width="13.77734375" bestFit="1" customWidth="1"/>
    <col min="5" max="5" width="12.6640625" bestFit="1" customWidth="1"/>
    <col min="6" max="6" width="13.77734375" bestFit="1" customWidth="1"/>
    <col min="7" max="7" width="13.21875" bestFit="1" customWidth="1"/>
    <col min="8" max="8" width="15.21875" customWidth="1"/>
    <col min="9" max="9" width="12.5546875" bestFit="1" customWidth="1"/>
  </cols>
  <sheetData>
    <row r="1" spans="1:9" ht="15" thickBot="1" x14ac:dyDescent="0.35">
      <c r="A1" s="99" t="s">
        <v>144</v>
      </c>
      <c r="B1" s="100"/>
      <c r="C1" s="100"/>
      <c r="D1" s="100"/>
      <c r="E1" s="100"/>
      <c r="F1" s="100"/>
      <c r="G1" s="100"/>
      <c r="H1" s="100"/>
      <c r="I1" s="101"/>
    </row>
    <row r="2" spans="1:9" ht="15" thickBot="1" x14ac:dyDescent="0.35">
      <c r="A2" s="18"/>
      <c r="B2" s="72" t="s">
        <v>66</v>
      </c>
      <c r="C2" s="73"/>
      <c r="D2" s="73"/>
      <c r="E2" s="73"/>
      <c r="F2" s="51"/>
      <c r="G2" s="113"/>
      <c r="H2" s="113"/>
      <c r="I2" s="113"/>
    </row>
    <row r="3" spans="1:9" s="1" customFormat="1" ht="15" thickBot="1" x14ac:dyDescent="0.35">
      <c r="A3" s="34" t="s">
        <v>65</v>
      </c>
      <c r="B3" s="25" t="s">
        <v>67</v>
      </c>
      <c r="C3" s="25" t="s">
        <v>68</v>
      </c>
      <c r="D3" s="25" t="s">
        <v>75</v>
      </c>
      <c r="E3" s="25" t="s">
        <v>69</v>
      </c>
      <c r="F3" s="34" t="s">
        <v>76</v>
      </c>
      <c r="G3" s="114"/>
      <c r="H3" s="115"/>
      <c r="I3" s="115"/>
    </row>
    <row r="4" spans="1:9" x14ac:dyDescent="0.3">
      <c r="A4" s="15" t="s">
        <v>71</v>
      </c>
      <c r="B4">
        <v>4</v>
      </c>
      <c r="C4">
        <v>2</v>
      </c>
      <c r="D4">
        <v>4</v>
      </c>
      <c r="E4">
        <v>4</v>
      </c>
      <c r="F4" s="63">
        <v>80000</v>
      </c>
      <c r="G4" s="52" t="s">
        <v>77</v>
      </c>
      <c r="H4" s="115"/>
      <c r="I4" s="115"/>
    </row>
    <row r="5" spans="1:9" ht="15" thickBot="1" x14ac:dyDescent="0.35">
      <c r="A5" s="15" t="s">
        <v>70</v>
      </c>
      <c r="B5">
        <v>2</v>
      </c>
      <c r="C5">
        <v>3</v>
      </c>
      <c r="D5">
        <v>4</v>
      </c>
      <c r="E5">
        <v>6</v>
      </c>
      <c r="F5" s="63">
        <v>90000</v>
      </c>
      <c r="G5" s="53">
        <v>0.15</v>
      </c>
      <c r="H5" s="114"/>
      <c r="I5" s="115"/>
    </row>
    <row r="6" spans="1:9" ht="14.4" customHeight="1" x14ac:dyDescent="0.3">
      <c r="A6" s="15" t="s">
        <v>72</v>
      </c>
      <c r="B6">
        <v>5</v>
      </c>
      <c r="C6">
        <v>3</v>
      </c>
      <c r="D6">
        <v>3</v>
      </c>
      <c r="E6">
        <v>4</v>
      </c>
      <c r="F6" s="63">
        <v>150000</v>
      </c>
      <c r="G6" s="97" t="s">
        <v>146</v>
      </c>
      <c r="H6" s="98"/>
      <c r="I6" s="115"/>
    </row>
    <row r="7" spans="1:9" ht="15" thickBot="1" x14ac:dyDescent="0.35">
      <c r="A7" s="15" t="s">
        <v>73</v>
      </c>
      <c r="B7">
        <v>5</v>
      </c>
      <c r="C7">
        <v>4</v>
      </c>
      <c r="D7">
        <v>3</v>
      </c>
      <c r="E7">
        <v>2</v>
      </c>
      <c r="F7" s="63">
        <v>180000</v>
      </c>
      <c r="G7" s="95">
        <v>30000</v>
      </c>
      <c r="H7" s="96"/>
      <c r="I7" s="115"/>
    </row>
    <row r="8" spans="1:9" ht="15" thickBot="1" x14ac:dyDescent="0.35">
      <c r="A8" s="16" t="s">
        <v>74</v>
      </c>
      <c r="B8" s="9">
        <v>4</v>
      </c>
      <c r="C8" s="9">
        <v>6</v>
      </c>
      <c r="D8" s="9">
        <v>2</v>
      </c>
      <c r="E8" s="9">
        <v>3</v>
      </c>
      <c r="F8" s="64">
        <v>100000</v>
      </c>
      <c r="G8" s="61"/>
      <c r="H8" s="62"/>
      <c r="I8" s="114"/>
    </row>
    <row r="9" spans="1:9" ht="15" thickBot="1" x14ac:dyDescent="0.35">
      <c r="A9" s="116"/>
      <c r="B9" s="117"/>
      <c r="C9" s="117"/>
      <c r="D9" s="117"/>
      <c r="E9" s="117"/>
      <c r="F9" s="117"/>
      <c r="G9" s="117"/>
      <c r="H9" s="117"/>
      <c r="I9" s="118"/>
    </row>
    <row r="10" spans="1:9" ht="15" thickBot="1" x14ac:dyDescent="0.35">
      <c r="A10" s="69" t="s">
        <v>79</v>
      </c>
      <c r="B10" s="70"/>
      <c r="C10" s="70"/>
      <c r="D10" s="70"/>
      <c r="E10" s="71"/>
      <c r="F10" s="104"/>
      <c r="G10" s="105"/>
      <c r="H10" s="105"/>
      <c r="I10" s="106"/>
    </row>
    <row r="11" spans="1:9" ht="15" thickBot="1" x14ac:dyDescent="0.35">
      <c r="A11" s="34" t="s">
        <v>65</v>
      </c>
      <c r="B11" s="25" t="s">
        <v>67</v>
      </c>
      <c r="C11" s="25" t="s">
        <v>68</v>
      </c>
      <c r="D11" s="25" t="s">
        <v>75</v>
      </c>
      <c r="E11" s="26" t="s">
        <v>69</v>
      </c>
      <c r="F11" s="107"/>
      <c r="G11" s="108"/>
      <c r="H11" s="108"/>
      <c r="I11" s="109"/>
    </row>
    <row r="12" spans="1:9" x14ac:dyDescent="0.3">
      <c r="A12" s="15" t="s">
        <v>71</v>
      </c>
      <c r="B12" s="65">
        <f>B4*$F$4*$G$5</f>
        <v>48000</v>
      </c>
      <c r="C12" s="65">
        <f>C4*F4*$G$5</f>
        <v>24000</v>
      </c>
      <c r="D12" s="65">
        <f>D4*F4*$G$5</f>
        <v>48000</v>
      </c>
      <c r="E12" s="66">
        <f>E4*F4*$G$5</f>
        <v>48000</v>
      </c>
      <c r="F12" s="107"/>
      <c r="G12" s="108"/>
      <c r="H12" s="108"/>
      <c r="I12" s="109"/>
    </row>
    <row r="13" spans="1:9" x14ac:dyDescent="0.3">
      <c r="A13" s="15" t="s">
        <v>70</v>
      </c>
      <c r="B13" s="65">
        <f>B5*F5*$G$5</f>
        <v>27000</v>
      </c>
      <c r="C13" s="65">
        <f>C5*F5*$G$5</f>
        <v>40500</v>
      </c>
      <c r="D13" s="65">
        <f>D5*F5*$G$5</f>
        <v>54000</v>
      </c>
      <c r="E13" s="66">
        <f>E5*F5*$G$5</f>
        <v>81000</v>
      </c>
      <c r="F13" s="107"/>
      <c r="G13" s="108"/>
      <c r="H13" s="108"/>
      <c r="I13" s="109"/>
    </row>
    <row r="14" spans="1:9" x14ac:dyDescent="0.3">
      <c r="A14" s="15" t="s">
        <v>72</v>
      </c>
      <c r="B14" s="65">
        <f>B6*F6*$G$5</f>
        <v>112500</v>
      </c>
      <c r="C14" s="65">
        <f>C6*F6*$G$5</f>
        <v>67500</v>
      </c>
      <c r="D14" s="65">
        <f>D6*F6*$G$5</f>
        <v>67500</v>
      </c>
      <c r="E14" s="66">
        <f>E6*F6*$G$5</f>
        <v>90000</v>
      </c>
      <c r="F14" s="107"/>
      <c r="G14" s="108"/>
      <c r="H14" s="108"/>
      <c r="I14" s="109"/>
    </row>
    <row r="15" spans="1:9" x14ac:dyDescent="0.3">
      <c r="A15" s="15" t="s">
        <v>73</v>
      </c>
      <c r="B15" s="65">
        <f>B7*F7*$G$5</f>
        <v>135000</v>
      </c>
      <c r="C15" s="65">
        <f>C7*F7*$G$5</f>
        <v>108000</v>
      </c>
      <c r="D15" s="65">
        <f>D7*F7*$G$5</f>
        <v>81000</v>
      </c>
      <c r="E15" s="66">
        <f>E7*F7*$G$5</f>
        <v>54000</v>
      </c>
      <c r="F15" s="107"/>
      <c r="G15" s="108"/>
      <c r="H15" s="108"/>
      <c r="I15" s="109"/>
    </row>
    <row r="16" spans="1:9" ht="15" thickBot="1" x14ac:dyDescent="0.35">
      <c r="A16" s="16" t="s">
        <v>74</v>
      </c>
      <c r="B16" s="67">
        <f>B8*F8*$G$5</f>
        <v>60000</v>
      </c>
      <c r="C16" s="67">
        <f>C8*F8*$G$5</f>
        <v>90000</v>
      </c>
      <c r="D16" s="67">
        <f>D8*F8*$G$5</f>
        <v>30000</v>
      </c>
      <c r="E16" s="68">
        <f>E8*F8*$G$5</f>
        <v>45000</v>
      </c>
      <c r="F16" s="110"/>
      <c r="G16" s="111"/>
      <c r="H16" s="111"/>
      <c r="I16" s="112"/>
    </row>
    <row r="17" spans="1:9" ht="15" thickBot="1" x14ac:dyDescent="0.35">
      <c r="A17" s="69"/>
      <c r="B17" s="70"/>
      <c r="C17" s="70"/>
      <c r="D17" s="70"/>
      <c r="E17" s="70"/>
      <c r="F17" s="70"/>
      <c r="G17" s="70"/>
      <c r="H17" s="70"/>
      <c r="I17" s="71"/>
    </row>
    <row r="18" spans="1:9" ht="15" thickBot="1" x14ac:dyDescent="0.35">
      <c r="A18" s="34" t="s">
        <v>140</v>
      </c>
      <c r="B18" s="25" t="s">
        <v>67</v>
      </c>
      <c r="C18" s="25" t="s">
        <v>68</v>
      </c>
      <c r="D18" s="25" t="s">
        <v>75</v>
      </c>
      <c r="E18" s="26" t="s">
        <v>69</v>
      </c>
      <c r="F18" s="58" t="s">
        <v>14</v>
      </c>
      <c r="G18" s="42" t="s">
        <v>15</v>
      </c>
      <c r="H18" s="26" t="s">
        <v>16</v>
      </c>
      <c r="I18" s="113"/>
    </row>
    <row r="19" spans="1:9" x14ac:dyDescent="0.3">
      <c r="A19" s="15" t="s">
        <v>71</v>
      </c>
      <c r="B19" s="54">
        <v>0</v>
      </c>
      <c r="C19" s="54">
        <v>1</v>
      </c>
      <c r="D19" s="54">
        <v>0</v>
      </c>
      <c r="E19" s="55">
        <v>0</v>
      </c>
      <c r="F19" s="12">
        <f>SUM(B19:E19)</f>
        <v>1</v>
      </c>
      <c r="G19" s="4" t="s">
        <v>17</v>
      </c>
      <c r="H19" s="22">
        <v>1</v>
      </c>
      <c r="I19" s="115"/>
    </row>
    <row r="20" spans="1:9" x14ac:dyDescent="0.3">
      <c r="A20" s="15" t="s">
        <v>70</v>
      </c>
      <c r="B20" s="54">
        <v>1</v>
      </c>
      <c r="C20" s="54">
        <v>0</v>
      </c>
      <c r="D20" s="54">
        <v>0</v>
      </c>
      <c r="E20" s="55">
        <v>0</v>
      </c>
      <c r="F20" s="12">
        <f t="shared" ref="F20:F23" si="0">SUM(B20:E20)</f>
        <v>1</v>
      </c>
      <c r="G20" s="4" t="s">
        <v>17</v>
      </c>
      <c r="H20" s="22">
        <v>1</v>
      </c>
      <c r="I20" s="115"/>
    </row>
    <row r="21" spans="1:9" x14ac:dyDescent="0.3">
      <c r="A21" s="15" t="s">
        <v>72</v>
      </c>
      <c r="B21" s="54">
        <v>0</v>
      </c>
      <c r="C21" s="54">
        <v>1</v>
      </c>
      <c r="D21" s="54">
        <v>0</v>
      </c>
      <c r="E21" s="55">
        <v>0</v>
      </c>
      <c r="F21" s="12">
        <f t="shared" si="0"/>
        <v>1</v>
      </c>
      <c r="G21" s="4" t="s">
        <v>17</v>
      </c>
      <c r="H21" s="22">
        <v>1</v>
      </c>
      <c r="I21" s="115"/>
    </row>
    <row r="22" spans="1:9" x14ac:dyDescent="0.3">
      <c r="A22" s="15" t="s">
        <v>73</v>
      </c>
      <c r="B22" s="54">
        <v>0</v>
      </c>
      <c r="C22" s="54">
        <v>0</v>
      </c>
      <c r="D22" s="54">
        <v>0</v>
      </c>
      <c r="E22" s="55">
        <v>1</v>
      </c>
      <c r="F22" s="12">
        <f t="shared" si="0"/>
        <v>1</v>
      </c>
      <c r="G22" s="4" t="s">
        <v>17</v>
      </c>
      <c r="H22" s="22">
        <v>1</v>
      </c>
      <c r="I22" s="115"/>
    </row>
    <row r="23" spans="1:9" x14ac:dyDescent="0.3">
      <c r="A23" s="15" t="s">
        <v>74</v>
      </c>
      <c r="B23" s="54">
        <v>0</v>
      </c>
      <c r="C23" s="54">
        <v>0</v>
      </c>
      <c r="D23" s="54">
        <v>1</v>
      </c>
      <c r="E23" s="55">
        <v>0</v>
      </c>
      <c r="F23" s="12">
        <f t="shared" si="0"/>
        <v>1</v>
      </c>
      <c r="G23" s="4" t="s">
        <v>17</v>
      </c>
      <c r="H23" s="22">
        <v>1</v>
      </c>
      <c r="I23" s="115"/>
    </row>
    <row r="24" spans="1:9" ht="15" thickBot="1" x14ac:dyDescent="0.35">
      <c r="A24" s="16" t="s">
        <v>65</v>
      </c>
      <c r="B24" s="56">
        <v>1</v>
      </c>
      <c r="C24" s="56">
        <v>1</v>
      </c>
      <c r="D24" s="56">
        <v>1</v>
      </c>
      <c r="E24" s="57">
        <v>1</v>
      </c>
      <c r="F24" s="13">
        <f>SUM($B$24:$E$24)</f>
        <v>4</v>
      </c>
      <c r="G24" s="21" t="s">
        <v>17</v>
      </c>
      <c r="H24" s="23">
        <v>4</v>
      </c>
      <c r="I24" s="114"/>
    </row>
    <row r="25" spans="1:9" ht="15" thickBot="1" x14ac:dyDescent="0.35">
      <c r="A25" s="69"/>
      <c r="B25" s="70"/>
      <c r="C25" s="70"/>
      <c r="D25" s="70"/>
      <c r="E25" s="70"/>
      <c r="F25" s="70"/>
      <c r="G25" s="70"/>
      <c r="H25" s="70"/>
      <c r="I25" s="71"/>
    </row>
    <row r="26" spans="1:9" x14ac:dyDescent="0.3">
      <c r="A26" s="59" t="s">
        <v>141</v>
      </c>
      <c r="B26" s="18" t="s">
        <v>67</v>
      </c>
      <c r="C26" s="19" t="s">
        <v>68</v>
      </c>
      <c r="D26" s="19" t="s">
        <v>75</v>
      </c>
      <c r="E26" s="20" t="s">
        <v>69</v>
      </c>
      <c r="F26" s="19" t="s">
        <v>138</v>
      </c>
      <c r="G26" s="43" t="s">
        <v>142</v>
      </c>
      <c r="H26" s="19" t="s">
        <v>145</v>
      </c>
      <c r="I26" s="20" t="s">
        <v>143</v>
      </c>
    </row>
    <row r="27" spans="1:9" x14ac:dyDescent="0.3">
      <c r="A27" s="102" t="s">
        <v>139</v>
      </c>
      <c r="B27" s="12"/>
      <c r="D27">
        <v>1</v>
      </c>
      <c r="E27" s="7"/>
      <c r="F27">
        <v>1</v>
      </c>
      <c r="G27" s="65">
        <v>280500</v>
      </c>
      <c r="H27" s="65">
        <f>F27*$G$7</f>
        <v>30000</v>
      </c>
      <c r="I27" s="66">
        <f>SUM(G27:H27)</f>
        <v>310500</v>
      </c>
    </row>
    <row r="28" spans="1:9" x14ac:dyDescent="0.3">
      <c r="A28" s="102"/>
      <c r="B28" s="12"/>
      <c r="C28">
        <v>1</v>
      </c>
      <c r="E28" s="7">
        <v>1</v>
      </c>
      <c r="F28">
        <v>2</v>
      </c>
      <c r="G28" s="65">
        <v>231000</v>
      </c>
      <c r="H28" s="65">
        <f>F28*$G$7</f>
        <v>60000</v>
      </c>
      <c r="I28" s="66">
        <f t="shared" ref="I28:I30" si="1">SUM(G28:H28)</f>
        <v>291000</v>
      </c>
    </row>
    <row r="29" spans="1:9" x14ac:dyDescent="0.3">
      <c r="A29" s="102"/>
      <c r="B29" s="12"/>
      <c r="C29">
        <v>1</v>
      </c>
      <c r="D29">
        <v>1</v>
      </c>
      <c r="E29" s="7">
        <v>1</v>
      </c>
      <c r="F29">
        <v>3</v>
      </c>
      <c r="G29" s="65">
        <v>216000</v>
      </c>
      <c r="H29" s="65">
        <f>F29*$G$7</f>
        <v>90000</v>
      </c>
      <c r="I29" s="66">
        <f t="shared" si="1"/>
        <v>306000</v>
      </c>
    </row>
    <row r="30" spans="1:9" ht="15" thickBot="1" x14ac:dyDescent="0.35">
      <c r="A30" s="103"/>
      <c r="B30" s="13">
        <v>1</v>
      </c>
      <c r="C30" s="9">
        <v>1</v>
      </c>
      <c r="D30" s="9">
        <v>1</v>
      </c>
      <c r="E30" s="10">
        <v>1</v>
      </c>
      <c r="F30" s="9">
        <v>4</v>
      </c>
      <c r="G30" s="67">
        <v>202500</v>
      </c>
      <c r="H30" s="67">
        <f>F30*$G$7</f>
        <v>120000</v>
      </c>
      <c r="I30" s="68">
        <f t="shared" si="1"/>
        <v>322500</v>
      </c>
    </row>
    <row r="31" spans="1:9" ht="15" thickBot="1" x14ac:dyDescent="0.35">
      <c r="A31" s="69"/>
      <c r="B31" s="70"/>
      <c r="C31" s="70"/>
      <c r="D31" s="70"/>
      <c r="E31" s="70"/>
      <c r="F31" s="70"/>
      <c r="G31" s="70"/>
      <c r="H31" s="70"/>
      <c r="I31" s="71"/>
    </row>
    <row r="32" spans="1:9" ht="15" thickBot="1" x14ac:dyDescent="0.35">
      <c r="A32" s="69"/>
      <c r="B32" s="70"/>
      <c r="C32" s="70"/>
      <c r="D32" s="25" t="s">
        <v>78</v>
      </c>
      <c r="E32" s="60">
        <f>SUMPRODUCT(B12:E16,B19:E23)</f>
        <v>202500</v>
      </c>
      <c r="F32" s="93"/>
      <c r="G32" s="93"/>
      <c r="H32" s="93"/>
      <c r="I32" s="94"/>
    </row>
  </sheetData>
  <mergeCells count="17">
    <mergeCell ref="A1:I1"/>
    <mergeCell ref="B2:E2"/>
    <mergeCell ref="A27:A30"/>
    <mergeCell ref="A10:E10"/>
    <mergeCell ref="F10:I16"/>
    <mergeCell ref="G2:G3"/>
    <mergeCell ref="H2:H5"/>
    <mergeCell ref="A17:I17"/>
    <mergeCell ref="A9:I9"/>
    <mergeCell ref="I2:I8"/>
    <mergeCell ref="I18:I24"/>
    <mergeCell ref="A25:I25"/>
    <mergeCell ref="A31:I31"/>
    <mergeCell ref="F32:I32"/>
    <mergeCell ref="A32:C32"/>
    <mergeCell ref="G7:H7"/>
    <mergeCell ref="G6:H6"/>
  </mergeCells>
  <conditionalFormatting sqref="I27:I30">
    <cfRule type="top10" dxfId="0" priority="1" bottom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4B59-089E-406F-B6D0-A6FE6794A741}">
  <dimension ref="A1:F46"/>
  <sheetViews>
    <sheetView showGridLines="0" topLeftCell="A18" workbookViewId="0">
      <selection activeCell="E46" sqref="E46"/>
    </sheetView>
  </sheetViews>
  <sheetFormatPr defaultRowHeight="14.4" x14ac:dyDescent="0.3"/>
  <cols>
    <col min="1" max="1" width="2.33203125" customWidth="1"/>
    <col min="2" max="2" width="6.21875" bestFit="1" customWidth="1"/>
    <col min="3" max="3" width="18.88671875" bestFit="1" customWidth="1"/>
    <col min="4" max="4" width="12.6640625" bestFit="1" customWidth="1"/>
    <col min="5" max="5" width="12.109375" bestFit="1" customWidth="1"/>
    <col min="6" max="6" width="14" bestFit="1" customWidth="1"/>
  </cols>
  <sheetData>
    <row r="1" spans="1:6" x14ac:dyDescent="0.3">
      <c r="A1" s="1" t="s">
        <v>80</v>
      </c>
    </row>
    <row r="2" spans="1:6" x14ac:dyDescent="0.3">
      <c r="A2" s="1" t="s">
        <v>81</v>
      </c>
    </row>
    <row r="3" spans="1:6" x14ac:dyDescent="0.3">
      <c r="A3" s="1" t="s">
        <v>82</v>
      </c>
    </row>
    <row r="6" spans="1:6" ht="15" thickBot="1" x14ac:dyDescent="0.35">
      <c r="A6" t="s">
        <v>83</v>
      </c>
    </row>
    <row r="7" spans="1:6" ht="15" thickBot="1" x14ac:dyDescent="0.35">
      <c r="B7" s="45" t="s">
        <v>84</v>
      </c>
      <c r="C7" s="45" t="s">
        <v>85</v>
      </c>
      <c r="D7" s="45" t="s">
        <v>86</v>
      </c>
      <c r="E7" s="45" t="s">
        <v>87</v>
      </c>
      <c r="F7" s="45" t="s">
        <v>88</v>
      </c>
    </row>
    <row r="8" spans="1:6" ht="15" thickBot="1" x14ac:dyDescent="0.35">
      <c r="B8" s="44" t="s">
        <v>94</v>
      </c>
      <c r="C8" s="47" t="s">
        <v>17</v>
      </c>
      <c r="D8" s="48">
        <v>0</v>
      </c>
      <c r="E8" s="48">
        <v>0</v>
      </c>
      <c r="F8" s="44" t="s">
        <v>95</v>
      </c>
    </row>
    <row r="11" spans="1:6" ht="15" thickBot="1" x14ac:dyDescent="0.35">
      <c r="A11" t="s">
        <v>89</v>
      </c>
    </row>
    <row r="12" spans="1:6" ht="15" thickBot="1" x14ac:dyDescent="0.35">
      <c r="B12" s="45" t="s">
        <v>84</v>
      </c>
      <c r="C12" s="45" t="s">
        <v>85</v>
      </c>
      <c r="D12" s="45" t="s">
        <v>86</v>
      </c>
      <c r="E12" s="45" t="s">
        <v>87</v>
      </c>
      <c r="F12" s="45" t="s">
        <v>90</v>
      </c>
    </row>
    <row r="13" spans="1:6" x14ac:dyDescent="0.3">
      <c r="B13" s="46" t="s">
        <v>96</v>
      </c>
      <c r="C13" s="46" t="s">
        <v>97</v>
      </c>
      <c r="D13" s="46">
        <v>0</v>
      </c>
      <c r="E13" s="46">
        <v>0</v>
      </c>
      <c r="F13" s="46" t="s">
        <v>95</v>
      </c>
    </row>
    <row r="14" spans="1:6" x14ac:dyDescent="0.3">
      <c r="B14" s="46" t="s">
        <v>98</v>
      </c>
      <c r="C14" s="46" t="s">
        <v>99</v>
      </c>
      <c r="D14" s="46">
        <v>0</v>
      </c>
      <c r="E14" s="46">
        <v>0</v>
      </c>
      <c r="F14" s="46" t="s">
        <v>95</v>
      </c>
    </row>
    <row r="15" spans="1:6" x14ac:dyDescent="0.3">
      <c r="B15" s="46" t="s">
        <v>100</v>
      </c>
      <c r="C15" s="46" t="s">
        <v>101</v>
      </c>
      <c r="D15" s="46">
        <v>0</v>
      </c>
      <c r="E15" s="46">
        <v>0</v>
      </c>
      <c r="F15" s="46" t="s">
        <v>95</v>
      </c>
    </row>
    <row r="16" spans="1:6" x14ac:dyDescent="0.3">
      <c r="B16" s="46" t="s">
        <v>102</v>
      </c>
      <c r="C16" s="46" t="s">
        <v>103</v>
      </c>
      <c r="D16" s="46">
        <v>0</v>
      </c>
      <c r="E16" s="46">
        <v>0</v>
      </c>
      <c r="F16" s="46" t="s">
        <v>95</v>
      </c>
    </row>
    <row r="17" spans="2:6" x14ac:dyDescent="0.3">
      <c r="B17" s="46" t="s">
        <v>104</v>
      </c>
      <c r="C17" s="46" t="s">
        <v>67</v>
      </c>
      <c r="D17" s="46">
        <v>0</v>
      </c>
      <c r="E17" s="46">
        <v>0</v>
      </c>
      <c r="F17" s="46" t="s">
        <v>95</v>
      </c>
    </row>
    <row r="18" spans="2:6" x14ac:dyDescent="0.3">
      <c r="B18" s="46" t="s">
        <v>105</v>
      </c>
      <c r="C18" s="46" t="s">
        <v>68</v>
      </c>
      <c r="D18" s="46">
        <v>0</v>
      </c>
      <c r="E18" s="46">
        <v>0</v>
      </c>
      <c r="F18" s="46" t="s">
        <v>95</v>
      </c>
    </row>
    <row r="19" spans="2:6" x14ac:dyDescent="0.3">
      <c r="B19" s="46" t="s">
        <v>106</v>
      </c>
      <c r="C19" s="46" t="s">
        <v>75</v>
      </c>
      <c r="D19" s="46">
        <v>0</v>
      </c>
      <c r="E19" s="46">
        <v>0</v>
      </c>
      <c r="F19" s="46" t="s">
        <v>95</v>
      </c>
    </row>
    <row r="20" spans="2:6" x14ac:dyDescent="0.3">
      <c r="B20" s="46" t="s">
        <v>107</v>
      </c>
      <c r="C20" s="46" t="s">
        <v>69</v>
      </c>
      <c r="D20" s="46">
        <v>0</v>
      </c>
      <c r="E20" s="46">
        <v>0</v>
      </c>
      <c r="F20" s="46" t="s">
        <v>95</v>
      </c>
    </row>
    <row r="21" spans="2:6" x14ac:dyDescent="0.3">
      <c r="B21" s="46" t="s">
        <v>108</v>
      </c>
      <c r="C21" s="46" t="s">
        <v>67</v>
      </c>
      <c r="D21" s="46">
        <v>0</v>
      </c>
      <c r="E21" s="46">
        <v>0</v>
      </c>
      <c r="F21" s="46" t="s">
        <v>95</v>
      </c>
    </row>
    <row r="22" spans="2:6" x14ac:dyDescent="0.3">
      <c r="B22" s="46" t="s">
        <v>109</v>
      </c>
      <c r="C22" s="46" t="s">
        <v>68</v>
      </c>
      <c r="D22" s="46">
        <v>0</v>
      </c>
      <c r="E22" s="46">
        <v>0</v>
      </c>
      <c r="F22" s="46" t="s">
        <v>95</v>
      </c>
    </row>
    <row r="23" spans="2:6" x14ac:dyDescent="0.3">
      <c r="B23" s="46" t="s">
        <v>110</v>
      </c>
      <c r="C23" s="46" t="s">
        <v>75</v>
      </c>
      <c r="D23" s="46">
        <v>0</v>
      </c>
      <c r="E23" s="46">
        <v>0</v>
      </c>
      <c r="F23" s="46" t="s">
        <v>95</v>
      </c>
    </row>
    <row r="24" spans="2:6" x14ac:dyDescent="0.3">
      <c r="B24" s="46" t="s">
        <v>111</v>
      </c>
      <c r="C24" s="46" t="s">
        <v>69</v>
      </c>
      <c r="D24" s="46">
        <v>0</v>
      </c>
      <c r="E24" s="46">
        <v>0</v>
      </c>
      <c r="F24" s="46" t="s">
        <v>95</v>
      </c>
    </row>
    <row r="25" spans="2:6" x14ac:dyDescent="0.3">
      <c r="B25" s="46" t="s">
        <v>112</v>
      </c>
      <c r="C25" s="46" t="s">
        <v>67</v>
      </c>
      <c r="D25" s="46">
        <v>0</v>
      </c>
      <c r="E25" s="46">
        <v>0</v>
      </c>
      <c r="F25" s="46" t="s">
        <v>95</v>
      </c>
    </row>
    <row r="26" spans="2:6" x14ac:dyDescent="0.3">
      <c r="B26" s="46" t="s">
        <v>113</v>
      </c>
      <c r="C26" s="46" t="s">
        <v>68</v>
      </c>
      <c r="D26" s="46">
        <v>0</v>
      </c>
      <c r="E26" s="46">
        <v>0</v>
      </c>
      <c r="F26" s="46" t="s">
        <v>95</v>
      </c>
    </row>
    <row r="27" spans="2:6" x14ac:dyDescent="0.3">
      <c r="B27" s="46" t="s">
        <v>114</v>
      </c>
      <c r="C27" s="46" t="s">
        <v>75</v>
      </c>
      <c r="D27" s="46">
        <v>0</v>
      </c>
      <c r="E27" s="46">
        <v>0</v>
      </c>
      <c r="F27" s="46" t="s">
        <v>95</v>
      </c>
    </row>
    <row r="28" spans="2:6" x14ac:dyDescent="0.3">
      <c r="B28" s="46" t="s">
        <v>115</v>
      </c>
      <c r="C28" s="46" t="s">
        <v>69</v>
      </c>
      <c r="D28" s="46">
        <v>0</v>
      </c>
      <c r="E28" s="46">
        <v>0</v>
      </c>
      <c r="F28" s="46" t="s">
        <v>95</v>
      </c>
    </row>
    <row r="29" spans="2:6" x14ac:dyDescent="0.3">
      <c r="B29" s="46" t="s">
        <v>116</v>
      </c>
      <c r="C29" s="46" t="s">
        <v>67</v>
      </c>
      <c r="D29" s="46">
        <v>0</v>
      </c>
      <c r="E29" s="46">
        <v>0</v>
      </c>
      <c r="F29" s="46" t="s">
        <v>95</v>
      </c>
    </row>
    <row r="30" spans="2:6" x14ac:dyDescent="0.3">
      <c r="B30" s="46" t="s">
        <v>117</v>
      </c>
      <c r="C30" s="46" t="s">
        <v>68</v>
      </c>
      <c r="D30" s="46">
        <v>0</v>
      </c>
      <c r="E30" s="46">
        <v>0</v>
      </c>
      <c r="F30" s="46" t="s">
        <v>95</v>
      </c>
    </row>
    <row r="31" spans="2:6" x14ac:dyDescent="0.3">
      <c r="B31" s="46" t="s">
        <v>118</v>
      </c>
      <c r="C31" s="46" t="s">
        <v>75</v>
      </c>
      <c r="D31" s="46">
        <v>0</v>
      </c>
      <c r="E31" s="46">
        <v>0</v>
      </c>
      <c r="F31" s="46" t="s">
        <v>95</v>
      </c>
    </row>
    <row r="32" spans="2:6" x14ac:dyDescent="0.3">
      <c r="B32" s="46" t="s">
        <v>119</v>
      </c>
      <c r="C32" s="46" t="s">
        <v>69</v>
      </c>
      <c r="D32" s="46">
        <v>0</v>
      </c>
      <c r="E32" s="46">
        <v>0</v>
      </c>
      <c r="F32" s="46" t="s">
        <v>95</v>
      </c>
    </row>
    <row r="33" spans="1:6" x14ac:dyDescent="0.3">
      <c r="B33" s="46" t="s">
        <v>120</v>
      </c>
      <c r="C33" s="46" t="s">
        <v>67</v>
      </c>
      <c r="D33" s="46">
        <v>0</v>
      </c>
      <c r="E33" s="46">
        <v>0</v>
      </c>
      <c r="F33" s="49" t="s">
        <v>121</v>
      </c>
    </row>
    <row r="34" spans="1:6" x14ac:dyDescent="0.3">
      <c r="B34" s="46" t="s">
        <v>122</v>
      </c>
      <c r="C34" s="46" t="s">
        <v>68</v>
      </c>
      <c r="D34" s="46">
        <v>0</v>
      </c>
      <c r="E34" s="46">
        <v>0</v>
      </c>
      <c r="F34" s="49" t="s">
        <v>121</v>
      </c>
    </row>
    <row r="35" spans="1:6" x14ac:dyDescent="0.3">
      <c r="B35" s="46" t="s">
        <v>123</v>
      </c>
      <c r="C35" s="46" t="s">
        <v>75</v>
      </c>
      <c r="D35" s="46">
        <v>0</v>
      </c>
      <c r="E35" s="46">
        <v>0</v>
      </c>
      <c r="F35" s="49" t="s">
        <v>121</v>
      </c>
    </row>
    <row r="36" spans="1:6" ht="15" thickBot="1" x14ac:dyDescent="0.35">
      <c r="B36" s="44" t="s">
        <v>124</v>
      </c>
      <c r="C36" s="44" t="s">
        <v>69</v>
      </c>
      <c r="D36" s="44">
        <v>0</v>
      </c>
      <c r="E36" s="44">
        <v>0</v>
      </c>
      <c r="F36" s="50" t="s">
        <v>121</v>
      </c>
    </row>
    <row r="39" spans="1:6" ht="15" thickBot="1" x14ac:dyDescent="0.35">
      <c r="A39" t="s">
        <v>91</v>
      </c>
    </row>
    <row r="40" spans="1:6" ht="15" thickBot="1" x14ac:dyDescent="0.35">
      <c r="B40" s="45" t="s">
        <v>84</v>
      </c>
      <c r="C40" s="45" t="s">
        <v>85</v>
      </c>
      <c r="D40" s="45" t="s">
        <v>92</v>
      </c>
      <c r="E40" s="45" t="s">
        <v>93</v>
      </c>
      <c r="F40" s="45" t="s">
        <v>88</v>
      </c>
    </row>
    <row r="41" spans="1:6" x14ac:dyDescent="0.3">
      <c r="B41" s="46" t="s">
        <v>125</v>
      </c>
      <c r="C41" s="46" t="s">
        <v>126</v>
      </c>
      <c r="D41" s="46">
        <v>0</v>
      </c>
      <c r="E41" s="46" t="s">
        <v>127</v>
      </c>
      <c r="F41" s="49" t="s">
        <v>121</v>
      </c>
    </row>
    <row r="42" spans="1:6" x14ac:dyDescent="0.3">
      <c r="B42" s="46" t="s">
        <v>128</v>
      </c>
      <c r="C42" s="46" t="s">
        <v>14</v>
      </c>
      <c r="D42" s="46">
        <v>0</v>
      </c>
      <c r="E42" s="46" t="s">
        <v>129</v>
      </c>
      <c r="F42" s="49" t="s">
        <v>121</v>
      </c>
    </row>
    <row r="43" spans="1:6" x14ac:dyDescent="0.3">
      <c r="B43" s="46" t="s">
        <v>130</v>
      </c>
      <c r="C43" s="46" t="s">
        <v>14</v>
      </c>
      <c r="D43" s="46">
        <v>0</v>
      </c>
      <c r="E43" s="46" t="s">
        <v>131</v>
      </c>
      <c r="F43" s="49" t="s">
        <v>121</v>
      </c>
    </row>
    <row r="44" spans="1:6" x14ac:dyDescent="0.3">
      <c r="B44" s="46" t="s">
        <v>132</v>
      </c>
      <c r="C44" s="46" t="s">
        <v>14</v>
      </c>
      <c r="D44" s="46">
        <v>0</v>
      </c>
      <c r="E44" s="46" t="s">
        <v>133</v>
      </c>
      <c r="F44" s="49" t="s">
        <v>121</v>
      </c>
    </row>
    <row r="45" spans="1:6" x14ac:dyDescent="0.3">
      <c r="B45" s="46" t="s">
        <v>134</v>
      </c>
      <c r="C45" s="46" t="s">
        <v>14</v>
      </c>
      <c r="D45" s="46">
        <v>0</v>
      </c>
      <c r="E45" s="46" t="s">
        <v>135</v>
      </c>
      <c r="F45" s="49" t="s">
        <v>121</v>
      </c>
    </row>
    <row r="46" spans="1:6" ht="15" thickBot="1" x14ac:dyDescent="0.35">
      <c r="B46" s="44" t="s">
        <v>136</v>
      </c>
      <c r="C46" s="44" t="s">
        <v>14</v>
      </c>
      <c r="D46" s="44">
        <v>0</v>
      </c>
      <c r="E46" s="44" t="s">
        <v>137</v>
      </c>
      <c r="F46" s="4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Design</vt:lpstr>
      <vt:lpstr>Book Publish</vt:lpstr>
      <vt:lpstr>Yeager National Bank</vt:lpstr>
      <vt:lpstr>Linearity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2024-12-22T13:21:13Z</dcterms:modified>
</cp:coreProperties>
</file>