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0" i="1"/>
  <c r="G31"/>
  <c r="G32"/>
  <c r="G33"/>
  <c r="G34"/>
  <c r="G35"/>
  <c r="F31"/>
  <c r="F32"/>
  <c r="F33"/>
  <c r="F34"/>
  <c r="F35"/>
  <c r="E31"/>
  <c r="E32"/>
  <c r="E33"/>
  <c r="E34"/>
  <c r="E35"/>
  <c r="E36"/>
  <c r="F36" s="1"/>
  <c r="G36" s="1"/>
  <c r="E30"/>
  <c r="D30"/>
  <c r="D31"/>
  <c r="D32"/>
  <c r="D33"/>
  <c r="D34"/>
  <c r="D35"/>
  <c r="D36"/>
  <c r="G50"/>
  <c r="G41" l="1"/>
  <c r="H33" s="1"/>
  <c r="A67"/>
  <c r="A79" s="1"/>
  <c r="G60"/>
  <c r="G29"/>
  <c r="A76"/>
  <c r="A73"/>
  <c r="A70"/>
  <c r="H50"/>
  <c r="F50"/>
  <c r="D51"/>
  <c r="E52" s="1"/>
  <c r="D52"/>
  <c r="E53" s="1"/>
  <c r="D53"/>
  <c r="E54" s="1"/>
  <c r="D54"/>
  <c r="E55" s="1"/>
  <c r="D55"/>
  <c r="E56" s="1"/>
  <c r="D56"/>
  <c r="E57" s="1"/>
  <c r="D57"/>
  <c r="D50"/>
  <c r="E51" s="1"/>
  <c r="F51" s="1"/>
  <c r="D29"/>
  <c r="F29"/>
  <c r="H36" l="1"/>
  <c r="H35"/>
  <c r="H31"/>
  <c r="H34"/>
  <c r="H30"/>
  <c r="H32"/>
  <c r="H29"/>
  <c r="F30"/>
  <c r="G51"/>
  <c r="H51" s="1"/>
  <c r="F52"/>
  <c r="G52" s="1"/>
  <c r="F56"/>
  <c r="G56" s="1"/>
  <c r="F55"/>
  <c r="G55" s="1"/>
  <c r="F54"/>
  <c r="G54" s="1"/>
  <c r="F53"/>
  <c r="G53" s="1"/>
  <c r="F57"/>
  <c r="G57" s="1"/>
  <c r="H55" l="1"/>
  <c r="H54"/>
  <c r="H52"/>
  <c r="H53"/>
  <c r="H57"/>
  <c r="H56"/>
</calcChain>
</file>

<file path=xl/sharedStrings.xml><?xml version="1.0" encoding="utf-8"?>
<sst xmlns="http://schemas.openxmlformats.org/spreadsheetml/2006/main" count="56" uniqueCount="46">
  <si>
    <t>Two pressure System</t>
  </si>
  <si>
    <t>Sources</t>
  </si>
  <si>
    <r>
      <t>Temperature(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</si>
  <si>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Pressure(kPa)</t>
  </si>
  <si>
    <r>
      <t>Flow(Sm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</si>
  <si>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S1</t>
  </si>
  <si>
    <t>S2</t>
  </si>
  <si>
    <t>S3</t>
  </si>
  <si>
    <t>S4</t>
  </si>
  <si>
    <t>S5</t>
  </si>
  <si>
    <t>S6</t>
  </si>
  <si>
    <t>S7</t>
  </si>
  <si>
    <t>S8</t>
  </si>
  <si>
    <t>demands</t>
  </si>
  <si>
    <t>D1</t>
  </si>
  <si>
    <t>D2</t>
  </si>
  <si>
    <t>D3</t>
  </si>
  <si>
    <t>D4</t>
  </si>
  <si>
    <t>D5</t>
  </si>
  <si>
    <t>D6</t>
  </si>
  <si>
    <t>D7</t>
  </si>
  <si>
    <t>Pressure P1</t>
  </si>
  <si>
    <t>∆H</t>
  </si>
  <si>
    <t>∑∆H</t>
  </si>
  <si>
    <r>
      <t>Temperature(</t>
    </r>
    <r>
      <rPr>
        <b/>
        <vertAlign val="superscript"/>
        <sz val="12"/>
        <color theme="1"/>
        <rFont val="Calibri"/>
        <family val="2"/>
        <scheme val="minor"/>
      </rPr>
      <t>o</t>
    </r>
    <r>
      <rPr>
        <b/>
        <sz val="12"/>
        <color theme="1"/>
        <rFont val="Calibri"/>
        <family val="2"/>
        <scheme val="minor"/>
      </rPr>
      <t>C)</t>
    </r>
  </si>
  <si>
    <r>
      <t>Flow rate(F</t>
    </r>
    <r>
      <rPr>
        <b/>
        <vertAlign val="subscript"/>
        <sz val="12"/>
        <color theme="1"/>
        <rFont val="Calibri"/>
        <family val="2"/>
        <scheme val="minor"/>
      </rPr>
      <t>i</t>
    </r>
    <r>
      <rPr>
        <b/>
        <sz val="12"/>
        <color theme="1"/>
        <rFont val="Calibri"/>
        <family val="2"/>
        <scheme val="minor"/>
      </rPr>
      <t>)(Sm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/s)</t>
    </r>
  </si>
  <si>
    <r>
      <t>∑F</t>
    </r>
    <r>
      <rPr>
        <b/>
        <vertAlign val="subscript"/>
        <sz val="12"/>
        <color theme="1"/>
        <rFont val="Calibri"/>
        <family val="2"/>
      </rPr>
      <t>i</t>
    </r>
    <r>
      <rPr>
        <b/>
        <sz val="12"/>
        <color theme="1"/>
        <rFont val="Calibri"/>
        <family val="2"/>
      </rPr>
      <t>(Sm</t>
    </r>
    <r>
      <rPr>
        <b/>
        <vertAlign val="superscript"/>
        <sz val="12"/>
        <color theme="1"/>
        <rFont val="Calibri"/>
        <family val="2"/>
      </rPr>
      <t>3</t>
    </r>
    <r>
      <rPr>
        <b/>
        <sz val="12"/>
        <color theme="1"/>
        <rFont val="Calibri"/>
        <family val="2"/>
      </rPr>
      <t>/s)</t>
    </r>
  </si>
  <si>
    <t>∆HU+∑∆H</t>
  </si>
  <si>
    <t>Pressure P2</t>
  </si>
  <si>
    <t>Shifted ∆HU+∑∆H</t>
  </si>
  <si>
    <t>Reflected ∆HU+∑∆H</t>
  </si>
  <si>
    <t>Total crossflow obtained from the graph</t>
  </si>
  <si>
    <t>λ</t>
  </si>
  <si>
    <r>
      <t>µ</t>
    </r>
    <r>
      <rPr>
        <b/>
        <vertAlign val="subscript"/>
        <sz val="12"/>
        <color theme="1"/>
        <rFont val="Calibri"/>
        <family val="2"/>
      </rPr>
      <t>1</t>
    </r>
  </si>
  <si>
    <r>
      <t>µ</t>
    </r>
    <r>
      <rPr>
        <b/>
        <vertAlign val="subscript"/>
        <sz val="12"/>
        <color theme="1"/>
        <rFont val="Calibri"/>
        <family val="2"/>
      </rPr>
      <t>2</t>
    </r>
  </si>
  <si>
    <t>Total compression work (kJ)</t>
  </si>
  <si>
    <t xml:space="preserve"> T High</t>
  </si>
  <si>
    <t>T low</t>
  </si>
  <si>
    <t>H high</t>
  </si>
  <si>
    <t>H low</t>
  </si>
  <si>
    <t xml:space="preserve">Crossflow </t>
  </si>
  <si>
    <t>T high</t>
  </si>
  <si>
    <t>T</t>
  </si>
  <si>
    <t>Answer of shift</t>
  </si>
  <si>
    <t>UTILITY TO BE ADDED</t>
  </si>
  <si>
    <t>H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</si>
</sst>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b/>
      <sz val="12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 vertical="top" wrapText="1"/>
    </xf>
    <xf numFmtId="0" fontId="6" fillId="3" borderId="0" xfId="0" applyFont="1" applyFill="1"/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0" fillId="3" borderId="0" xfId="0" applyFill="1" applyAlignment="1">
      <alignment horizontal="center"/>
    </xf>
    <xf numFmtId="0" fontId="1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Border="1" applyAlignment="1">
      <alignment horizontal="left"/>
    </xf>
    <xf numFmtId="0" fontId="1" fillId="0" borderId="1" xfId="1" applyFont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autoTitleDeleted val="1"/>
    <c:plotArea>
      <c:layout/>
      <c:scatterChart>
        <c:scatterStyle val="lineMarker"/>
        <c:ser>
          <c:idx val="0"/>
          <c:order val="0"/>
          <c:tx>
            <c:v>p1</c:v>
          </c:tx>
          <c:xVal>
            <c:numRef>
              <c:f>Sheet1!$G$29:$G$36</c:f>
              <c:numCache>
                <c:formatCode>General</c:formatCode>
                <c:ptCount val="8"/>
                <c:pt idx="0">
                  <c:v>503</c:v>
                </c:pt>
                <c:pt idx="1">
                  <c:v>493</c:v>
                </c:pt>
                <c:pt idx="2">
                  <c:v>643</c:v>
                </c:pt>
                <c:pt idx="3">
                  <c:v>583</c:v>
                </c:pt>
                <c:pt idx="4">
                  <c:v>73</c:v>
                </c:pt>
                <c:pt idx="5">
                  <c:v>88</c:v>
                </c:pt>
                <c:pt idx="6">
                  <c:v>143</c:v>
                </c:pt>
                <c:pt idx="7">
                  <c:v>0</c:v>
                </c:pt>
              </c:numCache>
            </c:numRef>
          </c:xVal>
          <c:yVal>
            <c:numRef>
              <c:f>Sheet1!$B$29:$B$36</c:f>
              <c:numCache>
                <c:formatCode>General</c:formatCode>
                <c:ptCount val="8"/>
                <c:pt idx="0">
                  <c:v>463</c:v>
                </c:pt>
                <c:pt idx="1">
                  <c:v>458</c:v>
                </c:pt>
                <c:pt idx="2">
                  <c:v>433</c:v>
                </c:pt>
                <c:pt idx="3">
                  <c:v>403</c:v>
                </c:pt>
                <c:pt idx="4">
                  <c:v>373</c:v>
                </c:pt>
                <c:pt idx="5">
                  <c:v>358</c:v>
                </c:pt>
                <c:pt idx="6">
                  <c:v>353</c:v>
                </c:pt>
                <c:pt idx="7">
                  <c:v>340</c:v>
                </c:pt>
              </c:numCache>
            </c:numRef>
          </c:yVal>
        </c:ser>
        <c:ser>
          <c:idx val="1"/>
          <c:order val="1"/>
          <c:tx>
            <c:v>pressure p2</c:v>
          </c:tx>
          <c:spPr>
            <a:ln>
              <a:noFill/>
            </a:ln>
          </c:spPr>
          <c:marker>
            <c:symbol val="none"/>
          </c:marker>
          <c:xVal>
            <c:numRef>
              <c:f>Sheet1!$G$50:$G$57</c:f>
              <c:numCache>
                <c:formatCode>General</c:formatCode>
                <c:ptCount val="8"/>
                <c:pt idx="0">
                  <c:v>420</c:v>
                </c:pt>
                <c:pt idx="1">
                  <c:v>0</c:v>
                </c:pt>
                <c:pt idx="2">
                  <c:v>20</c:v>
                </c:pt>
                <c:pt idx="3">
                  <c:v>241</c:v>
                </c:pt>
                <c:pt idx="4">
                  <c:v>258.5</c:v>
                </c:pt>
                <c:pt idx="5">
                  <c:v>578.5</c:v>
                </c:pt>
                <c:pt idx="6">
                  <c:v>653.5</c:v>
                </c:pt>
                <c:pt idx="7">
                  <c:v>425.5</c:v>
                </c:pt>
              </c:numCache>
            </c:numRef>
          </c:xVal>
          <c:yVal>
            <c:numRef>
              <c:f>Sheet1!$B$50:$B$57</c:f>
              <c:numCache>
                <c:formatCode>General</c:formatCode>
                <c:ptCount val="8"/>
                <c:pt idx="0">
                  <c:v>450</c:v>
                </c:pt>
                <c:pt idx="1">
                  <c:v>422</c:v>
                </c:pt>
                <c:pt idx="2">
                  <c:v>418</c:v>
                </c:pt>
                <c:pt idx="3">
                  <c:v>405</c:v>
                </c:pt>
                <c:pt idx="4">
                  <c:v>400</c:v>
                </c:pt>
                <c:pt idx="5">
                  <c:v>380</c:v>
                </c:pt>
                <c:pt idx="6">
                  <c:v>365</c:v>
                </c:pt>
                <c:pt idx="7">
                  <c:v>346</c:v>
                </c:pt>
              </c:numCache>
            </c:numRef>
          </c:yVal>
        </c:ser>
        <c:ser>
          <c:idx val="2"/>
          <c:order val="2"/>
          <c:tx>
            <c:v>reflected p2</c:v>
          </c:tx>
          <c:spPr>
            <a:ln cmpd="sng">
              <a:prstDash val="solid"/>
            </a:ln>
          </c:spPr>
          <c:marker>
            <c:symbol val="none"/>
          </c:marker>
          <c:xVal>
            <c:numRef>
              <c:f>Sheet1!$H$50:$H$57</c:f>
              <c:numCache>
                <c:formatCode>General</c:formatCode>
                <c:ptCount val="8"/>
                <c:pt idx="0">
                  <c:v>-420</c:v>
                </c:pt>
                <c:pt idx="1">
                  <c:v>0</c:v>
                </c:pt>
                <c:pt idx="2">
                  <c:v>-20</c:v>
                </c:pt>
                <c:pt idx="3">
                  <c:v>-241</c:v>
                </c:pt>
                <c:pt idx="4">
                  <c:v>-258.5</c:v>
                </c:pt>
                <c:pt idx="5">
                  <c:v>-578.5</c:v>
                </c:pt>
                <c:pt idx="6">
                  <c:v>-653.5</c:v>
                </c:pt>
                <c:pt idx="7">
                  <c:v>-425.5</c:v>
                </c:pt>
              </c:numCache>
            </c:numRef>
          </c:xVal>
          <c:yVal>
            <c:numRef>
              <c:f>Sheet1!$B$50:$B$57</c:f>
              <c:numCache>
                <c:formatCode>General</c:formatCode>
                <c:ptCount val="8"/>
                <c:pt idx="0">
                  <c:v>450</c:v>
                </c:pt>
                <c:pt idx="1">
                  <c:v>422</c:v>
                </c:pt>
                <c:pt idx="2">
                  <c:v>418</c:v>
                </c:pt>
                <c:pt idx="3">
                  <c:v>405</c:v>
                </c:pt>
                <c:pt idx="4">
                  <c:v>400</c:v>
                </c:pt>
                <c:pt idx="5">
                  <c:v>380</c:v>
                </c:pt>
                <c:pt idx="6">
                  <c:v>365</c:v>
                </c:pt>
                <c:pt idx="7">
                  <c:v>346</c:v>
                </c:pt>
              </c:numCache>
            </c:numRef>
          </c:yVal>
        </c:ser>
        <c:ser>
          <c:idx val="3"/>
          <c:order val="3"/>
          <c:tx>
            <c:v>Pressure p1 shifted ( P high shifted)</c:v>
          </c:tx>
          <c:spPr>
            <a:ln>
              <a:solidFill>
                <a:schemeClr val="accent1"/>
              </a:solidFill>
            </a:ln>
          </c:spPr>
          <c:xVal>
            <c:numRef>
              <c:f>Sheet1!$H$29:$H$36</c:f>
              <c:numCache>
                <c:formatCode>General</c:formatCode>
                <c:ptCount val="8"/>
                <c:pt idx="0">
                  <c:v>23.5</c:v>
                </c:pt>
                <c:pt idx="1">
                  <c:v>13.5</c:v>
                </c:pt>
                <c:pt idx="2">
                  <c:v>163.5</c:v>
                </c:pt>
                <c:pt idx="3">
                  <c:v>103.5</c:v>
                </c:pt>
                <c:pt idx="4">
                  <c:v>-406.5</c:v>
                </c:pt>
                <c:pt idx="5">
                  <c:v>-391.5</c:v>
                </c:pt>
                <c:pt idx="6">
                  <c:v>-336.5</c:v>
                </c:pt>
                <c:pt idx="7">
                  <c:v>-479.5</c:v>
                </c:pt>
              </c:numCache>
            </c:numRef>
          </c:xVal>
          <c:yVal>
            <c:numRef>
              <c:f>Sheet1!$B$29:$B$36</c:f>
              <c:numCache>
                <c:formatCode>General</c:formatCode>
                <c:ptCount val="8"/>
                <c:pt idx="0">
                  <c:v>463</c:v>
                </c:pt>
                <c:pt idx="1">
                  <c:v>458</c:v>
                </c:pt>
                <c:pt idx="2">
                  <c:v>433</c:v>
                </c:pt>
                <c:pt idx="3">
                  <c:v>403</c:v>
                </c:pt>
                <c:pt idx="4">
                  <c:v>373</c:v>
                </c:pt>
                <c:pt idx="5">
                  <c:v>358</c:v>
                </c:pt>
                <c:pt idx="6">
                  <c:v>353</c:v>
                </c:pt>
                <c:pt idx="7">
                  <c:v>340</c:v>
                </c:pt>
              </c:numCache>
            </c:numRef>
          </c:yVal>
        </c:ser>
        <c:axId val="102089088"/>
        <c:axId val="102090624"/>
      </c:scatterChart>
      <c:valAx>
        <c:axId val="102089088"/>
        <c:scaling>
          <c:orientation val="minMax"/>
        </c:scaling>
        <c:axPos val="b"/>
        <c:numFmt formatCode="General" sourceLinked="1"/>
        <c:majorTickMark val="none"/>
        <c:tickLblPos val="nextTo"/>
        <c:crossAx val="102090624"/>
        <c:crosses val="autoZero"/>
        <c:crossBetween val="midCat"/>
      </c:valAx>
      <c:valAx>
        <c:axId val="102090624"/>
        <c:scaling>
          <c:orientation val="minMax"/>
        </c:scaling>
        <c:axPos val="l"/>
        <c:numFmt formatCode="General" sourceLinked="1"/>
        <c:majorTickMark val="none"/>
        <c:tickLblPos val="nextTo"/>
        <c:crossAx val="102089088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152399</xdr:colOff>
      <xdr:row>24</xdr:row>
      <xdr:rowOff>19050</xdr:rowOff>
    </xdr:from>
    <xdr:to>
      <xdr:col>16</xdr:col>
      <xdr:colOff>133350</xdr:colOff>
      <xdr:row>79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29" zoomScale="90" zoomScaleNormal="90" workbookViewId="0">
      <selection activeCell="R37" sqref="R37"/>
    </sheetView>
  </sheetViews>
  <sheetFormatPr defaultRowHeight="15"/>
  <cols>
    <col min="1" max="1" width="12.140625" customWidth="1"/>
    <col min="2" max="2" width="16.85546875" customWidth="1"/>
    <col min="3" max="3" width="20.5703125" customWidth="1"/>
    <col min="4" max="4" width="12.85546875" customWidth="1"/>
    <col min="5" max="5" width="11.42578125" customWidth="1"/>
    <col min="6" max="6" width="11.28515625" customWidth="1"/>
    <col min="7" max="7" width="12.140625" customWidth="1"/>
    <col min="8" max="8" width="19.7109375" customWidth="1"/>
  </cols>
  <sheetData>
    <row r="1" spans="1:8" s="19" customFormat="1" ht="15.75" thickBot="1">
      <c r="A1" s="18" t="s">
        <v>0</v>
      </c>
    </row>
    <row r="2" spans="1:8" s="19" customFormat="1" ht="16.5" thickTop="1" thickBot="1"/>
    <row r="3" spans="1:8" ht="15.75" thickTop="1"/>
    <row r="4" spans="1:8" ht="17.25">
      <c r="B4" s="4" t="s">
        <v>2</v>
      </c>
      <c r="C4" s="4" t="s">
        <v>4</v>
      </c>
      <c r="D4" s="4" t="s">
        <v>3</v>
      </c>
    </row>
    <row r="6" spans="1:8">
      <c r="A6" s="16" t="s">
        <v>1</v>
      </c>
      <c r="B6" s="16"/>
      <c r="C6" s="16"/>
      <c r="D6" s="16"/>
      <c r="E6" s="11"/>
      <c r="F6" s="11"/>
      <c r="G6" s="11"/>
      <c r="H6" s="11"/>
    </row>
    <row r="7" spans="1:8">
      <c r="A7" s="1" t="s">
        <v>5</v>
      </c>
      <c r="B7" s="6">
        <v>463</v>
      </c>
      <c r="C7" s="6">
        <v>2.4</v>
      </c>
      <c r="D7" s="6">
        <v>8850</v>
      </c>
    </row>
    <row r="8" spans="1:8">
      <c r="A8" s="1" t="s">
        <v>6</v>
      </c>
      <c r="B8" s="6">
        <v>403</v>
      </c>
      <c r="C8" s="6">
        <v>9.6</v>
      </c>
      <c r="D8" s="6">
        <v>8850</v>
      </c>
    </row>
    <row r="9" spans="1:8">
      <c r="A9" s="1" t="s">
        <v>7</v>
      </c>
      <c r="B9" s="6">
        <v>358</v>
      </c>
      <c r="C9" s="6">
        <v>3.6</v>
      </c>
      <c r="D9" s="6">
        <v>8850</v>
      </c>
    </row>
    <row r="10" spans="1:8">
      <c r="A10" s="1" t="s">
        <v>8</v>
      </c>
      <c r="B10" s="6">
        <v>353</v>
      </c>
      <c r="C10" s="6">
        <v>3</v>
      </c>
      <c r="D10" s="6">
        <v>8850</v>
      </c>
    </row>
    <row r="11" spans="1:8">
      <c r="A11" s="1" t="s">
        <v>9</v>
      </c>
      <c r="B11" s="6">
        <v>567</v>
      </c>
      <c r="C11" s="6">
        <v>12.66</v>
      </c>
      <c r="D11" s="6">
        <v>9620</v>
      </c>
    </row>
    <row r="12" spans="1:8">
      <c r="A12" s="1" t="s">
        <v>10</v>
      </c>
      <c r="B12" s="6">
        <v>478</v>
      </c>
      <c r="C12" s="6">
        <v>10.548</v>
      </c>
      <c r="D12" s="6">
        <v>9620</v>
      </c>
    </row>
    <row r="13" spans="1:8">
      <c r="A13" s="1" t="s">
        <v>11</v>
      </c>
      <c r="B13" s="6">
        <v>444</v>
      </c>
      <c r="C13" s="6">
        <v>7.2960000000000003</v>
      </c>
      <c r="D13" s="6">
        <v>9620</v>
      </c>
    </row>
    <row r="14" spans="1:8">
      <c r="A14" s="1" t="s">
        <v>12</v>
      </c>
      <c r="B14" s="6">
        <v>388</v>
      </c>
      <c r="C14" s="6">
        <v>9.1440000000000001</v>
      </c>
      <c r="D14" s="6">
        <v>9620</v>
      </c>
    </row>
    <row r="16" spans="1:8">
      <c r="A16" s="16" t="s">
        <v>13</v>
      </c>
      <c r="B16" s="16"/>
      <c r="C16" s="16"/>
      <c r="D16" s="16"/>
    </row>
    <row r="17" spans="1:10">
      <c r="A17" s="6" t="s">
        <v>14</v>
      </c>
      <c r="B17" s="6">
        <v>458</v>
      </c>
      <c r="C17" s="6">
        <v>3</v>
      </c>
      <c r="D17" s="6">
        <v>8850</v>
      </c>
    </row>
    <row r="18" spans="1:10">
      <c r="A18" s="6" t="s">
        <v>15</v>
      </c>
      <c r="B18" s="6">
        <v>433</v>
      </c>
      <c r="C18" s="6">
        <v>3.6</v>
      </c>
      <c r="D18" s="6">
        <v>8850</v>
      </c>
    </row>
    <row r="19" spans="1:10">
      <c r="A19" s="6" t="s">
        <v>16</v>
      </c>
      <c r="B19" s="6">
        <v>373</v>
      </c>
      <c r="C19" s="6">
        <v>12</v>
      </c>
      <c r="D19" s="6">
        <v>8850</v>
      </c>
    </row>
    <row r="20" spans="1:10">
      <c r="A20" s="6" t="s">
        <v>17</v>
      </c>
      <c r="B20" s="6">
        <v>588</v>
      </c>
      <c r="C20" s="6">
        <v>7.2960000000000003</v>
      </c>
      <c r="D20" s="6">
        <v>9620</v>
      </c>
    </row>
    <row r="21" spans="1:10">
      <c r="A21" s="6" t="s">
        <v>18</v>
      </c>
      <c r="B21" s="6">
        <v>488</v>
      </c>
      <c r="C21" s="6">
        <v>9.1440000000000001</v>
      </c>
      <c r="D21" s="6">
        <v>9620</v>
      </c>
    </row>
    <row r="22" spans="1:10">
      <c r="A22" s="6" t="s">
        <v>19</v>
      </c>
      <c r="B22" s="6">
        <v>456</v>
      </c>
      <c r="C22" s="6">
        <v>12.66</v>
      </c>
      <c r="D22" s="6">
        <v>9620</v>
      </c>
    </row>
    <row r="23" spans="1:10">
      <c r="A23" s="6" t="s">
        <v>20</v>
      </c>
      <c r="B23" s="6">
        <v>411</v>
      </c>
      <c r="C23" s="6">
        <v>10.548</v>
      </c>
      <c r="D23" s="6">
        <v>9620</v>
      </c>
    </row>
    <row r="25" spans="1:10">
      <c r="A25" s="16" t="s">
        <v>21</v>
      </c>
      <c r="B25" s="16"/>
      <c r="C25" s="16"/>
      <c r="D25" s="16"/>
      <c r="E25" s="16"/>
      <c r="F25" s="16"/>
      <c r="G25" s="16"/>
      <c r="H25" s="16"/>
    </row>
    <row r="27" spans="1:10" ht="19.5">
      <c r="A27" s="9"/>
      <c r="B27" s="9" t="s">
        <v>24</v>
      </c>
      <c r="C27" s="9" t="s">
        <v>25</v>
      </c>
      <c r="D27" s="10" t="s">
        <v>26</v>
      </c>
      <c r="E27" s="10" t="s">
        <v>22</v>
      </c>
      <c r="F27" s="10" t="s">
        <v>23</v>
      </c>
      <c r="G27" s="12" t="s">
        <v>27</v>
      </c>
      <c r="H27" s="10" t="s">
        <v>29</v>
      </c>
      <c r="I27" s="7"/>
      <c r="J27" s="7"/>
    </row>
    <row r="29" spans="1:10">
      <c r="A29" s="1"/>
      <c r="B29" s="1">
        <v>463</v>
      </c>
      <c r="C29" s="1">
        <v>-2</v>
      </c>
      <c r="D29" s="1">
        <f>SUM(C$29:C29)</f>
        <v>-2</v>
      </c>
      <c r="E29" s="1">
        <v>0</v>
      </c>
      <c r="F29" s="1">
        <f>SUM(E$29:E29)</f>
        <v>0</v>
      </c>
      <c r="G29" s="1">
        <f>F29+A$44</f>
        <v>503</v>
      </c>
      <c r="H29">
        <f>G29-G$41</f>
        <v>23.5</v>
      </c>
    </row>
    <row r="30" spans="1:10">
      <c r="A30" s="1"/>
      <c r="B30" s="1">
        <v>458</v>
      </c>
      <c r="C30" s="1">
        <v>8</v>
      </c>
      <c r="D30" s="15">
        <f>SUM(C$29:C30)</f>
        <v>6</v>
      </c>
      <c r="E30" s="1">
        <f>(B29-B30)*D29</f>
        <v>-10</v>
      </c>
      <c r="F30" s="14">
        <f>SUM(E$29:E30)</f>
        <v>-10</v>
      </c>
      <c r="G30" s="15">
        <f t="shared" ref="G30:G36" si="0">F30+A$44</f>
        <v>493</v>
      </c>
      <c r="H30" s="8">
        <f t="shared" ref="H30:H36" si="1">G30-G$41</f>
        <v>13.5</v>
      </c>
    </row>
    <row r="31" spans="1:10">
      <c r="A31" s="1"/>
      <c r="B31" s="1">
        <v>433</v>
      </c>
      <c r="C31" s="1">
        <v>-8</v>
      </c>
      <c r="D31" s="15">
        <f>SUM(C$29:C31)</f>
        <v>-2</v>
      </c>
      <c r="E31" s="15">
        <f t="shared" ref="E31:E36" si="2">(B30-B31)*D30</f>
        <v>150</v>
      </c>
      <c r="F31" s="15">
        <f>SUM(E$29:E31)</f>
        <v>140</v>
      </c>
      <c r="G31" s="15">
        <f t="shared" si="0"/>
        <v>643</v>
      </c>
      <c r="H31" s="8">
        <f t="shared" si="1"/>
        <v>163.5</v>
      </c>
    </row>
    <row r="32" spans="1:10">
      <c r="A32" s="1"/>
      <c r="B32" s="1">
        <v>403</v>
      </c>
      <c r="C32" s="1">
        <v>-15</v>
      </c>
      <c r="D32" s="15">
        <f>SUM(C$29:C32)</f>
        <v>-17</v>
      </c>
      <c r="E32" s="15">
        <f t="shared" si="2"/>
        <v>-60</v>
      </c>
      <c r="F32" s="15">
        <f>SUM(E$29:E32)</f>
        <v>80</v>
      </c>
      <c r="G32" s="15">
        <f t="shared" si="0"/>
        <v>583</v>
      </c>
      <c r="H32" s="8">
        <f t="shared" si="1"/>
        <v>103.5</v>
      </c>
    </row>
    <row r="33" spans="1:8">
      <c r="A33" s="1"/>
      <c r="B33" s="1">
        <v>373</v>
      </c>
      <c r="C33" s="1">
        <v>18</v>
      </c>
      <c r="D33" s="15">
        <f>SUM(C$29:C33)</f>
        <v>1</v>
      </c>
      <c r="E33" s="15">
        <f t="shared" si="2"/>
        <v>-510</v>
      </c>
      <c r="F33" s="15">
        <f>SUM(E$29:E33)</f>
        <v>-430</v>
      </c>
      <c r="G33" s="15">
        <f t="shared" si="0"/>
        <v>73</v>
      </c>
      <c r="H33" s="8">
        <f t="shared" si="1"/>
        <v>-406.5</v>
      </c>
    </row>
    <row r="34" spans="1:8">
      <c r="A34" s="1"/>
      <c r="B34" s="1">
        <v>358</v>
      </c>
      <c r="C34" s="1">
        <v>10</v>
      </c>
      <c r="D34" s="15">
        <f>SUM(C$29:C34)</f>
        <v>11</v>
      </c>
      <c r="E34" s="15">
        <f t="shared" si="2"/>
        <v>15</v>
      </c>
      <c r="F34" s="15">
        <f>SUM(E$29:E34)</f>
        <v>-415</v>
      </c>
      <c r="G34" s="15">
        <f t="shared" si="0"/>
        <v>88</v>
      </c>
      <c r="H34" s="8">
        <f t="shared" si="1"/>
        <v>-391.5</v>
      </c>
    </row>
    <row r="35" spans="1:8">
      <c r="A35" s="1"/>
      <c r="B35" s="1">
        <v>353</v>
      </c>
      <c r="C35" s="1">
        <v>-22</v>
      </c>
      <c r="D35" s="15">
        <f>SUM(C$29:C35)</f>
        <v>-11</v>
      </c>
      <c r="E35" s="15">
        <f t="shared" si="2"/>
        <v>55</v>
      </c>
      <c r="F35" s="15">
        <f>SUM(E$29:E35)</f>
        <v>-360</v>
      </c>
      <c r="G35" s="15">
        <f t="shared" si="0"/>
        <v>143</v>
      </c>
      <c r="H35" s="8">
        <f t="shared" si="1"/>
        <v>-336.5</v>
      </c>
    </row>
    <row r="36" spans="1:8" s="8" customFormat="1">
      <c r="A36" s="15"/>
      <c r="B36" s="15">
        <v>340</v>
      </c>
      <c r="C36" s="15">
        <v>11</v>
      </c>
      <c r="D36" s="15">
        <f>SUM(C$29:C36)</f>
        <v>0</v>
      </c>
      <c r="E36" s="15">
        <f t="shared" si="2"/>
        <v>-143</v>
      </c>
      <c r="F36" s="15">
        <f>SUM(E$29:E36)</f>
        <v>-503</v>
      </c>
      <c r="G36" s="15">
        <f t="shared" si="0"/>
        <v>0</v>
      </c>
      <c r="H36" s="8">
        <f t="shared" si="1"/>
        <v>-479.5</v>
      </c>
    </row>
    <row r="37" spans="1:8" s="8" customFormat="1">
      <c r="A37" s="15"/>
      <c r="B37" s="15"/>
      <c r="C37" s="15"/>
      <c r="D37" s="15"/>
      <c r="E37" s="15"/>
      <c r="F37" s="15"/>
      <c r="G37" s="15"/>
    </row>
    <row r="38" spans="1:8" s="8" customFormat="1">
      <c r="A38" s="15"/>
      <c r="B38" s="15"/>
      <c r="C38" s="15"/>
      <c r="D38" s="15"/>
      <c r="E38" s="15"/>
      <c r="F38" s="15"/>
      <c r="G38" s="15"/>
    </row>
    <row r="39" spans="1:8" s="8" customFormat="1">
      <c r="A39" s="2"/>
      <c r="B39" s="2"/>
      <c r="C39" s="2"/>
      <c r="D39" s="2"/>
      <c r="E39" s="2"/>
      <c r="F39" s="2"/>
      <c r="G39" s="2"/>
    </row>
    <row r="40" spans="1:8" s="8" customFormat="1">
      <c r="A40" s="3" t="s">
        <v>45</v>
      </c>
      <c r="B40" s="3" t="s">
        <v>41</v>
      </c>
      <c r="C40" s="3" t="s">
        <v>37</v>
      </c>
      <c r="D40" s="3" t="s">
        <v>38</v>
      </c>
      <c r="E40" s="3" t="s">
        <v>39</v>
      </c>
      <c r="F40" s="3" t="s">
        <v>42</v>
      </c>
      <c r="G40" s="3" t="s">
        <v>43</v>
      </c>
      <c r="H40" s="3"/>
    </row>
    <row r="41" spans="1:8" s="8" customFormat="1">
      <c r="A41" s="2">
        <v>-413.5</v>
      </c>
      <c r="B41" s="2">
        <v>353</v>
      </c>
      <c r="C41" s="2">
        <v>340</v>
      </c>
      <c r="D41" s="2">
        <v>143</v>
      </c>
      <c r="E41" s="2">
        <v>0</v>
      </c>
      <c r="F41" s="2">
        <v>346</v>
      </c>
      <c r="G41" s="2">
        <f>D41-((B41-F41)*((D41-E41)/(B41-C41)))-A41</f>
        <v>479.5</v>
      </c>
      <c r="H41" s="2"/>
    </row>
    <row r="42" spans="1:8" s="8" customFormat="1">
      <c r="A42" s="2"/>
      <c r="B42" s="2"/>
      <c r="C42" s="2"/>
      <c r="D42" s="2"/>
      <c r="E42" s="2"/>
      <c r="F42" s="2"/>
      <c r="G42" s="2"/>
      <c r="H42" s="2"/>
    </row>
    <row r="43" spans="1:8" s="8" customFormat="1">
      <c r="A43" s="16" t="s">
        <v>44</v>
      </c>
      <c r="B43" s="16"/>
      <c r="C43" s="16"/>
      <c r="D43" s="16"/>
      <c r="E43" s="16"/>
      <c r="F43" s="16"/>
      <c r="G43" s="16"/>
      <c r="H43" s="16"/>
    </row>
    <row r="44" spans="1:8" s="8" customFormat="1">
      <c r="A44" s="17">
        <v>503</v>
      </c>
      <c r="B44" s="17"/>
      <c r="C44" s="17"/>
      <c r="D44" s="17"/>
      <c r="E44" s="17"/>
      <c r="F44" s="17"/>
      <c r="G44" s="17"/>
      <c r="H44" s="17"/>
    </row>
    <row r="46" spans="1:8">
      <c r="A46" s="16" t="s">
        <v>28</v>
      </c>
      <c r="B46" s="16"/>
      <c r="C46" s="16"/>
      <c r="D46" s="16"/>
      <c r="E46" s="16"/>
      <c r="F46" s="16"/>
      <c r="G46" s="16"/>
      <c r="H46" s="16"/>
    </row>
    <row r="47" spans="1:8">
      <c r="A47" s="8"/>
      <c r="B47" s="8"/>
      <c r="C47" s="8"/>
      <c r="D47" s="8"/>
      <c r="E47" s="8"/>
      <c r="F47" s="8"/>
      <c r="G47" s="8"/>
    </row>
    <row r="48" spans="1:8" ht="19.5">
      <c r="A48" s="9"/>
      <c r="B48" s="9" t="s">
        <v>24</v>
      </c>
      <c r="C48" s="9" t="s">
        <v>25</v>
      </c>
      <c r="D48" s="10" t="s">
        <v>26</v>
      </c>
      <c r="E48" s="10" t="s">
        <v>22</v>
      </c>
      <c r="F48" s="10" t="s">
        <v>23</v>
      </c>
      <c r="G48" s="12" t="s">
        <v>27</v>
      </c>
      <c r="H48" s="10" t="s">
        <v>30</v>
      </c>
    </row>
    <row r="50" spans="1:8">
      <c r="A50" s="1"/>
      <c r="B50" s="1">
        <v>450</v>
      </c>
      <c r="C50" s="1">
        <v>-15</v>
      </c>
      <c r="D50" s="1">
        <f>SUM(C$50:C50)</f>
        <v>-15</v>
      </c>
      <c r="E50" s="1">
        <v>0</v>
      </c>
      <c r="F50" s="1">
        <f>SUM(E$50:E50)</f>
        <v>0</v>
      </c>
      <c r="G50" s="1">
        <f>F50+A$63</f>
        <v>420</v>
      </c>
      <c r="H50">
        <f>-G50</f>
        <v>-420</v>
      </c>
    </row>
    <row r="51" spans="1:8">
      <c r="A51" s="1"/>
      <c r="B51" s="1">
        <v>422</v>
      </c>
      <c r="C51" s="1">
        <v>20</v>
      </c>
      <c r="D51" s="1">
        <f>SUM(C$50:C51)</f>
        <v>5</v>
      </c>
      <c r="E51" s="1">
        <f>(B50-B51)*D50</f>
        <v>-420</v>
      </c>
      <c r="F51" s="1">
        <f>SUM(E$50:E51)</f>
        <v>-420</v>
      </c>
      <c r="G51" s="14">
        <f t="shared" ref="G51:G57" si="3">F51+A$63</f>
        <v>0</v>
      </c>
      <c r="H51" s="8">
        <f t="shared" ref="H51:H57" si="4">-G51</f>
        <v>0</v>
      </c>
    </row>
    <row r="52" spans="1:8">
      <c r="A52" s="1"/>
      <c r="B52" s="1">
        <v>418</v>
      </c>
      <c r="C52" s="1">
        <v>12</v>
      </c>
      <c r="D52" s="1">
        <f>SUM(C$50:C52)</f>
        <v>17</v>
      </c>
      <c r="E52" s="1">
        <f t="shared" ref="E52:E57" si="5">(B51-B52)*D51</f>
        <v>20</v>
      </c>
      <c r="F52" s="1">
        <f>SUM(E$50:E52)</f>
        <v>-400</v>
      </c>
      <c r="G52" s="14">
        <f t="shared" si="3"/>
        <v>20</v>
      </c>
      <c r="H52" s="8">
        <f t="shared" si="4"/>
        <v>-20</v>
      </c>
    </row>
    <row r="53" spans="1:8">
      <c r="A53" s="1"/>
      <c r="B53" s="1">
        <v>405</v>
      </c>
      <c r="C53" s="1">
        <v>-13.5</v>
      </c>
      <c r="D53" s="1">
        <f>SUM(C$50:C53)</f>
        <v>3.5</v>
      </c>
      <c r="E53" s="1">
        <f t="shared" si="5"/>
        <v>221</v>
      </c>
      <c r="F53" s="1">
        <f>SUM(E$50:E53)</f>
        <v>-179</v>
      </c>
      <c r="G53" s="14">
        <f t="shared" si="3"/>
        <v>241</v>
      </c>
      <c r="H53" s="8">
        <f t="shared" si="4"/>
        <v>-241</v>
      </c>
    </row>
    <row r="54" spans="1:8">
      <c r="A54" s="1"/>
      <c r="B54" s="1">
        <v>400</v>
      </c>
      <c r="C54" s="1">
        <v>12.5</v>
      </c>
      <c r="D54" s="1">
        <f>SUM(C$50:C54)</f>
        <v>16</v>
      </c>
      <c r="E54" s="1">
        <f t="shared" si="5"/>
        <v>17.5</v>
      </c>
      <c r="F54" s="1">
        <f>SUM(E$50:E54)</f>
        <v>-161.5</v>
      </c>
      <c r="G54" s="14">
        <f t="shared" si="3"/>
        <v>258.5</v>
      </c>
      <c r="H54" s="8">
        <f t="shared" si="4"/>
        <v>-258.5</v>
      </c>
    </row>
    <row r="55" spans="1:8">
      <c r="A55" s="1"/>
      <c r="B55" s="1">
        <v>380</v>
      </c>
      <c r="C55" s="14">
        <v>-11</v>
      </c>
      <c r="D55" s="1">
        <f>SUM(C$50:C55)</f>
        <v>5</v>
      </c>
      <c r="E55" s="1">
        <f t="shared" si="5"/>
        <v>320</v>
      </c>
      <c r="F55" s="1">
        <f>SUM(E$50:E55)</f>
        <v>158.5</v>
      </c>
      <c r="G55" s="14">
        <f t="shared" si="3"/>
        <v>578.5</v>
      </c>
      <c r="H55" s="8">
        <f t="shared" si="4"/>
        <v>-578.5</v>
      </c>
    </row>
    <row r="56" spans="1:8">
      <c r="A56" s="1"/>
      <c r="B56" s="1">
        <v>365</v>
      </c>
      <c r="C56" s="1">
        <v>-17</v>
      </c>
      <c r="D56" s="1">
        <f>SUM(C$50:C56)</f>
        <v>-12</v>
      </c>
      <c r="E56" s="1">
        <f t="shared" si="5"/>
        <v>75</v>
      </c>
      <c r="F56" s="1">
        <f>SUM(E$50:E56)</f>
        <v>233.5</v>
      </c>
      <c r="G56" s="14">
        <f t="shared" si="3"/>
        <v>653.5</v>
      </c>
      <c r="H56" s="8">
        <f t="shared" si="4"/>
        <v>-653.5</v>
      </c>
    </row>
    <row r="57" spans="1:8">
      <c r="A57" s="1"/>
      <c r="B57" s="1">
        <v>346</v>
      </c>
      <c r="C57" s="1">
        <v>14.88</v>
      </c>
      <c r="D57" s="1">
        <f>SUM(C$50:C57)</f>
        <v>2.8800000000000008</v>
      </c>
      <c r="E57" s="1">
        <f t="shared" si="5"/>
        <v>-228</v>
      </c>
      <c r="F57" s="1">
        <f>SUM(E$50:E57)</f>
        <v>5.5</v>
      </c>
      <c r="G57" s="14">
        <f t="shared" si="3"/>
        <v>425.5</v>
      </c>
      <c r="H57" s="8">
        <f t="shared" si="4"/>
        <v>-425.5</v>
      </c>
    </row>
    <row r="58" spans="1:8" s="8" customFormat="1">
      <c r="A58" s="2"/>
      <c r="B58" s="2"/>
      <c r="C58" s="2"/>
      <c r="D58" s="2"/>
      <c r="E58" s="2"/>
      <c r="F58" s="2"/>
      <c r="G58" s="2"/>
    </row>
    <row r="59" spans="1:8" s="8" customFormat="1">
      <c r="A59" s="5"/>
      <c r="B59" s="5" t="s">
        <v>36</v>
      </c>
      <c r="C59" s="5" t="s">
        <v>37</v>
      </c>
      <c r="D59" s="5" t="s">
        <v>38</v>
      </c>
      <c r="E59" s="5" t="s">
        <v>39</v>
      </c>
      <c r="G59" s="5" t="s">
        <v>40</v>
      </c>
      <c r="H59" s="13"/>
    </row>
    <row r="60" spans="1:8" s="8" customFormat="1">
      <c r="A60" s="2"/>
      <c r="B60" s="2">
        <v>513</v>
      </c>
      <c r="C60" s="2">
        <v>488</v>
      </c>
      <c r="D60" s="2">
        <v>-1515</v>
      </c>
      <c r="E60" s="2">
        <v>-1580.4</v>
      </c>
      <c r="F60" s="2"/>
      <c r="G60" s="2">
        <f>(B60-C60)/(D60-E60)</f>
        <v>0.38226299694189547</v>
      </c>
    </row>
    <row r="61" spans="1:8" s="8" customFormat="1">
      <c r="A61" s="14"/>
      <c r="B61" s="14"/>
      <c r="C61" s="14"/>
      <c r="D61" s="14"/>
      <c r="E61" s="14"/>
      <c r="F61" s="14"/>
      <c r="G61" s="14"/>
    </row>
    <row r="62" spans="1:8" s="8" customFormat="1">
      <c r="A62" s="16" t="s">
        <v>44</v>
      </c>
      <c r="B62" s="20"/>
      <c r="C62" s="20"/>
      <c r="D62" s="20"/>
      <c r="E62" s="20"/>
      <c r="F62" s="20"/>
      <c r="G62" s="20"/>
      <c r="H62" s="20"/>
    </row>
    <row r="63" spans="1:8" s="8" customFormat="1">
      <c r="A63" s="17">
        <v>420</v>
      </c>
      <c r="B63" s="17"/>
      <c r="C63" s="17"/>
      <c r="D63" s="17"/>
      <c r="E63" s="17"/>
      <c r="F63" s="17"/>
      <c r="G63" s="17"/>
      <c r="H63" s="17"/>
    </row>
    <row r="64" spans="1:8" s="8" customFormat="1">
      <c r="A64" s="2"/>
      <c r="B64" s="2"/>
      <c r="C64" s="2"/>
      <c r="D64" s="2"/>
      <c r="E64" s="2"/>
      <c r="F64" s="2"/>
      <c r="G64" s="2"/>
    </row>
    <row r="66" spans="1:8">
      <c r="A66" s="16" t="s">
        <v>31</v>
      </c>
      <c r="B66" s="16"/>
      <c r="C66" s="16"/>
      <c r="D66" s="16"/>
      <c r="E66" s="16"/>
      <c r="F66" s="16"/>
      <c r="G66" s="16"/>
      <c r="H66" s="16"/>
    </row>
    <row r="67" spans="1:8">
      <c r="A67" s="17">
        <f>G60</f>
        <v>0.38226299694189547</v>
      </c>
      <c r="B67" s="17"/>
      <c r="C67" s="17"/>
      <c r="D67" s="17"/>
      <c r="E67" s="17"/>
      <c r="F67" s="17"/>
      <c r="G67" s="17"/>
      <c r="H67" s="17"/>
    </row>
    <row r="69" spans="1:8" ht="18.75">
      <c r="A69" s="22" t="s">
        <v>33</v>
      </c>
      <c r="B69" s="21"/>
      <c r="C69" s="21"/>
      <c r="D69" s="21"/>
      <c r="E69" s="21"/>
      <c r="F69" s="21"/>
      <c r="G69" s="21"/>
      <c r="H69" s="21"/>
    </row>
    <row r="70" spans="1:8">
      <c r="A70" s="17">
        <f>101.325*LN(9620/101.325)</f>
        <v>461.35971505630562</v>
      </c>
      <c r="B70" s="17"/>
      <c r="C70" s="17"/>
      <c r="D70" s="17"/>
      <c r="E70" s="17"/>
      <c r="F70" s="17"/>
      <c r="G70" s="17"/>
      <c r="H70" s="17"/>
    </row>
    <row r="72" spans="1:8" ht="18.75">
      <c r="A72" s="22" t="s">
        <v>34</v>
      </c>
      <c r="B72" s="21"/>
      <c r="C72" s="21"/>
      <c r="D72" s="21"/>
      <c r="E72" s="21"/>
      <c r="F72" s="21"/>
      <c r="G72" s="21"/>
      <c r="H72" s="21"/>
    </row>
    <row r="73" spans="1:8">
      <c r="A73" s="17">
        <f>101.325*LN(8850/101.325)</f>
        <v>452.90649397303139</v>
      </c>
      <c r="B73" s="17"/>
      <c r="C73" s="17"/>
      <c r="D73" s="17"/>
      <c r="E73" s="17"/>
      <c r="F73" s="17"/>
      <c r="G73" s="17"/>
      <c r="H73" s="17"/>
    </row>
    <row r="75" spans="1:8" ht="15.75">
      <c r="A75" s="22" t="s">
        <v>32</v>
      </c>
      <c r="B75" s="21"/>
      <c r="C75" s="21"/>
      <c r="D75" s="21"/>
      <c r="E75" s="21"/>
      <c r="F75" s="21"/>
      <c r="G75" s="21"/>
      <c r="H75" s="21"/>
    </row>
    <row r="76" spans="1:8">
      <c r="A76" s="17">
        <f>ABS(A70-A73)</f>
        <v>8.4532210832742294</v>
      </c>
      <c r="B76" s="17"/>
      <c r="C76" s="17"/>
      <c r="D76" s="17"/>
      <c r="E76" s="17"/>
      <c r="F76" s="17"/>
      <c r="G76" s="17"/>
      <c r="H76" s="17"/>
    </row>
    <row r="78" spans="1:8" ht="15.75">
      <c r="A78" s="21" t="s">
        <v>35</v>
      </c>
      <c r="B78" s="20"/>
      <c r="C78" s="20"/>
      <c r="D78" s="20"/>
      <c r="E78" s="20"/>
      <c r="F78" s="20"/>
      <c r="G78" s="20"/>
      <c r="H78" s="20"/>
    </row>
    <row r="79" spans="1:8">
      <c r="A79" s="17">
        <f>A67*A76</f>
        <v>3.2313536251048229</v>
      </c>
      <c r="B79" s="17"/>
      <c r="C79" s="17"/>
      <c r="D79" s="17"/>
      <c r="E79" s="17"/>
      <c r="F79" s="17"/>
      <c r="G79" s="17"/>
      <c r="H79" s="17"/>
    </row>
  </sheetData>
  <mergeCells count="19">
    <mergeCell ref="A78:H78"/>
    <mergeCell ref="A79:H79"/>
    <mergeCell ref="A69:H69"/>
    <mergeCell ref="A70:H70"/>
    <mergeCell ref="A72:H72"/>
    <mergeCell ref="A73:H73"/>
    <mergeCell ref="A75:H75"/>
    <mergeCell ref="A76:H76"/>
    <mergeCell ref="A25:H25"/>
    <mergeCell ref="A46:H46"/>
    <mergeCell ref="A66:H66"/>
    <mergeCell ref="A67:H67"/>
    <mergeCell ref="A1:XFD2"/>
    <mergeCell ref="A6:D6"/>
    <mergeCell ref="A16:D16"/>
    <mergeCell ref="A43:H43"/>
    <mergeCell ref="A44:H44"/>
    <mergeCell ref="A62:H62"/>
    <mergeCell ref="A63:H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2017-03-02T19:57:59Z</dcterms:created>
  <dcterms:modified xsi:type="dcterms:W3CDTF">2017-04-07T17:01:43Z</dcterms:modified>
</cp:coreProperties>
</file>