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566D4B-3B35-435E-AABE-8543FB79E9E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emandPlan" sheetId="1" r:id="rId1"/>
    <sheet name="CapacityPlan" sheetId="2" r:id="rId2"/>
    <sheet name="Params" sheetId="3" r:id="rId3"/>
    <sheet name="S&amp;OP" sheetId="4" r:id="rId4"/>
    <sheet name="README" sheetId="5" r:id="rId5"/>
  </sheets>
  <calcPr calcId="191029"/>
</workbook>
</file>

<file path=xl/calcChain.xml><?xml version="1.0" encoding="utf-8"?>
<calcChain xmlns="http://schemas.openxmlformats.org/spreadsheetml/2006/main">
  <c r="K13" i="4" l="1"/>
  <c r="H13" i="4"/>
  <c r="G13" i="4"/>
  <c r="I13" i="4" s="1"/>
  <c r="H12" i="4"/>
  <c r="I12" i="4" s="1"/>
  <c r="G12" i="4"/>
  <c r="K12" i="4" s="1"/>
  <c r="H11" i="4"/>
  <c r="G11" i="4"/>
  <c r="K11" i="4" s="1"/>
  <c r="K10" i="4"/>
  <c r="H10" i="4"/>
  <c r="I10" i="4" s="1"/>
  <c r="G10" i="4"/>
  <c r="K9" i="4"/>
  <c r="H9" i="4"/>
  <c r="G9" i="4"/>
  <c r="I9" i="4" s="1"/>
  <c r="H8" i="4"/>
  <c r="I8" i="4" s="1"/>
  <c r="G8" i="4"/>
  <c r="K8" i="4" s="1"/>
  <c r="H7" i="4"/>
  <c r="G7" i="4"/>
  <c r="K7" i="4" s="1"/>
  <c r="K6" i="4"/>
  <c r="H6" i="4"/>
  <c r="I6" i="4" s="1"/>
  <c r="G6" i="4"/>
  <c r="K5" i="4"/>
  <c r="H5" i="4"/>
  <c r="G5" i="4"/>
  <c r="I5" i="4" s="1"/>
  <c r="H4" i="4"/>
  <c r="I4" i="4" s="1"/>
  <c r="G4" i="4"/>
  <c r="K4" i="4" s="1"/>
  <c r="H3" i="4"/>
  <c r="G3" i="4"/>
  <c r="K3" i="4" s="1"/>
  <c r="K2" i="4"/>
  <c r="H2" i="4"/>
  <c r="J2" i="4" s="1"/>
  <c r="G2" i="4"/>
  <c r="J3" i="4" l="1"/>
  <c r="L2" i="4"/>
  <c r="I3" i="4"/>
  <c r="I7" i="4"/>
  <c r="I11" i="4"/>
  <c r="I2" i="4"/>
  <c r="L3" i="4" l="1"/>
  <c r="J4" i="4"/>
  <c r="J5" i="4" l="1"/>
  <c r="L4" i="4"/>
  <c r="J6" i="4" l="1"/>
  <c r="L5" i="4"/>
  <c r="L6" i="4" l="1"/>
  <c r="J7" i="4"/>
  <c r="L7" i="4" l="1"/>
  <c r="J8" i="4"/>
  <c r="L8" i="4" l="1"/>
  <c r="J9" i="4"/>
  <c r="J10" i="4" l="1"/>
  <c r="L9" i="4"/>
  <c r="L10" i="4" l="1"/>
  <c r="J11" i="4"/>
  <c r="L11" i="4" l="1"/>
  <c r="J12" i="4"/>
  <c r="J13" i="4" l="1"/>
  <c r="L13" i="4" s="1"/>
  <c r="L12" i="4"/>
</calcChain>
</file>

<file path=xl/sharedStrings.xml><?xml version="1.0" encoding="utf-8"?>
<sst xmlns="http://schemas.openxmlformats.org/spreadsheetml/2006/main" count="26" uniqueCount="21">
  <si>
    <t>SKU-A</t>
  </si>
  <si>
    <t>SKU-B</t>
  </si>
  <si>
    <t>SKU-C</t>
  </si>
  <si>
    <t>Month</t>
  </si>
  <si>
    <t>Capacity</t>
  </si>
  <si>
    <t>Parameter</t>
  </si>
  <si>
    <t>Value</t>
  </si>
  <si>
    <t>Demand Uplift %</t>
  </si>
  <si>
    <t>Capacity Change %</t>
  </si>
  <si>
    <t>Safety Stock (days)</t>
  </si>
  <si>
    <t>Total_Demand</t>
  </si>
  <si>
    <t>Adjusted_Demand_Total</t>
  </si>
  <si>
    <t>Adjusted_Capacity</t>
  </si>
  <si>
    <t>Constrained_Plan</t>
  </si>
  <si>
    <t>Projected_Inventory</t>
  </si>
  <si>
    <t>Safety_Stock</t>
  </si>
  <si>
    <t>Stockout_Flag</t>
  </si>
  <si>
    <t>S&amp;OP Excel Workbook — How to use</t>
  </si>
  <si>
    <t>1) Update DemandPlan &amp; CapacityPlan with your data.</t>
  </si>
  <si>
    <t>2) Adjust Params (B2=Demand Uplift %, B3=Capacity Change %, B4=Safety Stock days).</t>
  </si>
  <si>
    <t>3) Review outputs and charts on S&amp;OP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</si>
</sst>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Adjusted Demand vs Constrained Plan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Adjusted Demand</c:v>
          </c:tx>
          <c:marker>
            <c:symbol val="none"/>
          </c:marker>
          <c:cat>
            <c:numRef>
              <c:f>'S&amp;OP'!$A$2:$A$13</c:f>
              <c:numCache>
                <c:formatCode>yyyy\-mm\-dd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'S&amp;OP'!$G$2:$G$13</c:f>
              <c:numCache>
                <c:formatCode>General</c:formatCode>
                <c:ptCount val="12"/>
                <c:pt idx="0">
                  <c:v>3207</c:v>
                </c:pt>
                <c:pt idx="1">
                  <c:v>3277</c:v>
                </c:pt>
                <c:pt idx="2">
                  <c:v>3155</c:v>
                </c:pt>
                <c:pt idx="3">
                  <c:v>3410</c:v>
                </c:pt>
                <c:pt idx="4">
                  <c:v>3317</c:v>
                </c:pt>
                <c:pt idx="5">
                  <c:v>3292</c:v>
                </c:pt>
                <c:pt idx="6">
                  <c:v>4138</c:v>
                </c:pt>
                <c:pt idx="7">
                  <c:v>3647</c:v>
                </c:pt>
                <c:pt idx="8">
                  <c:v>3252</c:v>
                </c:pt>
                <c:pt idx="9">
                  <c:v>3332</c:v>
                </c:pt>
                <c:pt idx="10">
                  <c:v>3420</c:v>
                </c:pt>
                <c:pt idx="11">
                  <c:v>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4-4F33-BD83-49FB4E22DC2C}"/>
            </c:ext>
          </c:extLst>
        </c:ser>
        <c:ser>
          <c:idx val="1"/>
          <c:order val="1"/>
          <c:tx>
            <c:v>Constrained Plan</c:v>
          </c:tx>
          <c:marker>
            <c:symbol val="none"/>
          </c:marker>
          <c:cat>
            <c:numRef>
              <c:f>'S&amp;OP'!$A$2:$A$13</c:f>
              <c:numCache>
                <c:formatCode>yyyy\-mm\-dd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'S&amp;OP'!$I$2:$I$13</c:f>
              <c:numCache>
                <c:formatCode>General</c:formatCode>
                <c:ptCount val="12"/>
                <c:pt idx="0">
                  <c:v>3110</c:v>
                </c:pt>
                <c:pt idx="1">
                  <c:v>3277</c:v>
                </c:pt>
                <c:pt idx="2">
                  <c:v>3075</c:v>
                </c:pt>
                <c:pt idx="3">
                  <c:v>3299</c:v>
                </c:pt>
                <c:pt idx="4">
                  <c:v>3317</c:v>
                </c:pt>
                <c:pt idx="5">
                  <c:v>3292</c:v>
                </c:pt>
                <c:pt idx="6">
                  <c:v>2789</c:v>
                </c:pt>
                <c:pt idx="7">
                  <c:v>3557</c:v>
                </c:pt>
                <c:pt idx="8">
                  <c:v>3252</c:v>
                </c:pt>
                <c:pt idx="9">
                  <c:v>3332</c:v>
                </c:pt>
                <c:pt idx="10">
                  <c:v>3162</c:v>
                </c:pt>
                <c:pt idx="11">
                  <c:v>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4-4F33-BD83-49FB4E22D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months"/>
      </c:date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Projected Inventory vs Safety Stock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Projected Inventory</c:v>
          </c:tx>
          <c:marker>
            <c:symbol val="none"/>
          </c:marker>
          <c:cat>
            <c:numRef>
              <c:f>'S&amp;OP'!$A$2:$A$13</c:f>
              <c:numCache>
                <c:formatCode>yyyy\-mm\-dd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'S&amp;OP'!$J$2:$J$13</c:f>
              <c:numCache>
                <c:formatCode>General</c:formatCode>
                <c:ptCount val="12"/>
                <c:pt idx="0">
                  <c:v>-97</c:v>
                </c:pt>
                <c:pt idx="1">
                  <c:v>-93</c:v>
                </c:pt>
                <c:pt idx="2">
                  <c:v>-173</c:v>
                </c:pt>
                <c:pt idx="3">
                  <c:v>-284</c:v>
                </c:pt>
                <c:pt idx="4">
                  <c:v>-26</c:v>
                </c:pt>
                <c:pt idx="5">
                  <c:v>64</c:v>
                </c:pt>
                <c:pt idx="6">
                  <c:v>-1285</c:v>
                </c:pt>
                <c:pt idx="7">
                  <c:v>-1375</c:v>
                </c:pt>
                <c:pt idx="8">
                  <c:v>-1341</c:v>
                </c:pt>
                <c:pt idx="9">
                  <c:v>-1116</c:v>
                </c:pt>
                <c:pt idx="10">
                  <c:v>-1374</c:v>
                </c:pt>
                <c:pt idx="11">
                  <c:v>-1391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F-4040-B02D-ECB6D9DB0812}"/>
            </c:ext>
          </c:extLst>
        </c:ser>
        <c:ser>
          <c:idx val="1"/>
          <c:order val="1"/>
          <c:tx>
            <c:v>Safety Stock</c:v>
          </c:tx>
          <c:marker>
            <c:symbol val="none"/>
          </c:marker>
          <c:cat>
            <c:numRef>
              <c:f>'S&amp;OP'!$A$2:$A$13</c:f>
              <c:numCache>
                <c:formatCode>yyyy\-mm\-dd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'S&amp;OP'!$K$2:$K$13</c:f>
              <c:numCache>
                <c:formatCode>General</c:formatCode>
                <c:ptCount val="12"/>
                <c:pt idx="0">
                  <c:v>1603.5</c:v>
                </c:pt>
                <c:pt idx="1">
                  <c:v>1638.5</c:v>
                </c:pt>
                <c:pt idx="2">
                  <c:v>1577.5</c:v>
                </c:pt>
                <c:pt idx="3">
                  <c:v>1705</c:v>
                </c:pt>
                <c:pt idx="4">
                  <c:v>1658.5</c:v>
                </c:pt>
                <c:pt idx="5">
                  <c:v>1646</c:v>
                </c:pt>
                <c:pt idx="6">
                  <c:v>2069</c:v>
                </c:pt>
                <c:pt idx="7">
                  <c:v>1823.5</c:v>
                </c:pt>
                <c:pt idx="8">
                  <c:v>1626</c:v>
                </c:pt>
                <c:pt idx="9">
                  <c:v>1666</c:v>
                </c:pt>
                <c:pt idx="10">
                  <c:v>1710</c:v>
                </c:pt>
                <c:pt idx="11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F-4040-B02D-ECB6D9DB0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date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20002"/>
        <c:crosses val="autoZero"/>
        <c:auto val="1"/>
        <c:lblOffset val="100"/>
        <c:baseTimeUnit val="months"/>
      </c:date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23</xdr:col>
      <xdr:colOff>304800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23</xdr:col>
      <xdr:colOff>304800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45658</v>
      </c>
      <c r="B2">
        <v>902</v>
      </c>
      <c r="C2">
        <v>1235</v>
      </c>
      <c r="D2">
        <v>1070</v>
      </c>
    </row>
    <row r="3" spans="1:4" x14ac:dyDescent="0.3">
      <c r="A3" s="2">
        <v>45689</v>
      </c>
      <c r="B3">
        <v>906</v>
      </c>
      <c r="C3">
        <v>871</v>
      </c>
      <c r="D3">
        <v>1500</v>
      </c>
    </row>
    <row r="4" spans="1:4" x14ac:dyDescent="0.3">
      <c r="A4" s="2">
        <v>45717</v>
      </c>
      <c r="B4">
        <v>820</v>
      </c>
      <c r="C4">
        <v>1414</v>
      </c>
      <c r="D4">
        <v>921</v>
      </c>
    </row>
    <row r="5" spans="1:4" x14ac:dyDescent="0.3">
      <c r="A5" s="2">
        <v>45748</v>
      </c>
      <c r="B5">
        <v>1266</v>
      </c>
      <c r="C5">
        <v>1014</v>
      </c>
      <c r="D5">
        <v>1130</v>
      </c>
    </row>
    <row r="6" spans="1:4" x14ac:dyDescent="0.3">
      <c r="A6" s="2">
        <v>45778</v>
      </c>
      <c r="B6">
        <v>1258</v>
      </c>
      <c r="C6">
        <v>887</v>
      </c>
      <c r="D6">
        <v>1172</v>
      </c>
    </row>
    <row r="7" spans="1:4" x14ac:dyDescent="0.3">
      <c r="A7" s="2">
        <v>45809</v>
      </c>
      <c r="B7">
        <v>899</v>
      </c>
      <c r="C7">
        <v>1463</v>
      </c>
      <c r="D7">
        <v>930</v>
      </c>
    </row>
    <row r="8" spans="1:4" x14ac:dyDescent="0.3">
      <c r="A8" s="2">
        <v>45839</v>
      </c>
      <c r="B8">
        <v>1461</v>
      </c>
      <c r="C8">
        <v>1108</v>
      </c>
      <c r="D8">
        <v>1569</v>
      </c>
    </row>
    <row r="9" spans="1:4" x14ac:dyDescent="0.3">
      <c r="A9" s="2">
        <v>45870</v>
      </c>
      <c r="B9">
        <v>1143</v>
      </c>
      <c r="C9">
        <v>1291</v>
      </c>
      <c r="D9">
        <v>1213</v>
      </c>
    </row>
    <row r="10" spans="1:4" x14ac:dyDescent="0.3">
      <c r="A10" s="2">
        <v>45901</v>
      </c>
      <c r="B10">
        <v>1185</v>
      </c>
      <c r="C10">
        <v>991</v>
      </c>
      <c r="D10">
        <v>1076</v>
      </c>
    </row>
    <row r="11" spans="1:4" x14ac:dyDescent="0.3">
      <c r="A11" s="2">
        <v>45931</v>
      </c>
      <c r="B11">
        <v>960</v>
      </c>
      <c r="C11">
        <v>1259</v>
      </c>
      <c r="D11">
        <v>1113</v>
      </c>
    </row>
    <row r="12" spans="1:4" x14ac:dyDescent="0.3">
      <c r="A12" s="2">
        <v>45962</v>
      </c>
      <c r="B12">
        <v>821</v>
      </c>
      <c r="C12">
        <v>1052</v>
      </c>
      <c r="D12">
        <v>1547</v>
      </c>
    </row>
    <row r="13" spans="1:4" x14ac:dyDescent="0.3">
      <c r="A13" s="2">
        <v>45992</v>
      </c>
      <c r="B13">
        <v>1360</v>
      </c>
      <c r="C13">
        <v>1274</v>
      </c>
      <c r="D13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>
        <v>45658</v>
      </c>
      <c r="B2">
        <v>3110</v>
      </c>
    </row>
    <row r="3" spans="1:2" x14ac:dyDescent="0.3">
      <c r="A3" s="2">
        <v>45689</v>
      </c>
      <c r="B3">
        <v>3281</v>
      </c>
    </row>
    <row r="4" spans="1:2" x14ac:dyDescent="0.3">
      <c r="A4" s="2">
        <v>45717</v>
      </c>
      <c r="B4">
        <v>3075</v>
      </c>
    </row>
    <row r="5" spans="1:2" x14ac:dyDescent="0.3">
      <c r="A5" s="2">
        <v>45748</v>
      </c>
      <c r="B5">
        <v>3299</v>
      </c>
    </row>
    <row r="6" spans="1:2" x14ac:dyDescent="0.3">
      <c r="A6" s="2">
        <v>45778</v>
      </c>
      <c r="B6">
        <v>3575</v>
      </c>
    </row>
    <row r="7" spans="1:2" x14ac:dyDescent="0.3">
      <c r="A7" s="2">
        <v>45809</v>
      </c>
      <c r="B7">
        <v>3382</v>
      </c>
    </row>
    <row r="8" spans="1:2" x14ac:dyDescent="0.3">
      <c r="A8" s="2">
        <v>45839</v>
      </c>
      <c r="B8">
        <v>2789</v>
      </c>
    </row>
    <row r="9" spans="1:2" x14ac:dyDescent="0.3">
      <c r="A9" s="2">
        <v>45870</v>
      </c>
      <c r="B9">
        <v>3557</v>
      </c>
    </row>
    <row r="10" spans="1:2" x14ac:dyDescent="0.3">
      <c r="A10" s="2">
        <v>45901</v>
      </c>
      <c r="B10">
        <v>3286</v>
      </c>
    </row>
    <row r="11" spans="1:2" x14ac:dyDescent="0.3">
      <c r="A11" s="2">
        <v>45931</v>
      </c>
      <c r="B11">
        <v>3557</v>
      </c>
    </row>
    <row r="12" spans="1:2" x14ac:dyDescent="0.3">
      <c r="A12" s="2">
        <v>45962</v>
      </c>
      <c r="B12">
        <v>3162</v>
      </c>
    </row>
    <row r="13" spans="1:2" x14ac:dyDescent="0.3">
      <c r="A13" s="2">
        <v>45992</v>
      </c>
      <c r="B13">
        <v>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cols>
    <col min="1" max="1" width="16.441406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>
        <v>0</v>
      </c>
    </row>
    <row r="3" spans="1:2" x14ac:dyDescent="0.3">
      <c r="A3" t="s">
        <v>8</v>
      </c>
      <c r="B3">
        <v>0</v>
      </c>
    </row>
    <row r="4" spans="1:2" x14ac:dyDescent="0.3">
      <c r="A4" t="s">
        <v>9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/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2" x14ac:dyDescent="0.3">
      <c r="A2" s="2">
        <v>45658</v>
      </c>
      <c r="B2">
        <v>902</v>
      </c>
      <c r="C2">
        <v>1235</v>
      </c>
      <c r="D2">
        <v>1070</v>
      </c>
      <c r="E2">
        <v>3207</v>
      </c>
      <c r="F2">
        <v>3110</v>
      </c>
      <c r="G2">
        <f>E2*(1+Params!$B$2)</f>
        <v>3207</v>
      </c>
      <c r="H2">
        <f>F2*(1+Params!$B$3)</f>
        <v>3110</v>
      </c>
      <c r="I2">
        <f t="shared" ref="I2:I13" si="0">MIN(G2,H2)</f>
        <v>3110</v>
      </c>
      <c r="J2">
        <f>H2-G2</f>
        <v>-97</v>
      </c>
      <c r="K2">
        <f>G2*(Params!$B$4/30)</f>
        <v>1603.5</v>
      </c>
      <c r="L2">
        <f t="shared" ref="L2:L13" si="1">IF(J2&lt;K2,1,0)</f>
        <v>1</v>
      </c>
    </row>
    <row r="3" spans="1:12" x14ac:dyDescent="0.3">
      <c r="A3" s="2">
        <v>45689</v>
      </c>
      <c r="B3">
        <v>906</v>
      </c>
      <c r="C3">
        <v>871</v>
      </c>
      <c r="D3">
        <v>1500</v>
      </c>
      <c r="E3">
        <v>3277</v>
      </c>
      <c r="F3">
        <v>3281</v>
      </c>
      <c r="G3">
        <f>E3*(1+Params!$B$2)</f>
        <v>3277</v>
      </c>
      <c r="H3">
        <f>F3*(1+Params!$B$3)</f>
        <v>3281</v>
      </c>
      <c r="I3">
        <f t="shared" si="0"/>
        <v>3277</v>
      </c>
      <c r="J3">
        <f t="shared" ref="J3:J13" si="2">J2+H3-G3</f>
        <v>-93</v>
      </c>
      <c r="K3">
        <f>G3*(Params!$B$4/30)</f>
        <v>1638.5</v>
      </c>
      <c r="L3">
        <f t="shared" si="1"/>
        <v>1</v>
      </c>
    </row>
    <row r="4" spans="1:12" x14ac:dyDescent="0.3">
      <c r="A4" s="2">
        <v>45717</v>
      </c>
      <c r="B4">
        <v>820</v>
      </c>
      <c r="C4">
        <v>1414</v>
      </c>
      <c r="D4">
        <v>921</v>
      </c>
      <c r="E4">
        <v>3155</v>
      </c>
      <c r="F4">
        <v>3075</v>
      </c>
      <c r="G4">
        <f>E4*(1+Params!$B$2)</f>
        <v>3155</v>
      </c>
      <c r="H4">
        <f>F4*(1+Params!$B$3)</f>
        <v>3075</v>
      </c>
      <c r="I4">
        <f t="shared" si="0"/>
        <v>3075</v>
      </c>
      <c r="J4">
        <f t="shared" si="2"/>
        <v>-173</v>
      </c>
      <c r="K4">
        <f>G4*(Params!$B$4/30)</f>
        <v>1577.5</v>
      </c>
      <c r="L4">
        <f t="shared" si="1"/>
        <v>1</v>
      </c>
    </row>
    <row r="5" spans="1:12" x14ac:dyDescent="0.3">
      <c r="A5" s="2">
        <v>45748</v>
      </c>
      <c r="B5">
        <v>1266</v>
      </c>
      <c r="C5">
        <v>1014</v>
      </c>
      <c r="D5">
        <v>1130</v>
      </c>
      <c r="E5">
        <v>3410</v>
      </c>
      <c r="F5">
        <v>3299</v>
      </c>
      <c r="G5">
        <f>E5*(1+Params!$B$2)</f>
        <v>3410</v>
      </c>
      <c r="H5">
        <f>F5*(1+Params!$B$3)</f>
        <v>3299</v>
      </c>
      <c r="I5">
        <f t="shared" si="0"/>
        <v>3299</v>
      </c>
      <c r="J5">
        <f t="shared" si="2"/>
        <v>-284</v>
      </c>
      <c r="K5">
        <f>G5*(Params!$B$4/30)</f>
        <v>1705</v>
      </c>
      <c r="L5">
        <f t="shared" si="1"/>
        <v>1</v>
      </c>
    </row>
    <row r="6" spans="1:12" x14ac:dyDescent="0.3">
      <c r="A6" s="2">
        <v>45778</v>
      </c>
      <c r="B6">
        <v>1258</v>
      </c>
      <c r="C6">
        <v>887</v>
      </c>
      <c r="D6">
        <v>1172</v>
      </c>
      <c r="E6">
        <v>3317</v>
      </c>
      <c r="F6">
        <v>3575</v>
      </c>
      <c r="G6">
        <f>E6*(1+Params!$B$2)</f>
        <v>3317</v>
      </c>
      <c r="H6">
        <f>F6*(1+Params!$B$3)</f>
        <v>3575</v>
      </c>
      <c r="I6">
        <f t="shared" si="0"/>
        <v>3317</v>
      </c>
      <c r="J6">
        <f t="shared" si="2"/>
        <v>-26</v>
      </c>
      <c r="K6">
        <f>G6*(Params!$B$4/30)</f>
        <v>1658.5</v>
      </c>
      <c r="L6">
        <f t="shared" si="1"/>
        <v>1</v>
      </c>
    </row>
    <row r="7" spans="1:12" x14ac:dyDescent="0.3">
      <c r="A7" s="2">
        <v>45809</v>
      </c>
      <c r="B7">
        <v>899</v>
      </c>
      <c r="C7">
        <v>1463</v>
      </c>
      <c r="D7">
        <v>930</v>
      </c>
      <c r="E7">
        <v>3292</v>
      </c>
      <c r="F7">
        <v>3382</v>
      </c>
      <c r="G7">
        <f>E7*(1+Params!$B$2)</f>
        <v>3292</v>
      </c>
      <c r="H7">
        <f>F7*(1+Params!$B$3)</f>
        <v>3382</v>
      </c>
      <c r="I7">
        <f t="shared" si="0"/>
        <v>3292</v>
      </c>
      <c r="J7">
        <f t="shared" si="2"/>
        <v>64</v>
      </c>
      <c r="K7">
        <f>G7*(Params!$B$4/30)</f>
        <v>1646</v>
      </c>
      <c r="L7">
        <f t="shared" si="1"/>
        <v>1</v>
      </c>
    </row>
    <row r="8" spans="1:12" x14ac:dyDescent="0.3">
      <c r="A8" s="2">
        <v>45839</v>
      </c>
      <c r="B8">
        <v>1461</v>
      </c>
      <c r="C8">
        <v>1108</v>
      </c>
      <c r="D8">
        <v>1569</v>
      </c>
      <c r="E8">
        <v>4138</v>
      </c>
      <c r="F8">
        <v>2789</v>
      </c>
      <c r="G8">
        <f>E8*(1+Params!$B$2)</f>
        <v>4138</v>
      </c>
      <c r="H8">
        <f>F8*(1+Params!$B$3)</f>
        <v>2789</v>
      </c>
      <c r="I8">
        <f t="shared" si="0"/>
        <v>2789</v>
      </c>
      <c r="J8">
        <f t="shared" si="2"/>
        <v>-1285</v>
      </c>
      <c r="K8">
        <f>G8*(Params!$B$4/30)</f>
        <v>2069</v>
      </c>
      <c r="L8">
        <f t="shared" si="1"/>
        <v>1</v>
      </c>
    </row>
    <row r="9" spans="1:12" x14ac:dyDescent="0.3">
      <c r="A9" s="2">
        <v>45870</v>
      </c>
      <c r="B9">
        <v>1143</v>
      </c>
      <c r="C9">
        <v>1291</v>
      </c>
      <c r="D9">
        <v>1213</v>
      </c>
      <c r="E9">
        <v>3647</v>
      </c>
      <c r="F9">
        <v>3557</v>
      </c>
      <c r="G9">
        <f>E9*(1+Params!$B$2)</f>
        <v>3647</v>
      </c>
      <c r="H9">
        <f>F9*(1+Params!$B$3)</f>
        <v>3557</v>
      </c>
      <c r="I9">
        <f t="shared" si="0"/>
        <v>3557</v>
      </c>
      <c r="J9">
        <f t="shared" si="2"/>
        <v>-1375</v>
      </c>
      <c r="K9">
        <f>G9*(Params!$B$4/30)</f>
        <v>1823.5</v>
      </c>
      <c r="L9">
        <f t="shared" si="1"/>
        <v>1</v>
      </c>
    </row>
    <row r="10" spans="1:12" x14ac:dyDescent="0.3">
      <c r="A10" s="2">
        <v>45901</v>
      </c>
      <c r="B10">
        <v>1185</v>
      </c>
      <c r="C10">
        <v>991</v>
      </c>
      <c r="D10">
        <v>1076</v>
      </c>
      <c r="E10">
        <v>3252</v>
      </c>
      <c r="F10">
        <v>3286</v>
      </c>
      <c r="G10">
        <f>E10*(1+Params!$B$2)</f>
        <v>3252</v>
      </c>
      <c r="H10">
        <f>F10*(1+Params!$B$3)</f>
        <v>3286</v>
      </c>
      <c r="I10">
        <f t="shared" si="0"/>
        <v>3252</v>
      </c>
      <c r="J10">
        <f t="shared" si="2"/>
        <v>-1341</v>
      </c>
      <c r="K10">
        <f>G10*(Params!$B$4/30)</f>
        <v>1626</v>
      </c>
      <c r="L10">
        <f t="shared" si="1"/>
        <v>1</v>
      </c>
    </row>
    <row r="11" spans="1:12" x14ac:dyDescent="0.3">
      <c r="A11" s="2">
        <v>45931</v>
      </c>
      <c r="B11">
        <v>960</v>
      </c>
      <c r="C11">
        <v>1259</v>
      </c>
      <c r="D11">
        <v>1113</v>
      </c>
      <c r="E11">
        <v>3332</v>
      </c>
      <c r="F11">
        <v>3557</v>
      </c>
      <c r="G11">
        <f>E11*(1+Params!$B$2)</f>
        <v>3332</v>
      </c>
      <c r="H11">
        <f>F11*(1+Params!$B$3)</f>
        <v>3557</v>
      </c>
      <c r="I11">
        <f t="shared" si="0"/>
        <v>3332</v>
      </c>
      <c r="J11">
        <f t="shared" si="2"/>
        <v>-1116</v>
      </c>
      <c r="K11">
        <f>G11*(Params!$B$4/30)</f>
        <v>1666</v>
      </c>
      <c r="L11">
        <f t="shared" si="1"/>
        <v>1</v>
      </c>
    </row>
    <row r="12" spans="1:12" x14ac:dyDescent="0.3">
      <c r="A12" s="2">
        <v>45962</v>
      </c>
      <c r="B12">
        <v>821</v>
      </c>
      <c r="C12">
        <v>1052</v>
      </c>
      <c r="D12">
        <v>1547</v>
      </c>
      <c r="E12">
        <v>3420</v>
      </c>
      <c r="F12">
        <v>3162</v>
      </c>
      <c r="G12">
        <f>E12*(1+Params!$B$2)</f>
        <v>3420</v>
      </c>
      <c r="H12">
        <f>F12*(1+Params!$B$3)</f>
        <v>3162</v>
      </c>
      <c r="I12">
        <f t="shared" si="0"/>
        <v>3162</v>
      </c>
      <c r="J12">
        <f t="shared" si="2"/>
        <v>-1374</v>
      </c>
      <c r="K12">
        <f>G12*(Params!$B$4/30)</f>
        <v>1710</v>
      </c>
      <c r="L12">
        <f t="shared" si="1"/>
        <v>1</v>
      </c>
    </row>
    <row r="13" spans="1:12" x14ac:dyDescent="0.3">
      <c r="A13" s="2">
        <v>45992</v>
      </c>
      <c r="B13">
        <v>1360</v>
      </c>
      <c r="C13">
        <v>1274</v>
      </c>
      <c r="D13">
        <v>858</v>
      </c>
      <c r="E13">
        <v>3492</v>
      </c>
      <c r="F13">
        <v>3475</v>
      </c>
      <c r="G13">
        <f>E13*(1+Params!$B$2)</f>
        <v>3492</v>
      </c>
      <c r="H13">
        <f>F13*(1+Params!$B$3)</f>
        <v>3475</v>
      </c>
      <c r="I13">
        <f t="shared" si="0"/>
        <v>3475</v>
      </c>
      <c r="J13">
        <f t="shared" si="2"/>
        <v>-1391</v>
      </c>
      <c r="K13">
        <f>G13*(Params!$B$4/30)</f>
        <v>1746</v>
      </c>
      <c r="L13">
        <f t="shared" si="1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tabSelected="1" workbookViewId="0"/>
  </sheetViews>
  <sheetFormatPr defaultRowHeight="14.4" x14ac:dyDescent="0.3"/>
  <sheetData>
    <row r="1" spans="1:1" x14ac:dyDescent="0.3">
      <c r="A1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DemandPlan</vt:lpstr>
      <vt:lpstr>CapacityPlan</vt:lpstr>
      <vt:lpstr>Params</vt:lpstr>
      <vt:lpstr>S&amp;OP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kapase</cp:lastModifiedBy>
  <dcterms:created xsi:type="dcterms:W3CDTF">2025-10-05T07:48:00Z</dcterms:created>
  <dcterms:modified xsi:type="dcterms:W3CDTF">2025-10-05T07:59:45Z</dcterms:modified>
</cp:coreProperties>
</file>