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Plan" sheetId="1" r:id="rId1"/>
    <sheet name="CapacityPlan" sheetId="2" r:id="rId2"/>
    <sheet name="Params" sheetId="3" r:id="rId3"/>
    <sheet name="S&amp;OP" sheetId="4" r:id="rId4"/>
    <sheet name="README" sheetId="5" r:id="rId5"/>
  </sheets>
  <calcPr calcId="124519" fullCalcOnLoad="1"/>
</workbook>
</file>

<file path=xl/sharedStrings.xml><?xml version="1.0" encoding="utf-8"?>
<sst xmlns="http://schemas.openxmlformats.org/spreadsheetml/2006/main" count="27" uniqueCount="21">
  <si>
    <t>SKU-A</t>
  </si>
  <si>
    <t>SKU-B</t>
  </si>
  <si>
    <t>SKU-C</t>
  </si>
  <si>
    <t>Month</t>
  </si>
  <si>
    <t>Capacity</t>
  </si>
  <si>
    <t>Parameter</t>
  </si>
  <si>
    <t>Value</t>
  </si>
  <si>
    <t>Demand Uplift %</t>
  </si>
  <si>
    <t>Capacity Change %</t>
  </si>
  <si>
    <t>Safety Stock (days)</t>
  </si>
  <si>
    <t>Total_Demand</t>
  </si>
  <si>
    <t>Adjusted_Demand_Total</t>
  </si>
  <si>
    <t>Adjusted_Capacity</t>
  </si>
  <si>
    <t>Constrained_Plan</t>
  </si>
  <si>
    <t>Projected_Inventory</t>
  </si>
  <si>
    <t>Safety_Stock</t>
  </si>
  <si>
    <t>Stockout_Flag</t>
  </si>
  <si>
    <t>S&amp;OP Excel Workbook — How to use</t>
  </si>
  <si>
    <t>1) Update DemandPlan &amp; CapacityPlan with real data.</t>
  </si>
  <si>
    <t>2) Adjust Params (B2=Demand Uplift %, B3=Capacity Change %, B4=Safety Stock days).</t>
  </si>
  <si>
    <t>3) Review outputs &amp; charts on S&amp;OP.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</si>
</sst>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Adjusted Demand vs Constrained Plan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Adjusted Demand</c:v>
          </c:tx>
          <c:marker>
            <c:symbol val="none"/>
          </c:marker>
          <c:cat>
            <c:numRef>
              <c:f>'S&amp;OP'!$A$2:$A$13</c:f>
              <c:numCache>
                <c:formatCode>General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'S&amp;OP'!$G$2:$G$13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Constrained Plan</c:v>
          </c:tx>
          <c:marker>
            <c:symbol val="none"/>
          </c:marker>
          <c:cat>
            <c:numRef>
              <c:f>'S&amp;OP'!$A$2:$A$13</c:f>
              <c:numCache>
                <c:formatCode>General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'S&amp;OP'!$I$2:$I$13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Units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Projected Inventory vs Safety Stock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Projected Inventory</c:v>
          </c:tx>
          <c:marker>
            <c:symbol val="none"/>
          </c:marker>
          <c:cat>
            <c:numRef>
              <c:f>'S&amp;OP'!$A$2:$A$13</c:f>
              <c:numCache>
                <c:formatCode>General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'S&amp;OP'!$J$2:$J$13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Safety Stock</c:v>
          </c:tx>
          <c:marker>
            <c:symbol val="none"/>
          </c:marker>
          <c:cat>
            <c:numRef>
              <c:f>'S&amp;OP'!$A$2:$A$13</c:f>
              <c:numCache>
                <c:formatCode>General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'S&amp;OP'!$K$2:$K$13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Units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23</xdr:col>
      <xdr:colOff>304800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19</xdr:row>
      <xdr:rowOff>0</xdr:rowOff>
    </xdr:from>
    <xdr:to>
      <xdr:col>23</xdr:col>
      <xdr:colOff>304800</xdr:colOff>
      <xdr:row>36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45383</v>
      </c>
      <c r="B2">
        <v>902</v>
      </c>
      <c r="C2">
        <v>1235</v>
      </c>
      <c r="D2">
        <v>1070</v>
      </c>
    </row>
    <row r="3" spans="1:4">
      <c r="A3" s="2">
        <v>45413</v>
      </c>
      <c r="B3">
        <v>906</v>
      </c>
      <c r="C3">
        <v>871</v>
      </c>
      <c r="D3">
        <v>1500</v>
      </c>
    </row>
    <row r="4" spans="1:4">
      <c r="A4" s="2">
        <v>45444</v>
      </c>
      <c r="B4">
        <v>820</v>
      </c>
      <c r="C4">
        <v>1414</v>
      </c>
      <c r="D4">
        <v>921</v>
      </c>
    </row>
    <row r="5" spans="1:4">
      <c r="A5" s="2">
        <v>45474</v>
      </c>
      <c r="B5">
        <v>1266</v>
      </c>
      <c r="C5">
        <v>1014</v>
      </c>
      <c r="D5">
        <v>1130</v>
      </c>
    </row>
    <row r="6" spans="1:4">
      <c r="A6" s="2">
        <v>45505</v>
      </c>
      <c r="B6">
        <v>1258</v>
      </c>
      <c r="C6">
        <v>887</v>
      </c>
      <c r="D6">
        <v>1172</v>
      </c>
    </row>
    <row r="7" spans="1:4">
      <c r="A7" s="2">
        <v>45536</v>
      </c>
      <c r="B7">
        <v>899</v>
      </c>
      <c r="C7">
        <v>1463</v>
      </c>
      <c r="D7">
        <v>930</v>
      </c>
    </row>
    <row r="8" spans="1:4">
      <c r="A8" s="2">
        <v>45566</v>
      </c>
      <c r="B8">
        <v>1461</v>
      </c>
      <c r="C8">
        <v>1108</v>
      </c>
      <c r="D8">
        <v>1569</v>
      </c>
    </row>
    <row r="9" spans="1:4">
      <c r="A9" s="2">
        <v>45597</v>
      </c>
      <c r="B9">
        <v>1143</v>
      </c>
      <c r="C9">
        <v>1291</v>
      </c>
      <c r="D9">
        <v>1213</v>
      </c>
    </row>
    <row r="10" spans="1:4">
      <c r="A10" s="2">
        <v>45627</v>
      </c>
      <c r="B10">
        <v>1185</v>
      </c>
      <c r="C10">
        <v>991</v>
      </c>
      <c r="D10">
        <v>1076</v>
      </c>
    </row>
    <row r="11" spans="1:4">
      <c r="A11" s="2">
        <v>45658</v>
      </c>
      <c r="B11">
        <v>960</v>
      </c>
      <c r="C11">
        <v>1259</v>
      </c>
      <c r="D11">
        <v>1113</v>
      </c>
    </row>
    <row r="12" spans="1:4">
      <c r="A12" s="2">
        <v>45689</v>
      </c>
      <c r="B12">
        <v>821</v>
      </c>
      <c r="C12">
        <v>1052</v>
      </c>
      <c r="D12">
        <v>1547</v>
      </c>
    </row>
    <row r="13" spans="1:4">
      <c r="A13" s="2">
        <v>45717</v>
      </c>
      <c r="B13">
        <v>1360</v>
      </c>
      <c r="C13">
        <v>1274</v>
      </c>
      <c r="D13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45383</v>
      </c>
      <c r="B2">
        <v>3110</v>
      </c>
    </row>
    <row r="3" spans="1:2">
      <c r="A3" s="2">
        <v>45413</v>
      </c>
      <c r="B3">
        <v>3281</v>
      </c>
    </row>
    <row r="4" spans="1:2">
      <c r="A4" s="2">
        <v>45444</v>
      </c>
      <c r="B4">
        <v>3075</v>
      </c>
    </row>
    <row r="5" spans="1:2">
      <c r="A5" s="2">
        <v>45474</v>
      </c>
      <c r="B5">
        <v>3299</v>
      </c>
    </row>
    <row r="6" spans="1:2">
      <c r="A6" s="2">
        <v>45505</v>
      </c>
      <c r="B6">
        <v>3575</v>
      </c>
    </row>
    <row r="7" spans="1:2">
      <c r="A7" s="2">
        <v>45536</v>
      </c>
      <c r="B7">
        <v>3382</v>
      </c>
    </row>
    <row r="8" spans="1:2">
      <c r="A8" s="2">
        <v>45566</v>
      </c>
      <c r="B8">
        <v>2789</v>
      </c>
    </row>
    <row r="9" spans="1:2">
      <c r="A9" s="2">
        <v>45597</v>
      </c>
      <c r="B9">
        <v>3557</v>
      </c>
    </row>
    <row r="10" spans="1:2">
      <c r="A10" s="2">
        <v>45627</v>
      </c>
      <c r="B10">
        <v>3286</v>
      </c>
    </row>
    <row r="11" spans="1:2">
      <c r="A11" s="2">
        <v>45658</v>
      </c>
      <c r="B11">
        <v>3557</v>
      </c>
    </row>
    <row r="12" spans="1:2">
      <c r="A12" s="2">
        <v>45689</v>
      </c>
      <c r="B12">
        <v>3162</v>
      </c>
    </row>
    <row r="13" spans="1:2">
      <c r="A13" s="2">
        <v>45717</v>
      </c>
      <c r="B13">
        <v>3475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0</v>
      </c>
    </row>
    <row r="3" spans="1:2">
      <c r="A3" t="s">
        <v>8</v>
      </c>
      <c r="B3">
        <v>0</v>
      </c>
    </row>
    <row r="4" spans="1:2">
      <c r="A4" t="s">
        <v>9</v>
      </c>
      <c r="B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3</v>
      </c>
      <c r="B1" s="1" t="s">
        <v>0</v>
      </c>
      <c r="C1" s="1" t="s">
        <v>1</v>
      </c>
      <c r="D1" s="1" t="s">
        <v>2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2">
      <c r="A2" s="2">
        <v>45383</v>
      </c>
      <c r="B2">
        <v>902</v>
      </c>
      <c r="C2">
        <v>1235</v>
      </c>
      <c r="D2">
        <v>1070</v>
      </c>
      <c r="E2">
        <v>3207</v>
      </c>
      <c r="F2">
        <v>3110</v>
      </c>
      <c r="G2">
        <f>E2*(1+Params!$B$2)</f>
        <v>0</v>
      </c>
      <c r="H2">
        <f>F2*(1+Params!$B$3)</f>
        <v>0</v>
      </c>
      <c r="I2">
        <f>MIN(G2,H2)</f>
        <v>0</v>
      </c>
      <c r="J2">
        <f>H2-G2</f>
        <v>0</v>
      </c>
      <c r="K2">
        <f>G2*(Params!$B$4/30)</f>
        <v>0</v>
      </c>
      <c r="L2">
        <f>IF(J2&lt;K2,1,0)</f>
        <v>0</v>
      </c>
    </row>
    <row r="3" spans="1:12">
      <c r="A3" s="2">
        <v>45413</v>
      </c>
      <c r="B3">
        <v>906</v>
      </c>
      <c r="C3">
        <v>871</v>
      </c>
      <c r="D3">
        <v>1500</v>
      </c>
      <c r="E3">
        <v>3277</v>
      </c>
      <c r="F3">
        <v>3281</v>
      </c>
      <c r="G3">
        <f>E3*(1+Params!$B$2)</f>
        <v>0</v>
      </c>
      <c r="H3">
        <f>F3*(1+Params!$B$3)</f>
        <v>0</v>
      </c>
      <c r="I3">
        <f>MIN(G3,H3)</f>
        <v>0</v>
      </c>
      <c r="J3">
        <f>J2+H3-G3</f>
        <v>0</v>
      </c>
      <c r="K3">
        <f>G3*(Params!$B$4/30)</f>
        <v>0</v>
      </c>
      <c r="L3">
        <f>IF(J3&lt;K3,1,0)</f>
        <v>0</v>
      </c>
    </row>
    <row r="4" spans="1:12">
      <c r="A4" s="2">
        <v>45444</v>
      </c>
      <c r="B4">
        <v>820</v>
      </c>
      <c r="C4">
        <v>1414</v>
      </c>
      <c r="D4">
        <v>921</v>
      </c>
      <c r="E4">
        <v>3155</v>
      </c>
      <c r="F4">
        <v>3075</v>
      </c>
      <c r="G4">
        <f>E4*(1+Params!$B$2)</f>
        <v>0</v>
      </c>
      <c r="H4">
        <f>F4*(1+Params!$B$3)</f>
        <v>0</v>
      </c>
      <c r="I4">
        <f>MIN(G4,H4)</f>
        <v>0</v>
      </c>
      <c r="J4">
        <f>J3+H4-G4</f>
        <v>0</v>
      </c>
      <c r="K4">
        <f>G4*(Params!$B$4/30)</f>
        <v>0</v>
      </c>
      <c r="L4">
        <f>IF(J4&lt;K4,1,0)</f>
        <v>0</v>
      </c>
    </row>
    <row r="5" spans="1:12">
      <c r="A5" s="2">
        <v>45474</v>
      </c>
      <c r="B5">
        <v>1266</v>
      </c>
      <c r="C5">
        <v>1014</v>
      </c>
      <c r="D5">
        <v>1130</v>
      </c>
      <c r="E5">
        <v>3410</v>
      </c>
      <c r="F5">
        <v>3299</v>
      </c>
      <c r="G5">
        <f>E5*(1+Params!$B$2)</f>
        <v>0</v>
      </c>
      <c r="H5">
        <f>F5*(1+Params!$B$3)</f>
        <v>0</v>
      </c>
      <c r="I5">
        <f>MIN(G5,H5)</f>
        <v>0</v>
      </c>
      <c r="J5">
        <f>J4+H5-G5</f>
        <v>0</v>
      </c>
      <c r="K5">
        <f>G5*(Params!$B$4/30)</f>
        <v>0</v>
      </c>
      <c r="L5">
        <f>IF(J5&lt;K5,1,0)</f>
        <v>0</v>
      </c>
    </row>
    <row r="6" spans="1:12">
      <c r="A6" s="2">
        <v>45505</v>
      </c>
      <c r="B6">
        <v>1258</v>
      </c>
      <c r="C6">
        <v>887</v>
      </c>
      <c r="D6">
        <v>1172</v>
      </c>
      <c r="E6">
        <v>3317</v>
      </c>
      <c r="F6">
        <v>3575</v>
      </c>
      <c r="G6">
        <f>E6*(1+Params!$B$2)</f>
        <v>0</v>
      </c>
      <c r="H6">
        <f>F6*(1+Params!$B$3)</f>
        <v>0</v>
      </c>
      <c r="I6">
        <f>MIN(G6,H6)</f>
        <v>0</v>
      </c>
      <c r="J6">
        <f>J5+H6-G6</f>
        <v>0</v>
      </c>
      <c r="K6">
        <f>G6*(Params!$B$4/30)</f>
        <v>0</v>
      </c>
      <c r="L6">
        <f>IF(J6&lt;K6,1,0)</f>
        <v>0</v>
      </c>
    </row>
    <row r="7" spans="1:12">
      <c r="A7" s="2">
        <v>45536</v>
      </c>
      <c r="B7">
        <v>899</v>
      </c>
      <c r="C7">
        <v>1463</v>
      </c>
      <c r="D7">
        <v>930</v>
      </c>
      <c r="E7">
        <v>3292</v>
      </c>
      <c r="F7">
        <v>3382</v>
      </c>
      <c r="G7">
        <f>E7*(1+Params!$B$2)</f>
        <v>0</v>
      </c>
      <c r="H7">
        <f>F7*(1+Params!$B$3)</f>
        <v>0</v>
      </c>
      <c r="I7">
        <f>MIN(G7,H7)</f>
        <v>0</v>
      </c>
      <c r="J7">
        <f>J6+H7-G7</f>
        <v>0</v>
      </c>
      <c r="K7">
        <f>G7*(Params!$B$4/30)</f>
        <v>0</v>
      </c>
      <c r="L7">
        <f>IF(J7&lt;K7,1,0)</f>
        <v>0</v>
      </c>
    </row>
    <row r="8" spans="1:12">
      <c r="A8" s="2">
        <v>45566</v>
      </c>
      <c r="B8">
        <v>1461</v>
      </c>
      <c r="C8">
        <v>1108</v>
      </c>
      <c r="D8">
        <v>1569</v>
      </c>
      <c r="E8">
        <v>4138</v>
      </c>
      <c r="F8">
        <v>2789</v>
      </c>
      <c r="G8">
        <f>E8*(1+Params!$B$2)</f>
        <v>0</v>
      </c>
      <c r="H8">
        <f>F8*(1+Params!$B$3)</f>
        <v>0</v>
      </c>
      <c r="I8">
        <f>MIN(G8,H8)</f>
        <v>0</v>
      </c>
      <c r="J8">
        <f>J7+H8-G8</f>
        <v>0</v>
      </c>
      <c r="K8">
        <f>G8*(Params!$B$4/30)</f>
        <v>0</v>
      </c>
      <c r="L8">
        <f>IF(J8&lt;K8,1,0)</f>
        <v>0</v>
      </c>
    </row>
    <row r="9" spans="1:12">
      <c r="A9" s="2">
        <v>45597</v>
      </c>
      <c r="B9">
        <v>1143</v>
      </c>
      <c r="C9">
        <v>1291</v>
      </c>
      <c r="D9">
        <v>1213</v>
      </c>
      <c r="E9">
        <v>3647</v>
      </c>
      <c r="F9">
        <v>3557</v>
      </c>
      <c r="G9">
        <f>E9*(1+Params!$B$2)</f>
        <v>0</v>
      </c>
      <c r="H9">
        <f>F9*(1+Params!$B$3)</f>
        <v>0</v>
      </c>
      <c r="I9">
        <f>MIN(G9,H9)</f>
        <v>0</v>
      </c>
      <c r="J9">
        <f>J8+H9-G9</f>
        <v>0</v>
      </c>
      <c r="K9">
        <f>G9*(Params!$B$4/30)</f>
        <v>0</v>
      </c>
      <c r="L9">
        <f>IF(J9&lt;K9,1,0)</f>
        <v>0</v>
      </c>
    </row>
    <row r="10" spans="1:12">
      <c r="A10" s="2">
        <v>45627</v>
      </c>
      <c r="B10">
        <v>1185</v>
      </c>
      <c r="C10">
        <v>991</v>
      </c>
      <c r="D10">
        <v>1076</v>
      </c>
      <c r="E10">
        <v>3252</v>
      </c>
      <c r="F10">
        <v>3286</v>
      </c>
      <c r="G10">
        <f>E10*(1+Params!$B$2)</f>
        <v>0</v>
      </c>
      <c r="H10">
        <f>F10*(1+Params!$B$3)</f>
        <v>0</v>
      </c>
      <c r="I10">
        <f>MIN(G10,H10)</f>
        <v>0</v>
      </c>
      <c r="J10">
        <f>J9+H10-G10</f>
        <v>0</v>
      </c>
      <c r="K10">
        <f>G10*(Params!$B$4/30)</f>
        <v>0</v>
      </c>
      <c r="L10">
        <f>IF(J10&lt;K10,1,0)</f>
        <v>0</v>
      </c>
    </row>
    <row r="11" spans="1:12">
      <c r="A11" s="2">
        <v>45658</v>
      </c>
      <c r="B11">
        <v>960</v>
      </c>
      <c r="C11">
        <v>1259</v>
      </c>
      <c r="D11">
        <v>1113</v>
      </c>
      <c r="E11">
        <v>3332</v>
      </c>
      <c r="F11">
        <v>3557</v>
      </c>
      <c r="G11">
        <f>E11*(1+Params!$B$2)</f>
        <v>0</v>
      </c>
      <c r="H11">
        <f>F11*(1+Params!$B$3)</f>
        <v>0</v>
      </c>
      <c r="I11">
        <f>MIN(G11,H11)</f>
        <v>0</v>
      </c>
      <c r="J11">
        <f>J10+H11-G11</f>
        <v>0</v>
      </c>
      <c r="K11">
        <f>G11*(Params!$B$4/30)</f>
        <v>0</v>
      </c>
      <c r="L11">
        <f>IF(J11&lt;K11,1,0)</f>
        <v>0</v>
      </c>
    </row>
    <row r="12" spans="1:12">
      <c r="A12" s="2">
        <v>45689</v>
      </c>
      <c r="B12">
        <v>821</v>
      </c>
      <c r="C12">
        <v>1052</v>
      </c>
      <c r="D12">
        <v>1547</v>
      </c>
      <c r="E12">
        <v>3420</v>
      </c>
      <c r="F12">
        <v>3162</v>
      </c>
      <c r="G12">
        <f>E12*(1+Params!$B$2)</f>
        <v>0</v>
      </c>
      <c r="H12">
        <f>F12*(1+Params!$B$3)</f>
        <v>0</v>
      </c>
      <c r="I12">
        <f>MIN(G12,H12)</f>
        <v>0</v>
      </c>
      <c r="J12">
        <f>J11+H12-G12</f>
        <v>0</v>
      </c>
      <c r="K12">
        <f>G12*(Params!$B$4/30)</f>
        <v>0</v>
      </c>
      <c r="L12">
        <f>IF(J12&lt;K12,1,0)</f>
        <v>0</v>
      </c>
    </row>
    <row r="13" spans="1:12">
      <c r="A13" s="2">
        <v>45717</v>
      </c>
      <c r="B13">
        <v>1360</v>
      </c>
      <c r="C13">
        <v>1274</v>
      </c>
      <c r="D13">
        <v>858</v>
      </c>
      <c r="E13">
        <v>3492</v>
      </c>
      <c r="F13">
        <v>3475</v>
      </c>
      <c r="G13">
        <f>E13*(1+Params!$B$2)</f>
        <v>0</v>
      </c>
      <c r="H13">
        <f>F13*(1+Params!$B$3)</f>
        <v>0</v>
      </c>
      <c r="I13">
        <f>MIN(G13,H13)</f>
        <v>0</v>
      </c>
      <c r="J13">
        <f>J12+H13-G13</f>
        <v>0</v>
      </c>
      <c r="K13">
        <f>G13*(Params!$B$4/30)</f>
        <v>0</v>
      </c>
      <c r="L13">
        <f>IF(J13&lt;K13,1,0)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DemandPlan</vt:lpstr>
      <vt:lpstr>CapacityPlan</vt:lpstr>
      <vt:lpstr>Params</vt:lpstr>
      <vt:lpstr>S&amp;OP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2025-10-05T08:38:14Z</dcterms:created>
  <dcterms:modified xsi:type="dcterms:W3CDTF">2025-10-05T08:38:14Z</dcterms:modified>
</cp:coreProperties>
</file>