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asulaverse\Kasulaverse-beta\Portfolio\Portfolio-Attempt-24-Thermal\project-1\"/>
    </mc:Choice>
  </mc:AlternateContent>
  <bookViews>
    <workbookView xWindow="0" yWindow="0" windowWidth="23040" windowHeight="9336"/>
  </bookViews>
  <sheets>
    <sheet name="Calculator" sheetId="1" r:id="rId1"/>
    <sheet name="Thermal Conductivity Valu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D50" i="1" s="1"/>
  <c r="C42" i="1"/>
  <c r="C50" i="1" s="1"/>
  <c r="D33" i="1"/>
  <c r="D32" i="1"/>
  <c r="D31" i="1"/>
  <c r="D29" i="1"/>
  <c r="D30" i="1" s="1"/>
  <c r="D34" i="1" s="1"/>
  <c r="D28" i="1"/>
  <c r="C29" i="1"/>
  <c r="C30" i="1" s="1"/>
  <c r="C34" i="1" s="1"/>
  <c r="C31" i="1"/>
  <c r="E31" i="1" s="1"/>
  <c r="C32" i="1"/>
  <c r="C33" i="1"/>
  <c r="E33" i="1" s="1"/>
  <c r="C28" i="1"/>
  <c r="E27" i="1"/>
  <c r="E16" i="1"/>
  <c r="D18" i="1"/>
  <c r="D17" i="1"/>
  <c r="C18" i="1"/>
  <c r="C17" i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0" i="2"/>
  <c r="E28" i="1" l="1"/>
  <c r="E32" i="1"/>
  <c r="E34" i="1"/>
  <c r="E30" i="1"/>
  <c r="E29" i="1"/>
  <c r="E17" i="1"/>
  <c r="E18" i="1"/>
</calcChain>
</file>

<file path=xl/sharedStrings.xml><?xml version="1.0" encoding="utf-8"?>
<sst xmlns="http://schemas.openxmlformats.org/spreadsheetml/2006/main" count="274" uniqueCount="269">
  <si>
    <t>Thermal Conductivity Calculator</t>
  </si>
  <si>
    <t>Thermal Conducitivity Values</t>
  </si>
  <si>
    <t>Element Name</t>
  </si>
  <si>
    <t>Element Symbol</t>
  </si>
  <si>
    <t>Thermal Conductivity (W/mK)</t>
  </si>
  <si>
    <t>Thermal Conductivity (BTU/hr ft °F)</t>
  </si>
  <si>
    <t>Hydrogen</t>
  </si>
  <si>
    <t>H</t>
  </si>
  <si>
    <t>Helium</t>
  </si>
  <si>
    <t>He</t>
  </si>
  <si>
    <t>Lithium</t>
  </si>
  <si>
    <t>Li</t>
  </si>
  <si>
    <t>Beryllium</t>
  </si>
  <si>
    <t>Be</t>
  </si>
  <si>
    <t>Boron</t>
  </si>
  <si>
    <t>B</t>
  </si>
  <si>
    <t>Carbon</t>
  </si>
  <si>
    <t>C</t>
  </si>
  <si>
    <t>Nitrogen</t>
  </si>
  <si>
    <t>N</t>
  </si>
  <si>
    <t>Oxygen</t>
  </si>
  <si>
    <t>O</t>
  </si>
  <si>
    <t>Fluorine</t>
  </si>
  <si>
    <t>F</t>
  </si>
  <si>
    <t>Neon</t>
  </si>
  <si>
    <t>Ne</t>
  </si>
  <si>
    <t>Sodium</t>
  </si>
  <si>
    <t>Na</t>
  </si>
  <si>
    <t>Magnesium</t>
  </si>
  <si>
    <t>Mg</t>
  </si>
  <si>
    <t>Aluminum</t>
  </si>
  <si>
    <t>Al</t>
  </si>
  <si>
    <t>Silicon</t>
  </si>
  <si>
    <t>Si</t>
  </si>
  <si>
    <t>Phosphorus</t>
  </si>
  <si>
    <t>P</t>
  </si>
  <si>
    <t>Sulfur</t>
  </si>
  <si>
    <t>S</t>
  </si>
  <si>
    <t>Chlorine</t>
  </si>
  <si>
    <t>Cl</t>
  </si>
  <si>
    <t>Argon</t>
  </si>
  <si>
    <t>Ar</t>
  </si>
  <si>
    <t>Potassium</t>
  </si>
  <si>
    <t>K</t>
  </si>
  <si>
    <t>Calcium</t>
  </si>
  <si>
    <t>Ca</t>
  </si>
  <si>
    <t>Scandium</t>
  </si>
  <si>
    <t>Sc</t>
  </si>
  <si>
    <t>Titanium</t>
  </si>
  <si>
    <t>Ti</t>
  </si>
  <si>
    <t>Vanadium</t>
  </si>
  <si>
    <t>V</t>
  </si>
  <si>
    <t>Chromium</t>
  </si>
  <si>
    <t>Cr</t>
  </si>
  <si>
    <t>Manganese</t>
  </si>
  <si>
    <t>Mn</t>
  </si>
  <si>
    <t>Iron</t>
  </si>
  <si>
    <t>Fe</t>
  </si>
  <si>
    <t>Cobalt</t>
  </si>
  <si>
    <t>Co</t>
  </si>
  <si>
    <t>Nickel</t>
  </si>
  <si>
    <t>Ni</t>
  </si>
  <si>
    <t>Copper</t>
  </si>
  <si>
    <t>Cu</t>
  </si>
  <si>
    <t>Zinc</t>
  </si>
  <si>
    <t>Zn</t>
  </si>
  <si>
    <t>Gallium</t>
  </si>
  <si>
    <t>Ga</t>
  </si>
  <si>
    <t>Germanium</t>
  </si>
  <si>
    <t>Ge</t>
  </si>
  <si>
    <t>Arsenic</t>
  </si>
  <si>
    <t>As</t>
  </si>
  <si>
    <t>Selenium</t>
  </si>
  <si>
    <t>Se</t>
  </si>
  <si>
    <t>Bromine</t>
  </si>
  <si>
    <t>Br</t>
  </si>
  <si>
    <t>Krypton</t>
  </si>
  <si>
    <t>Kr</t>
  </si>
  <si>
    <t>Rubidium</t>
  </si>
  <si>
    <t>Rb</t>
  </si>
  <si>
    <t>Strontium</t>
  </si>
  <si>
    <t>Sr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</si>
  <si>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</si>
  <si>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</si>
  <si>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</si>
  <si>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</si>
  <si>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</si>
  <si>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</si>
  <si>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</si>
  <si>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</si>
  <si>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Technetium</t>
  </si>
  <si>
    <t>Tc</t>
  </si>
  <si>
    <t>Ruthenium</t>
  </si>
  <si>
    <t>Ru</t>
  </si>
  <si>
    <t>Rhodium</t>
  </si>
  <si>
    <t>Rh</t>
  </si>
  <si>
    <t>Palladium</t>
  </si>
  <si>
    <t>Pd</t>
  </si>
  <si>
    <t>Silver</t>
  </si>
  <si>
    <t>Ag</t>
  </si>
  <si>
    <t>Cadmium</t>
  </si>
  <si>
    <t>Cd</t>
  </si>
  <si>
    <t>Indium</t>
  </si>
  <si>
    <t>In</t>
  </si>
  <si>
    <t>Tin</t>
  </si>
  <si>
    <t>Sn</t>
  </si>
  <si>
    <t>Antimony</t>
  </si>
  <si>
    <t>Sb</t>
  </si>
  <si>
    <t>Tellurium</t>
  </si>
  <si>
    <t>Te</t>
  </si>
  <si>
    <t>Iodine</t>
  </si>
  <si>
    <t>I</t>
  </si>
  <si>
    <t>Xenon</t>
  </si>
  <si>
    <t>Xe</t>
  </si>
  <si>
    <t>Cesium</t>
  </si>
  <si>
    <t>Cs</t>
  </si>
  <si>
    <t>Barium</t>
  </si>
  <si>
    <t>Ba</t>
  </si>
  <si>
    <t>Lanthanum</t>
  </si>
  <si>
    <t>La</t>
  </si>
  <si>
    <t>Cerium</t>
  </si>
  <si>
    <t>Ce</t>
  </si>
  <si>
    <t>Praseodymium</t>
  </si>
  <si>
    <t>Pr</t>
  </si>
  <si>
    <t>Neodymium</t>
  </si>
  <si>
    <t>Nd</t>
  </si>
  <si>
    <t>Promethium</t>
  </si>
  <si>
    <t>Pm</t>
  </si>
  <si>
    <t>Samarium</t>
  </si>
  <si>
    <t>Sm</t>
  </si>
  <si>
    <t>Europium</t>
  </si>
  <si>
    <t>Eu</t>
  </si>
  <si>
    <t>Gadolinium</t>
  </si>
  <si>
    <t>Gd</t>
  </si>
  <si>
    <t>Terbium</t>
  </si>
  <si>
    <t>Tb</t>
  </si>
  <si>
    <t>Dysprosium</t>
  </si>
  <si>
    <t>Dy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</si>
  <si>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</si>
  <si>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</si>
  <si>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</si>
  <si>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</si>
  <si>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</si>
  <si>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</si>
  <si>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</si>
  <si>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</si>
  <si>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</si>
  <si>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</si>
  <si>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Hafnium</t>
  </si>
  <si>
    <t>Hf</t>
  </si>
  <si>
    <t>Tantalum</t>
  </si>
  <si>
    <t>Ta</t>
  </si>
  <si>
    <t>Tungsten</t>
  </si>
  <si>
    <t>W</t>
  </si>
  <si>
    <t>Rhenium</t>
  </si>
  <si>
    <t>Re</t>
  </si>
  <si>
    <t>Osmium</t>
  </si>
  <si>
    <t>Os</t>
  </si>
  <si>
    <t>Iridium</t>
  </si>
  <si>
    <t>Ir</t>
  </si>
  <si>
    <t>Platinum</t>
  </si>
  <si>
    <t>Pt</t>
  </si>
  <si>
    <t>Gold</t>
  </si>
  <si>
    <t>Au</t>
  </si>
  <si>
    <t>Mercury</t>
  </si>
  <si>
    <t>Hg</t>
  </si>
  <si>
    <t>Thallium</t>
  </si>
  <si>
    <t>Tl</t>
  </si>
  <si>
    <t>Lead</t>
  </si>
  <si>
    <t>Pb</t>
  </si>
  <si>
    <t>Bismuth</t>
  </si>
  <si>
    <t>Bi</t>
  </si>
  <si>
    <t>Polonium</t>
  </si>
  <si>
    <t>Po</t>
  </si>
  <si>
    <t>Astatine</t>
  </si>
  <si>
    <t>At</t>
  </si>
  <si>
    <t>Radon</t>
  </si>
  <si>
    <t>Rn</t>
  </si>
  <si>
    <t>Francium</t>
  </si>
  <si>
    <t>Fr</t>
  </si>
  <si>
    <t>Radium</t>
  </si>
  <si>
    <t>Ra</t>
  </si>
  <si>
    <t>Actinium</t>
  </si>
  <si>
    <t>Ac</t>
  </si>
  <si>
    <t>Thorium</t>
  </si>
  <si>
    <t>Th</t>
  </si>
  <si>
    <t>Protactinium</t>
  </si>
  <si>
    <t>Pa</t>
  </si>
  <si>
    <t>Uranium</t>
  </si>
  <si>
    <t>U</t>
  </si>
  <si>
    <t>Neptunium</t>
  </si>
  <si>
    <t>Np</t>
  </si>
  <si>
    <t>Plutonium</t>
  </si>
  <si>
    <t>Pu</t>
  </si>
  <si>
    <t>Americium</t>
  </si>
  <si>
    <t>Am</t>
  </si>
  <si>
    <t>Curium</t>
  </si>
  <si>
    <t>Cm</t>
  </si>
  <si>
    <t>Berkelium</t>
  </si>
  <si>
    <t>Bk</t>
  </si>
  <si>
    <t>Californium</t>
  </si>
  <si>
    <t>Cf</t>
  </si>
  <si>
    <t>Einsteinium</t>
  </si>
  <si>
    <t>Es</t>
  </si>
  <si>
    <t>Fermium</t>
  </si>
  <si>
    <t>Fm</t>
  </si>
  <si>
    <t>Mendelevium</t>
  </si>
  <si>
    <t>Md</t>
  </si>
  <si>
    <t>Nobelium</t>
  </si>
  <si>
    <t>No</t>
  </si>
  <si>
    <t>Lawrencium</t>
  </si>
  <si>
    <t>Lr</t>
  </si>
  <si>
    <t>Rutherfordium</t>
  </si>
  <si>
    <t>Rf</t>
  </si>
  <si>
    <t>Dubnium</t>
  </si>
  <si>
    <t>Db</t>
  </si>
  <si>
    <t>Seaborgium</t>
  </si>
  <si>
    <t>Sg</t>
  </si>
  <si>
    <t>Bohrium</t>
  </si>
  <si>
    <t>Bh</t>
  </si>
  <si>
    <t>Hassium</t>
  </si>
  <si>
    <t>Hs</t>
  </si>
  <si>
    <t>Meitnerium</t>
  </si>
  <si>
    <t>Mt</t>
  </si>
  <si>
    <t>Darmstadtium</t>
  </si>
  <si>
    <t>Ds</t>
  </si>
  <si>
    <t>Roentgenium</t>
  </si>
  <si>
    <t>Rg</t>
  </si>
  <si>
    <t>Copernicium</t>
  </si>
  <si>
    <t>Cn</t>
  </si>
  <si>
    <t>Nihonium</t>
  </si>
  <si>
    <t>Nh</t>
  </si>
  <si>
    <t>Flerovium</t>
  </si>
  <si>
    <t>Fl</t>
  </si>
  <si>
    <t>Moscovium</t>
  </si>
  <si>
    <t>Mc</t>
  </si>
  <si>
    <t>Livermorium</t>
  </si>
  <si>
    <t>Lv</t>
  </si>
  <si>
    <t>Tennessine</t>
  </si>
  <si>
    <t>Ts</t>
  </si>
  <si>
    <t>Oganesson</t>
  </si>
  <si>
    <t>Og</t>
  </si>
  <si>
    <t>Sl.no</t>
  </si>
  <si>
    <t>Temperature</t>
  </si>
  <si>
    <t>Celsius</t>
  </si>
  <si>
    <t>Kelvin</t>
  </si>
  <si>
    <t>Fahrenheit</t>
  </si>
  <si>
    <t>T1</t>
  </si>
  <si>
    <t>T2</t>
  </si>
  <si>
    <t>Difference</t>
  </si>
  <si>
    <t>Determine the temperature difference</t>
  </si>
  <si>
    <t>Determine the distance</t>
  </si>
  <si>
    <t>Distance</t>
  </si>
  <si>
    <t>X1</t>
  </si>
  <si>
    <t>X2</t>
  </si>
  <si>
    <t>Centimeters</t>
  </si>
  <si>
    <t>Meters</t>
  </si>
  <si>
    <t>Millimeters</t>
  </si>
  <si>
    <t>Kilometers</t>
  </si>
  <si>
    <t>Feet</t>
  </si>
  <si>
    <t>Inches</t>
  </si>
  <si>
    <t>Yards</t>
  </si>
  <si>
    <t>Miles</t>
  </si>
  <si>
    <t>Heat Flux</t>
  </si>
  <si>
    <t>Watts per Meter-Kelvin</t>
  </si>
  <si>
    <t>IF THE VALUE IS 5000 CONSIDER THE VALUE IS UNKNOWN AND DON'T USE IT</t>
  </si>
  <si>
    <t>Heat Flux Unit</t>
  </si>
  <si>
    <t>Q using (W/mK)</t>
  </si>
  <si>
    <t>Q using (BTU/hr ft °F)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</si>
</sst>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20"/>
      <color theme="0"/>
      <name val="Arial"/>
      <family val="2"/>
    </font>
    <font>
      <sz val="36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B15:E18" totalsRowShown="0" headerRowDxfId="23" dataDxfId="22">
  <autoFilter ref="B15:E18"/>
  <tableColumns count="4">
    <tableColumn id="1" name="Temperature" dataDxfId="21"/>
    <tableColumn id="3" name="T1" dataDxfId="20"/>
    <tableColumn id="4" name="T2" dataDxfId="19"/>
    <tableColumn id="5" name="Difference" dataDxfId="18">
      <calculatedColumnFormula>C16-D16</calculatedColumnFormula>
    </tableColumn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26:E34" totalsRowShown="0" headerRowDxfId="17" dataDxfId="16">
  <autoFilter ref="B26:E34"/>
  <tableColumns count="4">
    <tableColumn id="1" name="Distance" dataDxfId="15"/>
    <tableColumn id="2" name="X1" dataDxfId="14"/>
    <tableColumn id="3" name="X2" dataDxfId="13"/>
    <tableColumn id="4" name="Difference" dataDxfId="12">
      <calculatedColumnFormula>C27-D27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B49:D50" totalsRowShown="0" headerRowDxfId="11" dataDxfId="10">
  <autoFilter ref="B49:D50"/>
  <tableColumns count="3">
    <tableColumn id="1" name="Heat Flux Unit" dataDxfId="9"/>
    <tableColumn id="5" name="Q using (W/mK)" dataDxfId="8">
      <calculatedColumnFormula>C42*E17/E29</calculatedColumnFormula>
    </tableColumn>
    <tableColumn id="2" name="Q using (BTU/hr ft °F)" dataDxfId="7">
      <calculatedColumnFormula>(F42/E29)*E17</calculatedColumnFormula>
    </tableColumn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9:F127" totalsRowShown="0" headerRowDxfId="6" dataDxfId="5">
  <autoFilter ref="B9:F127"/>
  <tableColumns count="5">
    <tableColumn id="1" name="Sl.no" dataDxfId="4">
      <calculatedColumnFormula>ROW(A1)</calculatedColumnFormula>
    </tableColumn>
    <tableColumn id="3" name="Element Symbol" dataDxfId="3"/>
    <tableColumn id="2" name="Element Name" dataDxfId="2"/>
    <tableColumn id="4" name="Thermal Conductivity (W/mK)" dataDxfId="1" dataCellStyle="Normal"/>
    <tableColumn id="5" name="Thermal Conductivity (BTU/hr ft °F)" dataDxfId="0" dataCellStyle="Normal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0"/>
  <sheetViews>
    <sheetView tabSelected="1" topLeftCell="A23" zoomScaleNormal="100" workbookViewId="0">
      <selection activeCell="B42" sqref="B42"/>
    </sheetView>
  </sheetViews>
  <sheetFormatPr defaultRowHeight="14.4" x14ac:dyDescent="0.3"/>
  <cols>
    <col min="2" max="2" width="27.5546875" customWidth="1"/>
    <col min="3" max="3" width="17.88671875" customWidth="1"/>
    <col min="4" max="4" width="23.21875" customWidth="1"/>
    <col min="5" max="5" width="14.44140625" customWidth="1"/>
    <col min="6" max="6" width="11.5546875" customWidth="1"/>
    <col min="8" max="8" width="18.33203125" customWidth="1"/>
  </cols>
  <sheetData>
    <row r="2" spans="2:15" ht="15" thickBot="1" x14ac:dyDescent="0.35"/>
    <row r="3" spans="2:15" x14ac:dyDescent="0.3">
      <c r="B3" s="14" t="s">
        <v>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</row>
    <row r="4" spans="2:15" x14ac:dyDescent="0.3"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</row>
    <row r="5" spans="2:15" x14ac:dyDescent="0.3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9"/>
    </row>
    <row r="6" spans="2:15" x14ac:dyDescent="0.3"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9"/>
    </row>
    <row r="7" spans="2:15" ht="15" thickBot="1" x14ac:dyDescent="0.35"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2"/>
    </row>
    <row r="10" spans="2:15" ht="15" thickBot="1" x14ac:dyDescent="0.35"/>
    <row r="11" spans="2:15" x14ac:dyDescent="0.3">
      <c r="B11" s="23" t="s">
        <v>250</v>
      </c>
      <c r="C11" s="24"/>
      <c r="D11" s="24"/>
      <c r="E11" s="24"/>
      <c r="F11" s="25"/>
    </row>
    <row r="12" spans="2:15" x14ac:dyDescent="0.3">
      <c r="B12" s="26"/>
      <c r="C12" s="27"/>
      <c r="D12" s="27"/>
      <c r="E12" s="27"/>
      <c r="F12" s="28"/>
    </row>
    <row r="13" spans="2:15" ht="15" thickBot="1" x14ac:dyDescent="0.35">
      <c r="B13" s="29"/>
      <c r="C13" s="30"/>
      <c r="D13" s="30"/>
      <c r="E13" s="30"/>
      <c r="F13" s="31"/>
    </row>
    <row r="15" spans="2:15" x14ac:dyDescent="0.3">
      <c r="B15" s="1" t="s">
        <v>243</v>
      </c>
      <c r="C15" s="1" t="s">
        <v>247</v>
      </c>
      <c r="D15" s="1" t="s">
        <v>248</v>
      </c>
      <c r="E15" s="1" t="s">
        <v>249</v>
      </c>
    </row>
    <row r="16" spans="2:15" x14ac:dyDescent="0.3">
      <c r="B16" s="1" t="s">
        <v>244</v>
      </c>
      <c r="C16" s="1">
        <v>20</v>
      </c>
      <c r="D16" s="1">
        <v>10</v>
      </c>
      <c r="E16" s="1">
        <f>C16-D16</f>
        <v>10</v>
      </c>
    </row>
    <row r="17" spans="2:6" x14ac:dyDescent="0.3">
      <c r="B17" s="1" t="s">
        <v>245</v>
      </c>
      <c r="C17" s="1">
        <f>C16+273.15</f>
        <v>293.14999999999998</v>
      </c>
      <c r="D17" s="1">
        <f>D16+273.15</f>
        <v>283.14999999999998</v>
      </c>
      <c r="E17" s="1">
        <f t="shared" ref="E17:E18" si="0">C17-D17</f>
        <v>10</v>
      </c>
    </row>
    <row r="18" spans="2:6" x14ac:dyDescent="0.3">
      <c r="B18" s="1" t="s">
        <v>246</v>
      </c>
      <c r="C18" s="1">
        <f>(C16*(9/5))+32</f>
        <v>68</v>
      </c>
      <c r="D18" s="1">
        <f>(D16*(9/5))+32</f>
        <v>50</v>
      </c>
      <c r="E18" s="1">
        <f t="shared" si="0"/>
        <v>18</v>
      </c>
    </row>
    <row r="21" spans="2:6" ht="15" thickBot="1" x14ac:dyDescent="0.35"/>
    <row r="22" spans="2:6" x14ac:dyDescent="0.3">
      <c r="B22" s="23" t="s">
        <v>251</v>
      </c>
      <c r="C22" s="24"/>
      <c r="D22" s="24"/>
      <c r="E22" s="24"/>
      <c r="F22" s="25"/>
    </row>
    <row r="23" spans="2:6" x14ac:dyDescent="0.3">
      <c r="B23" s="26"/>
      <c r="C23" s="27"/>
      <c r="D23" s="27"/>
      <c r="E23" s="27"/>
      <c r="F23" s="28"/>
    </row>
    <row r="24" spans="2:6" ht="15" thickBot="1" x14ac:dyDescent="0.35">
      <c r="B24" s="29"/>
      <c r="C24" s="30"/>
      <c r="D24" s="30"/>
      <c r="E24" s="30"/>
      <c r="F24" s="31"/>
    </row>
    <row r="26" spans="2:6" x14ac:dyDescent="0.3">
      <c r="B26" s="1" t="s">
        <v>252</v>
      </c>
      <c r="C26" s="1" t="s">
        <v>253</v>
      </c>
      <c r="D26" s="1" t="s">
        <v>254</v>
      </c>
      <c r="E26" s="1" t="s">
        <v>249</v>
      </c>
    </row>
    <row r="27" spans="2:6" x14ac:dyDescent="0.3">
      <c r="B27" s="1" t="s">
        <v>257</v>
      </c>
      <c r="C27" s="1">
        <v>15</v>
      </c>
      <c r="D27" s="1">
        <v>1</v>
      </c>
      <c r="E27" s="1">
        <f>C27-D27</f>
        <v>14</v>
      </c>
    </row>
    <row r="28" spans="2:6" x14ac:dyDescent="0.3">
      <c r="B28" s="1" t="s">
        <v>255</v>
      </c>
      <c r="C28" s="1">
        <f>C27/10</f>
        <v>1.5</v>
      </c>
      <c r="D28" s="1">
        <f>D27/10</f>
        <v>0.1</v>
      </c>
      <c r="E28" s="1">
        <f t="shared" ref="E28:E34" si="1">C28-D28</f>
        <v>1.4</v>
      </c>
    </row>
    <row r="29" spans="2:6" x14ac:dyDescent="0.3">
      <c r="B29" s="1" t="s">
        <v>256</v>
      </c>
      <c r="C29" s="1">
        <f>C27/1000</f>
        <v>1.4999999999999999E-2</v>
      </c>
      <c r="D29" s="1">
        <f>D27/1000</f>
        <v>1E-3</v>
      </c>
      <c r="E29" s="1">
        <f t="shared" si="1"/>
        <v>1.3999999999999999E-2</v>
      </c>
    </row>
    <row r="30" spans="2:6" x14ac:dyDescent="0.3">
      <c r="B30" s="1" t="s">
        <v>258</v>
      </c>
      <c r="C30" s="1">
        <f>C29/1000</f>
        <v>1.4999999999999999E-5</v>
      </c>
      <c r="D30" s="1">
        <f>D29/1000</f>
        <v>9.9999999999999995E-7</v>
      </c>
      <c r="E30" s="1">
        <f t="shared" si="1"/>
        <v>1.3999999999999998E-5</v>
      </c>
    </row>
    <row r="31" spans="2:6" x14ac:dyDescent="0.3">
      <c r="B31" s="1" t="s">
        <v>259</v>
      </c>
      <c r="C31" s="1">
        <f>C27/304.8</f>
        <v>4.9212598425196846E-2</v>
      </c>
      <c r="D31" s="1">
        <f>D27/304.8</f>
        <v>3.2808398950131233E-3</v>
      </c>
      <c r="E31" s="1">
        <f t="shared" si="1"/>
        <v>4.5931758530183719E-2</v>
      </c>
    </row>
    <row r="32" spans="2:6" x14ac:dyDescent="0.3">
      <c r="B32" s="1" t="s">
        <v>260</v>
      </c>
      <c r="C32" s="1">
        <f>C27/25.4</f>
        <v>0.59055118110236227</v>
      </c>
      <c r="D32" s="1">
        <f>D27/25.4</f>
        <v>3.937007874015748E-2</v>
      </c>
      <c r="E32" s="1">
        <f t="shared" si="1"/>
        <v>0.55118110236220474</v>
      </c>
    </row>
    <row r="33" spans="2:9" x14ac:dyDescent="0.3">
      <c r="B33" s="1" t="s">
        <v>261</v>
      </c>
      <c r="C33" s="1">
        <f>C27/914.4</f>
        <v>1.6404199475065617E-2</v>
      </c>
      <c r="D33" s="1">
        <f>D27/914.4</f>
        <v>1.0936132983377078E-3</v>
      </c>
      <c r="E33" s="1">
        <f t="shared" si="1"/>
        <v>1.5310586176727909E-2</v>
      </c>
    </row>
    <row r="34" spans="2:9" x14ac:dyDescent="0.3">
      <c r="B34" s="1" t="s">
        <v>262</v>
      </c>
      <c r="C34" s="1">
        <f>C30/1.609</f>
        <v>9.3225605966438773E-6</v>
      </c>
      <c r="D34" s="1">
        <f>D30/1.609</f>
        <v>6.2150403977625851E-7</v>
      </c>
      <c r="E34" s="1">
        <f t="shared" si="1"/>
        <v>8.7010565568676184E-6</v>
      </c>
    </row>
    <row r="36" spans="2:9" ht="15" thickBot="1" x14ac:dyDescent="0.35"/>
    <row r="37" spans="2:9" x14ac:dyDescent="0.3">
      <c r="B37" s="23" t="s">
        <v>263</v>
      </c>
      <c r="C37" s="24"/>
      <c r="D37" s="24"/>
      <c r="E37" s="24"/>
      <c r="F37" s="25"/>
    </row>
    <row r="38" spans="2:9" x14ac:dyDescent="0.3">
      <c r="B38" s="26"/>
      <c r="C38" s="27"/>
      <c r="D38" s="27"/>
      <c r="E38" s="27"/>
      <c r="F38" s="28"/>
    </row>
    <row r="39" spans="2:9" ht="15" thickBot="1" x14ac:dyDescent="0.35">
      <c r="B39" s="29"/>
      <c r="C39" s="30"/>
      <c r="D39" s="30"/>
      <c r="E39" s="30"/>
      <c r="F39" s="31"/>
    </row>
    <row r="41" spans="2:9" x14ac:dyDescent="0.3">
      <c r="B41" s="5" t="s">
        <v>2</v>
      </c>
      <c r="C41" s="12" t="s">
        <v>4</v>
      </c>
      <c r="D41" s="12"/>
      <c r="E41" s="12"/>
      <c r="F41" s="12" t="s">
        <v>5</v>
      </c>
      <c r="G41" s="12"/>
      <c r="H41" s="12"/>
    </row>
    <row r="42" spans="2:9" x14ac:dyDescent="0.3">
      <c r="B42" t="s">
        <v>6</v>
      </c>
      <c r="C42" s="13">
        <f>INDEX('Thermal Conductivity Values'!E10:E127,MATCH(Calculator!B42,'Thermal Conductivity Values'!D10:D127,0))</f>
        <v>0.18</v>
      </c>
      <c r="D42" s="13"/>
      <c r="E42" s="13"/>
      <c r="F42" s="13">
        <f>INDEX('Thermal Conductivity Values'!F10:F127,MATCH(Calculator!B42,'Thermal Conductivity Values'!D10:D127,0))</f>
        <v>0.104</v>
      </c>
      <c r="G42" s="13"/>
      <c r="H42" s="13"/>
    </row>
    <row r="44" spans="2:9" ht="15" thickBot="1" x14ac:dyDescent="0.35"/>
    <row r="45" spans="2:9" ht="15" thickBot="1" x14ac:dyDescent="0.35">
      <c r="B45" s="9" t="s">
        <v>265</v>
      </c>
      <c r="C45" s="10"/>
      <c r="D45" s="10"/>
      <c r="E45" s="10"/>
      <c r="F45" s="10"/>
      <c r="G45" s="10"/>
      <c r="H45" s="10"/>
      <c r="I45" s="11"/>
    </row>
    <row r="49" spans="2:4" x14ac:dyDescent="0.3">
      <c r="B49" s="4" t="s">
        <v>266</v>
      </c>
      <c r="C49" s="2" t="s">
        <v>267</v>
      </c>
      <c r="D49" s="4" t="s">
        <v>268</v>
      </c>
    </row>
    <row r="50" spans="2:4" x14ac:dyDescent="0.3">
      <c r="B50" s="6" t="s">
        <v>264</v>
      </c>
      <c r="C50" s="7">
        <f>C42*E17/E29</f>
        <v>128.57142857142858</v>
      </c>
      <c r="D50" s="8">
        <f>(F42/E29)*E17</f>
        <v>74.285714285714292</v>
      </c>
    </row>
  </sheetData>
  <mergeCells count="9">
    <mergeCell ref="B45:I45"/>
    <mergeCell ref="C41:E41"/>
    <mergeCell ref="C42:E42"/>
    <mergeCell ref="B3:O7"/>
    <mergeCell ref="B11:F13"/>
    <mergeCell ref="B22:F24"/>
    <mergeCell ref="B37:F39"/>
    <mergeCell ref="F41:H41"/>
    <mergeCell ref="F42:H42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'Thermal Conductivity Values'!$D$10:$D$127</xm:f>
          </x14:formula1>
          <xm:sqref>B42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7"/>
  <sheetViews>
    <sheetView topLeftCell="A120" workbookViewId="0">
      <selection activeCell="I16" sqref="I16"/>
    </sheetView>
  </sheetViews>
  <sheetFormatPr defaultRowHeight="14.4" x14ac:dyDescent="0.3"/>
  <cols>
    <col min="3" max="3" width="18" customWidth="1"/>
    <col min="4" max="4" width="19.5546875" customWidth="1"/>
    <col min="5" max="5" width="29.6640625" customWidth="1"/>
    <col min="6" max="6" width="35.5546875" customWidth="1"/>
  </cols>
  <sheetData>
    <row r="2" spans="2:16" ht="15" thickBot="1" x14ac:dyDescent="0.35"/>
    <row r="3" spans="2:16" x14ac:dyDescent="0.3">
      <c r="C3" s="14" t="s">
        <v>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</row>
    <row r="4" spans="2:16" x14ac:dyDescent="0.3">
      <c r="C4" s="17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</row>
    <row r="5" spans="2:16" x14ac:dyDescent="0.3">
      <c r="C5" s="17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9"/>
    </row>
    <row r="6" spans="2:16" x14ac:dyDescent="0.3"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</row>
    <row r="7" spans="2:16" ht="15" thickBot="1" x14ac:dyDescent="0.35">
      <c r="C7" s="20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2"/>
    </row>
    <row r="9" spans="2:16" x14ac:dyDescent="0.3">
      <c r="B9" s="3" t="s">
        <v>242</v>
      </c>
      <c r="C9" s="3" t="s">
        <v>3</v>
      </c>
      <c r="D9" s="3" t="s">
        <v>2</v>
      </c>
      <c r="E9" s="3" t="s">
        <v>4</v>
      </c>
      <c r="F9" s="3" t="s">
        <v>5</v>
      </c>
    </row>
    <row r="10" spans="2:16" x14ac:dyDescent="0.3">
      <c r="B10" s="1">
        <f>ROW(A1)</f>
        <v>1</v>
      </c>
      <c r="C10" s="1" t="s">
        <v>7</v>
      </c>
      <c r="D10" s="1" t="s">
        <v>6</v>
      </c>
      <c r="E10" s="7">
        <v>0.18</v>
      </c>
      <c r="F10" s="7">
        <v>0.104</v>
      </c>
    </row>
    <row r="11" spans="2:16" x14ac:dyDescent="0.3">
      <c r="B11" s="1">
        <f t="shared" ref="B11:B74" si="0">ROW(A2)</f>
        <v>2</v>
      </c>
      <c r="C11" s="1" t="s">
        <v>9</v>
      </c>
      <c r="D11" s="1" t="s">
        <v>8</v>
      </c>
      <c r="E11" s="7">
        <v>0.151</v>
      </c>
      <c r="F11" s="7">
        <v>8.6999999999999994E-2</v>
      </c>
    </row>
    <row r="12" spans="2:16" x14ac:dyDescent="0.3">
      <c r="B12" s="1">
        <f t="shared" si="0"/>
        <v>3</v>
      </c>
      <c r="C12" s="1" t="s">
        <v>11</v>
      </c>
      <c r="D12" s="1" t="s">
        <v>10</v>
      </c>
      <c r="E12" s="7">
        <v>84.8</v>
      </c>
      <c r="F12" s="7">
        <v>49</v>
      </c>
    </row>
    <row r="13" spans="2:16" x14ac:dyDescent="0.3">
      <c r="B13" s="1">
        <f t="shared" si="0"/>
        <v>4</v>
      </c>
      <c r="C13" s="1" t="s">
        <v>13</v>
      </c>
      <c r="D13" s="1" t="s">
        <v>12</v>
      </c>
      <c r="E13" s="7">
        <v>190</v>
      </c>
      <c r="F13" s="7">
        <v>110</v>
      </c>
    </row>
    <row r="14" spans="2:16" x14ac:dyDescent="0.3">
      <c r="B14" s="1">
        <f t="shared" si="0"/>
        <v>5</v>
      </c>
      <c r="C14" s="1" t="s">
        <v>15</v>
      </c>
      <c r="D14" s="1" t="s">
        <v>14</v>
      </c>
      <c r="E14" s="7">
        <v>27</v>
      </c>
      <c r="F14" s="7">
        <v>15.6</v>
      </c>
    </row>
    <row r="15" spans="2:16" x14ac:dyDescent="0.3">
      <c r="B15" s="1">
        <f t="shared" si="0"/>
        <v>6</v>
      </c>
      <c r="C15" s="1" t="s">
        <v>17</v>
      </c>
      <c r="D15" s="1" t="s">
        <v>16</v>
      </c>
      <c r="E15" s="7">
        <v>140</v>
      </c>
      <c r="F15" s="7">
        <v>81</v>
      </c>
    </row>
    <row r="16" spans="2:16" x14ac:dyDescent="0.3">
      <c r="B16" s="1">
        <f t="shared" si="0"/>
        <v>7</v>
      </c>
      <c r="C16" s="1" t="s">
        <v>19</v>
      </c>
      <c r="D16" s="1" t="s">
        <v>18</v>
      </c>
      <c r="E16" s="7">
        <v>2.5000000000000001E-2</v>
      </c>
      <c r="F16" s="7">
        <v>1.4E-2</v>
      </c>
    </row>
    <row r="17" spans="2:6" x14ac:dyDescent="0.3">
      <c r="B17" s="1">
        <f t="shared" si="0"/>
        <v>8</v>
      </c>
      <c r="C17" s="1" t="s">
        <v>21</v>
      </c>
      <c r="D17" s="1" t="s">
        <v>20</v>
      </c>
      <c r="E17" s="7">
        <v>2.4E-2</v>
      </c>
      <c r="F17" s="7">
        <v>1.4E-2</v>
      </c>
    </row>
    <row r="18" spans="2:6" x14ac:dyDescent="0.3">
      <c r="B18" s="1">
        <f t="shared" si="0"/>
        <v>9</v>
      </c>
      <c r="C18" s="1" t="s">
        <v>23</v>
      </c>
      <c r="D18" s="1" t="s">
        <v>22</v>
      </c>
      <c r="E18" s="7">
        <v>2.7E-2</v>
      </c>
      <c r="F18" s="7">
        <v>1.4999999999999999E-2</v>
      </c>
    </row>
    <row r="19" spans="2:6" x14ac:dyDescent="0.3">
      <c r="B19" s="1">
        <f t="shared" si="0"/>
        <v>10</v>
      </c>
      <c r="C19" s="1" t="s">
        <v>25</v>
      </c>
      <c r="D19" s="1" t="s">
        <v>24</v>
      </c>
      <c r="E19" s="7">
        <v>4.9000000000000002E-2</v>
      </c>
      <c r="F19" s="7">
        <v>2.8000000000000001E-2</v>
      </c>
    </row>
    <row r="20" spans="2:6" x14ac:dyDescent="0.3">
      <c r="B20" s="1">
        <f t="shared" si="0"/>
        <v>11</v>
      </c>
      <c r="C20" s="1" t="s">
        <v>27</v>
      </c>
      <c r="D20" s="1" t="s">
        <v>26</v>
      </c>
      <c r="E20" s="7">
        <v>142</v>
      </c>
      <c r="F20" s="7">
        <v>82.2</v>
      </c>
    </row>
    <row r="21" spans="2:6" x14ac:dyDescent="0.3">
      <c r="B21" s="1">
        <f t="shared" si="0"/>
        <v>12</v>
      </c>
      <c r="C21" s="1" t="s">
        <v>29</v>
      </c>
      <c r="D21" s="1" t="s">
        <v>28</v>
      </c>
      <c r="E21" s="7">
        <v>160</v>
      </c>
      <c r="F21" s="7">
        <v>92.8</v>
      </c>
    </row>
    <row r="22" spans="2:6" x14ac:dyDescent="0.3">
      <c r="B22" s="1">
        <f t="shared" si="0"/>
        <v>13</v>
      </c>
      <c r="C22" s="1" t="s">
        <v>31</v>
      </c>
      <c r="D22" s="1" t="s">
        <v>30</v>
      </c>
      <c r="E22" s="7">
        <v>237</v>
      </c>
      <c r="F22" s="7">
        <v>137.19999999999999</v>
      </c>
    </row>
    <row r="23" spans="2:6" x14ac:dyDescent="0.3">
      <c r="B23" s="1">
        <f t="shared" si="0"/>
        <v>14</v>
      </c>
      <c r="C23" s="1" t="s">
        <v>33</v>
      </c>
      <c r="D23" s="1" t="s">
        <v>32</v>
      </c>
      <c r="E23" s="7">
        <v>149</v>
      </c>
      <c r="F23" s="7">
        <v>86.3</v>
      </c>
    </row>
    <row r="24" spans="2:6" x14ac:dyDescent="0.3">
      <c r="B24" s="1">
        <f t="shared" si="0"/>
        <v>15</v>
      </c>
      <c r="C24" s="1" t="s">
        <v>35</v>
      </c>
      <c r="D24" s="1" t="s">
        <v>34</v>
      </c>
      <c r="E24" s="7">
        <v>0.23599999999999999</v>
      </c>
      <c r="F24" s="7">
        <v>0.13600000000000001</v>
      </c>
    </row>
    <row r="25" spans="2:6" x14ac:dyDescent="0.3">
      <c r="B25" s="1">
        <f t="shared" si="0"/>
        <v>16</v>
      </c>
      <c r="C25" s="1" t="s">
        <v>37</v>
      </c>
      <c r="D25" s="1" t="s">
        <v>36</v>
      </c>
      <c r="E25" s="7">
        <v>0.20499999999999999</v>
      </c>
      <c r="F25" s="7">
        <v>0.11799999999999999</v>
      </c>
    </row>
    <row r="26" spans="2:6" x14ac:dyDescent="0.3">
      <c r="B26" s="1">
        <f t="shared" si="0"/>
        <v>17</v>
      </c>
      <c r="C26" s="1" t="s">
        <v>39</v>
      </c>
      <c r="D26" s="1" t="s">
        <v>38</v>
      </c>
      <c r="E26" s="7">
        <v>8.8999999999999999E-3</v>
      </c>
      <c r="F26" s="7">
        <v>5.1000000000000004E-3</v>
      </c>
    </row>
    <row r="27" spans="2:6" x14ac:dyDescent="0.3">
      <c r="B27" s="1">
        <f t="shared" si="0"/>
        <v>18</v>
      </c>
      <c r="C27" s="1" t="s">
        <v>41</v>
      </c>
      <c r="D27" s="1" t="s">
        <v>40</v>
      </c>
      <c r="E27" s="7">
        <v>1.7000000000000001E-2</v>
      </c>
      <c r="F27" s="7">
        <v>9.7999999999999997E-3</v>
      </c>
    </row>
    <row r="28" spans="2:6" x14ac:dyDescent="0.3">
      <c r="B28" s="1">
        <f t="shared" si="0"/>
        <v>19</v>
      </c>
      <c r="C28" s="1" t="s">
        <v>43</v>
      </c>
      <c r="D28" s="1" t="s">
        <v>42</v>
      </c>
      <c r="E28" s="7">
        <v>102</v>
      </c>
      <c r="F28" s="7">
        <v>59.1</v>
      </c>
    </row>
    <row r="29" spans="2:6" x14ac:dyDescent="0.3">
      <c r="B29" s="1">
        <f t="shared" si="0"/>
        <v>20</v>
      </c>
      <c r="C29" s="1" t="s">
        <v>45</v>
      </c>
      <c r="D29" s="1" t="s">
        <v>44</v>
      </c>
      <c r="E29" s="7">
        <v>200</v>
      </c>
      <c r="F29" s="7">
        <v>116</v>
      </c>
    </row>
    <row r="30" spans="2:6" x14ac:dyDescent="0.3">
      <c r="B30" s="1">
        <f t="shared" si="0"/>
        <v>21</v>
      </c>
      <c r="C30" s="1" t="s">
        <v>47</v>
      </c>
      <c r="D30" s="1" t="s">
        <v>46</v>
      </c>
      <c r="E30" s="7">
        <v>16</v>
      </c>
      <c r="F30" s="7">
        <v>9.3000000000000007</v>
      </c>
    </row>
    <row r="31" spans="2:6" x14ac:dyDescent="0.3">
      <c r="B31" s="1">
        <f t="shared" si="0"/>
        <v>22</v>
      </c>
      <c r="C31" s="1" t="s">
        <v>49</v>
      </c>
      <c r="D31" s="1" t="s">
        <v>48</v>
      </c>
      <c r="E31" s="7">
        <v>22</v>
      </c>
      <c r="F31" s="7">
        <v>12.7</v>
      </c>
    </row>
    <row r="32" spans="2:6" x14ac:dyDescent="0.3">
      <c r="B32" s="1">
        <f t="shared" si="0"/>
        <v>23</v>
      </c>
      <c r="C32" s="1" t="s">
        <v>51</v>
      </c>
      <c r="D32" s="1" t="s">
        <v>50</v>
      </c>
      <c r="E32" s="7">
        <v>31</v>
      </c>
      <c r="F32" s="7">
        <v>18</v>
      </c>
    </row>
    <row r="33" spans="2:6" x14ac:dyDescent="0.3">
      <c r="B33" s="1">
        <f t="shared" si="0"/>
        <v>24</v>
      </c>
      <c r="C33" s="1" t="s">
        <v>53</v>
      </c>
      <c r="D33" s="1" t="s">
        <v>52</v>
      </c>
      <c r="E33" s="7">
        <v>93</v>
      </c>
      <c r="F33" s="7">
        <v>53.8</v>
      </c>
    </row>
    <row r="34" spans="2:6" x14ac:dyDescent="0.3">
      <c r="B34" s="1">
        <f t="shared" si="0"/>
        <v>25</v>
      </c>
      <c r="C34" s="1" t="s">
        <v>55</v>
      </c>
      <c r="D34" s="1" t="s">
        <v>54</v>
      </c>
      <c r="E34" s="7">
        <v>7.8</v>
      </c>
      <c r="F34" s="7">
        <v>4.5</v>
      </c>
    </row>
    <row r="35" spans="2:6" x14ac:dyDescent="0.3">
      <c r="B35" s="1">
        <f t="shared" si="0"/>
        <v>26</v>
      </c>
      <c r="C35" s="1" t="s">
        <v>57</v>
      </c>
      <c r="D35" s="1" t="s">
        <v>56</v>
      </c>
      <c r="E35" s="7">
        <v>80</v>
      </c>
      <c r="F35" s="7">
        <v>46.4</v>
      </c>
    </row>
    <row r="36" spans="2:6" x14ac:dyDescent="0.3">
      <c r="B36" s="1">
        <f t="shared" si="0"/>
        <v>27</v>
      </c>
      <c r="C36" s="1" t="s">
        <v>59</v>
      </c>
      <c r="D36" s="1" t="s">
        <v>58</v>
      </c>
      <c r="E36" s="7">
        <v>100</v>
      </c>
      <c r="F36" s="7">
        <v>58</v>
      </c>
    </row>
    <row r="37" spans="2:6" x14ac:dyDescent="0.3">
      <c r="B37" s="1">
        <f t="shared" si="0"/>
        <v>28</v>
      </c>
      <c r="C37" s="1" t="s">
        <v>61</v>
      </c>
      <c r="D37" s="1" t="s">
        <v>60</v>
      </c>
      <c r="E37" s="7">
        <v>91.7</v>
      </c>
      <c r="F37" s="7">
        <v>53</v>
      </c>
    </row>
    <row r="38" spans="2:6" x14ac:dyDescent="0.3">
      <c r="B38" s="1">
        <f t="shared" si="0"/>
        <v>29</v>
      </c>
      <c r="C38" s="1" t="s">
        <v>63</v>
      </c>
      <c r="D38" s="1" t="s">
        <v>62</v>
      </c>
      <c r="E38" s="7">
        <v>401</v>
      </c>
      <c r="F38" s="7">
        <v>232</v>
      </c>
    </row>
    <row r="39" spans="2:6" x14ac:dyDescent="0.3">
      <c r="B39" s="1">
        <f t="shared" si="0"/>
        <v>30</v>
      </c>
      <c r="C39" s="1" t="s">
        <v>65</v>
      </c>
      <c r="D39" s="1" t="s">
        <v>64</v>
      </c>
      <c r="E39" s="7">
        <v>116</v>
      </c>
      <c r="F39" s="7">
        <v>67.2</v>
      </c>
    </row>
    <row r="40" spans="2:6" x14ac:dyDescent="0.3">
      <c r="B40" s="1">
        <f t="shared" si="0"/>
        <v>31</v>
      </c>
      <c r="C40" s="1" t="s">
        <v>67</v>
      </c>
      <c r="D40" s="1" t="s">
        <v>66</v>
      </c>
      <c r="E40" s="7">
        <v>29.7</v>
      </c>
      <c r="F40" s="7">
        <v>17.2</v>
      </c>
    </row>
    <row r="41" spans="2:6" x14ac:dyDescent="0.3">
      <c r="B41" s="1">
        <f t="shared" si="0"/>
        <v>32</v>
      </c>
      <c r="C41" s="1" t="s">
        <v>69</v>
      </c>
      <c r="D41" s="1" t="s">
        <v>68</v>
      </c>
      <c r="E41" s="7">
        <v>60</v>
      </c>
      <c r="F41" s="7">
        <v>34.799999999999997</v>
      </c>
    </row>
    <row r="42" spans="2:6" x14ac:dyDescent="0.3">
      <c r="B42" s="1">
        <f t="shared" si="0"/>
        <v>33</v>
      </c>
      <c r="C42" s="1" t="s">
        <v>71</v>
      </c>
      <c r="D42" s="1" t="s">
        <v>70</v>
      </c>
      <c r="E42" s="7">
        <v>50</v>
      </c>
      <c r="F42" s="7">
        <v>29</v>
      </c>
    </row>
    <row r="43" spans="2:6" x14ac:dyDescent="0.3">
      <c r="B43" s="1">
        <f t="shared" si="0"/>
        <v>34</v>
      </c>
      <c r="C43" s="1" t="s">
        <v>73</v>
      </c>
      <c r="D43" s="1" t="s">
        <v>72</v>
      </c>
      <c r="E43" s="7">
        <v>0.52300000000000002</v>
      </c>
      <c r="F43" s="7">
        <v>0.30199999999999999</v>
      </c>
    </row>
    <row r="44" spans="2:6" x14ac:dyDescent="0.3">
      <c r="B44" s="1">
        <f t="shared" si="0"/>
        <v>35</v>
      </c>
      <c r="C44" s="1" t="s">
        <v>75</v>
      </c>
      <c r="D44" s="1" t="s">
        <v>74</v>
      </c>
      <c r="E44" s="7">
        <v>0.122</v>
      </c>
      <c r="F44" s="7">
        <v>7.0499999999999993E-2</v>
      </c>
    </row>
    <row r="45" spans="2:6" x14ac:dyDescent="0.3">
      <c r="B45" s="1">
        <f t="shared" si="0"/>
        <v>36</v>
      </c>
      <c r="C45" s="1" t="s">
        <v>77</v>
      </c>
      <c r="D45" s="1" t="s">
        <v>76</v>
      </c>
      <c r="E45" s="7">
        <v>9.4000000000000004E-3</v>
      </c>
      <c r="F45" s="7">
        <v>5.4000000000000003E-3</v>
      </c>
    </row>
    <row r="46" spans="2:6" x14ac:dyDescent="0.3">
      <c r="B46" s="1">
        <f t="shared" si="0"/>
        <v>37</v>
      </c>
      <c r="C46" s="1" t="s">
        <v>79</v>
      </c>
      <c r="D46" s="1" t="s">
        <v>78</v>
      </c>
      <c r="E46" s="7">
        <v>58.2</v>
      </c>
      <c r="F46" s="7">
        <v>33.700000000000003</v>
      </c>
    </row>
    <row r="47" spans="2:6" x14ac:dyDescent="0.3">
      <c r="B47" s="1">
        <f t="shared" si="0"/>
        <v>38</v>
      </c>
      <c r="C47" s="1" t="s">
        <v>81</v>
      </c>
      <c r="D47" s="1" t="s">
        <v>80</v>
      </c>
      <c r="E47" s="7">
        <v>35.4</v>
      </c>
      <c r="F47" s="7">
        <v>20.5</v>
      </c>
    </row>
    <row r="48" spans="2:6" x14ac:dyDescent="0.3">
      <c r="B48" s="1">
        <f t="shared" si="0"/>
        <v>39</v>
      </c>
      <c r="C48" s="1" t="s">
        <v>83</v>
      </c>
      <c r="D48" s="1" t="s">
        <v>82</v>
      </c>
      <c r="E48" s="7">
        <v>17.2</v>
      </c>
      <c r="F48" s="7">
        <v>9.9600000000000009</v>
      </c>
    </row>
    <row r="49" spans="2:6" x14ac:dyDescent="0.3">
      <c r="B49" s="1">
        <f t="shared" si="0"/>
        <v>40</v>
      </c>
      <c r="C49" s="1" t="s">
        <v>85</v>
      </c>
      <c r="D49" s="1" t="s">
        <v>84</v>
      </c>
      <c r="E49" s="7">
        <v>22.7</v>
      </c>
      <c r="F49" s="7">
        <v>13.1</v>
      </c>
    </row>
    <row r="50" spans="2:6" x14ac:dyDescent="0.3">
      <c r="B50" s="1">
        <f t="shared" si="0"/>
        <v>41</v>
      </c>
      <c r="C50" s="1" t="s">
        <v>87</v>
      </c>
      <c r="D50" s="1" t="s">
        <v>86</v>
      </c>
      <c r="E50" s="7">
        <v>53</v>
      </c>
      <c r="F50" s="7">
        <v>30.6</v>
      </c>
    </row>
    <row r="51" spans="2:6" x14ac:dyDescent="0.3">
      <c r="B51" s="1">
        <f t="shared" si="0"/>
        <v>42</v>
      </c>
      <c r="C51" s="1" t="s">
        <v>89</v>
      </c>
      <c r="D51" s="1" t="s">
        <v>88</v>
      </c>
      <c r="E51" s="7">
        <v>138</v>
      </c>
      <c r="F51" s="7">
        <v>79.8</v>
      </c>
    </row>
    <row r="52" spans="2:6" x14ac:dyDescent="0.3">
      <c r="B52" s="1">
        <f t="shared" si="0"/>
        <v>43</v>
      </c>
      <c r="C52" s="1" t="s">
        <v>91</v>
      </c>
      <c r="D52" s="1" t="s">
        <v>90</v>
      </c>
      <c r="E52" s="7">
        <v>50.6</v>
      </c>
      <c r="F52" s="7">
        <v>29.4</v>
      </c>
    </row>
    <row r="53" spans="2:6" x14ac:dyDescent="0.3">
      <c r="B53" s="1">
        <f t="shared" si="0"/>
        <v>44</v>
      </c>
      <c r="C53" s="1" t="s">
        <v>93</v>
      </c>
      <c r="D53" s="1" t="s">
        <v>92</v>
      </c>
      <c r="E53" s="7">
        <v>117</v>
      </c>
      <c r="F53" s="7">
        <v>67.599999999999994</v>
      </c>
    </row>
    <row r="54" spans="2:6" x14ac:dyDescent="0.3">
      <c r="B54" s="1">
        <f t="shared" si="0"/>
        <v>45</v>
      </c>
      <c r="C54" s="1" t="s">
        <v>95</v>
      </c>
      <c r="D54" s="1" t="s">
        <v>94</v>
      </c>
      <c r="E54" s="7">
        <v>150</v>
      </c>
      <c r="F54" s="7">
        <v>86.8</v>
      </c>
    </row>
    <row r="55" spans="2:6" x14ac:dyDescent="0.3">
      <c r="B55" s="1">
        <f t="shared" si="0"/>
        <v>46</v>
      </c>
      <c r="C55" s="1" t="s">
        <v>97</v>
      </c>
      <c r="D55" s="1" t="s">
        <v>96</v>
      </c>
      <c r="E55" s="7">
        <v>72.8</v>
      </c>
      <c r="F55" s="7">
        <v>42</v>
      </c>
    </row>
    <row r="56" spans="2:6" x14ac:dyDescent="0.3">
      <c r="B56" s="1">
        <f t="shared" si="0"/>
        <v>47</v>
      </c>
      <c r="C56" s="1" t="s">
        <v>99</v>
      </c>
      <c r="D56" s="1" t="s">
        <v>98</v>
      </c>
      <c r="E56" s="7">
        <v>429</v>
      </c>
      <c r="F56" s="7">
        <v>248</v>
      </c>
    </row>
    <row r="57" spans="2:6" x14ac:dyDescent="0.3">
      <c r="B57" s="1">
        <f t="shared" si="0"/>
        <v>48</v>
      </c>
      <c r="C57" s="1" t="s">
        <v>101</v>
      </c>
      <c r="D57" s="1" t="s">
        <v>100</v>
      </c>
      <c r="E57" s="7">
        <v>96.6</v>
      </c>
      <c r="F57" s="7">
        <v>55.8</v>
      </c>
    </row>
    <row r="58" spans="2:6" x14ac:dyDescent="0.3">
      <c r="B58" s="1">
        <f t="shared" si="0"/>
        <v>49</v>
      </c>
      <c r="C58" s="1" t="s">
        <v>103</v>
      </c>
      <c r="D58" s="1" t="s">
        <v>102</v>
      </c>
      <c r="E58" s="7">
        <v>82.5</v>
      </c>
      <c r="F58" s="7">
        <v>47.6</v>
      </c>
    </row>
    <row r="59" spans="2:6" x14ac:dyDescent="0.3">
      <c r="B59" s="1">
        <f t="shared" si="0"/>
        <v>50</v>
      </c>
      <c r="C59" s="1" t="s">
        <v>105</v>
      </c>
      <c r="D59" s="1" t="s">
        <v>104</v>
      </c>
      <c r="E59" s="7">
        <v>66.8</v>
      </c>
      <c r="F59" s="7">
        <v>38.6</v>
      </c>
    </row>
    <row r="60" spans="2:6" x14ac:dyDescent="0.3">
      <c r="B60" s="1">
        <f t="shared" si="0"/>
        <v>51</v>
      </c>
      <c r="C60" s="1" t="s">
        <v>107</v>
      </c>
      <c r="D60" s="1" t="s">
        <v>106</v>
      </c>
      <c r="E60" s="7">
        <v>24.4</v>
      </c>
      <c r="F60" s="7">
        <v>14.1</v>
      </c>
    </row>
    <row r="61" spans="2:6" x14ac:dyDescent="0.3">
      <c r="B61" s="1">
        <f t="shared" si="0"/>
        <v>52</v>
      </c>
      <c r="C61" s="1" t="s">
        <v>109</v>
      </c>
      <c r="D61" s="1" t="s">
        <v>108</v>
      </c>
      <c r="E61" s="7">
        <v>3</v>
      </c>
      <c r="F61" s="7">
        <v>1.73</v>
      </c>
    </row>
    <row r="62" spans="2:6" x14ac:dyDescent="0.3">
      <c r="B62" s="1">
        <f t="shared" si="0"/>
        <v>53</v>
      </c>
      <c r="C62" s="1" t="s">
        <v>111</v>
      </c>
      <c r="D62" s="1" t="s">
        <v>110</v>
      </c>
      <c r="E62" s="7">
        <v>4.4999999999999998E-2</v>
      </c>
      <c r="F62" s="7">
        <v>2.5999999999999999E-2</v>
      </c>
    </row>
    <row r="63" spans="2:6" x14ac:dyDescent="0.3">
      <c r="B63" s="1">
        <f t="shared" si="0"/>
        <v>54</v>
      </c>
      <c r="C63" s="1" t="s">
        <v>113</v>
      </c>
      <c r="D63" s="1" t="s">
        <v>112</v>
      </c>
      <c r="E63" s="7">
        <v>5.6499999999999996E-3</v>
      </c>
      <c r="F63" s="7">
        <v>3.2599999999999999E-3</v>
      </c>
    </row>
    <row r="64" spans="2:6" x14ac:dyDescent="0.3">
      <c r="B64" s="1">
        <f t="shared" si="0"/>
        <v>55</v>
      </c>
      <c r="C64" s="1" t="s">
        <v>115</v>
      </c>
      <c r="D64" s="1" t="s">
        <v>114</v>
      </c>
      <c r="E64" s="7">
        <v>35.9</v>
      </c>
      <c r="F64" s="7">
        <v>20.8</v>
      </c>
    </row>
    <row r="65" spans="2:6" x14ac:dyDescent="0.3">
      <c r="B65" s="1">
        <f t="shared" si="0"/>
        <v>56</v>
      </c>
      <c r="C65" s="1" t="s">
        <v>117</v>
      </c>
      <c r="D65" s="1" t="s">
        <v>116</v>
      </c>
      <c r="E65" s="7">
        <v>18.399999999999999</v>
      </c>
      <c r="F65" s="7">
        <v>10.6</v>
      </c>
    </row>
    <row r="66" spans="2:6" x14ac:dyDescent="0.3">
      <c r="B66" s="1">
        <f t="shared" si="0"/>
        <v>57</v>
      </c>
      <c r="C66" s="1" t="s">
        <v>119</v>
      </c>
      <c r="D66" s="1" t="s">
        <v>118</v>
      </c>
      <c r="E66" s="7">
        <v>13.4</v>
      </c>
      <c r="F66" s="7">
        <v>7.74</v>
      </c>
    </row>
    <row r="67" spans="2:6" x14ac:dyDescent="0.3">
      <c r="B67" s="1">
        <f t="shared" si="0"/>
        <v>58</v>
      </c>
      <c r="C67" s="1" t="s">
        <v>121</v>
      </c>
      <c r="D67" s="1" t="s">
        <v>120</v>
      </c>
      <c r="E67" s="7">
        <v>11.3</v>
      </c>
      <c r="F67" s="7">
        <v>6.52</v>
      </c>
    </row>
    <row r="68" spans="2:6" x14ac:dyDescent="0.3">
      <c r="B68" s="1">
        <f t="shared" si="0"/>
        <v>59</v>
      </c>
      <c r="C68" s="1" t="s">
        <v>123</v>
      </c>
      <c r="D68" s="1" t="s">
        <v>122</v>
      </c>
      <c r="E68" s="7">
        <v>13.7</v>
      </c>
      <c r="F68" s="7">
        <v>7.91</v>
      </c>
    </row>
    <row r="69" spans="2:6" x14ac:dyDescent="0.3">
      <c r="B69" s="1">
        <f t="shared" si="0"/>
        <v>60</v>
      </c>
      <c r="C69" s="1" t="s">
        <v>125</v>
      </c>
      <c r="D69" s="1" t="s">
        <v>124</v>
      </c>
      <c r="E69" s="7">
        <v>16.5</v>
      </c>
      <c r="F69" s="7">
        <v>9.52</v>
      </c>
    </row>
    <row r="70" spans="2:6" x14ac:dyDescent="0.3">
      <c r="B70" s="1">
        <f t="shared" si="0"/>
        <v>61</v>
      </c>
      <c r="C70" s="1" t="s">
        <v>127</v>
      </c>
      <c r="D70" s="1" t="s">
        <v>126</v>
      </c>
      <c r="E70" s="7">
        <v>13.9</v>
      </c>
      <c r="F70" s="7">
        <v>8.1</v>
      </c>
    </row>
    <row r="71" spans="2:6" x14ac:dyDescent="0.3">
      <c r="B71" s="1">
        <f t="shared" si="0"/>
        <v>62</v>
      </c>
      <c r="C71" s="1" t="s">
        <v>129</v>
      </c>
      <c r="D71" s="1" t="s">
        <v>128</v>
      </c>
      <c r="E71" s="7">
        <v>13.3</v>
      </c>
      <c r="F71" s="7">
        <v>7.68</v>
      </c>
    </row>
    <row r="72" spans="2:6" x14ac:dyDescent="0.3">
      <c r="B72" s="1">
        <f t="shared" si="0"/>
        <v>63</v>
      </c>
      <c r="C72" s="1" t="s">
        <v>131</v>
      </c>
      <c r="D72" s="1" t="s">
        <v>130</v>
      </c>
      <c r="E72" s="7">
        <v>13</v>
      </c>
      <c r="F72" s="7">
        <v>7.5</v>
      </c>
    </row>
    <row r="73" spans="2:6" x14ac:dyDescent="0.3">
      <c r="B73" s="1">
        <f t="shared" si="0"/>
        <v>64</v>
      </c>
      <c r="C73" s="1" t="s">
        <v>133</v>
      </c>
      <c r="D73" s="1" t="s">
        <v>132</v>
      </c>
      <c r="E73" s="7">
        <v>10.6</v>
      </c>
      <c r="F73" s="7">
        <v>6.11</v>
      </c>
    </row>
    <row r="74" spans="2:6" x14ac:dyDescent="0.3">
      <c r="B74" s="1">
        <f t="shared" si="0"/>
        <v>65</v>
      </c>
      <c r="C74" s="1" t="s">
        <v>135</v>
      </c>
      <c r="D74" s="1" t="s">
        <v>134</v>
      </c>
      <c r="E74" s="7">
        <v>11.1</v>
      </c>
      <c r="F74" s="7">
        <v>6.41</v>
      </c>
    </row>
    <row r="75" spans="2:6" x14ac:dyDescent="0.3">
      <c r="B75" s="1">
        <f t="shared" ref="B75:B127" si="1">ROW(A66)</f>
        <v>66</v>
      </c>
      <c r="C75" s="1" t="s">
        <v>137</v>
      </c>
      <c r="D75" s="1" t="s">
        <v>136</v>
      </c>
      <c r="E75" s="7">
        <v>10.7</v>
      </c>
      <c r="F75" s="7">
        <v>6.18</v>
      </c>
    </row>
    <row r="76" spans="2:6" x14ac:dyDescent="0.3">
      <c r="B76" s="1">
        <f t="shared" si="1"/>
        <v>67</v>
      </c>
      <c r="C76" s="1" t="s">
        <v>139</v>
      </c>
      <c r="D76" s="1" t="s">
        <v>138</v>
      </c>
      <c r="E76" s="7">
        <v>16.2</v>
      </c>
      <c r="F76" s="7">
        <v>9.35</v>
      </c>
    </row>
    <row r="77" spans="2:6" x14ac:dyDescent="0.3">
      <c r="B77" s="1">
        <f t="shared" si="1"/>
        <v>68</v>
      </c>
      <c r="C77" s="1" t="s">
        <v>141</v>
      </c>
      <c r="D77" s="1" t="s">
        <v>140</v>
      </c>
      <c r="E77" s="7">
        <v>14.5</v>
      </c>
      <c r="F77" s="7">
        <v>8.3699999999999992</v>
      </c>
    </row>
    <row r="78" spans="2:6" x14ac:dyDescent="0.3">
      <c r="B78" s="1">
        <f t="shared" si="1"/>
        <v>69</v>
      </c>
      <c r="C78" s="1" t="s">
        <v>143</v>
      </c>
      <c r="D78" s="1" t="s">
        <v>142</v>
      </c>
      <c r="E78" s="7">
        <v>16</v>
      </c>
      <c r="F78" s="7">
        <v>9.24</v>
      </c>
    </row>
    <row r="79" spans="2:6" x14ac:dyDescent="0.3">
      <c r="B79" s="1">
        <f t="shared" si="1"/>
        <v>70</v>
      </c>
      <c r="C79" s="1" t="s">
        <v>145</v>
      </c>
      <c r="D79" s="1" t="s">
        <v>144</v>
      </c>
      <c r="E79" s="7">
        <v>38</v>
      </c>
      <c r="F79" s="7">
        <v>21.9</v>
      </c>
    </row>
    <row r="80" spans="2:6" x14ac:dyDescent="0.3">
      <c r="B80" s="1">
        <f t="shared" si="1"/>
        <v>71</v>
      </c>
      <c r="C80" s="1" t="s">
        <v>147</v>
      </c>
      <c r="D80" s="1" t="s">
        <v>146</v>
      </c>
      <c r="E80" s="7">
        <v>16.399999999999999</v>
      </c>
      <c r="F80" s="7">
        <v>9.4700000000000006</v>
      </c>
    </row>
    <row r="81" spans="2:6" x14ac:dyDescent="0.3">
      <c r="B81" s="1">
        <f t="shared" si="1"/>
        <v>72</v>
      </c>
      <c r="C81" s="1" t="s">
        <v>149</v>
      </c>
      <c r="D81" s="1" t="s">
        <v>148</v>
      </c>
      <c r="E81" s="7">
        <v>23</v>
      </c>
      <c r="F81" s="7">
        <v>13.3</v>
      </c>
    </row>
    <row r="82" spans="2:6" x14ac:dyDescent="0.3">
      <c r="B82" s="1">
        <f t="shared" si="1"/>
        <v>73</v>
      </c>
      <c r="C82" s="1" t="s">
        <v>151</v>
      </c>
      <c r="D82" s="1" t="s">
        <v>150</v>
      </c>
      <c r="E82" s="7">
        <v>57.5</v>
      </c>
      <c r="F82" s="7">
        <v>33.200000000000003</v>
      </c>
    </row>
    <row r="83" spans="2:6" x14ac:dyDescent="0.3">
      <c r="B83" s="1">
        <f t="shared" si="1"/>
        <v>74</v>
      </c>
      <c r="C83" s="1" t="s">
        <v>153</v>
      </c>
      <c r="D83" s="1" t="s">
        <v>152</v>
      </c>
      <c r="E83" s="7">
        <v>173</v>
      </c>
      <c r="F83" s="7">
        <v>100</v>
      </c>
    </row>
    <row r="84" spans="2:6" x14ac:dyDescent="0.3">
      <c r="B84" s="1">
        <f t="shared" si="1"/>
        <v>75</v>
      </c>
      <c r="C84" s="1" t="s">
        <v>155</v>
      </c>
      <c r="D84" s="1" t="s">
        <v>154</v>
      </c>
      <c r="E84" s="7">
        <v>47.9</v>
      </c>
      <c r="F84" s="7">
        <v>27.6</v>
      </c>
    </row>
    <row r="85" spans="2:6" x14ac:dyDescent="0.3">
      <c r="B85" s="1">
        <f t="shared" si="1"/>
        <v>76</v>
      </c>
      <c r="C85" s="1" t="s">
        <v>157</v>
      </c>
      <c r="D85" s="1" t="s">
        <v>156</v>
      </c>
      <c r="E85" s="7">
        <v>87.6</v>
      </c>
      <c r="F85" s="7">
        <v>50.5</v>
      </c>
    </row>
    <row r="86" spans="2:6" x14ac:dyDescent="0.3">
      <c r="B86" s="1">
        <f t="shared" si="1"/>
        <v>77</v>
      </c>
      <c r="C86" s="1" t="s">
        <v>159</v>
      </c>
      <c r="D86" s="1" t="s">
        <v>158</v>
      </c>
      <c r="E86" s="7">
        <v>147</v>
      </c>
      <c r="F86" s="7">
        <v>85</v>
      </c>
    </row>
    <row r="87" spans="2:6" x14ac:dyDescent="0.3">
      <c r="B87" s="1">
        <f t="shared" si="1"/>
        <v>78</v>
      </c>
      <c r="C87" s="1" t="s">
        <v>161</v>
      </c>
      <c r="D87" s="1" t="s">
        <v>160</v>
      </c>
      <c r="E87" s="7">
        <v>71.599999999999994</v>
      </c>
      <c r="F87" s="7">
        <v>41.3</v>
      </c>
    </row>
    <row r="88" spans="2:6" x14ac:dyDescent="0.3">
      <c r="B88" s="1">
        <f t="shared" si="1"/>
        <v>79</v>
      </c>
      <c r="C88" s="1" t="s">
        <v>163</v>
      </c>
      <c r="D88" s="1" t="s">
        <v>162</v>
      </c>
      <c r="E88" s="7">
        <v>318</v>
      </c>
      <c r="F88" s="7">
        <v>183</v>
      </c>
    </row>
    <row r="89" spans="2:6" x14ac:dyDescent="0.3">
      <c r="B89" s="1">
        <f t="shared" si="1"/>
        <v>80</v>
      </c>
      <c r="C89" s="1" t="s">
        <v>165</v>
      </c>
      <c r="D89" s="1" t="s">
        <v>164</v>
      </c>
      <c r="E89" s="7">
        <v>8.3000000000000007</v>
      </c>
      <c r="F89" s="7">
        <v>4.79</v>
      </c>
    </row>
    <row r="90" spans="2:6" x14ac:dyDescent="0.3">
      <c r="B90" s="1">
        <f t="shared" si="1"/>
        <v>81</v>
      </c>
      <c r="C90" s="1" t="s">
        <v>167</v>
      </c>
      <c r="D90" s="1" t="s">
        <v>166</v>
      </c>
      <c r="E90" s="7">
        <v>46.1</v>
      </c>
      <c r="F90" s="7">
        <v>26.6</v>
      </c>
    </row>
    <row r="91" spans="2:6" x14ac:dyDescent="0.3">
      <c r="B91" s="1">
        <f t="shared" si="1"/>
        <v>82</v>
      </c>
      <c r="C91" s="1" t="s">
        <v>169</v>
      </c>
      <c r="D91" s="1" t="s">
        <v>168</v>
      </c>
      <c r="E91" s="7">
        <v>35.299999999999997</v>
      </c>
      <c r="F91" s="7">
        <v>20.399999999999999</v>
      </c>
    </row>
    <row r="92" spans="2:6" x14ac:dyDescent="0.3">
      <c r="B92" s="1">
        <f t="shared" si="1"/>
        <v>83</v>
      </c>
      <c r="C92" s="1" t="s">
        <v>171</v>
      </c>
      <c r="D92" s="1" t="s">
        <v>170</v>
      </c>
      <c r="E92" s="7">
        <v>7.87</v>
      </c>
      <c r="F92" s="7">
        <v>4.54</v>
      </c>
    </row>
    <row r="93" spans="2:6" x14ac:dyDescent="0.3">
      <c r="B93" s="1">
        <f t="shared" si="1"/>
        <v>84</v>
      </c>
      <c r="C93" s="1" t="s">
        <v>173</v>
      </c>
      <c r="D93" s="1" t="s">
        <v>172</v>
      </c>
      <c r="E93" s="7">
        <v>20</v>
      </c>
      <c r="F93" s="7">
        <v>11.5</v>
      </c>
    </row>
    <row r="94" spans="2:6" x14ac:dyDescent="0.3">
      <c r="B94" s="1">
        <f t="shared" si="1"/>
        <v>85</v>
      </c>
      <c r="C94" s="1" t="s">
        <v>175</v>
      </c>
      <c r="D94" s="1" t="s">
        <v>174</v>
      </c>
      <c r="E94" s="7">
        <v>1.6999999999999999E-3</v>
      </c>
      <c r="F94" s="7">
        <v>1E-3</v>
      </c>
    </row>
    <row r="95" spans="2:6" x14ac:dyDescent="0.3">
      <c r="B95" s="1">
        <f t="shared" si="1"/>
        <v>86</v>
      </c>
      <c r="C95" s="1" t="s">
        <v>177</v>
      </c>
      <c r="D95" s="1" t="s">
        <v>176</v>
      </c>
      <c r="E95" s="7">
        <v>3.6099999999999999E-3</v>
      </c>
      <c r="F95" s="7">
        <v>2.0799999999999998E-3</v>
      </c>
    </row>
    <row r="96" spans="2:6" x14ac:dyDescent="0.3">
      <c r="B96" s="1">
        <f t="shared" si="1"/>
        <v>87</v>
      </c>
      <c r="C96" s="1" t="s">
        <v>179</v>
      </c>
      <c r="D96" s="1" t="s">
        <v>178</v>
      </c>
      <c r="E96" s="7">
        <v>0.14000000000000001</v>
      </c>
      <c r="F96" s="7">
        <v>8.0999999999999996E-3</v>
      </c>
    </row>
    <row r="97" spans="2:6" x14ac:dyDescent="0.3">
      <c r="B97" s="1">
        <f t="shared" si="1"/>
        <v>88</v>
      </c>
      <c r="C97" s="1" t="s">
        <v>181</v>
      </c>
      <c r="D97" s="1" t="s">
        <v>180</v>
      </c>
      <c r="E97" s="7">
        <v>19.899999999999999</v>
      </c>
      <c r="F97" s="7">
        <v>11.5</v>
      </c>
    </row>
    <row r="98" spans="2:6" x14ac:dyDescent="0.3">
      <c r="B98" s="1">
        <f t="shared" si="1"/>
        <v>89</v>
      </c>
      <c r="C98" s="1" t="s">
        <v>183</v>
      </c>
      <c r="D98" s="1" t="s">
        <v>182</v>
      </c>
      <c r="E98" s="7">
        <v>12</v>
      </c>
      <c r="F98" s="7">
        <v>6.92</v>
      </c>
    </row>
    <row r="99" spans="2:6" x14ac:dyDescent="0.3">
      <c r="B99" s="1">
        <f t="shared" si="1"/>
        <v>90</v>
      </c>
      <c r="C99" s="1" t="s">
        <v>185</v>
      </c>
      <c r="D99" s="1" t="s">
        <v>184</v>
      </c>
      <c r="E99" s="7">
        <v>54</v>
      </c>
      <c r="F99" s="7">
        <v>31.2</v>
      </c>
    </row>
    <row r="100" spans="2:6" x14ac:dyDescent="0.3">
      <c r="B100" s="1">
        <f t="shared" si="1"/>
        <v>91</v>
      </c>
      <c r="C100" s="1" t="s">
        <v>187</v>
      </c>
      <c r="D100" s="1" t="s">
        <v>186</v>
      </c>
      <c r="E100" s="7">
        <v>47</v>
      </c>
      <c r="F100" s="7">
        <v>27.1</v>
      </c>
    </row>
    <row r="101" spans="2:6" x14ac:dyDescent="0.3">
      <c r="B101" s="1">
        <f t="shared" si="1"/>
        <v>92</v>
      </c>
      <c r="C101" s="1" t="s">
        <v>189</v>
      </c>
      <c r="D101" s="1" t="s">
        <v>188</v>
      </c>
      <c r="E101" s="7">
        <v>27</v>
      </c>
      <c r="F101" s="7">
        <v>15.6</v>
      </c>
    </row>
    <row r="102" spans="2:6" x14ac:dyDescent="0.3">
      <c r="B102" s="1">
        <f t="shared" si="1"/>
        <v>93</v>
      </c>
      <c r="C102" s="1" t="s">
        <v>191</v>
      </c>
      <c r="D102" s="1" t="s">
        <v>190</v>
      </c>
      <c r="E102" s="7">
        <v>6</v>
      </c>
      <c r="F102" s="7">
        <v>3.49</v>
      </c>
    </row>
    <row r="103" spans="2:6" x14ac:dyDescent="0.3">
      <c r="B103" s="1">
        <f t="shared" si="1"/>
        <v>94</v>
      </c>
      <c r="C103" s="1" t="s">
        <v>193</v>
      </c>
      <c r="D103" s="1" t="s">
        <v>192</v>
      </c>
      <c r="E103" s="7">
        <v>6.74</v>
      </c>
      <c r="F103" s="7">
        <v>3.89</v>
      </c>
    </row>
    <row r="104" spans="2:6" x14ac:dyDescent="0.3">
      <c r="B104" s="1">
        <f t="shared" si="1"/>
        <v>95</v>
      </c>
      <c r="C104" s="1" t="s">
        <v>195</v>
      </c>
      <c r="D104" s="1" t="s">
        <v>194</v>
      </c>
      <c r="E104" s="7">
        <v>10</v>
      </c>
      <c r="F104" s="7">
        <v>5.78</v>
      </c>
    </row>
    <row r="105" spans="2:6" x14ac:dyDescent="0.3">
      <c r="B105" s="1">
        <f t="shared" si="1"/>
        <v>96</v>
      </c>
      <c r="C105" s="1" t="s">
        <v>197</v>
      </c>
      <c r="D105" s="1" t="s">
        <v>196</v>
      </c>
      <c r="E105" s="7">
        <v>10.3</v>
      </c>
      <c r="F105" s="7">
        <v>5.94</v>
      </c>
    </row>
    <row r="106" spans="2:6" x14ac:dyDescent="0.3">
      <c r="B106" s="1">
        <f t="shared" si="1"/>
        <v>97</v>
      </c>
      <c r="C106" s="1" t="s">
        <v>199</v>
      </c>
      <c r="D106" s="1" t="s">
        <v>198</v>
      </c>
      <c r="E106" s="7">
        <v>10</v>
      </c>
      <c r="F106" s="7">
        <v>5.78</v>
      </c>
    </row>
    <row r="107" spans="2:6" x14ac:dyDescent="0.3">
      <c r="B107" s="1">
        <f t="shared" si="1"/>
        <v>98</v>
      </c>
      <c r="C107" s="1" t="s">
        <v>201</v>
      </c>
      <c r="D107" s="1" t="s">
        <v>200</v>
      </c>
      <c r="E107" s="7">
        <v>9.67</v>
      </c>
      <c r="F107" s="7">
        <v>5.58</v>
      </c>
    </row>
    <row r="108" spans="2:6" x14ac:dyDescent="0.3">
      <c r="B108" s="1">
        <f t="shared" si="1"/>
        <v>99</v>
      </c>
      <c r="C108" s="1" t="s">
        <v>203</v>
      </c>
      <c r="D108" s="1" t="s">
        <v>202</v>
      </c>
      <c r="E108" s="7">
        <v>10</v>
      </c>
      <c r="F108" s="7">
        <v>5.78</v>
      </c>
    </row>
    <row r="109" spans="2:6" x14ac:dyDescent="0.3">
      <c r="B109" s="1">
        <f t="shared" si="1"/>
        <v>100</v>
      </c>
      <c r="C109" s="1" t="s">
        <v>205</v>
      </c>
      <c r="D109" s="1" t="s">
        <v>204</v>
      </c>
      <c r="E109" s="7">
        <v>10</v>
      </c>
      <c r="F109" s="7">
        <v>5.78</v>
      </c>
    </row>
    <row r="110" spans="2:6" x14ac:dyDescent="0.3">
      <c r="B110" s="1">
        <f t="shared" si="1"/>
        <v>101</v>
      </c>
      <c r="C110" s="1" t="s">
        <v>207</v>
      </c>
      <c r="D110" s="1" t="s">
        <v>206</v>
      </c>
      <c r="E110" s="7">
        <v>10</v>
      </c>
      <c r="F110" s="7">
        <v>5.78</v>
      </c>
    </row>
    <row r="111" spans="2:6" x14ac:dyDescent="0.3">
      <c r="B111" s="1">
        <f t="shared" si="1"/>
        <v>102</v>
      </c>
      <c r="C111" s="1" t="s">
        <v>209</v>
      </c>
      <c r="D111" s="1" t="s">
        <v>208</v>
      </c>
      <c r="E111" s="7">
        <v>10</v>
      </c>
      <c r="F111" s="7">
        <v>5.78</v>
      </c>
    </row>
    <row r="112" spans="2:6" x14ac:dyDescent="0.3">
      <c r="B112" s="1">
        <f t="shared" si="1"/>
        <v>103</v>
      </c>
      <c r="C112" s="1" t="s">
        <v>211</v>
      </c>
      <c r="D112" s="1" t="s">
        <v>210</v>
      </c>
      <c r="E112" s="7">
        <v>10</v>
      </c>
      <c r="F112" s="7">
        <v>5.78</v>
      </c>
    </row>
    <row r="113" spans="2:6" x14ac:dyDescent="0.3">
      <c r="B113" s="1">
        <f t="shared" si="1"/>
        <v>104</v>
      </c>
      <c r="C113" s="1" t="s">
        <v>213</v>
      </c>
      <c r="D113" s="1" t="s">
        <v>212</v>
      </c>
      <c r="E113" s="7">
        <v>150</v>
      </c>
      <c r="F113" s="7">
        <v>86.8</v>
      </c>
    </row>
    <row r="114" spans="2:6" x14ac:dyDescent="0.3">
      <c r="B114" s="1">
        <f t="shared" si="1"/>
        <v>105</v>
      </c>
      <c r="C114" s="1" t="s">
        <v>215</v>
      </c>
      <c r="D114" s="1" t="s">
        <v>214</v>
      </c>
      <c r="E114" s="7">
        <v>268</v>
      </c>
      <c r="F114" s="7">
        <v>156</v>
      </c>
    </row>
    <row r="115" spans="2:6" x14ac:dyDescent="0.3">
      <c r="B115" s="1">
        <f t="shared" si="1"/>
        <v>106</v>
      </c>
      <c r="C115" s="1" t="s">
        <v>217</v>
      </c>
      <c r="D115" s="1" t="s">
        <v>216</v>
      </c>
      <c r="E115" s="7">
        <v>271</v>
      </c>
      <c r="F115" s="7">
        <v>158</v>
      </c>
    </row>
    <row r="116" spans="2:6" x14ac:dyDescent="0.3">
      <c r="B116" s="1">
        <f t="shared" si="1"/>
        <v>107</v>
      </c>
      <c r="C116" s="1" t="s">
        <v>219</v>
      </c>
      <c r="D116" s="1" t="s">
        <v>218</v>
      </c>
      <c r="E116" s="7">
        <v>270</v>
      </c>
      <c r="F116" s="7">
        <v>157</v>
      </c>
    </row>
    <row r="117" spans="2:6" x14ac:dyDescent="0.3">
      <c r="B117" s="1">
        <f t="shared" si="1"/>
        <v>108</v>
      </c>
      <c r="C117" s="1" t="s">
        <v>221</v>
      </c>
      <c r="D117" s="1" t="s">
        <v>220</v>
      </c>
      <c r="E117" s="7">
        <v>277</v>
      </c>
      <c r="F117" s="7">
        <v>162</v>
      </c>
    </row>
    <row r="118" spans="2:6" x14ac:dyDescent="0.3">
      <c r="B118" s="1">
        <f t="shared" si="1"/>
        <v>109</v>
      </c>
      <c r="C118" s="1" t="s">
        <v>223</v>
      </c>
      <c r="D118" s="1" t="s">
        <v>222</v>
      </c>
      <c r="E118" s="7">
        <v>278</v>
      </c>
      <c r="F118" s="7">
        <v>162</v>
      </c>
    </row>
    <row r="119" spans="2:6" x14ac:dyDescent="0.3">
      <c r="B119" s="1">
        <f t="shared" si="1"/>
        <v>110</v>
      </c>
      <c r="C119" s="1" t="s">
        <v>225</v>
      </c>
      <c r="D119" s="1" t="s">
        <v>224</v>
      </c>
      <c r="E119" s="7">
        <v>281</v>
      </c>
      <c r="F119" s="7">
        <v>163</v>
      </c>
    </row>
    <row r="120" spans="2:6" x14ac:dyDescent="0.3">
      <c r="B120" s="1">
        <f t="shared" si="1"/>
        <v>111</v>
      </c>
      <c r="C120" s="1" t="s">
        <v>227</v>
      </c>
      <c r="D120" s="1" t="s">
        <v>226</v>
      </c>
      <c r="E120" s="7">
        <v>282</v>
      </c>
      <c r="F120" s="7">
        <v>165</v>
      </c>
    </row>
    <row r="121" spans="2:6" x14ac:dyDescent="0.3">
      <c r="B121" s="1">
        <f t="shared" si="1"/>
        <v>112</v>
      </c>
      <c r="C121" s="1" t="s">
        <v>229</v>
      </c>
      <c r="D121" s="1" t="s">
        <v>228</v>
      </c>
      <c r="E121" s="7">
        <v>285</v>
      </c>
      <c r="F121" s="7">
        <v>167</v>
      </c>
    </row>
    <row r="122" spans="2:6" x14ac:dyDescent="0.3">
      <c r="B122" s="1">
        <f t="shared" si="1"/>
        <v>113</v>
      </c>
      <c r="C122" s="1" t="s">
        <v>231</v>
      </c>
      <c r="D122" s="1" t="s">
        <v>230</v>
      </c>
      <c r="E122" s="7">
        <v>284</v>
      </c>
      <c r="F122" s="7">
        <v>175</v>
      </c>
    </row>
    <row r="123" spans="2:6" x14ac:dyDescent="0.3">
      <c r="B123" s="1">
        <f t="shared" si="1"/>
        <v>114</v>
      </c>
      <c r="C123" s="1" t="s">
        <v>233</v>
      </c>
      <c r="D123" s="1" t="s">
        <v>232</v>
      </c>
      <c r="E123" s="7">
        <v>289</v>
      </c>
      <c r="F123" s="7">
        <v>170</v>
      </c>
    </row>
    <row r="124" spans="2:6" x14ac:dyDescent="0.3">
      <c r="B124" s="1">
        <f t="shared" si="1"/>
        <v>115</v>
      </c>
      <c r="C124" s="1" t="s">
        <v>235</v>
      </c>
      <c r="D124" s="1" t="s">
        <v>234</v>
      </c>
      <c r="E124" s="7">
        <v>288</v>
      </c>
      <c r="F124" s="7">
        <v>173</v>
      </c>
    </row>
    <row r="125" spans="2:6" x14ac:dyDescent="0.3">
      <c r="B125" s="1">
        <f t="shared" si="1"/>
        <v>116</v>
      </c>
      <c r="C125" s="1" t="s">
        <v>237</v>
      </c>
      <c r="D125" s="1" t="s">
        <v>236</v>
      </c>
      <c r="E125" s="7">
        <v>293</v>
      </c>
      <c r="F125" s="7">
        <v>174</v>
      </c>
    </row>
    <row r="126" spans="2:6" x14ac:dyDescent="0.3">
      <c r="B126" s="1">
        <f t="shared" si="1"/>
        <v>117</v>
      </c>
      <c r="C126" s="1" t="s">
        <v>239</v>
      </c>
      <c r="D126" s="1" t="s">
        <v>238</v>
      </c>
      <c r="E126" s="7">
        <v>294</v>
      </c>
      <c r="F126" s="7">
        <v>176</v>
      </c>
    </row>
    <row r="127" spans="2:6" x14ac:dyDescent="0.3">
      <c r="B127" s="1">
        <f t="shared" si="1"/>
        <v>118</v>
      </c>
      <c r="C127" s="1" t="s">
        <v>241</v>
      </c>
      <c r="D127" s="1" t="s">
        <v>240</v>
      </c>
      <c r="E127" s="7">
        <v>294</v>
      </c>
      <c r="F127" s="7">
        <v>176</v>
      </c>
    </row>
  </sheetData>
  <mergeCells count="1">
    <mergeCell ref="C3:P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Thermal Conductivity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2023-04-30T19:30:28Z</dcterms:created>
  <dcterms:modified xsi:type="dcterms:W3CDTF">2023-05-10T22:27:56Z</dcterms:modified>
</cp:coreProperties>
</file>