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hidePivotFieldList="1" defaultThemeVersion="166925"/>
  <mc:AlternateContent xmlns:mc="http://schemas.openxmlformats.org/markup-compatibility/2006">
    <mc:Choice Requires="x15">
      <x15ac:absPath xmlns:x15ac="http://schemas.microsoft.com/office/spreadsheetml/2010/11/ac" url="https://d.docs.live.net/d957e38de09afd02/Desktop/INVESTGURU PROJECT/"/>
    </mc:Choice>
  </mc:AlternateContent>
  <xr:revisionPtr revIDLastSave="1786" documentId="8_{14D247A1-4547-4D14-A6EE-2DB78B86898B}" xr6:coauthVersionLast="47" xr6:coauthVersionMax="47" xr10:uidLastSave="{145F3152-498B-4865-9AC1-F575AA385F24}"/>
  <bookViews>
    <workbookView xWindow="-108" yWindow="-108" windowWidth="23256" windowHeight="12456" activeTab="2" xr2:uid="{95422191-9A1D-4D5A-BD8F-274F75667DAD}"/>
  </bookViews>
  <sheets>
    <sheet name="Jan-Nov" sheetId="10" r:id="rId1"/>
    <sheet name="EE Wise Inv" sheetId="12" r:id="rId2"/>
    <sheet name="co. wise details" sheetId="14" r:id="rId3"/>
  </sheets>
  <definedNames>
    <definedName name="_xlnm._FilterDatabase" localSheetId="2" hidden="1">'co. wise details'!$O$3:$O$366</definedName>
    <definedName name="_xlnm._FilterDatabase" localSheetId="0" hidden="1">'Jan-Nov'!$L$11:$O$19</definedName>
    <definedName name="ExternalData_5" localSheetId="0" hidden="1">'Jan-Nov'!$A$1:$J$4665</definedName>
    <definedName name="Slicer_Employee1">#N/A</definedName>
  </definedNames>
  <calcPr calcId="191029"/>
  <pivotCaches>
    <pivotCache cacheId="0" r:id="rId4"/>
    <pivotCache cacheId="1" r:id="rId5"/>
    <pivotCache cacheId="2" r:id="rId6"/>
  </pivotCaches>
  <extLst>
    <ext xmlns:x14="http://schemas.microsoft.com/office/spreadsheetml/2009/9/main" uri="{BBE1A952-AA13-448e-AADC-164F8A28A991}">
      <x14:slicerCaches>
        <x14:slicerCache r:id="rId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Q18" i="10" l="1"/>
  <c r="O3" i="14" a="1"/>
  <c r="O3" i="14" s="1"/>
  <c r="Z5" i="14"/>
  <c r="Z6" i="14"/>
  <c r="Z7" i="14"/>
  <c r="Z8" i="14"/>
  <c r="Z9" i="14"/>
  <c r="Z10" i="14"/>
  <c r="Z11" i="14"/>
  <c r="Z12" i="14"/>
  <c r="Z13" i="14"/>
  <c r="Z14" i="14"/>
  <c r="Z15" i="14"/>
  <c r="Z16" i="14"/>
  <c r="Z17" i="14"/>
  <c r="Z18" i="14"/>
  <c r="Z19" i="14"/>
  <c r="Z20" i="14"/>
  <c r="Z21" i="14"/>
  <c r="Z22" i="14"/>
  <c r="Z23" i="14"/>
  <c r="Z24" i="14"/>
  <c r="Z25" i="14"/>
  <c r="Z26" i="14"/>
  <c r="Z27" i="14"/>
  <c r="Z28" i="14"/>
  <c r="Z29" i="14"/>
  <c r="Z30" i="14"/>
  <c r="Z31" i="14"/>
  <c r="Z32" i="14"/>
  <c r="Z33" i="14"/>
  <c r="Z34" i="14"/>
  <c r="Z35" i="14"/>
  <c r="Z36" i="14"/>
  <c r="Z37" i="14"/>
  <c r="Z38" i="14"/>
  <c r="Z39" i="14"/>
  <c r="Z40" i="14"/>
  <c r="Z41" i="14"/>
  <c r="Z42" i="14"/>
  <c r="Z43" i="14"/>
  <c r="Z44" i="14"/>
  <c r="Z45" i="14"/>
  <c r="Z46" i="14"/>
  <c r="Z47" i="14"/>
  <c r="Z48" i="14"/>
  <c r="Z49" i="14"/>
  <c r="Z50" i="14"/>
  <c r="Z51" i="14"/>
  <c r="Z52" i="14"/>
  <c r="Z53" i="14"/>
  <c r="Z54" i="14"/>
  <c r="Z55" i="14"/>
  <c r="Z56" i="14"/>
  <c r="Z57" i="14"/>
  <c r="Z58" i="14"/>
  <c r="Z59" i="14"/>
  <c r="Z60" i="14"/>
  <c r="Z61" i="14"/>
  <c r="Z62" i="14"/>
  <c r="Z63" i="14"/>
  <c r="Z64" i="14"/>
  <c r="Z65" i="14"/>
  <c r="Z66" i="14"/>
  <c r="Z67" i="14"/>
  <c r="Z68" i="14"/>
  <c r="Z69" i="14"/>
  <c r="Z70" i="14"/>
  <c r="Z71" i="14"/>
  <c r="Z72" i="14"/>
  <c r="Z73" i="14"/>
  <c r="Z74" i="14"/>
  <c r="Z75" i="14"/>
  <c r="Z76" i="14"/>
  <c r="Z77" i="14"/>
  <c r="Z78" i="14"/>
  <c r="Z79" i="14"/>
  <c r="Z80" i="14"/>
  <c r="Z81" i="14"/>
  <c r="Z82" i="14"/>
  <c r="Z83" i="14"/>
  <c r="Z84" i="14"/>
  <c r="Z85" i="14"/>
  <c r="Z86" i="14"/>
  <c r="Z87" i="14"/>
  <c r="Z88" i="14"/>
  <c r="Z89" i="14"/>
  <c r="Z90" i="14"/>
  <c r="Z91" i="14"/>
  <c r="Z92" i="14"/>
  <c r="Z93" i="14"/>
  <c r="Z94" i="14"/>
  <c r="Z95" i="14"/>
  <c r="Z96" i="14"/>
  <c r="Z97" i="14"/>
  <c r="Z98" i="14"/>
  <c r="Z99" i="14"/>
  <c r="Z100" i="14"/>
  <c r="Z101" i="14"/>
  <c r="Z102" i="14"/>
  <c r="Z103" i="14"/>
  <c r="Z104" i="14"/>
  <c r="Z105" i="14"/>
  <c r="Z106" i="14"/>
  <c r="Z107" i="14"/>
  <c r="Z108" i="14"/>
  <c r="Z109" i="14"/>
  <c r="Z110" i="14"/>
  <c r="Z111" i="14"/>
  <c r="Z112" i="14"/>
  <c r="Z113" i="14"/>
  <c r="Z114" i="14"/>
  <c r="Z115" i="14"/>
  <c r="Z116" i="14"/>
  <c r="Z117" i="14"/>
  <c r="Z118" i="14"/>
  <c r="Z119" i="14"/>
  <c r="Z120" i="14"/>
  <c r="Z121" i="14"/>
  <c r="Z122" i="14"/>
  <c r="Z123" i="14"/>
  <c r="Z124" i="14"/>
  <c r="Z125" i="14"/>
  <c r="Z126" i="14"/>
  <c r="Z127" i="14"/>
  <c r="Z128" i="14"/>
  <c r="Z129" i="14"/>
  <c r="Z130" i="14"/>
  <c r="Z131" i="14"/>
  <c r="Z132" i="14"/>
  <c r="Z133" i="14"/>
  <c r="Z134" i="14"/>
  <c r="Z135" i="14"/>
  <c r="Z136" i="14"/>
  <c r="Z137" i="14"/>
  <c r="Z138" i="14"/>
  <c r="Z139" i="14"/>
  <c r="Z140" i="14"/>
  <c r="Z141" i="14"/>
  <c r="Z142" i="14"/>
  <c r="Z143" i="14"/>
  <c r="Z144" i="14"/>
  <c r="Z145" i="14"/>
  <c r="Z146" i="14"/>
  <c r="Z147" i="14"/>
  <c r="Z148" i="14"/>
  <c r="Z149" i="14"/>
  <c r="Z150" i="14"/>
  <c r="Z151" i="14"/>
  <c r="Z152" i="14"/>
  <c r="Z153" i="14"/>
  <c r="Z154" i="14"/>
  <c r="Z155" i="14"/>
  <c r="Z156" i="14"/>
  <c r="Z157" i="14"/>
  <c r="Z158" i="14"/>
  <c r="Z159" i="14"/>
  <c r="Z160" i="14"/>
  <c r="Z161" i="14"/>
  <c r="Z162" i="14"/>
  <c r="Z163" i="14"/>
  <c r="Z164" i="14"/>
  <c r="Z165" i="14"/>
  <c r="Z166" i="14"/>
  <c r="Z167" i="14"/>
  <c r="Z168" i="14"/>
  <c r="Z169" i="14"/>
  <c r="Z170" i="14"/>
  <c r="Z171" i="14"/>
  <c r="Z172" i="14"/>
  <c r="Z173" i="14"/>
  <c r="Z174" i="14"/>
  <c r="Z175" i="14"/>
  <c r="Z176" i="14"/>
  <c r="Z177" i="14"/>
  <c r="Z178" i="14"/>
  <c r="Z179" i="14"/>
  <c r="Z180" i="14"/>
  <c r="Z181" i="14"/>
  <c r="Z182" i="14"/>
  <c r="Z183" i="14"/>
  <c r="Z184" i="14"/>
  <c r="Z185" i="14"/>
  <c r="Z186" i="14"/>
  <c r="Z187" i="14"/>
  <c r="Z188" i="14"/>
  <c r="Z189" i="14"/>
  <c r="Z190" i="14"/>
  <c r="Z191" i="14"/>
  <c r="Z192" i="14"/>
  <c r="Z193" i="14"/>
  <c r="Z194" i="14"/>
  <c r="Z195" i="14"/>
  <c r="Z196" i="14"/>
  <c r="Z197" i="14"/>
  <c r="Z198" i="14"/>
  <c r="Z199" i="14"/>
  <c r="Z200" i="14"/>
  <c r="Z201" i="14"/>
  <c r="Z202" i="14"/>
  <c r="Z203" i="14"/>
  <c r="Z204" i="14"/>
  <c r="Z205" i="14"/>
  <c r="Z206" i="14"/>
  <c r="Z207" i="14"/>
  <c r="Z208" i="14"/>
  <c r="Z209" i="14"/>
  <c r="Z210" i="14"/>
  <c r="Z211" i="14"/>
  <c r="Z212" i="14"/>
  <c r="Z213" i="14"/>
  <c r="Z214" i="14"/>
  <c r="Z215" i="14"/>
  <c r="Z216" i="14"/>
  <c r="Z217" i="14"/>
  <c r="Z218" i="14"/>
  <c r="Z219" i="14"/>
  <c r="Z220" i="14"/>
  <c r="Z221" i="14"/>
  <c r="Z222" i="14"/>
  <c r="Z223" i="14"/>
  <c r="Z224" i="14"/>
  <c r="Z225" i="14"/>
  <c r="Z226" i="14"/>
  <c r="Z227" i="14"/>
  <c r="Z228" i="14"/>
  <c r="Z229" i="14"/>
  <c r="Z230" i="14"/>
  <c r="Z231" i="14"/>
  <c r="Z232" i="14"/>
  <c r="Z233" i="14"/>
  <c r="Z234" i="14"/>
  <c r="Z235" i="14"/>
  <c r="Z236" i="14"/>
  <c r="Z237" i="14"/>
  <c r="Z238" i="14"/>
  <c r="Z239" i="14"/>
  <c r="Z240" i="14"/>
  <c r="Z241" i="14"/>
  <c r="Z242" i="14"/>
  <c r="Z243" i="14"/>
  <c r="Z244" i="14"/>
  <c r="Z245" i="14"/>
  <c r="Z246" i="14"/>
  <c r="Z247" i="14"/>
  <c r="Z248" i="14"/>
  <c r="Z249" i="14"/>
  <c r="Z250" i="14"/>
  <c r="Z251" i="14"/>
  <c r="Z252" i="14"/>
  <c r="Z253" i="14"/>
  <c r="Z254" i="14"/>
  <c r="Z255" i="14"/>
  <c r="Z256" i="14"/>
  <c r="Z257" i="14"/>
  <c r="Z258" i="14"/>
  <c r="Z259" i="14"/>
  <c r="Z260" i="14"/>
  <c r="Z261" i="14"/>
  <c r="Z262" i="14"/>
  <c r="Z263" i="14"/>
  <c r="Z264" i="14"/>
  <c r="Z265" i="14"/>
  <c r="Z266" i="14"/>
  <c r="Z267" i="14"/>
  <c r="Z268" i="14"/>
  <c r="Z269" i="14"/>
  <c r="Z270" i="14"/>
  <c r="Z271" i="14"/>
  <c r="Z272" i="14"/>
  <c r="Z273" i="14"/>
  <c r="Z274" i="14"/>
  <c r="Z275" i="14"/>
  <c r="Z276" i="14"/>
  <c r="Z277" i="14"/>
  <c r="Z278" i="14"/>
  <c r="Z279" i="14"/>
  <c r="Z280" i="14"/>
  <c r="Z281" i="14"/>
  <c r="Z282" i="14"/>
  <c r="Z283" i="14"/>
  <c r="Z284" i="14"/>
  <c r="Z285" i="14"/>
  <c r="Z286" i="14"/>
  <c r="Z287" i="14"/>
  <c r="Z288" i="14"/>
  <c r="Z289" i="14"/>
  <c r="Z290" i="14"/>
  <c r="Z291" i="14"/>
  <c r="Z292" i="14"/>
  <c r="Z293" i="14"/>
  <c r="Z294" i="14"/>
  <c r="Z295" i="14"/>
  <c r="Z296" i="14"/>
  <c r="Z297" i="14"/>
  <c r="Z298" i="14"/>
  <c r="Z299" i="14"/>
  <c r="Z300" i="14"/>
  <c r="Z301" i="14"/>
  <c r="Z302" i="14"/>
  <c r="Z303" i="14"/>
  <c r="Z304" i="14"/>
  <c r="Z305" i="14"/>
  <c r="Z306" i="14"/>
  <c r="Z307" i="14"/>
  <c r="Z308" i="14"/>
  <c r="Z309" i="14"/>
  <c r="Z310" i="14"/>
  <c r="Z311" i="14"/>
  <c r="Z312" i="14"/>
  <c r="Z313" i="14"/>
  <c r="Z314" i="14"/>
  <c r="Z315" i="14"/>
  <c r="Z316" i="14"/>
  <c r="Z317" i="14"/>
  <c r="Z318" i="14"/>
  <c r="Z319" i="14"/>
  <c r="Z320" i="14"/>
  <c r="Z321" i="14"/>
  <c r="Z322" i="14"/>
  <c r="Z323" i="14"/>
  <c r="Z324" i="14"/>
  <c r="Z325" i="14"/>
  <c r="Z326" i="14"/>
  <c r="Z327" i="14"/>
  <c r="Z328" i="14"/>
  <c r="Z329" i="14"/>
  <c r="Z330" i="14"/>
  <c r="Z331" i="14"/>
  <c r="Z332" i="14"/>
  <c r="Z333" i="14"/>
  <c r="Z334" i="14"/>
  <c r="Z335" i="14"/>
  <c r="Z336" i="14"/>
  <c r="Z337" i="14"/>
  <c r="Z338" i="14"/>
  <c r="Z339" i="14"/>
  <c r="Z340" i="14"/>
  <c r="Z341" i="14"/>
  <c r="Z342" i="14"/>
  <c r="Z343" i="14"/>
  <c r="Z344" i="14"/>
  <c r="Z345" i="14"/>
  <c r="Z346" i="14"/>
  <c r="Z347" i="14"/>
  <c r="Z348" i="14"/>
  <c r="Z349" i="14"/>
  <c r="Z350" i="14"/>
  <c r="Z351" i="14"/>
  <c r="Z352" i="14"/>
  <c r="Z353" i="14"/>
  <c r="Z354" i="14"/>
  <c r="Z355" i="14"/>
  <c r="Z356" i="14"/>
  <c r="Z357" i="14"/>
  <c r="Z358" i="14"/>
  <c r="Z359" i="14"/>
  <c r="Z360" i="14"/>
  <c r="Z361" i="14"/>
  <c r="Z362" i="14"/>
  <c r="Z363" i="14"/>
  <c r="Z364" i="14"/>
  <c r="Z365" i="14"/>
  <c r="Z4" i="14"/>
  <c r="AB5" i="14"/>
  <c r="AB6" i="14"/>
  <c r="AB7" i="14"/>
  <c r="AB8" i="14"/>
  <c r="AB9" i="14"/>
  <c r="AB10" i="14"/>
  <c r="AB11" i="14"/>
  <c r="AB12" i="14"/>
  <c r="AB13" i="14"/>
  <c r="AB14" i="14"/>
  <c r="AB15" i="14"/>
  <c r="AB16" i="14"/>
  <c r="AB17" i="14"/>
  <c r="AB18" i="14"/>
  <c r="AB19" i="14"/>
  <c r="AB20" i="14"/>
  <c r="AB21" i="14"/>
  <c r="AB22" i="14"/>
  <c r="AB23" i="14"/>
  <c r="AB24" i="14"/>
  <c r="AB25" i="14"/>
  <c r="AB26" i="14"/>
  <c r="AB27" i="14"/>
  <c r="AB28" i="14"/>
  <c r="AB29" i="14"/>
  <c r="AB30" i="14"/>
  <c r="AB31" i="14"/>
  <c r="AB32" i="14"/>
  <c r="AB33" i="14"/>
  <c r="AB34" i="14"/>
  <c r="AB35" i="14"/>
  <c r="AB36" i="14"/>
  <c r="AB37" i="14"/>
  <c r="AB38" i="14"/>
  <c r="AB39" i="14"/>
  <c r="AB40" i="14"/>
  <c r="AB41" i="14"/>
  <c r="AB42" i="14"/>
  <c r="AB43" i="14"/>
  <c r="AB44" i="14"/>
  <c r="AB45" i="14"/>
  <c r="AB46" i="14"/>
  <c r="AB47" i="14"/>
  <c r="AB48" i="14"/>
  <c r="AB49" i="14"/>
  <c r="AB50" i="14"/>
  <c r="AB51" i="14"/>
  <c r="AB52" i="14"/>
  <c r="AB53" i="14"/>
  <c r="AB54" i="14"/>
  <c r="AB55" i="14"/>
  <c r="AB56" i="14"/>
  <c r="AB57" i="14"/>
  <c r="AB58" i="14"/>
  <c r="AB59" i="14"/>
  <c r="AB60" i="14"/>
  <c r="AB61" i="14"/>
  <c r="AB62" i="14"/>
  <c r="AB63" i="14"/>
  <c r="AB64" i="14"/>
  <c r="AB65" i="14"/>
  <c r="AB66" i="14"/>
  <c r="AB67" i="14"/>
  <c r="AB68" i="14"/>
  <c r="AB69" i="14"/>
  <c r="AB70" i="14"/>
  <c r="AB71" i="14"/>
  <c r="AB72" i="14"/>
  <c r="AB73" i="14"/>
  <c r="AB74" i="14"/>
  <c r="AB75" i="14"/>
  <c r="AB76" i="14"/>
  <c r="AB77" i="14"/>
  <c r="AB78" i="14"/>
  <c r="AB79" i="14"/>
  <c r="AB80" i="14"/>
  <c r="AB81" i="14"/>
  <c r="AB82" i="14"/>
  <c r="AB83" i="14"/>
  <c r="AB84" i="14"/>
  <c r="AB85" i="14"/>
  <c r="AB86" i="14"/>
  <c r="AB87" i="14"/>
  <c r="AB88" i="14"/>
  <c r="AB89" i="14"/>
  <c r="AB90" i="14"/>
  <c r="AB91" i="14"/>
  <c r="AB92" i="14"/>
  <c r="AB93" i="14"/>
  <c r="AB94" i="14"/>
  <c r="AB95" i="14"/>
  <c r="AB96" i="14"/>
  <c r="AB97" i="14"/>
  <c r="AB98" i="14"/>
  <c r="AB99" i="14"/>
  <c r="AB100" i="14"/>
  <c r="AB101" i="14"/>
  <c r="AB102" i="14"/>
  <c r="AB103" i="14"/>
  <c r="AB104" i="14"/>
  <c r="AB105" i="14"/>
  <c r="AB106" i="14"/>
  <c r="AB107" i="14"/>
  <c r="AB108" i="14"/>
  <c r="AB109" i="14"/>
  <c r="AB110" i="14"/>
  <c r="AB111" i="14"/>
  <c r="AB112" i="14"/>
  <c r="AB113" i="14"/>
  <c r="AB114" i="14"/>
  <c r="AB115" i="14"/>
  <c r="AB116" i="14"/>
  <c r="AB117" i="14"/>
  <c r="AB118" i="14"/>
  <c r="AB119" i="14"/>
  <c r="AB120" i="14"/>
  <c r="AB121" i="14"/>
  <c r="AB122" i="14"/>
  <c r="AB123" i="14"/>
  <c r="AB124" i="14"/>
  <c r="AB125" i="14"/>
  <c r="AB126" i="14"/>
  <c r="AB127" i="14"/>
  <c r="AB128" i="14"/>
  <c r="AB129" i="14"/>
  <c r="AB130" i="14"/>
  <c r="AB131" i="14"/>
  <c r="AB132" i="14"/>
  <c r="AB133" i="14"/>
  <c r="AB134" i="14"/>
  <c r="AB135" i="14"/>
  <c r="AB136" i="14"/>
  <c r="AB137" i="14"/>
  <c r="AB138" i="14"/>
  <c r="AB139" i="14"/>
  <c r="AB140" i="14"/>
  <c r="AB141" i="14"/>
  <c r="AB142" i="14"/>
  <c r="AB143" i="14"/>
  <c r="AB144" i="14"/>
  <c r="AB145" i="14"/>
  <c r="AB146" i="14"/>
  <c r="AB147" i="14"/>
  <c r="AB148" i="14"/>
  <c r="AB149" i="14"/>
  <c r="AB150" i="14"/>
  <c r="AB151" i="14"/>
  <c r="AB152" i="14"/>
  <c r="AB153" i="14"/>
  <c r="AB154" i="14"/>
  <c r="AB155" i="14"/>
  <c r="AB156" i="14"/>
  <c r="AB157" i="14"/>
  <c r="AB158" i="14"/>
  <c r="AB159" i="14"/>
  <c r="AB160" i="14"/>
  <c r="AB161" i="14"/>
  <c r="AB162" i="14"/>
  <c r="AB163" i="14"/>
  <c r="AB164" i="14"/>
  <c r="AB165" i="14"/>
  <c r="AB166" i="14"/>
  <c r="AB167" i="14"/>
  <c r="AB168" i="14"/>
  <c r="AB169" i="14"/>
  <c r="AB170" i="14"/>
  <c r="AB171" i="14"/>
  <c r="AB172" i="14"/>
  <c r="AB173" i="14"/>
  <c r="AB174" i="14"/>
  <c r="AB175" i="14"/>
  <c r="AB176" i="14"/>
  <c r="AB177" i="14"/>
  <c r="AB178" i="14"/>
  <c r="AB179" i="14"/>
  <c r="AB180" i="14"/>
  <c r="AB181" i="14"/>
  <c r="AB182" i="14"/>
  <c r="AB183" i="14"/>
  <c r="AB184" i="14"/>
  <c r="AB185" i="14"/>
  <c r="AB186" i="14"/>
  <c r="AB187" i="14"/>
  <c r="AB188" i="14"/>
  <c r="AB189" i="14"/>
  <c r="AB190" i="14"/>
  <c r="AB191" i="14"/>
  <c r="AB192" i="14"/>
  <c r="AB193" i="14"/>
  <c r="AB194" i="14"/>
  <c r="AB195" i="14"/>
  <c r="AB196" i="14"/>
  <c r="AB197" i="14"/>
  <c r="AB198" i="14"/>
  <c r="AB199" i="14"/>
  <c r="AB200" i="14"/>
  <c r="AB201" i="14"/>
  <c r="AB202" i="14"/>
  <c r="AB203" i="14"/>
  <c r="AB204" i="14"/>
  <c r="AB205" i="14"/>
  <c r="AB206" i="14"/>
  <c r="AB207" i="14"/>
  <c r="AB208" i="14"/>
  <c r="AB209" i="14"/>
  <c r="AB210" i="14"/>
  <c r="AB211" i="14"/>
  <c r="AB212" i="14"/>
  <c r="AB213" i="14"/>
  <c r="AB214" i="14"/>
  <c r="AB215" i="14"/>
  <c r="AB216" i="14"/>
  <c r="AB217" i="14"/>
  <c r="AB218" i="14"/>
  <c r="AB219" i="14"/>
  <c r="AB220" i="14"/>
  <c r="AB221" i="14"/>
  <c r="AB222" i="14"/>
  <c r="AB223" i="14"/>
  <c r="AB224" i="14"/>
  <c r="AB225" i="14"/>
  <c r="AB226" i="14"/>
  <c r="AB227" i="14"/>
  <c r="AB228" i="14"/>
  <c r="AB229" i="14"/>
  <c r="AB230" i="14"/>
  <c r="AB231" i="14"/>
  <c r="AB232" i="14"/>
  <c r="AB233" i="14"/>
  <c r="AB234" i="14"/>
  <c r="AB235" i="14"/>
  <c r="AB236" i="14"/>
  <c r="AB237" i="14"/>
  <c r="AB238" i="14"/>
  <c r="AB239" i="14"/>
  <c r="AB240" i="14"/>
  <c r="AB241" i="14"/>
  <c r="AB242" i="14"/>
  <c r="AB243" i="14"/>
  <c r="AB244" i="14"/>
  <c r="AB245" i="14"/>
  <c r="AB246" i="14"/>
  <c r="AB247" i="14"/>
  <c r="AB248" i="14"/>
  <c r="AB249" i="14"/>
  <c r="AB250" i="14"/>
  <c r="AB251" i="14"/>
  <c r="AB252" i="14"/>
  <c r="AB253" i="14"/>
  <c r="AB254" i="14"/>
  <c r="AB255" i="14"/>
  <c r="AB256" i="14"/>
  <c r="AB257" i="14"/>
  <c r="AB258" i="14"/>
  <c r="AB259" i="14"/>
  <c r="AB260" i="14"/>
  <c r="AB261" i="14"/>
  <c r="AB262" i="14"/>
  <c r="AB263" i="14"/>
  <c r="AB264" i="14"/>
  <c r="AB265" i="14"/>
  <c r="AB266" i="14"/>
  <c r="AB267" i="14"/>
  <c r="AB268" i="14"/>
  <c r="AB269" i="14"/>
  <c r="AB270" i="14"/>
  <c r="AB271" i="14"/>
  <c r="AB272" i="14"/>
  <c r="AB273" i="14"/>
  <c r="AB274" i="14"/>
  <c r="AB275" i="14"/>
  <c r="AB276" i="14"/>
  <c r="AB277" i="14"/>
  <c r="AB278" i="14"/>
  <c r="AB279" i="14"/>
  <c r="AB280" i="14"/>
  <c r="AB281" i="14"/>
  <c r="AB282" i="14"/>
  <c r="AB283" i="14"/>
  <c r="AB284" i="14"/>
  <c r="AB285" i="14"/>
  <c r="AB286" i="14"/>
  <c r="AB287" i="14"/>
  <c r="AB288" i="14"/>
  <c r="AB289" i="14"/>
  <c r="AB290" i="14"/>
  <c r="AB291" i="14"/>
  <c r="AB292" i="14"/>
  <c r="AB293" i="14"/>
  <c r="AB294" i="14"/>
  <c r="AB295" i="14"/>
  <c r="AB296" i="14"/>
  <c r="AB297" i="14"/>
  <c r="AB298" i="14"/>
  <c r="AB299" i="14"/>
  <c r="AB300" i="14"/>
  <c r="AB301" i="14"/>
  <c r="AB302" i="14"/>
  <c r="AB303" i="14"/>
  <c r="AB304" i="14"/>
  <c r="AB305" i="14"/>
  <c r="AB306" i="14"/>
  <c r="AB307" i="14"/>
  <c r="AB308" i="14"/>
  <c r="AB309" i="14"/>
  <c r="AB310" i="14"/>
  <c r="AB311" i="14"/>
  <c r="AB312" i="14"/>
  <c r="AB313" i="14"/>
  <c r="AB314" i="14"/>
  <c r="AB315" i="14"/>
  <c r="AB316" i="14"/>
  <c r="AB317" i="14"/>
  <c r="AB318" i="14"/>
  <c r="AB319" i="14"/>
  <c r="AB320" i="14"/>
  <c r="AB321" i="14"/>
  <c r="AB322" i="14"/>
  <c r="AB323" i="14"/>
  <c r="AB324" i="14"/>
  <c r="AB325" i="14"/>
  <c r="AB326" i="14"/>
  <c r="AB327" i="14"/>
  <c r="AB328" i="14"/>
  <c r="AB329" i="14"/>
  <c r="AB330" i="14"/>
  <c r="AB331" i="14"/>
  <c r="AB332" i="14"/>
  <c r="AB333" i="14"/>
  <c r="AB334" i="14"/>
  <c r="AB335" i="14"/>
  <c r="AB336" i="14"/>
  <c r="AB337" i="14"/>
  <c r="AB338" i="14"/>
  <c r="AB339" i="14"/>
  <c r="AB340" i="14"/>
  <c r="AB341" i="14"/>
  <c r="AB342" i="14"/>
  <c r="AB343" i="14"/>
  <c r="AB344" i="14"/>
  <c r="AB345" i="14"/>
  <c r="AB346" i="14"/>
  <c r="AB347" i="14"/>
  <c r="AB348" i="14"/>
  <c r="AB349" i="14"/>
  <c r="AB350" i="14"/>
  <c r="AB351" i="14"/>
  <c r="AB352" i="14"/>
  <c r="AB353" i="14"/>
  <c r="AB354" i="14"/>
  <c r="AB355" i="14"/>
  <c r="AB356" i="14"/>
  <c r="AB357" i="14"/>
  <c r="AB358" i="14"/>
  <c r="AB359" i="14"/>
  <c r="AB360" i="14"/>
  <c r="AB361" i="14"/>
  <c r="AB362" i="14"/>
  <c r="AB363" i="14"/>
  <c r="AB364" i="14"/>
  <c r="AB365" i="14"/>
  <c r="AB4" i="14"/>
  <c r="X4" i="14"/>
  <c r="X5" i="14"/>
  <c r="X7" i="14"/>
  <c r="X8" i="14"/>
  <c r="X9" i="14"/>
  <c r="X10" i="14"/>
  <c r="X11" i="14"/>
  <c r="X12" i="14"/>
  <c r="X13" i="14"/>
  <c r="X14" i="14"/>
  <c r="X15" i="14"/>
  <c r="X16" i="14"/>
  <c r="X17" i="14"/>
  <c r="X18" i="14"/>
  <c r="X19" i="14"/>
  <c r="X20" i="14"/>
  <c r="X21" i="14"/>
  <c r="X22" i="14"/>
  <c r="X23" i="14"/>
  <c r="X24" i="14"/>
  <c r="X25" i="14"/>
  <c r="X26" i="14"/>
  <c r="X27" i="14"/>
  <c r="X28" i="14"/>
  <c r="X29" i="14"/>
  <c r="X30" i="14"/>
  <c r="X31" i="14"/>
  <c r="X32" i="14"/>
  <c r="X33" i="14"/>
  <c r="X34" i="14"/>
  <c r="X35" i="14"/>
  <c r="X36" i="14"/>
  <c r="X37" i="14"/>
  <c r="X38" i="14"/>
  <c r="X39" i="14"/>
  <c r="X40" i="14"/>
  <c r="X41" i="14"/>
  <c r="X42" i="14"/>
  <c r="X43" i="14"/>
  <c r="X44" i="14"/>
  <c r="X45" i="14"/>
  <c r="X46" i="14"/>
  <c r="X47" i="14"/>
  <c r="X48" i="14"/>
  <c r="X49" i="14"/>
  <c r="X50" i="14"/>
  <c r="X51" i="14"/>
  <c r="X52" i="14"/>
  <c r="X53" i="14"/>
  <c r="X54" i="14"/>
  <c r="X55" i="14"/>
  <c r="X56" i="14"/>
  <c r="X57" i="14"/>
  <c r="X58" i="14"/>
  <c r="X59" i="14"/>
  <c r="X60" i="14"/>
  <c r="X61" i="14"/>
  <c r="X62" i="14"/>
  <c r="X63" i="14"/>
  <c r="X64" i="14"/>
  <c r="X65" i="14"/>
  <c r="X66" i="14"/>
  <c r="X67" i="14"/>
  <c r="X68" i="14"/>
  <c r="X69" i="14"/>
  <c r="X70" i="14"/>
  <c r="X71" i="14"/>
  <c r="X72" i="14"/>
  <c r="X73" i="14"/>
  <c r="X74" i="14"/>
  <c r="X75" i="14"/>
  <c r="X76" i="14"/>
  <c r="X77" i="14"/>
  <c r="X78" i="14"/>
  <c r="X79" i="14"/>
  <c r="X80" i="14"/>
  <c r="X81" i="14"/>
  <c r="X82" i="14"/>
  <c r="X83" i="14"/>
  <c r="X84" i="14"/>
  <c r="X85" i="14"/>
  <c r="X86" i="14"/>
  <c r="X87" i="14"/>
  <c r="X88" i="14"/>
  <c r="X89" i="14"/>
  <c r="X90" i="14"/>
  <c r="X91" i="14"/>
  <c r="X92" i="14"/>
  <c r="X93" i="14"/>
  <c r="X94" i="14"/>
  <c r="X95" i="14"/>
  <c r="X96" i="14"/>
  <c r="X97" i="14"/>
  <c r="X98" i="14"/>
  <c r="X99" i="14"/>
  <c r="X100" i="14"/>
  <c r="X101" i="14"/>
  <c r="X102" i="14"/>
  <c r="X103" i="14"/>
  <c r="X104" i="14"/>
  <c r="X105" i="14"/>
  <c r="X106" i="14"/>
  <c r="X107" i="14"/>
  <c r="X108" i="14"/>
  <c r="X109" i="14"/>
  <c r="X110" i="14"/>
  <c r="X111" i="14"/>
  <c r="X112" i="14"/>
  <c r="X113" i="14"/>
  <c r="X114" i="14"/>
  <c r="X115" i="14"/>
  <c r="X116" i="14"/>
  <c r="X117" i="14"/>
  <c r="X118" i="14"/>
  <c r="X119" i="14"/>
  <c r="X120" i="14"/>
  <c r="X121" i="14"/>
  <c r="X122" i="14"/>
  <c r="X123" i="14"/>
  <c r="X124" i="14"/>
  <c r="X125" i="14"/>
  <c r="X126" i="14"/>
  <c r="X127" i="14"/>
  <c r="X128" i="14"/>
  <c r="X129" i="14"/>
  <c r="X130" i="14"/>
  <c r="X131" i="14"/>
  <c r="X132" i="14"/>
  <c r="X133" i="14"/>
  <c r="X134" i="14"/>
  <c r="X135" i="14"/>
  <c r="X136" i="14"/>
  <c r="X137" i="14"/>
  <c r="X138" i="14"/>
  <c r="X139" i="14"/>
  <c r="X140" i="14"/>
  <c r="X141" i="14"/>
  <c r="X142" i="14"/>
  <c r="X143" i="14"/>
  <c r="X144" i="14"/>
  <c r="X145" i="14"/>
  <c r="X146" i="14"/>
  <c r="X147" i="14"/>
  <c r="X148" i="14"/>
  <c r="X149" i="14"/>
  <c r="X150" i="14"/>
  <c r="X151" i="14"/>
  <c r="X152" i="14"/>
  <c r="X153" i="14"/>
  <c r="X154" i="14"/>
  <c r="X155" i="14"/>
  <c r="X156" i="14"/>
  <c r="X157" i="14"/>
  <c r="X158" i="14"/>
  <c r="X159" i="14"/>
  <c r="X160" i="14"/>
  <c r="X161" i="14"/>
  <c r="X162" i="14"/>
  <c r="X163" i="14"/>
  <c r="X164" i="14"/>
  <c r="X165" i="14"/>
  <c r="X166" i="14"/>
  <c r="X167" i="14"/>
  <c r="X168" i="14"/>
  <c r="X169" i="14"/>
  <c r="X170" i="14"/>
  <c r="X171" i="14"/>
  <c r="X172" i="14"/>
  <c r="X173" i="14"/>
  <c r="X174" i="14"/>
  <c r="X175" i="14"/>
  <c r="X176" i="14"/>
  <c r="X177" i="14"/>
  <c r="X178" i="14"/>
  <c r="X179" i="14"/>
  <c r="X180" i="14"/>
  <c r="X181" i="14"/>
  <c r="X182" i="14"/>
  <c r="X183" i="14"/>
  <c r="X184" i="14"/>
  <c r="X185" i="14"/>
  <c r="X186" i="14"/>
  <c r="X187" i="14"/>
  <c r="X188" i="14"/>
  <c r="X189" i="14"/>
  <c r="X190" i="14"/>
  <c r="X191" i="14"/>
  <c r="X192" i="14"/>
  <c r="X193" i="14"/>
  <c r="X194" i="14"/>
  <c r="X195" i="14"/>
  <c r="X196" i="14"/>
  <c r="X197" i="14"/>
  <c r="X198" i="14"/>
  <c r="X199" i="14"/>
  <c r="X200" i="14"/>
  <c r="X201" i="14"/>
  <c r="X202" i="14"/>
  <c r="X203" i="14"/>
  <c r="X204" i="14"/>
  <c r="X205" i="14"/>
  <c r="X206" i="14"/>
  <c r="X207" i="14"/>
  <c r="X208" i="14"/>
  <c r="X209" i="14"/>
  <c r="X210" i="14"/>
  <c r="X211" i="14"/>
  <c r="X212" i="14"/>
  <c r="X213" i="14"/>
  <c r="X214" i="14"/>
  <c r="X215" i="14"/>
  <c r="X216" i="14"/>
  <c r="X217" i="14"/>
  <c r="X218" i="14"/>
  <c r="X219" i="14"/>
  <c r="X220" i="14"/>
  <c r="X221" i="14"/>
  <c r="X222" i="14"/>
  <c r="X223" i="14"/>
  <c r="X224" i="14"/>
  <c r="X225" i="14"/>
  <c r="X226" i="14"/>
  <c r="X227" i="14"/>
  <c r="X228" i="14"/>
  <c r="X229" i="14"/>
  <c r="X230" i="14"/>
  <c r="X231" i="14"/>
  <c r="X232" i="14"/>
  <c r="X233" i="14"/>
  <c r="X234" i="14"/>
  <c r="X235" i="14"/>
  <c r="X236" i="14"/>
  <c r="X237" i="14"/>
  <c r="X238" i="14"/>
  <c r="X239" i="14"/>
  <c r="X240" i="14"/>
  <c r="X241" i="14"/>
  <c r="X242" i="14"/>
  <c r="X243" i="14"/>
  <c r="X244" i="14"/>
  <c r="X245" i="14"/>
  <c r="X246" i="14"/>
  <c r="X247" i="14"/>
  <c r="X248" i="14"/>
  <c r="X249" i="14"/>
  <c r="X250" i="14"/>
  <c r="X251" i="14"/>
  <c r="X252" i="14"/>
  <c r="X253" i="14"/>
  <c r="X254" i="14"/>
  <c r="X255" i="14"/>
  <c r="X256" i="14"/>
  <c r="X257" i="14"/>
  <c r="X258" i="14"/>
  <c r="X259" i="14"/>
  <c r="X260" i="14"/>
  <c r="X261" i="14"/>
  <c r="X262" i="14"/>
  <c r="X263" i="14"/>
  <c r="X264" i="14"/>
  <c r="X265" i="14"/>
  <c r="X266" i="14"/>
  <c r="X267" i="14"/>
  <c r="X268" i="14"/>
  <c r="X269" i="14"/>
  <c r="X270" i="14"/>
  <c r="X271" i="14"/>
  <c r="X272" i="14"/>
  <c r="X273" i="14"/>
  <c r="X274" i="14"/>
  <c r="X275" i="14"/>
  <c r="X276" i="14"/>
  <c r="X277" i="14"/>
  <c r="X278" i="14"/>
  <c r="X279" i="14"/>
  <c r="X280" i="14"/>
  <c r="X281" i="14"/>
  <c r="X282" i="14"/>
  <c r="X283" i="14"/>
  <c r="X284" i="14"/>
  <c r="X285" i="14"/>
  <c r="X286" i="14"/>
  <c r="X287" i="14"/>
  <c r="X288" i="14"/>
  <c r="X289" i="14"/>
  <c r="X290" i="14"/>
  <c r="X291" i="14"/>
  <c r="X292" i="14"/>
  <c r="X293" i="14"/>
  <c r="X294" i="14"/>
  <c r="X295" i="14"/>
  <c r="X296" i="14"/>
  <c r="X297" i="14"/>
  <c r="X298" i="14"/>
  <c r="X299" i="14"/>
  <c r="X300" i="14"/>
  <c r="X301" i="14"/>
  <c r="X302" i="14"/>
  <c r="X303" i="14"/>
  <c r="X304" i="14"/>
  <c r="X305" i="14"/>
  <c r="X306" i="14"/>
  <c r="X307" i="14"/>
  <c r="X308" i="14"/>
  <c r="X309" i="14"/>
  <c r="X310" i="14"/>
  <c r="X311" i="14"/>
  <c r="X312" i="14"/>
  <c r="X313" i="14"/>
  <c r="X314" i="14"/>
  <c r="X315" i="14"/>
  <c r="X316" i="14"/>
  <c r="X317" i="14"/>
  <c r="X318" i="14"/>
  <c r="X319" i="14"/>
  <c r="X320" i="14"/>
  <c r="X321" i="14"/>
  <c r="X322" i="14"/>
  <c r="X323" i="14"/>
  <c r="X324" i="14"/>
  <c r="X325" i="14"/>
  <c r="X326" i="14"/>
  <c r="X327" i="14"/>
  <c r="X328" i="14"/>
  <c r="X329" i="14"/>
  <c r="X330" i="14"/>
  <c r="X331" i="14"/>
  <c r="X332" i="14"/>
  <c r="X333" i="14"/>
  <c r="X334" i="14"/>
  <c r="X335" i="14"/>
  <c r="X336" i="14"/>
  <c r="X337" i="14"/>
  <c r="X338" i="14"/>
  <c r="X339" i="14"/>
  <c r="X340" i="14"/>
  <c r="X341" i="14"/>
  <c r="X342" i="14"/>
  <c r="X343" i="14"/>
  <c r="X344" i="14"/>
  <c r="X345" i="14"/>
  <c r="X346" i="14"/>
  <c r="X347" i="14"/>
  <c r="X348" i="14"/>
  <c r="X349" i="14"/>
  <c r="X350" i="14"/>
  <c r="X351" i="14"/>
  <c r="X352" i="14"/>
  <c r="X353" i="14"/>
  <c r="X354" i="14"/>
  <c r="X355" i="14"/>
  <c r="X356" i="14"/>
  <c r="X357" i="14"/>
  <c r="X358" i="14"/>
  <c r="X359" i="14"/>
  <c r="X360" i="14"/>
  <c r="X361" i="14"/>
  <c r="X362" i="14"/>
  <c r="X363" i="14"/>
  <c r="X364" i="14"/>
  <c r="X365" i="14"/>
  <c r="X6" i="14"/>
  <c r="AA27" i="14"/>
  <c r="AA28" i="14"/>
  <c r="AA29" i="14"/>
  <c r="AA30" i="14"/>
  <c r="AA31" i="14"/>
  <c r="AA32" i="14"/>
  <c r="AA33" i="14"/>
  <c r="AA34" i="14"/>
  <c r="AA35" i="14"/>
  <c r="AA36" i="14"/>
  <c r="AA37" i="14"/>
  <c r="AA38" i="14"/>
  <c r="AA39" i="14"/>
  <c r="AA40" i="14"/>
  <c r="AA41" i="14"/>
  <c r="AA42" i="14"/>
  <c r="AA43" i="14"/>
  <c r="AA44" i="14"/>
  <c r="AA45" i="14"/>
  <c r="AA46" i="14"/>
  <c r="AA47" i="14"/>
  <c r="AA48" i="14"/>
  <c r="AA49" i="14"/>
  <c r="AA50" i="14"/>
  <c r="AA51" i="14"/>
  <c r="AA52" i="14"/>
  <c r="AA53" i="14"/>
  <c r="AA54" i="14"/>
  <c r="AA55" i="14"/>
  <c r="AA56" i="14"/>
  <c r="AA57" i="14"/>
  <c r="AA58" i="14"/>
  <c r="AA59" i="14"/>
  <c r="AA60" i="14"/>
  <c r="AA61" i="14"/>
  <c r="AA62" i="14"/>
  <c r="AA63" i="14"/>
  <c r="AA64" i="14"/>
  <c r="AA65" i="14"/>
  <c r="AA66" i="14"/>
  <c r="AA67" i="14"/>
  <c r="AA68" i="14"/>
  <c r="AA69" i="14"/>
  <c r="AA70" i="14"/>
  <c r="AA71" i="14"/>
  <c r="AA72" i="14"/>
  <c r="AA73" i="14"/>
  <c r="AA74" i="14"/>
  <c r="AA75" i="14"/>
  <c r="AA76" i="14"/>
  <c r="AA77" i="14"/>
  <c r="AA78" i="14"/>
  <c r="AA79" i="14"/>
  <c r="AA80" i="14"/>
  <c r="AA81" i="14"/>
  <c r="AA82" i="14"/>
  <c r="AA83" i="14"/>
  <c r="AA84" i="14"/>
  <c r="AA85" i="14"/>
  <c r="AA86" i="14"/>
  <c r="AA87" i="14"/>
  <c r="AA88" i="14"/>
  <c r="AA89" i="14"/>
  <c r="AA90" i="14"/>
  <c r="AA91" i="14"/>
  <c r="AA92" i="14"/>
  <c r="AA93" i="14"/>
  <c r="AA94" i="14"/>
  <c r="AA95" i="14"/>
  <c r="AA96" i="14"/>
  <c r="AA97" i="14"/>
  <c r="AA98" i="14"/>
  <c r="AA99" i="14"/>
  <c r="AA100" i="14"/>
  <c r="AA101" i="14"/>
  <c r="AA102" i="14"/>
  <c r="AA103" i="14"/>
  <c r="AA104" i="14"/>
  <c r="AA105" i="14"/>
  <c r="AA106" i="14"/>
  <c r="AA107" i="14"/>
  <c r="AA108" i="14"/>
  <c r="AA109" i="14"/>
  <c r="AA110" i="14"/>
  <c r="AA111" i="14"/>
  <c r="AA112" i="14"/>
  <c r="AA113" i="14"/>
  <c r="AA114" i="14"/>
  <c r="AA115" i="14"/>
  <c r="AA116" i="14"/>
  <c r="AA117" i="14"/>
  <c r="AA118" i="14"/>
  <c r="AA119" i="14"/>
  <c r="AA120" i="14"/>
  <c r="AA121" i="14"/>
  <c r="AA122" i="14"/>
  <c r="AA123" i="14"/>
  <c r="AA124" i="14"/>
  <c r="AA125" i="14"/>
  <c r="AA126" i="14"/>
  <c r="AA127" i="14"/>
  <c r="AA128" i="14"/>
  <c r="AA129" i="14"/>
  <c r="AA130" i="14"/>
  <c r="AA131" i="14"/>
  <c r="AA132" i="14"/>
  <c r="AA133" i="14"/>
  <c r="AA134" i="14"/>
  <c r="AA135" i="14"/>
  <c r="AA136" i="14"/>
  <c r="AA137" i="14"/>
  <c r="AA138" i="14"/>
  <c r="AA139" i="14"/>
  <c r="AA140" i="14"/>
  <c r="AA141" i="14"/>
  <c r="AA142" i="14"/>
  <c r="AA143" i="14"/>
  <c r="AA144" i="14"/>
  <c r="AA145" i="14"/>
  <c r="AA146" i="14"/>
  <c r="AA147" i="14"/>
  <c r="AA148" i="14"/>
  <c r="AA149" i="14"/>
  <c r="AA150" i="14"/>
  <c r="AA151" i="14"/>
  <c r="AA152" i="14"/>
  <c r="AA153" i="14"/>
  <c r="AA154" i="14"/>
  <c r="AA155" i="14"/>
  <c r="AA156" i="14"/>
  <c r="AA157" i="14"/>
  <c r="AA158" i="14"/>
  <c r="AA159" i="14"/>
  <c r="AA160" i="14"/>
  <c r="AA161" i="14"/>
  <c r="AA162" i="14"/>
  <c r="AA163" i="14"/>
  <c r="AA164" i="14"/>
  <c r="AA165" i="14"/>
  <c r="AA166" i="14"/>
  <c r="AA167" i="14"/>
  <c r="AA168" i="14"/>
  <c r="AA169" i="14"/>
  <c r="AA170" i="14"/>
  <c r="AA171" i="14"/>
  <c r="AA172" i="14"/>
  <c r="AA173" i="14"/>
  <c r="AA174" i="14"/>
  <c r="AA175" i="14"/>
  <c r="AA176" i="14"/>
  <c r="AA177" i="14"/>
  <c r="AA178" i="14"/>
  <c r="AA179" i="14"/>
  <c r="AA180" i="14"/>
  <c r="AA181" i="14"/>
  <c r="AA182" i="14"/>
  <c r="AA183" i="14"/>
  <c r="AA184" i="14"/>
  <c r="AA185" i="14"/>
  <c r="AA186" i="14"/>
  <c r="AA187" i="14"/>
  <c r="AA188" i="14"/>
  <c r="AA189" i="14"/>
  <c r="AA190" i="14"/>
  <c r="AA191" i="14"/>
  <c r="AA192" i="14"/>
  <c r="AA193" i="14"/>
  <c r="AA194" i="14"/>
  <c r="AA195" i="14"/>
  <c r="AA196" i="14"/>
  <c r="AA197" i="14"/>
  <c r="AA198" i="14"/>
  <c r="AA199" i="14"/>
  <c r="AA200" i="14"/>
  <c r="AA201" i="14"/>
  <c r="AA202" i="14"/>
  <c r="AA203" i="14"/>
  <c r="AA204" i="14"/>
  <c r="AA205" i="14"/>
  <c r="AA206" i="14"/>
  <c r="AA207" i="14"/>
  <c r="AA208" i="14"/>
  <c r="AA209" i="14"/>
  <c r="AA210" i="14"/>
  <c r="AA211" i="14"/>
  <c r="AA212" i="14"/>
  <c r="AA213" i="14"/>
  <c r="AA214" i="14"/>
  <c r="AA215" i="14"/>
  <c r="AA216" i="14"/>
  <c r="AA217" i="14"/>
  <c r="AA218" i="14"/>
  <c r="AA219" i="14"/>
  <c r="AA220" i="14"/>
  <c r="AA221" i="14"/>
  <c r="AA222" i="14"/>
  <c r="AA223" i="14"/>
  <c r="AA224" i="14"/>
  <c r="AA225" i="14"/>
  <c r="AA226" i="14"/>
  <c r="AA227" i="14"/>
  <c r="AA228" i="14"/>
  <c r="AA229" i="14"/>
  <c r="AA230" i="14"/>
  <c r="AA231" i="14"/>
  <c r="AA232" i="14"/>
  <c r="AA233" i="14"/>
  <c r="AA234" i="14"/>
  <c r="AA235" i="14"/>
  <c r="AA236" i="14"/>
  <c r="AA237" i="14"/>
  <c r="AA238" i="14"/>
  <c r="AA239" i="14"/>
  <c r="AA240" i="14"/>
  <c r="AA241" i="14"/>
  <c r="AA242" i="14"/>
  <c r="AA243" i="14"/>
  <c r="AA244" i="14"/>
  <c r="AA245" i="14"/>
  <c r="AA246" i="14"/>
  <c r="AA247" i="14"/>
  <c r="AA248" i="14"/>
  <c r="AA249" i="14"/>
  <c r="AA250" i="14"/>
  <c r="AA251" i="14"/>
  <c r="AA252" i="14"/>
  <c r="AA253" i="14"/>
  <c r="AA254" i="14"/>
  <c r="AA255" i="14"/>
  <c r="AA256" i="14"/>
  <c r="AA257" i="14"/>
  <c r="AA258" i="14"/>
  <c r="AA259" i="14"/>
  <c r="AA260" i="14"/>
  <c r="AA261" i="14"/>
  <c r="AA262" i="14"/>
  <c r="AA263" i="14"/>
  <c r="AA264" i="14"/>
  <c r="AA265" i="14"/>
  <c r="AA266" i="14"/>
  <c r="AA267" i="14"/>
  <c r="AA268" i="14"/>
  <c r="AA269" i="14"/>
  <c r="AA270" i="14"/>
  <c r="AA271" i="14"/>
  <c r="AA272" i="14"/>
  <c r="AA273" i="14"/>
  <c r="AA274" i="14"/>
  <c r="AA275" i="14"/>
  <c r="AA276" i="14"/>
  <c r="AA277" i="14"/>
  <c r="AA278" i="14"/>
  <c r="AA279" i="14"/>
  <c r="AA280" i="14"/>
  <c r="AA281" i="14"/>
  <c r="AA282" i="14"/>
  <c r="AA283" i="14"/>
  <c r="AA284" i="14"/>
  <c r="AA285" i="14"/>
  <c r="AA286" i="14"/>
  <c r="AA287" i="14"/>
  <c r="AA288" i="14"/>
  <c r="AA289" i="14"/>
  <c r="AA290" i="14"/>
  <c r="AA291" i="14"/>
  <c r="AA292" i="14"/>
  <c r="AA293" i="14"/>
  <c r="AA294" i="14"/>
  <c r="AA295" i="14"/>
  <c r="AA296" i="14"/>
  <c r="AA297" i="14"/>
  <c r="AA298" i="14"/>
  <c r="AA299" i="14"/>
  <c r="AA300" i="14"/>
  <c r="AA301" i="14"/>
  <c r="AA302" i="14"/>
  <c r="AA303" i="14"/>
  <c r="AA304" i="14"/>
  <c r="AA305" i="14"/>
  <c r="AA306" i="14"/>
  <c r="AA307" i="14"/>
  <c r="AA308" i="14"/>
  <c r="AA309" i="14"/>
  <c r="AA310" i="14"/>
  <c r="AA311" i="14"/>
  <c r="AA312" i="14"/>
  <c r="AA313" i="14"/>
  <c r="AA314" i="14"/>
  <c r="AA315" i="14"/>
  <c r="AA316" i="14"/>
  <c r="AA317" i="14"/>
  <c r="AA318" i="14"/>
  <c r="AA319" i="14"/>
  <c r="AA320" i="14"/>
  <c r="AA321" i="14"/>
  <c r="AA322" i="14"/>
  <c r="AA323" i="14"/>
  <c r="AA324" i="14"/>
  <c r="AA325" i="14"/>
  <c r="AA326" i="14"/>
  <c r="AA327" i="14"/>
  <c r="AA328" i="14"/>
  <c r="AA329" i="14"/>
  <c r="AA330" i="14"/>
  <c r="AA331" i="14"/>
  <c r="AA332" i="14"/>
  <c r="AA333" i="14"/>
  <c r="AA334" i="14"/>
  <c r="AA335" i="14"/>
  <c r="AA336" i="14"/>
  <c r="AA337" i="14"/>
  <c r="AA338" i="14"/>
  <c r="AA339" i="14"/>
  <c r="AA340" i="14"/>
  <c r="AA341" i="14"/>
  <c r="AA342" i="14"/>
  <c r="AA343" i="14"/>
  <c r="AA344" i="14"/>
  <c r="AA345" i="14"/>
  <c r="AA346" i="14"/>
  <c r="AA347" i="14"/>
  <c r="AA348" i="14"/>
  <c r="AA349" i="14"/>
  <c r="AA350" i="14"/>
  <c r="AA351" i="14"/>
  <c r="AA352" i="14"/>
  <c r="AA353" i="14"/>
  <c r="AA354" i="14"/>
  <c r="AA355" i="14"/>
  <c r="AA356" i="14"/>
  <c r="AA357" i="14"/>
  <c r="AA358" i="14"/>
  <c r="AA359" i="14"/>
  <c r="AA360" i="14"/>
  <c r="AA361" i="14"/>
  <c r="AA362" i="14"/>
  <c r="AA363" i="14"/>
  <c r="AA364" i="14"/>
  <c r="AA365" i="14"/>
  <c r="AA11" i="14"/>
  <c r="AA12" i="14"/>
  <c r="AA13" i="14"/>
  <c r="AA14" i="14"/>
  <c r="AA15" i="14"/>
  <c r="AA16" i="14"/>
  <c r="AA17" i="14"/>
  <c r="AA18" i="14"/>
  <c r="AA19" i="14"/>
  <c r="AA20" i="14"/>
  <c r="AA21" i="14"/>
  <c r="AA22" i="14"/>
  <c r="AA23" i="14"/>
  <c r="AA24" i="14"/>
  <c r="AA25" i="14"/>
  <c r="AA26" i="14"/>
  <c r="AA6" i="14"/>
  <c r="AA7" i="14"/>
  <c r="AA8" i="14"/>
  <c r="AA9" i="14"/>
  <c r="AA10" i="14"/>
  <c r="AA5" i="14"/>
  <c r="Y6" i="14"/>
  <c r="Y7" i="14"/>
  <c r="Y8" i="14"/>
  <c r="Y9" i="14"/>
  <c r="Y10" i="14"/>
  <c r="Y11" i="14"/>
  <c r="Y12" i="14"/>
  <c r="Y13" i="14"/>
  <c r="Y14" i="14"/>
  <c r="Y15" i="14"/>
  <c r="Y16" i="14"/>
  <c r="Y17" i="14"/>
  <c r="Y18" i="14"/>
  <c r="Y19" i="14"/>
  <c r="Y20" i="14"/>
  <c r="Y21" i="14"/>
  <c r="Y22" i="14"/>
  <c r="Y23" i="14"/>
  <c r="Y24" i="14"/>
  <c r="Y25" i="14"/>
  <c r="Y26" i="14"/>
  <c r="Y27" i="14"/>
  <c r="Y28" i="14"/>
  <c r="Y29" i="14"/>
  <c r="Y30" i="14"/>
  <c r="Y31" i="14"/>
  <c r="Y32" i="14"/>
  <c r="Y33" i="14"/>
  <c r="Y34" i="14"/>
  <c r="Y35" i="14"/>
  <c r="Y36" i="14"/>
  <c r="Y37" i="14"/>
  <c r="Y38" i="14"/>
  <c r="Y39" i="14"/>
  <c r="Y40" i="14"/>
  <c r="Y41" i="14"/>
  <c r="Y42" i="14"/>
  <c r="Y43" i="14"/>
  <c r="Y44" i="14"/>
  <c r="Y45" i="14"/>
  <c r="Y46" i="14"/>
  <c r="Y47" i="14"/>
  <c r="Y48" i="14"/>
  <c r="Y49" i="14"/>
  <c r="Y50" i="14"/>
  <c r="Y51" i="14"/>
  <c r="Y52" i="14"/>
  <c r="Y53" i="14"/>
  <c r="Y54" i="14"/>
  <c r="Y55" i="14"/>
  <c r="Y56" i="14"/>
  <c r="Y57" i="14"/>
  <c r="Y58" i="14"/>
  <c r="Y59" i="14"/>
  <c r="Y60" i="14"/>
  <c r="Y61" i="14"/>
  <c r="Y62" i="14"/>
  <c r="Y63" i="14"/>
  <c r="Y64" i="14"/>
  <c r="Y65" i="14"/>
  <c r="Y66" i="14"/>
  <c r="Y67" i="14"/>
  <c r="Y68" i="14"/>
  <c r="Y69" i="14"/>
  <c r="Y70" i="14"/>
  <c r="Y71" i="14"/>
  <c r="Y72" i="14"/>
  <c r="Y73" i="14"/>
  <c r="Y74" i="14"/>
  <c r="Y75" i="14"/>
  <c r="Y76" i="14"/>
  <c r="Y77" i="14"/>
  <c r="Y78" i="14"/>
  <c r="Y79" i="14"/>
  <c r="Y80" i="14"/>
  <c r="Y81" i="14"/>
  <c r="Y82" i="14"/>
  <c r="Y83" i="14"/>
  <c r="Y84" i="14"/>
  <c r="Y85" i="14"/>
  <c r="Y86" i="14"/>
  <c r="Y87" i="14"/>
  <c r="Y88" i="14"/>
  <c r="Y89" i="14"/>
  <c r="Y90" i="14"/>
  <c r="Y91" i="14"/>
  <c r="Y92" i="14"/>
  <c r="Y93" i="14"/>
  <c r="Y94" i="14"/>
  <c r="Y95" i="14"/>
  <c r="Y96" i="14"/>
  <c r="Y97" i="14"/>
  <c r="Y98" i="14"/>
  <c r="Y99" i="14"/>
  <c r="Y100" i="14"/>
  <c r="Y101" i="14"/>
  <c r="Y102" i="14"/>
  <c r="Y103" i="14"/>
  <c r="Y104" i="14"/>
  <c r="Y105" i="14"/>
  <c r="Y106" i="14"/>
  <c r="Y107" i="14"/>
  <c r="Y108" i="14"/>
  <c r="Y109" i="14"/>
  <c r="Y110" i="14"/>
  <c r="Y111" i="14"/>
  <c r="Y112" i="14"/>
  <c r="Y113" i="14"/>
  <c r="Y114" i="14"/>
  <c r="Y115" i="14"/>
  <c r="Y116" i="14"/>
  <c r="Y117" i="14"/>
  <c r="Y118" i="14"/>
  <c r="Y119" i="14"/>
  <c r="Y120" i="14"/>
  <c r="Y121" i="14"/>
  <c r="Y122" i="14"/>
  <c r="Y123" i="14"/>
  <c r="Y124" i="14"/>
  <c r="Y125" i="14"/>
  <c r="Y126" i="14"/>
  <c r="Y127" i="14"/>
  <c r="Y128" i="14"/>
  <c r="Y129" i="14"/>
  <c r="Y130" i="14"/>
  <c r="Y131" i="14"/>
  <c r="Y132" i="14"/>
  <c r="Y133" i="14"/>
  <c r="Y134" i="14"/>
  <c r="Y135" i="14"/>
  <c r="Y136" i="14"/>
  <c r="Y137" i="14"/>
  <c r="Y138" i="14"/>
  <c r="Y139" i="14"/>
  <c r="Y140" i="14"/>
  <c r="Y141" i="14"/>
  <c r="Y142" i="14"/>
  <c r="Y143" i="14"/>
  <c r="Y144" i="14"/>
  <c r="Y145" i="14"/>
  <c r="Y146" i="14"/>
  <c r="Y147" i="14"/>
  <c r="Y148" i="14"/>
  <c r="Y149" i="14"/>
  <c r="Y150" i="14"/>
  <c r="Y151" i="14"/>
  <c r="Y152" i="14"/>
  <c r="Y153" i="14"/>
  <c r="Y154" i="14"/>
  <c r="Y155" i="14"/>
  <c r="Y156" i="14"/>
  <c r="Y157" i="14"/>
  <c r="Y158" i="14"/>
  <c r="Y159" i="14"/>
  <c r="Y160" i="14"/>
  <c r="Y161" i="14"/>
  <c r="Y162" i="14"/>
  <c r="Y163" i="14"/>
  <c r="Y164" i="14"/>
  <c r="Y165" i="14"/>
  <c r="Y166" i="14"/>
  <c r="Y167" i="14"/>
  <c r="Y168" i="14"/>
  <c r="Y169" i="14"/>
  <c r="Y170" i="14"/>
  <c r="Y171" i="14"/>
  <c r="Y172" i="14"/>
  <c r="Y173" i="14"/>
  <c r="Y174" i="14"/>
  <c r="Y175" i="14"/>
  <c r="Y176" i="14"/>
  <c r="Y177" i="14"/>
  <c r="Y178" i="14"/>
  <c r="Y179" i="14"/>
  <c r="Y180" i="14"/>
  <c r="Y181" i="14"/>
  <c r="Y182" i="14"/>
  <c r="Y183" i="14"/>
  <c r="Y184" i="14"/>
  <c r="Y185" i="14"/>
  <c r="Y186" i="14"/>
  <c r="Y187" i="14"/>
  <c r="Y188" i="14"/>
  <c r="Y189" i="14"/>
  <c r="Y190" i="14"/>
  <c r="Y191" i="14"/>
  <c r="Y192" i="14"/>
  <c r="Y193" i="14"/>
  <c r="Y194" i="14"/>
  <c r="Y195" i="14"/>
  <c r="Y196" i="14"/>
  <c r="Y197" i="14"/>
  <c r="Y198" i="14"/>
  <c r="Y199" i="14"/>
  <c r="Y200" i="14"/>
  <c r="Y201" i="14"/>
  <c r="Y202" i="14"/>
  <c r="Y203" i="14"/>
  <c r="Y204" i="14"/>
  <c r="Y205" i="14"/>
  <c r="Y206" i="14"/>
  <c r="Y207" i="14"/>
  <c r="Y208" i="14"/>
  <c r="Y209" i="14"/>
  <c r="Y210" i="14"/>
  <c r="Y211" i="14"/>
  <c r="Y212" i="14"/>
  <c r="Y213" i="14"/>
  <c r="Y214" i="14"/>
  <c r="Y215" i="14"/>
  <c r="Y216" i="14"/>
  <c r="Y217" i="14"/>
  <c r="Y218" i="14"/>
  <c r="Y219" i="14"/>
  <c r="Y220" i="14"/>
  <c r="Y221" i="14"/>
  <c r="Y222" i="14"/>
  <c r="Y223" i="14"/>
  <c r="Y224" i="14"/>
  <c r="Y225" i="14"/>
  <c r="Y226" i="14"/>
  <c r="Y227" i="14"/>
  <c r="Y228" i="14"/>
  <c r="Y229" i="14"/>
  <c r="Y230" i="14"/>
  <c r="Y231" i="14"/>
  <c r="Y232" i="14"/>
  <c r="Y233" i="14"/>
  <c r="Y234" i="14"/>
  <c r="Y235" i="14"/>
  <c r="Y236" i="14"/>
  <c r="Y237" i="14"/>
  <c r="Y238" i="14"/>
  <c r="Y239" i="14"/>
  <c r="Y240" i="14"/>
  <c r="Y241" i="14"/>
  <c r="Y242" i="14"/>
  <c r="Y243" i="14"/>
  <c r="Y244" i="14"/>
  <c r="Y245" i="14"/>
  <c r="Y246" i="14"/>
  <c r="Y247" i="14"/>
  <c r="Y248" i="14"/>
  <c r="Y249" i="14"/>
  <c r="Y250" i="14"/>
  <c r="Y251" i="14"/>
  <c r="Y252" i="14"/>
  <c r="Y253" i="14"/>
  <c r="Y254" i="14"/>
  <c r="Y255" i="14"/>
  <c r="Y256" i="14"/>
  <c r="Y257" i="14"/>
  <c r="Y258" i="14"/>
  <c r="Y259" i="14"/>
  <c r="Y260" i="14"/>
  <c r="Y261" i="14"/>
  <c r="Y262" i="14"/>
  <c r="Y263" i="14"/>
  <c r="Y264" i="14"/>
  <c r="Y265" i="14"/>
  <c r="Y266" i="14"/>
  <c r="Y267" i="14"/>
  <c r="Y268" i="14"/>
  <c r="Y269" i="14"/>
  <c r="Y270" i="14"/>
  <c r="Y271" i="14"/>
  <c r="Y272" i="14"/>
  <c r="Y273" i="14"/>
  <c r="Y274" i="14"/>
  <c r="Y275" i="14"/>
  <c r="Y276" i="14"/>
  <c r="Y277" i="14"/>
  <c r="Y278" i="14"/>
  <c r="Y279" i="14"/>
  <c r="Y280" i="14"/>
  <c r="Y281" i="14"/>
  <c r="Y282" i="14"/>
  <c r="Y283" i="14"/>
  <c r="Y284" i="14"/>
  <c r="Y285" i="14"/>
  <c r="Y286" i="14"/>
  <c r="Y287" i="14"/>
  <c r="Y288" i="14"/>
  <c r="Y289" i="14"/>
  <c r="Y290" i="14"/>
  <c r="Y291" i="14"/>
  <c r="Y292" i="14"/>
  <c r="Y293" i="14"/>
  <c r="Y294" i="14"/>
  <c r="Y295" i="14"/>
  <c r="Y296" i="14"/>
  <c r="Y297" i="14"/>
  <c r="Y298" i="14"/>
  <c r="Y299" i="14"/>
  <c r="Y300" i="14"/>
  <c r="Y301" i="14"/>
  <c r="Y302" i="14"/>
  <c r="Y303" i="14"/>
  <c r="Y304" i="14"/>
  <c r="Y305" i="14"/>
  <c r="Y306" i="14"/>
  <c r="Y307" i="14"/>
  <c r="Y308" i="14"/>
  <c r="Y309" i="14"/>
  <c r="Y310" i="14"/>
  <c r="Y311" i="14"/>
  <c r="Y312" i="14"/>
  <c r="Y313" i="14"/>
  <c r="Y314" i="14"/>
  <c r="Y315" i="14"/>
  <c r="Y316" i="14"/>
  <c r="Y317" i="14"/>
  <c r="Y318" i="14"/>
  <c r="Y319" i="14"/>
  <c r="Y320" i="14"/>
  <c r="Y321" i="14"/>
  <c r="Y322" i="14"/>
  <c r="Y323" i="14"/>
  <c r="Y324" i="14"/>
  <c r="Y325" i="14"/>
  <c r="Y326" i="14"/>
  <c r="Y327" i="14"/>
  <c r="Y328" i="14"/>
  <c r="Y329" i="14"/>
  <c r="Y330" i="14"/>
  <c r="Y331" i="14"/>
  <c r="Y332" i="14"/>
  <c r="Y333" i="14"/>
  <c r="Y334" i="14"/>
  <c r="Y335" i="14"/>
  <c r="Y336" i="14"/>
  <c r="Y337" i="14"/>
  <c r="Y338" i="14"/>
  <c r="Y339" i="14"/>
  <c r="Y340" i="14"/>
  <c r="Y341" i="14"/>
  <c r="Y342" i="14"/>
  <c r="Y343" i="14"/>
  <c r="Y344" i="14"/>
  <c r="Y345" i="14"/>
  <c r="Y346" i="14"/>
  <c r="Y347" i="14"/>
  <c r="Y348" i="14"/>
  <c r="Y349" i="14"/>
  <c r="Y350" i="14"/>
  <c r="Y351" i="14"/>
  <c r="Y352" i="14"/>
  <c r="Y353" i="14"/>
  <c r="Y354" i="14"/>
  <c r="Y355" i="14"/>
  <c r="Y356" i="14"/>
  <c r="Y357" i="14"/>
  <c r="Y358" i="14"/>
  <c r="Y359" i="14"/>
  <c r="Y360" i="14"/>
  <c r="Y361" i="14"/>
  <c r="Y362" i="14"/>
  <c r="Y363" i="14"/>
  <c r="Y364" i="14"/>
  <c r="Y365" i="14"/>
  <c r="Y5" i="14"/>
  <c r="U5" i="14"/>
  <c r="W6" i="14"/>
  <c r="W7" i="14"/>
  <c r="W8" i="14"/>
  <c r="W9" i="14"/>
  <c r="W10" i="14"/>
  <c r="W11" i="14"/>
  <c r="W12" i="14"/>
  <c r="W13" i="14"/>
  <c r="W14" i="14"/>
  <c r="W15" i="14"/>
  <c r="W16" i="14"/>
  <c r="W17" i="14"/>
  <c r="W18" i="14"/>
  <c r="W19" i="14"/>
  <c r="W20" i="14"/>
  <c r="W21" i="14"/>
  <c r="W22" i="14"/>
  <c r="W23" i="14"/>
  <c r="W24" i="14"/>
  <c r="W25" i="14"/>
  <c r="W26" i="14"/>
  <c r="W27" i="14"/>
  <c r="W28" i="14"/>
  <c r="W29" i="14"/>
  <c r="W30" i="14"/>
  <c r="W31" i="14"/>
  <c r="W32" i="14"/>
  <c r="W33" i="14"/>
  <c r="W34" i="14"/>
  <c r="W35" i="14"/>
  <c r="W36" i="14"/>
  <c r="W37" i="14"/>
  <c r="W38" i="14"/>
  <c r="W39" i="14"/>
  <c r="W40" i="14"/>
  <c r="W41" i="14"/>
  <c r="W42" i="14"/>
  <c r="W43" i="14"/>
  <c r="W44" i="14"/>
  <c r="W45" i="14"/>
  <c r="W46" i="14"/>
  <c r="W47" i="14"/>
  <c r="W48" i="14"/>
  <c r="W49" i="14"/>
  <c r="W50" i="14"/>
  <c r="W51" i="14"/>
  <c r="W52" i="14"/>
  <c r="W53" i="14"/>
  <c r="W54" i="14"/>
  <c r="W55" i="14"/>
  <c r="W56" i="14"/>
  <c r="W57" i="14"/>
  <c r="W58" i="14"/>
  <c r="W59" i="14"/>
  <c r="W60" i="14"/>
  <c r="W61" i="14"/>
  <c r="W62" i="14"/>
  <c r="W63" i="14"/>
  <c r="W64" i="14"/>
  <c r="W65" i="14"/>
  <c r="W66" i="14"/>
  <c r="W67" i="14"/>
  <c r="W68" i="14"/>
  <c r="W69" i="14"/>
  <c r="W70" i="14"/>
  <c r="W71" i="14"/>
  <c r="W72" i="14"/>
  <c r="W73" i="14"/>
  <c r="W74" i="14"/>
  <c r="W75" i="14"/>
  <c r="W76" i="14"/>
  <c r="W77" i="14"/>
  <c r="W78" i="14"/>
  <c r="W79" i="14"/>
  <c r="W80" i="14"/>
  <c r="W81" i="14"/>
  <c r="W82" i="14"/>
  <c r="W83" i="14"/>
  <c r="W84" i="14"/>
  <c r="W85" i="14"/>
  <c r="W86" i="14"/>
  <c r="W87" i="14"/>
  <c r="W88" i="14"/>
  <c r="W89" i="14"/>
  <c r="W90" i="14"/>
  <c r="W91" i="14"/>
  <c r="W92" i="14"/>
  <c r="W93" i="14"/>
  <c r="W94" i="14"/>
  <c r="W95" i="14"/>
  <c r="W96" i="14"/>
  <c r="W97" i="14"/>
  <c r="W98" i="14"/>
  <c r="W99" i="14"/>
  <c r="W100" i="14"/>
  <c r="W101" i="14"/>
  <c r="W102" i="14"/>
  <c r="W103" i="14"/>
  <c r="W104" i="14"/>
  <c r="W105" i="14"/>
  <c r="W106" i="14"/>
  <c r="W107" i="14"/>
  <c r="W108" i="14"/>
  <c r="W109" i="14"/>
  <c r="W110" i="14"/>
  <c r="W111" i="14"/>
  <c r="W112" i="14"/>
  <c r="W113" i="14"/>
  <c r="W114" i="14"/>
  <c r="W115" i="14"/>
  <c r="W116" i="14"/>
  <c r="W117" i="14"/>
  <c r="W118" i="14"/>
  <c r="W119" i="14"/>
  <c r="W120" i="14"/>
  <c r="W121" i="14"/>
  <c r="W122" i="14"/>
  <c r="W123" i="14"/>
  <c r="W124" i="14"/>
  <c r="W125" i="14"/>
  <c r="W126" i="14"/>
  <c r="W127" i="14"/>
  <c r="W128" i="14"/>
  <c r="W129" i="14"/>
  <c r="W130" i="14"/>
  <c r="W131" i="14"/>
  <c r="W132" i="14"/>
  <c r="W133" i="14"/>
  <c r="W134" i="14"/>
  <c r="W135" i="14"/>
  <c r="W136" i="14"/>
  <c r="W137" i="14"/>
  <c r="W138" i="14"/>
  <c r="W139" i="14"/>
  <c r="W140" i="14"/>
  <c r="W141" i="14"/>
  <c r="W142" i="14"/>
  <c r="W143" i="14"/>
  <c r="W144" i="14"/>
  <c r="W145" i="14"/>
  <c r="W146" i="14"/>
  <c r="W147" i="14"/>
  <c r="W148" i="14"/>
  <c r="W149" i="14"/>
  <c r="W150" i="14"/>
  <c r="W151" i="14"/>
  <c r="W152" i="14"/>
  <c r="W153" i="14"/>
  <c r="W154" i="14"/>
  <c r="W155" i="14"/>
  <c r="W156" i="14"/>
  <c r="W157" i="14"/>
  <c r="W158" i="14"/>
  <c r="W159" i="14"/>
  <c r="W160" i="14"/>
  <c r="W161" i="14"/>
  <c r="W162" i="14"/>
  <c r="W163" i="14"/>
  <c r="W164" i="14"/>
  <c r="W165" i="14"/>
  <c r="W166" i="14"/>
  <c r="W167" i="14"/>
  <c r="W168" i="14"/>
  <c r="W169" i="14"/>
  <c r="W170" i="14"/>
  <c r="W171" i="14"/>
  <c r="W172" i="14"/>
  <c r="W173" i="14"/>
  <c r="W174" i="14"/>
  <c r="W175" i="14"/>
  <c r="W176" i="14"/>
  <c r="W177" i="14"/>
  <c r="W178" i="14"/>
  <c r="W179" i="14"/>
  <c r="W180" i="14"/>
  <c r="W181" i="14"/>
  <c r="W182" i="14"/>
  <c r="W183" i="14"/>
  <c r="W184" i="14"/>
  <c r="W185" i="14"/>
  <c r="W186" i="14"/>
  <c r="W187" i="14"/>
  <c r="W188" i="14"/>
  <c r="W189" i="14"/>
  <c r="W190" i="14"/>
  <c r="W191" i="14"/>
  <c r="W192" i="14"/>
  <c r="W193" i="14"/>
  <c r="W194" i="14"/>
  <c r="W195" i="14"/>
  <c r="W196" i="14"/>
  <c r="W197" i="14"/>
  <c r="W198" i="14"/>
  <c r="W199" i="14"/>
  <c r="W200" i="14"/>
  <c r="W201" i="14"/>
  <c r="W202" i="14"/>
  <c r="W203" i="14"/>
  <c r="W204" i="14"/>
  <c r="W205" i="14"/>
  <c r="W206" i="14"/>
  <c r="W207" i="14"/>
  <c r="W208" i="14"/>
  <c r="W209" i="14"/>
  <c r="W210" i="14"/>
  <c r="W211" i="14"/>
  <c r="W212" i="14"/>
  <c r="W213" i="14"/>
  <c r="W214" i="14"/>
  <c r="W215" i="14"/>
  <c r="W216" i="14"/>
  <c r="W217" i="14"/>
  <c r="W218" i="14"/>
  <c r="W219" i="14"/>
  <c r="W220" i="14"/>
  <c r="W221" i="14"/>
  <c r="W222" i="14"/>
  <c r="W223" i="14"/>
  <c r="W224" i="14"/>
  <c r="W225" i="14"/>
  <c r="W226" i="14"/>
  <c r="W227" i="14"/>
  <c r="W228" i="14"/>
  <c r="W229" i="14"/>
  <c r="W230" i="14"/>
  <c r="W231" i="14"/>
  <c r="W232" i="14"/>
  <c r="W233" i="14"/>
  <c r="W234" i="14"/>
  <c r="W235" i="14"/>
  <c r="W236" i="14"/>
  <c r="W237" i="14"/>
  <c r="W238" i="14"/>
  <c r="W239" i="14"/>
  <c r="W240" i="14"/>
  <c r="W241" i="14"/>
  <c r="W242" i="14"/>
  <c r="W243" i="14"/>
  <c r="W244" i="14"/>
  <c r="W245" i="14"/>
  <c r="W246" i="14"/>
  <c r="W247" i="14"/>
  <c r="W248" i="14"/>
  <c r="W249" i="14"/>
  <c r="W250" i="14"/>
  <c r="W251" i="14"/>
  <c r="W252" i="14"/>
  <c r="W253" i="14"/>
  <c r="W254" i="14"/>
  <c r="W255" i="14"/>
  <c r="W256" i="14"/>
  <c r="W257" i="14"/>
  <c r="W258" i="14"/>
  <c r="W259" i="14"/>
  <c r="W260" i="14"/>
  <c r="W261" i="14"/>
  <c r="W262" i="14"/>
  <c r="W263" i="14"/>
  <c r="W264" i="14"/>
  <c r="W265" i="14"/>
  <c r="W266" i="14"/>
  <c r="W267" i="14"/>
  <c r="W268" i="14"/>
  <c r="W269" i="14"/>
  <c r="W270" i="14"/>
  <c r="W271" i="14"/>
  <c r="W272" i="14"/>
  <c r="W273" i="14"/>
  <c r="W274" i="14"/>
  <c r="W275" i="14"/>
  <c r="W276" i="14"/>
  <c r="W277" i="14"/>
  <c r="W278" i="14"/>
  <c r="W279" i="14"/>
  <c r="W280" i="14"/>
  <c r="W281" i="14"/>
  <c r="W282" i="14"/>
  <c r="W283" i="14"/>
  <c r="W284" i="14"/>
  <c r="W285" i="14"/>
  <c r="W286" i="14"/>
  <c r="W287" i="14"/>
  <c r="W288" i="14"/>
  <c r="W289" i="14"/>
  <c r="W290" i="14"/>
  <c r="W291" i="14"/>
  <c r="W292" i="14"/>
  <c r="W293" i="14"/>
  <c r="W294" i="14"/>
  <c r="W295" i="14"/>
  <c r="W296" i="14"/>
  <c r="W297" i="14"/>
  <c r="W298" i="14"/>
  <c r="W299" i="14"/>
  <c r="W300" i="14"/>
  <c r="W301" i="14"/>
  <c r="W302" i="14"/>
  <c r="W303" i="14"/>
  <c r="W304" i="14"/>
  <c r="W305" i="14"/>
  <c r="W306" i="14"/>
  <c r="W307" i="14"/>
  <c r="W308" i="14"/>
  <c r="W309" i="14"/>
  <c r="W310" i="14"/>
  <c r="W311" i="14"/>
  <c r="W312" i="14"/>
  <c r="W313" i="14"/>
  <c r="W314" i="14"/>
  <c r="W315" i="14"/>
  <c r="W316" i="14"/>
  <c r="W317" i="14"/>
  <c r="W318" i="14"/>
  <c r="W319" i="14"/>
  <c r="W320" i="14"/>
  <c r="W321" i="14"/>
  <c r="W322" i="14"/>
  <c r="W323" i="14"/>
  <c r="W324" i="14"/>
  <c r="W325" i="14"/>
  <c r="W326" i="14"/>
  <c r="W327" i="14"/>
  <c r="W328" i="14"/>
  <c r="W329" i="14"/>
  <c r="W330" i="14"/>
  <c r="W331" i="14"/>
  <c r="W332" i="14"/>
  <c r="W333" i="14"/>
  <c r="W334" i="14"/>
  <c r="W335" i="14"/>
  <c r="W336" i="14"/>
  <c r="W337" i="14"/>
  <c r="W338" i="14"/>
  <c r="W339" i="14"/>
  <c r="W340" i="14"/>
  <c r="W341" i="14"/>
  <c r="W342" i="14"/>
  <c r="W343" i="14"/>
  <c r="W344" i="14"/>
  <c r="W345" i="14"/>
  <c r="W346" i="14"/>
  <c r="W347" i="14"/>
  <c r="W348" i="14"/>
  <c r="W349" i="14"/>
  <c r="W350" i="14"/>
  <c r="W351" i="14"/>
  <c r="W352" i="14"/>
  <c r="W353" i="14"/>
  <c r="W354" i="14"/>
  <c r="W355" i="14"/>
  <c r="W356" i="14"/>
  <c r="W357" i="14"/>
  <c r="W358" i="14"/>
  <c r="W359" i="14"/>
  <c r="W360" i="14"/>
  <c r="W361" i="14"/>
  <c r="W362" i="14"/>
  <c r="W363" i="14"/>
  <c r="W364" i="14"/>
  <c r="W365" i="14"/>
  <c r="W5" i="14"/>
  <c r="W4" i="14"/>
  <c r="V6" i="14"/>
  <c r="V7" i="14"/>
  <c r="V8" i="14"/>
  <c r="V9" i="14"/>
  <c r="V10" i="14"/>
  <c r="V11" i="14"/>
  <c r="V12" i="14"/>
  <c r="V13" i="14"/>
  <c r="V14" i="14"/>
  <c r="V15" i="14"/>
  <c r="V16" i="14"/>
  <c r="V17" i="14"/>
  <c r="V18" i="14"/>
  <c r="V19" i="14"/>
  <c r="V20" i="14"/>
  <c r="V21" i="14"/>
  <c r="V22" i="14"/>
  <c r="V23" i="14"/>
  <c r="V24" i="14"/>
  <c r="V25" i="14"/>
  <c r="V26" i="14"/>
  <c r="V27" i="14"/>
  <c r="V28" i="14"/>
  <c r="V29" i="14"/>
  <c r="V30" i="14"/>
  <c r="V31" i="14"/>
  <c r="V32" i="14"/>
  <c r="V33" i="14"/>
  <c r="V34" i="14"/>
  <c r="V35" i="14"/>
  <c r="V36" i="14"/>
  <c r="V37" i="14"/>
  <c r="V38" i="14"/>
  <c r="V39" i="14"/>
  <c r="V40" i="14"/>
  <c r="V41" i="14"/>
  <c r="V42" i="14"/>
  <c r="V43" i="14"/>
  <c r="V44" i="14"/>
  <c r="V45" i="14"/>
  <c r="V46" i="14"/>
  <c r="V47" i="14"/>
  <c r="V48" i="14"/>
  <c r="V49" i="14"/>
  <c r="V50" i="14"/>
  <c r="V51" i="14"/>
  <c r="V52" i="14"/>
  <c r="V53" i="14"/>
  <c r="V54" i="14"/>
  <c r="V55" i="14"/>
  <c r="V56" i="14"/>
  <c r="V57" i="14"/>
  <c r="V58" i="14"/>
  <c r="V59" i="14"/>
  <c r="V60" i="14"/>
  <c r="V61" i="14"/>
  <c r="V62" i="14"/>
  <c r="V63" i="14"/>
  <c r="V64" i="14"/>
  <c r="V65" i="14"/>
  <c r="V66" i="14"/>
  <c r="V67" i="14"/>
  <c r="V68" i="14"/>
  <c r="V69" i="14"/>
  <c r="V70" i="14"/>
  <c r="V71" i="14"/>
  <c r="V72" i="14"/>
  <c r="V73" i="14"/>
  <c r="V74" i="14"/>
  <c r="V75" i="14"/>
  <c r="V76" i="14"/>
  <c r="V77" i="14"/>
  <c r="V78" i="14"/>
  <c r="V79" i="14"/>
  <c r="V80" i="14"/>
  <c r="V81" i="14"/>
  <c r="V82" i="14"/>
  <c r="V83" i="14"/>
  <c r="V84" i="14"/>
  <c r="V85" i="14"/>
  <c r="V86" i="14"/>
  <c r="V87" i="14"/>
  <c r="V88" i="14"/>
  <c r="V89" i="14"/>
  <c r="V90" i="14"/>
  <c r="V91" i="14"/>
  <c r="V92" i="14"/>
  <c r="V93" i="14"/>
  <c r="V94" i="14"/>
  <c r="V95" i="14"/>
  <c r="V96" i="14"/>
  <c r="V97" i="14"/>
  <c r="V98" i="14"/>
  <c r="V99" i="14"/>
  <c r="V100" i="14"/>
  <c r="V101" i="14"/>
  <c r="V102" i="14"/>
  <c r="V103" i="14"/>
  <c r="V104" i="14"/>
  <c r="V105" i="14"/>
  <c r="V106" i="14"/>
  <c r="V107" i="14"/>
  <c r="V108" i="14"/>
  <c r="V109" i="14"/>
  <c r="V110" i="14"/>
  <c r="V111" i="14"/>
  <c r="V112" i="14"/>
  <c r="V113" i="14"/>
  <c r="V114" i="14"/>
  <c r="V115" i="14"/>
  <c r="V116" i="14"/>
  <c r="V117" i="14"/>
  <c r="V118" i="14"/>
  <c r="V119" i="14"/>
  <c r="V120" i="14"/>
  <c r="V121" i="14"/>
  <c r="V122" i="14"/>
  <c r="V123" i="14"/>
  <c r="V124" i="14"/>
  <c r="V125" i="14"/>
  <c r="V126" i="14"/>
  <c r="V127" i="14"/>
  <c r="V128" i="14"/>
  <c r="V129" i="14"/>
  <c r="V130" i="14"/>
  <c r="V131" i="14"/>
  <c r="V132" i="14"/>
  <c r="V133" i="14"/>
  <c r="V134" i="14"/>
  <c r="V135" i="14"/>
  <c r="V136" i="14"/>
  <c r="V137" i="14"/>
  <c r="V138" i="14"/>
  <c r="V139" i="14"/>
  <c r="V140" i="14"/>
  <c r="V141" i="14"/>
  <c r="V142" i="14"/>
  <c r="V143" i="14"/>
  <c r="V144" i="14"/>
  <c r="V145" i="14"/>
  <c r="V146" i="14"/>
  <c r="V147" i="14"/>
  <c r="V148" i="14"/>
  <c r="V149" i="14"/>
  <c r="V150" i="14"/>
  <c r="V151" i="14"/>
  <c r="V152" i="14"/>
  <c r="V153" i="14"/>
  <c r="V154" i="14"/>
  <c r="V155" i="14"/>
  <c r="V156" i="14"/>
  <c r="V157" i="14"/>
  <c r="V158" i="14"/>
  <c r="V159" i="14"/>
  <c r="V160" i="14"/>
  <c r="V161" i="14"/>
  <c r="V162" i="14"/>
  <c r="V163" i="14"/>
  <c r="V164" i="14"/>
  <c r="V165" i="14"/>
  <c r="V166" i="14"/>
  <c r="V167" i="14"/>
  <c r="V168" i="14"/>
  <c r="V169" i="14"/>
  <c r="V170" i="14"/>
  <c r="V171" i="14"/>
  <c r="V172" i="14"/>
  <c r="V173" i="14"/>
  <c r="V174" i="14"/>
  <c r="V175" i="14"/>
  <c r="V176" i="14"/>
  <c r="V177" i="14"/>
  <c r="V178" i="14"/>
  <c r="V179" i="14"/>
  <c r="V180" i="14"/>
  <c r="V181" i="14"/>
  <c r="V182" i="14"/>
  <c r="V183" i="14"/>
  <c r="V184" i="14"/>
  <c r="V185" i="14"/>
  <c r="V186" i="14"/>
  <c r="V187" i="14"/>
  <c r="V188" i="14"/>
  <c r="V189" i="14"/>
  <c r="V190" i="14"/>
  <c r="V191" i="14"/>
  <c r="V192" i="14"/>
  <c r="V193" i="14"/>
  <c r="V194" i="14"/>
  <c r="V195" i="14"/>
  <c r="V196" i="14"/>
  <c r="V197" i="14"/>
  <c r="V198" i="14"/>
  <c r="V199" i="14"/>
  <c r="V200" i="14"/>
  <c r="V201" i="14"/>
  <c r="V202" i="14"/>
  <c r="V203" i="14"/>
  <c r="V204" i="14"/>
  <c r="V205" i="14"/>
  <c r="V206" i="14"/>
  <c r="V207" i="14"/>
  <c r="V208" i="14"/>
  <c r="V209" i="14"/>
  <c r="V210" i="14"/>
  <c r="V211" i="14"/>
  <c r="V212" i="14"/>
  <c r="V213" i="14"/>
  <c r="V214" i="14"/>
  <c r="V215" i="14"/>
  <c r="V216" i="14"/>
  <c r="V217" i="14"/>
  <c r="V218" i="14"/>
  <c r="V219" i="14"/>
  <c r="V220" i="14"/>
  <c r="V221" i="14"/>
  <c r="V222" i="14"/>
  <c r="V223" i="14"/>
  <c r="V224" i="14"/>
  <c r="V225" i="14"/>
  <c r="V226" i="14"/>
  <c r="V227" i="14"/>
  <c r="V228" i="14"/>
  <c r="V229" i="14"/>
  <c r="V230" i="14"/>
  <c r="V231" i="14"/>
  <c r="V232" i="14"/>
  <c r="V233" i="14"/>
  <c r="V234" i="14"/>
  <c r="V235" i="14"/>
  <c r="V236" i="14"/>
  <c r="V237" i="14"/>
  <c r="V238" i="14"/>
  <c r="V239" i="14"/>
  <c r="V240" i="14"/>
  <c r="V241" i="14"/>
  <c r="V242" i="14"/>
  <c r="V243" i="14"/>
  <c r="V244" i="14"/>
  <c r="V245" i="14"/>
  <c r="V246" i="14"/>
  <c r="V247" i="14"/>
  <c r="V248" i="14"/>
  <c r="V249" i="14"/>
  <c r="V250" i="14"/>
  <c r="V251" i="14"/>
  <c r="V252" i="14"/>
  <c r="V253" i="14"/>
  <c r="V254" i="14"/>
  <c r="V255" i="14"/>
  <c r="V256" i="14"/>
  <c r="V257" i="14"/>
  <c r="V258" i="14"/>
  <c r="V259" i="14"/>
  <c r="V260" i="14"/>
  <c r="V261" i="14"/>
  <c r="V262" i="14"/>
  <c r="V263" i="14"/>
  <c r="V264" i="14"/>
  <c r="V265" i="14"/>
  <c r="V266" i="14"/>
  <c r="V267" i="14"/>
  <c r="V268" i="14"/>
  <c r="V269" i="14"/>
  <c r="V270" i="14"/>
  <c r="V271" i="14"/>
  <c r="V272" i="14"/>
  <c r="V273" i="14"/>
  <c r="V274" i="14"/>
  <c r="V275" i="14"/>
  <c r="V276" i="14"/>
  <c r="V277" i="14"/>
  <c r="V278" i="14"/>
  <c r="V279" i="14"/>
  <c r="V280" i="14"/>
  <c r="V281" i="14"/>
  <c r="V282" i="14"/>
  <c r="V283" i="14"/>
  <c r="V284" i="14"/>
  <c r="V285" i="14"/>
  <c r="V286" i="14"/>
  <c r="V287" i="14"/>
  <c r="V288" i="14"/>
  <c r="V289" i="14"/>
  <c r="V290" i="14"/>
  <c r="V291" i="14"/>
  <c r="V292" i="14"/>
  <c r="V293" i="14"/>
  <c r="V294" i="14"/>
  <c r="V295" i="14"/>
  <c r="V296" i="14"/>
  <c r="V297" i="14"/>
  <c r="V298" i="14"/>
  <c r="V299" i="14"/>
  <c r="V300" i="14"/>
  <c r="V301" i="14"/>
  <c r="V302" i="14"/>
  <c r="V303" i="14"/>
  <c r="V304" i="14"/>
  <c r="V305" i="14"/>
  <c r="V306" i="14"/>
  <c r="V307" i="14"/>
  <c r="V308" i="14"/>
  <c r="V309" i="14"/>
  <c r="V310" i="14"/>
  <c r="V311" i="14"/>
  <c r="V312" i="14"/>
  <c r="V313" i="14"/>
  <c r="V314" i="14"/>
  <c r="V315" i="14"/>
  <c r="V316" i="14"/>
  <c r="V317" i="14"/>
  <c r="V318" i="14"/>
  <c r="V319" i="14"/>
  <c r="V320" i="14"/>
  <c r="V321" i="14"/>
  <c r="V322" i="14"/>
  <c r="V323" i="14"/>
  <c r="V324" i="14"/>
  <c r="V325" i="14"/>
  <c r="V326" i="14"/>
  <c r="V327" i="14"/>
  <c r="V328" i="14"/>
  <c r="V329" i="14"/>
  <c r="V330" i="14"/>
  <c r="V331" i="14"/>
  <c r="V332" i="14"/>
  <c r="V333" i="14"/>
  <c r="V334" i="14"/>
  <c r="V335" i="14"/>
  <c r="V336" i="14"/>
  <c r="V337" i="14"/>
  <c r="V338" i="14"/>
  <c r="V339" i="14"/>
  <c r="V340" i="14"/>
  <c r="V341" i="14"/>
  <c r="V342" i="14"/>
  <c r="V343" i="14"/>
  <c r="V344" i="14"/>
  <c r="V345" i="14"/>
  <c r="V346" i="14"/>
  <c r="V347" i="14"/>
  <c r="V348" i="14"/>
  <c r="V349" i="14"/>
  <c r="V350" i="14"/>
  <c r="V351" i="14"/>
  <c r="V352" i="14"/>
  <c r="V353" i="14"/>
  <c r="V354" i="14"/>
  <c r="V355" i="14"/>
  <c r="V356" i="14"/>
  <c r="V357" i="14"/>
  <c r="V358" i="14"/>
  <c r="V359" i="14"/>
  <c r="V360" i="14"/>
  <c r="V361" i="14"/>
  <c r="V362" i="14"/>
  <c r="V363" i="14"/>
  <c r="V364" i="14"/>
  <c r="V365" i="14"/>
  <c r="V5" i="14"/>
  <c r="V4" i="14"/>
  <c r="U28" i="14"/>
  <c r="U29" i="14"/>
  <c r="U30" i="14"/>
  <c r="U31" i="14"/>
  <c r="U32" i="14"/>
  <c r="U33" i="14"/>
  <c r="U34" i="14"/>
  <c r="U35" i="14"/>
  <c r="U36" i="14"/>
  <c r="U37" i="14"/>
  <c r="U38" i="14"/>
  <c r="U39" i="14"/>
  <c r="U40" i="14"/>
  <c r="U41" i="14"/>
  <c r="U42" i="14"/>
  <c r="U43" i="14"/>
  <c r="U44" i="14"/>
  <c r="U45" i="14"/>
  <c r="U46" i="14"/>
  <c r="U47" i="14"/>
  <c r="U48" i="14"/>
  <c r="U49" i="14"/>
  <c r="U50" i="14"/>
  <c r="U51" i="14"/>
  <c r="U52" i="14"/>
  <c r="U53" i="14"/>
  <c r="U54" i="14"/>
  <c r="U55" i="14"/>
  <c r="U56" i="14"/>
  <c r="U57" i="14"/>
  <c r="U58" i="14"/>
  <c r="U59" i="14"/>
  <c r="U60" i="14"/>
  <c r="U61" i="14"/>
  <c r="U62" i="14"/>
  <c r="U63" i="14"/>
  <c r="U64" i="14"/>
  <c r="U65" i="14"/>
  <c r="U66" i="14"/>
  <c r="U67" i="14"/>
  <c r="U68" i="14"/>
  <c r="U69" i="14"/>
  <c r="U70" i="14"/>
  <c r="U71" i="14"/>
  <c r="U72" i="14"/>
  <c r="U73" i="14"/>
  <c r="U74" i="14"/>
  <c r="U75" i="14"/>
  <c r="U76" i="14"/>
  <c r="U77" i="14"/>
  <c r="U78" i="14"/>
  <c r="U79" i="14"/>
  <c r="U80" i="14"/>
  <c r="U81" i="14"/>
  <c r="U82" i="14"/>
  <c r="U83" i="14"/>
  <c r="U84" i="14"/>
  <c r="U85" i="14"/>
  <c r="U86" i="14"/>
  <c r="U87" i="14"/>
  <c r="U88" i="14"/>
  <c r="U89" i="14"/>
  <c r="U90" i="14"/>
  <c r="U91" i="14"/>
  <c r="U92" i="14"/>
  <c r="U93" i="14"/>
  <c r="U94" i="14"/>
  <c r="U95" i="14"/>
  <c r="U96" i="14"/>
  <c r="U97" i="14"/>
  <c r="U98" i="14"/>
  <c r="U99" i="14"/>
  <c r="U100" i="14"/>
  <c r="U101" i="14"/>
  <c r="U102" i="14"/>
  <c r="U103" i="14"/>
  <c r="U104" i="14"/>
  <c r="U105" i="14"/>
  <c r="U106" i="14"/>
  <c r="U107" i="14"/>
  <c r="U108" i="14"/>
  <c r="U109" i="14"/>
  <c r="U110" i="14"/>
  <c r="U111" i="14"/>
  <c r="U112" i="14"/>
  <c r="U113" i="14"/>
  <c r="U114" i="14"/>
  <c r="U115" i="14"/>
  <c r="U116" i="14"/>
  <c r="U117" i="14"/>
  <c r="U118" i="14"/>
  <c r="U119" i="14"/>
  <c r="U120" i="14"/>
  <c r="U121" i="14"/>
  <c r="U122" i="14"/>
  <c r="U123" i="14"/>
  <c r="U124" i="14"/>
  <c r="U125" i="14"/>
  <c r="U126" i="14"/>
  <c r="U127" i="14"/>
  <c r="U128" i="14"/>
  <c r="U129" i="14"/>
  <c r="U130" i="14"/>
  <c r="U131" i="14"/>
  <c r="U132" i="14"/>
  <c r="U133" i="14"/>
  <c r="U134" i="14"/>
  <c r="U135" i="14"/>
  <c r="U136" i="14"/>
  <c r="U137" i="14"/>
  <c r="U138" i="14"/>
  <c r="U139" i="14"/>
  <c r="U140" i="14"/>
  <c r="U141" i="14"/>
  <c r="U142" i="14"/>
  <c r="U143" i="14"/>
  <c r="U144" i="14"/>
  <c r="U145" i="14"/>
  <c r="U146" i="14"/>
  <c r="U147" i="14"/>
  <c r="U148" i="14"/>
  <c r="U149" i="14"/>
  <c r="U150" i="14"/>
  <c r="U151" i="14"/>
  <c r="U152" i="14"/>
  <c r="U153" i="14"/>
  <c r="U154" i="14"/>
  <c r="U155" i="14"/>
  <c r="U156" i="14"/>
  <c r="U157" i="14"/>
  <c r="U158" i="14"/>
  <c r="U159" i="14"/>
  <c r="U160" i="14"/>
  <c r="U161" i="14"/>
  <c r="U162" i="14"/>
  <c r="U163" i="14"/>
  <c r="U164" i="14"/>
  <c r="U165" i="14"/>
  <c r="U166" i="14"/>
  <c r="U167" i="14"/>
  <c r="U168" i="14"/>
  <c r="U169" i="14"/>
  <c r="U170" i="14"/>
  <c r="U171" i="14"/>
  <c r="U172" i="14"/>
  <c r="U173" i="14"/>
  <c r="U174" i="14"/>
  <c r="U175" i="14"/>
  <c r="U176" i="14"/>
  <c r="U177" i="14"/>
  <c r="U178" i="14"/>
  <c r="U179" i="14"/>
  <c r="U180" i="14"/>
  <c r="U181" i="14"/>
  <c r="U182" i="14"/>
  <c r="U183" i="14"/>
  <c r="U184" i="14"/>
  <c r="U185" i="14"/>
  <c r="U186" i="14"/>
  <c r="U187" i="14"/>
  <c r="U188" i="14"/>
  <c r="U189" i="14"/>
  <c r="U190" i="14"/>
  <c r="U191" i="14"/>
  <c r="U192" i="14"/>
  <c r="U193" i="14"/>
  <c r="U194" i="14"/>
  <c r="U195" i="14"/>
  <c r="U196" i="14"/>
  <c r="U197" i="14"/>
  <c r="U198" i="14"/>
  <c r="U199" i="14"/>
  <c r="U200" i="14"/>
  <c r="U201" i="14"/>
  <c r="U202" i="14"/>
  <c r="U203" i="14"/>
  <c r="U204" i="14"/>
  <c r="U205" i="14"/>
  <c r="U206" i="14"/>
  <c r="U207" i="14"/>
  <c r="U208" i="14"/>
  <c r="U209" i="14"/>
  <c r="U210" i="14"/>
  <c r="U211" i="14"/>
  <c r="U212" i="14"/>
  <c r="U213" i="14"/>
  <c r="U214" i="14"/>
  <c r="U215" i="14"/>
  <c r="U216" i="14"/>
  <c r="U217" i="14"/>
  <c r="U218" i="14"/>
  <c r="U219" i="14"/>
  <c r="U220" i="14"/>
  <c r="U221" i="14"/>
  <c r="U222" i="14"/>
  <c r="U223" i="14"/>
  <c r="U224" i="14"/>
  <c r="U225" i="14"/>
  <c r="U226" i="14"/>
  <c r="U227" i="14"/>
  <c r="U228" i="14"/>
  <c r="U229" i="14"/>
  <c r="U230" i="14"/>
  <c r="U231" i="14"/>
  <c r="U232" i="14"/>
  <c r="U233" i="14"/>
  <c r="U234" i="14"/>
  <c r="U235" i="14"/>
  <c r="U236" i="14"/>
  <c r="U237" i="14"/>
  <c r="U238" i="14"/>
  <c r="U239" i="14"/>
  <c r="U240" i="14"/>
  <c r="U241" i="14"/>
  <c r="U242" i="14"/>
  <c r="U243" i="14"/>
  <c r="U244" i="14"/>
  <c r="U245" i="14"/>
  <c r="U246" i="14"/>
  <c r="U247" i="14"/>
  <c r="U248" i="14"/>
  <c r="U249" i="14"/>
  <c r="U250" i="14"/>
  <c r="U251" i="14"/>
  <c r="U252" i="14"/>
  <c r="U253" i="14"/>
  <c r="U254" i="14"/>
  <c r="U255" i="14"/>
  <c r="U256" i="14"/>
  <c r="U257" i="14"/>
  <c r="U258" i="14"/>
  <c r="U259" i="14"/>
  <c r="U260" i="14"/>
  <c r="U261" i="14"/>
  <c r="U262" i="14"/>
  <c r="U263" i="14"/>
  <c r="U264" i="14"/>
  <c r="U265" i="14"/>
  <c r="U266" i="14"/>
  <c r="U267" i="14"/>
  <c r="U268" i="14"/>
  <c r="U269" i="14"/>
  <c r="U270" i="14"/>
  <c r="U271" i="14"/>
  <c r="U272" i="14"/>
  <c r="U273" i="14"/>
  <c r="U274" i="14"/>
  <c r="U275" i="14"/>
  <c r="U276" i="14"/>
  <c r="U277" i="14"/>
  <c r="U278" i="14"/>
  <c r="U279" i="14"/>
  <c r="U280" i="14"/>
  <c r="U281" i="14"/>
  <c r="U282" i="14"/>
  <c r="U283" i="14"/>
  <c r="U284" i="14"/>
  <c r="U285" i="14"/>
  <c r="U286" i="14"/>
  <c r="U287" i="14"/>
  <c r="U288" i="14"/>
  <c r="U289" i="14"/>
  <c r="U290" i="14"/>
  <c r="U291" i="14"/>
  <c r="U292" i="14"/>
  <c r="U293" i="14"/>
  <c r="U294" i="14"/>
  <c r="U295" i="14"/>
  <c r="U296" i="14"/>
  <c r="U297" i="14"/>
  <c r="U298" i="14"/>
  <c r="U299" i="14"/>
  <c r="U300" i="14"/>
  <c r="U301" i="14"/>
  <c r="U302" i="14"/>
  <c r="U303" i="14"/>
  <c r="U304" i="14"/>
  <c r="U305" i="14"/>
  <c r="U306" i="14"/>
  <c r="U307" i="14"/>
  <c r="U308" i="14"/>
  <c r="U309" i="14"/>
  <c r="U310" i="14"/>
  <c r="U311" i="14"/>
  <c r="U312" i="14"/>
  <c r="U313" i="14"/>
  <c r="U314" i="14"/>
  <c r="U315" i="14"/>
  <c r="U316" i="14"/>
  <c r="U317" i="14"/>
  <c r="U318" i="14"/>
  <c r="U319" i="14"/>
  <c r="U320" i="14"/>
  <c r="U321" i="14"/>
  <c r="U322" i="14"/>
  <c r="U323" i="14"/>
  <c r="U324" i="14"/>
  <c r="U325" i="14"/>
  <c r="U326" i="14"/>
  <c r="U327" i="14"/>
  <c r="U328" i="14"/>
  <c r="U329" i="14"/>
  <c r="U330" i="14"/>
  <c r="U331" i="14"/>
  <c r="U332" i="14"/>
  <c r="U333" i="14"/>
  <c r="U334" i="14"/>
  <c r="U335" i="14"/>
  <c r="U336" i="14"/>
  <c r="U337" i="14"/>
  <c r="U338" i="14"/>
  <c r="U339" i="14"/>
  <c r="U340" i="14"/>
  <c r="U341" i="14"/>
  <c r="U342" i="14"/>
  <c r="U343" i="14"/>
  <c r="U344" i="14"/>
  <c r="U345" i="14"/>
  <c r="U346" i="14"/>
  <c r="U347" i="14"/>
  <c r="U348" i="14"/>
  <c r="U349" i="14"/>
  <c r="U350" i="14"/>
  <c r="U351" i="14"/>
  <c r="U352" i="14"/>
  <c r="U353" i="14"/>
  <c r="U354" i="14"/>
  <c r="U355" i="14"/>
  <c r="U356" i="14"/>
  <c r="U357" i="14"/>
  <c r="U358" i="14"/>
  <c r="U359" i="14"/>
  <c r="U360" i="14"/>
  <c r="U361" i="14"/>
  <c r="U362" i="14"/>
  <c r="U363" i="14"/>
  <c r="U364" i="14"/>
  <c r="U365" i="14"/>
  <c r="U6" i="14"/>
  <c r="U7" i="14"/>
  <c r="U8" i="14"/>
  <c r="U9" i="14"/>
  <c r="U10" i="14"/>
  <c r="U11" i="14"/>
  <c r="U12" i="14"/>
  <c r="U13" i="14"/>
  <c r="U14" i="14"/>
  <c r="U15" i="14"/>
  <c r="U16" i="14"/>
  <c r="U17" i="14"/>
  <c r="U18" i="14"/>
  <c r="U19" i="14"/>
  <c r="U20" i="14"/>
  <c r="U21" i="14"/>
  <c r="U22" i="14"/>
  <c r="U23" i="14"/>
  <c r="U24" i="14"/>
  <c r="U25" i="14"/>
  <c r="U26" i="14"/>
  <c r="U27" i="14"/>
  <c r="U4" i="14"/>
  <c r="T6" i="14"/>
  <c r="T7" i="14"/>
  <c r="T8" i="14"/>
  <c r="T9" i="14"/>
  <c r="T10" i="14"/>
  <c r="T11" i="14"/>
  <c r="T12" i="14"/>
  <c r="T13" i="14"/>
  <c r="T14" i="14"/>
  <c r="T15" i="14"/>
  <c r="T16" i="14"/>
  <c r="T17" i="14"/>
  <c r="T18" i="14"/>
  <c r="T19" i="14"/>
  <c r="T20" i="14"/>
  <c r="T21" i="14"/>
  <c r="T22" i="14"/>
  <c r="T23" i="14"/>
  <c r="T24" i="14"/>
  <c r="T25" i="14"/>
  <c r="T26" i="14"/>
  <c r="T27" i="14"/>
  <c r="T28" i="14"/>
  <c r="T29" i="14"/>
  <c r="T30" i="14"/>
  <c r="T31" i="14"/>
  <c r="T32" i="14"/>
  <c r="T33" i="14"/>
  <c r="T34" i="14"/>
  <c r="T35" i="14"/>
  <c r="T36" i="14"/>
  <c r="T37" i="14"/>
  <c r="T38" i="14"/>
  <c r="T39" i="14"/>
  <c r="T40" i="14"/>
  <c r="T41" i="14"/>
  <c r="T42" i="14"/>
  <c r="T43" i="14"/>
  <c r="T44" i="14"/>
  <c r="T45" i="14"/>
  <c r="T46" i="14"/>
  <c r="T47" i="14"/>
  <c r="T48" i="14"/>
  <c r="T49" i="14"/>
  <c r="T50" i="14"/>
  <c r="T51" i="14"/>
  <c r="T52" i="14"/>
  <c r="T53" i="14"/>
  <c r="T54" i="14"/>
  <c r="T55" i="14"/>
  <c r="T56" i="14"/>
  <c r="T57" i="14"/>
  <c r="T58" i="14"/>
  <c r="T59" i="14"/>
  <c r="T60" i="14"/>
  <c r="T61" i="14"/>
  <c r="T62" i="14"/>
  <c r="T63" i="14"/>
  <c r="T64" i="14"/>
  <c r="T65" i="14"/>
  <c r="T66" i="14"/>
  <c r="T67" i="14"/>
  <c r="T68" i="14"/>
  <c r="T69" i="14"/>
  <c r="T70" i="14"/>
  <c r="T71" i="14"/>
  <c r="T72" i="14"/>
  <c r="T73" i="14"/>
  <c r="T74" i="14"/>
  <c r="T75" i="14"/>
  <c r="T76" i="14"/>
  <c r="T77" i="14"/>
  <c r="T78" i="14"/>
  <c r="T79" i="14"/>
  <c r="T80" i="14"/>
  <c r="T81" i="14"/>
  <c r="T82" i="14"/>
  <c r="T83" i="14"/>
  <c r="T84" i="14"/>
  <c r="T85" i="14"/>
  <c r="T86" i="14"/>
  <c r="T87" i="14"/>
  <c r="T88" i="14"/>
  <c r="T89" i="14"/>
  <c r="T90" i="14"/>
  <c r="T91" i="14"/>
  <c r="T92" i="14"/>
  <c r="T93" i="14"/>
  <c r="T94" i="14"/>
  <c r="T95" i="14"/>
  <c r="T96" i="14"/>
  <c r="T97" i="14"/>
  <c r="T98" i="14"/>
  <c r="T99" i="14"/>
  <c r="T100" i="14"/>
  <c r="T101" i="14"/>
  <c r="T102" i="14"/>
  <c r="T103" i="14"/>
  <c r="T104" i="14"/>
  <c r="T105" i="14"/>
  <c r="T106" i="14"/>
  <c r="T107" i="14"/>
  <c r="T108" i="14"/>
  <c r="T109" i="14"/>
  <c r="T110" i="14"/>
  <c r="T111" i="14"/>
  <c r="T112" i="14"/>
  <c r="T113" i="14"/>
  <c r="T114" i="14"/>
  <c r="T115" i="14"/>
  <c r="T116" i="14"/>
  <c r="T117" i="14"/>
  <c r="T118" i="14"/>
  <c r="T119" i="14"/>
  <c r="T120" i="14"/>
  <c r="T121" i="14"/>
  <c r="T122" i="14"/>
  <c r="T123" i="14"/>
  <c r="T124" i="14"/>
  <c r="T125" i="14"/>
  <c r="T126" i="14"/>
  <c r="T127" i="14"/>
  <c r="T128" i="14"/>
  <c r="T129" i="14"/>
  <c r="T130" i="14"/>
  <c r="T131" i="14"/>
  <c r="T132" i="14"/>
  <c r="T133" i="14"/>
  <c r="T134" i="14"/>
  <c r="T135" i="14"/>
  <c r="T136" i="14"/>
  <c r="T137" i="14"/>
  <c r="T138" i="14"/>
  <c r="T139" i="14"/>
  <c r="T140" i="14"/>
  <c r="T141" i="14"/>
  <c r="T142" i="14"/>
  <c r="T143" i="14"/>
  <c r="T144" i="14"/>
  <c r="T145" i="14"/>
  <c r="T146" i="14"/>
  <c r="T147" i="14"/>
  <c r="T148" i="14"/>
  <c r="T149" i="14"/>
  <c r="T150" i="14"/>
  <c r="T151" i="14"/>
  <c r="T152" i="14"/>
  <c r="T153" i="14"/>
  <c r="T154" i="14"/>
  <c r="T155" i="14"/>
  <c r="T156" i="14"/>
  <c r="T157" i="14"/>
  <c r="T158" i="14"/>
  <c r="T159" i="14"/>
  <c r="T160" i="14"/>
  <c r="T161" i="14"/>
  <c r="T162" i="14"/>
  <c r="T163" i="14"/>
  <c r="T164" i="14"/>
  <c r="T165" i="14"/>
  <c r="T166" i="14"/>
  <c r="T167" i="14"/>
  <c r="T168" i="14"/>
  <c r="T169" i="14"/>
  <c r="T170" i="14"/>
  <c r="T171" i="14"/>
  <c r="T172" i="14"/>
  <c r="T173" i="14"/>
  <c r="T174" i="14"/>
  <c r="T175" i="14"/>
  <c r="T176" i="14"/>
  <c r="T177" i="14"/>
  <c r="T178" i="14"/>
  <c r="T179" i="14"/>
  <c r="T180" i="14"/>
  <c r="T181" i="14"/>
  <c r="T182" i="14"/>
  <c r="T183" i="14"/>
  <c r="T184" i="14"/>
  <c r="T185" i="14"/>
  <c r="T186" i="14"/>
  <c r="T187" i="14"/>
  <c r="T188" i="14"/>
  <c r="T189" i="14"/>
  <c r="T190" i="14"/>
  <c r="T191" i="14"/>
  <c r="T192" i="14"/>
  <c r="T193" i="14"/>
  <c r="T194" i="14"/>
  <c r="T195" i="14"/>
  <c r="T196" i="14"/>
  <c r="T197" i="14"/>
  <c r="T198" i="14"/>
  <c r="T199" i="14"/>
  <c r="T200" i="14"/>
  <c r="T201" i="14"/>
  <c r="T202" i="14"/>
  <c r="T203" i="14"/>
  <c r="T204" i="14"/>
  <c r="T205" i="14"/>
  <c r="T206" i="14"/>
  <c r="T207" i="14"/>
  <c r="T208" i="14"/>
  <c r="T209" i="14"/>
  <c r="T210" i="14"/>
  <c r="T211" i="14"/>
  <c r="T212" i="14"/>
  <c r="T213" i="14"/>
  <c r="T214" i="14"/>
  <c r="T215" i="14"/>
  <c r="T216" i="14"/>
  <c r="T217" i="14"/>
  <c r="T218" i="14"/>
  <c r="T219" i="14"/>
  <c r="T220" i="14"/>
  <c r="T221" i="14"/>
  <c r="T222" i="14"/>
  <c r="T223" i="14"/>
  <c r="T224" i="14"/>
  <c r="T225" i="14"/>
  <c r="T226" i="14"/>
  <c r="T227" i="14"/>
  <c r="T228" i="14"/>
  <c r="T229" i="14"/>
  <c r="T230" i="14"/>
  <c r="T231" i="14"/>
  <c r="T232" i="14"/>
  <c r="T233" i="14"/>
  <c r="T234" i="14"/>
  <c r="T235" i="14"/>
  <c r="T236" i="14"/>
  <c r="T237" i="14"/>
  <c r="T238" i="14"/>
  <c r="T239" i="14"/>
  <c r="T240" i="14"/>
  <c r="T241" i="14"/>
  <c r="T242" i="14"/>
  <c r="T243" i="14"/>
  <c r="T244" i="14"/>
  <c r="T245" i="14"/>
  <c r="T246" i="14"/>
  <c r="T247" i="14"/>
  <c r="T248" i="14"/>
  <c r="T249" i="14"/>
  <c r="T250" i="14"/>
  <c r="T251" i="14"/>
  <c r="T252" i="14"/>
  <c r="T253" i="14"/>
  <c r="T254" i="14"/>
  <c r="T255" i="14"/>
  <c r="T256" i="14"/>
  <c r="T257" i="14"/>
  <c r="T258" i="14"/>
  <c r="T259" i="14"/>
  <c r="T260" i="14"/>
  <c r="T261" i="14"/>
  <c r="T262" i="14"/>
  <c r="T263" i="14"/>
  <c r="T264" i="14"/>
  <c r="T265" i="14"/>
  <c r="T266" i="14"/>
  <c r="T267" i="14"/>
  <c r="T268" i="14"/>
  <c r="T269" i="14"/>
  <c r="T270" i="14"/>
  <c r="T271" i="14"/>
  <c r="T272" i="14"/>
  <c r="T273" i="14"/>
  <c r="T274" i="14"/>
  <c r="T275" i="14"/>
  <c r="T276" i="14"/>
  <c r="T277" i="14"/>
  <c r="T278" i="14"/>
  <c r="T279" i="14"/>
  <c r="T280" i="14"/>
  <c r="T281" i="14"/>
  <c r="T282" i="14"/>
  <c r="T283" i="14"/>
  <c r="T284" i="14"/>
  <c r="T285" i="14"/>
  <c r="T286" i="14"/>
  <c r="T287" i="14"/>
  <c r="T288" i="14"/>
  <c r="T289" i="14"/>
  <c r="T290" i="14"/>
  <c r="T291" i="14"/>
  <c r="T292" i="14"/>
  <c r="T293" i="14"/>
  <c r="T294" i="14"/>
  <c r="T295" i="14"/>
  <c r="T296" i="14"/>
  <c r="T297" i="14"/>
  <c r="T298" i="14"/>
  <c r="T299" i="14"/>
  <c r="T300" i="14"/>
  <c r="T301" i="14"/>
  <c r="T302" i="14"/>
  <c r="T303" i="14"/>
  <c r="T304" i="14"/>
  <c r="T305" i="14"/>
  <c r="T306" i="14"/>
  <c r="T307" i="14"/>
  <c r="T308" i="14"/>
  <c r="T309" i="14"/>
  <c r="T310" i="14"/>
  <c r="T311" i="14"/>
  <c r="T312" i="14"/>
  <c r="T313" i="14"/>
  <c r="T314" i="14"/>
  <c r="T315" i="14"/>
  <c r="T316" i="14"/>
  <c r="T317" i="14"/>
  <c r="T318" i="14"/>
  <c r="T319" i="14"/>
  <c r="T320" i="14"/>
  <c r="T321" i="14"/>
  <c r="T322" i="14"/>
  <c r="T323" i="14"/>
  <c r="T324" i="14"/>
  <c r="T325" i="14"/>
  <c r="T326" i="14"/>
  <c r="T327" i="14"/>
  <c r="T328" i="14"/>
  <c r="T329" i="14"/>
  <c r="T330" i="14"/>
  <c r="T331" i="14"/>
  <c r="T332" i="14"/>
  <c r="T333" i="14"/>
  <c r="T334" i="14"/>
  <c r="T335" i="14"/>
  <c r="T336" i="14"/>
  <c r="T337" i="14"/>
  <c r="T338" i="14"/>
  <c r="T339" i="14"/>
  <c r="T340" i="14"/>
  <c r="T341" i="14"/>
  <c r="T342" i="14"/>
  <c r="T343" i="14"/>
  <c r="T344" i="14"/>
  <c r="T345" i="14"/>
  <c r="T346" i="14"/>
  <c r="T347" i="14"/>
  <c r="T348" i="14"/>
  <c r="T349" i="14"/>
  <c r="T350" i="14"/>
  <c r="T351" i="14"/>
  <c r="T352" i="14"/>
  <c r="T353" i="14"/>
  <c r="T354" i="14"/>
  <c r="T355" i="14"/>
  <c r="T356" i="14"/>
  <c r="T357" i="14"/>
  <c r="T358" i="14"/>
  <c r="T359" i="14"/>
  <c r="T360" i="14"/>
  <c r="T361" i="14"/>
  <c r="T362" i="14"/>
  <c r="T363" i="14"/>
  <c r="T364" i="14"/>
  <c r="T365" i="14"/>
  <c r="T5" i="14"/>
  <c r="S13" i="14"/>
  <c r="S14" i="14"/>
  <c r="S15" i="14"/>
  <c r="S16" i="14"/>
  <c r="S17" i="14"/>
  <c r="S18" i="14"/>
  <c r="S19" i="14"/>
  <c r="S20" i="14"/>
  <c r="S21" i="14"/>
  <c r="S22" i="14"/>
  <c r="S23" i="14"/>
  <c r="S24" i="14"/>
  <c r="S25" i="14"/>
  <c r="S26" i="14"/>
  <c r="S27" i="14"/>
  <c r="S28" i="14"/>
  <c r="S29" i="14"/>
  <c r="S30" i="14"/>
  <c r="S31" i="14"/>
  <c r="S32" i="14"/>
  <c r="S33" i="14"/>
  <c r="S34" i="14"/>
  <c r="S35" i="14"/>
  <c r="S36" i="14"/>
  <c r="S37" i="14"/>
  <c r="S38" i="14"/>
  <c r="S39" i="14"/>
  <c r="S40" i="14"/>
  <c r="S41" i="14"/>
  <c r="S42" i="14"/>
  <c r="S43" i="14"/>
  <c r="S44" i="14"/>
  <c r="S45" i="14"/>
  <c r="S46" i="14"/>
  <c r="S47" i="14"/>
  <c r="S48" i="14"/>
  <c r="S49" i="14"/>
  <c r="S50" i="14"/>
  <c r="S51" i="14"/>
  <c r="S52" i="14"/>
  <c r="S53" i="14"/>
  <c r="S54" i="14"/>
  <c r="S55" i="14"/>
  <c r="S56" i="14"/>
  <c r="S57" i="14"/>
  <c r="S58" i="14"/>
  <c r="S59" i="14"/>
  <c r="S60" i="14"/>
  <c r="S61" i="14"/>
  <c r="S62" i="14"/>
  <c r="S63" i="14"/>
  <c r="S64" i="14"/>
  <c r="S65" i="14"/>
  <c r="S66" i="14"/>
  <c r="S67" i="14"/>
  <c r="S68" i="14"/>
  <c r="S69" i="14"/>
  <c r="S70" i="14"/>
  <c r="S71" i="14"/>
  <c r="S72" i="14"/>
  <c r="S73" i="14"/>
  <c r="S74" i="14"/>
  <c r="S75" i="14"/>
  <c r="S76" i="14"/>
  <c r="S77" i="14"/>
  <c r="S78" i="14"/>
  <c r="S79" i="14"/>
  <c r="S80" i="14"/>
  <c r="S81" i="14"/>
  <c r="S82" i="14"/>
  <c r="S83" i="14"/>
  <c r="S84" i="14"/>
  <c r="S85" i="14"/>
  <c r="S86" i="14"/>
  <c r="S87" i="14"/>
  <c r="S88" i="14"/>
  <c r="S89" i="14"/>
  <c r="S90" i="14"/>
  <c r="S91" i="14"/>
  <c r="S92" i="14"/>
  <c r="S93" i="14"/>
  <c r="S94" i="14"/>
  <c r="S95" i="14"/>
  <c r="S96" i="14"/>
  <c r="S97" i="14"/>
  <c r="S98" i="14"/>
  <c r="S99" i="14"/>
  <c r="S100" i="14"/>
  <c r="S101" i="14"/>
  <c r="S102" i="14"/>
  <c r="S103" i="14"/>
  <c r="S104" i="14"/>
  <c r="S105" i="14"/>
  <c r="S106" i="14"/>
  <c r="S107" i="14"/>
  <c r="S108" i="14"/>
  <c r="S109" i="14"/>
  <c r="S110" i="14"/>
  <c r="S111" i="14"/>
  <c r="S112" i="14"/>
  <c r="S113" i="14"/>
  <c r="S114" i="14"/>
  <c r="S115" i="14"/>
  <c r="S116" i="14"/>
  <c r="S117" i="14"/>
  <c r="S118" i="14"/>
  <c r="S119" i="14"/>
  <c r="S120" i="14"/>
  <c r="S121" i="14"/>
  <c r="S122" i="14"/>
  <c r="S123" i="14"/>
  <c r="S124" i="14"/>
  <c r="S125" i="14"/>
  <c r="S126" i="14"/>
  <c r="S127" i="14"/>
  <c r="S128" i="14"/>
  <c r="S129" i="14"/>
  <c r="S130" i="14"/>
  <c r="S131" i="14"/>
  <c r="S132" i="14"/>
  <c r="S133" i="14"/>
  <c r="S134" i="14"/>
  <c r="S135" i="14"/>
  <c r="S136" i="14"/>
  <c r="S137" i="14"/>
  <c r="S138" i="14"/>
  <c r="S139" i="14"/>
  <c r="S140" i="14"/>
  <c r="S141" i="14"/>
  <c r="S142" i="14"/>
  <c r="S143" i="14"/>
  <c r="S144" i="14"/>
  <c r="S145" i="14"/>
  <c r="S146" i="14"/>
  <c r="S147" i="14"/>
  <c r="S148" i="14"/>
  <c r="S149" i="14"/>
  <c r="S150" i="14"/>
  <c r="S151" i="14"/>
  <c r="S152" i="14"/>
  <c r="S153" i="14"/>
  <c r="S154" i="14"/>
  <c r="S155" i="14"/>
  <c r="S156" i="14"/>
  <c r="S157" i="14"/>
  <c r="S158" i="14"/>
  <c r="S159" i="14"/>
  <c r="S160" i="14"/>
  <c r="S161" i="14"/>
  <c r="S162" i="14"/>
  <c r="S163" i="14"/>
  <c r="S164" i="14"/>
  <c r="S165" i="14"/>
  <c r="S166" i="14"/>
  <c r="S167" i="14"/>
  <c r="S168" i="14"/>
  <c r="S169" i="14"/>
  <c r="S170" i="14"/>
  <c r="S171" i="14"/>
  <c r="S172" i="14"/>
  <c r="S173" i="14"/>
  <c r="S174" i="14"/>
  <c r="S175" i="14"/>
  <c r="S176" i="14"/>
  <c r="S177" i="14"/>
  <c r="S178" i="14"/>
  <c r="S179" i="14"/>
  <c r="S180" i="14"/>
  <c r="S181" i="14"/>
  <c r="S182" i="14"/>
  <c r="S183" i="14"/>
  <c r="S184" i="14"/>
  <c r="S185" i="14"/>
  <c r="S186" i="14"/>
  <c r="S187" i="14"/>
  <c r="S188" i="14"/>
  <c r="S189" i="14"/>
  <c r="S190" i="14"/>
  <c r="S191" i="14"/>
  <c r="S192" i="14"/>
  <c r="S193" i="14"/>
  <c r="S194" i="14"/>
  <c r="S195" i="14"/>
  <c r="S196" i="14"/>
  <c r="S197" i="14"/>
  <c r="S198" i="14"/>
  <c r="S199" i="14"/>
  <c r="S200" i="14"/>
  <c r="S201" i="14"/>
  <c r="S202" i="14"/>
  <c r="S203" i="14"/>
  <c r="S204" i="14"/>
  <c r="S205" i="14"/>
  <c r="S206" i="14"/>
  <c r="S207" i="14"/>
  <c r="S208" i="14"/>
  <c r="S209" i="14"/>
  <c r="S210" i="14"/>
  <c r="S211" i="14"/>
  <c r="S212" i="14"/>
  <c r="S213" i="14"/>
  <c r="S214" i="14"/>
  <c r="S215" i="14"/>
  <c r="S216" i="14"/>
  <c r="S217" i="14"/>
  <c r="S218" i="14"/>
  <c r="S219" i="14"/>
  <c r="S220" i="14"/>
  <c r="S221" i="14"/>
  <c r="S222" i="14"/>
  <c r="S223" i="14"/>
  <c r="S224" i="14"/>
  <c r="S225" i="14"/>
  <c r="S226" i="14"/>
  <c r="S227" i="14"/>
  <c r="S228" i="14"/>
  <c r="S229" i="14"/>
  <c r="S230" i="14"/>
  <c r="S231" i="14"/>
  <c r="S232" i="14"/>
  <c r="S233" i="14"/>
  <c r="S234" i="14"/>
  <c r="S235" i="14"/>
  <c r="S236" i="14"/>
  <c r="S237" i="14"/>
  <c r="S238" i="14"/>
  <c r="S239" i="14"/>
  <c r="S240" i="14"/>
  <c r="S241" i="14"/>
  <c r="S242" i="14"/>
  <c r="S243" i="14"/>
  <c r="S244" i="14"/>
  <c r="S245" i="14"/>
  <c r="S246" i="14"/>
  <c r="S247" i="14"/>
  <c r="S248" i="14"/>
  <c r="S249" i="14"/>
  <c r="S250" i="14"/>
  <c r="S251" i="14"/>
  <c r="S252" i="14"/>
  <c r="S253" i="14"/>
  <c r="S254" i="14"/>
  <c r="S255" i="14"/>
  <c r="S256" i="14"/>
  <c r="S257" i="14"/>
  <c r="S258" i="14"/>
  <c r="S259" i="14"/>
  <c r="S260" i="14"/>
  <c r="S261" i="14"/>
  <c r="S262" i="14"/>
  <c r="S263" i="14"/>
  <c r="S264" i="14"/>
  <c r="S265" i="14"/>
  <c r="S266" i="14"/>
  <c r="S267" i="14"/>
  <c r="S268" i="14"/>
  <c r="S269" i="14"/>
  <c r="S270" i="14"/>
  <c r="S271" i="14"/>
  <c r="S272" i="14"/>
  <c r="S273" i="14"/>
  <c r="S274" i="14"/>
  <c r="S275" i="14"/>
  <c r="S276" i="14"/>
  <c r="S277" i="14"/>
  <c r="S278" i="14"/>
  <c r="S279" i="14"/>
  <c r="S280" i="14"/>
  <c r="S281" i="14"/>
  <c r="S282" i="14"/>
  <c r="S283" i="14"/>
  <c r="S284" i="14"/>
  <c r="S285" i="14"/>
  <c r="S286" i="14"/>
  <c r="S287" i="14"/>
  <c r="S288" i="14"/>
  <c r="S289" i="14"/>
  <c r="S290" i="14"/>
  <c r="S291" i="14"/>
  <c r="S292" i="14"/>
  <c r="S293" i="14"/>
  <c r="S294" i="14"/>
  <c r="S295" i="14"/>
  <c r="S296" i="14"/>
  <c r="S297" i="14"/>
  <c r="S298" i="14"/>
  <c r="S299" i="14"/>
  <c r="S300" i="14"/>
  <c r="S301" i="14"/>
  <c r="S302" i="14"/>
  <c r="S303" i="14"/>
  <c r="S304" i="14"/>
  <c r="S305" i="14"/>
  <c r="S306" i="14"/>
  <c r="S307" i="14"/>
  <c r="S308" i="14"/>
  <c r="S309" i="14"/>
  <c r="S310" i="14"/>
  <c r="S311" i="14"/>
  <c r="S312" i="14"/>
  <c r="S313" i="14"/>
  <c r="S314" i="14"/>
  <c r="S315" i="14"/>
  <c r="S316" i="14"/>
  <c r="S317" i="14"/>
  <c r="S318" i="14"/>
  <c r="S319" i="14"/>
  <c r="S320" i="14"/>
  <c r="S321" i="14"/>
  <c r="S322" i="14"/>
  <c r="S323" i="14"/>
  <c r="S324" i="14"/>
  <c r="S325" i="14"/>
  <c r="S326" i="14"/>
  <c r="S327" i="14"/>
  <c r="S328" i="14"/>
  <c r="S329" i="14"/>
  <c r="S330" i="14"/>
  <c r="S331" i="14"/>
  <c r="S332" i="14"/>
  <c r="S333" i="14"/>
  <c r="S334" i="14"/>
  <c r="S335" i="14"/>
  <c r="S336" i="14"/>
  <c r="S337" i="14"/>
  <c r="S338" i="14"/>
  <c r="S339" i="14"/>
  <c r="S340" i="14"/>
  <c r="S341" i="14"/>
  <c r="S342" i="14"/>
  <c r="S343" i="14"/>
  <c r="S344" i="14"/>
  <c r="S345" i="14"/>
  <c r="S346" i="14"/>
  <c r="S347" i="14"/>
  <c r="S348" i="14"/>
  <c r="S349" i="14"/>
  <c r="S350" i="14"/>
  <c r="S351" i="14"/>
  <c r="S352" i="14"/>
  <c r="S353" i="14"/>
  <c r="S354" i="14"/>
  <c r="S355" i="14"/>
  <c r="S356" i="14"/>
  <c r="S357" i="14"/>
  <c r="S358" i="14"/>
  <c r="S359" i="14"/>
  <c r="S360" i="14"/>
  <c r="S361" i="14"/>
  <c r="S362" i="14"/>
  <c r="S363" i="14"/>
  <c r="S364" i="14"/>
  <c r="S365" i="14"/>
  <c r="S6" i="14"/>
  <c r="S7" i="14"/>
  <c r="S8" i="14"/>
  <c r="S9" i="14"/>
  <c r="S10" i="14"/>
  <c r="S11" i="14"/>
  <c r="S12" i="14"/>
  <c r="S5" i="14"/>
  <c r="T4" i="14"/>
  <c r="S4" i="14"/>
  <c r="R4" i="14"/>
  <c r="Q4" i="14"/>
  <c r="R5" i="14"/>
  <c r="R6" i="14"/>
  <c r="R7" i="14"/>
  <c r="R8" i="14"/>
  <c r="R9" i="14"/>
  <c r="R10" i="14"/>
  <c r="R11" i="14"/>
  <c r="R12" i="14"/>
  <c r="R13" i="14"/>
  <c r="R14" i="14"/>
  <c r="R15" i="14"/>
  <c r="R16" i="14"/>
  <c r="R17" i="14"/>
  <c r="R18" i="14"/>
  <c r="R19" i="14"/>
  <c r="R20" i="14"/>
  <c r="R21" i="14"/>
  <c r="R22" i="14"/>
  <c r="R23" i="14"/>
  <c r="R24" i="14"/>
  <c r="R25" i="14"/>
  <c r="R26" i="14"/>
  <c r="R27" i="14"/>
  <c r="R28" i="14"/>
  <c r="R29" i="14"/>
  <c r="R30" i="14"/>
  <c r="R31" i="14"/>
  <c r="R32" i="14"/>
  <c r="R33" i="14"/>
  <c r="R34" i="14"/>
  <c r="R35" i="14"/>
  <c r="R36" i="14"/>
  <c r="R37" i="14"/>
  <c r="R38" i="14"/>
  <c r="R39" i="14"/>
  <c r="R40" i="14"/>
  <c r="R41" i="14"/>
  <c r="R42" i="14"/>
  <c r="R43" i="14"/>
  <c r="R44" i="14"/>
  <c r="R45" i="14"/>
  <c r="R46" i="14"/>
  <c r="R47" i="14"/>
  <c r="R48" i="14"/>
  <c r="R49" i="14"/>
  <c r="R50" i="14"/>
  <c r="R51" i="14"/>
  <c r="R52" i="14"/>
  <c r="R53" i="14"/>
  <c r="R54" i="14"/>
  <c r="R55" i="14"/>
  <c r="R56" i="14"/>
  <c r="R57" i="14"/>
  <c r="R58" i="14"/>
  <c r="R59" i="14"/>
  <c r="R60" i="14"/>
  <c r="R61" i="14"/>
  <c r="R62" i="14"/>
  <c r="R63" i="14"/>
  <c r="R64" i="14"/>
  <c r="R65" i="14"/>
  <c r="R66" i="14"/>
  <c r="R67" i="14"/>
  <c r="R68" i="14"/>
  <c r="R69" i="14"/>
  <c r="R70" i="14"/>
  <c r="R71" i="14"/>
  <c r="R72" i="14"/>
  <c r="R73" i="14"/>
  <c r="R74" i="14"/>
  <c r="R75" i="14"/>
  <c r="R76" i="14"/>
  <c r="R77" i="14"/>
  <c r="R78" i="14"/>
  <c r="R79" i="14"/>
  <c r="R80" i="14"/>
  <c r="R81" i="14"/>
  <c r="R82" i="14"/>
  <c r="R83" i="14"/>
  <c r="R84" i="14"/>
  <c r="R85" i="14"/>
  <c r="R86" i="14"/>
  <c r="R87" i="14"/>
  <c r="R88" i="14"/>
  <c r="R89" i="14"/>
  <c r="R90" i="14"/>
  <c r="R91" i="14"/>
  <c r="R92" i="14"/>
  <c r="R93" i="14"/>
  <c r="R94" i="14"/>
  <c r="R95" i="14"/>
  <c r="R96" i="14"/>
  <c r="R97" i="14"/>
  <c r="R98" i="14"/>
  <c r="R99" i="14"/>
  <c r="R100" i="14"/>
  <c r="R101" i="14"/>
  <c r="R102" i="14"/>
  <c r="R103" i="14"/>
  <c r="R104" i="14"/>
  <c r="R105" i="14"/>
  <c r="R106" i="14"/>
  <c r="R107" i="14"/>
  <c r="R108" i="14"/>
  <c r="R109" i="14"/>
  <c r="R110" i="14"/>
  <c r="R111" i="14"/>
  <c r="R112" i="14"/>
  <c r="R113" i="14"/>
  <c r="R114" i="14"/>
  <c r="R115" i="14"/>
  <c r="R116" i="14"/>
  <c r="R117" i="14"/>
  <c r="R118" i="14"/>
  <c r="R119" i="14"/>
  <c r="R120" i="14"/>
  <c r="R121" i="14"/>
  <c r="R122" i="14"/>
  <c r="R123" i="14"/>
  <c r="R124" i="14"/>
  <c r="R125" i="14"/>
  <c r="R126" i="14"/>
  <c r="R127" i="14"/>
  <c r="R128" i="14"/>
  <c r="R129" i="14"/>
  <c r="R130" i="14"/>
  <c r="R131" i="14"/>
  <c r="R132" i="14"/>
  <c r="R133" i="14"/>
  <c r="R134" i="14"/>
  <c r="R135" i="14"/>
  <c r="R136" i="14"/>
  <c r="R137" i="14"/>
  <c r="R138" i="14"/>
  <c r="R139" i="14"/>
  <c r="R140" i="14"/>
  <c r="R141" i="14"/>
  <c r="R142" i="14"/>
  <c r="R143" i="14"/>
  <c r="R144" i="14"/>
  <c r="R145" i="14"/>
  <c r="R146" i="14"/>
  <c r="R147" i="14"/>
  <c r="R148" i="14"/>
  <c r="R149" i="14"/>
  <c r="R150" i="14"/>
  <c r="R151" i="14"/>
  <c r="R152" i="14"/>
  <c r="R153" i="14"/>
  <c r="R154" i="14"/>
  <c r="R155" i="14"/>
  <c r="R156" i="14"/>
  <c r="R157" i="14"/>
  <c r="R158" i="14"/>
  <c r="R159" i="14"/>
  <c r="R160" i="14"/>
  <c r="R161" i="14"/>
  <c r="R162" i="14"/>
  <c r="R163" i="14"/>
  <c r="R164" i="14"/>
  <c r="R165" i="14"/>
  <c r="R166" i="14"/>
  <c r="R167" i="14"/>
  <c r="R168" i="14"/>
  <c r="R169" i="14"/>
  <c r="R170" i="14"/>
  <c r="R171" i="14"/>
  <c r="R172" i="14"/>
  <c r="R173" i="14"/>
  <c r="R174" i="14"/>
  <c r="R175" i="14"/>
  <c r="R176" i="14"/>
  <c r="R177" i="14"/>
  <c r="R178" i="14"/>
  <c r="R179" i="14"/>
  <c r="R180" i="14"/>
  <c r="R181" i="14"/>
  <c r="R182" i="14"/>
  <c r="R183" i="14"/>
  <c r="R184" i="14"/>
  <c r="R185" i="14"/>
  <c r="R186" i="14"/>
  <c r="R187" i="14"/>
  <c r="R188" i="14"/>
  <c r="R189" i="14"/>
  <c r="R190" i="14"/>
  <c r="R191" i="14"/>
  <c r="R192" i="14"/>
  <c r="R193" i="14"/>
  <c r="R194" i="14"/>
  <c r="R195" i="14"/>
  <c r="R196" i="14"/>
  <c r="R197" i="14"/>
  <c r="R198" i="14"/>
  <c r="R199" i="14"/>
  <c r="R200" i="14"/>
  <c r="R201" i="14"/>
  <c r="R202" i="14"/>
  <c r="R203" i="14"/>
  <c r="R204" i="14"/>
  <c r="R205" i="14"/>
  <c r="R206" i="14"/>
  <c r="R207" i="14"/>
  <c r="R208" i="14"/>
  <c r="R209" i="14"/>
  <c r="R210" i="14"/>
  <c r="R211" i="14"/>
  <c r="R212" i="14"/>
  <c r="R213" i="14"/>
  <c r="R214" i="14"/>
  <c r="R215" i="14"/>
  <c r="R216" i="14"/>
  <c r="R217" i="14"/>
  <c r="R218" i="14"/>
  <c r="R219" i="14"/>
  <c r="R220" i="14"/>
  <c r="R221" i="14"/>
  <c r="R222" i="14"/>
  <c r="R223" i="14"/>
  <c r="R224" i="14"/>
  <c r="R225" i="14"/>
  <c r="R226" i="14"/>
  <c r="R227" i="14"/>
  <c r="R228" i="14"/>
  <c r="R229" i="14"/>
  <c r="R230" i="14"/>
  <c r="R231" i="14"/>
  <c r="R232" i="14"/>
  <c r="R233" i="14"/>
  <c r="R234" i="14"/>
  <c r="R235" i="14"/>
  <c r="R236" i="14"/>
  <c r="R237" i="14"/>
  <c r="R238" i="14"/>
  <c r="R239" i="14"/>
  <c r="R240" i="14"/>
  <c r="R241" i="14"/>
  <c r="R242" i="14"/>
  <c r="R243" i="14"/>
  <c r="R244" i="14"/>
  <c r="R245" i="14"/>
  <c r="R246" i="14"/>
  <c r="R247" i="14"/>
  <c r="R248" i="14"/>
  <c r="R249" i="14"/>
  <c r="R250" i="14"/>
  <c r="R251" i="14"/>
  <c r="R252" i="14"/>
  <c r="R253" i="14"/>
  <c r="R254" i="14"/>
  <c r="R255" i="14"/>
  <c r="R256" i="14"/>
  <c r="R257" i="14"/>
  <c r="R258" i="14"/>
  <c r="R259" i="14"/>
  <c r="R260" i="14"/>
  <c r="R261" i="14"/>
  <c r="R262" i="14"/>
  <c r="R263" i="14"/>
  <c r="R264" i="14"/>
  <c r="R265" i="14"/>
  <c r="R266" i="14"/>
  <c r="R267" i="14"/>
  <c r="R268" i="14"/>
  <c r="R269" i="14"/>
  <c r="R270" i="14"/>
  <c r="R271" i="14"/>
  <c r="R272" i="14"/>
  <c r="R273" i="14"/>
  <c r="R274" i="14"/>
  <c r="R275" i="14"/>
  <c r="R276" i="14"/>
  <c r="R277" i="14"/>
  <c r="R278" i="14"/>
  <c r="R279" i="14"/>
  <c r="R280" i="14"/>
  <c r="R281" i="14"/>
  <c r="R282" i="14"/>
  <c r="R283" i="14"/>
  <c r="R284" i="14"/>
  <c r="R285" i="14"/>
  <c r="R286" i="14"/>
  <c r="R287" i="14"/>
  <c r="R288" i="14"/>
  <c r="R289" i="14"/>
  <c r="R290" i="14"/>
  <c r="R291" i="14"/>
  <c r="R292" i="14"/>
  <c r="R293" i="14"/>
  <c r="R294" i="14"/>
  <c r="R295" i="14"/>
  <c r="R296" i="14"/>
  <c r="R297" i="14"/>
  <c r="R298" i="14"/>
  <c r="R299" i="14"/>
  <c r="R300" i="14"/>
  <c r="R301" i="14"/>
  <c r="R302" i="14"/>
  <c r="R303" i="14"/>
  <c r="R304" i="14"/>
  <c r="R305" i="14"/>
  <c r="R306" i="14"/>
  <c r="R307" i="14"/>
  <c r="R308" i="14"/>
  <c r="R309" i="14"/>
  <c r="R310" i="14"/>
  <c r="R311" i="14"/>
  <c r="R312" i="14"/>
  <c r="R313" i="14"/>
  <c r="R314" i="14"/>
  <c r="R315" i="14"/>
  <c r="R316" i="14"/>
  <c r="R317" i="14"/>
  <c r="R318" i="14"/>
  <c r="R319" i="14"/>
  <c r="R320" i="14"/>
  <c r="R321" i="14"/>
  <c r="R322" i="14"/>
  <c r="R323" i="14"/>
  <c r="R324" i="14"/>
  <c r="R325" i="14"/>
  <c r="R326" i="14"/>
  <c r="R327" i="14"/>
  <c r="R328" i="14"/>
  <c r="R329" i="14"/>
  <c r="R330" i="14"/>
  <c r="R331" i="14"/>
  <c r="R332" i="14"/>
  <c r="R333" i="14"/>
  <c r="R334" i="14"/>
  <c r="R335" i="14"/>
  <c r="R336" i="14"/>
  <c r="R337" i="14"/>
  <c r="R338" i="14"/>
  <c r="R339" i="14"/>
  <c r="R340" i="14"/>
  <c r="R341" i="14"/>
  <c r="R342" i="14"/>
  <c r="R343" i="14"/>
  <c r="R344" i="14"/>
  <c r="R345" i="14"/>
  <c r="R346" i="14"/>
  <c r="R347" i="14"/>
  <c r="R348" i="14"/>
  <c r="R349" i="14"/>
  <c r="R350" i="14"/>
  <c r="R351" i="14"/>
  <c r="R352" i="14"/>
  <c r="R353" i="14"/>
  <c r="R354" i="14"/>
  <c r="R355" i="14"/>
  <c r="R356" i="14"/>
  <c r="R357" i="14"/>
  <c r="R358" i="14"/>
  <c r="R359" i="14"/>
  <c r="R360" i="14"/>
  <c r="R361" i="14"/>
  <c r="R362" i="14"/>
  <c r="R363" i="14"/>
  <c r="R364" i="14"/>
  <c r="R365" i="14"/>
  <c r="Q5" i="14"/>
  <c r="Q6" i="14"/>
  <c r="Q7" i="14"/>
  <c r="Q8" i="14"/>
  <c r="Q9" i="14"/>
  <c r="Q10" i="14"/>
  <c r="Q11" i="14"/>
  <c r="Q12" i="14"/>
  <c r="Q13" i="14"/>
  <c r="Q14" i="14"/>
  <c r="Q15" i="14"/>
  <c r="Q16" i="14"/>
  <c r="Q17" i="14"/>
  <c r="Q18" i="14"/>
  <c r="Q19" i="14"/>
  <c r="Q20" i="14"/>
  <c r="Q21" i="14"/>
  <c r="Q22" i="14"/>
  <c r="Q23" i="14"/>
  <c r="Q24" i="14"/>
  <c r="Q25" i="14"/>
  <c r="Q26" i="14"/>
  <c r="Q27" i="14"/>
  <c r="Q28" i="14"/>
  <c r="Q29" i="14"/>
  <c r="Q30" i="14"/>
  <c r="Q31" i="14"/>
  <c r="Q32" i="14"/>
  <c r="Q33" i="14"/>
  <c r="Q34" i="14"/>
  <c r="Q35" i="14"/>
  <c r="Q36" i="14"/>
  <c r="Q37" i="14"/>
  <c r="Q38" i="14"/>
  <c r="Q39" i="14"/>
  <c r="Q40" i="14"/>
  <c r="Q41" i="14"/>
  <c r="Q42" i="14"/>
  <c r="Q43" i="14"/>
  <c r="Q44" i="14"/>
  <c r="Q45" i="14"/>
  <c r="Q46" i="14"/>
  <c r="Q47" i="14"/>
  <c r="Q48" i="14"/>
  <c r="Q49" i="14"/>
  <c r="Q50" i="14"/>
  <c r="Q51" i="14"/>
  <c r="Q52" i="14"/>
  <c r="Q53" i="14"/>
  <c r="Q54" i="14"/>
  <c r="Q55" i="14"/>
  <c r="Q56" i="14"/>
  <c r="Q57" i="14"/>
  <c r="Q58" i="14"/>
  <c r="Q59" i="14"/>
  <c r="Q60" i="14"/>
  <c r="Q61" i="14"/>
  <c r="Q62" i="14"/>
  <c r="Q63" i="14"/>
  <c r="Q64" i="14"/>
  <c r="Q65" i="14"/>
  <c r="Q66" i="14"/>
  <c r="Q67" i="14"/>
  <c r="Q68" i="14"/>
  <c r="Q69" i="14"/>
  <c r="Q70" i="14"/>
  <c r="Q71" i="14"/>
  <c r="Q72" i="14"/>
  <c r="Q73" i="14"/>
  <c r="Q74" i="14"/>
  <c r="Q75" i="14"/>
  <c r="Q76" i="14"/>
  <c r="Q77" i="14"/>
  <c r="Q78" i="14"/>
  <c r="Q79" i="14"/>
  <c r="Q80" i="14"/>
  <c r="Q81" i="14"/>
  <c r="Q82" i="14"/>
  <c r="Q83" i="14"/>
  <c r="Q84" i="14"/>
  <c r="Q85" i="14"/>
  <c r="Q86" i="14"/>
  <c r="Q87" i="14"/>
  <c r="Q88" i="14"/>
  <c r="Q89" i="14"/>
  <c r="Q90" i="14"/>
  <c r="Q91" i="14"/>
  <c r="Q92" i="14"/>
  <c r="Q93" i="14"/>
  <c r="Q94" i="14"/>
  <c r="Q95" i="14"/>
  <c r="Q96" i="14"/>
  <c r="Q97" i="14"/>
  <c r="Q98" i="14"/>
  <c r="Q99" i="14"/>
  <c r="Q100" i="14"/>
  <c r="Q101" i="14"/>
  <c r="Q102" i="14"/>
  <c r="Q103" i="14"/>
  <c r="Q104" i="14"/>
  <c r="Q105" i="14"/>
  <c r="Q106" i="14"/>
  <c r="Q107" i="14"/>
  <c r="Q108" i="14"/>
  <c r="Q109" i="14"/>
  <c r="Q110" i="14"/>
  <c r="Q111" i="14"/>
  <c r="Q112" i="14"/>
  <c r="Q113" i="14"/>
  <c r="Q114" i="14"/>
  <c r="Q115" i="14"/>
  <c r="Q116" i="14"/>
  <c r="Q117" i="14"/>
  <c r="Q118" i="14"/>
  <c r="Q119" i="14"/>
  <c r="Q120" i="14"/>
  <c r="Q121" i="14"/>
  <c r="Q122" i="14"/>
  <c r="Q123" i="14"/>
  <c r="Q124" i="14"/>
  <c r="Q125" i="14"/>
  <c r="Q126" i="14"/>
  <c r="Q127" i="14"/>
  <c r="Q128" i="14"/>
  <c r="Q129" i="14"/>
  <c r="Q130" i="14"/>
  <c r="Q131" i="14"/>
  <c r="Q132" i="14"/>
  <c r="Q133" i="14"/>
  <c r="Q134" i="14"/>
  <c r="Q135" i="14"/>
  <c r="Q136" i="14"/>
  <c r="Q137" i="14"/>
  <c r="Q138" i="14"/>
  <c r="Q139" i="14"/>
  <c r="Q140" i="14"/>
  <c r="Q141" i="14"/>
  <c r="Q142" i="14"/>
  <c r="Q143" i="14"/>
  <c r="Q144" i="14"/>
  <c r="Q145" i="14"/>
  <c r="Q146" i="14"/>
  <c r="Q147" i="14"/>
  <c r="Q148" i="14"/>
  <c r="Q149" i="14"/>
  <c r="Q150" i="14"/>
  <c r="Q151" i="14"/>
  <c r="Q152" i="14"/>
  <c r="Q153" i="14"/>
  <c r="Q154" i="14"/>
  <c r="Q155" i="14"/>
  <c r="Q156" i="14"/>
  <c r="Q157" i="14"/>
  <c r="Q158" i="14"/>
  <c r="Q159" i="14"/>
  <c r="Q160" i="14"/>
  <c r="Q161" i="14"/>
  <c r="Q162" i="14"/>
  <c r="Q163" i="14"/>
  <c r="Q164" i="14"/>
  <c r="Q165" i="14"/>
  <c r="Q166" i="14"/>
  <c r="Q167" i="14"/>
  <c r="Q168" i="14"/>
  <c r="Q169" i="14"/>
  <c r="Q170" i="14"/>
  <c r="Q171" i="14"/>
  <c r="Q172" i="14"/>
  <c r="Q173" i="14"/>
  <c r="Q174" i="14"/>
  <c r="Q175" i="14"/>
  <c r="Q176" i="14"/>
  <c r="Q177" i="14"/>
  <c r="Q178" i="14"/>
  <c r="Q179" i="14"/>
  <c r="Q180" i="14"/>
  <c r="Q181" i="14"/>
  <c r="Q182" i="14"/>
  <c r="Q183" i="14"/>
  <c r="Q184" i="14"/>
  <c r="Q185" i="14"/>
  <c r="Q186" i="14"/>
  <c r="Q187" i="14"/>
  <c r="Q188" i="14"/>
  <c r="Q189" i="14"/>
  <c r="Q190" i="14"/>
  <c r="Q191" i="14"/>
  <c r="Q192" i="14"/>
  <c r="Q193" i="14"/>
  <c r="Q194" i="14"/>
  <c r="Q195" i="14"/>
  <c r="Q196" i="14"/>
  <c r="Q197" i="14"/>
  <c r="Q198" i="14"/>
  <c r="Q199" i="14"/>
  <c r="Q200" i="14"/>
  <c r="Q201" i="14"/>
  <c r="Q202" i="14"/>
  <c r="Q203" i="14"/>
  <c r="Q204" i="14"/>
  <c r="Q205" i="14"/>
  <c r="Q206" i="14"/>
  <c r="Q207" i="14"/>
  <c r="Q208" i="14"/>
  <c r="Q209" i="14"/>
  <c r="Q210" i="14"/>
  <c r="Q211" i="14"/>
  <c r="Q212" i="14"/>
  <c r="Q213" i="14"/>
  <c r="Q214" i="14"/>
  <c r="Q215" i="14"/>
  <c r="Q216" i="14"/>
  <c r="Q217" i="14"/>
  <c r="Q218" i="14"/>
  <c r="Q219" i="14"/>
  <c r="Q220" i="14"/>
  <c r="Q221" i="14"/>
  <c r="Q222" i="14"/>
  <c r="Q223" i="14"/>
  <c r="Q224" i="14"/>
  <c r="Q225" i="14"/>
  <c r="Q226" i="14"/>
  <c r="Q227" i="14"/>
  <c r="Q228" i="14"/>
  <c r="Q229" i="14"/>
  <c r="Q230" i="14"/>
  <c r="Q231" i="14"/>
  <c r="Q232" i="14"/>
  <c r="Q233" i="14"/>
  <c r="Q234" i="14"/>
  <c r="Q235" i="14"/>
  <c r="Q236" i="14"/>
  <c r="Q237" i="14"/>
  <c r="Q238" i="14"/>
  <c r="Q239" i="14"/>
  <c r="Q240" i="14"/>
  <c r="Q241" i="14"/>
  <c r="Q242" i="14"/>
  <c r="Q243" i="14"/>
  <c r="Q244" i="14"/>
  <c r="Q245" i="14"/>
  <c r="Q246" i="14"/>
  <c r="Q247" i="14"/>
  <c r="Q248" i="14"/>
  <c r="Q249" i="14"/>
  <c r="Q250" i="14"/>
  <c r="Q251" i="14"/>
  <c r="Q252" i="14"/>
  <c r="Q253" i="14"/>
  <c r="Q254" i="14"/>
  <c r="Q255" i="14"/>
  <c r="Q256" i="14"/>
  <c r="Q257" i="14"/>
  <c r="Q258" i="14"/>
  <c r="Q259" i="14"/>
  <c r="Q260" i="14"/>
  <c r="Q261" i="14"/>
  <c r="Q262" i="14"/>
  <c r="Q263" i="14"/>
  <c r="Q264" i="14"/>
  <c r="Q265" i="14"/>
  <c r="Q266" i="14"/>
  <c r="Q267" i="14"/>
  <c r="Q268" i="14"/>
  <c r="Q269" i="14"/>
  <c r="Q270" i="14"/>
  <c r="Q271" i="14"/>
  <c r="Q272" i="14"/>
  <c r="Q273" i="14"/>
  <c r="Q274" i="14"/>
  <c r="Q275" i="14"/>
  <c r="Q276" i="14"/>
  <c r="Q277" i="14"/>
  <c r="Q278" i="14"/>
  <c r="Q279" i="14"/>
  <c r="Q280" i="14"/>
  <c r="Q281" i="14"/>
  <c r="Q282" i="14"/>
  <c r="Q283" i="14"/>
  <c r="Q284" i="14"/>
  <c r="Q285" i="14"/>
  <c r="Q286" i="14"/>
  <c r="Q287" i="14"/>
  <c r="Q288" i="14"/>
  <c r="Q289" i="14"/>
  <c r="Q290" i="14"/>
  <c r="Q291" i="14"/>
  <c r="Q292" i="14"/>
  <c r="Q293" i="14"/>
  <c r="Q294" i="14"/>
  <c r="Q295" i="14"/>
  <c r="Q296" i="14"/>
  <c r="Q297" i="14"/>
  <c r="Q298" i="14"/>
  <c r="Q299" i="14"/>
  <c r="Q300" i="14"/>
  <c r="Q301" i="14"/>
  <c r="Q302" i="14"/>
  <c r="Q303" i="14"/>
  <c r="Q304" i="14"/>
  <c r="Q305" i="14"/>
  <c r="Q306" i="14"/>
  <c r="Q307" i="14"/>
  <c r="Q308" i="14"/>
  <c r="Q309" i="14"/>
  <c r="Q310" i="14"/>
  <c r="Q311" i="14"/>
  <c r="Q312" i="14"/>
  <c r="Q313" i="14"/>
  <c r="Q314" i="14"/>
  <c r="Q315" i="14"/>
  <c r="Q316" i="14"/>
  <c r="Q317" i="14"/>
  <c r="Q318" i="14"/>
  <c r="Q319" i="14"/>
  <c r="Q320" i="14"/>
  <c r="Q321" i="14"/>
  <c r="Q322" i="14"/>
  <c r="Q323" i="14"/>
  <c r="Q324" i="14"/>
  <c r="Q325" i="14"/>
  <c r="Q326" i="14"/>
  <c r="Q327" i="14"/>
  <c r="Q328" i="14"/>
  <c r="Q329" i="14"/>
  <c r="Q330" i="14"/>
  <c r="Q331" i="14"/>
  <c r="Q332" i="14"/>
  <c r="Q333" i="14"/>
  <c r="Q334" i="14"/>
  <c r="Q335" i="14"/>
  <c r="Q336" i="14"/>
  <c r="Q337" i="14"/>
  <c r="Q338" i="14"/>
  <c r="Q339" i="14"/>
  <c r="Q340" i="14"/>
  <c r="Q341" i="14"/>
  <c r="Q342" i="14"/>
  <c r="Q343" i="14"/>
  <c r="Q344" i="14"/>
  <c r="Q345" i="14"/>
  <c r="Q346" i="14"/>
  <c r="Q347" i="14"/>
  <c r="Q348" i="14"/>
  <c r="Q349" i="14"/>
  <c r="Q350" i="14"/>
  <c r="Q351" i="14"/>
  <c r="Q352" i="14"/>
  <c r="Q353" i="14"/>
  <c r="Q354" i="14"/>
  <c r="Q355" i="14"/>
  <c r="Q356" i="14"/>
  <c r="Q357" i="14"/>
  <c r="Q358" i="14"/>
  <c r="Q359" i="14"/>
  <c r="Q360" i="14"/>
  <c r="Q361" i="14"/>
  <c r="Q362" i="14"/>
  <c r="Q363" i="14"/>
  <c r="Q364" i="14"/>
  <c r="Q365" i="14"/>
  <c r="P18" i="10"/>
  <c r="P17" i="10"/>
  <c r="P16" i="10"/>
  <c r="P15" i="10"/>
  <c r="P14" i="10"/>
  <c r="P13" i="10"/>
  <c r="O18" i="10"/>
  <c r="O17" i="10"/>
  <c r="O16" i="10"/>
  <c r="O15" i="10"/>
  <c r="O14" i="10"/>
  <c r="N18" i="10"/>
  <c r="N17" i="10"/>
  <c r="N16" i="10"/>
  <c r="N15" i="10"/>
  <c r="N14" i="10"/>
  <c r="N13" i="10"/>
  <c r="N12" i="10"/>
  <c r="Q5" i="10"/>
  <c r="P5" i="10"/>
  <c r="O5" i="10"/>
  <c r="R5" i="10"/>
  <c r="R2" i="10"/>
  <c r="Q2" i="10"/>
  <c r="P2" i="10"/>
  <c r="O2" i="10"/>
  <c r="H2" i="14" a="1"/>
  <c r="H2" i="14" s="1"/>
  <c r="P12" i="10"/>
  <c r="O12" i="10"/>
  <c r="O13" i="10"/>
  <c r="O8" i="10"/>
  <c r="Q8" i="10"/>
  <c r="R8" i="10"/>
  <c r="P8" i="10"/>
  <c r="N2" i="10" l="1"/>
  <c r="P3" i="10" s="1"/>
  <c r="N5" i="10"/>
  <c r="O6" i="10" s="1"/>
  <c r="N8" i="10"/>
  <c r="Q9" i="10" s="1"/>
  <c r="Q16" i="10"/>
  <c r="P19" i="10"/>
  <c r="P30" i="14"/>
  <c r="Q17" i="10"/>
  <c r="Q12" i="10"/>
  <c r="Q15" i="10"/>
  <c r="Q13" i="10"/>
  <c r="P6" i="10"/>
  <c r="Q14" i="10"/>
  <c r="R9" i="10"/>
  <c r="P9" i="10"/>
  <c r="O9" i="10"/>
  <c r="O19" i="10"/>
  <c r="N19" i="10"/>
  <c r="Q3" i="10" l="1"/>
  <c r="Q6" i="10"/>
  <c r="R6" i="10"/>
  <c r="R3" i="10"/>
  <c r="O3" i="10"/>
  <c r="Q19" i="10"/>
  <c r="P39" i="14"/>
  <c r="P280" i="14"/>
  <c r="P108" i="14"/>
  <c r="P172" i="14"/>
  <c r="P232" i="14"/>
  <c r="P13" i="14"/>
  <c r="P29" i="14"/>
  <c r="P261" i="14"/>
  <c r="P51" i="14"/>
  <c r="P77" i="14"/>
  <c r="P269" i="14"/>
  <c r="P32" i="14"/>
  <c r="P344" i="14"/>
  <c r="P22" i="14"/>
  <c r="P292" i="14"/>
  <c r="P16" i="14"/>
  <c r="P114" i="14"/>
  <c r="P215" i="14"/>
  <c r="P307" i="14"/>
  <c r="P107" i="14"/>
  <c r="P264" i="14"/>
  <c r="P101" i="14"/>
  <c r="P117" i="14"/>
  <c r="P166" i="14"/>
  <c r="P19" i="14"/>
  <c r="P124" i="14"/>
  <c r="P176" i="14"/>
  <c r="P318" i="14"/>
  <c r="P146" i="14"/>
  <c r="P141" i="14"/>
  <c r="P337" i="14"/>
  <c r="P90" i="14"/>
  <c r="P202" i="14"/>
  <c r="P96" i="14"/>
  <c r="P194" i="14"/>
  <c r="P212" i="14"/>
  <c r="P209" i="14"/>
  <c r="P299" i="14"/>
  <c r="P235" i="14"/>
  <c r="P73" i="14"/>
  <c r="P273" i="14"/>
  <c r="P257" i="14"/>
  <c r="P55" i="14"/>
  <c r="P20" i="14"/>
  <c r="P278" i="14"/>
  <c r="P251" i="14"/>
  <c r="P44" i="14"/>
  <c r="P356" i="14"/>
  <c r="P34" i="14"/>
  <c r="P315" i="14"/>
  <c r="P38" i="14"/>
  <c r="P143" i="14"/>
  <c r="P241" i="14"/>
  <c r="P329" i="14"/>
  <c r="P89" i="14"/>
  <c r="P246" i="14"/>
  <c r="P127" i="14"/>
  <c r="P164" i="14"/>
  <c r="P206" i="14"/>
  <c r="P72" i="14"/>
  <c r="P129" i="14"/>
  <c r="P228" i="14"/>
  <c r="P265" i="14"/>
  <c r="P190" i="14"/>
  <c r="P67" i="14"/>
  <c r="P237" i="14"/>
  <c r="P275" i="14"/>
  <c r="P75" i="14"/>
  <c r="P249" i="14"/>
  <c r="P304" i="14"/>
  <c r="P88" i="14"/>
  <c r="P35" i="14"/>
  <c r="P222" i="14"/>
  <c r="P61" i="14"/>
  <c r="P244" i="14"/>
  <c r="P332" i="14"/>
  <c r="P181" i="14"/>
  <c r="P40" i="14"/>
  <c r="P56" i="14"/>
  <c r="P93" i="14"/>
  <c r="P46" i="14"/>
  <c r="P334" i="14"/>
  <c r="P64" i="14"/>
  <c r="P162" i="14"/>
  <c r="P263" i="14"/>
  <c r="P348" i="14"/>
  <c r="P74" i="14"/>
  <c r="P231" i="14"/>
  <c r="P149" i="14"/>
  <c r="P301" i="14"/>
  <c r="P123" i="14"/>
  <c r="P178" i="14"/>
  <c r="P48" i="14"/>
  <c r="P54" i="14"/>
  <c r="P188" i="14"/>
  <c r="P254" i="14"/>
  <c r="P247" i="14"/>
  <c r="P200" i="14"/>
  <c r="P359" i="14"/>
  <c r="P24" i="14"/>
  <c r="P111" i="14"/>
  <c r="P196" i="14"/>
  <c r="P308" i="14"/>
  <c r="P133" i="14"/>
  <c r="P323" i="14"/>
  <c r="P281" i="14"/>
  <c r="P320" i="14"/>
  <c r="P159" i="14"/>
  <c r="P343" i="14"/>
  <c r="P266" i="14"/>
  <c r="P285" i="14"/>
  <c r="P83" i="14"/>
  <c r="P362" i="14"/>
  <c r="P99" i="14"/>
  <c r="P68" i="14"/>
  <c r="P105" i="14"/>
  <c r="P58" i="14"/>
  <c r="P351" i="14"/>
  <c r="P86" i="14"/>
  <c r="P191" i="14"/>
  <c r="P287" i="14"/>
  <c r="P4" i="14"/>
  <c r="P59" i="14"/>
  <c r="P216" i="14"/>
  <c r="P175" i="14"/>
  <c r="P214" i="14"/>
  <c r="P14" i="14"/>
  <c r="P207" i="14"/>
  <c r="P302" i="14"/>
  <c r="P23" i="14"/>
  <c r="P125" i="14"/>
  <c r="P60" i="14"/>
  <c r="P217" i="14"/>
  <c r="P25" i="14"/>
  <c r="P6" i="14"/>
  <c r="P80" i="14"/>
  <c r="P153" i="14"/>
  <c r="P297" i="14"/>
  <c r="P131" i="14"/>
  <c r="P134" i="14"/>
  <c r="P239" i="14"/>
  <c r="P49" i="14"/>
  <c r="P147" i="14"/>
  <c r="P218" i="14"/>
  <c r="P199" i="14"/>
  <c r="P310" i="14"/>
  <c r="P21" i="14"/>
  <c r="P94" i="14"/>
  <c r="P157" i="14"/>
  <c r="P255" i="14"/>
  <c r="P338" i="14"/>
  <c r="P71" i="14"/>
  <c r="P267" i="14"/>
  <c r="P27" i="14"/>
  <c r="P11" i="14"/>
  <c r="P168" i="14"/>
  <c r="P52" i="14"/>
  <c r="P104" i="14"/>
  <c r="P33" i="14"/>
  <c r="P106" i="14"/>
  <c r="P179" i="14"/>
  <c r="P276" i="14"/>
  <c r="P91" i="14"/>
  <c r="P192" i="14"/>
  <c r="P363" i="14"/>
  <c r="P204" i="14"/>
  <c r="P185" i="14"/>
  <c r="P339" i="14"/>
  <c r="P270" i="14"/>
  <c r="P116" i="14"/>
  <c r="P189" i="14"/>
  <c r="P262" i="14"/>
  <c r="P15" i="14"/>
  <c r="P208" i="14"/>
  <c r="P303" i="14"/>
  <c r="P306" i="14"/>
  <c r="P186" i="14"/>
  <c r="P340" i="14"/>
  <c r="P325" i="14"/>
  <c r="P291" i="14"/>
  <c r="P128" i="14"/>
  <c r="P272" i="14"/>
  <c r="P57" i="14"/>
  <c r="P201" i="14"/>
  <c r="P345" i="14"/>
  <c r="P130" i="14"/>
  <c r="P274" i="14"/>
  <c r="P227" i="14"/>
  <c r="P132" i="14"/>
  <c r="P37" i="14"/>
  <c r="P317" i="14"/>
  <c r="P230" i="14"/>
  <c r="P139" i="14"/>
  <c r="P47" i="14"/>
  <c r="P322" i="14"/>
  <c r="P240" i="14"/>
  <c r="P145" i="14"/>
  <c r="P50" i="14"/>
  <c r="P328" i="14"/>
  <c r="P243" i="14"/>
  <c r="P171" i="14"/>
  <c r="P341" i="14"/>
  <c r="P155" i="14"/>
  <c r="P326" i="14"/>
  <c r="P136" i="14"/>
  <c r="P311" i="14"/>
  <c r="P120" i="14"/>
  <c r="P126" i="14"/>
  <c r="P31" i="14"/>
  <c r="P314" i="14"/>
  <c r="P109" i="14"/>
  <c r="P17" i="14"/>
  <c r="P305" i="14"/>
  <c r="P233" i="14"/>
  <c r="P197" i="14"/>
  <c r="P9" i="14"/>
  <c r="P226" i="14"/>
  <c r="P316" i="14"/>
  <c r="P43" i="14"/>
  <c r="P144" i="14"/>
  <c r="P242" i="14"/>
  <c r="P42" i="14"/>
  <c r="P7" i="14"/>
  <c r="P223" i="14"/>
  <c r="P92" i="14"/>
  <c r="P309" i="14"/>
  <c r="P62" i="14"/>
  <c r="P160" i="14"/>
  <c r="P163" i="14"/>
  <c r="P173" i="14"/>
  <c r="P203" i="14"/>
  <c r="P353" i="14"/>
  <c r="P245" i="14"/>
  <c r="P248" i="14"/>
  <c r="P321" i="14"/>
  <c r="P84" i="14"/>
  <c r="P360" i="14"/>
  <c r="P195" i="14"/>
  <c r="P349" i="14"/>
  <c r="P260" i="14"/>
  <c r="P333" i="14"/>
  <c r="P205" i="14"/>
  <c r="P300" i="14"/>
  <c r="P18" i="14"/>
  <c r="P119" i="14"/>
  <c r="P355" i="14"/>
  <c r="P100" i="14"/>
  <c r="P140" i="14"/>
  <c r="P284" i="14"/>
  <c r="P69" i="14"/>
  <c r="P213" i="14"/>
  <c r="P357" i="14"/>
  <c r="P142" i="14"/>
  <c r="P286" i="14"/>
  <c r="P253" i="14"/>
  <c r="P158" i="14"/>
  <c r="P63" i="14"/>
  <c r="P336" i="14"/>
  <c r="P256" i="14"/>
  <c r="P161" i="14"/>
  <c r="P66" i="14"/>
  <c r="P342" i="14"/>
  <c r="P259" i="14"/>
  <c r="P167" i="14"/>
  <c r="P76" i="14"/>
  <c r="P347" i="14"/>
  <c r="P268" i="14"/>
  <c r="P156" i="14"/>
  <c r="P327" i="14"/>
  <c r="P137" i="14"/>
  <c r="P312" i="14"/>
  <c r="P121" i="14"/>
  <c r="P294" i="14"/>
  <c r="P102" i="14"/>
  <c r="P148" i="14"/>
  <c r="P53" i="14"/>
  <c r="P331" i="14"/>
  <c r="P70" i="14"/>
  <c r="P293" i="14"/>
  <c r="P112" i="14"/>
  <c r="P210" i="14"/>
  <c r="P115" i="14"/>
  <c r="P220" i="14"/>
  <c r="P252" i="14"/>
  <c r="P41" i="14"/>
  <c r="P198" i="14"/>
  <c r="P290" i="14"/>
  <c r="P224" i="14"/>
  <c r="P82" i="14"/>
  <c r="P36" i="14"/>
  <c r="P229" i="14"/>
  <c r="P319" i="14"/>
  <c r="P324" i="14"/>
  <c r="P234" i="14"/>
  <c r="P26" i="14"/>
  <c r="P183" i="14"/>
  <c r="P236" i="14"/>
  <c r="P165" i="14"/>
  <c r="P238" i="14"/>
  <c r="P335" i="14"/>
  <c r="P65" i="14"/>
  <c r="P258" i="14"/>
  <c r="P346" i="14"/>
  <c r="P219" i="14"/>
  <c r="P184" i="14"/>
  <c r="P330" i="14"/>
  <c r="P177" i="14"/>
  <c r="P250" i="14"/>
  <c r="P352" i="14"/>
  <c r="P182" i="14"/>
  <c r="P282" i="14"/>
  <c r="P97" i="14"/>
  <c r="P288" i="14"/>
  <c r="P12" i="14"/>
  <c r="P354" i="14"/>
  <c r="P169" i="14"/>
  <c r="P150" i="14"/>
  <c r="P78" i="14"/>
  <c r="P45" i="14"/>
  <c r="P118" i="14"/>
  <c r="P110" i="14"/>
  <c r="P113" i="14"/>
  <c r="P211" i="14"/>
  <c r="P28" i="14"/>
  <c r="P221" i="14"/>
  <c r="P170" i="14"/>
  <c r="P151" i="14"/>
  <c r="P135" i="14"/>
  <c r="P5" i="14"/>
  <c r="P8" i="14"/>
  <c r="P152" i="14"/>
  <c r="P296" i="14"/>
  <c r="P81" i="14"/>
  <c r="P225" i="14"/>
  <c r="P10" i="14"/>
  <c r="P154" i="14"/>
  <c r="P298" i="14"/>
  <c r="P271" i="14"/>
  <c r="P180" i="14"/>
  <c r="P85" i="14"/>
  <c r="P358" i="14"/>
  <c r="P277" i="14"/>
  <c r="P187" i="14"/>
  <c r="P95" i="14"/>
  <c r="P361" i="14"/>
  <c r="P283" i="14"/>
  <c r="P193" i="14"/>
  <c r="P98" i="14"/>
  <c r="P364" i="14"/>
  <c r="P289" i="14"/>
  <c r="P138" i="14"/>
  <c r="P313" i="14"/>
  <c r="P122" i="14"/>
  <c r="P295" i="14"/>
  <c r="P103" i="14"/>
  <c r="P279" i="14"/>
  <c r="P87" i="14"/>
  <c r="P174" i="14"/>
  <c r="P79" i="14"/>
  <c r="P350" i="14"/>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28B25E7-B6D1-4397-9645-56902C082B81}" keepAlive="1" name="Query - Append1" description="Connection to the 'Append1' query in the workbook." type="5" refreshedVersion="8" background="1" saveData="1">
    <dbPr connection="Provider=Microsoft.Mashup.OleDb.1;Data Source=$Workbook$;Location=Append1;Extended Properties=&quot;&quot;" command="SELECT * FROM [Append1]"/>
  </connection>
  <connection id="2" xr16:uid="{0B98EE53-6013-4979-AE0C-4BAB05DE9702}" keepAlive="1" name="Query - 'Apr 23 to June 23" description="Connection to the ''Apr 23 to June 23' query in the workbook." type="5" refreshedVersion="0" background="1" saveData="1">
    <dbPr connection="Provider=Microsoft.Mashup.OleDb.1;Data Source=$Workbook$;Location=&quot;'Apr 23 to June 23&quot;;Extended Properties=&quot;&quot;" command="SELECT * FROM ['Apr 23 to June 23]"/>
  </connection>
  <connection id="3" xr16:uid="{32EB01A4-3061-4FFD-8E56-661AA7E2CC15}" keepAlive="1" name="Query - 'Jan 23 to March 23" description="Connection to the ''Jan 23 to March 23' query in the workbook." type="5" refreshedVersion="0" background="1" saveData="1">
    <dbPr connection="Provider=Microsoft.Mashup.OleDb.1;Data Source=$Workbook$;Location=&quot;'Jan 23 to March 23&quot;;Extended Properties=&quot;&quot;" command="SELECT * FROM ['Jan 23 to March 23]"/>
  </connection>
  <connection id="4" xr16:uid="{D8439DDC-C6E0-429B-971A-982EE9A92CBA}" keepAlive="1" name="Query - 'Jul 23 to Sep 23" description="Connection to the ''Jul 23 to Sep 23' query in the workbook." type="5" refreshedVersion="0" background="1" saveData="1">
    <dbPr connection="Provider=Microsoft.Mashup.OleDb.1;Data Source=$Workbook$;Location=&quot;'Jul 23 to Sep 23&quot;;Extended Properties=&quot;&quot;" command="SELECT * FROM ['Jul 23 to Sep 23]"/>
  </connection>
  <connection id="5" xr16:uid="{DD5086A8-769A-45B8-A24B-FDBDA4C92168}" keepAlive="1" name="Query - 'Oct 23 to dec 23" description="Connection to the ''Oct 23 to dec 23' query in the workbook." type="5" refreshedVersion="0" background="1" saveData="1">
    <dbPr connection="Provider=Microsoft.Mashup.OleDb.1;Data Source=$Workbook$;Location=&quot;'Oct 23 to dec 23&quot;;Extended Properties=&quot;&quot;" command="SELECT * FROM ['Oct 23 to dec 23]"/>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<sst xmlns="http://schemas.openxmlformats.org/spreadsheetml/2006/main" count="40326" uniqueCount="2359">
  <si>
    <t>App #</t>
  </si>
  <si>
    <t>Date</t>
  </si>
  <si>
    <t>Proposer Name</t>
  </si>
  <si>
    <t>ANP</t>
  </si>
  <si>
    <t>Inv. type</t>
  </si>
  <si>
    <t>Employee</t>
  </si>
  <si>
    <t>Source</t>
  </si>
  <si>
    <t>Sourcing</t>
  </si>
  <si>
    <t>Life MF</t>
  </si>
  <si>
    <t>DEVESH JOSHI</t>
  </si>
  <si>
    <t>SIP</t>
  </si>
  <si>
    <t>ARCHANA CHAWLA</t>
  </si>
  <si>
    <t>E</t>
  </si>
  <si>
    <t>Replacement</t>
  </si>
  <si>
    <t>Mutual Fund</t>
  </si>
  <si>
    <t>HDFF MULTICAP FUND</t>
  </si>
  <si>
    <t>DHARAMPAL</t>
  </si>
  <si>
    <t>Fresh</t>
  </si>
  <si>
    <t>Boi axa flexi cap fund</t>
  </si>
  <si>
    <t>Renewal</t>
  </si>
  <si>
    <t>BOI AXA SMALL CAP FUND</t>
  </si>
  <si>
    <t>RATTAN LAL PANDIT</t>
  </si>
  <si>
    <t>quant flexi cap fund</t>
  </si>
  <si>
    <t>VIPIN GUPTA</t>
  </si>
  <si>
    <t>ICICI PRU Multi Asset Fund</t>
  </si>
  <si>
    <t>ARVIND PANWAR</t>
  </si>
  <si>
    <t>SOUMI</t>
  </si>
  <si>
    <t>ICICI Prudential Multi-Asset Fund</t>
  </si>
  <si>
    <t>Canara Robeco Small-cap Fund</t>
  </si>
  <si>
    <t>Canara Robeco focused Fund</t>
  </si>
  <si>
    <t>AKHIL SHARMA</t>
  </si>
  <si>
    <t>ppfas tax saver fund</t>
  </si>
  <si>
    <t>AMIT MITTAL</t>
  </si>
  <si>
    <t>quant small cap fund</t>
  </si>
  <si>
    <t>SHAJI KUNJAPPAN</t>
  </si>
  <si>
    <t>axis small-cap fund</t>
  </si>
  <si>
    <t>Parag Parikh Tax Saver Fund</t>
  </si>
  <si>
    <t>MANISHA KUMARI</t>
  </si>
  <si>
    <t>ppfad tax saver fund</t>
  </si>
  <si>
    <t>POOJA AGARWAL</t>
  </si>
  <si>
    <t>HDFC FOCUSED 30 FUND</t>
  </si>
  <si>
    <t>MISHKA AGGARWAL</t>
  </si>
  <si>
    <t>HDFC MULTICAP FUND</t>
  </si>
  <si>
    <t>PANKAJ CHANDOLA</t>
  </si>
  <si>
    <t>DSP midcap fund</t>
  </si>
  <si>
    <t>PRITI PARNA DAS</t>
  </si>
  <si>
    <t>ICICI Prudential Multi-Asset Fund-Regular</t>
  </si>
  <si>
    <t>SUBRATA RANJAN DAS</t>
  </si>
  <si>
    <t>Lumpsum</t>
  </si>
  <si>
    <t>QUANT FLEXI CAP FUND</t>
  </si>
  <si>
    <t>PAWAN RATHI</t>
  </si>
  <si>
    <t>Canara Robeco Small Cap Fund</t>
  </si>
  <si>
    <t>ICICI PRU MULTI ASSET FUND</t>
  </si>
  <si>
    <t>VIJAYA DINKAR MANJREKAR</t>
  </si>
  <si>
    <t>GUNJAN WALIA</t>
  </si>
  <si>
    <t>hdfc multicap fund</t>
  </si>
  <si>
    <t>DILIP SOLANKI</t>
  </si>
  <si>
    <t>Mirae Asset Emerging Bluechip Fund</t>
  </si>
  <si>
    <t>axis small cap fund</t>
  </si>
  <si>
    <t>ADITYA WALIA</t>
  </si>
  <si>
    <t>canara robeco small cap fund</t>
  </si>
  <si>
    <t>ABHISHEK TYAGI</t>
  </si>
  <si>
    <t>SHARIQ BIN ARIF</t>
  </si>
  <si>
    <t>Quant Flexi Cap Fund</t>
  </si>
  <si>
    <t>ALOK KUMAR GUPTA</t>
  </si>
  <si>
    <t>canara rebeco small cap fund</t>
  </si>
  <si>
    <t>hdf cmulticapfund</t>
  </si>
  <si>
    <t>MANISH KUMAR BINDAL</t>
  </si>
  <si>
    <t>ASHOK TAHILIANI</t>
  </si>
  <si>
    <t>HDFC SMALL CAP FUND</t>
  </si>
  <si>
    <t>SONESH KUMAR</t>
  </si>
  <si>
    <t>Franklin India TAXSHIELD</t>
  </si>
  <si>
    <t>PANKAJ KUMAR</t>
  </si>
  <si>
    <t>SINGH SANTOSH R</t>
  </si>
  <si>
    <t>Mirae Asset Tax Saver Fund</t>
  </si>
  <si>
    <t>BISWAJEET PANDA</t>
  </si>
  <si>
    <t>NEHA RATHEE</t>
  </si>
  <si>
    <t>Kotak Emerging Equity Fund</t>
  </si>
  <si>
    <t>GURSHA BEDI</t>
  </si>
  <si>
    <t>canara robeco focused equity fund</t>
  </si>
  <si>
    <t>mirae asset flexi cap fund</t>
  </si>
  <si>
    <t>SURAJ SINGH</t>
  </si>
  <si>
    <t>HDFC MULTI-CAP FUND</t>
  </si>
  <si>
    <t>YUDHVIR SINGH</t>
  </si>
  <si>
    <t>Quant Flexi-Cap Fund</t>
  </si>
  <si>
    <t>HDFC Focused 30 Fund</t>
  </si>
  <si>
    <t>NITIN SINGH</t>
  </si>
  <si>
    <t>SEEMA AGARWAL</t>
  </si>
  <si>
    <t>R</t>
  </si>
  <si>
    <t>CANARA REBECO FOCUSED FUND</t>
  </si>
  <si>
    <t>LAVISHKA CHAWLA</t>
  </si>
  <si>
    <t>MUKESH KUMAR GUPTA</t>
  </si>
  <si>
    <t>SANJAY AGARWAL</t>
  </si>
  <si>
    <t>Bank of India Liquid Fund</t>
  </si>
  <si>
    <t>quant Liquid Plan</t>
  </si>
  <si>
    <t>Kotak Savings Fund</t>
  </si>
  <si>
    <t>ICICI Prudential Savings Fund</t>
  </si>
  <si>
    <t>mirae asset hybrid fund</t>
  </si>
  <si>
    <t>ABHINAV DUA</t>
  </si>
  <si>
    <t>ROHIT BHANDARI</t>
  </si>
  <si>
    <t>SEEM AGARWAL</t>
  </si>
  <si>
    <t>HDFC Multi Cap Fund</t>
  </si>
  <si>
    <t>MANSI CHOUDHARY</t>
  </si>
  <si>
    <t>ppfas flexi cap fund</t>
  </si>
  <si>
    <t>Mirae Asset Midcap Fund</t>
  </si>
  <si>
    <t>canara rebeco focused fund</t>
  </si>
  <si>
    <t>canara rebeco mid cap fund</t>
  </si>
  <si>
    <t>VAIBHAV VERMA</t>
  </si>
  <si>
    <t>uti nifty index fund</t>
  </si>
  <si>
    <t>TATA small cap fund</t>
  </si>
  <si>
    <t>PRERNA NARULA</t>
  </si>
  <si>
    <t>icici multi asset fund</t>
  </si>
  <si>
    <t>RAVINDER KUMAR</t>
  </si>
  <si>
    <t>Axis small fund</t>
  </si>
  <si>
    <t>ROHIT SHARMA</t>
  </si>
  <si>
    <t>ARPITA BHATTACHARJEE</t>
  </si>
  <si>
    <t>SANJAY NAYYAR</t>
  </si>
  <si>
    <t>HDFC Focused 30 fund</t>
  </si>
  <si>
    <t>HDFC Multicap fund</t>
  </si>
  <si>
    <t>BOI india small cap fund</t>
  </si>
  <si>
    <t>RISHBHA OHRI</t>
  </si>
  <si>
    <t>quant small cpa fund</t>
  </si>
  <si>
    <t>YASHPAL CHITRA</t>
  </si>
  <si>
    <t>HDFC Multi Cap Fund Regular</t>
  </si>
  <si>
    <t>RAJNISH SRIVASTAVA</t>
  </si>
  <si>
    <t>C BARATHAN</t>
  </si>
  <si>
    <t>KSHITIJA NARAWANE</t>
  </si>
  <si>
    <t>RICHA KUMARI</t>
  </si>
  <si>
    <t>RAVINDRA KUMAR</t>
  </si>
  <si>
    <t>PRASUN KUMAR</t>
  </si>
  <si>
    <t>MANOJ KUMAR SINGH</t>
  </si>
  <si>
    <t>Canara Robeco mid cap fund</t>
  </si>
  <si>
    <t>ARUN KUMAR</t>
  </si>
  <si>
    <t>QUANT FLEXI CAP FIUND</t>
  </si>
  <si>
    <t>SBI SMALL CAP FUND</t>
  </si>
  <si>
    <t>ANUJ SANJAY AGARWAL</t>
  </si>
  <si>
    <t>canara small cap fund</t>
  </si>
  <si>
    <t>LALIT KUMAR CHUTANI</t>
  </si>
  <si>
    <t>ICICI Prudential Multi-Asset</t>
  </si>
  <si>
    <t>UDAY SINGH</t>
  </si>
  <si>
    <t>Canara Robeco Focused Equity</t>
  </si>
  <si>
    <t>VIJAY UNIYAL</t>
  </si>
  <si>
    <t>MIRAE ASSET MIDCAP FUND</t>
  </si>
  <si>
    <t>Edelweiss Mid Cap Fund</t>
  </si>
  <si>
    <t>VINAY KUMAR MURALI</t>
  </si>
  <si>
    <t>YASH PAL</t>
  </si>
  <si>
    <t>hdfc focused fund</t>
  </si>
  <si>
    <t>ANUJ SURESH AGARWAL</t>
  </si>
  <si>
    <t>REYANSH BHARGAV</t>
  </si>
  <si>
    <t>Parag Parikh Flexi-cap Fund</t>
  </si>
  <si>
    <t>MADHU GUPTA</t>
  </si>
  <si>
    <t>RITU RAJ SHARMA</t>
  </si>
  <si>
    <t>hdfc focused 3 fund</t>
  </si>
  <si>
    <t>NEHA SRIVASTAVA</t>
  </si>
  <si>
    <t>hdfc focuded 30 fund</t>
  </si>
  <si>
    <t>HITESH DUBEY</t>
  </si>
  <si>
    <t>NIRMALA KAUR</t>
  </si>
  <si>
    <t>axis small cap</t>
  </si>
  <si>
    <t>KOMAL NARANG</t>
  </si>
  <si>
    <t>hdfc multi cap fund</t>
  </si>
  <si>
    <t>SANDEEP KAUR</t>
  </si>
  <si>
    <t>AMIT ROHILA</t>
  </si>
  <si>
    <t>mirae asset tax saver fund</t>
  </si>
  <si>
    <t>RAJENDRA ANNAJI GADHE</t>
  </si>
  <si>
    <t>MOHD HIFAJURRAB FARIDI</t>
  </si>
  <si>
    <t>PARAG PARIKH TAXSAVER FUND</t>
  </si>
  <si>
    <t>SOURAV KHANNA</t>
  </si>
  <si>
    <t>mirae asset great consumer fund</t>
  </si>
  <si>
    <t>NIDHIN SARMAN P</t>
  </si>
  <si>
    <t>HDFC focuseD fund</t>
  </si>
  <si>
    <t>TEJENDER PAL</t>
  </si>
  <si>
    <t>HDFC focused fund</t>
  </si>
  <si>
    <t>DIPESH JOSHI</t>
  </si>
  <si>
    <t>SHUBHAM KUMAR</t>
  </si>
  <si>
    <t>icici pru multi asset fund</t>
  </si>
  <si>
    <t>HDFC focused 30 fund</t>
  </si>
  <si>
    <t>MOHAN KUMAR</t>
  </si>
  <si>
    <t>kotak Multicap Fund</t>
  </si>
  <si>
    <t>sbi small cap fund</t>
  </si>
  <si>
    <t>POOJA RAJESH SHARMA</t>
  </si>
  <si>
    <t>SUBASH CHANDRA SAHU</t>
  </si>
  <si>
    <t>SURBHI BANSAL</t>
  </si>
  <si>
    <t>CHITENDER PAL</t>
  </si>
  <si>
    <t>ISHITA RASTOGI</t>
  </si>
  <si>
    <t>hdfc focused 30 fund</t>
  </si>
  <si>
    <t>HITESH DUBAY</t>
  </si>
  <si>
    <t>PREM NATH GULATI</t>
  </si>
  <si>
    <t>ICICI Prudential Equity &amp; Debt Fund</t>
  </si>
  <si>
    <t>SNEHA CHAWLA</t>
  </si>
  <si>
    <t>ICICI PRUDENTIAL EQUITY &amp; DEBT FUND</t>
  </si>
  <si>
    <t>MAHENDER SINGH</t>
  </si>
  <si>
    <t>INVESCO INDIA TAX PLAN</t>
  </si>
  <si>
    <t>MANSI VIRMANI</t>
  </si>
  <si>
    <t>RATI RAJ</t>
  </si>
  <si>
    <t>LAXMAN KUMAR GANCHI</t>
  </si>
  <si>
    <t>AMIT RAMPAL</t>
  </si>
  <si>
    <t>RAVINDRA SINGH BISHT</t>
  </si>
  <si>
    <t>ASHIMA MATHUR</t>
  </si>
  <si>
    <t>Bank of India SMALL CAP FUND</t>
  </si>
  <si>
    <t>UNION LARGE &amp; MIDCAP FUND</t>
  </si>
  <si>
    <t>CHANDAN VYAS</t>
  </si>
  <si>
    <t>Mirae Asset Hybrid</t>
  </si>
  <si>
    <t>MANSI DAWAR</t>
  </si>
  <si>
    <t>Canara Robeco Emerging Equities</t>
  </si>
  <si>
    <t>ALOK AGARWAL</t>
  </si>
  <si>
    <t>HDFC Balanced Advantage Fund</t>
  </si>
  <si>
    <t>NITESH</t>
  </si>
  <si>
    <t>Mirae Asset Flexicap Fund</t>
  </si>
  <si>
    <t>VIDHYA RATNA PAL</t>
  </si>
  <si>
    <t>ICICI PRUDENTIAL MULTI ASSET FUND</t>
  </si>
  <si>
    <t>CHETNA SHARMA</t>
  </si>
  <si>
    <t>HDFC AMULTICAP FUND</t>
  </si>
  <si>
    <t>SANJEEV SHARMA</t>
  </si>
  <si>
    <t>SBI Small Cap Fund</t>
  </si>
  <si>
    <t>VIPIN KUMAR</t>
  </si>
  <si>
    <t>POONAM CHAHAL</t>
  </si>
  <si>
    <t>Mirae Asset Flexi Cap Fund</t>
  </si>
  <si>
    <t>SANJAY KUMAR MISHRA</t>
  </si>
  <si>
    <t>RAJEEV TALWAR</t>
  </si>
  <si>
    <t>MANISH RAWAT</t>
  </si>
  <si>
    <t>ABHISHEK YADAV</t>
  </si>
  <si>
    <t>ICICI MULTI ASSET FUND</t>
  </si>
  <si>
    <t>Mirae Asset flexi cap fund</t>
  </si>
  <si>
    <t>SHEFALI RAVI KANAL</t>
  </si>
  <si>
    <t>SWETA DEVI</t>
  </si>
  <si>
    <t>mirae asset hybrid equity fund</t>
  </si>
  <si>
    <t>CHIRAQUDEEN KHAN</t>
  </si>
  <si>
    <t>BABITA PUNDIR</t>
  </si>
  <si>
    <t>CHARLES</t>
  </si>
  <si>
    <t>ARVIND PREM MISHRA</t>
  </si>
  <si>
    <t>Mirae Asset Hybrid-Equity Fund</t>
  </si>
  <si>
    <t>LINGAMDINNE DASARATHARAMA REDDY</t>
  </si>
  <si>
    <t>ANUP GOYAL</t>
  </si>
  <si>
    <t>MIRAE ASSET FLEXI CAP FUIND</t>
  </si>
  <si>
    <t>TAPAN BHATTACHARYA</t>
  </si>
  <si>
    <t>RANDHIR SINGH</t>
  </si>
  <si>
    <t>Mirae Asset midcap Fund</t>
  </si>
  <si>
    <t>Parag Parikh Flexi Cap</t>
  </si>
  <si>
    <t>ATUL KUMAR SINGH</t>
  </si>
  <si>
    <t>hdfc multicap und</t>
  </si>
  <si>
    <t>GEETA</t>
  </si>
  <si>
    <t>NIPUN MAHAJAN</t>
  </si>
  <si>
    <t>MAN BAHADUR MASKE MAGA</t>
  </si>
  <si>
    <t>Nippon India GROWTH FUND</t>
  </si>
  <si>
    <t>Axis Small Cap Fund</t>
  </si>
  <si>
    <t>ADASH</t>
  </si>
  <si>
    <t>HDFC Multicap Fund</t>
  </si>
  <si>
    <t>AKSHAY PUNDIR</t>
  </si>
  <si>
    <t>AKASH GUPTA</t>
  </si>
  <si>
    <t>Canara Robeco Focused Equity Fund</t>
  </si>
  <si>
    <t>KOTAK MULTICAP FUND</t>
  </si>
  <si>
    <t>LOWKUSH GUPTA</t>
  </si>
  <si>
    <t>MOHIT KUMAR KUSWAHA</t>
  </si>
  <si>
    <t>NAITIKA GULATI</t>
  </si>
  <si>
    <t>ICICI Pru Multi Asset Fund</t>
  </si>
  <si>
    <t>NITIN SINGLA</t>
  </si>
  <si>
    <t>axis multicap fund</t>
  </si>
  <si>
    <t>AARTI POKHRIYAL</t>
  </si>
  <si>
    <t>Mirae Asset Flexi-cap Fund</t>
  </si>
  <si>
    <t>MRITUNJAY KUMAR</t>
  </si>
  <si>
    <t>RASHIMA SHARMA</t>
  </si>
  <si>
    <t>SUMAN GOGOAI</t>
  </si>
  <si>
    <t>Axis Nasdaq 100 fund of fund</t>
  </si>
  <si>
    <t>ABHISHEK AGARWAL</t>
  </si>
  <si>
    <t>KIRAN KUMAR PATEL</t>
  </si>
  <si>
    <t>KAMINABAHEN RAMANBHAI PATEL</t>
  </si>
  <si>
    <t>PRADEEP KUMAR MALHOTRA</t>
  </si>
  <si>
    <t>RAKESH SINGH</t>
  </si>
  <si>
    <t>SAKSHAM MADAN</t>
  </si>
  <si>
    <t>PARMESHWAR SINGH</t>
  </si>
  <si>
    <t>Quant Flexicap Fund</t>
  </si>
  <si>
    <t>Tata Large &amp; Midcap Fund</t>
  </si>
  <si>
    <t>PRASHANT RAJAN PEDNEKAR</t>
  </si>
  <si>
    <t>MALA MALHOTRA</t>
  </si>
  <si>
    <t>UJJWAL SUR</t>
  </si>
  <si>
    <t>JUGAL KISHORE</t>
  </si>
  <si>
    <t>MEENA</t>
  </si>
  <si>
    <t>SHASHWAT SHUKLA</t>
  </si>
  <si>
    <t>ARYA GUPTA</t>
  </si>
  <si>
    <t>DEEPALI NANDWANI SUR</t>
  </si>
  <si>
    <t>REWA SHUKLA</t>
  </si>
  <si>
    <t>SABINA AZAM KHAN</t>
  </si>
  <si>
    <t>AANCHAL PURI</t>
  </si>
  <si>
    <t>DEEPALI SUR</t>
  </si>
  <si>
    <t>SBI Magnum Childrens Benefit Plan</t>
  </si>
  <si>
    <t>YASH KASHYAP</t>
  </si>
  <si>
    <t>Canara Robeco Small Cap</t>
  </si>
  <si>
    <t>GOVIND SINGH RAWAT</t>
  </si>
  <si>
    <t>Mirae Asset Tax Saver</t>
  </si>
  <si>
    <t>Parag Parikh Flexicap Fund</t>
  </si>
  <si>
    <t>TRIBHUWAN CHANDRA PANDEY</t>
  </si>
  <si>
    <t>BALRAJ PARASHAR</t>
  </si>
  <si>
    <t>SHRUTI</t>
  </si>
  <si>
    <t>GAURAV KUMAR</t>
  </si>
  <si>
    <t>MANPREET SINGH MALIK</t>
  </si>
  <si>
    <t>Bank of India Flexicap Fund</t>
  </si>
  <si>
    <t>VINAYAK VIRUPAKSHI DEVARGUDI</t>
  </si>
  <si>
    <t>NIKHIL LAMBA</t>
  </si>
  <si>
    <t>ICICI Pru Small Cap</t>
  </si>
  <si>
    <t>SHOKENDRA PAL</t>
  </si>
  <si>
    <t>MAMTA VERMA</t>
  </si>
  <si>
    <t>VIDHUR VERMA</t>
  </si>
  <si>
    <t>CHIRANJIB DAS</t>
  </si>
  <si>
    <t>Axis Treasury Fund</t>
  </si>
  <si>
    <t>PRADEEP KUMAR</t>
  </si>
  <si>
    <t>RAKESH PRADHAN</t>
  </si>
  <si>
    <t>Tata Small Cap Fund</t>
  </si>
  <si>
    <t>MOHAMMAD TUBRIZ KHAN</t>
  </si>
  <si>
    <t>SUCHETA BANERJEE</t>
  </si>
  <si>
    <t>POOJA</t>
  </si>
  <si>
    <t>VANYA AGGARWAL</t>
  </si>
  <si>
    <t>INDERJEET SINGH</t>
  </si>
  <si>
    <t>BOI Mid &amp; Small Debt fund</t>
  </si>
  <si>
    <t>MOHINI DUTTA</t>
  </si>
  <si>
    <t>JAINEEL AGGARWAL</t>
  </si>
  <si>
    <t>UMESH KUMAR</t>
  </si>
  <si>
    <t>SATYABAN BAHADUR</t>
  </si>
  <si>
    <t>TARUN ROHTGI</t>
  </si>
  <si>
    <t>SUMIT</t>
  </si>
  <si>
    <t>MANJU RAJESH GUPTA</t>
  </si>
  <si>
    <t>GOVIND AGGARWA</t>
  </si>
  <si>
    <t>JATIN KISHORE</t>
  </si>
  <si>
    <t>JACKIE D AGOTARIA</t>
  </si>
  <si>
    <t>UTI Nifty 50 Fund</t>
  </si>
  <si>
    <t>ANIL P BABU</t>
  </si>
  <si>
    <t>ARVIND RAGHAV</t>
  </si>
  <si>
    <t>TIKA RAM</t>
  </si>
  <si>
    <t>SBI Large &amp; Midcap Fund</t>
  </si>
  <si>
    <t>TANNU</t>
  </si>
  <si>
    <t>ASHWANI KUMAR</t>
  </si>
  <si>
    <t>SHIVAM KUMAR</t>
  </si>
  <si>
    <t>NITIN KUMAR</t>
  </si>
  <si>
    <t>MANOJ MONAPPA SHETTY</t>
  </si>
  <si>
    <t>DINESH MUPPINETI</t>
  </si>
  <si>
    <t>Bank of India FLEXI CAP FUND REGULAR PLAN - GROW</t>
  </si>
  <si>
    <t>MANISH ARORA</t>
  </si>
  <si>
    <t>KAPTAN SINGH</t>
  </si>
  <si>
    <t>GANGAWATI SHUKHLA</t>
  </si>
  <si>
    <t>KETAN DUTTA</t>
  </si>
  <si>
    <t>ARCHANA PANDEY</t>
  </si>
  <si>
    <t>ADRASD SONI</t>
  </si>
  <si>
    <t>ADARSH SONI</t>
  </si>
  <si>
    <t>ANITA NEGI</t>
  </si>
  <si>
    <t>KAUSHAL BALKRISHNA RAUT</t>
  </si>
  <si>
    <t>MOHIT KUMAR</t>
  </si>
  <si>
    <t>SHASWAT SHUKHLA</t>
  </si>
  <si>
    <t>VANDANA SHUKHLA</t>
  </si>
  <si>
    <t>ICICI Prudential Multi-Asset Fund-Regular-</t>
  </si>
  <si>
    <t>Mirae Asset Largecap Fund</t>
  </si>
  <si>
    <t>REWA SHUKHLA</t>
  </si>
  <si>
    <t>MANISH SRIVASTAVA</t>
  </si>
  <si>
    <t>HITESH BUTTA</t>
  </si>
  <si>
    <t>JITENDRA GUPTA</t>
  </si>
  <si>
    <t>Quant Absolute Fund</t>
  </si>
  <si>
    <t>DIVYANSH SHARMA</t>
  </si>
  <si>
    <t>HDFC SmallCap Fund</t>
  </si>
  <si>
    <t>PUNEET KUMAR</t>
  </si>
  <si>
    <t>PRADEEP HALDER</t>
  </si>
  <si>
    <t>RAKESH KUMAR MOHANTY</t>
  </si>
  <si>
    <t>SAYED MUDASSIR KAZMI</t>
  </si>
  <si>
    <t>SHRI KRISHNA</t>
  </si>
  <si>
    <t>BALVEER SINGH</t>
  </si>
  <si>
    <t>DEEPAK KUMAR SINGH</t>
  </si>
  <si>
    <t>PRASHANT KUMAR</t>
  </si>
  <si>
    <t>BANDHAN Sterling Value Fund</t>
  </si>
  <si>
    <t>SHAFI SHAIF</t>
  </si>
  <si>
    <t>VIVEK KUMAR</t>
  </si>
  <si>
    <t>JITENDRA KUMAR THAKUR</t>
  </si>
  <si>
    <t>MUNISH KUMAR</t>
  </si>
  <si>
    <t>SHAILESH BHIMJI CHARANIA</t>
  </si>
  <si>
    <t>RANVEER SINGH</t>
  </si>
  <si>
    <t>MANAS</t>
  </si>
  <si>
    <t>ABAA SAHEB UTTAM SHEWALE</t>
  </si>
  <si>
    <t>SOUMAY SHANKAR</t>
  </si>
  <si>
    <t>RAJVEER SINGH</t>
  </si>
  <si>
    <t>SUNITA</t>
  </si>
  <si>
    <t>MOHITH MENON</t>
  </si>
  <si>
    <t>DSP Low Duration</t>
  </si>
  <si>
    <t>PRIYA NIGAM</t>
  </si>
  <si>
    <t>SBI Bluechip Fund</t>
  </si>
  <si>
    <t>HITESH MATHUR</t>
  </si>
  <si>
    <t>VIRAL PATEL</t>
  </si>
  <si>
    <t>ICICI PRU Equity &amp; Debt Fund</t>
  </si>
  <si>
    <t>SARIKA PATEL</t>
  </si>
  <si>
    <t>POOJA ANAND</t>
  </si>
  <si>
    <t>PATEL SARIKA VIRAL</t>
  </si>
  <si>
    <t>SUHAS SADANAND GANPULE</t>
  </si>
  <si>
    <t>TILAK RAJ</t>
  </si>
  <si>
    <t>Kotak Low Duration Fund</t>
  </si>
  <si>
    <t>KUSANGI RAKESH</t>
  </si>
  <si>
    <t>RAJ KUMAR MASAND</t>
  </si>
  <si>
    <t>Axis Hybrid Fund</t>
  </si>
  <si>
    <t>SAT PRAKASH</t>
  </si>
  <si>
    <t>DEEPAK JANGID</t>
  </si>
  <si>
    <t>MAMTA PRASAD</t>
  </si>
  <si>
    <t>QUANT FLEXICAP FUND</t>
  </si>
  <si>
    <t>HEMANT SHUKLA</t>
  </si>
  <si>
    <t>HDFC multicap fund</t>
  </si>
  <si>
    <t>AJEET SINGH NARUKA</t>
  </si>
  <si>
    <t>PARAG PARIKH FLEXI CAP FUND</t>
  </si>
  <si>
    <t>PRAKASH KUMAR</t>
  </si>
  <si>
    <t>MIRAE ASSET HYBRID EQUITY FUND</t>
  </si>
  <si>
    <t>AJAY KUMAR YADAV</t>
  </si>
  <si>
    <t>SBI SMALL CAP</t>
  </si>
  <si>
    <t>AMIT KUKREJA</t>
  </si>
  <si>
    <t>SBI Midcap Fund</t>
  </si>
  <si>
    <t>VAIBHAV CHAUDHARY</t>
  </si>
  <si>
    <t>Hdfc Multicap Fund</t>
  </si>
  <si>
    <t>JAGDISH CHANDRA CHAUDHARY</t>
  </si>
  <si>
    <t>Kotak Multicap Fund</t>
  </si>
  <si>
    <t>SONAKSHI ABROL</t>
  </si>
  <si>
    <t>ICICI multi asset fund</t>
  </si>
  <si>
    <t>UMESH</t>
  </si>
  <si>
    <t>KAMAL SINGH JAMMUAL</t>
  </si>
  <si>
    <t>CANARA ROBECO BLUE CHIP EQUITY FUND</t>
  </si>
  <si>
    <t>ZENIA DUTTA</t>
  </si>
  <si>
    <t>PARAG PARIKH TAX SAVER FUND</t>
  </si>
  <si>
    <t>AMOL GHARAT</t>
  </si>
  <si>
    <t>TUHIN ROY CHOWDHAURY</t>
  </si>
  <si>
    <t>TATA DIGITAL INDIA FUND</t>
  </si>
  <si>
    <t>ANURODH G SHAHAPURKAR</t>
  </si>
  <si>
    <t>RAJESH D TARE</t>
  </si>
  <si>
    <t>Canara Robeco small cap fund</t>
  </si>
  <si>
    <t>SMARANIKA SAHU</t>
  </si>
  <si>
    <t>PUNIT KUMAR</t>
  </si>
  <si>
    <t>RAHUL NANDA</t>
  </si>
  <si>
    <t>ASHWINI KUMAR PAL</t>
  </si>
  <si>
    <t>BOI FLEXI CAP FUND</t>
  </si>
  <si>
    <t>SHANKAR RAO ATAPAKALA</t>
  </si>
  <si>
    <t>PRIYA RANJAN KUMAR</t>
  </si>
  <si>
    <t>TATA SMALL CAP FUND</t>
  </si>
  <si>
    <t>PRIYADARSHINI TRIPATHY</t>
  </si>
  <si>
    <t>ICICI Multi Asset Fund</t>
  </si>
  <si>
    <t>SOUMENDU NANDY</t>
  </si>
  <si>
    <t>SHASHI KUMAR BHUSHAN</t>
  </si>
  <si>
    <t>ABHIJIT CHAKRABORTY</t>
  </si>
  <si>
    <t>FARHAT PARVEEN</t>
  </si>
  <si>
    <t>MOHIT</t>
  </si>
  <si>
    <t>AXIS TREASURY ADVANTAGE FUND</t>
  </si>
  <si>
    <t>AMAN KUMAR</t>
  </si>
  <si>
    <t>Quant Liquid fund</t>
  </si>
  <si>
    <t>ANAND JOSHI</t>
  </si>
  <si>
    <t>HDFC Defence Fund</t>
  </si>
  <si>
    <t>CHAKRESH KUMAR</t>
  </si>
  <si>
    <t>ICICI Blue chip fund</t>
  </si>
  <si>
    <t>SHANTANU S CHAUDHARI</t>
  </si>
  <si>
    <t>GAGAN GANDHI</t>
  </si>
  <si>
    <t>RAJESH KUMAR</t>
  </si>
  <si>
    <t>HDFC defence fund</t>
  </si>
  <si>
    <t>HIMANSHU BAJPAI</t>
  </si>
  <si>
    <t>BOI AXA MID AND SMALL CAP EQUITY AND DEBT FUND</t>
  </si>
  <si>
    <t>BALVINDER KAUR</t>
  </si>
  <si>
    <t>RAM BABU SINGH</t>
  </si>
  <si>
    <t>SUNITA SAHU</t>
  </si>
  <si>
    <t>VIPIN SINGH BARAD</t>
  </si>
  <si>
    <t>DEPIN TREHAN</t>
  </si>
  <si>
    <t>VIJAY KUMAR</t>
  </si>
  <si>
    <t>BALKESHWAR SHARMA</t>
  </si>
  <si>
    <t>HUKUM SINGH NEGI</t>
  </si>
  <si>
    <t>SPRIHA MATHUR</t>
  </si>
  <si>
    <t>ASHOK KUMAR SAINI</t>
  </si>
  <si>
    <t>PRANJAL PANDEY</t>
  </si>
  <si>
    <t>AJIT KUMAR</t>
  </si>
  <si>
    <t>JEETENDRA KUMAR GARG</t>
  </si>
  <si>
    <t>PARAS PATWAL</t>
  </si>
  <si>
    <t>JIMUTH DUTTA CHOWDHARY</t>
  </si>
  <si>
    <t>BOI AXA TAX ADVANTAGE FUND</t>
  </si>
  <si>
    <t>JITENDRA PRATAP SINGH</t>
  </si>
  <si>
    <t>ARCHANA YADAV</t>
  </si>
  <si>
    <t>HSBC Small Cap Fund</t>
  </si>
  <si>
    <t>ANAND MANHARBHAI MAKWANA</t>
  </si>
  <si>
    <t>ANURAG KAPOOR</t>
  </si>
  <si>
    <t>BIPIN KUMAR SINGH</t>
  </si>
  <si>
    <t>HDFC MULTI CAP FUND</t>
  </si>
  <si>
    <t>KOMAL</t>
  </si>
  <si>
    <t>DHRUV GOEL</t>
  </si>
  <si>
    <t>KHUSHI GOEL</t>
  </si>
  <si>
    <t>TADWALKAR VARSHA VASANT</t>
  </si>
  <si>
    <t>DIVYA</t>
  </si>
  <si>
    <t>ANIL KUMAR</t>
  </si>
  <si>
    <t>MIRAE ASSET FLEXI CAP FUND</t>
  </si>
  <si>
    <t>NEHA THUKRAL</t>
  </si>
  <si>
    <t>ANAND BHATIA</t>
  </si>
  <si>
    <t>NEERAJ KUMAR</t>
  </si>
  <si>
    <t>NAINDEEP SINGH</t>
  </si>
  <si>
    <t>KANCHAN THANGWAL</t>
  </si>
  <si>
    <t>AXIS GROWTH OPPORTUNITIES FUND</t>
  </si>
  <si>
    <t>SUNIL SAHAY</t>
  </si>
  <si>
    <t>DESHMUKH MAHESH HANUMANT</t>
  </si>
  <si>
    <t>MIRAE ASSET TAX SAVER FUND</t>
  </si>
  <si>
    <t>SANTOSH KUMAR</t>
  </si>
  <si>
    <t>MIRAE ASSET GREAT CONSUMER FUND</t>
  </si>
  <si>
    <t>SEEMA RAVINDRA JAIN</t>
  </si>
  <si>
    <t>DIVYANSHU MALIK</t>
  </si>
  <si>
    <t>VAIBHAV RASTOGI</t>
  </si>
  <si>
    <t>ANUVRAT CHADHA</t>
  </si>
  <si>
    <t>ICICI PRUDENTIAL SAVINGS FUND</t>
  </si>
  <si>
    <t>SANJEEV THAPPA</t>
  </si>
  <si>
    <t>VINAY KUMAR SINGH</t>
  </si>
  <si>
    <t>PURUSHOTTAM KUMAR</t>
  </si>
  <si>
    <t>PANKAJ GOPICHAND MORE</t>
  </si>
  <si>
    <t>PRAVEEN KUMAR DUBEY</t>
  </si>
  <si>
    <t>LEENA PANKAJ MORE</t>
  </si>
  <si>
    <t>KOTAK MULTI CAP FUND</t>
  </si>
  <si>
    <t>PINAL RAMNIKLAL SHAH</t>
  </si>
  <si>
    <t>CHITRA SHARMA</t>
  </si>
  <si>
    <t>SAMATA SANJAY SAWANT</t>
  </si>
  <si>
    <t>SRINIDHI N GURURAJACHAR</t>
  </si>
  <si>
    <t>MUKESH DABRAL</t>
  </si>
  <si>
    <t>MUKESH</t>
  </si>
  <si>
    <t>SHILPA BHARTI</t>
  </si>
  <si>
    <t>ARUN ANAND</t>
  </si>
  <si>
    <t>RAJ KUMAR PRADHAN</t>
  </si>
  <si>
    <t>CHANDNI KULSHRESHTHA</t>
  </si>
  <si>
    <t>ICICI PRUDENTIAL TECHNOLOGY FUND</t>
  </si>
  <si>
    <t>RAHUL VERMA</t>
  </si>
  <si>
    <t>VISHAL VINOD BAKSHI</t>
  </si>
  <si>
    <t>KOTAK BALANCED ADVANTAGE FUND</t>
  </si>
  <si>
    <t>KALYANI RAMESH THALI</t>
  </si>
  <si>
    <t>DHARAMVIR SINGH VERMA</t>
  </si>
  <si>
    <t>MAHUYA BANIK</t>
  </si>
  <si>
    <t>HEMANT PANDEY</t>
  </si>
  <si>
    <t>QUANT SMALL CAP FUND</t>
  </si>
  <si>
    <t>NIKHIL SHARMA</t>
  </si>
  <si>
    <t>ANOOP TANDON</t>
  </si>
  <si>
    <t>BHUSHAN PRAKASH RAHATEKAR</t>
  </si>
  <si>
    <t>VANSH SHARMA</t>
  </si>
  <si>
    <t>NIKUNJ ARORA</t>
  </si>
  <si>
    <t>CHANDRIMA MAJUMDAR</t>
  </si>
  <si>
    <t>SUPRATIM MAJUMDAR</t>
  </si>
  <si>
    <t>DEEPESH MANSUKHLAL HARIA</t>
  </si>
  <si>
    <t>TARUNA KASHYAP</t>
  </si>
  <si>
    <t>MANISH KUMAR KASHYAP</t>
  </si>
  <si>
    <t>RASHMI</t>
  </si>
  <si>
    <t>SANGEETA BOTHRA</t>
  </si>
  <si>
    <t>AMIT A SALVI</t>
  </si>
  <si>
    <t>REKHA RANI</t>
  </si>
  <si>
    <t>TANISHA AGGARWAL</t>
  </si>
  <si>
    <t>PROMILA TYAGI</t>
  </si>
  <si>
    <t>SUDHIR MADAAN</t>
  </si>
  <si>
    <t>ARCHANA MADAAN</t>
  </si>
  <si>
    <t>DEVASHISH GUPTA</t>
  </si>
  <si>
    <t>HEMANT KUMAR BHATRA</t>
  </si>
  <si>
    <t>AVINASH VIJAY PARAB</t>
  </si>
  <si>
    <t>CHIRAG DESAI</t>
  </si>
  <si>
    <t>AMIT MOHAN YADAV</t>
  </si>
  <si>
    <t>SHYAM SUNDER SINGH</t>
  </si>
  <si>
    <t>ICICI Multi asset fund</t>
  </si>
  <si>
    <t>PRIYANKA MAHAR</t>
  </si>
  <si>
    <t>MIRAE ASSET MID CAP FUND</t>
  </si>
  <si>
    <t>ALOK KUMAR</t>
  </si>
  <si>
    <t>ARUN CHANDA</t>
  </si>
  <si>
    <t>POONAM</t>
  </si>
  <si>
    <t>RUPALI BAJPAI</t>
  </si>
  <si>
    <t>YASH KULSHRESTHA</t>
  </si>
  <si>
    <t>SANJAY KUMAR SINHA</t>
  </si>
  <si>
    <t>SHIKHA GOEL</t>
  </si>
  <si>
    <t>UTTAMKUMAR TUKARAM PATIL</t>
  </si>
  <si>
    <t>POOJA SHARMA</t>
  </si>
  <si>
    <t>AXIS SMALL CAP FUND</t>
  </si>
  <si>
    <t>RABINDRA KUMAR SAHU</t>
  </si>
  <si>
    <t>NALAWADE SANKET</t>
  </si>
  <si>
    <t>AKASH SHARMA</t>
  </si>
  <si>
    <t>SHRIRAM MADHUSUDAN TILAK</t>
  </si>
  <si>
    <t>BRAHMANAND</t>
  </si>
  <si>
    <t>AXIS FLEXI CAP FUND</t>
  </si>
  <si>
    <t>SANDIP GOEL</t>
  </si>
  <si>
    <t>LEELA TIWARI</t>
  </si>
  <si>
    <t>NIRAJ KUMAR SINGH</t>
  </si>
  <si>
    <t>SUJIT KUMAR</t>
  </si>
  <si>
    <t>ARINDAM BISWAS</t>
  </si>
  <si>
    <t>AVINASH YADAV</t>
  </si>
  <si>
    <t>SUMAN SAMANTA</t>
  </si>
  <si>
    <t>MD SHAKEEL AHMAD N</t>
  </si>
  <si>
    <t>ANINDYA NANDI</t>
  </si>
  <si>
    <t>RUCHI VERMA</t>
  </si>
  <si>
    <t>CANARA ROBECO SMALL CAP FUND</t>
  </si>
  <si>
    <t>GURDEEP</t>
  </si>
  <si>
    <t>BANK OF INDIA FLEXI CAP FUND</t>
  </si>
  <si>
    <t>RAVIKIRAN NIRBHAVANE</t>
  </si>
  <si>
    <t>CHINTAMAN VASANT SAHASRABUDHE</t>
  </si>
  <si>
    <t>TIPUGADE MINAKSHI SANDIP</t>
  </si>
  <si>
    <t>RAJGURU MANISH DHANANJAY</t>
  </si>
  <si>
    <t>SHAZIR MASOOD</t>
  </si>
  <si>
    <t>SHUBHAM MISHRA</t>
  </si>
  <si>
    <t>MIRAE ASSET EMERGING BLUECHIP FUND</t>
  </si>
  <si>
    <t>JOYDEEP BISWAS</t>
  </si>
  <si>
    <t>MIRAE ASSET LARGE CAP FUND</t>
  </si>
  <si>
    <t>RICHA BEDI</t>
  </si>
  <si>
    <t>KISHAN CHAND TANWAR</t>
  </si>
  <si>
    <t>SAGAR ASHOK SHETYE</t>
  </si>
  <si>
    <t>PARIVESH AGARWAL</t>
  </si>
  <si>
    <t>ASHISH SARKAR</t>
  </si>
  <si>
    <t>SANGITA PRAJAPATI</t>
  </si>
  <si>
    <t>HARDEEP SINGH</t>
  </si>
  <si>
    <t>DEEPAK SHARMA</t>
  </si>
  <si>
    <t>ABHISHEK RAI</t>
  </si>
  <si>
    <t>AARTI DEEPESH HARIA</t>
  </si>
  <si>
    <t>NANDI RANI</t>
  </si>
  <si>
    <t>AJAY PETER</t>
  </si>
  <si>
    <t>POOJA KOHLI</t>
  </si>
  <si>
    <t>Other</t>
  </si>
  <si>
    <t>SHRIRAM FINANCE FD</t>
  </si>
  <si>
    <t>PURABI RAY</t>
  </si>
  <si>
    <t>POONAM YADAV</t>
  </si>
  <si>
    <t>HAMENDRA SHARMA</t>
  </si>
  <si>
    <t>BIRANDER SHARMA</t>
  </si>
  <si>
    <t>SHAHZAD HUSENI BARODAWALA</t>
  </si>
  <si>
    <t>SANTOSH TUTEJA</t>
  </si>
  <si>
    <t>SHIVANI</t>
  </si>
  <si>
    <t>AJEET</t>
  </si>
  <si>
    <t>DIVYA SHARMA</t>
  </si>
  <si>
    <t>ABHIJEET DHAR</t>
  </si>
  <si>
    <t>SAVITA</t>
  </si>
  <si>
    <t>Mirae Asset Mid-Cap Fund.</t>
  </si>
  <si>
    <t>PARMEET KAUR</t>
  </si>
  <si>
    <t>AMARPAL SINGH</t>
  </si>
  <si>
    <t>SBI small-cap fund.</t>
  </si>
  <si>
    <t>PRADIKSHNA</t>
  </si>
  <si>
    <t>POOJA JAIN</t>
  </si>
  <si>
    <t>ANIRUDHYA BASU</t>
  </si>
  <si>
    <t>Mirae Asset Hybrid Equity Fund</t>
  </si>
  <si>
    <t>MONALIZA BROUAH</t>
  </si>
  <si>
    <t>ANKITA JUYAL JUGRAN</t>
  </si>
  <si>
    <t>Quant tax plan</t>
  </si>
  <si>
    <t>BIPIN KUMAR PATHAK</t>
  </si>
  <si>
    <t>Mirae Asset Emerging Blue-chip Fund</t>
  </si>
  <si>
    <t>YASH TAMTA</t>
  </si>
  <si>
    <t>MAITREYEE PATI</t>
  </si>
  <si>
    <t>DINESH CHAUHAN</t>
  </si>
  <si>
    <t>MANOJ DORA</t>
  </si>
  <si>
    <t>RINKESH JHA</t>
  </si>
  <si>
    <t>BOI small-cap fund</t>
  </si>
  <si>
    <t>RUCHIR JOSHI</t>
  </si>
  <si>
    <t>UDAY KUMAR</t>
  </si>
  <si>
    <t>SARLA SHARMA</t>
  </si>
  <si>
    <t>ANUPAM SAXENA</t>
  </si>
  <si>
    <t>BHUPENDRA ARYA</t>
  </si>
  <si>
    <t>AJAY KUMAR</t>
  </si>
  <si>
    <t>ICICI Prudential Saving Fund</t>
  </si>
  <si>
    <t>NIKHIL MALHOTRA</t>
  </si>
  <si>
    <t>SUNIL GULATI</t>
  </si>
  <si>
    <t>RAKESH VERMA</t>
  </si>
  <si>
    <t>Axis Treasury Advantage Fund</t>
  </si>
  <si>
    <t>UPENDRA SHRIVASTVA</t>
  </si>
  <si>
    <t>VIVEK KHERA</t>
  </si>
  <si>
    <t>canara robeco emerging equities fund</t>
  </si>
  <si>
    <t>RAJITA KHERA</t>
  </si>
  <si>
    <t>SUDEEP KULKARNI</t>
  </si>
  <si>
    <t>ABHILASH POKHRIYAL</t>
  </si>
  <si>
    <t>ICICI PREDUENTIAL SAVINGS FUND</t>
  </si>
  <si>
    <t>PANSHUL JUGRAN</t>
  </si>
  <si>
    <t>SATPUTE YASHWANT VINOD</t>
  </si>
  <si>
    <t>AMIT DWIVEDI</t>
  </si>
  <si>
    <t>BEDRE SHREYSH SOPANRAO</t>
  </si>
  <si>
    <t>SUNIL KUMAR</t>
  </si>
  <si>
    <t>VINAY KUMAR</t>
  </si>
  <si>
    <t>ABHISHEK VERMA</t>
  </si>
  <si>
    <t>MANENDRA SINGH</t>
  </si>
  <si>
    <t>REMYA PRABHA G</t>
  </si>
  <si>
    <t>quant flexi-cap fund</t>
  </si>
  <si>
    <t>DEEPAK JHA</t>
  </si>
  <si>
    <t>RITA JAIN</t>
  </si>
  <si>
    <t>ANUJ KAPOOR</t>
  </si>
  <si>
    <t>JITENDRA KUMAR YADAV</t>
  </si>
  <si>
    <t>BARUN KUMAR PAL</t>
  </si>
  <si>
    <t>NARINDERJIT SINGH</t>
  </si>
  <si>
    <t>SARDEEP SINGH</t>
  </si>
  <si>
    <t>ANSHUL GUPTA</t>
  </si>
  <si>
    <t>SUMIT CHAURASIA</t>
  </si>
  <si>
    <t>SARVDEEP SINGH</t>
  </si>
  <si>
    <t>YOGESH KUMAR</t>
  </si>
  <si>
    <t>RAKESH MISHRA</t>
  </si>
  <si>
    <t>KALINGA MOHANTY</t>
  </si>
  <si>
    <t>DEEPIKA VATS</t>
  </si>
  <si>
    <t>ANIL SINGH</t>
  </si>
  <si>
    <t>VANDANA SINGH</t>
  </si>
  <si>
    <t>AMIT KUMAR BISHT</t>
  </si>
  <si>
    <t>SAURABH KANTI DEV</t>
  </si>
  <si>
    <t>REENA ATRI</t>
  </si>
  <si>
    <t>PRAMOD KUMAR SHARMA</t>
  </si>
  <si>
    <t>TULSI PRASAD SAHU</t>
  </si>
  <si>
    <t>SANTHOSH C VENKATACHALAM</t>
  </si>
  <si>
    <t>MANISH NIGAM</t>
  </si>
  <si>
    <t>VIDITI RAWAT</t>
  </si>
  <si>
    <t>JAGDISH SINGH RAWAT</t>
  </si>
  <si>
    <t>JYOTI RAWAT</t>
  </si>
  <si>
    <t>KULDEEP SINGH</t>
  </si>
  <si>
    <t>ABHAY SAXENA</t>
  </si>
  <si>
    <t>Kotak Equity Opportunities Fund</t>
  </si>
  <si>
    <t>VIKAS MISHRA</t>
  </si>
  <si>
    <t>OM PRAKASH RAGHAV</t>
  </si>
  <si>
    <t>NIHAL SINGH</t>
  </si>
  <si>
    <t>SBI flexi-cap fund</t>
  </si>
  <si>
    <t>BOI Flexi-Cap Fund</t>
  </si>
  <si>
    <t>DAYALANI RAJESH JAGDISH</t>
  </si>
  <si>
    <t>ATUL KUMAR MOUDGIL</t>
  </si>
  <si>
    <t>PGIM India Flexi-cap Fund</t>
  </si>
  <si>
    <t>SANAL UTHUPU</t>
  </si>
  <si>
    <t>KAUSHIK KUMAR DE</t>
  </si>
  <si>
    <t>VARUN VERMA</t>
  </si>
  <si>
    <t>SANDEEP CHAKRABORTY</t>
  </si>
  <si>
    <t>Mirae Asset mid-cap Fund</t>
  </si>
  <si>
    <t>JITENDRA SINGH</t>
  </si>
  <si>
    <t>SOMDUTT SHARMA</t>
  </si>
  <si>
    <t>UTTAM CHAUHAN</t>
  </si>
  <si>
    <t>ASHISH VASHISTH</t>
  </si>
  <si>
    <t>SARATH MOHAN K</t>
  </si>
  <si>
    <t>ARVIND KUMAR</t>
  </si>
  <si>
    <t>SUSHIL DARJI</t>
  </si>
  <si>
    <t>JAI SHIV GUPTA</t>
  </si>
  <si>
    <t>MEENA CHAUHAN</t>
  </si>
  <si>
    <t>GAURAV JAIN</t>
  </si>
  <si>
    <t>Canara Robeco Mid-cap Fund</t>
  </si>
  <si>
    <t>RITABEN GOVINDBHAI FALDU</t>
  </si>
  <si>
    <t>VIPUL JAIN</t>
  </si>
  <si>
    <t>YOGITA NARANG</t>
  </si>
  <si>
    <t>ANAND KUMAR</t>
  </si>
  <si>
    <t>MATHEW VARGHESE</t>
  </si>
  <si>
    <t>DEEPANKAR PANDEY</t>
  </si>
  <si>
    <t>PROMILA</t>
  </si>
  <si>
    <t>Tata Small-cap Fund</t>
  </si>
  <si>
    <t>RAJESH VIJAY</t>
  </si>
  <si>
    <t>NAVISH MATHUR</t>
  </si>
  <si>
    <t>Quant Small-Cap Fund</t>
  </si>
  <si>
    <t>C R RAMASWAMY</t>
  </si>
  <si>
    <t>ICICI Prudential Balanced Advantage Fund</t>
  </si>
  <si>
    <t>SANDEEP ARORA</t>
  </si>
  <si>
    <t>Union Flexi-cap Fund</t>
  </si>
  <si>
    <t>RAJIV VINAYAK KUMAWAT</t>
  </si>
  <si>
    <t>ANJUM SHARDA</t>
  </si>
  <si>
    <t>SUMAN</t>
  </si>
  <si>
    <t>POOJA YADAV</t>
  </si>
  <si>
    <t>LAKHWINDER SINGH</t>
  </si>
  <si>
    <t>SUDHA</t>
  </si>
  <si>
    <t>MAHEEMA AGGARWAL</t>
  </si>
  <si>
    <t>NAVIN MANOCHA</t>
  </si>
  <si>
    <t>Kotak Equity Saving Fund</t>
  </si>
  <si>
    <t>NUPUR CHAURASIA</t>
  </si>
  <si>
    <t>KIRAN KUMAR</t>
  </si>
  <si>
    <t>SHRISHTI SONI</t>
  </si>
  <si>
    <t>SUNIL</t>
  </si>
  <si>
    <t>KAMINI PANDE</t>
  </si>
  <si>
    <t>BOI Tax Advantage Fund</t>
  </si>
  <si>
    <t>SHAMBHU SINGH CHAUHAN</t>
  </si>
  <si>
    <t>AGRENEY HAPPA</t>
  </si>
  <si>
    <t>KARAN SINGH</t>
  </si>
  <si>
    <t>ICICI Prudential MULTI ASSET FUND</t>
  </si>
  <si>
    <t>SARITA AGGARWAL</t>
  </si>
  <si>
    <t>Nippon India Multi-cap Fund.</t>
  </si>
  <si>
    <t>YOGESH JAIN</t>
  </si>
  <si>
    <t>CHITRANSHI SAXENA</t>
  </si>
  <si>
    <t>SANJAY SINGH</t>
  </si>
  <si>
    <t>SHUBHANGI PUNDIR</t>
  </si>
  <si>
    <t>ANIL KUMAR DARJI</t>
  </si>
  <si>
    <t>YOGENDRA SINGH</t>
  </si>
  <si>
    <t>RATI RAM</t>
  </si>
  <si>
    <t>PRAVESH YADAV</t>
  </si>
  <si>
    <t>ROHIT THAKUR</t>
  </si>
  <si>
    <t>Mirae Asset large-cap Fund</t>
  </si>
  <si>
    <t>SATISH KUMAR</t>
  </si>
  <si>
    <t>GAURAV ANAND</t>
  </si>
  <si>
    <t>Mirae Asset Large-cap Fund</t>
  </si>
  <si>
    <t>KISHAN SINGH</t>
  </si>
  <si>
    <t>KRISHAN KUMAR GOEL</t>
  </si>
  <si>
    <t>bsl tax relief 96 fund</t>
  </si>
  <si>
    <t>Bandhan tax advantage fund</t>
  </si>
  <si>
    <t>ROOP NARAYAN THAKUR</t>
  </si>
  <si>
    <t>NEETU THAKUR</t>
  </si>
  <si>
    <t>Nippon India small-cap Fund.</t>
  </si>
  <si>
    <t>SUNITA BISHT</t>
  </si>
  <si>
    <t>Mirae Asset Great Consumer Fund</t>
  </si>
  <si>
    <t>AJEET SINGH</t>
  </si>
  <si>
    <t>YASHODA SHARMA</t>
  </si>
  <si>
    <t>axis focused 25 fund</t>
  </si>
  <si>
    <t>MANMOHAN SINGH BISHT</t>
  </si>
  <si>
    <t>bank of india Flexi-cap Fund</t>
  </si>
  <si>
    <t>LALIT NATH CHAUHAN</t>
  </si>
  <si>
    <t>CHANDRAKANT KUMAR</t>
  </si>
  <si>
    <t>ADITYA NARAYAN MISHRA</t>
  </si>
  <si>
    <t>SMITA KUMARI</t>
  </si>
  <si>
    <t>RUPESH KUMAR</t>
  </si>
  <si>
    <t>VISHESH</t>
  </si>
  <si>
    <t>DILIP TIWARI</t>
  </si>
  <si>
    <t>VIJAY</t>
  </si>
  <si>
    <t>VIJAY KUMAR CHOUDHARY</t>
  </si>
  <si>
    <t>JM FLEXI-CAP FUND</t>
  </si>
  <si>
    <t>SANJAY TIWARI</t>
  </si>
  <si>
    <t>HARPREET BAJAJ</t>
  </si>
  <si>
    <t>GAZAL BAJAJ</t>
  </si>
  <si>
    <t>SUBRAT KUMAR PATRA</t>
  </si>
  <si>
    <t>VIKAS DAHIYA</t>
  </si>
  <si>
    <t>KAPIL TIWARI</t>
  </si>
  <si>
    <t>BASANT KUMAR MANDAL</t>
  </si>
  <si>
    <t>SANDHYA RANA</t>
  </si>
  <si>
    <t>SUJATA</t>
  </si>
  <si>
    <t>RISHABH SONI</t>
  </si>
  <si>
    <t>KIRAN TAMTA</t>
  </si>
  <si>
    <t>SHANTANU BUDHALAKOTI</t>
  </si>
  <si>
    <t>REKHA</t>
  </si>
  <si>
    <t>DEVESH KAUSHIK</t>
  </si>
  <si>
    <t>SANJEEV KUMAR</t>
  </si>
  <si>
    <t>SURAJ KAUSHIK</t>
  </si>
  <si>
    <t>ANUJ MALIK</t>
  </si>
  <si>
    <t>SAI SUDHMAYEE PARAB</t>
  </si>
  <si>
    <t>RAKESH KUMAR</t>
  </si>
  <si>
    <t>SANJAY KUMAR</t>
  </si>
  <si>
    <t>SHYAM BIHARI BANSAL</t>
  </si>
  <si>
    <t>TANEESHA BANSAL</t>
  </si>
  <si>
    <t>Kotak Multicap fund</t>
  </si>
  <si>
    <t>AASTHA SACHAN</t>
  </si>
  <si>
    <t>Parag parikh Tax saver fund</t>
  </si>
  <si>
    <t>Bank of India Tax advantage fund</t>
  </si>
  <si>
    <t>BABITA AGARWAL</t>
  </si>
  <si>
    <t>ICICI Prudential Multi Asset Fund</t>
  </si>
  <si>
    <t>PRIYAL AGRAWAL</t>
  </si>
  <si>
    <t>Kotak multi asset allocator FoF</t>
  </si>
  <si>
    <t>SURJEET KAUR S RANDHAVA</t>
  </si>
  <si>
    <t>Mirae Asset Cash Management fund</t>
  </si>
  <si>
    <t>SALIL MITTAL</t>
  </si>
  <si>
    <t>UTI Multi Asset fund</t>
  </si>
  <si>
    <t>Canara Robeco Small Cap fund</t>
  </si>
  <si>
    <t>SHUBHAM JINDAL</t>
  </si>
  <si>
    <t>LATISHA MONGA</t>
  </si>
  <si>
    <t>JM Flexi Cap fund</t>
  </si>
  <si>
    <t>Mirae Asset Hybrid equity Fund</t>
  </si>
  <si>
    <t>BHUMIKA AGRAWAL</t>
  </si>
  <si>
    <t>MUKESH KUMAR TALWAR</t>
  </si>
  <si>
    <t>SHUBHAM DHINGRA</t>
  </si>
  <si>
    <t>Edelweiss small cap fund</t>
  </si>
  <si>
    <t>Kotak Equity Opportunities fund</t>
  </si>
  <si>
    <t>RADHA TALWAR</t>
  </si>
  <si>
    <t>SHIKHAR GARG</t>
  </si>
  <si>
    <t>Quant Quantamental fund</t>
  </si>
  <si>
    <t>MANI MAHESHWARI</t>
  </si>
  <si>
    <t>Mirae Asset Tax saver fund</t>
  </si>
  <si>
    <t>BHARAT BACHANI</t>
  </si>
  <si>
    <t>Mirae Asset Great Consumer fund</t>
  </si>
  <si>
    <t>R SESHANTH</t>
  </si>
  <si>
    <t>BHARAT BACHANI`</t>
  </si>
  <si>
    <t>SAURABH AGRAWAL</t>
  </si>
  <si>
    <t>SHIVAM JAIN</t>
  </si>
  <si>
    <t>G BALAMURUGAN</t>
  </si>
  <si>
    <t>Bank of India Flexi Cap fund</t>
  </si>
  <si>
    <t>UDAYVEER SINGH PATHANIA</t>
  </si>
  <si>
    <t>ASHUTOSH SINGH</t>
  </si>
  <si>
    <t>LIPIKA DUTTA</t>
  </si>
  <si>
    <t>Bank of India Small Cap fund</t>
  </si>
  <si>
    <t>SHIVA BHARDWAJ</t>
  </si>
  <si>
    <t>TANYA GUPTA</t>
  </si>
  <si>
    <t>HINA BANSAL</t>
  </si>
  <si>
    <t>ACHAL GUPTA</t>
  </si>
  <si>
    <t>Shriram Finance Ltd.</t>
  </si>
  <si>
    <t>SANJEEB DUTTA</t>
  </si>
  <si>
    <t>PALAK BAJPAI</t>
  </si>
  <si>
    <t>V HARIHARAN</t>
  </si>
  <si>
    <t>KUNAL</t>
  </si>
  <si>
    <t>ABHIKALP SRIVASTAV</t>
  </si>
  <si>
    <t>ICICI Balanced Advantage Fund</t>
  </si>
  <si>
    <t>TANUJ BHUTANI</t>
  </si>
  <si>
    <t>Mirae Asset midcap fund</t>
  </si>
  <si>
    <t>AKHILESH JHA</t>
  </si>
  <si>
    <t>SASHIKANT RAJAGURU</t>
  </si>
  <si>
    <t>Quant Small cap fund</t>
  </si>
  <si>
    <t>SULOCHANA KAUSHIK</t>
  </si>
  <si>
    <t>ISHA CHAWLA</t>
  </si>
  <si>
    <t>DEEPIKA THAKUR</t>
  </si>
  <si>
    <t>ICICI Prudential S&amp;P BSE Sensex Fund</t>
  </si>
  <si>
    <t>UMESH NANDAN RAY</t>
  </si>
  <si>
    <t>DIMPLE PRAVEEN KUMAWAT</t>
  </si>
  <si>
    <t>VARUN PRATAP SINGH</t>
  </si>
  <si>
    <t>SUDIPTA BEHERA</t>
  </si>
  <si>
    <t>JM Flexi cap fund</t>
  </si>
  <si>
    <t>MOHD HAMRAJ</t>
  </si>
  <si>
    <t>SABYASACHI DAS</t>
  </si>
  <si>
    <t>KULVINDER SINGH</t>
  </si>
  <si>
    <t>ICICI Prudential Multi Asset fund</t>
  </si>
  <si>
    <t>VIVEK TIWARI</t>
  </si>
  <si>
    <t>CANARA ROBECO SMALLCAP FUND</t>
  </si>
  <si>
    <t>QUANT SMALLCAP FUND</t>
  </si>
  <si>
    <t>BALAKRISHNA SHETTY</t>
  </si>
  <si>
    <t>SAIBA KAPOOR</t>
  </si>
  <si>
    <t>MOHITA SEHGAL</t>
  </si>
  <si>
    <t>NIKUNJ GARG</t>
  </si>
  <si>
    <t>QUANT QUANTAMENTAL FUND</t>
  </si>
  <si>
    <t>MAHENDRA</t>
  </si>
  <si>
    <t>CHAMAN</t>
  </si>
  <si>
    <t>NAVYA AGARWAL</t>
  </si>
  <si>
    <t>VISHAL BHARDWAJ</t>
  </si>
  <si>
    <t>REKHA VERMA</t>
  </si>
  <si>
    <t>ARCHIT AGARWAL</t>
  </si>
  <si>
    <t>SIDDHANT PATHANIA</t>
  </si>
  <si>
    <t>KOTAK MULTI ASSET ALLOCATOR FUND</t>
  </si>
  <si>
    <t>MANMATH RAUT</t>
  </si>
  <si>
    <t>QUANT FLEIXCAP FUND</t>
  </si>
  <si>
    <t>RAMANJEET KAUR</t>
  </si>
  <si>
    <t>MANPREET KAUR</t>
  </si>
  <si>
    <t>HDFC FOCUSSED 30 FUND</t>
  </si>
  <si>
    <t>REKHA JHA</t>
  </si>
  <si>
    <t>PPFAS FLEXICAP FUND</t>
  </si>
  <si>
    <t>MIRAE ASSET FLEXICAP FUND</t>
  </si>
  <si>
    <t>PARAG PARIKH FLEXICAP FUND</t>
  </si>
  <si>
    <t>NEERAJ CHAND</t>
  </si>
  <si>
    <t>MEENA KUMARI</t>
  </si>
  <si>
    <t>NEEARJ CHAND</t>
  </si>
  <si>
    <t>PPFAS TAXSAVER FUND</t>
  </si>
  <si>
    <t>ARCHANA MISHRA</t>
  </si>
  <si>
    <t>ANAMIKA KRISHANPAL</t>
  </si>
  <si>
    <t>BIJAY KUMAR</t>
  </si>
  <si>
    <t>RIYA SINGH</t>
  </si>
  <si>
    <t>NEHA</t>
  </si>
  <si>
    <t>MIREA GREAT CONSUMER FUND</t>
  </si>
  <si>
    <t>JM FLEXICAP FUND</t>
  </si>
  <si>
    <t>ANJANA DWIVEDI</t>
  </si>
  <si>
    <t>Kotak Taxsaver Fund</t>
  </si>
  <si>
    <t>Total Amount</t>
  </si>
  <si>
    <t>AMIT KUMAR SHARMA</t>
  </si>
  <si>
    <t>VIKAS GUPTA</t>
  </si>
  <si>
    <t>Mirae Asset hybrid equity Fund</t>
  </si>
  <si>
    <t>CHANDRIKA TRIPATHI</t>
  </si>
  <si>
    <t>Bank of India Tax Advantage Fund</t>
  </si>
  <si>
    <t>SBI Long Term Equity Fund</t>
  </si>
  <si>
    <t>CANARA ROBECO EMERGING EQUITIES</t>
  </si>
  <si>
    <t>ANUPRIYA</t>
  </si>
  <si>
    <t>GAURAV SAPRA</t>
  </si>
  <si>
    <t>VAHIN SHAH</t>
  </si>
  <si>
    <t>sbi magnuim children benfit</t>
  </si>
  <si>
    <t>AMIT KUMAR</t>
  </si>
  <si>
    <t>SUBODH KANT</t>
  </si>
  <si>
    <t>hdfc focussed 30 fund</t>
  </si>
  <si>
    <t>ANSHU GUPTA</t>
  </si>
  <si>
    <t>SHASHANK SHARMA</t>
  </si>
  <si>
    <t>SBI Flexi Cap Fund</t>
  </si>
  <si>
    <t>KAVITA UPADHYAY</t>
  </si>
  <si>
    <t>SBI Small Cap Fund-</t>
  </si>
  <si>
    <t>AAYUSH MAKOL</t>
  </si>
  <si>
    <t>JASPREET SINGH</t>
  </si>
  <si>
    <t>ICICI Prudential Multi-Asset Fund-</t>
  </si>
  <si>
    <t>Canara Robeco Multi Cap Fund</t>
  </si>
  <si>
    <t>NEETU GOLA</t>
  </si>
  <si>
    <t>PANKAJ BISHT</t>
  </si>
  <si>
    <t>Axis Growth Opportunities Fund</t>
  </si>
  <si>
    <t>GAURAB LAHKAR</t>
  </si>
  <si>
    <t>PRASUN BHARGAV</t>
  </si>
  <si>
    <t>KUSUM YADAV</t>
  </si>
  <si>
    <t>AVDHESH PRATAP</t>
  </si>
  <si>
    <t>SHEFALI KANAL SONI</t>
  </si>
  <si>
    <t>S MAHESH KUMAR</t>
  </si>
  <si>
    <t>MIRAE ASSET GEAT CONSUMPTION FUND</t>
  </si>
  <si>
    <t>BHANU PRATAP SINGH</t>
  </si>
  <si>
    <t>MISHRI LAL KAMAT</t>
  </si>
  <si>
    <t>PPFAS FLEXI CAP FUND</t>
  </si>
  <si>
    <t>CANARA ROBECO MULTICAP FUND</t>
  </si>
  <si>
    <t>ANKITA AHLAWAT</t>
  </si>
  <si>
    <t>GAURANGI DESWAL</t>
  </si>
  <si>
    <t>sbi childrean benifit</t>
  </si>
  <si>
    <t>SEEMA</t>
  </si>
  <si>
    <t>GGETA</t>
  </si>
  <si>
    <t>ICICI Prudential Multi-Asset Fund-Regular-Growth (Equity)</t>
  </si>
  <si>
    <t>GEETA KUMARI</t>
  </si>
  <si>
    <t>SBI SMALL CPP FUND</t>
  </si>
  <si>
    <t>PPFAS flexi cap fund</t>
  </si>
  <si>
    <t>ADHIR VIGG</t>
  </si>
  <si>
    <t>canara robeco multicap fund</t>
  </si>
  <si>
    <t>ROHIT KUMAR</t>
  </si>
  <si>
    <t>DEEPAK VAIDYA</t>
  </si>
  <si>
    <t>axis growth opp.fund</t>
  </si>
  <si>
    <t>RACHNA JAIN</t>
  </si>
  <si>
    <t>PARAS PARCHANDA</t>
  </si>
  <si>
    <t>JAGMOHAN PANDEY</t>
  </si>
  <si>
    <t>DHRUV TYAGI</t>
  </si>
  <si>
    <t>Mirae Asset Multicap Fund</t>
  </si>
  <si>
    <t>Mirae Asset Multi-cap Fund</t>
  </si>
  <si>
    <t>MIRAE ASSET MULTICAP FUND</t>
  </si>
  <si>
    <t>AMIT KUMAR TIWARI</t>
  </si>
  <si>
    <t>JAGAN PRABHU NATTURAYAN</t>
  </si>
  <si>
    <t>mirae asset multicap fund</t>
  </si>
  <si>
    <t>MANOJ KUMAR RAWAL</t>
  </si>
  <si>
    <t>hdffc multicap fund</t>
  </si>
  <si>
    <t>ANKURDEEP</t>
  </si>
  <si>
    <t>HDFC Large and Mid Cap Fund</t>
  </si>
  <si>
    <t>SANJAY SURESH AGARWAL</t>
  </si>
  <si>
    <t>mirae asset multicap. fund</t>
  </si>
  <si>
    <t>SANJAY KUMAR AGARWAL</t>
  </si>
  <si>
    <t>hdfc multicap. fund</t>
  </si>
  <si>
    <t>JANPREET SINGH BEDI</t>
  </si>
  <si>
    <t>MUKESH KUMAR</t>
  </si>
  <si>
    <t>NEERA BHARDWAJ</t>
  </si>
  <si>
    <t>POOJA SETHI</t>
  </si>
  <si>
    <t>RASHMI SONI</t>
  </si>
  <si>
    <t>quant tax saver fund</t>
  </si>
  <si>
    <t>MD AFTAB HOSSAIN</t>
  </si>
  <si>
    <t>axis midcap fund</t>
  </si>
  <si>
    <t>SHILPI AHUJA</t>
  </si>
  <si>
    <t>DEEPESH KUMAR</t>
  </si>
  <si>
    <t>INDUJA</t>
  </si>
  <si>
    <t>GAURAV YADAV</t>
  </si>
  <si>
    <t>ARJUN AGARWAL</t>
  </si>
  <si>
    <t>sbi magnum childrean benefit plan</t>
  </si>
  <si>
    <t>nippon small cap fund</t>
  </si>
  <si>
    <t>SUBHASH CHAND</t>
  </si>
  <si>
    <t>ADESH KUMAR</t>
  </si>
  <si>
    <t>ROMITA CHUGH</t>
  </si>
  <si>
    <t>HDFC large &amp; midcap fund</t>
  </si>
  <si>
    <t>RITESH GUPTA</t>
  </si>
  <si>
    <t>ZEESHAN</t>
  </si>
  <si>
    <t>quant tax plan</t>
  </si>
  <si>
    <t>ROCHITA MUKHERJEE</t>
  </si>
  <si>
    <t>ALOK AGGARWAL</t>
  </si>
  <si>
    <t>Nippon Multicap Fund</t>
  </si>
  <si>
    <t>SANJAY KUMAR PANDAY</t>
  </si>
  <si>
    <t>quant quantamental fund</t>
  </si>
  <si>
    <t>SUJESH BALAN</t>
  </si>
  <si>
    <t>VIVEKANAND SINHA</t>
  </si>
  <si>
    <t>SHILPI GUPTA</t>
  </si>
  <si>
    <t>quant Quantamental Fund</t>
  </si>
  <si>
    <t>Parag Parikh Flexi Cap Fund</t>
  </si>
  <si>
    <t>Quant Tax Plan</t>
  </si>
  <si>
    <t>MAHENDRA KUMAR</t>
  </si>
  <si>
    <t>kotak savings fund</t>
  </si>
  <si>
    <t>RUCHI GUPTA</t>
  </si>
  <si>
    <t>ICICI Prudential Technology Fund</t>
  </si>
  <si>
    <t>MIRAE ASSET MULTI CAP FUND</t>
  </si>
  <si>
    <t>VIKAS PANDAY</t>
  </si>
  <si>
    <t>nippon india small cap fund</t>
  </si>
  <si>
    <t>PRADIP PATEL</t>
  </si>
  <si>
    <t>MIrae asset MULTICAP FUND</t>
  </si>
  <si>
    <t>ISPREET</t>
  </si>
  <si>
    <t>quant quantmental fund</t>
  </si>
  <si>
    <t>SAURABH SHARMA</t>
  </si>
  <si>
    <t>RAMU</t>
  </si>
  <si>
    <t>MIRAE ASSSET MULTICAP FUND</t>
  </si>
  <si>
    <t>MAYANK KUMAR DESHPENDE</t>
  </si>
  <si>
    <t>SAMEER SHAH</t>
  </si>
  <si>
    <t>ICICI Prudential Infrastructure Fund</t>
  </si>
  <si>
    <t>quant Small Cap Fund</t>
  </si>
  <si>
    <t>PANKAJ DHIMAN</t>
  </si>
  <si>
    <t>SUSHIL JAIN</t>
  </si>
  <si>
    <t>SARIKA PAL</t>
  </si>
  <si>
    <t>VIKASH METHO</t>
  </si>
  <si>
    <t>axis growth opp. fund</t>
  </si>
  <si>
    <t>ATUL SETHI</t>
  </si>
  <si>
    <t>POOJA KUMARI</t>
  </si>
  <si>
    <t>SANDEEP R DIDDI</t>
  </si>
  <si>
    <t>RESHMA DEVI</t>
  </si>
  <si>
    <t>ICICI PRU MULTIASSET FUND</t>
  </si>
  <si>
    <t>BHOPESH RASTOGI</t>
  </si>
  <si>
    <t>GURJEEV KAUR WALIA</t>
  </si>
  <si>
    <t>ANIL KUMAR GUPTA</t>
  </si>
  <si>
    <t>KANIKA GUPTA</t>
  </si>
  <si>
    <t>KOTAK MULTI ASSET ALLOCATION FUND</t>
  </si>
  <si>
    <t>nippon multicap fund</t>
  </si>
  <si>
    <t>quyant quantamental fund</t>
  </si>
  <si>
    <t>SANDEEP SINGH RAWAT</t>
  </si>
  <si>
    <t>Nippon India MULTI CAP FUND</t>
  </si>
  <si>
    <t>SHRAWAN SINGH</t>
  </si>
  <si>
    <t>icici pru multicasset fund</t>
  </si>
  <si>
    <t>PRADEEP KUMAR PAHWA</t>
  </si>
  <si>
    <t>PRASHANT KUMAR SHARMA</t>
  </si>
  <si>
    <t>PRADIP KUMAR</t>
  </si>
  <si>
    <t>YOGESH MUNDHRA</t>
  </si>
  <si>
    <t>Bank of India FLEXI CAP FUND</t>
  </si>
  <si>
    <t>ICICI PRU MULTI</t>
  </si>
  <si>
    <t>SUMIT KUMAR KAUSHIK</t>
  </si>
  <si>
    <t>SAGARIKA</t>
  </si>
  <si>
    <t>RAHUL MITTAL</t>
  </si>
  <si>
    <t>hdfc focuued 30 fund</t>
  </si>
  <si>
    <t>SUMITA</t>
  </si>
  <si>
    <t>VINITA SHARMA</t>
  </si>
  <si>
    <t>Nippon India SMALL CAP FUND</t>
  </si>
  <si>
    <t>MAN BAHADUR MASKE MAGAR</t>
  </si>
  <si>
    <t>HASHIM MOHAMMAD</t>
  </si>
  <si>
    <t>JYOTSNA SUHAS GANPULE</t>
  </si>
  <si>
    <t>PRIYA ARORA</t>
  </si>
  <si>
    <t>JM Flexicap Fund</t>
  </si>
  <si>
    <t>RAM RANG CHOPRA</t>
  </si>
  <si>
    <t>HDFC Mid-Cap Opportunities</t>
  </si>
  <si>
    <t>SHERLY VARGHESE</t>
  </si>
  <si>
    <t>KANIKA SOOD</t>
  </si>
  <si>
    <t>DISHA ARORA</t>
  </si>
  <si>
    <t>DEEPAK SINGH</t>
  </si>
  <si>
    <t>ARUN BHATT</t>
  </si>
  <si>
    <t>PARVIN KUMAR</t>
  </si>
  <si>
    <t>PRAVEEN KUMAR</t>
  </si>
  <si>
    <t>AMIT KUMAR SHUKHLA</t>
  </si>
  <si>
    <t>Quant Quantamental Fund</t>
  </si>
  <si>
    <t>ROHIT JAIN</t>
  </si>
  <si>
    <t>NARINDER KUMAR</t>
  </si>
  <si>
    <t>NARIENDER</t>
  </si>
  <si>
    <t>RICHA GOYAT</t>
  </si>
  <si>
    <t>RAJENDRA KUMAR PARIDA</t>
  </si>
  <si>
    <t>AJAY BAISOYA</t>
  </si>
  <si>
    <t>ANKITA PANDEY</t>
  </si>
  <si>
    <t>SUDESH WATI</t>
  </si>
  <si>
    <t>Kotak Tax Saver Fund</t>
  </si>
  <si>
    <t>USHA AGGARWAL</t>
  </si>
  <si>
    <t>GOVIND AGGARWAL</t>
  </si>
  <si>
    <t>SIJO VARGHEESE</t>
  </si>
  <si>
    <t>MANORANJAN SAHOO</t>
  </si>
  <si>
    <t>MANJU BARTHWAL</t>
  </si>
  <si>
    <t>ANIL SINGH DAWAN</t>
  </si>
  <si>
    <t>SANJAY PARSAD</t>
  </si>
  <si>
    <t>AXIS GROWTH OPPORTUNITES</t>
  </si>
  <si>
    <t>NEETU SHARMA</t>
  </si>
  <si>
    <t>RAJSHEKHAR SHUKLA</t>
  </si>
  <si>
    <t>ABHISHEK BALONI</t>
  </si>
  <si>
    <t>BOI Flexicap Fund</t>
  </si>
  <si>
    <t>GHANSHYAM SINGH CHAUHAN</t>
  </si>
  <si>
    <t>DEEPAK BHARGAVA</t>
  </si>
  <si>
    <t>NEHA CHAUHAN</t>
  </si>
  <si>
    <t>ICICI Pru S&amp;P BSE Sensex Index Fund</t>
  </si>
  <si>
    <t>KUSUMLATA SINGH</t>
  </si>
  <si>
    <t>IRSHAD ALAM</t>
  </si>
  <si>
    <t>AZIZ KHOJEMA</t>
  </si>
  <si>
    <t>ROSARIO GOMES</t>
  </si>
  <si>
    <t>SANDEEP RAGHAV</t>
  </si>
  <si>
    <t>ATUL GOEL</t>
  </si>
  <si>
    <t>SHALINI AGGARWAL</t>
  </si>
  <si>
    <t>PUSHPA KUMARI</t>
  </si>
  <si>
    <t>RUBBI</t>
  </si>
  <si>
    <t>ABHISHEK KUMAR SINHA</t>
  </si>
  <si>
    <t>TRISHA GUPTA</t>
  </si>
  <si>
    <t>PUSHPA KUMAR</t>
  </si>
  <si>
    <t>SHIBU VARGHESE</t>
  </si>
  <si>
    <t>ANIL KUMAR (</t>
  </si>
  <si>
    <t>HITESH ARORA</t>
  </si>
  <si>
    <t>NUTAN KUMARI</t>
  </si>
  <si>
    <t>RAJAN RAJESH GUPTA</t>
  </si>
  <si>
    <t>DEVI ARCHANA MOHANTY</t>
  </si>
  <si>
    <t>AMIT GUPTA</t>
  </si>
  <si>
    <t>RAHUL JHA</t>
  </si>
  <si>
    <t>Canara Robeco Equity Tax Saver</t>
  </si>
  <si>
    <t>Invesco Tax Saver Fund</t>
  </si>
  <si>
    <t>AMIT KUMAR DASH</t>
  </si>
  <si>
    <t>NAINA MADAN</t>
  </si>
  <si>
    <t>SUSHANT KUMAR SINGH</t>
  </si>
  <si>
    <t>SHAURYA VARDHAN</t>
  </si>
  <si>
    <t>VIPIN KHARI</t>
  </si>
  <si>
    <t>KAUSHIKA BENARGEE</t>
  </si>
  <si>
    <t>PARTH DOGRA</t>
  </si>
  <si>
    <t>RAJENDER KUMAR PARIDA</t>
  </si>
  <si>
    <t>RAM KUMAR</t>
  </si>
  <si>
    <t>FARHEEN ANWAR</t>
  </si>
  <si>
    <t>MANMOHAN SINGH</t>
  </si>
  <si>
    <t>DEEPAK KUMAR JHA</t>
  </si>
  <si>
    <t>CHANDRAGEETA</t>
  </si>
  <si>
    <t>SONI KUMARI</t>
  </si>
  <si>
    <t>SANDEEP GAUTAM</t>
  </si>
  <si>
    <t>VISHAMBHAR DAYAL</t>
  </si>
  <si>
    <t>RAJNISH NANDAN</t>
  </si>
  <si>
    <t>AXIS LONG TERM EQUITY FUND</t>
  </si>
  <si>
    <t>SHEKHAR CHANDRA</t>
  </si>
  <si>
    <t>DIVYANSHI SHARMA</t>
  </si>
  <si>
    <t>SONAM AGARWAL</t>
  </si>
  <si>
    <t>VIKASH SHUKLA</t>
  </si>
  <si>
    <t>VINOD KUMAR</t>
  </si>
  <si>
    <t>GIRIRAJ DADHICH</t>
  </si>
  <si>
    <t>NORAH DHORTA</t>
  </si>
  <si>
    <t>Star Personal Accidental Policy</t>
  </si>
  <si>
    <t>ASHISH PANDEY</t>
  </si>
  <si>
    <t>DSP TAX SAVER FUND</t>
  </si>
  <si>
    <t>NARENDRA KUMAR</t>
  </si>
  <si>
    <t>LALMANI TIWARI</t>
  </si>
  <si>
    <t>SANGEETA DEVI</t>
  </si>
  <si>
    <t>Canara Robeco Multicap fund</t>
  </si>
  <si>
    <t>JAYHAN KANIKATTU THOMAS</t>
  </si>
  <si>
    <t>ADITYA BIRLA SUN LIFE FRONTLINE EQUITY FUND</t>
  </si>
  <si>
    <t>GOPAL SINGH RANA</t>
  </si>
  <si>
    <t>ARUN MADHUKAR GAIKAR</t>
  </si>
  <si>
    <t>PREM PRAKASH</t>
  </si>
  <si>
    <t>Kotak Tax Saver</t>
  </si>
  <si>
    <t>SENTHIL KUMAR G</t>
  </si>
  <si>
    <t>SHWETA BISHT</t>
  </si>
  <si>
    <t>AYUSHI JAIN</t>
  </si>
  <si>
    <t>Mirae Asset Multicap fund</t>
  </si>
  <si>
    <t>SUBODH KUMAR</t>
  </si>
  <si>
    <t>BHUVAN MANOCHA</t>
  </si>
  <si>
    <t>NIMISHA AGGARWAL</t>
  </si>
  <si>
    <t>JIMUTH DUTTA CHOWDHURY</t>
  </si>
  <si>
    <t>PRIYANKA MEHTA</t>
  </si>
  <si>
    <t>RADHIKA SINGH</t>
  </si>
  <si>
    <t>DILIP DADU GAIKWAD</t>
  </si>
  <si>
    <t>MONIKA SHARMA</t>
  </si>
  <si>
    <t>RAGHAV SINGH</t>
  </si>
  <si>
    <t>HDFC small fund</t>
  </si>
  <si>
    <t>MALABIKA DUTTA CHOUDHURY</t>
  </si>
  <si>
    <t>AJAY SISWAL</t>
  </si>
  <si>
    <t>RIYA KUMARI ARYA</t>
  </si>
  <si>
    <t>MANISHA THAKUR</t>
  </si>
  <si>
    <t>RAGHU NANDAN SINGH BISHT</t>
  </si>
  <si>
    <t>KAJAL KUMARI</t>
  </si>
  <si>
    <t>INDU SAINI</t>
  </si>
  <si>
    <t>Mahindra Large and Mid cap</t>
  </si>
  <si>
    <t>REKHA DEVI</t>
  </si>
  <si>
    <t>Quant Tax Plan Fund</t>
  </si>
  <si>
    <t>PANKAJ P ADHAPURE</t>
  </si>
  <si>
    <t>BALI SHAH</t>
  </si>
  <si>
    <t>RAJENDRA GOSWAMI</t>
  </si>
  <si>
    <t>ANIKET SINGH</t>
  </si>
  <si>
    <t>NISHA SAVAN CHAUHAN</t>
  </si>
  <si>
    <t>VIJAY KUMAR JAISWAL</t>
  </si>
  <si>
    <t>MANPREET SINGH KOHLI</t>
  </si>
  <si>
    <t>MAMTA ARYA</t>
  </si>
  <si>
    <t>GIRISH N</t>
  </si>
  <si>
    <t>ANAND SINGH</t>
  </si>
  <si>
    <t>POONAM SINGH</t>
  </si>
  <si>
    <t>BOI AXA FLEXI CAP FUND</t>
  </si>
  <si>
    <t>SUPRIYA SINGH</t>
  </si>
  <si>
    <t>BARUN KUMAR SINGH</t>
  </si>
  <si>
    <t>KAMAL SINGH JAT</t>
  </si>
  <si>
    <t>TRIPURARI RAI</t>
  </si>
  <si>
    <t>BAL GOVIND</t>
  </si>
  <si>
    <t>SUJIT KUMAR PATI</t>
  </si>
  <si>
    <t>DALJEET</t>
  </si>
  <si>
    <t>KUNDAN LAL</t>
  </si>
  <si>
    <t>VIJAY YADAV</t>
  </si>
  <si>
    <t>RENU MASSEY</t>
  </si>
  <si>
    <t>CHANDERPAL YADAV</t>
  </si>
  <si>
    <t>PRATIK GOPICHAND MORE</t>
  </si>
  <si>
    <t>BINAY KUMAR</t>
  </si>
  <si>
    <t>DESH RAJ</t>
  </si>
  <si>
    <t>MUSTAHSAN NABEEL</t>
  </si>
  <si>
    <t>KOTAK TAX SAVER SCHEME</t>
  </si>
  <si>
    <t>SHOURYADEEP MISHRA</t>
  </si>
  <si>
    <t>SONIYA</t>
  </si>
  <si>
    <t>YASHWANT KUMAR SAHU</t>
  </si>
  <si>
    <t>K H S NARAYAN</t>
  </si>
  <si>
    <t>UTKARSH KULSHRESTHA</t>
  </si>
  <si>
    <t>PRASHANT SHARMA</t>
  </si>
  <si>
    <t>ANURAG SHARMA</t>
  </si>
  <si>
    <t>BASANTKUMAR KULSHRESTHA</t>
  </si>
  <si>
    <t>ADIRA PRALHAD PATIL</t>
  </si>
  <si>
    <t>SBI MAGNUM CHILDRENS BENEFIT FUND INVESTMENT PLAN</t>
  </si>
  <si>
    <t>RAMESH SITARAM KONDILAKAR</t>
  </si>
  <si>
    <t>SUNILKUMAR B N</t>
  </si>
  <si>
    <t>Quant BUSINESS CYCLE FUND</t>
  </si>
  <si>
    <t>RAJEEV RANJAN</t>
  </si>
  <si>
    <t>KAVITA RAJAWAT</t>
  </si>
  <si>
    <t>PRAMODA KUMARI PATRO</t>
  </si>
  <si>
    <t>ICICI PRUDENTIAL FLEXICAP FUND</t>
  </si>
  <si>
    <t>BISWADIP BISWAS</t>
  </si>
  <si>
    <t>ANJALI AGGARWAL</t>
  </si>
  <si>
    <t>RAUNAK DHANUKA</t>
  </si>
  <si>
    <t>ATUL SINGHAL</t>
  </si>
  <si>
    <t>PUSHPENDRA CHAUHAN</t>
  </si>
  <si>
    <t>RUCHIT RAJESH JANI</t>
  </si>
  <si>
    <t>ANAND V DHABU</t>
  </si>
  <si>
    <t>POOJA VERMA</t>
  </si>
  <si>
    <t>ANIL KUMAR TOMAR</t>
  </si>
  <si>
    <t>SANTOSH KUMAR SAH</t>
  </si>
  <si>
    <t>ANNESHA NANDY</t>
  </si>
  <si>
    <t>SUNIL KUMAR B N</t>
  </si>
  <si>
    <t>SUNIL KUMAR SAH</t>
  </si>
  <si>
    <t>SAMENDRA PRATAP SINGH RAGHAV</t>
  </si>
  <si>
    <t>KASHRI DEVI</t>
  </si>
  <si>
    <t>NIKUNJ LEPCHA</t>
  </si>
  <si>
    <t>CHANDRA SHEKHAR JOSHI</t>
  </si>
  <si>
    <t>CHARU SINGHAL</t>
  </si>
  <si>
    <t>HDFC LARGE AND MID CAP FUND</t>
  </si>
  <si>
    <t>AAKRITI KAUSHIK</t>
  </si>
  <si>
    <t>UTI NIFTY 50 INDEX FUND</t>
  </si>
  <si>
    <t>MALA DASPURKAYASTHA</t>
  </si>
  <si>
    <t>CANARA ROBECO MULTI CAP FUND</t>
  </si>
  <si>
    <t>PRAKASH CHANDRA GUPTA</t>
  </si>
  <si>
    <t>NEERAJ KUMAR MALIK</t>
  </si>
  <si>
    <t>SUNIL BARAN GUHA</t>
  </si>
  <si>
    <t>BHAVYA SINGH</t>
  </si>
  <si>
    <t>GURVENDRA PRATAP SINGH TOMAR</t>
  </si>
  <si>
    <t>Invesco India Multicap Fund-</t>
  </si>
  <si>
    <t>EKNATH MEDHEKAR</t>
  </si>
  <si>
    <t>VEENA BHOMIA</t>
  </si>
  <si>
    <t>PRAKASH SAMBHAJI PUJARE</t>
  </si>
  <si>
    <t>SATISH KUMAR SHARMA</t>
  </si>
  <si>
    <t>SHAITAN SINGH</t>
  </si>
  <si>
    <t>PRAKHAR GUPTA</t>
  </si>
  <si>
    <t>HIMANSHU</t>
  </si>
  <si>
    <t>NARAYAN DAS TIWARI</t>
  </si>
  <si>
    <t>JAVENDRA</t>
  </si>
  <si>
    <t>MAHESH PANDURANG MANE</t>
  </si>
  <si>
    <t>SONI NAUTIYAL</t>
  </si>
  <si>
    <t>ALANKAR</t>
  </si>
  <si>
    <t>RUBY KUMARI</t>
  </si>
  <si>
    <t>JAYDAS DATTA PATI</t>
  </si>
  <si>
    <t>JIWAN SINGH MEHTA</t>
  </si>
  <si>
    <t>INDRAJEET</t>
  </si>
  <si>
    <t>SIDDHARTH SHARMA</t>
  </si>
  <si>
    <t>SANTOSH SURESH RAJGURU</t>
  </si>
  <si>
    <t>HARIA DIPESH M</t>
  </si>
  <si>
    <t>JATIN YADAV</t>
  </si>
  <si>
    <t>ANIL PRADHAN</t>
  </si>
  <si>
    <t>DEEP PRAKASH</t>
  </si>
  <si>
    <t>SHOBHA KUMARI</t>
  </si>
  <si>
    <t>VIVEK SHARMA</t>
  </si>
  <si>
    <t>CHANDER PRAKASH KAUSHIK</t>
  </si>
  <si>
    <t>RAGHAV KAPOOR</t>
  </si>
  <si>
    <t>PRAMOD RAMESHBHAI MAHAJAN</t>
  </si>
  <si>
    <t>SHARNYA HANDOO</t>
  </si>
  <si>
    <t>ANAMIKA SHUKLA</t>
  </si>
  <si>
    <t>AMIR ASHOK DESAI</t>
  </si>
  <si>
    <t>CHARUTA SHRIRAM TILAK</t>
  </si>
  <si>
    <t>CANARA ROBECO ULTRA SHORT TERM FUND</t>
  </si>
  <si>
    <t>NITIN YADAV</t>
  </si>
  <si>
    <t>SUKHDEV SINGH</t>
  </si>
  <si>
    <t>RISHI NAREDRA</t>
  </si>
  <si>
    <t>Canara Robeco Multi-cap Fund</t>
  </si>
  <si>
    <t>HDFC Hybrid Equity Fund</t>
  </si>
  <si>
    <t>NEERAJ KUMAR JHA</t>
  </si>
  <si>
    <t>SAJAL BAGGA</t>
  </si>
  <si>
    <t>PREM SINGH</t>
  </si>
  <si>
    <t>SAURABH UPADHYAY</t>
  </si>
  <si>
    <t>HARISH CHANDER</t>
  </si>
  <si>
    <t>NISHA GUPTA</t>
  </si>
  <si>
    <t>AJAY TYAGI</t>
  </si>
  <si>
    <t>ANUJA KORE</t>
  </si>
  <si>
    <t>HARSHIT SINGAL</t>
  </si>
  <si>
    <t>MUNISH ATRI</t>
  </si>
  <si>
    <t>ANJU GOEL</t>
  </si>
  <si>
    <t>SUPRIYA KAUSHIK DE</t>
  </si>
  <si>
    <t>DEEPANSHU SATRAWAL</t>
  </si>
  <si>
    <t>MADAN LAL SHARMA</t>
  </si>
  <si>
    <t>RAHUL GOEL</t>
  </si>
  <si>
    <t>SHITEL</t>
  </si>
  <si>
    <t>SUNDER SWAMI</t>
  </si>
  <si>
    <t>Bandhan Focused Equity Fund</t>
  </si>
  <si>
    <t>kotak flexicap fund</t>
  </si>
  <si>
    <t>RENU AGGARWAL</t>
  </si>
  <si>
    <t>HEMA VERMA PRASAD</t>
  </si>
  <si>
    <t>KEWAL NAND PANDEY</t>
  </si>
  <si>
    <t>SACHIN KUMAR</t>
  </si>
  <si>
    <t>SUNIL RATHORE</t>
  </si>
  <si>
    <t>DHARAMPAL AGGGARWAL</t>
  </si>
  <si>
    <t>HEMLATHA GANGRAJU</t>
  </si>
  <si>
    <t>JAY NARAYAN PRASAD</t>
  </si>
  <si>
    <t>GAURAV SINGH PARMAR</t>
  </si>
  <si>
    <t>BHOLA SINGH</t>
  </si>
  <si>
    <t>HDFC large &amp; mid-cap Fund</t>
  </si>
  <si>
    <t>RAJNI GUPTA</t>
  </si>
  <si>
    <t>KUMAR VIKRAM</t>
  </si>
  <si>
    <t>HDFC Top 100 fund</t>
  </si>
  <si>
    <t>Bandhan flexi-cap fund</t>
  </si>
  <si>
    <t>Kotak Small-cap Fund</t>
  </si>
  <si>
    <t>GURPINDER SINGH</t>
  </si>
  <si>
    <t>VIKAS DIXIT</t>
  </si>
  <si>
    <t>RAKESH SHARMA</t>
  </si>
  <si>
    <t>SAMEER SAXENA</t>
  </si>
  <si>
    <t>AAKASHLINA MITRA</t>
  </si>
  <si>
    <t>RAJESH YADAV</t>
  </si>
  <si>
    <t>SAJAL SONI</t>
  </si>
  <si>
    <t>RISHU OJHA</t>
  </si>
  <si>
    <t>UTTAM KUMAR</t>
  </si>
  <si>
    <t>BEDRE SUYASH SOPANRAO</t>
  </si>
  <si>
    <t>SHOBHIT AGGARWAL</t>
  </si>
  <si>
    <t>JAIVEER</t>
  </si>
  <si>
    <t>ANGEL PANDEY</t>
  </si>
  <si>
    <t>VIBHA VASHISTH</t>
  </si>
  <si>
    <t>TARUNESH PAGORE</t>
  </si>
  <si>
    <t>RAKESH SHARDA</t>
  </si>
  <si>
    <t>RASHMI TOMER</t>
  </si>
  <si>
    <t>VIKAS TOKSYA</t>
  </si>
  <si>
    <t>MATHEW VERGHESE</t>
  </si>
  <si>
    <t>AKHIL CHADHA</t>
  </si>
  <si>
    <t>Mirae Asset Multi-Cap Fund.</t>
  </si>
  <si>
    <t>YOGESH VIRMANI</t>
  </si>
  <si>
    <t>JITENDER JAIN</t>
  </si>
  <si>
    <t>SANGEETA DHONDHIYAL</t>
  </si>
  <si>
    <t>RENU BHATT</t>
  </si>
  <si>
    <t>ANKUR MAHESHWARI</t>
  </si>
  <si>
    <t>MIRAE ASSET MULTI-CAP FUND</t>
  </si>
  <si>
    <t>BANDANA MALL</t>
  </si>
  <si>
    <t>HEMLATA SHARMA</t>
  </si>
  <si>
    <t>VIJAY SHARMA</t>
  </si>
  <si>
    <t>HIMANSHU KHANNA</t>
  </si>
  <si>
    <t>MRITUNJAY NARAYAN SINGH</t>
  </si>
  <si>
    <t>Mirae Asset Flexi-Cap Fund.</t>
  </si>
  <si>
    <t>ABHINAV TOMAR</t>
  </si>
  <si>
    <t>LAL CHAND</t>
  </si>
  <si>
    <t>GOPI KRISHNA GOPU</t>
  </si>
  <si>
    <t>VANDANA JAIN</t>
  </si>
  <si>
    <t>HEMANT RATURI</t>
  </si>
  <si>
    <t>KARUNA JHA</t>
  </si>
  <si>
    <t>UPASANA SONI</t>
  </si>
  <si>
    <t>NIDHI GUPTA</t>
  </si>
  <si>
    <t>Quant absolute fund</t>
  </si>
  <si>
    <t>ABHINAV AGGARWAL</t>
  </si>
  <si>
    <t>NEELIMA SINHA</t>
  </si>
  <si>
    <t>Quant Flexi-cap Fund</t>
  </si>
  <si>
    <t>SANJEEV BANSAL</t>
  </si>
  <si>
    <t>ADESH SHARMA</t>
  </si>
  <si>
    <t>ARPIT VATS</t>
  </si>
  <si>
    <t>KIRTIKA</t>
  </si>
  <si>
    <t>Kotak Multi-cap Fund</t>
  </si>
  <si>
    <t>VERKHA BAJAJ</t>
  </si>
  <si>
    <t>POONAM AGGARWAL</t>
  </si>
  <si>
    <t>ANUPAMA</t>
  </si>
  <si>
    <t>SBI large &amp; mid-cap fund.</t>
  </si>
  <si>
    <t>HEENA</t>
  </si>
  <si>
    <t>ABHISHEK KAUSHIK</t>
  </si>
  <si>
    <t>KUNDAN DINKAR MAHTRE</t>
  </si>
  <si>
    <t>Kotak multi-asset allocation fund</t>
  </si>
  <si>
    <t>TARUN CHUGH</t>
  </si>
  <si>
    <t>MAYANK SHARMA</t>
  </si>
  <si>
    <t>SHIVAM KHANDELWAL</t>
  </si>
  <si>
    <t>SUNIL GUALTI</t>
  </si>
  <si>
    <t>VIPIN BHATT</t>
  </si>
  <si>
    <t>SAPNA CHAUHAN</t>
  </si>
  <si>
    <t>SHIPRA TANDON</t>
  </si>
  <si>
    <t>RAVI NANDAN PANDEY</t>
  </si>
  <si>
    <t>DILIP KUMAR DHAL</t>
  </si>
  <si>
    <t>SHILADITYA BRAHMA</t>
  </si>
  <si>
    <t>ASHISH SINGH</t>
  </si>
  <si>
    <t>ADITYA CHAUHAN</t>
  </si>
  <si>
    <t>SANJAY KESARWANI</t>
  </si>
  <si>
    <t>VIKRAM KUMAR</t>
  </si>
  <si>
    <t>Birla sunlife equity hybrid 95 fund</t>
  </si>
  <si>
    <t>UJJWALA GUPTA</t>
  </si>
  <si>
    <t>PUNIT GHAI</t>
  </si>
  <si>
    <t>PUSHPENDRA RAWAT</t>
  </si>
  <si>
    <t>AMIT AGGARWAL</t>
  </si>
  <si>
    <t>NITIN ANAND</t>
  </si>
  <si>
    <t>ANJANA RAI</t>
  </si>
  <si>
    <t>HARENDRA SINGH</t>
  </si>
  <si>
    <t>REENA KUMARI</t>
  </si>
  <si>
    <t>ICICI PRUDENTIAL MULTI CAP FUND</t>
  </si>
  <si>
    <t>CHETAN S CHAUHAN</t>
  </si>
  <si>
    <t>Axis Small Cap fund</t>
  </si>
  <si>
    <t>SANSKRATI GOYAL</t>
  </si>
  <si>
    <t>SBI Magnum Childrens Benefit fund - Investment Plan</t>
  </si>
  <si>
    <t>VARSHA PANDEY</t>
  </si>
  <si>
    <t>SHARVAN SINGH RATHORE</t>
  </si>
  <si>
    <t>Parag parikh Flexi Cap Fund</t>
  </si>
  <si>
    <t>AMIT KUMAR MITTRA</t>
  </si>
  <si>
    <t>PGIM India flexi cap fund</t>
  </si>
  <si>
    <t>PADMA MITTAL</t>
  </si>
  <si>
    <t>Kotak tax saver fund</t>
  </si>
  <si>
    <t>SIMRAN GUPTA</t>
  </si>
  <si>
    <t>Nippon India Multicap fund</t>
  </si>
  <si>
    <t>PREETI CHAUHAN</t>
  </si>
  <si>
    <t>VINAYA SHARAD BHIDE</t>
  </si>
  <si>
    <t>Tata Balanced Advantage Fund</t>
  </si>
  <si>
    <t>MUKUL KUMAR AGRAWAL</t>
  </si>
  <si>
    <t>SAMEER SHARAD BHIDE</t>
  </si>
  <si>
    <t>SBI Small Cap fund</t>
  </si>
  <si>
    <t>DIKSHA SHARMA</t>
  </si>
  <si>
    <t>ASHISH BHANDARI</t>
  </si>
  <si>
    <t>RITIK AGRAWAL</t>
  </si>
  <si>
    <t>Motilal Oswal Nifty Microcap 250 Index fund</t>
  </si>
  <si>
    <t>ARPIT DEEP</t>
  </si>
  <si>
    <t>Tata Small cap fund</t>
  </si>
  <si>
    <t>VIKASH TYAGI</t>
  </si>
  <si>
    <t>VEDAANT SINGH</t>
  </si>
  <si>
    <t>SMRITI KHANDELWAL</t>
  </si>
  <si>
    <t>ARNAV KHANDELWAL</t>
  </si>
  <si>
    <t>JITENDRA KUMAR</t>
  </si>
  <si>
    <t>UTTAM MANCHANDA</t>
  </si>
  <si>
    <t>GARIMA KHATOR</t>
  </si>
  <si>
    <t>PALLAVI DHINGRA</t>
  </si>
  <si>
    <t>SARA AGRAWAL</t>
  </si>
  <si>
    <t>NEETU KHANNA</t>
  </si>
  <si>
    <t>ARPIT MITTAL</t>
  </si>
  <si>
    <t>SUJEET PANDA</t>
  </si>
  <si>
    <t>BISWAKALYANI PANDA</t>
  </si>
  <si>
    <t>VINAY THAKUR</t>
  </si>
  <si>
    <t>GAURAV RAJPUT</t>
  </si>
  <si>
    <t>PARVESH KHATTRI</t>
  </si>
  <si>
    <t>SUMAN VIMLESH YADAV</t>
  </si>
  <si>
    <t>Edelweiss Balanced Advantage Fund</t>
  </si>
  <si>
    <t>SMARAJIT KUMAR SEN</t>
  </si>
  <si>
    <t>GYAN PRAKASH VERMA</t>
  </si>
  <si>
    <t>Mirae Great Consumer Fund</t>
  </si>
  <si>
    <t>RANJAN B VERMA</t>
  </si>
  <si>
    <t>VINAY KUMAR YADAV</t>
  </si>
  <si>
    <t>CANARA MULTICAP FUND</t>
  </si>
  <si>
    <t>DAMAN</t>
  </si>
  <si>
    <t>AKASH AGARWAL</t>
  </si>
  <si>
    <t>SANDEEP GURJAR</t>
  </si>
  <si>
    <t>NIVISH KHANNA</t>
  </si>
  <si>
    <t>VIRENDER KHANNA</t>
  </si>
  <si>
    <t>NANDA KHANNA</t>
  </si>
  <si>
    <t>SNEHAL SUGUNAN</t>
  </si>
  <si>
    <t>DHEERAJ KUMAR SHARMA</t>
  </si>
  <si>
    <t>VISHAL BAJAJ</t>
  </si>
  <si>
    <t>TISHA MASSEY</t>
  </si>
  <si>
    <t>REKHA BHANDARI</t>
  </si>
  <si>
    <t>SAPAN KUMAR</t>
  </si>
  <si>
    <t>JYOTI MANAKTALA</t>
  </si>
  <si>
    <t>MIRAE ASSET EQUITY SAVINGS FUND</t>
  </si>
  <si>
    <t>SUNIL BALUNI</t>
  </si>
  <si>
    <t>CANARA FLEXICAP FUND</t>
  </si>
  <si>
    <t>AMIT CHOUDHARY</t>
  </si>
  <si>
    <t>SURUCHI CHAUDHARY</t>
  </si>
  <si>
    <t>KOPAL KHANNA</t>
  </si>
  <si>
    <t>KOTAK EQUITY SAVINGS</t>
  </si>
  <si>
    <t>GUNNI CHOUDHARY</t>
  </si>
  <si>
    <t>SBI CHILDREN FUND</t>
  </si>
  <si>
    <t>DEVENDER KUMAR</t>
  </si>
  <si>
    <t>MANJU VIJESH</t>
  </si>
  <si>
    <t>NEERAJ GOYAL</t>
  </si>
  <si>
    <t>RAKESH KUMAR SINGH</t>
  </si>
  <si>
    <t>AMRITA SINHA</t>
  </si>
  <si>
    <t>SAIANSH KHURANA</t>
  </si>
  <si>
    <t>KRATI RASTOGI</t>
  </si>
  <si>
    <t>VILAS GUNAJI</t>
  </si>
  <si>
    <t>ANKITA KAPOOR</t>
  </si>
  <si>
    <t>KARAN KAPOOR</t>
  </si>
  <si>
    <t>RAHUL SINHA ROY</t>
  </si>
  <si>
    <t>DAMANJEET KAUR</t>
  </si>
  <si>
    <t>ITI GOYAL</t>
  </si>
  <si>
    <t>PRIYANKA JHA</t>
  </si>
  <si>
    <t>SUMITA CHANDRA</t>
  </si>
  <si>
    <t>KOTAK EQUITY SAVINGS FUND</t>
  </si>
  <si>
    <t>KOTAK SAVINGS FUND</t>
  </si>
  <si>
    <t>TANISH BHARDWAJ</t>
  </si>
  <si>
    <t>SHANKER SRINIVASAN</t>
  </si>
  <si>
    <t>MOTILAL MICROCAP INDEX FUND</t>
  </si>
  <si>
    <t>HIMANSHU VERMA</t>
  </si>
  <si>
    <t>SANDESH RAO</t>
  </si>
  <si>
    <t>MANAV BANSAL</t>
  </si>
  <si>
    <t>RAJEEV BANSAL</t>
  </si>
  <si>
    <t>RAN SINGH KADIAN</t>
  </si>
  <si>
    <t>NITESH GOYAL</t>
  </si>
  <si>
    <t>quant business cycle fund</t>
  </si>
  <si>
    <t>JYOTI KUMAR</t>
  </si>
  <si>
    <t>RIZWAN MOHAMMAD</t>
  </si>
  <si>
    <t>KRISH BANSAL</t>
  </si>
  <si>
    <t>PRAKHAR MITRA</t>
  </si>
  <si>
    <t>HENA SALEM</t>
  </si>
  <si>
    <t>SANTARAM</t>
  </si>
  <si>
    <t>P R SUBRAMANIAN</t>
  </si>
  <si>
    <t>HEENA KHURANA</t>
  </si>
  <si>
    <t>SIMI SHARMA</t>
  </si>
  <si>
    <t>VARSHA ARORA</t>
  </si>
  <si>
    <t>PRATIKSHA</t>
  </si>
  <si>
    <t>SHASHANK</t>
  </si>
  <si>
    <t>SHAHSANK</t>
  </si>
  <si>
    <t>NIDHI KAPOOR</t>
  </si>
  <si>
    <t>REKHA MAHESHWARI</t>
  </si>
  <si>
    <t>KOMAL KAPOOR</t>
  </si>
  <si>
    <t>ROHIT SINHA ROY</t>
  </si>
  <si>
    <t>DEEPTI SHARMA</t>
  </si>
  <si>
    <t>RAHUL RAMPAL</t>
  </si>
  <si>
    <t>PRAKASH KUMAR KAR</t>
  </si>
  <si>
    <t>ESHA</t>
  </si>
  <si>
    <t>mirae asset mid cap fund</t>
  </si>
  <si>
    <t>DEVI MUKHERJEE</t>
  </si>
  <si>
    <t>SANDEEP KUMAR SINGH</t>
  </si>
  <si>
    <t>icic pru multi asset fund</t>
  </si>
  <si>
    <t>hdfc focused multicap fund</t>
  </si>
  <si>
    <t>NISHU ARORA</t>
  </si>
  <si>
    <t>RANDEEP KAUR VERMA</t>
  </si>
  <si>
    <t>uti nifty 50 index fund</t>
  </si>
  <si>
    <t>Quant Flexi Cap fund</t>
  </si>
  <si>
    <t>Axis Multicap Fund</t>
  </si>
  <si>
    <t>AMAR JEET KUMAR SINGH</t>
  </si>
  <si>
    <t>Mirae Asset Hybrid-Equity</t>
  </si>
  <si>
    <t>kotak multicap fund</t>
  </si>
  <si>
    <t>PARNA ACHARYA</t>
  </si>
  <si>
    <t>AMAN NARULA</t>
  </si>
  <si>
    <t>hdfc focused 30fund</t>
  </si>
  <si>
    <t>icic pru equity &amp; multicap fund</t>
  </si>
  <si>
    <t>AMIT MATHUR</t>
  </si>
  <si>
    <t>ARCHANA</t>
  </si>
  <si>
    <t>RINKU</t>
  </si>
  <si>
    <t>UTI Nifty 50 Index Fund</t>
  </si>
  <si>
    <t>mirae asset multi cap fund</t>
  </si>
  <si>
    <t>RAJNISH VIRMANI</t>
  </si>
  <si>
    <t>Bank of India FLEXI CAP</t>
  </si>
  <si>
    <t>SANJAY KUMARI MISHRA</t>
  </si>
  <si>
    <t>DEEPAK KUMAR</t>
  </si>
  <si>
    <t>boi india flexi cap fund</t>
  </si>
  <si>
    <t>ARVIND KUMAR MISHRA</t>
  </si>
  <si>
    <t>mirae asset emerging bluechip fund</t>
  </si>
  <si>
    <t>ANURADHA PAREEK</t>
  </si>
  <si>
    <t>TARUN</t>
  </si>
  <si>
    <t>HDFC Pharma and Healthcare Fund</t>
  </si>
  <si>
    <t>SAUMYA SRIVASTAVA</t>
  </si>
  <si>
    <t>Parag Parikh flexi cap Fund</t>
  </si>
  <si>
    <t>SAURAV SANJAY AGARWAL</t>
  </si>
  <si>
    <t>RAM SINGH SANGULE</t>
  </si>
  <si>
    <t>KHUSHAL SINGH</t>
  </si>
  <si>
    <t>quant Quantamental Fun</t>
  </si>
  <si>
    <t>JYOTSNA</t>
  </si>
  <si>
    <t>RICHA SHARMA</t>
  </si>
  <si>
    <t>SUMIT KUMAR</t>
  </si>
  <si>
    <t>GAURAV JINDAL</t>
  </si>
  <si>
    <t>DESHRAJ</t>
  </si>
  <si>
    <t>RAKESH KUMAR SINHA</t>
  </si>
  <si>
    <t>RAKESH KUMAR MISHRA</t>
  </si>
  <si>
    <t>AMIT KUMAR SHUKLA</t>
  </si>
  <si>
    <t>SURAYAKANT KUMAR SHUKHLA</t>
  </si>
  <si>
    <t>MONIKA KUMARI</t>
  </si>
  <si>
    <t>GAURAV</t>
  </si>
  <si>
    <t>NISHI GAUTAM</t>
  </si>
  <si>
    <t>VIDHI V BERDE</t>
  </si>
  <si>
    <t>NEEMA SINGH</t>
  </si>
  <si>
    <t>ICICI Pru Equity &amp; Debt Fund</t>
  </si>
  <si>
    <t>MOHITH MOHANDAS MENON</t>
  </si>
  <si>
    <t>CHINMAYA RANJAN PALAI</t>
  </si>
  <si>
    <t>YOGITA</t>
  </si>
  <si>
    <t>Nippon India Small Cap Fund</t>
  </si>
  <si>
    <t>PRAMOD KUMAR CHAURASIA</t>
  </si>
  <si>
    <t>KAUSHIK BANERJEE</t>
  </si>
  <si>
    <t>LILY LONGJAM</t>
  </si>
  <si>
    <t>MINAL SONI</t>
  </si>
  <si>
    <t>VANYA AGGARWAL,</t>
  </si>
  <si>
    <t>GAURAV BHATIA</t>
  </si>
  <si>
    <t>TARUN ROHATGI</t>
  </si>
  <si>
    <t>THYAGRAJ ANNISETTAR</t>
  </si>
  <si>
    <t>HARI KRISHNA SHUKHLA</t>
  </si>
  <si>
    <t>VIRENDRA KUMAR SINGH</t>
  </si>
  <si>
    <t>NANDINI BHATIA</t>
  </si>
  <si>
    <t>JISHA VARGHESE</t>
  </si>
  <si>
    <t>SANTOSH DEWANGAN</t>
  </si>
  <si>
    <t>NITIN GARG</t>
  </si>
  <si>
    <t>SAURABH GOEL</t>
  </si>
  <si>
    <t>Nippon India Multicap Fund</t>
  </si>
  <si>
    <t>VINAY KUMAR SINHA</t>
  </si>
  <si>
    <t>SATENDRA</t>
  </si>
  <si>
    <t>ANKIT TYAGI</t>
  </si>
  <si>
    <t>ASHA KHANDWEKAR</t>
  </si>
  <si>
    <t>LATA</t>
  </si>
  <si>
    <t>BOI INDIA SMALL CAP FUND</t>
  </si>
  <si>
    <t>ICICI Prudential Value Discovery Fund</t>
  </si>
  <si>
    <t>INDER PAL</t>
  </si>
  <si>
    <t>PRIYA KAUSHIK</t>
  </si>
  <si>
    <t>JM flexi Cap fund</t>
  </si>
  <si>
    <t>AJAY GUPTA</t>
  </si>
  <si>
    <t>RAMESH KUMAR</t>
  </si>
  <si>
    <t>JACOB VARGHESE RAJ</t>
  </si>
  <si>
    <t>ASHOK PALJI KHUMAN</t>
  </si>
  <si>
    <t>RAJ KUMAR</t>
  </si>
  <si>
    <t>SHREYA AMUL PAWASKAR</t>
  </si>
  <si>
    <t>GAUTAM KUMAR JHA</t>
  </si>
  <si>
    <t>Mirae asset tax saver</t>
  </si>
  <si>
    <t>SANDEEP AGGARWAL</t>
  </si>
  <si>
    <t>MUKESH KUMAR PANDEY</t>
  </si>
  <si>
    <t>PIYUSH SHARMA</t>
  </si>
  <si>
    <t>SANGAM KUMAR</t>
  </si>
  <si>
    <t>JAMAL AHMED</t>
  </si>
  <si>
    <t>DEEPA</t>
  </si>
  <si>
    <t>RAJAT SAHOO</t>
  </si>
  <si>
    <t>JASMINE SANTOSH BIRMOLE</t>
  </si>
  <si>
    <t>JAISHNAVI DUTTA CHOUDHURY</t>
  </si>
  <si>
    <t>SBI Magnum Childrens Benefit Fund - Investment Plan</t>
  </si>
  <si>
    <t>BHARTI PRASAD</t>
  </si>
  <si>
    <t>quant quantamental</t>
  </si>
  <si>
    <t>S MUTHUKUMARAN</t>
  </si>
  <si>
    <t>SALMA CHOUDHARY</t>
  </si>
  <si>
    <t>PRABHAVATI PRABHAKAR TODANKAR</t>
  </si>
  <si>
    <t>ADITYA KAUSHIK</t>
  </si>
  <si>
    <t>KIRTI SHARMA</t>
  </si>
  <si>
    <t>JM FLEXI CAP FUND</t>
  </si>
  <si>
    <t>UTI MULTI ASSET ALLOCATION FUND</t>
  </si>
  <si>
    <t>QUNAT BUSINESS CYCLE FUND</t>
  </si>
  <si>
    <t>AMOL PANDURANG MANE</t>
  </si>
  <si>
    <t>RENU RAWAT</t>
  </si>
  <si>
    <t>OM KUNWAR</t>
  </si>
  <si>
    <t>PGIM INDIA GLOBAL EQUITY OPPORTUNITIES FUND</t>
  </si>
  <si>
    <t>PAMELA BISWAS</t>
  </si>
  <si>
    <t>GARIMA KUMAR</t>
  </si>
  <si>
    <t>SANJANA</t>
  </si>
  <si>
    <t>NILESH KUMAR</t>
  </si>
  <si>
    <t>KARAN MOUDGILL</t>
  </si>
  <si>
    <t>ADITYA CHAITANYA GHOSH</t>
  </si>
  <si>
    <t>NIPPON INDIA MULTI CAP FUND</t>
  </si>
  <si>
    <t>AJEET SINGH NAUDIYAL</t>
  </si>
  <si>
    <t>ASHU KATIAL</t>
  </si>
  <si>
    <t>DEEPANSHU</t>
  </si>
  <si>
    <t>AVINASH KUMAR</t>
  </si>
  <si>
    <t>RITU GUPTA</t>
  </si>
  <si>
    <t>KOTAK PIONEER FUND</t>
  </si>
  <si>
    <t>AMIT KUMAR MOHANTY</t>
  </si>
  <si>
    <t>AMIT KUMAR GUPTA</t>
  </si>
  <si>
    <t>BINOD KUMAR MAHTO</t>
  </si>
  <si>
    <t>SACHIN SHARMA</t>
  </si>
  <si>
    <t>DIWAKAR TRIPATHI</t>
  </si>
  <si>
    <t>MANINDER SAINI</t>
  </si>
  <si>
    <t>VIPUL TIWARI</t>
  </si>
  <si>
    <t>JM Flexi Cap Fund</t>
  </si>
  <si>
    <t>RISHI CHAUDHARY</t>
  </si>
  <si>
    <t>AMIT ANIL SALVI</t>
  </si>
  <si>
    <t>VIMAL JAIN</t>
  </si>
  <si>
    <t>BHAWNA SHARMA</t>
  </si>
  <si>
    <t>MORMUKAT SHARMA</t>
  </si>
  <si>
    <t>RUCHIKA CHAUDHARY</t>
  </si>
  <si>
    <t>RAVI KUMAR BAIRWA</t>
  </si>
  <si>
    <t>HARPAL MEHRA</t>
  </si>
  <si>
    <t>MUKESH SHARMA</t>
  </si>
  <si>
    <t>NIDHI</t>
  </si>
  <si>
    <t>ANIL CHANDRA JOSHI</t>
  </si>
  <si>
    <t>SANJIT BANIK</t>
  </si>
  <si>
    <t>SHREYA</t>
  </si>
  <si>
    <t>ABHISHEK P TODANKAR</t>
  </si>
  <si>
    <t>RAJESH SHARMA</t>
  </si>
  <si>
    <t>SURENDER KUMAR SHARMA</t>
  </si>
  <si>
    <t>Quant quantamental fund</t>
  </si>
  <si>
    <t>ANKUR SHARMA</t>
  </si>
  <si>
    <t>PUNEET DOGRA</t>
  </si>
  <si>
    <t>KAMLESH SHARMA</t>
  </si>
  <si>
    <t>Axis focused 25 fund</t>
  </si>
  <si>
    <t>SUSHIL KUMAR</t>
  </si>
  <si>
    <t>VANDANA DAHIYA</t>
  </si>
  <si>
    <t>MOHIT SONI</t>
  </si>
  <si>
    <t>RENU BALA</t>
  </si>
  <si>
    <t>DIVYANSHI JHA</t>
  </si>
  <si>
    <t>MUKESH SANSANWAL</t>
  </si>
  <si>
    <t>Tata Digital India Fund</t>
  </si>
  <si>
    <t>SANTOSH VENKAT</t>
  </si>
  <si>
    <t>JASNA SINGH</t>
  </si>
  <si>
    <t>RAVISHANKAR KAWLE</t>
  </si>
  <si>
    <t>ABINASH DASS</t>
  </si>
  <si>
    <t>CHETNA CHERUKUPALLI</t>
  </si>
  <si>
    <t>ANSH CHADHA</t>
  </si>
  <si>
    <t>SBI Magnum Childrens Benefit Fund</t>
  </si>
  <si>
    <t>SHABD CHADHA</t>
  </si>
  <si>
    <t>SHAILENDRA KUMAR</t>
  </si>
  <si>
    <t>Kotak Saving Fund</t>
  </si>
  <si>
    <t>Canara Robeco Equity Tax Saver Fund.</t>
  </si>
  <si>
    <t>BANDITA PANI</t>
  </si>
  <si>
    <t>SANJAY SACHDEVA</t>
  </si>
  <si>
    <t>KISHOR KUMAR TAMTA</t>
  </si>
  <si>
    <t>AADYA SHREYASH BEDARE</t>
  </si>
  <si>
    <t>SHIKHA GUPTA</t>
  </si>
  <si>
    <t>PARUL SHARMA</t>
  </si>
  <si>
    <t>Nippon India multi-cap fund</t>
  </si>
  <si>
    <t>ATUL GARG</t>
  </si>
  <si>
    <t>VINKAL JAISWAL</t>
  </si>
  <si>
    <t>MUDIT GOYAL</t>
  </si>
  <si>
    <t>NIKHAR JOHAR</t>
  </si>
  <si>
    <t>POORAN CHANDRA</t>
  </si>
  <si>
    <t>KHYATI BHARDWAJ</t>
  </si>
  <si>
    <t>VANI YADAV</t>
  </si>
  <si>
    <t>VIVEK SHARDA</t>
  </si>
  <si>
    <t>KUMARI SUMAN</t>
  </si>
  <si>
    <t>SAPNA SHARMA DOGRA</t>
  </si>
  <si>
    <t>GAURAV SINGH</t>
  </si>
  <si>
    <t>HEERU JAGDISH DAYALANI</t>
  </si>
  <si>
    <t>ARBIND BHANDARI</t>
  </si>
  <si>
    <t>JAGDISH MOHANDAS DAYALANI</t>
  </si>
  <si>
    <t>Mahindra Manulife Multicap fund</t>
  </si>
  <si>
    <t>DEEPAK GUPTA</t>
  </si>
  <si>
    <t>Canara Robeco Equity Tax Saver fund</t>
  </si>
  <si>
    <t>GAURAV GOYAL</t>
  </si>
  <si>
    <t>Kotak Equity Savings Fund</t>
  </si>
  <si>
    <t>Kotak ELSS Tax saver fund</t>
  </si>
  <si>
    <t>SALINI BAGCHI</t>
  </si>
  <si>
    <t>MOU BANERJEE</t>
  </si>
  <si>
    <t>SHRADHA HARGUDE</t>
  </si>
  <si>
    <t>TARUN PRATAP SINGH</t>
  </si>
  <si>
    <t>SANDIP BAGCHI</t>
  </si>
  <si>
    <t>Kotak Tax saver fund</t>
  </si>
  <si>
    <t>ANUSHREE K</t>
  </si>
  <si>
    <t>ANTARA DUTTA</t>
  </si>
  <si>
    <t>UDAIVEER SINGH PATHANIA</t>
  </si>
  <si>
    <t>AJAY PARASHAR</t>
  </si>
  <si>
    <t>JAYESH TAUK</t>
  </si>
  <si>
    <t>ALPANA MITTAL</t>
  </si>
  <si>
    <t>PARTH JINDAL</t>
  </si>
  <si>
    <t>SWAPNIL MITTAL</t>
  </si>
  <si>
    <t>DIVYA GARG</t>
  </si>
  <si>
    <t>SARA BHARDWAJ</t>
  </si>
  <si>
    <t>CHETNA AERON</t>
  </si>
  <si>
    <t>THE RIVER FRONT RESORT</t>
  </si>
  <si>
    <t>DEEKSHA SINGH JADON</t>
  </si>
  <si>
    <t>BOI Tax Advantage fund</t>
  </si>
  <si>
    <t>KAUSHIKI BANSAL</t>
  </si>
  <si>
    <t>NIRAJ JAIN</t>
  </si>
  <si>
    <t>CHANDAN DEEP KAUR</t>
  </si>
  <si>
    <t>SMITAKSHI BOSE</t>
  </si>
  <si>
    <t>SHRADDHA MITTAL</t>
  </si>
  <si>
    <t>IMRAN AHMAD</t>
  </si>
  <si>
    <t>JAIDEEP SINGH</t>
  </si>
  <si>
    <t>RAHUL SINGH</t>
  </si>
  <si>
    <t>KAPIL DAHL</t>
  </si>
  <si>
    <t>KOTAK TAXSAVER FUND</t>
  </si>
  <si>
    <t>RUCHI BAJAJ</t>
  </si>
  <si>
    <t>SBI CONTRA FUND</t>
  </si>
  <si>
    <t>SAMEER KUMAR</t>
  </si>
  <si>
    <t>SUDHIR GUPTA</t>
  </si>
  <si>
    <t>FATEH SINGH</t>
  </si>
  <si>
    <t>[PRAKHAR MITRA</t>
  </si>
  <si>
    <t>GURPREET SINGH POPLI</t>
  </si>
  <si>
    <t>SAMBIT DAS</t>
  </si>
  <si>
    <t>ASHOK KAPOOR</t>
  </si>
  <si>
    <t>SAMARTH JAIN</t>
  </si>
  <si>
    <t>ANANT MAHESHWARI</t>
  </si>
  <si>
    <t>JOBI J</t>
  </si>
  <si>
    <t>AMANPREET SINGH</t>
  </si>
  <si>
    <t>RAHUL SUGUNAN</t>
  </si>
  <si>
    <t>MUDDADA SANTOSH KUMAR</t>
  </si>
  <si>
    <t>RITU VATS</t>
  </si>
  <si>
    <t>PRATIBHA JOSHI</t>
  </si>
  <si>
    <t>VIKAS PANDEY</t>
  </si>
  <si>
    <t>PRAKASH PRABHAKAR</t>
  </si>
  <si>
    <t>AMARJEET SINGH</t>
  </si>
  <si>
    <t>SUBODH TRIPATHI</t>
  </si>
  <si>
    <t>MANOHAR KUMAR VERMA</t>
  </si>
  <si>
    <t>SHUBHANK DEEP</t>
  </si>
  <si>
    <t>quant absolute fund</t>
  </si>
  <si>
    <t>LAXMI PRIYA SAHU</t>
  </si>
  <si>
    <t>QUANT ABSOLUTE FUND</t>
  </si>
  <si>
    <t>PPFAS TAX SAVER FUND</t>
  </si>
  <si>
    <t>UTI NIFTY 50 FUND</t>
  </si>
  <si>
    <t>ASHISH KUMAR SAHU</t>
  </si>
  <si>
    <t>kotak multcap fund</t>
  </si>
  <si>
    <t>BIRAJ LAMA</t>
  </si>
  <si>
    <t>SANGITA GOLEY</t>
  </si>
  <si>
    <t>quant aboslute fund</t>
  </si>
  <si>
    <t>RAHUL BANSAL</t>
  </si>
  <si>
    <t>Bank of India SMALL CAP</t>
  </si>
  <si>
    <t>quant flexi cap</t>
  </si>
  <si>
    <t>hdfc large &amp; midcap fund</t>
  </si>
  <si>
    <t>BINITA NEGI</t>
  </si>
  <si>
    <t>MANOJ</t>
  </si>
  <si>
    <t>qy=uant flexi cap fund</t>
  </si>
  <si>
    <t>SWATI</t>
  </si>
  <si>
    <t>QUANT LARGE &amp; MID CAP FUND</t>
  </si>
  <si>
    <t>PREETI GORLA</t>
  </si>
  <si>
    <t>SHEFALI KANAL</t>
  </si>
  <si>
    <t>canara rebeco small</t>
  </si>
  <si>
    <t>RITU YADAV</t>
  </si>
  <si>
    <t>Nippon India Large Cap</t>
  </si>
  <si>
    <t>REKHA GUPTA</t>
  </si>
  <si>
    <t>SAURABH KUMAR UPADHAYAY</t>
  </si>
  <si>
    <t>Quant Large &amp; Mid Cap Fund</t>
  </si>
  <si>
    <t>NEERAJ SHARMA</t>
  </si>
  <si>
    <t>SAPNA KATYAL</t>
  </si>
  <si>
    <t>PREETI TANWER</t>
  </si>
  <si>
    <t>BABNEET TULI</t>
  </si>
  <si>
    <t>icici pru equity &amp; debt fund</t>
  </si>
  <si>
    <t>MONIKA PAREEK</t>
  </si>
  <si>
    <t>MITALI AGARWAL</t>
  </si>
  <si>
    <t>QUANT TAX SAVER FUND</t>
  </si>
  <si>
    <t>mirae asset midcap fund</t>
  </si>
  <si>
    <t>HDFC Focued 30 fund</t>
  </si>
  <si>
    <t>DHEERAJ KUMAR</t>
  </si>
  <si>
    <t>BOI small cap fund</t>
  </si>
  <si>
    <t>AKSHITA SINGHAL</t>
  </si>
  <si>
    <t>PANKAJ SINGHAL</t>
  </si>
  <si>
    <t>QUANT ACTIVE FUND</t>
  </si>
  <si>
    <t>SHUBHRA SRIVASTAVA</t>
  </si>
  <si>
    <t>PAWAN BHATI</t>
  </si>
  <si>
    <t>boi tax advantage fund</t>
  </si>
  <si>
    <t>AYUSH GUPTA</t>
  </si>
  <si>
    <t>qaunt tax plan</t>
  </si>
  <si>
    <t>NAVEEN RAJAK</t>
  </si>
  <si>
    <t>AVINASH RAMJI GORE</t>
  </si>
  <si>
    <t>SONALI MITRA</t>
  </si>
  <si>
    <t>quant flexi cao fund</t>
  </si>
  <si>
    <t>PREETI RASTOGI</t>
  </si>
  <si>
    <t>quant mid cap</t>
  </si>
  <si>
    <t>mirawe asset emerging</t>
  </si>
  <si>
    <t>GARIMA YADAV</t>
  </si>
  <si>
    <t>MAYURI YADAV</t>
  </si>
  <si>
    <t>KARAN BHARDWAJ</t>
  </si>
  <si>
    <t>KUNAL POPLI</t>
  </si>
  <si>
    <t>KHUSHI SHARMA</t>
  </si>
  <si>
    <t>PREETI VISHWAKARMA</t>
  </si>
  <si>
    <t>Quant FLEXI CAP FUND Fund</t>
  </si>
  <si>
    <t>MONIKA SOLANKI</t>
  </si>
  <si>
    <t>QUANT TAX PLAN</t>
  </si>
  <si>
    <t>PGIM India Global Equity Opportunities</t>
  </si>
  <si>
    <t>CANARA ROBECO FOCUSED EQUITY</t>
  </si>
  <si>
    <t>VINAY SINGH</t>
  </si>
  <si>
    <t>UJJWAL PARIHAR</t>
  </si>
  <si>
    <t>quant flexi fund</t>
  </si>
  <si>
    <t>AXIS SMALL CAP</t>
  </si>
  <si>
    <t>TAMAL NATH</t>
  </si>
  <si>
    <t>mirae asset tax fund</t>
  </si>
  <si>
    <t>HEENA SHARMA</t>
  </si>
  <si>
    <t>AMIT RAJ</t>
  </si>
  <si>
    <t>SALONI BAWEJA</t>
  </si>
  <si>
    <t>GAURAV DUA</t>
  </si>
  <si>
    <t>DEVAL KULSHRESTHA</t>
  </si>
  <si>
    <t>VIKAS SEHIJPAL</t>
  </si>
  <si>
    <t>CANARA ROBECO small cap FUND</t>
  </si>
  <si>
    <t>Quant small cap fund</t>
  </si>
  <si>
    <t>RAHUL CHABBRA</t>
  </si>
  <si>
    <t>RAJESH KUMAR SHARMA</t>
  </si>
  <si>
    <t>GOURI BHATTACHARYA</t>
  </si>
  <si>
    <t>ASHISH SHARMA</t>
  </si>
  <si>
    <t>ARCHANA CHAUHAN</t>
  </si>
  <si>
    <t>PANKAJ KATARIA</t>
  </si>
  <si>
    <t>PANKAJ KATARIA,</t>
  </si>
  <si>
    <t>AMIT BISHT</t>
  </si>
  <si>
    <t>axis small cap fun d</t>
  </si>
  <si>
    <t>MISHRI LAL</t>
  </si>
  <si>
    <t>mirae asset emeging bluechip fund</t>
  </si>
  <si>
    <t>quant flexii cap fund</t>
  </si>
  <si>
    <t>SOUMI BANERJEE</t>
  </si>
  <si>
    <t>SBI Small cap fund</t>
  </si>
  <si>
    <t>RISHABH OHRI</t>
  </si>
  <si>
    <t>ICICI PRUDENTIAL MULTI-ASSET FUND</t>
  </si>
  <si>
    <t>SONU BHANDARI</t>
  </si>
  <si>
    <t>KASHIF SHAMIM</t>
  </si>
  <si>
    <t>GAURAV GUPTA</t>
  </si>
  <si>
    <t>PPFAST TAX SAVER FUND</t>
  </si>
  <si>
    <t>RAJEEV KATYAL</t>
  </si>
  <si>
    <t>canar rebeco small cap fund</t>
  </si>
  <si>
    <t>PRAVEEN SHARMA KUMAR</t>
  </si>
  <si>
    <t>SANDEEP SHARMA</t>
  </si>
  <si>
    <t>RISHABH SAXENA</t>
  </si>
  <si>
    <t>ANNU RANA</t>
  </si>
  <si>
    <t>Axis Small Cap Fund Growth</t>
  </si>
  <si>
    <t>NUTAN TIWARI</t>
  </si>
  <si>
    <t>VIVEK VISHWANATH KANERI</t>
  </si>
  <si>
    <t>NIPUN KUMAR MEHTA</t>
  </si>
  <si>
    <t>DIVYA KUMAR SRIVASTAVA</t>
  </si>
  <si>
    <t>HUMAYUN ABID MIRZA</t>
  </si>
  <si>
    <t>ANUBHA JAIN</t>
  </si>
  <si>
    <t>AMOL V HATEKAR</t>
  </si>
  <si>
    <t>quant active fund</t>
  </si>
  <si>
    <t>BANK OF INDIA LIQUID FUND</t>
  </si>
  <si>
    <t>INDUJA AGRAWAL</t>
  </si>
  <si>
    <t>Mirae Asset Cash Management Fund</t>
  </si>
  <si>
    <t>BOI SMALL CAP FUND</t>
  </si>
  <si>
    <t>SHIVANGI DUBEY</t>
  </si>
  <si>
    <t>Quant Liquid Plan</t>
  </si>
  <si>
    <t>kotak saving funs</t>
  </si>
  <si>
    <t>MANJU RANI SINGLA</t>
  </si>
  <si>
    <t>CANARA ROBECO FOCUSED EQUITY FUND</t>
  </si>
  <si>
    <t>hdfc focused 30</t>
  </si>
  <si>
    <t>PAWAN KUMAR</t>
  </si>
  <si>
    <t>SANJAY KUMAR MUNDHRA</t>
  </si>
  <si>
    <t>HDFC MID-CAP OPPORTUNITIES FUND</t>
  </si>
  <si>
    <t>mirae asset emerging</t>
  </si>
  <si>
    <t>KOTAK EQUITY OPPORTUNITIES FUND - GROWTH</t>
  </si>
  <si>
    <t>DHIRAJ UDAPURE</t>
  </si>
  <si>
    <t>PARAG PARIKH FLEXI CAP FUND - REGULAR PLAN - GROWTH</t>
  </si>
  <si>
    <t>MIRAE ASSET MIDCAP FUND - REGULAR PLAN-GROWTH OPTION</t>
  </si>
  <si>
    <t>BHUPESH RASTOGI</t>
  </si>
  <si>
    <t>ppfas flexi cap</t>
  </si>
  <si>
    <t>KOTAK EQUITY OPPORTUNITIES FUND</t>
  </si>
  <si>
    <t>Quant Mid Cap Fund</t>
  </si>
  <si>
    <t>TAJINDER BEDI</t>
  </si>
  <si>
    <t>VERNIKA JHAWAR</t>
  </si>
  <si>
    <t>axis flexi cap</t>
  </si>
  <si>
    <t>VIKAS TIWARI</t>
  </si>
  <si>
    <t>inveco small cap fund</t>
  </si>
  <si>
    <t>ASHWANI</t>
  </si>
  <si>
    <t>MEGHA YADAV</t>
  </si>
  <si>
    <t>sbi small cap</t>
  </si>
  <si>
    <t>ANAMIKA KAUSHIK</t>
  </si>
  <si>
    <t>CANARA ROBECO SMALL CAP</t>
  </si>
  <si>
    <t>MOTILAL OSWAL MIDCAP FUND</t>
  </si>
  <si>
    <t>QUANT MID CAP FUND</t>
  </si>
  <si>
    <t>PRIYANK GUPTA</t>
  </si>
  <si>
    <t>PRASUN BHARGAB</t>
  </si>
  <si>
    <t>MAWAR BHARGAV KUMAR BHARAT KUMAR</t>
  </si>
  <si>
    <t>sbi small fund</t>
  </si>
  <si>
    <t>SUBACHAN PRASAD</t>
  </si>
  <si>
    <t>NEELAM MUNDHRA</t>
  </si>
  <si>
    <t>MIRAE ASSET HYBRID</t>
  </si>
  <si>
    <t>canara robeco emerging equities</t>
  </si>
  <si>
    <t>SUBRATA MUKHERJEE</t>
  </si>
  <si>
    <t>RINKU JAISWAL</t>
  </si>
  <si>
    <t>mirae asset emerging bluechip</t>
  </si>
  <si>
    <t>kotak balanced advantage</t>
  </si>
  <si>
    <t>SURESH KUMAR MANDLEKAR</t>
  </si>
  <si>
    <t>HSBC MIDCAP FUND</t>
  </si>
  <si>
    <t>mirae asset emeging</t>
  </si>
  <si>
    <t>VIPIN KUMAR SHARMA</t>
  </si>
  <si>
    <t>MIRAE ASSET EMERGING BLUECHIP FUND - REGULAR PLAN - GROWTH OPTION</t>
  </si>
  <si>
    <t>DEEPAK</t>
  </si>
  <si>
    <t>JAI KESRI</t>
  </si>
  <si>
    <t>QUANT LIQUID FUND</t>
  </si>
  <si>
    <t>Mirae Asset Hybrid Equity</t>
  </si>
  <si>
    <t>SUMIT KUMAR SHARMA</t>
  </si>
  <si>
    <t>RAHUL KUMAR SINHA</t>
  </si>
  <si>
    <t>AMARJEET</t>
  </si>
  <si>
    <t>MANISH KUMAR</t>
  </si>
  <si>
    <t>SIDDHARTH SINGH</t>
  </si>
  <si>
    <t>SMRITI VARMA</t>
  </si>
  <si>
    <t>Bank of India Tax Advantae</t>
  </si>
  <si>
    <t>ANIL THAKUR</t>
  </si>
  <si>
    <t>ICICI Pru value Discovery Fund</t>
  </si>
  <si>
    <t>MAHIPAL SINGH NEGI</t>
  </si>
  <si>
    <t>VIDUR VERMA</t>
  </si>
  <si>
    <t>SHALINI GUPTA</t>
  </si>
  <si>
    <t>NANCY SALUJA</t>
  </si>
  <si>
    <t>RAJ KUMAR MASAD</t>
  </si>
  <si>
    <t>RAJ KUMAR KOLI</t>
  </si>
  <si>
    <t>DINESH GHEVARCHAND SUTHAR</t>
  </si>
  <si>
    <t>RAJESH KUMAR JHA</t>
  </si>
  <si>
    <t>VISHAMBAR DAYAL</t>
  </si>
  <si>
    <t>Kotak Emerging Equity</t>
  </si>
  <si>
    <t>CHAITANYA SHARMA</t>
  </si>
  <si>
    <t>Kotak Balanced Advantage Fund</t>
  </si>
  <si>
    <t>MADHU BOSE</t>
  </si>
  <si>
    <t>MEENAKSHI CHAUHAN</t>
  </si>
  <si>
    <t>SAVITA DEVI</t>
  </si>
  <si>
    <t>ANIRUDHA G TULJAPURKAR</t>
  </si>
  <si>
    <t>IRSHAD</t>
  </si>
  <si>
    <t>TRIBUVAN CHAND PANDEY</t>
  </si>
  <si>
    <t>Quant Tax Saver</t>
  </si>
  <si>
    <t>Bank of India Small Cap</t>
  </si>
  <si>
    <t>SANJAY PRASAD</t>
  </si>
  <si>
    <t>SANJAY KUMAR RAI</t>
  </si>
  <si>
    <t>MANISH KUSUMWAL</t>
  </si>
  <si>
    <t>SONALIKA GAUTAM</t>
  </si>
  <si>
    <t>KAJAL RANI</t>
  </si>
  <si>
    <t>SANDEEP KUMAR RAVI</t>
  </si>
  <si>
    <t>PHOOLAN KUMAR</t>
  </si>
  <si>
    <t>PHOOLAN KUMARI</t>
  </si>
  <si>
    <t>SBI Contra Fund</t>
  </si>
  <si>
    <t>Quant Midcap Fund</t>
  </si>
  <si>
    <t>RAKESH KUSANGI</t>
  </si>
  <si>
    <t>JITENDRA SINGH BISHT</t>
  </si>
  <si>
    <t>GEETA RANI</t>
  </si>
  <si>
    <t>PRAKHAR SINGHAL</t>
  </si>
  <si>
    <t>PRIYANKA SEHWAL</t>
  </si>
  <si>
    <t>ANSHUMAN SHARMA</t>
  </si>
  <si>
    <t>HDFC Gold Fund</t>
  </si>
  <si>
    <t>CHANDRA GEETA KUMAR</t>
  </si>
  <si>
    <t>MANPREET MALIK</t>
  </si>
  <si>
    <t>MD MUBARAK</t>
  </si>
  <si>
    <t>AMAN KAPOOR</t>
  </si>
  <si>
    <t>Canara Robeco Tax Saver</t>
  </si>
  <si>
    <t>RAJESH KUMAR S SHARMA</t>
  </si>
  <si>
    <t>SATNAM SINGH</t>
  </si>
  <si>
    <t>Axis Flexicap Fund</t>
  </si>
  <si>
    <t>AKHIL KHANDWEKAR</t>
  </si>
  <si>
    <t>SOUMYA SHANKAR</t>
  </si>
  <si>
    <t>ANOOP D</t>
  </si>
  <si>
    <t>UMAIMA SINGH</t>
  </si>
  <si>
    <t>BASAVARAJ DURGAPPA MURAL</t>
  </si>
  <si>
    <t>SAAD ALI KHAN</t>
  </si>
  <si>
    <t>BHAUNA</t>
  </si>
  <si>
    <t>ROHIT TAYAL</t>
  </si>
  <si>
    <t>KALLOL KUMAR GOSWAMI</t>
  </si>
  <si>
    <t>SANDEEP KUMAR</t>
  </si>
  <si>
    <t>AJAY SINGH</t>
  </si>
  <si>
    <t>TARSEM SINGH</t>
  </si>
  <si>
    <t>CHANDAN PREET</t>
  </si>
  <si>
    <t>JAI KISHAN RAWAT</t>
  </si>
  <si>
    <t>SURESH NHANU GADEKAR</t>
  </si>
  <si>
    <t>KAPIL ABROL</t>
  </si>
  <si>
    <t>Canara Robeco focused Equity Fund</t>
  </si>
  <si>
    <t>KARAN VIG</t>
  </si>
  <si>
    <t>LALIT MOHAN</t>
  </si>
  <si>
    <t>canara focused equity fund</t>
  </si>
  <si>
    <t>HSBC mid cap fund</t>
  </si>
  <si>
    <t>ANISH AGGARWAL</t>
  </si>
  <si>
    <t>kotak Multi asset allocator</t>
  </si>
  <si>
    <t>MAYANK GOEL</t>
  </si>
  <si>
    <t>GOVIND GAUTAM</t>
  </si>
  <si>
    <t>BIPLAB SEN</t>
  </si>
  <si>
    <t>ADITI KAPOOR</t>
  </si>
  <si>
    <t>AJAY VIG</t>
  </si>
  <si>
    <t>DHRUV AGGARWAL</t>
  </si>
  <si>
    <t>KAVITA</t>
  </si>
  <si>
    <t>QUANT MIDCAP FUND</t>
  </si>
  <si>
    <t>TWINKLE GOYAL</t>
  </si>
  <si>
    <t>UTI Nifty Index Fund</t>
  </si>
  <si>
    <t>NIPPON INDIA BANKING &amp; FINANCIAL SERVICES FUND</t>
  </si>
  <si>
    <t>RAMESH BALKRISHNA GHODVINDE</t>
  </si>
  <si>
    <t>HARISH SACHDEVA</t>
  </si>
  <si>
    <t>MAMTA KUMARI</t>
  </si>
  <si>
    <t>KARKERA VIJAY KRISHNAPPA</t>
  </si>
  <si>
    <t>PRAVEENKUMAR BHEEMRAO PATIL</t>
  </si>
  <si>
    <t>LALITA</t>
  </si>
  <si>
    <t>RUSHIKESH GAJANAN GHAVAT</t>
  </si>
  <si>
    <t>ANUJ</t>
  </si>
  <si>
    <t>SHIWANI VARUN</t>
  </si>
  <si>
    <t>DHYANESHAWAR PANDAY</t>
  </si>
  <si>
    <t>SNEHANGSU SEKHAR SAHA</t>
  </si>
  <si>
    <t>PARITOSH SHARMA</t>
  </si>
  <si>
    <t>NARGIS</t>
  </si>
  <si>
    <t>Canara Robeco Equity Tax Saver Fund</t>
  </si>
  <si>
    <t>FAIZ ABDUL KHATIB</t>
  </si>
  <si>
    <t>RAKESH A KAVATHANKAR</t>
  </si>
  <si>
    <t>JAY PRAKASH SHARMA</t>
  </si>
  <si>
    <t>DIMPLE GUPTA</t>
  </si>
  <si>
    <t>NARESH ASWAL</t>
  </si>
  <si>
    <t>NIGAMANANDA PATRA</t>
  </si>
  <si>
    <t>SUBHRA DASH</t>
  </si>
  <si>
    <t>KHUSI GOEL</t>
  </si>
  <si>
    <t>SUDESHNA SEN</t>
  </si>
  <si>
    <t>DEEPAK SINGH CHAUHAN</t>
  </si>
  <si>
    <t>PANCHAL UMANG CHIMANBHAI</t>
  </si>
  <si>
    <t>ANAND SHRIDHAR RAO</t>
  </si>
  <si>
    <t>SATISH V DESHPANDE</t>
  </si>
  <si>
    <t>MAYANK KANDPAL</t>
  </si>
  <si>
    <t>SARABJEET KAUR DHALIWAL</t>
  </si>
  <si>
    <t>RAJESH MANIBHAI PATEL</t>
  </si>
  <si>
    <t>BANK OF INDIA TAX ADVANTAGE FUND</t>
  </si>
  <si>
    <t>CANARA ROBECO EQUITY TAX SAVER FUND</t>
  </si>
  <si>
    <t>KUSUM GUPTA</t>
  </si>
  <si>
    <t>SANTOSH SHOBHNATH GUPTA</t>
  </si>
  <si>
    <t>DEBABRATA SENAPATI</t>
  </si>
  <si>
    <t>DEBANGSHI GUPTA</t>
  </si>
  <si>
    <t>ILA AGARWAL</t>
  </si>
  <si>
    <t>RUBY SAHAI</t>
  </si>
  <si>
    <t>TUSHAR SHARMA</t>
  </si>
  <si>
    <t>JOSHI BHAVESH</t>
  </si>
  <si>
    <t>AJEESH RAJAN V</t>
  </si>
  <si>
    <t>VAIBHAV PRAKASHRAO SHIRPURE</t>
  </si>
  <si>
    <t>PUSHPAK SHARMA</t>
  </si>
  <si>
    <t>MANASVI BHATRA</t>
  </si>
  <si>
    <t>SANTOSH TUKARAM SHETYE</t>
  </si>
  <si>
    <t>SHAFAT SULTANA</t>
  </si>
  <si>
    <t>BARNALEE GOSWAMI</t>
  </si>
  <si>
    <t>AKHILESHKUMAR S SHARMA</t>
  </si>
  <si>
    <t>SHAILY MISHRA</t>
  </si>
  <si>
    <t>ASHITA ANAND</t>
  </si>
  <si>
    <t>ABHIJIT ASHOK SALVI</t>
  </si>
  <si>
    <t>ANIKET NARULA</t>
  </si>
  <si>
    <t>TANISHQ GUPTA</t>
  </si>
  <si>
    <t>AAKRITI BUDHIRAJA</t>
  </si>
  <si>
    <t>MANUJ GUPTA</t>
  </si>
  <si>
    <t>JASWANT B SINGH</t>
  </si>
  <si>
    <t>TAPASH SEN</t>
  </si>
  <si>
    <t>MOHD ALAM</t>
  </si>
  <si>
    <t>JEENI BHAVESH JOSHI</t>
  </si>
  <si>
    <t>BHAWNA GUPTA</t>
  </si>
  <si>
    <t>SUKH DEV RAJ</t>
  </si>
  <si>
    <t>JAY CHAKRABORTY</t>
  </si>
  <si>
    <t>BIKAS KUMAR SINGH</t>
  </si>
  <si>
    <t>POORNA CHANDRA MISHRA</t>
  </si>
  <si>
    <t>NARESH KUMAR</t>
  </si>
  <si>
    <t>PARUL MALIK</t>
  </si>
  <si>
    <t>SAMIDHA GANESH UGALE</t>
  </si>
  <si>
    <t>ASHA DEVI</t>
  </si>
  <si>
    <t>GURVENDRA P TOMAR</t>
  </si>
  <si>
    <t>SUMAN SUMANTA</t>
  </si>
  <si>
    <t>BHANU PRATAP</t>
  </si>
  <si>
    <t>MANOJ SINGH RAWAT</t>
  </si>
  <si>
    <t>ATMA PRAKASH</t>
  </si>
  <si>
    <t>NAVEEN KUMAR SHARMA</t>
  </si>
  <si>
    <t>VINEY KUMAR</t>
  </si>
  <si>
    <t>KOTAK LOW DURATION FUND</t>
  </si>
  <si>
    <t>ANJALI</t>
  </si>
  <si>
    <t>SANDESH SRIVASTAVA</t>
  </si>
  <si>
    <t>ROHAN JANGOTRA</t>
  </si>
  <si>
    <t>LAKHMI SINGH</t>
  </si>
  <si>
    <t>SHILPY TANDON</t>
  </si>
  <si>
    <t>ANITA KUMARI PATNAIK</t>
  </si>
  <si>
    <t>BANK OF INDIA SMALL CAP FUND</t>
  </si>
  <si>
    <t>VINOD KOTI</t>
  </si>
  <si>
    <t>BHUPESH SAHU</t>
  </si>
  <si>
    <t>ANUJ KUMAR SAINI</t>
  </si>
  <si>
    <t>MOHAMMAD UZAIR SHAH</t>
  </si>
  <si>
    <t>GANGA SAGAR JAISWAL</t>
  </si>
  <si>
    <t>BOI Small, Mid &amp; Debt Fund</t>
  </si>
  <si>
    <t>Mirae Asset Mid-cap Fund</t>
  </si>
  <si>
    <t>DEEPAK KASHYAP</t>
  </si>
  <si>
    <t>RAHUL GUPTA</t>
  </si>
  <si>
    <t>RUCHI AHLUWALIA</t>
  </si>
  <si>
    <t>AMBUJ MISHRA</t>
  </si>
  <si>
    <t>PGIM India midcap opportunities fund</t>
  </si>
  <si>
    <t>ANKUSH VIJAY</t>
  </si>
  <si>
    <t>NIRMAL SHARDA</t>
  </si>
  <si>
    <t>Canara Robeco Equity Hybrid Fund.</t>
  </si>
  <si>
    <t>SAURABH RAGHVE</t>
  </si>
  <si>
    <t>Quant Active Fund</t>
  </si>
  <si>
    <t>AKASH TYAGI</t>
  </si>
  <si>
    <t>GANGA DEVI</t>
  </si>
  <si>
    <t>Quant Mid-Cap Fund</t>
  </si>
  <si>
    <t>VIJAY SEHRAWAT</t>
  </si>
  <si>
    <t>KUNAL RAUT</t>
  </si>
  <si>
    <t>Canara Robeco Ultra Short Term Fund</t>
  </si>
  <si>
    <t>SUMIT BHUTANI</t>
  </si>
  <si>
    <t>KALPANA MAHESHWARI</t>
  </si>
  <si>
    <t>ANUP BHUTANI</t>
  </si>
  <si>
    <t>HEMANT THAKUR</t>
  </si>
  <si>
    <t>TARUN KUMAR PAL</t>
  </si>
  <si>
    <t>RAHUL</t>
  </si>
  <si>
    <t>NITU RAI</t>
  </si>
  <si>
    <t>Quant mid-cap fund</t>
  </si>
  <si>
    <t>SANTOSH PANDEY</t>
  </si>
  <si>
    <t>RAHUL KUMAR</t>
  </si>
  <si>
    <t>SWATI GARG</t>
  </si>
  <si>
    <t>VISHAL GARG</t>
  </si>
  <si>
    <t>NIRMALA DEVI</t>
  </si>
  <si>
    <t>MRINAL SINHA</t>
  </si>
  <si>
    <t>Axis Flexi-cap Fund</t>
  </si>
  <si>
    <t>SANDHAYA RANA</t>
  </si>
  <si>
    <t>KUSUM SHARMA</t>
  </si>
  <si>
    <t>PRABOD AGGARWAL</t>
  </si>
  <si>
    <t>SANTOSH PANDAY</t>
  </si>
  <si>
    <t>VEDANTAM HARI NARAYANA</t>
  </si>
  <si>
    <t>VIVEK KANT</t>
  </si>
  <si>
    <t>GEETU CHADHA</t>
  </si>
  <si>
    <t>PREETI SHARMA</t>
  </si>
  <si>
    <t>MAMTA DALAL</t>
  </si>
  <si>
    <t>SUNITA IYER</t>
  </si>
  <si>
    <t>SHYAM SUNDER GUPTA</t>
  </si>
  <si>
    <t>SIDHANT BHASKAR</t>
  </si>
  <si>
    <t>DUSHYANT SHARMA</t>
  </si>
  <si>
    <t>Axis long term equity fund</t>
  </si>
  <si>
    <t>SUNIL KOUL</t>
  </si>
  <si>
    <t>SAMEER KULSHRESHTHA</t>
  </si>
  <si>
    <t>KRISHAN GOEL</t>
  </si>
  <si>
    <t>ANITA PANT</t>
  </si>
  <si>
    <t>VIJAY PRATAP SINGH</t>
  </si>
  <si>
    <t>HDFC Short Term Debt Fund</t>
  </si>
  <si>
    <t>HDFC Mid-Cap Opportunities Fund.</t>
  </si>
  <si>
    <t>SUDHIR KUMAR</t>
  </si>
  <si>
    <t>Motilal Flexi-cap Fund</t>
  </si>
  <si>
    <t>ANJU AHLUWALIA</t>
  </si>
  <si>
    <t>ABSL Frontline Equity Fund</t>
  </si>
  <si>
    <t>HARPREET SINGH BAJAJ</t>
  </si>
  <si>
    <t>PUNEET CHHABRA</t>
  </si>
  <si>
    <t>MANISH CHAUHAN</t>
  </si>
  <si>
    <t>DIPALI RAUT</t>
  </si>
  <si>
    <t>SUMEET SHRIVASTAVA</t>
  </si>
  <si>
    <t>SUGANDHA SHARDA</t>
  </si>
  <si>
    <t>MUKESH KUMAR GOEL</t>
  </si>
  <si>
    <t>ABHIJEET KUMAR</t>
  </si>
  <si>
    <t>VISHAL AGGARWAL</t>
  </si>
  <si>
    <t>C.R.RAMASWAMY</t>
  </si>
  <si>
    <t>K.G.KAMAKSHI</t>
  </si>
  <si>
    <t>SUNIL GOUTAM</t>
  </si>
  <si>
    <t>SUNITA DHAR HAPPA</t>
  </si>
  <si>
    <t>AMIT BALONI</t>
  </si>
  <si>
    <t>VISHAL SINGH</t>
  </si>
  <si>
    <t>APURV NAYAN</t>
  </si>
  <si>
    <t>Axis Midcap Fund</t>
  </si>
  <si>
    <t>SHOUVICK AICH</t>
  </si>
  <si>
    <t>JYOTI RANI</t>
  </si>
  <si>
    <t>Invesco mid-cap fund</t>
  </si>
  <si>
    <t>MITHUN KUMAR</t>
  </si>
  <si>
    <t>UMESH PRASAD</t>
  </si>
  <si>
    <t>SANDEEP SINGH</t>
  </si>
  <si>
    <t>PRIYANSHI SINGHAL</t>
  </si>
  <si>
    <t>ARCHIT KUMAR MITTAL</t>
  </si>
  <si>
    <t>JAIMALA KUMARI</t>
  </si>
  <si>
    <t>SOVARANI MOHPATRA</t>
  </si>
  <si>
    <t>RAVINDRANATH MOHPATRA</t>
  </si>
  <si>
    <t>ADYASAA MOHPATRA</t>
  </si>
  <si>
    <t>KALLOL MONDAL</t>
  </si>
  <si>
    <t>DSP Small-cap Fund</t>
  </si>
  <si>
    <t>NEHA TANEJA</t>
  </si>
  <si>
    <t>AVISHEKH SINHA</t>
  </si>
  <si>
    <t>SHRUTI SINHA</t>
  </si>
  <si>
    <t>MAYA DEVI</t>
  </si>
  <si>
    <t>PAWAN KUMAR JHA</t>
  </si>
  <si>
    <t>INDU THAKUR</t>
  </si>
  <si>
    <t>RAVENDRA SINGH</t>
  </si>
  <si>
    <t>SHISHIR KUMAR</t>
  </si>
  <si>
    <t>DINESH YADAV</t>
  </si>
  <si>
    <t>SHWETA GOYAL</t>
  </si>
  <si>
    <t>DEEPAK MAHESHWARI</t>
  </si>
  <si>
    <t>RISHI MAHESHWARI</t>
  </si>
  <si>
    <t>ANIL RAWAT</t>
  </si>
  <si>
    <t>GLEN O RODRIGUES</t>
  </si>
  <si>
    <t>PAYAL CHAUDHARY</t>
  </si>
  <si>
    <t>Axis Flexi Cap Fund</t>
  </si>
  <si>
    <t>Canara Robeco Small cap fund</t>
  </si>
  <si>
    <t>ARNAV GAUTAM</t>
  </si>
  <si>
    <t>JAYENDRA SINGH TOMAR</t>
  </si>
  <si>
    <t>ANKUSH KUMAR DINKER</t>
  </si>
  <si>
    <t>SHANTI LAL</t>
  </si>
  <si>
    <t>SANDIP KUMAR</t>
  </si>
  <si>
    <t>DIWAN SINGH RAUTELA</t>
  </si>
  <si>
    <t>RADHIKA AGARWAL</t>
  </si>
  <si>
    <t>RAVI KUMAR AGRAWAL</t>
  </si>
  <si>
    <t>SHAUN SAJAN JACOB</t>
  </si>
  <si>
    <t>PRAVEEN PEYYALA</t>
  </si>
  <si>
    <t>Canara Small cap fund</t>
  </si>
  <si>
    <t>SRIDHARA</t>
  </si>
  <si>
    <t>SEHDEV MAHARIYA</t>
  </si>
  <si>
    <t>SASHIKANT RAJGURU</t>
  </si>
  <si>
    <t>AANCHAL KAPOOR</t>
  </si>
  <si>
    <t>UTI Nifty 50 Index fund</t>
  </si>
  <si>
    <t>SHIKHA</t>
  </si>
  <si>
    <t>MUDIT AGGARWAL</t>
  </si>
  <si>
    <t>SRIJANI BANERJEE</t>
  </si>
  <si>
    <t>SHIVANGI MITTAL</t>
  </si>
  <si>
    <t>ISHA TALWAR</t>
  </si>
  <si>
    <t>BHARTI VARUN</t>
  </si>
  <si>
    <t>Canara Robeco Equity Hybrid Fund</t>
  </si>
  <si>
    <t>CHESHTA MITTAL</t>
  </si>
  <si>
    <t>BHAWANA JAISWAL</t>
  </si>
  <si>
    <t>ICICI Prudential Equity &amp; Debt fund</t>
  </si>
  <si>
    <t>ADITRI GAUTAM</t>
  </si>
  <si>
    <t>GAURAV GROVER</t>
  </si>
  <si>
    <t>SANTOSH RAJPUT</t>
  </si>
  <si>
    <t>M SANTOSH KUMAR</t>
  </si>
  <si>
    <t>RAJEEV PATHANIA</t>
  </si>
  <si>
    <t>CANARA ROBECO FOCUSSED FUND</t>
  </si>
  <si>
    <t>RISHI SEHGAL</t>
  </si>
  <si>
    <t>BOI AXA FLEXICAP FUND</t>
  </si>
  <si>
    <t>CANARA SMALLCAP FUND</t>
  </si>
  <si>
    <t>ABHAY SEN</t>
  </si>
  <si>
    <t>Edelweiss Greater China Equity Off-shore Fund</t>
  </si>
  <si>
    <t>SIDDHANT VATS</t>
  </si>
  <si>
    <t>SAURAV DAS</t>
  </si>
  <si>
    <t>NAVEEN KUMAR</t>
  </si>
  <si>
    <t>KRISHAN KUMAR</t>
  </si>
  <si>
    <t>NEELAM RANI</t>
  </si>
  <si>
    <t>MIRAE ASSET TAXSAVER FUND</t>
  </si>
  <si>
    <t>KAPIL BAKSHI</t>
  </si>
  <si>
    <t>RAHUL SINHA</t>
  </si>
  <si>
    <t>NITIN JAIN</t>
  </si>
  <si>
    <t>BHARAT BHUSHAN GOEL</t>
  </si>
  <si>
    <t>JATIN ARORA</t>
  </si>
  <si>
    <t>SUNITA SOOD</t>
  </si>
  <si>
    <t>SUPRIYA</t>
  </si>
  <si>
    <t>PRADEEP RANAWAT</t>
  </si>
  <si>
    <t>NITIN NIJHAWAN</t>
  </si>
  <si>
    <t>MOTILAL MIDCAP INDEX 150 FUND</t>
  </si>
  <si>
    <t>MOTILAL NASDAQ 100 FOF</t>
  </si>
  <si>
    <t>PRIYA LAHON</t>
  </si>
  <si>
    <t>ICICI UT ST FUND</t>
  </si>
  <si>
    <t>SAIBA</t>
  </si>
  <si>
    <t>JATINDER GULATI</t>
  </si>
  <si>
    <t>CHITRARTH SAHAI</t>
  </si>
  <si>
    <t>rachna</t>
  </si>
  <si>
    <t>Mrs agarwal</t>
  </si>
  <si>
    <t>shekhar suman</t>
  </si>
  <si>
    <t>Employee wise Investment</t>
  </si>
  <si>
    <t>Priya</t>
  </si>
  <si>
    <t>Total</t>
  </si>
  <si>
    <t>Q1</t>
  </si>
  <si>
    <t>Q2</t>
  </si>
  <si>
    <t>Q3</t>
  </si>
  <si>
    <t>Q4</t>
  </si>
  <si>
    <t>Nisha</t>
  </si>
  <si>
    <t>Mr shakya</t>
  </si>
  <si>
    <t>Ms mata</t>
  </si>
  <si>
    <t>Percentage</t>
  </si>
  <si>
    <t>Rachna</t>
  </si>
  <si>
    <t>Shekhar suman</t>
  </si>
  <si>
    <t>Fresh SIP AMT</t>
  </si>
  <si>
    <t>Grand Total</t>
  </si>
  <si>
    <t>Row Labels</t>
  </si>
  <si>
    <t>Sum of Fresh SIP AMT</t>
  </si>
  <si>
    <t>Sum of Lumpsum</t>
  </si>
  <si>
    <t>Sum of ANP</t>
  </si>
  <si>
    <t>Ms Mata</t>
  </si>
  <si>
    <t>Jan</t>
  </si>
  <si>
    <t>Feb</t>
  </si>
  <si>
    <t>Mar</t>
  </si>
  <si>
    <t>Apr</t>
  </si>
  <si>
    <t>May</t>
  </si>
  <si>
    <t>Jun</t>
  </si>
  <si>
    <t>Jul</t>
  </si>
  <si>
    <t>Aug</t>
  </si>
  <si>
    <t>Sep</t>
  </si>
  <si>
    <t>Oct</t>
  </si>
  <si>
    <t>Nov</t>
  </si>
  <si>
    <t>Companies</t>
  </si>
  <si>
    <t>Company wise distribution</t>
  </si>
  <si>
    <t>All companies</t>
  </si>
  <si>
    <t>Unique companies</t>
  </si>
  <si>
    <t>Unique company with count</t>
  </si>
  <si>
    <t>Fresh Investment(SIP)</t>
  </si>
  <si>
    <t>Replacement Investment(SIP)</t>
  </si>
  <si>
    <t>Renewal Investment(SIP)</t>
  </si>
  <si>
    <t>NO. OF SIPs</t>
  </si>
  <si>
    <t>Investments</t>
  </si>
  <si>
    <t>Count of Proposer Name</t>
  </si>
  <si>
    <t>NUMBER</t>
  </si>
  <si>
    <t>LUMPSUM</t>
  </si>
  <si>
    <t>AMOUNT</t>
  </si>
  <si>
    <t>JAN-MAR</t>
  </si>
  <si>
    <t>APR-JUN</t>
  </si>
  <si>
    <t>JUL-SEP</t>
  </si>
  <si>
    <t>OCT-DEC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</si>
</sst>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 #,##0"/>
  </numFmts>
  <fonts count="4" x14ac:knownFonts="1">
    <font>
      <sz val="11"/>
      <color theme="1"/>
      <name val="Calibri"/>
      <family val="2"/>
      <scheme val="minor"/>
    </font>
    <font>
      <sz val="12"/>
      <color theme="1"/>
      <name val="Calibri"/>
      <family val="2"/>
      <scheme val="minor"/>
    </font>
    <font>
      <b/>
      <sz val="11"/>
      <color theme="1"/>
      <name val="Calibri"/>
      <family val="2"/>
      <scheme val="minor"/>
    </font>
    <font>
      <sz val="11"/>
      <color theme="0"/>
      <name val="Calibri"/>
      <family val="2"/>
      <scheme val="minor"/>
    </font>
  </fonts>
  <fills count="8">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92D050"/>
        <bgColor indexed="64"/>
      </patternFill>
    </fill>
    <fill>
      <patternFill patternType="solid">
        <fgColor theme="2"/>
        <bgColor indexed="64"/>
      </patternFill>
    </fill>
    <fill>
      <patternFill patternType="solid">
        <fgColor theme="9" tint="0.39997558519241921"/>
        <bgColor indexed="64"/>
      </patternFill>
    </fill>
    <fill>
      <patternFill patternType="solid">
        <fgColor theme="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2">
    <xf numFmtId="0" fontId="0" fillId="0" borderId="0" xfId="0"/>
    <xf numFmtId="14" fontId="0" fillId="0" borderId="0" xfId="0" applyNumberFormat="1"/>
    <xf numFmtId="0" fontId="0" fillId="2" borderId="0" xfId="0" applyFill="1"/>
    <xf numFmtId="0" fontId="0" fillId="3" borderId="0" xfId="0" applyFill="1"/>
    <xf numFmtId="0" fontId="1" fillId="0" borderId="1" xfId="0" applyFont="1" applyBorder="1"/>
    <xf numFmtId="0" fontId="0" fillId="0" borderId="1" xfId="0" applyBorder="1" applyAlignment="1">
      <alignment horizontal="center" vertical="center"/>
    </xf>
    <xf numFmtId="0" fontId="0" fillId="0" borderId="0" xfId="0" applyAlignment="1">
      <alignment horizontal="center" vertical="center"/>
    </xf>
    <xf numFmtId="0" fontId="0" fillId="4" borderId="1" xfId="0" applyFill="1" applyBorder="1" applyAlignment="1">
      <alignment horizontal="center" vertical="center"/>
    </xf>
    <xf numFmtId="164" fontId="0" fillId="4" borderId="1" xfId="0" applyNumberFormat="1" applyFill="1" applyBorder="1" applyAlignment="1">
      <alignment horizontal="center" vertical="center"/>
    </xf>
    <xf numFmtId="0" fontId="0" fillId="0" borderId="0" xfId="0" pivotButton="1"/>
    <xf numFmtId="0" fontId="0" fillId="0" borderId="0" xfId="0" applyAlignment="1">
      <alignment horizontal="left"/>
    </xf>
    <xf numFmtId="0" fontId="0" fillId="0" borderId="0" xfId="0" applyAlignment="1">
      <alignment wrapText="1"/>
    </xf>
    <xf numFmtId="0" fontId="0" fillId="3" borderId="0" xfId="0" applyFill="1" applyAlignment="1">
      <alignment horizontal="center" vertical="center"/>
    </xf>
    <xf numFmtId="0" fontId="0" fillId="0" borderId="1" xfId="0" applyBorder="1"/>
    <xf numFmtId="0" fontId="0" fillId="0" borderId="0" xfId="0" applyAlignment="1">
      <alignment horizontal="right" wrapText="1"/>
    </xf>
    <xf numFmtId="0" fontId="0" fillId="5" borderId="0" xfId="0" applyFill="1"/>
    <xf numFmtId="164" fontId="0" fillId="3" borderId="1" xfId="0" applyNumberFormat="1" applyFill="1" applyBorder="1" applyAlignment="1">
      <alignment horizontal="center" vertical="center"/>
    </xf>
    <xf numFmtId="164" fontId="0" fillId="0" borderId="1" xfId="0" applyNumberFormat="1" applyBorder="1" applyAlignment="1">
      <alignment horizontal="center"/>
    </xf>
    <xf numFmtId="0" fontId="0" fillId="4" borderId="1" xfId="0" applyFill="1" applyBorder="1" applyAlignment="1">
      <alignment horizontal="center"/>
    </xf>
    <xf numFmtId="2" fontId="0" fillId="0" borderId="1" xfId="0" applyNumberFormat="1" applyBorder="1" applyAlignment="1">
      <alignment horizontal="center" vertical="center"/>
    </xf>
    <xf numFmtId="14" fontId="0" fillId="0" borderId="0" xfId="0" applyNumberFormat="1" applyAlignment="1">
      <alignment horizontal="left"/>
    </xf>
    <xf numFmtId="0" fontId="0" fillId="0" borderId="0" xfId="0" applyAlignment="1">
      <alignment horizontal="center"/>
    </xf>
    <xf numFmtId="0" fontId="0" fillId="0" borderId="0" xfId="0" applyAlignment="1">
      <alignment horizontal="right"/>
    </xf>
    <xf numFmtId="0" fontId="0" fillId="0" borderId="0" xfId="0" pivotButton="1" applyAlignment="1">
      <alignment horizontal="left"/>
    </xf>
    <xf numFmtId="0" fontId="2" fillId="6" borderId="1" xfId="0" applyFont="1" applyFill="1" applyBorder="1"/>
    <xf numFmtId="0" fontId="0" fillId="6" borderId="1" xfId="0" applyFill="1" applyBorder="1"/>
    <xf numFmtId="0" fontId="0" fillId="6" borderId="0" xfId="0" applyFill="1"/>
    <xf numFmtId="0" fontId="0" fillId="3" borderId="1" xfId="0" applyFill="1" applyBorder="1"/>
    <xf numFmtId="0" fontId="3" fillId="7" borderId="0" xfId="0" applyFont="1" applyFill="1" applyAlignment="1">
      <alignment horizontal="center"/>
    </xf>
    <xf numFmtId="0" fontId="3" fillId="0" borderId="0" xfId="0" applyFont="1"/>
    <xf numFmtId="0" fontId="3" fillId="7" borderId="0" xfId="0" applyFont="1" applyFill="1"/>
    <xf numFmtId="0" fontId="3" fillId="7" borderId="1" xfId="0" applyFont="1" applyFill="1" applyBorder="1" applyAlignment="1">
      <alignment horizontal="center"/>
    </xf>
  </cellXfs>
  <cellStyles count="1">
    <cellStyle name="Normal" xfId="0" builtinId="0"/>
  </cellStyles>
  <dxfs count="22">
    <dxf>
      <alignment horizontal="center"/>
    </dxf>
    <dxf>
      <alignment horizontal="center"/>
    </dxf>
    <dxf>
      <alignment horizontal="left"/>
    </dxf>
    <dxf>
      <alignment horizontal="left"/>
    </dxf>
    <dxf>
      <alignment horizontal="left"/>
    </dxf>
    <dxf>
      <alignment horizontal="left"/>
    </dxf>
    <dxf>
      <alignment horizontal="left"/>
    </dxf>
    <dxf>
      <alignment horizontal="left"/>
    </dxf>
    <dxf>
      <alignment horizontal="left"/>
    </dxf>
    <dxf>
      <alignment horizontal="right"/>
    </dxf>
    <dxf>
      <alignment horizontal="right"/>
    </dxf>
    <dxf>
      <alignment horizontal="right"/>
    </dxf>
    <dxf>
      <alignment wrapText="1"/>
    </dxf>
    <dxf>
      <alignment wrapText="1"/>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dd/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microsoft.com/office/2017/10/relationships/person" Target="persons/person.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3.xml"/><Relationship Id="rId11" Type="http://schemas.openxmlformats.org/officeDocument/2006/relationships/sharedStrings" Target="sharedStrings.xml"/><Relationship Id="rId5" Type="http://schemas.openxmlformats.org/officeDocument/2006/relationships/pivotCacheDefinition" Target="pivotCache/pivotCacheDefinition2.xml"/><Relationship Id="rId15" Type="http://schemas.openxmlformats.org/officeDocument/2006/relationships/customXml" Target="../customXml/item1.xml"/><Relationship Id="rId10" Type="http://schemas.openxmlformats.org/officeDocument/2006/relationships/styles" Target="styles.xml"/><Relationship Id="rId4" Type="http://schemas.openxmlformats.org/officeDocument/2006/relationships/pivotCacheDefinition" Target="pivotCache/pivotCacheDefinition1.xml"/><Relationship Id="rId9" Type="http://schemas.openxmlformats.org/officeDocument/2006/relationships/connections" Target="connections.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[Solution.xlsx]EE Wise Inv!PivotTable1</c:name>
    <c:fmtId val="3"/>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2869203849518809"/>
          <c:y val="0.14249781277340332"/>
          <c:w val="0.80227157589782361"/>
          <c:h val="0.48967701953922427"/>
        </c:manualLayout>
      </c:layout>
      <c:barChart>
        <c:barDir val="col"/>
        <c:grouping val="clustered"/>
        <c:varyColors val="0"/>
        <c:ser>
          <c:idx val="0"/>
          <c:order val="0"/>
          <c:tx>
            <c:strRef>
              <c:f>'EE Wise Inv'!$D$6</c:f>
              <c:strCache>
                <c:ptCount val="1"/>
                <c:pt idx="0">
                  <c:v>Sum of Fresh SIP AMT</c:v>
                </c:pt>
              </c:strCache>
            </c:strRef>
          </c:tx>
          <c:spPr>
            <a:solidFill>
              <a:schemeClr val="accent1"/>
            </a:solidFill>
            <a:ln>
              <a:noFill/>
            </a:ln>
            <a:effectLst/>
          </c:spPr>
          <c:invertIfNegative val="0"/>
          <c:cat>
            <c:strRef>
              <c:f>'EE Wise Inv'!$C$7:$C$14</c:f>
              <c:strCache>
                <c:ptCount val="7"/>
                <c:pt idx="0">
                  <c:v>Mr shakya</c:v>
                </c:pt>
                <c:pt idx="1">
                  <c:v>Mrs agarwal</c:v>
                </c:pt>
                <c:pt idx="2">
                  <c:v>Ms mata</c:v>
                </c:pt>
                <c:pt idx="3">
                  <c:v>Nisha</c:v>
                </c:pt>
                <c:pt idx="4">
                  <c:v>Priya</c:v>
                </c:pt>
                <c:pt idx="5">
                  <c:v>Rachna</c:v>
                </c:pt>
                <c:pt idx="6">
                  <c:v>Shekhar suman</c:v>
                </c:pt>
              </c:strCache>
            </c:strRef>
          </c:cat>
          <c:val>
            <c:numRef>
              <c:f>'EE Wise Inv'!$D$7:$D$14</c:f>
              <c:numCache>
                <c:formatCode>General</c:formatCode>
                <c:ptCount val="7"/>
                <c:pt idx="0">
                  <c:v>1027500</c:v>
                </c:pt>
                <c:pt idx="1">
                  <c:v>1154000</c:v>
                </c:pt>
                <c:pt idx="2">
                  <c:v>502050</c:v>
                </c:pt>
                <c:pt idx="3">
                  <c:v>416500</c:v>
                </c:pt>
                <c:pt idx="4">
                  <c:v>1067500</c:v>
                </c:pt>
                <c:pt idx="5">
                  <c:v>1867000</c:v>
                </c:pt>
                <c:pt idx="6">
                  <c:v>2464100</c:v>
                </c:pt>
              </c:numCache>
            </c:numRef>
          </c:val>
          <c:extLst>
            <c:ext xmlns:c16="http://schemas.microsoft.com/office/drawing/2014/chart" uri="{C3380CC4-5D6E-409C-BE32-E72D297353CC}">
              <c16:uniqueId val="{00000000-2E95-4795-AC32-3193A916C2D0}"/>
            </c:ext>
          </c:extLst>
        </c:ser>
        <c:ser>
          <c:idx val="1"/>
          <c:order val="1"/>
          <c:tx>
            <c:strRef>
              <c:f>'EE Wise Inv'!$E$6</c:f>
              <c:strCache>
                <c:ptCount val="1"/>
                <c:pt idx="0">
                  <c:v>Sum of Lumpsum</c:v>
                </c:pt>
              </c:strCache>
            </c:strRef>
          </c:tx>
          <c:spPr>
            <a:solidFill>
              <a:schemeClr val="accent2"/>
            </a:solidFill>
            <a:ln>
              <a:noFill/>
            </a:ln>
            <a:effectLst/>
          </c:spPr>
          <c:invertIfNegative val="0"/>
          <c:cat>
            <c:strRef>
              <c:f>'EE Wise Inv'!$C$7:$C$14</c:f>
              <c:strCache>
                <c:ptCount val="7"/>
                <c:pt idx="0">
                  <c:v>Mr shakya</c:v>
                </c:pt>
                <c:pt idx="1">
                  <c:v>Mrs agarwal</c:v>
                </c:pt>
                <c:pt idx="2">
                  <c:v>Ms mata</c:v>
                </c:pt>
                <c:pt idx="3">
                  <c:v>Nisha</c:v>
                </c:pt>
                <c:pt idx="4">
                  <c:v>Priya</c:v>
                </c:pt>
                <c:pt idx="5">
                  <c:v>Rachna</c:v>
                </c:pt>
                <c:pt idx="6">
                  <c:v>Shekhar suman</c:v>
                </c:pt>
              </c:strCache>
            </c:strRef>
          </c:cat>
          <c:val>
            <c:numRef>
              <c:f>'EE Wise Inv'!$E$7:$E$14</c:f>
              <c:numCache>
                <c:formatCode>General</c:formatCode>
                <c:ptCount val="7"/>
                <c:pt idx="0">
                  <c:v>4721394</c:v>
                </c:pt>
                <c:pt idx="1">
                  <c:v>15251500</c:v>
                </c:pt>
                <c:pt idx="2">
                  <c:v>1465500</c:v>
                </c:pt>
                <c:pt idx="3">
                  <c:v>9581500</c:v>
                </c:pt>
                <c:pt idx="4">
                  <c:v>6223000</c:v>
                </c:pt>
                <c:pt idx="5">
                  <c:v>6840000</c:v>
                </c:pt>
                <c:pt idx="6">
                  <c:v>7097500</c:v>
                </c:pt>
              </c:numCache>
            </c:numRef>
          </c:val>
          <c:extLst>
            <c:ext xmlns:c16="http://schemas.microsoft.com/office/drawing/2014/chart" uri="{C3380CC4-5D6E-409C-BE32-E72D297353CC}">
              <c16:uniqueId val="{00000001-2E95-4795-AC32-3193A916C2D0}"/>
            </c:ext>
          </c:extLst>
        </c:ser>
        <c:dLbls>
          <c:showLegendKey val="0"/>
          <c:showVal val="0"/>
          <c:showCatName val="0"/>
          <c:showSerName val="0"/>
          <c:showPercent val="0"/>
          <c:showBubbleSize val="0"/>
        </c:dLbls>
        <c:gapWidth val="219"/>
        <c:overlap val="-27"/>
        <c:axId val="1700066688"/>
        <c:axId val="373173215"/>
      </c:barChart>
      <c:catAx>
        <c:axId val="17000666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3173215"/>
        <c:crosses val="autoZero"/>
        <c:auto val="1"/>
        <c:lblAlgn val="ctr"/>
        <c:lblOffset val="100"/>
        <c:noMultiLvlLbl val="0"/>
      </c:catAx>
      <c:valAx>
        <c:axId val="37317321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0066688"/>
        <c:crosses val="autoZero"/>
        <c:crossBetween val="between"/>
      </c:valAx>
      <c:spPr>
        <a:noFill/>
        <a:ln>
          <a:noFill/>
        </a:ln>
        <a:effectLst/>
      </c:spPr>
    </c:plotArea>
    <c:legend>
      <c:legendPos val="r"/>
      <c:layout>
        <c:manualLayout>
          <c:xMode val="edge"/>
          <c:yMode val="edge"/>
          <c:x val="6.0981642989693552E-2"/>
          <c:y val="0.79578632428409124"/>
          <c:w val="0.23896853139994273"/>
          <c:h val="0.1049447643671406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[Solution.xlsx]EE Wise Inv!PivotTable2</c:name>
    <c:fmtId val="12"/>
  </c:pivotSource>
  <c:chart>
    <c:title>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endParaRPr lang="en-US"/>
        </a:p>
      </c:txPr>
    </c:title>
    <c:autoTitleDeleted val="0"/>
    <c:pivotFmts>
      <c:pivotFmt>
        <c:idx val="0"/>
        <c:spPr>
          <a:ln w="34925" cap="rnd">
            <a:solidFill>
              <a:schemeClr val="lt1"/>
            </a:solidFill>
            <a:round/>
          </a:ln>
          <a:effectLst>
            <a:outerShdw dist="25400" dir="2700000" algn="tl" rotWithShape="0">
              <a:schemeClr val="accent1"/>
            </a:outerShdw>
          </a:effectLst>
        </c:spPr>
        <c:marker>
          <c:symbol val="circle"/>
          <c:size val="5"/>
          <c:spPr>
            <a:solidFill>
              <a:schemeClr val="accent1"/>
            </a:solidFill>
            <a:ln w="22225">
              <a:solidFill>
                <a:schemeClr val="l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6326060387489733"/>
          <c:y val="0.17171296296296296"/>
          <c:w val="0.72058113441926641"/>
          <c:h val="0.72088764946048411"/>
        </c:manualLayout>
      </c:layout>
      <c:lineChart>
        <c:grouping val="standard"/>
        <c:varyColors val="0"/>
        <c:ser>
          <c:idx val="0"/>
          <c:order val="0"/>
          <c:tx>
            <c:strRef>
              <c:f>'EE Wise Inv'!$D$46</c:f>
              <c:strCache>
                <c:ptCount val="1"/>
                <c:pt idx="0">
                  <c:v>Total</c:v>
                </c:pt>
              </c:strCache>
            </c:strRef>
          </c:tx>
          <c:spPr>
            <a:ln w="34925" cap="rnd">
              <a:solidFill>
                <a:schemeClr val="lt1"/>
              </a:solidFill>
              <a:round/>
            </a:ln>
            <a:effectLst>
              <a:outerShdw dist="25400" dir="2700000" algn="tl" rotWithShape="0">
                <a:schemeClr val="accent1"/>
              </a:outerShdw>
            </a:effectLst>
          </c:spPr>
          <c:marker>
            <c:symbol val="circle"/>
            <c:size val="5"/>
            <c:spPr>
              <a:solidFill>
                <a:schemeClr val="accent1"/>
              </a:solidFill>
              <a:ln w="22225">
                <a:solidFill>
                  <a:schemeClr val="lt1"/>
                </a:solidFill>
                <a:round/>
              </a:ln>
              <a:effectLst/>
            </c:spPr>
          </c:marker>
          <c:cat>
            <c:strRef>
              <c:f>'EE Wise Inv'!$C$47:$C$58</c:f>
              <c:strCache>
                <c:ptCount val="11"/>
                <c:pt idx="0">
                  <c:v>Jan</c:v>
                </c:pt>
                <c:pt idx="1">
                  <c:v>Feb</c:v>
                </c:pt>
                <c:pt idx="2">
                  <c:v>Mar</c:v>
                </c:pt>
                <c:pt idx="3">
                  <c:v>Apr</c:v>
                </c:pt>
                <c:pt idx="4">
                  <c:v>May</c:v>
                </c:pt>
                <c:pt idx="5">
                  <c:v>Jun</c:v>
                </c:pt>
                <c:pt idx="6">
                  <c:v>Jul</c:v>
                </c:pt>
                <c:pt idx="7">
                  <c:v>Aug</c:v>
                </c:pt>
                <c:pt idx="8">
                  <c:v>Sep</c:v>
                </c:pt>
                <c:pt idx="9">
                  <c:v>Oct</c:v>
                </c:pt>
                <c:pt idx="10">
                  <c:v>Nov</c:v>
                </c:pt>
              </c:strCache>
            </c:strRef>
          </c:cat>
          <c:val>
            <c:numRef>
              <c:f>'EE Wise Inv'!$D$47:$D$58</c:f>
              <c:numCache>
                <c:formatCode>General</c:formatCode>
                <c:ptCount val="11"/>
                <c:pt idx="0">
                  <c:v>6839000</c:v>
                </c:pt>
                <c:pt idx="1">
                  <c:v>5249500</c:v>
                </c:pt>
                <c:pt idx="2">
                  <c:v>10136800</c:v>
                </c:pt>
                <c:pt idx="3">
                  <c:v>5471800</c:v>
                </c:pt>
                <c:pt idx="4">
                  <c:v>5666000</c:v>
                </c:pt>
                <c:pt idx="5">
                  <c:v>5545600</c:v>
                </c:pt>
                <c:pt idx="6">
                  <c:v>4539444</c:v>
                </c:pt>
                <c:pt idx="7">
                  <c:v>9066300</c:v>
                </c:pt>
                <c:pt idx="8">
                  <c:v>8867000</c:v>
                </c:pt>
                <c:pt idx="9">
                  <c:v>7575000</c:v>
                </c:pt>
                <c:pt idx="10">
                  <c:v>5125500</c:v>
                </c:pt>
              </c:numCache>
            </c:numRef>
          </c:val>
          <c:smooth val="0"/>
          <c:extLst>
            <c:ext xmlns:c16="http://schemas.microsoft.com/office/drawing/2014/chart" uri="{C3380CC4-5D6E-409C-BE32-E72D297353CC}">
              <c16:uniqueId val="{00000000-9D01-4AC4-97CE-A4526A28C33A}"/>
            </c:ext>
          </c:extLst>
        </c:ser>
        <c:dLbls>
          <c:showLegendKey val="0"/>
          <c:showVal val="0"/>
          <c:showCatName val="0"/>
          <c:showSerName val="0"/>
          <c:showPercent val="0"/>
          <c:showBubbleSize val="0"/>
        </c:dLbls>
        <c:dropLines>
          <c:spPr>
            <a:ln w="9525" cap="flat" cmpd="sng" algn="ctr">
              <a:gradFill>
                <a:gsLst>
                  <a:gs pos="0">
                    <a:schemeClr val="lt1"/>
                  </a:gs>
                  <a:gs pos="100000">
                    <a:schemeClr val="lt1">
                      <a:alpha val="0"/>
                    </a:schemeClr>
                  </a:gs>
                </a:gsLst>
                <a:lin ang="5400000" scaled="0"/>
              </a:gradFill>
              <a:round/>
            </a:ln>
            <a:effectLst/>
          </c:spPr>
        </c:dropLines>
        <c:marker val="1"/>
        <c:smooth val="0"/>
        <c:axId val="135254272"/>
        <c:axId val="29546320"/>
      </c:lineChart>
      <c:catAx>
        <c:axId val="135254272"/>
        <c:scaling>
          <c:orientation val="minMax"/>
        </c:scaling>
        <c:delete val="0"/>
        <c:axPos val="b"/>
        <c:numFmt formatCode="General" sourceLinked="1"/>
        <c:majorTickMark val="none"/>
        <c:minorTickMark val="none"/>
        <c:tickLblPos val="nextTo"/>
        <c:spPr>
          <a:noFill/>
          <a:ln w="12700" cap="flat" cmpd="sng" algn="ctr">
            <a:solidFill>
              <a:schemeClr val="lt1"/>
            </a:solidFill>
            <a:round/>
          </a:ln>
          <a:effectLst/>
        </c:spPr>
        <c:txPr>
          <a:bodyPr rot="-60000000" spcFirstLastPara="1" vertOverflow="ellipsis" vert="horz" wrap="square" anchor="ctr" anchorCtr="1"/>
          <a:lstStyle/>
          <a:p>
            <a:pPr>
              <a:defRPr sz="900" b="0" i="0" u="none" strike="noStrike" kern="1200" spc="100" baseline="0">
                <a:solidFill>
                  <a:schemeClr val="lt1"/>
                </a:solidFill>
                <a:latin typeface="+mn-lt"/>
                <a:ea typeface="+mn-ea"/>
                <a:cs typeface="+mn-cs"/>
              </a:defRPr>
            </a:pPr>
            <a:endParaRPr lang="en-US"/>
          </a:p>
        </c:txPr>
        <c:crossAx val="29546320"/>
        <c:crosses val="autoZero"/>
        <c:auto val="1"/>
        <c:lblAlgn val="ctr"/>
        <c:lblOffset val="100"/>
        <c:noMultiLvlLbl val="0"/>
      </c:catAx>
      <c:valAx>
        <c:axId val="2954632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crossAx val="1352542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9">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12700" cap="flat" cmpd="sng" algn="ctr">
        <a:solidFill>
          <a:schemeClr val="lt1"/>
        </a:solidFill>
        <a:round/>
      </a:ln>
    </cs:spPr>
    <cs:defRPr sz="900" kern="1200" spc="10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effectRef idx="0"/>
    <cs:fontRef idx="minor">
      <a:schemeClr val="lt1"/>
    </cs:fontRef>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441960</xdr:colOff>
      <xdr:row>0</xdr:row>
      <xdr:rowOff>30480</xdr:rowOff>
    </xdr:from>
    <xdr:to>
      <xdr:col>12</xdr:col>
      <xdr:colOff>373380</xdr:colOff>
      <xdr:row>19</xdr:row>
      <xdr:rowOff>53340</xdr:rowOff>
    </xdr:to>
    <xdr:graphicFrame macro="">
      <xdr:nvGraphicFramePr>
        <xdr:cNvPr id="3" name="Chart 2">
          <a:extLst>
            <a:ext uri="{FF2B5EF4-FFF2-40B4-BE49-F238E27FC236}">
              <a16:creationId xmlns:a16="http://schemas.microsoft.com/office/drawing/2014/main" id="{C8174F12-84BF-FF15-185A-6DD7E294FA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449580</xdr:colOff>
      <xdr:row>45</xdr:row>
      <xdr:rowOff>11430</xdr:rowOff>
    </xdr:from>
    <xdr:to>
      <xdr:col>10</xdr:col>
      <xdr:colOff>30480</xdr:colOff>
      <xdr:row>60</xdr:row>
      <xdr:rowOff>11430</xdr:rowOff>
    </xdr:to>
    <xdr:graphicFrame macro="">
      <xdr:nvGraphicFramePr>
        <xdr:cNvPr id="4" name="Chart 3">
          <a:extLst>
            <a:ext uri="{FF2B5EF4-FFF2-40B4-BE49-F238E27FC236}">
              <a16:creationId xmlns:a16="http://schemas.microsoft.com/office/drawing/2014/main" id="{FA32F4F5-07A4-5A7A-CA19-B0B6FF3AADF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2</xdr:col>
      <xdr:colOff>0</xdr:colOff>
      <xdr:row>24</xdr:row>
      <xdr:rowOff>0</xdr:rowOff>
    </xdr:from>
    <xdr:to>
      <xdr:col>3</xdr:col>
      <xdr:colOff>739140</xdr:colOff>
      <xdr:row>36</xdr:row>
      <xdr:rowOff>22860</xdr:rowOff>
    </xdr:to>
    <mc:AlternateContent xmlns:mc="http://schemas.openxmlformats.org/markup-compatibility/2006" xmlns:a14="http://schemas.microsoft.com/office/drawing/2010/main">
      <mc:Choice Requires="a14">
        <xdr:graphicFrame macro="">
          <xdr:nvGraphicFramePr>
            <xdr:cNvPr id="7" name="Employee">
              <a:extLst>
                <a:ext uri="{FF2B5EF4-FFF2-40B4-BE49-F238E27FC236}">
                  <a16:creationId xmlns:a16="http://schemas.microsoft.com/office/drawing/2014/main" id="{2DB7CB7F-29C6-4CE1-BC13-57A54F3E3C4A}"/>
                </a:ext>
              </a:extLst>
            </xdr:cNvPr>
            <xdr:cNvGraphicFramePr/>
          </xdr:nvGraphicFramePr>
          <xdr:xfrm>
            <a:off x="0" y="0"/>
            <a:ext cx="0" cy="0"/>
          </xdr:xfrm>
          <a:graphic>
            <a:graphicData uri="http://schemas.microsoft.com/office/drawing/2010/slicer">
              <sle:slicer xmlns:sle="http://schemas.microsoft.com/office/drawing/2010/slicer" name="Employee"/>
            </a:graphicData>
          </a:graphic>
        </xdr:graphicFrame>
      </mc:Choice>
      <mc:Fallback xmlns="">
        <xdr:sp macro="" textlink="">
          <xdr:nvSpPr>
            <xdr:cNvPr id="0" name=""/>
            <xdr:cNvSpPr>
              <a:spLocks noTextEdit="1"/>
            </xdr:cNvSpPr>
          </xdr:nvSpPr>
          <xdr:spPr>
            <a:xfrm>
              <a:off x="1028700" y="4366260"/>
              <a:ext cx="1828800" cy="22174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bhikalp srivastav" refreshedDate="45259.693636226853" createdVersion="8" refreshedVersion="8" minRefreshableVersion="3" recordCount="8" xr:uid="{84020B1E-C6DD-4C96-8389-921F7DB59FA6}">
  <cacheSource type="worksheet">
    <worksheetSource ref="M11:Q19" sheet="Jan-Nov"/>
  </cacheSource>
  <cacheFields count="5">
    <cacheField name="Employee wise Investment" numFmtId="0">
      <sharedItems count="8">
        <s v="Nisha"/>
        <s v="Ms mata"/>
        <s v="Mr shakya"/>
        <s v="Priya"/>
        <s v="Mrs agarwal"/>
        <s v="Rachna"/>
        <s v="Shekhar suman"/>
        <s v="Total"/>
      </sharedItems>
    </cacheField>
    <cacheField name="Number" numFmtId="0">
      <sharedItems containsSemiMixedTypes="0" containsString="0" containsNumber="1" containsInteger="1" minValue="310" maxValue="4655"/>
    </cacheField>
    <cacheField name="Fresh SIP AMT" numFmtId="164">
      <sharedItems containsSemiMixedTypes="0" containsString="0" containsNumber="1" containsInteger="1" minValue="416500" maxValue="8498650" count="8">
        <n v="416500"/>
        <n v="502050"/>
        <n v="1027500"/>
        <n v="1067500"/>
        <n v="1154000"/>
        <n v="1867000"/>
        <n v="2464100"/>
        <n v="8498650"/>
      </sharedItems>
    </cacheField>
    <cacheField name="Lumpsum" numFmtId="164">
      <sharedItems containsSemiMixedTypes="0" containsString="0" containsNumber="1" containsInteger="1" minValue="1465500" maxValue="51180394" count="8">
        <n v="9581500"/>
        <n v="1465500"/>
        <n v="4721394"/>
        <n v="6223000"/>
        <n v="15251500"/>
        <n v="6840000"/>
        <n v="7097500"/>
        <n v="51180394"/>
      </sharedItems>
    </cacheField>
    <cacheField name="Total" numFmtId="164">
      <sharedItems containsSemiMixedTypes="0" containsString="0" containsNumber="1" containsInteger="1" minValue="1967550" maxValue="59679044"/>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bhikalp srivastav" refreshedDate="45260.538184953701" createdVersion="8" refreshedVersion="8" minRefreshableVersion="3" recordCount="4656" xr:uid="{50590685-C77C-41A6-8009-73B823524203}">
  <cacheSource type="worksheet">
    <worksheetSource ref="A1:J4657" sheet="Jan-Nov"/>
  </cacheSource>
  <cacheFields count="13">
    <cacheField name="App #" numFmtId="0">
      <sharedItems containsSemiMixedTypes="0" containsString="0" containsNumber="1" containsInteger="1" minValue="194767" maxValue="230343"/>
    </cacheField>
    <cacheField name="Date" numFmtId="14">
      <sharedItems containsSemiMixedTypes="0" containsNonDate="0" containsDate="1" containsString="0" minDate="2023-01-02T00:00:00" maxDate="2023-11-28T00:00:00" count="263">
        <d v="2023-01-02T00:00:00"/>
        <d v="2023-01-03T00:00:00"/>
        <d v="2023-01-04T00:00:00"/>
        <d v="2023-01-05T00:00:00"/>
        <d v="2023-01-06T00:00:00"/>
        <d v="2023-01-07T00:00:00"/>
        <d v="2023-01-08T00:00:00"/>
        <d v="2023-01-09T00:00:00"/>
        <d v="2023-01-10T00:00:00"/>
        <d v="2023-01-11T00:00:00"/>
        <d v="2023-01-12T00:00:00"/>
        <d v="2023-01-13T00:00:00"/>
        <d v="2023-01-16T00:00:00"/>
        <d v="2023-01-17T00:00:00"/>
        <d v="2023-01-18T00:00:00"/>
        <d v="2023-01-19T00:00:00"/>
        <d v="2023-01-20T00:00:00"/>
        <d v="2023-01-21T00:00:00"/>
        <d v="2023-01-22T00:00:00"/>
        <d v="2023-01-23T00:00:00"/>
        <d v="2023-01-24T00:00:00"/>
        <d v="2023-01-25T00:00:00"/>
        <d v="2023-01-27T00:00:00"/>
        <d v="2023-01-30T00:00:00"/>
        <d v="2023-01-31T00:00:00"/>
        <d v="2023-02-01T00:00:00"/>
        <d v="2023-02-02T00:00:00"/>
        <d v="2023-02-03T00:00:00"/>
        <d v="2023-02-04T00:00:00"/>
        <d v="2023-02-06T00:00:00"/>
        <d v="2023-02-07T00:00:00"/>
        <d v="2023-02-08T00:00:00"/>
        <d v="2023-02-09T00:00:00"/>
        <d v="2023-02-10T00:00:00"/>
        <d v="2023-02-13T00:00:00"/>
        <d v="2023-02-14T00:00:00"/>
        <d v="2023-02-15T00:00:00"/>
        <d v="2023-02-16T00:00:00"/>
        <d v="2023-02-17T00:00:00"/>
        <d v="2023-02-20T00:00:00"/>
        <d v="2023-02-21T00:00:00"/>
        <d v="2023-02-22T00:00:00"/>
        <d v="2023-02-23T00:00:00"/>
        <d v="2023-02-24T00:00:00"/>
        <d v="2023-02-27T00:00:00"/>
        <d v="2023-02-28T00:00:00"/>
        <d v="2023-03-01T00:00:00"/>
        <d v="2023-03-02T00:00:00"/>
        <d v="2023-03-03T00:00:00"/>
        <d v="2023-03-04T00:00:00"/>
        <d v="2023-03-06T00:00:00"/>
        <d v="2023-03-07T00:00:00"/>
        <d v="2023-03-08T00:00:00"/>
        <d v="2023-03-09T00:00:00"/>
        <d v="2023-03-10T00:00:00"/>
        <d v="2023-03-12T00:00:00"/>
        <d v="2023-03-13T00:00:00"/>
        <d v="2023-03-14T00:00:00"/>
        <d v="2023-03-15T00:00:00"/>
        <d v="2023-03-16T00:00:00"/>
        <d v="2023-03-17T00:00:00"/>
        <d v="2023-03-18T00:00:00"/>
        <d v="2023-03-20T00:00:00"/>
        <d v="2023-03-21T00:00:00"/>
        <d v="2023-03-22T00:00:00"/>
        <d v="2023-03-23T00:00:00"/>
        <d v="2023-03-24T00:00:00"/>
        <d v="2023-03-27T00:00:00"/>
        <d v="2023-03-28T00:00:00"/>
        <d v="2023-03-29T00:00:00"/>
        <d v="2023-03-30T00:00:00"/>
        <d v="2023-03-31T00:00:00"/>
        <d v="2023-04-01T00:00:00"/>
        <d v="2023-04-03T00:00:00"/>
        <d v="2023-04-04T00:00:00"/>
        <d v="2023-04-05T00:00:00"/>
        <d v="2023-04-06T00:00:00"/>
        <d v="2023-04-07T00:00:00"/>
        <d v="2023-04-09T00:00:00"/>
        <d v="2023-04-10T00:00:00"/>
        <d v="2023-04-11T00:00:00"/>
        <d v="2023-04-12T00:00:00"/>
        <d v="2023-04-13T00:00:00"/>
        <d v="2023-04-14T00:00:00"/>
        <d v="2023-04-15T00:00:00"/>
        <d v="2023-04-17T00:00:00"/>
        <d v="2023-04-18T00:00:00"/>
        <d v="2023-04-19T00:00:00"/>
        <d v="2023-04-20T00:00:00"/>
        <d v="2023-04-21T00:00:00"/>
        <d v="2023-04-24T00:00:00"/>
        <d v="2023-04-25T00:00:00"/>
        <d v="2023-04-26T00:00:00"/>
        <d v="2023-04-27T00:00:00"/>
        <d v="2023-04-28T00:00:00"/>
        <d v="2023-04-29T00:00:00"/>
        <d v="2023-05-01T00:00:00"/>
        <d v="2023-05-02T00:00:00"/>
        <d v="2023-05-03T00:00:00"/>
        <d v="2023-05-04T00:00:00"/>
        <d v="2023-05-05T00:00:00"/>
        <d v="2023-05-06T00:00:00"/>
        <d v="2023-05-07T00:00:00"/>
        <d v="2023-05-08T00:00:00"/>
        <d v="2023-05-09T00:00:00"/>
        <d v="2023-05-10T00:00:00"/>
        <d v="2023-05-11T00:00:00"/>
        <d v="2023-05-12T00:00:00"/>
        <d v="2023-05-15T00:00:00"/>
        <d v="2023-05-16T00:00:00"/>
        <d v="2023-05-17T00:00:00"/>
        <d v="2023-05-18T00:00:00"/>
        <d v="2023-05-19T00:00:00"/>
        <d v="2023-05-20T00:00:00"/>
        <d v="2023-05-22T00:00:00"/>
        <d v="2023-05-23T00:00:00"/>
        <d v="2023-05-24T00:00:00"/>
        <d v="2023-05-25T00:00:00"/>
        <d v="2023-05-26T00:00:00"/>
        <d v="2023-05-29T00:00:00"/>
        <d v="2023-05-30T00:00:00"/>
        <d v="2023-05-31T00:00:00"/>
        <d v="2023-06-01T00:00:00"/>
        <d v="2023-06-02T00:00:00"/>
        <d v="2023-06-03T00:00:00"/>
        <d v="2023-06-05T00:00:00"/>
        <d v="2023-06-06T00:00:00"/>
        <d v="2023-06-07T00:00:00"/>
        <d v="2023-06-08T00:00:00"/>
        <d v="2023-06-09T00:00:00"/>
        <d v="2023-06-11T00:00:00"/>
        <d v="2023-06-12T00:00:00"/>
        <d v="2023-06-13T00:00:00"/>
        <d v="2023-06-14T00:00:00"/>
        <d v="2023-06-15T00:00:00"/>
        <d v="2023-06-16T00:00:00"/>
        <d v="2023-06-17T00:00:00"/>
        <d v="2023-06-19T00:00:00"/>
        <d v="2023-06-20T00:00:00"/>
        <d v="2023-06-21T00:00:00"/>
        <d v="2023-06-22T00:00:00"/>
        <d v="2023-06-23T00:00:00"/>
        <d v="2023-06-26T00:00:00"/>
        <d v="2023-06-27T00:00:00"/>
        <d v="2023-06-28T00:00:00"/>
        <d v="2023-06-29T00:00:00"/>
        <d v="2023-06-30T00:00:00"/>
        <d v="2023-07-01T00:00:00"/>
        <d v="2023-07-02T00:00:00"/>
        <d v="2023-07-03T00:00:00"/>
        <d v="2023-07-04T00:00:00"/>
        <d v="2023-07-05T00:00:00"/>
        <d v="2023-07-06T00:00:00"/>
        <d v="2023-07-07T00:00:00"/>
        <d v="2023-07-10T00:00:00"/>
        <d v="2023-07-11T00:00:00"/>
        <d v="2023-07-12T00:00:00"/>
        <d v="2023-07-13T00:00:00"/>
        <d v="2023-07-14T00:00:00"/>
        <d v="2023-07-15T00:00:00"/>
        <d v="2023-07-17T00:00:00"/>
        <d v="2023-07-18T00:00:00"/>
        <d v="2023-07-19T00:00:00"/>
        <d v="2023-07-20T00:00:00"/>
        <d v="2023-07-21T00:00:00"/>
        <d v="2023-07-24T00:00:00"/>
        <d v="2023-07-25T00:00:00"/>
        <d v="2023-07-26T00:00:00"/>
        <d v="2023-07-27T00:00:00"/>
        <d v="2023-07-28T00:00:00"/>
        <d v="2023-07-29T00:00:00"/>
        <d v="2023-07-31T00:00:00"/>
        <d v="2023-08-01T00:00:00"/>
        <d v="2023-08-02T00:00:00"/>
        <d v="2023-08-03T00:00:00"/>
        <d v="2023-08-04T00:00:00"/>
        <d v="2023-08-05T00:00:00"/>
        <d v="2023-08-06T00:00:00"/>
        <d v="2023-08-07T00:00:00"/>
        <d v="2023-08-08T00:00:00"/>
        <d v="2023-08-09T00:00:00"/>
        <d v="2023-08-10T00:00:00"/>
        <d v="2023-08-11T00:00:00"/>
        <d v="2023-08-14T00:00:00"/>
        <d v="2023-08-16T00:00:00"/>
        <d v="2023-08-17T00:00:00"/>
        <d v="2023-08-18T00:00:00"/>
        <d v="2023-08-19T00:00:00"/>
        <d v="2023-08-21T00:00:00"/>
        <d v="2023-08-22T00:00:00"/>
        <d v="2023-08-23T00:00:00"/>
        <d v="2023-08-24T00:00:00"/>
        <d v="2023-08-25T00:00:00"/>
        <d v="2023-08-28T00:00:00"/>
        <d v="2023-08-29T00:00:00"/>
        <d v="2023-08-30T00:00:00"/>
        <d v="2023-09-01T00:00:00"/>
        <d v="2023-09-02T00:00:00"/>
        <d v="2023-09-04T00:00:00"/>
        <d v="2023-09-05T00:00:00"/>
        <d v="2023-09-06T00:00:00"/>
        <d v="2023-09-07T00:00:00"/>
        <d v="2023-09-08T00:00:00"/>
        <d v="2023-09-11T00:00:00"/>
        <d v="2023-09-12T00:00:00"/>
        <d v="2023-09-13T00:00:00"/>
        <d v="2023-09-14T00:00:00"/>
        <d v="2023-09-15T00:00:00"/>
        <d v="2023-09-16T00:00:00"/>
        <d v="2023-09-18T00:00:00"/>
        <d v="2023-09-19T00:00:00"/>
        <d v="2023-09-20T00:00:00"/>
        <d v="2023-09-21T00:00:00"/>
        <d v="2023-09-22T00:00:00"/>
        <d v="2023-09-25T00:00:00"/>
        <d v="2023-09-26T00:00:00"/>
        <d v="2023-09-27T00:00:00"/>
        <d v="2023-09-28T00:00:00"/>
        <d v="2023-09-29T00:00:00"/>
        <d v="2023-09-30T00:00:00"/>
        <d v="2023-10-03T00:00:00"/>
        <d v="2023-10-04T00:00:00"/>
        <d v="2023-10-05T00:00:00"/>
        <d v="2023-10-06T00:00:00"/>
        <d v="2023-10-07T00:00:00"/>
        <d v="2023-10-09T00:00:00"/>
        <d v="2023-10-10T00:00:00"/>
        <d v="2023-10-11T00:00:00"/>
        <d v="2023-10-12T00:00:00"/>
        <d v="2023-10-13T00:00:00"/>
        <d v="2023-10-14T00:00:00"/>
        <d v="2023-10-16T00:00:00"/>
        <d v="2023-10-17T00:00:00"/>
        <d v="2023-10-18T00:00:00"/>
        <d v="2023-10-19T00:00:00"/>
        <d v="2023-10-20T00:00:00"/>
        <d v="2023-10-21T00:00:00"/>
        <d v="2023-10-23T00:00:00"/>
        <d v="2023-10-25T00:00:00"/>
        <d v="2023-10-26T00:00:00"/>
        <d v="2023-10-27T00:00:00"/>
        <d v="2023-10-30T00:00:00"/>
        <d v="2023-10-31T00:00:00"/>
        <d v="2023-11-01T00:00:00"/>
        <d v="2023-11-02T00:00:00"/>
        <d v="2023-11-03T00:00:00"/>
        <d v="2023-11-04T00:00:00"/>
        <d v="2023-11-06T00:00:00"/>
        <d v="2023-11-07T00:00:00"/>
        <d v="2023-11-08T00:00:00"/>
        <d v="2023-11-09T00:00:00"/>
        <d v="2023-11-10T00:00:00"/>
        <d v="2023-11-11T00:00:00"/>
        <d v="2023-11-14T00:00:00"/>
        <d v="2023-11-16T00:00:00"/>
        <d v="2023-11-17T00:00:00"/>
        <d v="2023-11-18T00:00:00"/>
        <d v="2023-11-20T00:00:00"/>
        <d v="2023-11-21T00:00:00"/>
        <d v="2023-11-22T00:00:00"/>
        <d v="2023-11-23T00:00:00"/>
        <d v="2023-11-24T00:00:00"/>
        <d v="2023-11-27T00:00:00"/>
      </sharedItems>
      <fieldGroup par="12"/>
    </cacheField>
    <cacheField name="Proposer Name" numFmtId="0">
      <sharedItems/>
    </cacheField>
    <cacheField name="ANP" numFmtId="0">
      <sharedItems containsSemiMixedTypes="0" containsString="0" containsNumber="1" containsInteger="1" minValue="0" maxValue="1500000" count="101">
        <n v="5000"/>
        <n v="2000"/>
        <n v="8000"/>
        <n v="3000"/>
        <n v="10000"/>
        <n v="1500"/>
        <n v="50000"/>
        <n v="1000"/>
        <n v="7000"/>
        <n v="25000"/>
        <n v="4000"/>
        <n v="2500"/>
        <n v="15000"/>
        <n v="151000"/>
        <n v="100000"/>
        <n v="31000"/>
        <n v="69000"/>
        <n v="6000"/>
        <n v="3500"/>
        <n v="500"/>
        <n v="27000"/>
        <n v="26000"/>
        <n v="60000"/>
        <n v="65000"/>
        <n v="40000"/>
        <n v="20000"/>
        <n v="150000"/>
        <n v="7500"/>
        <n v="30000"/>
        <n v="80000"/>
        <n v="6500"/>
        <n v="250000"/>
        <n v="200000"/>
        <n v="300000"/>
        <n v="57000"/>
        <n v="13000"/>
        <n v="400000"/>
        <n v="4500"/>
        <n v="9000"/>
        <n v="75000"/>
        <n v="25500"/>
        <n v="5500"/>
        <n v="21000"/>
        <n v="36000"/>
        <n v="0"/>
        <n v="1500000"/>
        <n v="1200"/>
        <n v="1100"/>
        <n v="22000"/>
        <n v="500000"/>
        <n v="12500"/>
        <n v="45000"/>
        <n v="70000"/>
        <n v="23000"/>
        <n v="56000"/>
        <n v="11000"/>
        <n v="11300"/>
        <n v="95000"/>
        <n v="8500"/>
        <n v="14500"/>
        <n v="115000"/>
        <n v="49000"/>
        <n v="12000"/>
        <n v="140000"/>
        <n v="68000"/>
        <n v="120000"/>
        <n v="152500"/>
        <n v="14000"/>
        <n v="2100"/>
        <n v="167000"/>
        <n v="3894"/>
        <n v="72000"/>
        <n v="153000"/>
        <n v="1550"/>
        <n v="22500"/>
        <n v="37500"/>
        <n v="17000"/>
        <n v="34000"/>
        <n v="28000"/>
        <n v="33000"/>
        <n v="32000"/>
        <n v="55000"/>
        <n v="35800"/>
        <n v="275000"/>
        <n v="77500"/>
        <n v="122500"/>
        <n v="38000"/>
        <n v="61000"/>
        <n v="125000"/>
        <n v="107000"/>
        <n v="43500"/>
        <n v="180000"/>
        <n v="35000"/>
        <n v="600000"/>
        <n v="85000"/>
        <n v="51000"/>
        <n v="43000"/>
        <n v="97000"/>
        <n v="16000"/>
        <n v="66000"/>
        <n v="42000"/>
      </sharedItems>
    </cacheField>
    <cacheField name="Inv. type" numFmtId="0">
      <sharedItems count="2">
        <s v="SIP"/>
        <s v="Lumpsum"/>
      </sharedItems>
    </cacheField>
    <cacheField name="Employee" numFmtId="0">
      <sharedItems count="7">
        <s v="Nisha"/>
        <s v="rachna"/>
        <s v="shekhar suman"/>
        <s v="Ms Mata"/>
        <s v="Mrs agarwal"/>
        <s v="Mr shakya"/>
        <s v="Priya"/>
      </sharedItems>
    </cacheField>
    <cacheField name="Source" numFmtId="0">
      <sharedItems count="2">
        <s v="E"/>
        <s v="R"/>
      </sharedItems>
    </cacheField>
    <cacheField name="Sourcing" numFmtId="0">
      <sharedItems count="3">
        <s v="Fresh"/>
        <s v="Replacement"/>
        <s v="Renewal"/>
      </sharedItems>
    </cacheField>
    <cacheField name="Life MF" numFmtId="0">
      <sharedItems/>
    </cacheField>
    <cacheField name="Company Name" numFmtId="0">
      <sharedItems containsBlank="1"/>
    </cacheField>
    <cacheField name="Sr" numFmtId="0">
      <sharedItems containsString="0" containsBlank="1" containsNumber="1" containsInteger="1" minValue="1" maxValue="1273"/>
    </cacheField>
    <cacheField name="Days (Date)" numFmtId="0" databaseField="0">
      <fieldGroup base="1">
        <rangePr groupBy="days" startDate="2023-01-02T00:00:00" endDate="2023-11-28T00:00:00"/>
        <groupItems count="368">
          <s v="&lt;02-01-2023"/>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28-11-2023"/>
        </groupItems>
      </fieldGroup>
    </cacheField>
    <cacheField name="Months (Date)" numFmtId="0" databaseField="0">
      <fieldGroup base="1">
        <rangePr groupBy="months" startDate="2023-01-02T00:00:00" endDate="2023-11-28T00:00:00"/>
        <groupItems count="14">
          <s v="&lt;02-01-2023"/>
          <s v="Jan"/>
          <s v="Feb"/>
          <s v="Mar"/>
          <s v="Apr"/>
          <s v="May"/>
          <s v="Jun"/>
          <s v="Jul"/>
          <s v="Aug"/>
          <s v="Sep"/>
          <s v="Oct"/>
          <s v="Nov"/>
          <s v="Dec"/>
          <s v="&gt;28-11-2023"/>
        </groupItems>
      </fieldGroup>
    </cacheField>
  </cacheFields>
  <extLst>
    <ext xmlns:x14="http://schemas.microsoft.com/office/spreadsheetml/2009/9/main" uri="{725AE2AE-9491-48be-B2B4-4EB974FC3084}">
      <x14:pivotCacheDefinition pivotCacheId="1513611195"/>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bhikalp srivastav" refreshedDate="45261.619430439816" createdVersion="8" refreshedVersion="8" minRefreshableVersion="3" recordCount="4656" xr:uid="{02552CD2-3D6F-4960-B100-64FDF9BE2684}">
  <cacheSource type="worksheet">
    <worksheetSource ref="B3:K4659" sheet="Sheet3"/>
  </cacheSource>
  <cacheFields count="12">
    <cacheField name="App #" numFmtId="0">
      <sharedItems containsSemiMixedTypes="0" containsString="0" containsNumber="1" containsInteger="1" minValue="194767" maxValue="230343"/>
    </cacheField>
    <cacheField name="Date" numFmtId="14">
      <sharedItems containsSemiMixedTypes="0" containsNonDate="0" containsDate="1" containsString="0" minDate="2023-01-02T00:00:00" maxDate="2023-11-28T00:00:00" count="263">
        <d v="2023-01-02T00:00:00"/>
        <d v="2023-01-03T00:00:00"/>
        <d v="2023-01-04T00:00:00"/>
        <d v="2023-01-05T00:00:00"/>
        <d v="2023-01-06T00:00:00"/>
        <d v="2023-01-07T00:00:00"/>
        <d v="2023-01-08T00:00:00"/>
        <d v="2023-01-09T00:00:00"/>
        <d v="2023-01-10T00:00:00"/>
        <d v="2023-01-11T00:00:00"/>
        <d v="2023-01-12T00:00:00"/>
        <d v="2023-01-13T00:00:00"/>
        <d v="2023-01-16T00:00:00"/>
        <d v="2023-01-17T00:00:00"/>
        <d v="2023-01-18T00:00:00"/>
        <d v="2023-01-19T00:00:00"/>
        <d v="2023-01-20T00:00:00"/>
        <d v="2023-01-21T00:00:00"/>
        <d v="2023-01-22T00:00:00"/>
        <d v="2023-01-23T00:00:00"/>
        <d v="2023-01-24T00:00:00"/>
        <d v="2023-01-25T00:00:00"/>
        <d v="2023-01-27T00:00:00"/>
        <d v="2023-01-30T00:00:00"/>
        <d v="2023-01-31T00:00:00"/>
        <d v="2023-02-01T00:00:00"/>
        <d v="2023-02-02T00:00:00"/>
        <d v="2023-02-03T00:00:00"/>
        <d v="2023-02-04T00:00:00"/>
        <d v="2023-02-06T00:00:00"/>
        <d v="2023-02-07T00:00:00"/>
        <d v="2023-02-08T00:00:00"/>
        <d v="2023-02-09T00:00:00"/>
        <d v="2023-02-10T00:00:00"/>
        <d v="2023-02-13T00:00:00"/>
        <d v="2023-02-14T00:00:00"/>
        <d v="2023-02-15T00:00:00"/>
        <d v="2023-02-16T00:00:00"/>
        <d v="2023-02-17T00:00:00"/>
        <d v="2023-02-20T00:00:00"/>
        <d v="2023-02-21T00:00:00"/>
        <d v="2023-02-22T00:00:00"/>
        <d v="2023-02-23T00:00:00"/>
        <d v="2023-02-24T00:00:00"/>
        <d v="2023-02-27T00:00:00"/>
        <d v="2023-02-28T00:00:00"/>
        <d v="2023-03-01T00:00:00"/>
        <d v="2023-03-02T00:00:00"/>
        <d v="2023-03-03T00:00:00"/>
        <d v="2023-03-04T00:00:00"/>
        <d v="2023-03-06T00:00:00"/>
        <d v="2023-03-07T00:00:00"/>
        <d v="2023-03-08T00:00:00"/>
        <d v="2023-03-09T00:00:00"/>
        <d v="2023-03-10T00:00:00"/>
        <d v="2023-03-12T00:00:00"/>
        <d v="2023-03-13T00:00:00"/>
        <d v="2023-03-14T00:00:00"/>
        <d v="2023-03-15T00:00:00"/>
        <d v="2023-03-16T00:00:00"/>
        <d v="2023-03-17T00:00:00"/>
        <d v="2023-03-18T00:00:00"/>
        <d v="2023-03-20T00:00:00"/>
        <d v="2023-03-21T00:00:00"/>
        <d v="2023-03-22T00:00:00"/>
        <d v="2023-03-23T00:00:00"/>
        <d v="2023-03-24T00:00:00"/>
        <d v="2023-03-27T00:00:00"/>
        <d v="2023-03-28T00:00:00"/>
        <d v="2023-03-29T00:00:00"/>
        <d v="2023-03-30T00:00:00"/>
        <d v="2023-03-31T00:00:00"/>
        <d v="2023-04-01T00:00:00"/>
        <d v="2023-04-03T00:00:00"/>
        <d v="2023-04-04T00:00:00"/>
        <d v="2023-04-05T00:00:00"/>
        <d v="2023-04-06T00:00:00"/>
        <d v="2023-04-07T00:00:00"/>
        <d v="2023-04-09T00:00:00"/>
        <d v="2023-04-10T00:00:00"/>
        <d v="2023-04-11T00:00:00"/>
        <d v="2023-04-12T00:00:00"/>
        <d v="2023-04-13T00:00:00"/>
        <d v="2023-04-14T00:00:00"/>
        <d v="2023-04-15T00:00:00"/>
        <d v="2023-04-17T00:00:00"/>
        <d v="2023-04-18T00:00:00"/>
        <d v="2023-04-19T00:00:00"/>
        <d v="2023-04-20T00:00:00"/>
        <d v="2023-04-21T00:00:00"/>
        <d v="2023-04-24T00:00:00"/>
        <d v="2023-04-25T00:00:00"/>
        <d v="2023-04-26T00:00:00"/>
        <d v="2023-04-27T00:00:00"/>
        <d v="2023-04-28T00:00:00"/>
        <d v="2023-04-29T00:00:00"/>
        <d v="2023-05-01T00:00:00"/>
        <d v="2023-05-02T00:00:00"/>
        <d v="2023-05-03T00:00:00"/>
        <d v="2023-05-04T00:00:00"/>
        <d v="2023-05-05T00:00:00"/>
        <d v="2023-05-06T00:00:00"/>
        <d v="2023-05-07T00:00:00"/>
        <d v="2023-05-08T00:00:00"/>
        <d v="2023-05-09T00:00:00"/>
        <d v="2023-05-10T00:00:00"/>
        <d v="2023-05-11T00:00:00"/>
        <d v="2023-05-12T00:00:00"/>
        <d v="2023-05-15T00:00:00"/>
        <d v="2023-05-16T00:00:00"/>
        <d v="2023-05-17T00:00:00"/>
        <d v="2023-05-18T00:00:00"/>
        <d v="2023-05-19T00:00:00"/>
        <d v="2023-05-20T00:00:00"/>
        <d v="2023-05-22T00:00:00"/>
        <d v="2023-05-23T00:00:00"/>
        <d v="2023-05-24T00:00:00"/>
        <d v="2023-05-25T00:00:00"/>
        <d v="2023-05-26T00:00:00"/>
        <d v="2023-05-29T00:00:00"/>
        <d v="2023-05-30T00:00:00"/>
        <d v="2023-05-31T00:00:00"/>
        <d v="2023-06-01T00:00:00"/>
        <d v="2023-06-02T00:00:00"/>
        <d v="2023-06-03T00:00:00"/>
        <d v="2023-06-05T00:00:00"/>
        <d v="2023-06-06T00:00:00"/>
        <d v="2023-06-07T00:00:00"/>
        <d v="2023-06-08T00:00:00"/>
        <d v="2023-06-09T00:00:00"/>
        <d v="2023-06-11T00:00:00"/>
        <d v="2023-06-12T00:00:00"/>
        <d v="2023-06-13T00:00:00"/>
        <d v="2023-06-14T00:00:00"/>
        <d v="2023-06-15T00:00:00"/>
        <d v="2023-06-16T00:00:00"/>
        <d v="2023-06-17T00:00:00"/>
        <d v="2023-06-19T00:00:00"/>
        <d v="2023-06-20T00:00:00"/>
        <d v="2023-06-21T00:00:00"/>
        <d v="2023-06-22T00:00:00"/>
        <d v="2023-06-23T00:00:00"/>
        <d v="2023-06-26T00:00:00"/>
        <d v="2023-06-27T00:00:00"/>
        <d v="2023-06-28T00:00:00"/>
        <d v="2023-06-29T00:00:00"/>
        <d v="2023-06-30T00:00:00"/>
        <d v="2023-07-01T00:00:00"/>
        <d v="2023-07-02T00:00:00"/>
        <d v="2023-07-03T00:00:00"/>
        <d v="2023-07-04T00:00:00"/>
        <d v="2023-07-05T00:00:00"/>
        <d v="2023-07-06T00:00:00"/>
        <d v="2023-07-07T00:00:00"/>
        <d v="2023-07-10T00:00:00"/>
        <d v="2023-07-11T00:00:00"/>
        <d v="2023-07-12T00:00:00"/>
        <d v="2023-07-13T00:00:00"/>
        <d v="2023-07-14T00:00:00"/>
        <d v="2023-07-15T00:00:00"/>
        <d v="2023-07-17T00:00:00"/>
        <d v="2023-07-18T00:00:00"/>
        <d v="2023-07-19T00:00:00"/>
        <d v="2023-07-20T00:00:00"/>
        <d v="2023-07-21T00:00:00"/>
        <d v="2023-07-24T00:00:00"/>
        <d v="2023-07-25T00:00:00"/>
        <d v="2023-07-26T00:00:00"/>
        <d v="2023-07-27T00:00:00"/>
        <d v="2023-07-28T00:00:00"/>
        <d v="2023-07-29T00:00:00"/>
        <d v="2023-07-31T00:00:00"/>
        <d v="2023-08-01T00:00:00"/>
        <d v="2023-08-02T00:00:00"/>
        <d v="2023-08-03T00:00:00"/>
        <d v="2023-08-04T00:00:00"/>
        <d v="2023-08-05T00:00:00"/>
        <d v="2023-08-06T00:00:00"/>
        <d v="2023-08-07T00:00:00"/>
        <d v="2023-08-08T00:00:00"/>
        <d v="2023-08-09T00:00:00"/>
        <d v="2023-08-10T00:00:00"/>
        <d v="2023-08-11T00:00:00"/>
        <d v="2023-08-14T00:00:00"/>
        <d v="2023-08-16T00:00:00"/>
        <d v="2023-08-17T00:00:00"/>
        <d v="2023-08-18T00:00:00"/>
        <d v="2023-08-19T00:00:00"/>
        <d v="2023-08-21T00:00:00"/>
        <d v="2023-08-22T00:00:00"/>
        <d v="2023-08-23T00:00:00"/>
        <d v="2023-08-24T00:00:00"/>
        <d v="2023-08-25T00:00:00"/>
        <d v="2023-08-28T00:00:00"/>
        <d v="2023-08-29T00:00:00"/>
        <d v="2023-08-30T00:00:00"/>
        <d v="2023-09-01T00:00:00"/>
        <d v="2023-09-02T00:00:00"/>
        <d v="2023-09-04T00:00:00"/>
        <d v="2023-09-05T00:00:00"/>
        <d v="2023-09-06T00:00:00"/>
        <d v="2023-09-07T00:00:00"/>
        <d v="2023-09-08T00:00:00"/>
        <d v="2023-09-11T00:00:00"/>
        <d v="2023-09-12T00:00:00"/>
        <d v="2023-09-13T00:00:00"/>
        <d v="2023-09-14T00:00:00"/>
        <d v="2023-09-15T00:00:00"/>
        <d v="2023-09-16T00:00:00"/>
        <d v="2023-09-18T00:00:00"/>
        <d v="2023-09-19T00:00:00"/>
        <d v="2023-09-20T00:00:00"/>
        <d v="2023-09-21T00:00:00"/>
        <d v="2023-09-22T00:00:00"/>
        <d v="2023-09-25T00:00:00"/>
        <d v="2023-09-26T00:00:00"/>
        <d v="2023-09-27T00:00:00"/>
        <d v="2023-09-28T00:00:00"/>
        <d v="2023-09-29T00:00:00"/>
        <d v="2023-09-30T00:00:00"/>
        <d v="2023-10-03T00:00:00"/>
        <d v="2023-10-04T00:00:00"/>
        <d v="2023-10-05T00:00:00"/>
        <d v="2023-10-06T00:00:00"/>
        <d v="2023-10-07T00:00:00"/>
        <d v="2023-10-09T00:00:00"/>
        <d v="2023-10-10T00:00:00"/>
        <d v="2023-10-11T00:00:00"/>
        <d v="2023-10-12T00:00:00"/>
        <d v="2023-10-13T00:00:00"/>
        <d v="2023-10-14T00:00:00"/>
        <d v="2023-10-16T00:00:00"/>
        <d v="2023-10-17T00:00:00"/>
        <d v="2023-10-18T00:00:00"/>
        <d v="2023-10-19T00:00:00"/>
        <d v="2023-10-20T00:00:00"/>
        <d v="2023-10-21T00:00:00"/>
        <d v="2023-10-23T00:00:00"/>
        <d v="2023-10-25T00:00:00"/>
        <d v="2023-10-26T00:00:00"/>
        <d v="2023-10-27T00:00:00"/>
        <d v="2023-10-30T00:00:00"/>
        <d v="2023-10-31T00:00:00"/>
        <d v="2023-11-01T00:00:00"/>
        <d v="2023-11-02T00:00:00"/>
        <d v="2023-11-03T00:00:00"/>
        <d v="2023-11-04T00:00:00"/>
        <d v="2023-11-06T00:00:00"/>
        <d v="2023-11-07T00:00:00"/>
        <d v="2023-11-08T00:00:00"/>
        <d v="2023-11-09T00:00:00"/>
        <d v="2023-11-10T00:00:00"/>
        <d v="2023-11-11T00:00:00"/>
        <d v="2023-11-14T00:00:00"/>
        <d v="2023-11-16T00:00:00"/>
        <d v="2023-11-17T00:00:00"/>
        <d v="2023-11-18T00:00:00"/>
        <d v="2023-11-20T00:00:00"/>
        <d v="2023-11-21T00:00:00"/>
        <d v="2023-11-22T00:00:00"/>
        <d v="2023-11-23T00:00:00"/>
        <d v="2023-11-24T00:00:00"/>
        <d v="2023-11-27T00:00:00"/>
      </sharedItems>
      <fieldGroup par="11"/>
    </cacheField>
    <cacheField name="Proposer Name" numFmtId="0">
      <sharedItems count="1736">
        <s v="BHAWANA JAISWAL"/>
        <s v="VIKAS PANDEY"/>
        <s v="DIVYA SHARMA"/>
        <s v="SURESH NHANU GADEKAR"/>
        <s v="SAURABH RAGHVE"/>
        <s v="ANKUSH VIJAY"/>
        <s v="POORAN CHANDRA"/>
        <s v="ASHISH VASHISTH"/>
        <s v="AKASH TYAGI"/>
        <s v="SAVITA"/>
        <s v="GANGA DEVI"/>
        <s v="MOHITA SEHGAL"/>
        <s v="VARSHA ARORA"/>
        <s v="RISHI SEHGAL"/>
        <s v="SUBODH TRIPATHI"/>
        <s v="MANOHAR KUMAR VERMA"/>
        <s v="PRAKASH PRABHAKAR"/>
        <s v="AMARJEET SINGH"/>
        <s v="SHUBHANK DEEP"/>
        <s v="PROMILA"/>
        <s v="VIVEK KUMAR"/>
        <s v="RAM BABU SINGH"/>
        <s v="VIKAS MISHRA"/>
        <s v="RAKESH SHARDA"/>
        <s v="SUNIL RATHORE"/>
        <s v="JAI KISHAN RAWAT"/>
        <s v="TARSEM SINGH"/>
        <s v="MUKESH KUMAR"/>
        <s v="SHUBHAM DHINGRA"/>
        <s v="ARNAV GAUTAM"/>
        <s v="ADITRI GAUTAM"/>
        <s v="NIRMAL SHARDA"/>
        <s v="VAIBHAV VERMA"/>
        <s v="AKASH GUPTA"/>
        <s v="MADHU GUPTA"/>
        <s v="LAXMI PRIYA SAHU"/>
        <s v="CHANDAN PREET"/>
        <s v="ASHISH KUMAR SAHU"/>
        <s v="PRADIP KUMAR"/>
        <s v="RASHIMA SHARMA"/>
        <s v="VIJAY"/>
        <s v="ABHAY SAXENA"/>
        <s v="KAPIL ABROL"/>
        <s v="RAJEEV PATHANIA"/>
        <s v="SANTOSH RAJPUT"/>
        <s v="BIRAJ LAMA"/>
        <s v="KUSUM YADAV"/>
        <s v="RANDEEP KAUR VERMA"/>
        <s v="RAJNISH VIRMANI"/>
        <s v="SANGITA GOLEY"/>
        <s v="SAMEER SAXENA"/>
        <s v="PURUSHOTTAM KUMAR"/>
        <s v="M SANTOSH KUMAR"/>
        <s v="POONAM"/>
        <s v="RAHUL BANSAL"/>
        <s v="SURBHI BANSAL"/>
        <s v="PARMESHWAR SINGH"/>
        <s v="SUJIT KUMAR PATI"/>
        <s v="MOHAMMAD UZAIR SHAH"/>
        <s v="VINAY KUMAR SINGH"/>
        <s v="DEEPAK KASHYAP"/>
        <s v="GANGA SAGAR JAISWAL"/>
        <s v="DILIP TIWARI"/>
        <s v="VIJAY KUMAR"/>
        <s v="BINITA NEGI"/>
        <s v="AJIT KUMAR"/>
        <s v="POOJA"/>
        <s v="MOHAMMAD TUBRIZ KHAN"/>
        <s v="SONAKSHI ABROL"/>
        <s v="UTKARSH KULSHRESTHA"/>
        <s v="VIPIN KUMAR"/>
        <s v="SPRIHA MATHUR"/>
        <s v="GAURAV GROVER"/>
        <s v="ANUJ KUMAR SAINI"/>
        <s v="AANCHAL PURI"/>
        <s v="RAMESH KUMAR"/>
        <s v="RAHUL GUPTA"/>
        <s v="RUCHI AHLUWALIA"/>
        <s v="RASHMI SONI"/>
        <s v="SWATI"/>
        <s v="PANKAJ BISHT"/>
        <s v="MANOJ"/>
        <s v="ADESH KUMAR"/>
        <s v="RAM KUMAR"/>
        <s v="NUTAN KUMARI"/>
        <s v="ABHISHEK TYAGI"/>
        <s v="AMBUJ MISHRA"/>
        <s v="RAJESH YADAV"/>
        <s v="SUNDER SWAMI"/>
        <s v="BHUPESH SAHU"/>
        <s v="DEEKSHA SINGH JADON"/>
        <s v="PRIYAL AGRAWAL"/>
        <s v="GHANSHYAM SINGH CHAUHAN"/>
        <s v="DEEPAK"/>
        <s v="SANDEEP KUMAR"/>
        <s v="AKHIL SHARMA"/>
        <s v="PREETI GORLA"/>
        <s v="SHEFALI KANAL"/>
        <s v="DEEP PRAKASH"/>
        <s v="RASHMI"/>
        <s v="KARAN VIG"/>
        <s v="VINOD KOTI"/>
        <s v="LALIT MOHAN"/>
        <s v="DEEPANSHU SATRAWAL"/>
        <s v="BINAY KUMAR"/>
        <s v="MEENA"/>
        <s v="KARUNA JHA"/>
        <s v="RITU YADAV"/>
        <s v="REKHA GUPTA"/>
        <s v="RATTAN LAL PANDIT"/>
        <s v="SUBRATA RANJAN DAS"/>
        <s v="NEERAJ SHARMA"/>
        <s v="ABHISHEK YADAV"/>
        <s v="SAURABH KUMAR UPADHAYAY"/>
        <s v="PALAK BAJPAI"/>
        <s v="MANI MAHESHWARI"/>
        <s v="CHESHTA MITTAL"/>
        <s v="NITESH GOYAL"/>
        <s v="PREETI TANWER"/>
        <s v="AJAY SINGH"/>
        <s v="SAPNA KATYAL"/>
        <s v="ANSHUMAN SHARMA"/>
        <s v="SHASHI KUMAR BHUSHAN"/>
        <s v="TIKA RAM"/>
        <s v="ANKUR MAHESHWARI"/>
        <s v="SUMIT BHUTANI"/>
        <s v="ANUP BHUTANI"/>
        <s v="KALPANA MAHESHWARI"/>
        <s v="MATHEW VERGHESE"/>
        <s v="SUKHDEV SINGH"/>
        <s v="SHAMBHU SINGH CHAUHAN"/>
        <s v="KUNAL RAUT"/>
        <s v="HEMANT THAKUR"/>
        <s v="RAHUL"/>
        <s v="UTTAM CHAUHAN"/>
        <s v="ABHAY SEN"/>
        <s v="VIJAY SEHRAWAT"/>
        <s v="SANJEEV KUMAR"/>
        <s v="VINAY KUMAR"/>
        <s v="DHEERAJ KUMAR"/>
        <s v="BABNEET TULI"/>
        <s v="DEEPAK KUMAR"/>
        <s v="MONIKA PAREEK"/>
        <s v="MITALI AGARWAL"/>
        <s v="ANURADHA PAREEK"/>
        <s v="TUSHAR SHARMA"/>
        <s v="ANIL KUMAR"/>
        <s v="RISHU OJHA"/>
        <s v="KALLOL KUMAR GOSWAMI"/>
        <s v="VIKASH SHUKLA"/>
        <s v="HIMANSHU"/>
        <s v="ARUN ANAND"/>
        <s v="SHREYA AMUL PAWASKAR"/>
        <s v="TARUN KUMAR PAL"/>
        <s v="BARUN KUMAR PAL"/>
        <s v="BHARTI VARUN"/>
        <s v="SMITAKSHI BOSE"/>
        <s v="SHUBHAM MISHRA"/>
        <s v="VIJAY SHARMA"/>
        <s v="ZENIA DUTTA"/>
        <s v="PANKAJ SINGHAL"/>
        <s v="AKSHITA SINGHAL"/>
        <s v="KISHOR KUMAR TAMTA"/>
        <s v="ANITA KUMARI PATNAIK"/>
        <s v="KUSUM SHARMA"/>
        <s v="NIRMALA DEVI"/>
        <s v="PRABOD AGGARWAL"/>
        <s v="MRINAL SINHA"/>
        <s v="SANDHAYA RANA"/>
        <s v="VANDANA DAHIYA"/>
        <s v="VEDANTAM HARI NARAYANA"/>
        <s v="REKHA VERMA"/>
        <s v="NITU RAI"/>
        <s v="KARAN SINGH"/>
        <s v="SANTOSH PANDEY"/>
        <s v="SANTOSH PANDAY"/>
        <s v="ROHIT TAYAL"/>
        <s v="BHAUNA"/>
        <s v="SAAD ALI KHAN"/>
        <s v="SIDDHARTH SHARMA"/>
        <s v="CHANDERPAL YADAV"/>
        <s v="PAWAN BHATI"/>
        <s v="SHUBHRA SRIVASTAVA"/>
        <s v="DEVENDER KUMAR"/>
        <s v="SWATI GARG"/>
        <s v="VISHAL GARG"/>
        <s v="RAHUL KUMAR"/>
        <s v="YOGESH VIRMANI"/>
        <s v="ANSHUL GUPTA"/>
        <s v="RENU BALA"/>
        <s v="PREETI SHARMA"/>
        <s v="SIDDHANT VATS"/>
        <s v="JAYESH TAUK"/>
        <s v="DIMPLE PRAVEEN KUMAWAT"/>
        <s v="MUKESH KUMAR PANDEY"/>
        <s v="ANISH AGGARWAL"/>
        <s v="NANCY SALUJA"/>
        <s v="SUNITA"/>
        <s v="RAVIKIRAN NIRBHAVANE"/>
        <s v="VIVEK KANT"/>
        <s v="GAURAV ANAND"/>
        <s v="ROOP NARAYAN THAKUR"/>
        <s v="GEETU CHADHA"/>
        <s v="GAURAV SINGH PARMAR"/>
        <s v="SHIVANGI MITTAL"/>
        <s v="AJAY PARASHAR"/>
        <s v="ISHA TALWAR"/>
        <s v="AKHIL CHADHA"/>
        <s v="SRIJANI BANERJEE"/>
        <s v="AYUSH GUPTA"/>
        <s v="AVINASH RAMJI GORE"/>
        <s v="BASAVARAJ DURGAPPA MURAL"/>
        <s v="RITU RAJ SHARMA"/>
        <s v="NAVEEN RAJAK"/>
        <s v="RINKESH JHA"/>
        <s v="SAURABH KANTI DEV"/>
        <s v="MAMTA DALAL"/>
        <s v="VAIBHAV RASTOGI"/>
        <s v="VIBHA VASHISTH"/>
        <s v="DEEPAK SHARMA"/>
        <s v="GURSHA BEDI"/>
        <s v="JANPREET SINGH BEDI"/>
        <s v="GARIMA YADAV"/>
        <s v="SONALI MITRA"/>
        <s v="MAMTA VERMA"/>
        <s v="MAYANK GOEL"/>
        <s v="BHARTI PRASAD"/>
        <s v="GOVIND GAUTAM"/>
        <s v="SURAJ KAUSHIK"/>
        <s v="VIKAS TOKSYA"/>
        <s v="SIDHANT BHASKAR"/>
        <s v="SHYAM SUNDER GUPTA"/>
        <s v="NITIN YADAV"/>
        <s v="AMIT AGGARWAL"/>
        <s v="DUSHYANT SHARMA"/>
        <s v="KARAN BHARDWAJ"/>
        <s v="MAYURI YADAV"/>
        <s v="UMAIMA SINGH"/>
        <s v="ANOOP D"/>
        <s v="PREETI RASTOGI"/>
        <s v="SANDESH SRIVASTAVA"/>
        <s v="ANJALI"/>
        <s v="KARAN KAPOOR"/>
        <s v="SAMEER KULSHRESHTHA"/>
        <s v="MUDIT AGGARWAL"/>
        <s v="AANCHAL KAPOOR"/>
        <s v="SAURAV DAS"/>
        <s v="SHWETA GOYAL"/>
        <s v="SUNITA IYER"/>
        <s v="BIPLAB SEN"/>
        <s v="SANDEEP R DIDDI"/>
        <s v="KUNAL POPLI"/>
        <s v="HEMANT RATURI"/>
        <s v="LAKHWINDER SINGH"/>
        <s v="SUNIL KOUL"/>
        <s v="BEDRE SUYASH SOPANRAO"/>
        <s v="SUNIL KUMAR"/>
        <s v="REKHA"/>
        <s v="NAVEEN KUMAR"/>
        <s v="KAUSHIK KUMAR DE"/>
        <s v="RUBY SAHAI"/>
        <s v="MONIKA SOLANKI"/>
        <s v="KUSUMLATA SINGH"/>
        <s v="KHUSHI SHARMA"/>
        <s v="PREETI VISHWAKARMA"/>
        <s v="LOWKUSH GUPTA"/>
        <s v="LAKHMI SINGH"/>
        <s v="POOJA VERMA"/>
        <s v="SHILPY TANDON"/>
        <s v="ROHAN JANGOTRA"/>
        <s v="ABHISHEK RAI"/>
        <s v="KRISHAN GOEL"/>
        <s v="SUSHIL DARJI"/>
        <s v="ARCHANA"/>
        <s v="JAI KESRI"/>
        <s v="VIKAS DAHIYA"/>
        <s v="AJAY PETER"/>
        <s v="ANITA PANT"/>
        <s v="RUCHI VERMA"/>
        <s v="TANUJ BHUTANI"/>
        <s v="SOUMYA SHANKAR"/>
        <s v="ADITI KAPOOR"/>
        <s v="ALOK AGARWAL"/>
        <s v="SACHIN KUMAR"/>
        <s v="AJAY VIG"/>
        <s v="SUNIL KUMAR SAH"/>
        <s v="ANIL PRADHAN"/>
        <s v="SHIKHA"/>
        <s v="KRISHAN KUMAR"/>
        <s v="RAHUL SUGUNAN"/>
        <s v="PRAKHAR GUPTA"/>
        <s v="SUMAN GOGOAI"/>
        <s v="RAKESH KUMAR"/>
        <s v="ABHILASH POKHRIYAL"/>
        <s v="DHRUV AGGARWAL"/>
        <s v="SHAILY MISHRA"/>
        <s v="SMARAJIT KUMAR SEN"/>
        <s v="GAURAV RAJPUT"/>
        <s v="ADITYA CHAITANYA GHOSH"/>
        <s v="ANJU AHLUWALIA"/>
        <s v="UJJWAL PARIHAR"/>
        <s v="VINAY SINGH"/>
        <s v="DIPESH JOSHI"/>
        <s v="RAJESH KUMAR S SHARMA"/>
        <s v="VISHESH"/>
        <s v="SUDHIR KUMAR"/>
        <s v="AKHIL KHANDWEKAR"/>
        <s v="MINAL SONI"/>
        <s v="VIJAYA DINKAR MANJREKAR"/>
        <s v="TAMAL NATH"/>
        <s v="HEENA SHARMA"/>
        <s v="KAVITA"/>
        <s v="VIJAY PRATAP SINGH"/>
        <s v="KUNDAN LAL"/>
        <s v="MANISH CHAUHAN"/>
        <s v="DIPALI RAUT"/>
        <s v="MUDIT GOYAL"/>
        <s v="PUNEET CHHABRA"/>
        <s v="SUMEET SHRIVASTAVA"/>
        <s v="MUKESH KUMAR GOEL"/>
        <s v="NARINDERJIT SINGH"/>
        <s v="SUGANDHA SHARDA"/>
        <s v="MAHENDER SINGH"/>
        <s v="GAURAV DUA"/>
        <s v="SONAM AGARWAL"/>
        <s v="SUSHANT KUMAR SINGH"/>
        <s v="SALONI BAWEJA"/>
        <s v="SAURABH SHARMA"/>
        <s v="AMIT RAJ"/>
        <s v="AMAN KAPOOR"/>
        <s v="SATNAM SINGH"/>
        <s v="AJAY KUMAR"/>
        <s v="GAURAV BHATIA"/>
        <s v="NIKHIL LAMBA"/>
        <s v="HEMLATHA GANGRAJU"/>
        <s v="HARPREET SINGH BAJAJ"/>
        <s v="GAZAL BAJAJ"/>
        <s v="RENU BHATT"/>
        <s v="KAPIL BAKSHI"/>
        <s v="SANDESH RAO"/>
        <s v="MAHENDRA KUMAR"/>
        <s v="VINAY KUMAR YADAV"/>
        <s v="DEVAL KULSHRESTHA"/>
        <s v="RINKU"/>
        <s v="UJJWAL SUR"/>
        <s v="BABITA PUNDIR"/>
        <s v="NITIN SINGH"/>
        <s v="MANISHA KUMARI"/>
        <s v="PRAMOD KUMAR CHAURASIA"/>
        <s v="NAVEEN KUMAR SHARMA"/>
        <s v="ATMA PRAKASH"/>
        <s v="RAJ KUMAR PRADHAN"/>
        <s v="PALLAVI DHINGRA"/>
        <s v="VIKAS SEHIJPAL"/>
        <s v="RAHUL CHABBRA"/>
        <s v="MD MUBARAK"/>
        <s v="RAJESH KUMAR SHARMA"/>
        <s v="DEEPAK MAHESHWARI"/>
        <s v="VINEY KUMAR"/>
        <s v="SIDDHANT PATHANIA"/>
        <s v="NEELAM RANI"/>
        <s v="TAPAN BHATTACHARYA"/>
        <s v="GOURI BHATTACHARYA"/>
        <s v="RAMESH BALKRISHNA GHODVINDE"/>
        <s v="ANAND SHRIDHAR RAO"/>
        <s v="GURVENDRA P TOMAR"/>
        <s v="ASHISH BHANDARI"/>
        <s v="BHANU PRATAP"/>
        <s v="RAHUL SINHA"/>
        <s v="SASHIKANT RAJGURU"/>
        <s v="KAVITA UPADHYAY"/>
        <s v="PARTH DOGRA"/>
        <s v="SHASHANK SHARMA"/>
        <s v="TWINKLE GOYAL"/>
        <s v="SHIBU VARGHESE"/>
        <s v="MANPREET MALIK"/>
        <s v="DEVASHISH GUPTA"/>
        <s v="RAKESH SINGH"/>
        <s v="CHARLES"/>
        <s v="ASHISH SHARMA"/>
        <s v="SUMAN SUMANTA"/>
        <s v="VIMAL JAIN"/>
        <s v="NANDINI BHATIA"/>
        <s v="SANJAY KUMAR MISHRA"/>
        <s v="CHANDRA GEETA KUMAR"/>
        <s v="SHYAM SUNDER SINGH"/>
        <s v="MANOJ SINGH RAWAT"/>
        <s v="SHWETA BISHT"/>
        <s v="PANKAJ KATARIA"/>
        <s v="PANKAJ KATARIA,"/>
        <s v="ARCHANA CHAUHAN"/>
        <s v="AMIT BISHT"/>
        <s v="SRIDHARA"/>
        <s v="SEHDEV MAHARIYA"/>
        <s v="SAMIDHA GANESH UGALE"/>
        <s v="VIKAS GUPTA"/>
        <s v="MISHRI LAL"/>
        <s v="MAMTA KUMARI"/>
        <s v="HARISH SACHDEVA"/>
        <s v="DIVYA GARG"/>
        <s v="ASHA DEVI"/>
        <s v="PARUL MALIK"/>
        <s v="POORNA CHANDRA MISHRA"/>
        <s v="NITIN JAIN"/>
        <s v="MEENA KUMARI"/>
        <s v="REKHA DEVI"/>
        <s v="SOUMI BANERJEE"/>
        <s v="JITENDRA SINGH BISHT"/>
        <s v="PRIYANKA SEHWAL"/>
        <s v="OM KUNWAR"/>
        <s v="NARESH KUMAR"/>
        <s v="ANAND V DHABU"/>
        <s v="PUSHPENDRA CHAUHAN"/>
        <s v="GOPAL SINGH RANA"/>
        <s v="RAHUL NANDA"/>
        <s v="RICHA KUMARI"/>
        <s v="SUMAN"/>
        <s v="AMIT KUMAR"/>
        <s v="RISHABH OHRI"/>
        <s v="MANJU RAJESH GUPTA"/>
        <s v="GEETA RANI"/>
        <s v="PUNIT GHAI"/>
        <s v="VISHAL AGGARWAL"/>
        <s v="JIWAN SINGH MEHTA"/>
        <s v="PRAKHAR SINGHAL"/>
        <s v="MAMTA PRASAD"/>
        <s v="CHANDAN VYAS"/>
        <s v="DEVESH JOSHI"/>
        <s v="KARKERA VIJAY KRISHNAPPA"/>
        <s v="RUBY KUMARI"/>
        <s v="JAIVEER"/>
        <s v="TARUN CHUGH"/>
        <s v="ABHIJEET KUMAR"/>
        <s v="SANDIP KUMAR"/>
        <s v="BHARAT BHUSHAN GOEL"/>
        <s v="KASHIF SHAMIM"/>
        <s v="SONU BHANDARI"/>
        <s v="SANDEEP KUMAR RAVI"/>
        <s v="POONAM YADAV"/>
        <s v="RAKESH KUSANGI"/>
        <s v="JAY CHAKRABORTY"/>
        <s v="PRAVEENKUMAR BHEEMRAO PATIL"/>
        <s v="SHAHZAD HUSENI BARODAWALA"/>
        <s v="PHOOLAN KUMARI"/>
        <s v="BISWAJEET PANDA"/>
        <s v="PHOOLAN KUMAR"/>
        <s v="BHUPENDRA ARYA"/>
        <s v="C.R.RAMASWAMY"/>
        <s v="PRAMOD KUMAR SHARMA"/>
        <s v="BIKAS KUMAR SINGH"/>
        <s v="PRATIK GOPICHAND MORE"/>
        <s v="AMANPREET SINGH"/>
        <s v="JATIN ARORA"/>
        <s v="K.G.KAMAKSHI"/>
        <s v="RAJEEV RANJAN"/>
        <s v="PRAVEEN SHARMA KUMAR"/>
        <s v="KAUSHIKA BENARGEE"/>
        <s v="SONALIKA GAUTAM"/>
        <s v="RAJEEV KATYAL"/>
        <s v="GAURAV GUPTA"/>
        <s v="TAPASH SEN"/>
        <s v="SUKH DEV RAJ"/>
        <s v="KAJAL RANI"/>
        <s v="BHAWNA GUPTA"/>
        <s v="JEENI BHAVESH JOSHI"/>
        <s v="SUNITA SOOD"/>
        <s v="SHAFAT SULTANA"/>
        <s v="MANISH KUSUMWAL"/>
        <s v="SANDEEP SHARMA"/>
        <s v="ROSARIO GOMES"/>
        <s v="POONAM SINGH"/>
        <s v="SUNIL GOUTAM"/>
        <s v="SUNITA DHAR HAPPA"/>
        <s v="AMIT BALONI"/>
        <s v="DEEPAK JHA"/>
        <s v="YASH PAL"/>
        <s v="RISHABH SAXENA"/>
        <s v="BINOD KUMAR MAHTO"/>
        <s v="SUMIT KUMAR"/>
        <s v="SANJAY PRASAD"/>
        <s v="SANJAY KUMAR RAI"/>
        <s v="SANTOSH TUKARAM SHETYE"/>
        <s v="AAKASHLINA MITRA"/>
        <s v="LATA"/>
        <s v="NIPUN MAHAJAN"/>
        <s v="VISHAL SINGH"/>
        <s v="LALITA"/>
        <s v="MOHD ALAM"/>
        <s v="SHAUN SAJAN JACOB"/>
        <s v="PRAVEEN PEYYALA"/>
        <s v="TRIBUVAN CHAND PANDEY"/>
        <s v="RAJAN RAJESH GUPTA"/>
        <s v="ANNU RANA"/>
        <s v="RUSHIKESH GAJANAN GHAVAT"/>
        <s v="ANJALI AGGARWAL"/>
        <s v="ANAND SINGH"/>
        <s v="VIPUL TIWARI"/>
        <s v="TANISHQ GUPTA"/>
        <s v="RITU GUPTA"/>
        <s v="JASWANT B SINGH"/>
        <s v="HEMLATA SHARMA"/>
        <s v="SHIWANI VARUN"/>
        <s v="IRSHAD"/>
        <s v="AJAY KUMAR YADAV"/>
        <s v="SHOURYADEEP MISHRA"/>
        <s v="AAKRITI BUDHIRAJA"/>
        <s v="MANUJ GUPTA"/>
        <s v="SUDHIR MADAAN"/>
        <s v="ATUL KUMAR MOUDGIL"/>
        <s v="VIPUL JAIN"/>
        <s v="APURV NAYAN"/>
        <s v="ANIKET NARULA"/>
        <s v="DEVESH KAUSHIK"/>
        <s v="CHETNA CHERUKUPALLI"/>
        <s v="SANJEEV BANSAL"/>
        <s v="RADHIKA AGARWAL"/>
        <s v="RAVI KUMAR AGRAWAL"/>
        <s v="SHANTI LAL"/>
        <s v="DIWAN SINGH RAUTELA"/>
        <s v="ANIRUDHA G TULJAPURKAR"/>
        <s v="SAVITA DEVI"/>
        <s v="ANUJ"/>
        <s v="MONIKA SHARMA"/>
        <s v="AMAN NARULA"/>
        <s v="AMIT GUPTA"/>
        <s v="ASHITA ANAND"/>
        <s v="ABHIJIT ASHOK SALVI"/>
        <s v="JYOTI RANI"/>
        <s v="NEERAJ KUMAR"/>
        <s v="BALAKRISHNA SHETTY"/>
        <s v="GAURAV"/>
        <s v="VIJAY KUMAR JAISWAL"/>
        <s v="S MUTHUKUMARAN"/>
        <s v="JITENDRA PRATAP SINGH"/>
        <s v="MEENAKSHI CHAUHAN"/>
        <s v="SUCHETA BANERJEE"/>
        <s v="AJEET"/>
        <s v="KUNDAN DINKAR MAHTRE"/>
        <s v="SHILPA BHARTI"/>
        <s v="SHOUVICK AICH"/>
        <s v="MITHUN KUMAR"/>
        <s v="NARENDRA KUMAR"/>
        <s v="SHIVAM KHANDELWAL"/>
        <s v="DINESH GHEVARCHAND SUTHAR"/>
        <s v="MADHU BOSE"/>
        <s v="NUTAN TIWARI"/>
        <s v="DHYANESHAWAR PANDAY"/>
        <s v="AKHILESHKUMAR S SHARMA"/>
        <s v="PRAKASH CHANDRA GUPTA"/>
        <s v="VIKASH TYAGI"/>
        <s v="RAJESH KUMAR JHA"/>
        <s v="VIVEK VISHWANATH KANERI"/>
        <s v="ABHISHEK BALONI"/>
        <s v="RISHI CHAUDHARY"/>
        <s v="SANTOSH DEWANGAN"/>
        <s v="VISHAMBAR DAYAL"/>
        <s v="RAJNI GUPTA"/>
        <s v="SUPRIYA"/>
        <s v="MEENA CHAUHAN"/>
        <s v="PRADEEP RANAWAT"/>
        <s v="HAMENDRA SHARMA"/>
        <s v="CHAITANYA SHARMA"/>
        <s v="RAJSHEKHAR SHUKLA"/>
        <s v="SAMEER SHAH"/>
        <s v="SNEHANGSU SEKHAR SAHA"/>
        <s v="ASHISH PANDEY"/>
        <s v="ABHISHEK AGARWAL"/>
        <s v="KANIKA SOOD"/>
        <s v="RANJAN B VERMA"/>
        <s v="PRASHANT KUMAR"/>
        <s v="UMESH PRASAD"/>
        <s v="RAJ KUMAR KOLI"/>
        <s v="NIPUN KUMAR MEHTA"/>
        <s v="DIVYA KUMAR SRIVASTAVA"/>
        <s v="RAKESH SHARMA"/>
        <s v="NITIN NIJHAWAN"/>
        <s v="ARCHANA MISHRA"/>
        <s v="HUMAYUN ABID MIRZA"/>
        <s v="PARITOSH SHARMA"/>
        <s v="YASH KULSHRESTHA"/>
        <s v="SANDEEP SINGH"/>
        <s v="ARCHANA MADAAN"/>
        <s v="MANASVI BHATRA"/>
        <s v="SUPRATIM MAJUMDAR"/>
        <s v="JAYENDRA SINGH TOMAR"/>
        <s v="ANUBHA JAIN"/>
        <s v="RAJ KUMAR MASAD"/>
        <s v="VIDUR VERMA"/>
        <s v="PRIYA LAHON"/>
        <s v="VIVEK SHARMA"/>
        <s v="BARNALEE GOSWAMI"/>
        <s v="SHARVAN SINGH RATHORE"/>
        <s v="SAIBA"/>
        <s v="AMOL V HATEKAR"/>
        <s v="PRIYANSHI SINGHAL"/>
        <s v="ARCHIT KUMAR MITTAL"/>
        <s v="CHITRARTH SAHAI"/>
        <s v="JATINDER GULATI"/>
        <s v="ANKUSH KUMAR DINKER"/>
        <s v="MANISH KUMAR KASHYAP"/>
        <s v="AMAN KUMAR"/>
        <s v="PANKAJ GOPICHAND MORE"/>
        <s v="INDUJA AGRAWAL"/>
        <s v="JITENDRA SINGH"/>
        <s v="SHALINI GUPTA"/>
        <s v="JAIMALA KUMARI"/>
        <s v="SWAPNIL MITTAL"/>
        <s v="ADHIR VIGG"/>
        <s v="PANKAJ KUMAR"/>
        <s v="SHIVANGI DUBEY"/>
        <s v="ADYASAA MOHPATRA"/>
        <s v="SURENDER KUMAR SHARMA"/>
        <s v="SOVARANI MOHPATRA"/>
        <s v="RAVINDRANATH MOHPATRA"/>
        <s v="SUNIL GULATI"/>
        <s v="MANJU RANI SINGLA"/>
        <s v="NITIN SINGLA"/>
        <s v="PUSHPAK SHARMA"/>
        <s v="VINAY KUMAR SINHA"/>
        <s v="RAHUL SINGH"/>
        <s v="ANIL SINGH"/>
        <s v="YASHWANT KUMAR SAHU"/>
        <s v="NARAYAN DAS TIWARI"/>
        <s v="ANJU GOEL"/>
        <s v="VAIBHAV PRAKASHRAO SHIRPURE"/>
        <s v="NARGIS"/>
        <s v="DHARAMPAL"/>
        <s v="YOGESH KUMAR"/>
        <s v="NIHAL SINGH"/>
        <s v="AJAY TYAGI"/>
        <s v="AJEESH RAJAN V"/>
        <s v="AMIT A SALVI"/>
        <s v="CHETNA AERON"/>
        <s v="KAMLESH SHARMA"/>
        <s v="C BARATHAN"/>
        <s v="SAUMYA SRIVASTAVA"/>
        <s v="BHUPESH RASTOGI"/>
        <s v="GAURAV SAPRA"/>
        <s v="DHIRAJ UDAPURE"/>
        <s v="PAWAN KUMAR"/>
        <s v="SANJAY KUMAR MUNDHRA"/>
        <s v="ILA AGARWAL"/>
        <s v="DEBANGSHI GUPTA"/>
        <s v="MAHIPAL SINGH NEGI"/>
        <s v="JOSHI BHAVESH"/>
        <s v="JUGAL KISHORE"/>
        <s v="NAINDEEP SINGH"/>
        <s v="GOPI KRISHNA GOPU"/>
        <s v="MUKESH KUMAR TALWAR"/>
        <s v="NEHA TANEJA"/>
        <s v="KALLOL MONDAL"/>
        <s v="VIKAS TIWARI"/>
        <s v="SANDEEP KUMAR SINGH"/>
        <s v="ASHWANI"/>
        <s v="VERNIKA JHAWAR"/>
        <s v="TAJINDER BEDI"/>
        <s v="SHERLY VARGHESE"/>
        <s v="ANIL THAKUR"/>
        <s v="MEGHA YADAV"/>
        <s v="AVISHEKH SINHA"/>
        <s v="SHRUTI SINHA"/>
        <s v="DEBABRATA SENAPATI"/>
        <s v="SUNIL KUMAR B N"/>
        <s v="SANTOSH SHOBHNATH GUPTA"/>
        <s v="PAYAL CHAUDHARY"/>
        <s v="CHETAN S CHAUHAN"/>
        <s v="PRITI PARNA DAS"/>
        <s v="ANAMIKA KAUSHIK"/>
        <s v="PRIYANK GUPTA"/>
        <s v="SOUMENDU NANDY"/>
        <s v="PRASUN BHARGAB"/>
        <s v="SUMIT KUMAR SHARMA"/>
        <s v="NIKHAR JOHAR"/>
        <s v="PAWAN KUMAR JHA"/>
        <s v="KUSUM GUPTA"/>
        <s v="MAYA DEVI"/>
        <s v="GLEN O RODRIGUES"/>
        <s v="UDAY SINGH"/>
        <s v="BISWAKALYANI PANDA"/>
        <s v="CHANDRIMA MAJUMDAR"/>
        <s v="GURJEEV KAUR WALIA"/>
        <s v="NEELAM MUNDHRA"/>
        <s v="SUBACHAN PRASAD"/>
        <s v="MAWAR BHARGAV KUMAR BHARAT KUMAR"/>
        <s v="SIDDHARTH SINGH"/>
        <s v="MANISH KUMAR"/>
        <s v="SMRITI VARMA"/>
        <s v="AMARJEET"/>
        <s v="NEETU GOLA"/>
        <s v="ARINDAM BISWAS"/>
        <s v="RAHUL KUMAR SINHA"/>
        <s v="ANIL RAWAT"/>
        <s v="INDU THAKUR"/>
        <s v="RAVENDRA SINGH"/>
        <s v="PRADEEP KUMAR PAHWA"/>
        <s v="RINKU JAISWAL"/>
        <s v="SUBRATA MUKHERJEE"/>
        <s v="ABAA SAHEB UTTAM SHEWALE"/>
        <s v="SURESH KUMAR MANDLEKAR"/>
        <s v="RAJESH MANIBHAI PATEL"/>
        <s v="TULSI PRASAD SAHU"/>
        <s v="DEEPAK VAIDYA"/>
        <s v="GEETA"/>
        <s v="MANSI DAWAR"/>
        <s v="VIPIN KUMAR SHARMA"/>
        <s v="MAYANK KANDPAL"/>
        <s v="SARABJEET KAUR DHALIWAL"/>
        <s v="CHIRAQUDEEN KHAN"/>
        <s v="SHAILENDRA KUMAR"/>
        <s v="AKHILESH JHA"/>
        <s v="RISHI MAHESHWARI"/>
        <s v="FAIZ ABDUL KHATIB"/>
        <s v="SMARANIKA SAHU"/>
        <s v="SUSHIL KUMAR"/>
        <s v="SUDESHNA SEN"/>
        <s v="MANSI VIRMANI"/>
        <s v="MANMOHAN SINGH"/>
        <s v="SHISHIR KUMAR"/>
        <s v="SATISH V DESHPANDE"/>
        <s v="MUKESH DABRAL"/>
        <s v="SUDIPTA BEHERA"/>
        <s v="JAY PRAKASH SHARMA"/>
        <s v="RAGHU NANDAN SINGH BISHT"/>
        <s v="TIPUGADE MINAKSHI SANDIP"/>
        <s v="DIMPLE GUPTA"/>
        <s v="DEEPAK SINGH CHAUHAN"/>
        <s v="DINESH YADAV"/>
        <s v="SUBHRA DASH"/>
        <s v="KHUSHI GOEL"/>
        <s v="PANCHAL UMANG CHIMANBHAI"/>
        <s v="NIGAMANANDA PATRA"/>
        <s v="NARESH ASWAL"/>
        <s v="SUPRIYA SINGH"/>
        <s v="RAKESH A KAVATHANKAR"/>
        <s v="KHUSI GOEL"/>
        <s v="PRADIKSHNA"/>
        <s v="POOJA JAIN"/>
        <s v="HEMANT SHUKLA"/>
        <s v="POOJA ANAND"/>
        <s v="SANTOSH TUTEJA"/>
        <s v="SHIVANI"/>
        <s v="ANIRUDHYA BASU"/>
        <s v="LATISHA MONGA"/>
        <s v="ARCHANA CHAWLA"/>
        <s v="HITESH MATHUR"/>
        <s v="SARIKA PATEL"/>
        <s v="VIRAL PATEL"/>
        <s v="AMARPAL SINGH"/>
        <s v="PARMEET KAUR"/>
        <s v="TILAK RAJ"/>
        <s v="DEEPAK JANGID"/>
        <s v="PATEL SARIKA VIRAL"/>
        <s v="SUHAS SADANAND GANPULE"/>
        <s v="ABHIJEET DHAR"/>
        <s v="RAJ KUMAR MASAND"/>
        <s v="KUSANGI RAKESH"/>
        <s v="BIRANDER SHARMA"/>
        <s v="MONALIZA BROUAH"/>
        <s v="VIPIN GUPTA"/>
        <s v="SAT PRAKASH"/>
        <s v="MOHD HAMRAJ"/>
        <s v="ANKITA JUYAL JUGRAN"/>
        <s v="BIPIN KUMAR PATHAK"/>
        <s v="TADWALKAR VARSHA VASANT"/>
        <s v="SABYASACHI DAS"/>
        <s v="KULVINDER SINGH"/>
        <s v="YASH TAMTA"/>
        <s v="ARVIND PANWAR"/>
        <s v="AMIT MITTAL"/>
        <s v="SOUMI"/>
        <s v="POOJA AGARWAL"/>
        <s v="SHAJI KUNJAPPAN"/>
        <s v="PRAKASH KUMAR"/>
        <s v="AJEET SINGH NARUKA"/>
        <s v="PANKAJ CHANDOLA"/>
        <s v="MISHKA AGGARWAL"/>
        <s v="MOHITH MENON"/>
        <s v="SUMIT"/>
        <s v="PRIYA NIGAM"/>
        <s v="MANOJ DORA"/>
        <s v="DINESH CHAUHAN"/>
        <s v="RADHA TALWAR"/>
        <s v="ISHA CHAWLA"/>
        <s v="PAWAN RATHI"/>
        <s v="PURABI RAY"/>
        <s v="RUCHIR JOSHI"/>
        <s v="MAITREYEE PATI"/>
        <s v="SAGAR ASHOK SHETYE"/>
        <s v="POOJA KOHLI"/>
        <s v="SARLA SHARMA"/>
        <s v="ANUPAM SAXENA"/>
        <s v="AARTI DEEPESH HARIA"/>
        <s v="UDAY KUMAR"/>
        <s v="VARUN PRATAP SINGH"/>
        <s v="ADITYA WALIA"/>
        <s v="DILIP SOLANKI"/>
        <s v="GUNJAN WALIA"/>
        <s v="RAJVEER SINGH"/>
        <s v="AMIT KUKREJA"/>
        <s v="JAGDISH CHANDRA CHAUDHARY"/>
        <s v="VAIBHAV CHAUDHARY"/>
        <s v="RAKESH VERMA"/>
        <s v="UPENDRA SHRIVASTVA"/>
        <s v="NANDI RANI"/>
        <s v="SOUMAY SHANKAR"/>
        <s v="NIKHIL MALHOTRA"/>
        <s v="AMIT DWIVEDI"/>
        <s v="UMESH NANDAN RAY"/>
        <s v="VIVEK TIWARI"/>
        <s v="SHARIQ BIN ARIF"/>
        <s v="PANSHUL JUGRAN"/>
        <s v="SATPUTE YASHWANT VINOD"/>
        <s v="SUDEEP KULKARNI"/>
        <s v="ABHISHEK VERMA"/>
        <s v="MANENDRA SINGH"/>
        <s v="VIVEK KHERA"/>
        <s v="RAJITA KHERA"/>
        <s v="DEEPIKA THAKUR"/>
        <s v="REMYA PRABHA G"/>
        <s v="ASHOK TAHILIANI"/>
        <s v="UMESH"/>
        <s v="MANISH KUMAR BINDAL"/>
        <s v="ALOK KUMAR GUPTA"/>
        <s v="ASHISH SARKAR"/>
        <s v="PARIVESH AGARWAL"/>
        <s v="KAMAL SINGH JAMMUAL"/>
        <s v="HARDEEP SINGH"/>
        <s v="MANAS"/>
        <s v="SONESH KUMAR"/>
        <s v="SANGITA PRAJAPATI"/>
        <s v="BEDRE SHREYSH SOPANRAO"/>
        <s v="RAJGURU MANISH DHANANJAY"/>
        <s v="SULOCHANA KAUSHIK"/>
        <s v="NEHA RATHEE"/>
        <s v="SINGH SANTOSH R"/>
        <s v="NEHA THUKRAL"/>
        <s v="RANVEER SINGH"/>
        <s v="TUHIN ROY CHOWDHAURY"/>
        <s v="DEEPIKA VATS"/>
        <s v="RAKESH MISHRA"/>
        <s v="KALINGA MOHANTY"/>
        <s v="SHAZIR MASOOD"/>
        <s v="SRINIDHI N GURURAJACHAR"/>
        <s v="AMIT KUMAR BISHT"/>
        <s v="VANDANA SINGH"/>
        <s v="AMOL GHARAT"/>
        <s v="SURAJ SINGH"/>
        <s v="SUMIT CHAURASIA"/>
        <s v="JITENDRA KUMAR YADAV"/>
        <s v="SARDEEP SINGH"/>
        <s v="SAIBA KAPOOR"/>
        <s v="SARVDEEP SINGH"/>
        <s v="SEEMA AGARWAL"/>
        <s v="LAVISHKA CHAWLA"/>
        <s v="YUDHVIR SINGH"/>
        <s v="CHINTAMAN VASANT SAHASRABUDHE"/>
        <s v="SHAILESH BHIMJI CHARANIA"/>
        <s v="MUKESH KUMAR GUPTA"/>
        <s v="ANUJ KAPOOR"/>
        <s v="KISHAN CHAND TANWAR"/>
        <s v="RITA JAIN"/>
        <s v="DAYALANI RAJESH JAGDISH"/>
        <s v="SANJAY AGARWAL"/>
        <s v="RICHA BEDI"/>
        <s v="JOYDEEP BISWAS"/>
        <s v="SUJIT KUMAR"/>
        <s v="KULDEEP SINGH"/>
        <s v="AVINASH YADAV"/>
        <s v="SANTHOSH C VENKATACHALAM"/>
        <s v="OM PRAKASH RAGHAV"/>
        <s v="SANAL UTHUPU"/>
        <s v="TANEESHA BANSAL"/>
        <s v="ROHIT BHANDARI"/>
        <s v="MANSI CHOUDHARY"/>
        <s v="SEEM AGARWAL"/>
        <s v="ABHINAV DUA"/>
        <s v="MUNISH KUMAR"/>
        <s v="SHAFI SHAIF"/>
        <s v="MD SHAKEEL AHMAD N"/>
        <s v="UTTAMKUMAR TUKARAM PATIL"/>
        <s v="ANINDYA NANDI"/>
        <s v="GURDEEP"/>
        <s v="JYOTI RAWAT"/>
        <s v="SASHIKANT RAJAGURU"/>
        <s v="JAGDISH SINGH RAWAT"/>
        <s v="MANISH NIGAM"/>
        <s v="VIDITI RAWAT"/>
        <s v="BRAHMANAND"/>
        <s v="PRERNA NARULA"/>
        <s v="JITENDRA KUMAR THAKUR"/>
        <s v="SUMAN SAMANTA"/>
        <s v="RAVINDER KUMAR"/>
        <s v="ROHIT SHARMA"/>
        <s v="VARUN VERMA"/>
        <s v="REENA ATRI"/>
        <s v="SHIKHA GOEL"/>
        <s v="SARATH MOHAN K"/>
        <s v="NIKUNJ GARG"/>
        <s v="SANJAY NAYYAR"/>
        <s v="DINESH MUPPINETI"/>
        <s v="ARPITA BHATTACHARJEE"/>
        <s v="SANDIP GOEL"/>
        <s v="ALOK KUMAR"/>
        <s v="LEELA TIWARI"/>
        <s v="NIRAJ KUMAR SINGH"/>
        <s v="SANDEEP CHAKRABORTY"/>
        <s v="SOMDUTT SHARMA"/>
        <s v="AKASH SHARMA"/>
        <s v="NALAWADE SANKET"/>
        <s v="SHRIRAM MADHUSUDAN TILAK"/>
        <s v="ASHUTOSH SINGH"/>
        <s v="ARVIND KUMAR"/>
        <s v="KSHITIJA NARAWANE"/>
        <s v="RAVINDRA KUMAR"/>
        <s v="RISHBHA OHRI"/>
        <s v="RAJNISH SRIVASTAVA"/>
        <s v="YASHPAL CHITRA"/>
        <s v="RABINDRA KUMAR SAHU"/>
        <s v="PUNIT KUMAR"/>
        <s v="ANURODH G SHAHAPURKAR"/>
        <s v="JAI SHIV GUPTA"/>
        <s v="ABHIKALP SRIVASTAV"/>
        <s v="GAURAV JAIN"/>
        <s v="CHAMAN"/>
        <s v="MAHENDRA"/>
        <s v="RAJESH D TARE"/>
        <s v="DEEPAK KUMAR SINGH"/>
        <s v="POOJA SHARMA"/>
        <s v="SHRI KRISHNA"/>
        <s v="NIKUNJ ARORA"/>
        <s v="PRASUN KUMAR"/>
        <s v="MANOJ KUMAR SINGH"/>
        <s v="ARUN KUMAR"/>
        <s v="SALIL MITTAL"/>
        <s v="RUPALI BAJPAI"/>
        <s v="BALVEER SINGH"/>
        <s v="ANUJ SANJAY AGARWAL"/>
        <s v="PRIYA RANJAN KUMAR"/>
        <s v="SANJAY KUMAR SINHA"/>
        <s v="RITABEN GOVINDBHAI FALDU"/>
        <s v="ARUN CHANDA"/>
        <s v="YOGITA NARANG"/>
        <s v="DEEPANKAR PANDEY"/>
        <s v="MATHEW VARGHESE"/>
        <s v="SHANKAR RAO ATAPAKALA"/>
        <s v="LALIT KUMAR CHUTANI"/>
        <s v="RAKESH KUMAR MOHANTY"/>
        <s v="ASHWINI KUMAR PAL"/>
        <s v="SAYED MUDASSIR KAZMI"/>
        <s v="KUNAL"/>
        <s v="C R RAMASWAMY"/>
        <s v="RAJESH VIJAY"/>
        <s v="NAVISH MATHUR"/>
        <s v="V HARIHARAN"/>
        <s v="PRADEEP HALDER"/>
        <s v="VINAY KUMAR MURALI"/>
        <s v="MOHINI DUTTA"/>
        <s v="VIJAY UNIYAL"/>
        <s v="ANAND KUMAR"/>
        <s v="PUNEET KUMAR"/>
        <s v="PRIYADARSHINI TRIPATHY"/>
        <s v="SUDHA"/>
        <s v="MAHEEMA AGGARWAL"/>
        <s v="ANUJ SURESH AGARWAL"/>
        <s v="REYANSH BHARGAV"/>
        <s v="POOJA YADAV"/>
        <s v="ARCHIT AGARWAL"/>
        <s v="RAMANJEET KAUR"/>
        <s v="MANMATH RAUT"/>
        <s v="NAVIN MANOCHA"/>
        <s v="HITESH DUBEY"/>
        <s v="SHRUTI"/>
        <s v="NEHA SRIVASTAVA"/>
        <s v="DIVYANSH SHARMA"/>
        <s v="ACHAL GUPTA"/>
        <s v="RAJIV VINAYAK KUMAWAT"/>
        <s v="SANJEEB DUTTA"/>
        <s v="NIRMALA KAUR"/>
        <s v="KOMAL NARANG"/>
        <s v="SANDEEP KAUR"/>
        <s v="SANDEEP ARORA"/>
        <s v="ABHIJIT CHAKRABORTY"/>
        <s v="VISHAL BHARDWAJ"/>
        <s v="ANJUM SHARDA"/>
        <s v="FARHAT PARVEEN"/>
        <s v="NAVYA AGARWAL"/>
        <s v="MOHD HIFAJURRAB FARIDI"/>
        <s v="SOURAV KHANNA"/>
        <s v="RAJENDRA ANNAJI GADHE"/>
        <s v="AMIT ROHILA"/>
        <s v="JITENDRA GUPTA"/>
        <s v="PRIYANKA MAHAR"/>
        <s v="ANAND JOSHI"/>
        <s v="AMIT MOHAN YADAV"/>
        <s v="SHUBHAM KUMAR"/>
        <s v="TEJENDER PAL"/>
        <s v="NIDHIN SARMAN P"/>
        <s v="SHASWAT SHUKHLA"/>
        <s v="HITESH BUTTA"/>
        <s v="MOHIT"/>
        <s v="REWA SHUKHLA"/>
        <s v="MANISH SRIVASTAVA"/>
        <s v="SUNIL"/>
        <s v="SHRISHTI SONI"/>
        <s v="NUPUR CHAURASIA"/>
        <s v="VANDANA SHUKHLA"/>
        <s v="KIRAN KUMAR"/>
        <s v="AGRENEY HAPPA"/>
        <s v="SHIVA BHARDWAJ"/>
        <s v="HINA BANSAL"/>
        <s v="MOHAN KUMAR"/>
        <s v="HITESH DUBAY"/>
        <s v="KAMINI PANDE"/>
        <s v="CHITENDER PAL"/>
        <s v="ISHITA RASTOGI"/>
        <s v="SUBASH CHANDRA SAHU"/>
        <s v="POOJA RAJESH SHARMA"/>
        <s v="CHIRAG DESAI"/>
        <s v="AVINASH VIJAY PARAB"/>
        <s v="KAUSHAL BALKRISHNA RAUT"/>
        <s v="PREM NATH GULATI"/>
        <s v="HEMANT KUMAR BHATRA"/>
        <s v="YOGESH JAIN"/>
        <s v="ANITA NEGI"/>
        <s v="SNEHA CHAWLA"/>
        <s v="MOHIT KUMAR"/>
        <s v="CHAKRESH KUMAR"/>
        <s v="CHITRANSHI SAXENA"/>
        <s v="ANOOP TANDON"/>
        <s v="TANISHA AGGARWAL"/>
        <s v="ARCHANA PANDEY"/>
        <s v="ADRASD SONI"/>
        <s v="ADARSH SONI"/>
        <s v="REKHA RANI"/>
        <s v="SARITA AGGARWAL"/>
        <s v="PROMILA TYAGI"/>
        <s v="SANGEETA BOTHRA"/>
        <s v="NITIN KUMAR"/>
        <s v="LAXMAN KUMAR GANCHI"/>
        <s v="RATI RAJ"/>
        <s v="KETAN DUTTA"/>
        <s v="BHUMIKA AGRAWAL"/>
        <s v="TANYA GUPTA"/>
        <s v="MANISH ARORA"/>
        <s v="DEEPESH MANSUKHLAL HARIA"/>
        <s v="TARUNA KASHYAP"/>
        <s v="SANJAY SINGH"/>
        <s v="SHUBHANGI PUNDIR"/>
        <s v="LIPIKA DUTTA"/>
        <s v="GANGAWATI SHUKHLA"/>
        <s v="KAPTAN SINGH"/>
        <s v="YOGENDRA SINGH"/>
        <s v="ANIL KUMAR DARJI"/>
        <s v="BHARAT BACHANI"/>
        <s v="MANOJ MONAPPA SHETTY"/>
        <s v="GAGAN GANDHI"/>
        <s v="SHANTANU S CHAUDHARI"/>
        <s v="RAJESH KUMAR"/>
        <s v="SHIVAM JAIN"/>
        <s v="AMIT RAMPAL"/>
        <s v="ANIL P BABU"/>
        <s v="RAVINDRA SINGH BISHT"/>
        <s v="HEMANT PANDEY"/>
        <s v="MAHUYA BANIK"/>
        <s v="ASHIMA MATHUR"/>
        <s v="ASHWANI KUMAR"/>
        <s v="SHIVAM KUMAR"/>
        <s v="TANNU"/>
        <s v="G BALAMURUGAN"/>
        <s v="UDAYVEER SINGH PATHANIA"/>
        <s v="VISHAL VINOD BAKSHI"/>
        <s v="ARVIND RAGHAV"/>
        <s v="NIKHIL SHARMA"/>
        <s v="JATIN KISHORE"/>
        <s v="GOVIND AGGARWA"/>
        <s v="JACKIE D AGOTARIA"/>
        <s v="ROHIT THAKUR"/>
        <s v="BHUSHAN PRAKASH RAHATEKAR"/>
        <s v="VANSH SHARMA"/>
        <s v="RATI RAM"/>
        <s v="VIDHYA RATNA PAL"/>
        <s v="NITESH"/>
        <s v="UMESH KUMAR"/>
        <s v="PRAVESH YADAV"/>
        <s v="INDERJEET SINGH"/>
        <s v="SANJEEV SHARMA"/>
        <s v="TARUN ROHTGI"/>
        <s v="SATYABAN BAHADUR"/>
        <s v="NEETU THAKUR"/>
        <s v="REKHA JHA"/>
        <s v="MANPREET KAUR"/>
        <s v="SATISH KUMAR"/>
        <s v="VANYA AGGARWAL"/>
        <s v="VIDHUR VERMA"/>
        <s v="CHETNA SHARMA"/>
        <s v="CHANDNI KULSHRESHTHA"/>
        <s v="JAINEEL AGGARWAL"/>
        <s v="RAHUL VERMA"/>
        <s v="SAURABH AGRAWAL"/>
        <s v="POONAM CHAHAL"/>
        <s v="KISHAN SINGH"/>
        <s v="DHARAMVIR SINGH VERMA"/>
        <s v="KALYANI RAMESH THALI"/>
        <s v="KRISHAN KUMAR GOEL"/>
        <s v="MANISH RAWAT"/>
        <s v="PRADEEP KUMAR"/>
        <s v="RAJEEV TALWAR"/>
        <s v="RAKESH PRADHAN"/>
        <s v="CHANDRAKANT KUMAR"/>
        <s v="YASHODA SHARMA"/>
        <s v="BHARAT BACHANI`"/>
        <s v="CHIRANJIB DAS"/>
        <s v="AJEET SINGH"/>
        <s v="MUKESH"/>
        <s v="HIMANSHU BAJPAI"/>
        <s v="BALVINDER KAUR"/>
        <s v="R SESHANTH"/>
        <s v="MANMOHAN SINGH BISHT"/>
        <s v="NEERAJ CHAND"/>
        <s v="SUNITA SAHU"/>
        <s v="SHOKENDRA PAL"/>
        <s v="SUNITA BISHT"/>
        <s v="LALIT NATH CHAUHAN"/>
        <s v="NEEARJ CHAND"/>
        <s v="RUPESH KUMAR"/>
        <s v="SMITA KUMARI"/>
        <s v="ANAMIKA KRISHANPAL"/>
        <s v="ADITYA NARAYAN MISHRA"/>
        <s v="MANPREET SINGH MALIK"/>
        <s v="VINAYAK VIRUPAKSHI DEVARGUDI"/>
        <s v="BALRAJ PARASHAR"/>
        <s v="CHITRA SHARMA"/>
        <s v="DEPIN TREHAN"/>
        <s v="VIJAY KUMAR CHOUDHARY"/>
        <s v="BIJAY KUMAR"/>
        <s v="SHEFALI RAVI KANAL"/>
        <s v="SWETA DEVI"/>
        <s v="VIPIN SINGH BARAD"/>
        <s v="GAURAV KUMAR"/>
        <s v="HARPREET BAJAJ"/>
        <s v="SANJAY TIWARI"/>
        <s v="GOVIND SINGH RAWAT"/>
        <s v="SAMATA SANJAY SAWANT"/>
        <s v="NEHA"/>
        <s v="SHIKHAR GARG"/>
        <s v="RIYA SINGH"/>
        <s v="YASH KASHYAP"/>
        <s v="TRIBHUWAN CHANDRA PANDEY"/>
        <s v="SHASHWAT SHUKLA"/>
        <s v="ARVIND PREM MISHRA"/>
        <s v="SUBRAT KUMAR PATRA"/>
        <s v="PINAL RAMNIKLAL SHAH"/>
        <s v="KAPIL TIWARI"/>
        <s v="LEENA PANKAJ MORE"/>
        <s v="ANJANA DWIVEDI"/>
        <s v="LINGAMDINNE DASARATHARAMA REDDY"/>
        <s v="ANUP GOYAL"/>
        <s v="BALKESHWAR SHARMA"/>
        <s v="DEEPALI SUR"/>
        <s v="HUKUM SINGH NEGI"/>
        <s v="PRAVEEN KUMAR DUBEY"/>
        <s v="ARYA GUPTA"/>
        <s v="BASANT KUMAR MANDAL"/>
        <s v="SABINA AZAM KHAN"/>
        <s v="ATUL KUMAR SINGH"/>
        <s v="RANDHIR SINGH"/>
        <s v="REWA SHUKLA"/>
        <s v="MAN BAHADUR MASKE MAGA"/>
        <s v="RISHABH SONI"/>
        <s v="SHUBHAM JINDAL"/>
        <s v="DEEPALI NANDWANI SUR"/>
        <s v="ADASH"/>
        <s v="SUJATA"/>
        <s v="SEEMA RAVINDRA JAIN"/>
        <s v="DIVYANSHU MALIK"/>
        <s v="MALA MALHOTRA"/>
        <s v="PRASHANT RAJAN PEDNEKAR"/>
        <s v="AKSHAY PUNDIR"/>
        <s v="SURJEET KAUR S RANDHAVA"/>
        <s v="SANDHYA RANA"/>
        <s v="ASHOK KUMAR SAINI"/>
        <s v="SAKSHAM MADAN"/>
        <s v="SANJEEV THAPPA"/>
        <s v="ANUVRAT CHADHA"/>
        <s v="SANTOSH KUMAR"/>
        <s v="PRADEEP KUMAR MALHOTRA"/>
        <s v="KIRAN TAMTA"/>
        <s v="DESHMUKH MAHESH HANUMANT"/>
        <s v="SHANTANU BUDHALAKOTI"/>
        <s v="KIRAN KUMAR PATEL"/>
        <s v="KAMINABAHEN RAMANBHAI PATEL"/>
        <s v="PRANJAL PANDEY"/>
        <s v="ANAND BHATIA"/>
        <s v="SUNIL SAHAY"/>
        <s v="KANCHAN THANGWAL"/>
        <s v="JEETENDRA KUMAR GARG"/>
        <s v="NAITIKA GULATI"/>
        <s v="MOHIT KUMAR KUSWAHA"/>
        <s v="PARAS PATWAL"/>
        <s v="DIVYA"/>
        <s v="MRITUNJAY KUMAR"/>
        <s v="AASTHA SACHAN"/>
        <s v="SHYAM BIHARI BANSAL"/>
        <s v="SANJAY KUMAR"/>
        <s v="BABITA AGARWAL"/>
        <s v="SAI SUDHMAYEE PARAB"/>
        <s v="JIMUTH DUTTA CHOWDHARY"/>
        <s v="AARTI POKHRIYAL"/>
        <s v="ARCHANA YADAV"/>
        <s v="DHRUV GOEL"/>
        <s v="KOMAL"/>
        <s v="ANUJ MALIK"/>
        <s v="ANAND MANHARBHAI MAKWANA"/>
        <s v="BIPIN KUMAR SINGH"/>
        <s v="ANURAG KAPOOR"/>
        <s v="AMIT KUMAR SHARMA"/>
        <s v="CHANDRIKA TRIPATHI"/>
        <s v="ANUPRIYA"/>
        <s v="ABHISHEK KUMAR SINHA"/>
        <s v="CHARUTA SHRIRAM TILAK"/>
        <s v="RISHI NAREDRA"/>
        <s v="GIRIRAJ DADHICH"/>
        <s v="NORAH DHORTA"/>
        <s v="KAVITA RAJAWAT"/>
        <s v="NEERAJ KUMAR JHA"/>
        <s v="GYAN PRAKASH VERMA"/>
        <s v="VAHIN SHAH"/>
        <s v="VINOD KUMAR"/>
        <s v="AMIR ASHOK DESAI"/>
        <s v="SAJAL BAGGA"/>
        <s v="PREM SINGH"/>
        <s v="SUBODH KANT"/>
        <s v="ANSHU GUPTA"/>
        <s v="ANAMIKA SHUKLA"/>
        <s v="SAURABH UPADHYAY"/>
        <s v="HARISH CHANDER"/>
        <s v="AAYUSH MAKOL"/>
        <s v="JASPREET SINGH"/>
        <s v="DIVYANSHI SHARMA"/>
        <s v="HARSHIT SINGAL"/>
        <s v="PARVESH KHATTRI"/>
        <s v="SAGARIKA"/>
        <s v="SUMAN VIMLESH YADAV"/>
        <s v="AMIT KUMAR SHUKHLA"/>
        <s v="RAGHAV KAPOOR"/>
        <s v="PRAMOD RAMESHBHAI MAHAJAN"/>
        <s v="MUNISH ATRI"/>
        <s v="DAMAN"/>
        <s v="SHARNYA HANDOO"/>
        <s v="NISHA GUPTA"/>
        <s v="NIVISH KHANNA"/>
        <s v="VIRENDER KHANNA"/>
        <s v="NANDA KHANNA"/>
        <s v="SNEHAL SUGUNAN"/>
        <s v="ANUJA KORE"/>
        <s v="LALMANI TIWARI"/>
        <s v="SANGEETA DEVI"/>
        <s v="CHANDER PRAKASH KAUSHIK"/>
        <s v="MADAN LAL SHARMA"/>
        <s v="AKASH AGARWAL"/>
        <s v="SANDEEP GURJAR"/>
        <s v="GAURAB LAHKAR"/>
        <s v="JAYHAN KANIKATTU THOMAS"/>
        <s v="SHOBHA KUMARI"/>
        <s v="SUPRIYA KAUSHIK DE"/>
        <s v="SHITEL"/>
        <s v="DHEERAJ KUMAR SHARMA"/>
        <s v="TISHA MASSEY"/>
        <s v="PRASUN BHARGAV"/>
        <s v="AVDHESH PRATAP"/>
        <s v="SHEKHAR CHANDRA"/>
        <s v="HARIA DIPESH M"/>
        <s v="RAHUL GOEL"/>
        <s v="RENU AGGARWAL"/>
        <s v="VISHAL BAJAJ"/>
        <s v="SHEFALI KANAL SONI"/>
        <s v="S MAHESH KUMAR"/>
        <s v="RAJNISH NANDAN"/>
        <s v="JAYDAS DATTA PATI"/>
        <s v="JATIN YADAV"/>
        <s v="HEMA VERMA PRASAD"/>
        <s v="KEWAL NAND PANDEY"/>
        <s v="REKHA BHANDARI"/>
        <s v="BHANU PRATAP SINGH"/>
        <s v="MISHRI LAL KAMAT"/>
        <s v="ANKITA AHLAWAT"/>
        <s v="GAURANGI DESWAL"/>
        <s v="SEEMA"/>
        <s v="VISHAMBHAR DAYAL"/>
        <s v="INDRAJEET"/>
        <s v="SANTOSH SURESH RAJGURU"/>
        <s v="DHARAMPAL AGGGARWAL"/>
        <s v="SAPAN KUMAR"/>
        <s v="GGETA"/>
        <s v="GEETA KUMARI"/>
        <s v="JAY NARAYAN PRASAD"/>
        <s v="VINAY THAKUR"/>
        <s v="CHANDRAGEETA"/>
        <s v="SONI KUMARI"/>
        <s v="ARUN MADHUKAR GAIKAR"/>
        <s v="ALANKAR"/>
        <s v="BHOLA SINGH"/>
        <s v="SUJEET PANDA"/>
        <s v="DEEPAK KUMAR JHA"/>
        <s v="SANDEEP GAUTAM"/>
        <s v="VEENA BHOMIA"/>
        <s v="PRAKASH SAMBHAJI PUJARE"/>
        <s v="ARPIT MITTAL"/>
        <s v="JYOTI MANAKTALA"/>
        <s v="ROHIT KUMAR"/>
        <s v="ATUL GOEL"/>
        <s v="PREM PRAKASH"/>
        <s v="EKNATH MEDHEKAR"/>
        <s v="AAKRITI KAUSHIK"/>
        <s v="GURPINDER SINGH"/>
        <s v="AMIT CHOUDHARY"/>
        <s v="SURUCHI CHAUDHARY"/>
        <s v="KOPAL KHANNA"/>
        <s v="GUNNI CHOUDHARY"/>
        <s v="RACHNA JAIN"/>
        <s v="SATISH KUMAR SHARMA"/>
        <s v="SHAITAN SINGH"/>
        <s v="NEETU KHANNA"/>
        <s v="SUNIL BALUNI"/>
        <s v="FARHEEN ANWAR"/>
        <s v="JAVENDRA"/>
        <s v="PARAS PARCHANDA"/>
        <s v="RAJENDER KUMAR PARIDA"/>
        <s v="SUBODH KUMAR"/>
        <s v="BISWADIP BISWAS"/>
        <s v="MAHESH PANDURANG MANE"/>
        <s v="SONI NAUTIYAL"/>
        <s v="KUMAR VIKRAM"/>
        <s v="JAGMOHAN PANDEY"/>
        <s v="DHRUV TYAGI"/>
        <s v="SENTHIL KUMAR G"/>
        <s v="AYUSHI JAIN"/>
        <s v="NEERAJ KUMAR MALIK"/>
        <s v="SUNIL BARAN GUHA"/>
        <s v="BHAVYA SINGH"/>
        <s v="GURVENDRA PRATAP SINGH TOMAR"/>
        <s v="DIKSHA SHARMA"/>
        <s v="SARA AGRAWAL"/>
        <s v="VIKAS DIXIT"/>
        <s v="UTTAM KUMAR"/>
        <s v="MANJU VIJESH"/>
        <s v="NEERAJ GOYAL"/>
        <s v="RAKESH KUMAR SINGH"/>
        <s v="AMIT KUMAR TIWARI"/>
        <s v="BHUVAN MANOCHA"/>
        <s v="MALA DASPURKAYASTHA"/>
        <s v="SAJAL SONI"/>
        <s v="SHOBHIT AGGARWAL"/>
        <s v="AMRITA SINHA"/>
        <s v="JAGAN PRABHU NATTURAYAN"/>
        <s v="SHAURYA VARDHAN"/>
        <s v="VIPIN KHARI"/>
        <s v="NIMISHA AGGARWAL"/>
        <s v="JIMUTH DUTTA CHOWDHURY"/>
        <s v="CHARU SINGHAL"/>
        <s v="GARIMA KHATOR"/>
        <s v="MANOJ KUMAR RAWAL"/>
        <s v="ANKURDEEP"/>
        <s v="SANJAY SURESH AGARWAL"/>
        <s v="SANJAY KUMAR AGARWAL"/>
        <s v="AMIT KUMAR DASH"/>
        <s v="NAINA MADAN"/>
        <s v="PRIYANKA MEHTA"/>
        <s v="CHANDRA SHEKHAR JOSHI"/>
        <s v="ANGEL PANDEY"/>
        <s v="TARUNESH PAGORE"/>
        <s v="UTTAM MANCHANDA"/>
        <s v="NEERA BHARDWAJ"/>
        <s v="NIKUNJ LEPCHA"/>
        <s v="SAIANSH KHURANA"/>
        <s v="KRATI RASTOGI"/>
        <s v="VILAS GUNAJI"/>
        <s v="ANKITA KAPOOR"/>
        <s v="POOJA SETHI"/>
        <s v="MD AFTAB HOSSAIN"/>
        <s v="SHILPI AHUJA"/>
        <s v="DISHA ARORA"/>
        <s v="PRIYA ARORA"/>
        <s v="RADHIKA SINGH"/>
        <s v="KASHRI DEVI"/>
        <s v="MUSTAHSAN NABEEL"/>
        <s v="RAHUL SINHA ROY"/>
        <s v="DAMANJEET KAUR"/>
        <s v="ITI GOYAL"/>
        <s v="DEEPESH KUMAR"/>
        <s v="INDUJA"/>
        <s v="GAURAV YADAV"/>
        <s v="RAHUL JHA"/>
        <s v="DILIP DADU GAIKWAD"/>
        <s v="SAMENDRA PRATAP SINGH RAGHAV"/>
        <s v="RASHMI TOMER"/>
        <s v="DEVI ARCHANA MOHANTY"/>
        <s v="JITENDER JAIN"/>
        <s v="ARJUN AGARWAL"/>
        <s v="HITESH ARORA"/>
        <s v="ANIL KUMAR TOMAR"/>
        <s v="SANTOSH KUMAR SAH"/>
        <s v="ANNESHA NANDY"/>
        <s v="SUBHASH CHAND"/>
        <s v="ROMITA CHUGH"/>
        <s v="ANIL KUMAR ("/>
        <s v="RUCHIT RAJESH JANI"/>
        <s v="SANGEETA DHONDHIYAL"/>
        <s v="BANDANA MALL"/>
        <s v="PRIYANKA JHA"/>
        <s v="RITESH GUPTA"/>
        <s v="RUBBI"/>
        <s v="TRISHA GUPTA"/>
        <s v="ATUL SINGHAL"/>
        <s v="JITENDRA KUMAR"/>
        <s v="ZEESHAN"/>
        <s v="PUSHPA KUMARI"/>
        <s v="PUSHPA KUMAR"/>
        <s v="HIMANSHU KHANNA"/>
        <s v="MRITUNJAY NARAYAN SINGH"/>
        <s v="SMRITI KHANDELWAL"/>
        <s v="ARNAV KHANDELWAL"/>
        <s v="SUMITA CHANDRA"/>
        <s v="TANISH BHARDWAJ"/>
        <s v="SHALINI AGGARWAL"/>
        <s v="RAUNAK DHANUKA"/>
        <s v="ROCHITA MUKHERJEE"/>
        <s v="ALOK AGGARWAL"/>
        <s v="SANJAY KUMAR PANDAY"/>
        <s v="SUJESH BALAN"/>
        <s v="RAGHAV SINGH"/>
        <s v="VIVEKANAND SINHA"/>
        <s v="SHILPI GUPTA"/>
        <s v="SANDEEP RAGHAV"/>
        <s v="MALABIKA DUTTA CHOUDHURY"/>
        <s v="ABHINAV TOMAR"/>
        <s v="MANAV BANSAL"/>
        <s v="RAJEEV BANSAL"/>
        <s v="RAN SINGH KADIAN"/>
        <s v="AJAY SISWAL"/>
        <s v="SHANKER SRINIVASAN"/>
        <s v="HIMANSHU VERMA"/>
        <s v="RUCHI GUPTA"/>
        <s v="AZIZ KHOJEMA"/>
        <s v="RIYA KUMARI ARYA"/>
        <s v="JYOTI KUMAR"/>
        <s v="MANISHA THAKUR"/>
        <s v="LAL CHAND"/>
        <s v="VANDANA JAIN"/>
        <s v="VEDAANT SINGH"/>
        <s v="IRSHAD ALAM"/>
        <s v="KAJAL KUMARI"/>
        <s v="PRAMODA KUMARI PATRO"/>
        <s v="UPASANA SONI"/>
        <s v="NIDHI GUPTA"/>
        <s v="RIZWAN MOHAMMAD"/>
        <s v="VIKAS PANDAY"/>
        <s v="DEEPAK BHARGAVA"/>
        <s v="KRISH BANSAL"/>
        <s v="PRAKHAR MITRA"/>
        <s v="PRADIP PATEL"/>
        <s v="INDU SAINI"/>
        <s v="ABHINAV AGGARWAL"/>
        <s v="ISPREET"/>
        <s v="NEHA CHAUHAN"/>
        <s v="NEELIMA SINHA"/>
        <s v="ADESH SHARMA"/>
        <s v="PANKAJ P ADHAPURE"/>
        <s v="RAMESH SITARAM KONDILAKAR"/>
        <s v="HENA SALEM"/>
        <s v="ARPIT VATS"/>
        <s v="KIRTIKA"/>
        <s v="ARPIT DEEP"/>
        <s v="SANTARAM"/>
        <s v="P R SUBRAMANIAN"/>
        <s v="RAMU"/>
        <s v="VERKHA BAJAJ"/>
        <s v="POONAM AGGARWAL"/>
        <s v="ANUPAMA"/>
        <s v="HEENA"/>
        <s v="ABHISHEK KAUSHIK"/>
        <s v="MAYANK KUMAR DESHPENDE"/>
        <s v="NEETU SHARMA"/>
        <s v="BALI SHAH"/>
        <s v="RAJENDRA GOSWAMI"/>
        <s v="SAMEER SHARAD BHIDE"/>
        <s v="HEENA KHURANA"/>
        <s v="SIMI SHARMA"/>
        <s v="MANJU BARTHWAL"/>
        <s v="ANIL SINGH DAWAN"/>
        <s v="SUNILKUMAR B N"/>
        <s v="MAYANK SHARMA"/>
        <s v="PANKAJ DHIMAN"/>
        <s v="SUSHIL JAIN"/>
        <s v="SARIKA PAL"/>
        <s v="VIKASH METHO"/>
        <s v="ATUL SETHI"/>
        <s v="MANORANJAN SAHOO"/>
        <s v="SANJAY PARSAD"/>
        <s v="ANIKET SINGH"/>
        <s v="PRATIKSHA"/>
        <s v="POOJA KUMARI"/>
        <s v="ANKITA PANDEY"/>
        <s v="USHA AGGARWAL"/>
        <s v="GOVIND AGGARWAL"/>
        <s v="SIJO VARGHEESE"/>
        <s v="ADIRA PRALHAD PATIL"/>
        <s v="VIPIN BHATT"/>
        <s v="RITIK AGRAWAL"/>
        <s v="MUKUL KUMAR AGRAWAL"/>
        <s v="RESHMA DEVI"/>
        <s v="AJAY BAISOYA"/>
        <s v="SUDESH WATI"/>
        <s v="NISHA SAVAN CHAUHAN"/>
        <s v="ANURAG SHARMA"/>
        <s v="SUNIL GUALTI"/>
        <s v="RICHA GOYAT"/>
        <s v="RAJENDRA KUMAR PARIDA"/>
        <s v="PRASHANT SHARMA"/>
        <s v="BASANTKUMAR KULSHRESTHA"/>
        <s v="SAPNA CHAUHAN"/>
        <s v="SHIPRA TANDON"/>
        <s v="BHOPESH RASTOGI"/>
        <s v="NARINDER KUMAR"/>
        <s v="NARIENDER"/>
        <s v="MANPREET SINGH KOHLI"/>
        <s v="ANIL KUMAR GUPTA"/>
        <s v="KANIKA GUPTA"/>
        <s v="SANDEEP SINGH RAWAT"/>
        <s v="MAMTA ARYA"/>
        <s v="RAVI NANDAN PANDEY"/>
        <s v="DILIP KUMAR DHAL"/>
        <s v="SHASHANK"/>
        <s v="SHAHSANK"/>
        <s v="ROHIT JAIN"/>
        <s v="GIRISH N"/>
        <s v="SONIYA"/>
        <s v="K H S NARAYAN"/>
        <s v="SHRAWAN SINGH"/>
        <s v="PARVIN KUMAR"/>
        <s v="PRAVEEN KUMAR"/>
        <s v="SHILADITYA BRAHMA"/>
        <s v="DEEPAK SINGH"/>
        <s v="JYOTSNA SUHAS GANPULE"/>
        <s v="ASHISH SINGH"/>
        <s v="PRASHANT KUMAR SHARMA"/>
        <s v="DESH RAJ"/>
        <s v="ADITYA CHAUHAN"/>
        <s v="NIDHI KAPOOR"/>
        <s v="REKHA MAHESHWARI"/>
        <s v="KOMAL KAPOOR"/>
        <s v="ROHIT SINHA ROY"/>
        <s v="YOGESH MUNDHRA"/>
        <s v="ARUN BHATT"/>
        <s v="BARUN KUMAR SINGH"/>
        <s v="UJJWALA GUPTA"/>
        <s v="KAMAL SINGH JAT"/>
        <s v="SANJAY KESARWANI"/>
        <s v="VIKRAM KUMAR"/>
        <s v="SUMIT KUMAR KAUSHIK"/>
        <s v="TRIPURARI RAI"/>
        <s v="PUSHPENDRA RAWAT"/>
        <s v="NITIN ANAND"/>
        <s v="RAHUL MITTAL"/>
        <s v="SUMITA"/>
        <s v="VIJAY YADAV"/>
        <s v="VINAYA SHARAD BHIDE"/>
        <s v="RENU MASSEY"/>
        <s v="PREETI CHAUHAN"/>
        <s v="RAM RANG CHOPRA"/>
        <s v="VINITA SHARMA"/>
        <s v="MAN BAHADUR MASKE MAGAR"/>
        <s v="BAL GOVIND"/>
        <s v="DALJEET"/>
        <s v="ANJANA RAI"/>
        <s v="PADMA MITTAL"/>
        <s v="SIMRAN GUPTA"/>
        <s v="HARENDRA SINGH"/>
        <s v="SANSKRATI GOYAL"/>
        <s v="VARSHA PANDEY"/>
        <s v="AMIT KUMAR MITTRA"/>
        <s v="HASHIM MOHAMMAD"/>
        <s v="REENA KUMARI"/>
        <s v="SHRADDHA MITTAL"/>
        <s v="DEEPAK GUPTA"/>
        <s v="DEEPTI SHARMA"/>
        <s v="SHREYA"/>
        <s v="PUNEET DOGRA"/>
        <s v="ANKUR SHARMA"/>
        <s v="IMRAN AHMAD"/>
        <s v="NEEMA SINGH"/>
        <s v="ABHISHEK P TODANKAR"/>
        <s v="HARPAL MEHRA"/>
        <s v="CHANDAN DEEP KAUR"/>
        <s v="INDER PAL"/>
        <s v="PRIYA KAUSHIK"/>
        <s v="RAJESH SHARMA"/>
        <s v="PRAKASH KUMAR KAR"/>
        <s v="RAHUL RAMPAL"/>
        <s v="ESHA"/>
        <s v="NIRAJ JAIN"/>
        <s v="MOHIT SONI"/>
        <s v="ASHA KHANDWEKAR"/>
        <s v="KAUSHIKI BANSAL"/>
        <s v="AMIT KUMAR SHUKLA"/>
        <s v="DEVI MUKHERJEE"/>
        <s v="SATENDRA"/>
        <s v="DESHRAJ"/>
        <s v="JAIDEEP SINGH"/>
        <s v="RUCHI BAJAJ"/>
        <s v="KAPIL DAHL"/>
        <s v="AJAY GUPTA"/>
        <s v="ANKIT TYAGI"/>
        <s v="RAVI KUMAR BAIRWA"/>
        <s v="DIVYANSHI JHA"/>
        <s v="THE RIVER FRONT RESORT"/>
        <s v="JASNA SINGH"/>
        <s v="MUKESH SANSANWAL"/>
        <s v="SANTOSH VENKAT"/>
        <s v="RAVISHANKAR KAWLE"/>
        <s v="SANJIT BANIK"/>
        <s v="SAURABH GOEL"/>
        <s v="NISHU ARORA"/>
        <s v="NIDHI"/>
        <s v="ANIL CHANDRA JOSHI"/>
        <s v="SARA BHARDWAJ"/>
        <s v="BHAWNA SHARMA"/>
        <s v="MORMUKAT SHARMA"/>
        <s v="SAMEER KUMAR"/>
        <s v="RUCHIKA CHAUDHARY"/>
        <s v="JACOB VARGHESE RAJ"/>
        <s v="ASHOK PALJI KHUMAN"/>
        <s v="ABINASH DASS"/>
        <s v="MUKESH SHARMA"/>
        <s v="JISHA VARGHESE"/>
        <s v="NITIN GARG"/>
        <s v="AMIT ANIL SALVI"/>
        <s v="SHABD CHADHA"/>
        <s v="ANSH CHADHA"/>
        <s v="AMAR JEET KUMAR SINGH"/>
        <s v="RAJ KUMAR"/>
        <s v="VIRENDRA KUMAR SINGH"/>
        <s v="HARI KRISHNA SHUKHLA"/>
        <s v="SUDHIR GUPTA"/>
        <s v="SACHIN SHARMA"/>
        <s v="PARNA ACHARYA"/>
        <s v="DIWAKAR TRIPATHI"/>
        <s v="MANINDER SAINI"/>
        <s v="BANDITA PANI"/>
        <s v="AMIT MATHUR"/>
        <s v="THYAGRAJ ANNISETTAR"/>
        <s v="GAUTAM KUMAR JHA"/>
        <s v="VANYA AGGARWAL,"/>
        <s v="TARUN ROHATGI"/>
        <s v="SANJAY SACHDEVA"/>
        <s v="PARTH JINDAL"/>
        <s v="FATEH SINGH"/>
        <s v="[PRAKHAR MITRA"/>
        <s v="SANDEEP AGGARWAL"/>
        <s v="LILY LONGJAM"/>
        <s v="AMIT KUMAR MOHANTY"/>
        <s v="PIYUSH SHARMA"/>
        <s v="YOGITA"/>
        <s v="AMIT KUMAR GUPTA"/>
        <s v="GARIMA KUMAR"/>
        <s v="AVINASH KUMAR"/>
        <s v="GURPREET SINGH POPLI"/>
        <s v="SAMBIT DAS"/>
        <s v="ATUL GARG"/>
        <s v="PARUL SHARMA"/>
        <s v="ANTARA DUTTA"/>
        <s v="UDAIVEER SINGH PATHANIA"/>
        <s v="KAUSHIK BANERJEE"/>
        <s v="AJEET SINGH NAUDIYAL"/>
        <s v="ASHU KATIAL"/>
        <s v="DEEPANSHU"/>
        <s v="ALPANA MITTAL"/>
        <s v="SHIKHA GUPTA"/>
        <s v="VINKAL JAISWAL"/>
        <s v="AADYA SHREYASH BEDARE"/>
        <s v="ANUSHREE K"/>
        <s v="SANJAY KUMARI MISHRA"/>
        <s v="ASHOK KAPOOR"/>
        <s v="TARUN PRATAP SINGH"/>
        <s v="ARVIND KUMAR MISHRA"/>
        <s v="CHINMAYA RANJAN PALAI"/>
        <s v="KARAN MOUDGILL"/>
        <s v="NISHI GAUTAM"/>
        <s v="MOHITH MOHANDAS MENON"/>
        <s v="SANGAM KUMAR"/>
        <s v="NILESH KUMAR"/>
        <s v="MOU BANERJEE"/>
        <s v="SANJANA"/>
        <s v="VIDHI V BERDE"/>
        <s v="DEEPA"/>
        <s v="JAMAL AHMED"/>
        <s v="KUMARI SUMAN"/>
        <s v="ANANT MAHESHWARI"/>
        <s v="TARUN"/>
        <s v="RAJAT SAHOO"/>
        <s v="SANDIP BAGCHI"/>
        <s v="KHYATI BHARDWAJ"/>
        <s v="SAMARTH JAIN"/>
        <s v="VIVEK SHARDA"/>
        <s v="VANI YADAV"/>
        <s v="MONIKA KUMARI"/>
        <s v="PAMELA BISWAS"/>
        <s v="JOBI J"/>
        <s v="SURAYAKANT KUMAR SHUKHLA"/>
        <s v="JASMINE SANTOSH BIRMOLE"/>
        <s v="JAISHNAVI DUTTA CHOUDHURY"/>
        <s v="RENU RAWAT"/>
        <s v="SALINI BAGCHI"/>
        <s v="SAURAV SANJAY AGARWAL"/>
        <s v="GAURAV GOYAL"/>
        <s v="RAM SINGH SANGULE"/>
        <s v="ADITYA KAUSHIK"/>
        <s v="GAURAV SINGH"/>
        <s v="KIRTI SHARMA"/>
        <s v="SHRADHA HARGUDE"/>
        <s v="HEERU JAGDISH DAYALANI"/>
        <s v="MUDDADA SANTOSH KUMAR"/>
        <s v="RITU VATS"/>
        <s v="SAPNA SHARMA DOGRA"/>
        <s v="AMOL PANDURANG MANE"/>
        <s v="KHUSHAL SINGH"/>
        <s v="ARBIND BHANDARI"/>
        <s v="RAKESH KUMAR MISHRA"/>
        <s v="RAKESH KUMAR SINHA"/>
        <s v="PRABHAVATI PRABHAKAR TODANKAR"/>
        <s v="JYOTSNA"/>
        <s v="GAURAV JINDAL"/>
        <s v="JAGDISH MOHANDAS DAYALANI"/>
        <s v="PRATIBHA JOSHI"/>
        <s v="RICHA SHARMA"/>
        <s v="SALMA CHOUDHARY"/>
      </sharedItems>
    </cacheField>
    <cacheField name="ANP" numFmtId="0">
      <sharedItems containsSemiMixedTypes="0" containsString="0" containsNumber="1" containsInteger="1" minValue="0" maxValue="1500000" count="101">
        <n v="5000"/>
        <n v="2000"/>
        <n v="8000"/>
        <n v="3000"/>
        <n v="10000"/>
        <n v="1500"/>
        <n v="50000"/>
        <n v="1000"/>
        <n v="7000"/>
        <n v="25000"/>
        <n v="4000"/>
        <n v="2500"/>
        <n v="15000"/>
        <n v="151000"/>
        <n v="100000"/>
        <n v="31000"/>
        <n v="69000"/>
        <n v="6000"/>
        <n v="3500"/>
        <n v="500"/>
        <n v="27000"/>
        <n v="26000"/>
        <n v="60000"/>
        <n v="65000"/>
        <n v="40000"/>
        <n v="20000"/>
        <n v="150000"/>
        <n v="7500"/>
        <n v="30000"/>
        <n v="80000"/>
        <n v="6500"/>
        <n v="250000"/>
        <n v="200000"/>
        <n v="300000"/>
        <n v="57000"/>
        <n v="13000"/>
        <n v="400000"/>
        <n v="4500"/>
        <n v="9000"/>
        <n v="75000"/>
        <n v="25500"/>
        <n v="5500"/>
        <n v="21000"/>
        <n v="36000"/>
        <n v="0"/>
        <n v="1500000"/>
        <n v="1200"/>
        <n v="1100"/>
        <n v="22000"/>
        <n v="500000"/>
        <n v="12500"/>
        <n v="45000"/>
        <n v="70000"/>
        <n v="23000"/>
        <n v="56000"/>
        <n v="11000"/>
        <n v="11300"/>
        <n v="95000"/>
        <n v="8500"/>
        <n v="14500"/>
        <n v="115000"/>
        <n v="49000"/>
        <n v="12000"/>
        <n v="140000"/>
        <n v="68000"/>
        <n v="120000"/>
        <n v="152500"/>
        <n v="14000"/>
        <n v="2100"/>
        <n v="167000"/>
        <n v="3894"/>
        <n v="72000"/>
        <n v="153000"/>
        <n v="1550"/>
        <n v="22500"/>
        <n v="37500"/>
        <n v="17000"/>
        <n v="34000"/>
        <n v="28000"/>
        <n v="33000"/>
        <n v="32000"/>
        <n v="55000"/>
        <n v="35800"/>
        <n v="275000"/>
        <n v="77500"/>
        <n v="122500"/>
        <n v="38000"/>
        <n v="61000"/>
        <n v="125000"/>
        <n v="107000"/>
        <n v="43500"/>
        <n v="180000"/>
        <n v="35000"/>
        <n v="600000"/>
        <n v="85000"/>
        <n v="51000"/>
        <n v="43000"/>
        <n v="97000"/>
        <n v="16000"/>
        <n v="66000"/>
        <n v="42000"/>
      </sharedItems>
    </cacheField>
    <cacheField name="Inv. type" numFmtId="0">
      <sharedItems count="2">
        <s v="SIP"/>
        <s v="Lumpsum"/>
      </sharedItems>
    </cacheField>
    <cacheField name="Employee" numFmtId="0">
      <sharedItems count="7">
        <s v="Nisha"/>
        <s v="rachna"/>
        <s v="shekhar suman"/>
        <s v="Ms Mata"/>
        <s v="Mrs agarwal"/>
        <s v="Mr shakya"/>
        <s v="Priya"/>
      </sharedItems>
    </cacheField>
    <cacheField name="Source" numFmtId="0">
      <sharedItems count="2">
        <s v="E"/>
        <s v="R"/>
      </sharedItems>
    </cacheField>
    <cacheField name="Sourcing" numFmtId="0">
      <sharedItems count="3">
        <s v="Fresh"/>
        <s v="Replacement"/>
        <s v="Renewal"/>
      </sharedItems>
    </cacheField>
    <cacheField name="Life MF" numFmtId="0">
      <sharedItems/>
    </cacheField>
    <cacheField name="Companies" numFmtId="0">
      <sharedItems containsBlank="1"/>
    </cacheField>
    <cacheField name="Days (Date)" numFmtId="0" databaseField="0">
      <fieldGroup base="1">
        <rangePr groupBy="days" startDate="2023-01-02T00:00:00" endDate="2023-11-28T00:00:00"/>
        <groupItems count="368">
          <s v="&lt;02-01-2023"/>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28-11-2023"/>
        </groupItems>
      </fieldGroup>
    </cacheField>
    <cacheField name="Months (Date)" numFmtId="0" databaseField="0">
      <fieldGroup base="1">
        <rangePr groupBy="months" startDate="2023-01-02T00:00:00" endDate="2023-11-28T00:00:00"/>
        <groupItems count="14">
          <s v="&lt;02-01-2023"/>
          <s v="Jan"/>
          <s v="Feb"/>
          <s v="Mar"/>
          <s v="Apr"/>
          <s v="May"/>
          <s v="Jun"/>
          <s v="Jul"/>
          <s v="Aug"/>
          <s v="Sep"/>
          <s v="Oct"/>
          <s v="Nov"/>
          <s v="Dec"/>
          <s v="&gt;28-11-2023"/>
        </groupItems>
      </fieldGroup>
    </cacheField>
  </cacheFields>
  <extLst>
    <ext xmlns:x14="http://schemas.microsoft.com/office/spreadsheetml/2009/9/main" uri="{725AE2AE-9491-48be-B2B4-4EB974FC3084}">
      <x14:pivotCacheDefinition pivotCacheId="63016916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
  <r>
    <x v="0"/>
    <n v="389"/>
    <x v="0"/>
    <x v="0"/>
    <n v="9998000"/>
  </r>
  <r>
    <x v="1"/>
    <n v="341"/>
    <x v="1"/>
    <x v="1"/>
    <n v="1967550"/>
  </r>
  <r>
    <x v="2"/>
    <n v="640"/>
    <x v="2"/>
    <x v="2"/>
    <n v="5748894"/>
  </r>
  <r>
    <x v="3"/>
    <n v="871"/>
    <x v="3"/>
    <x v="3"/>
    <n v="7290500"/>
  </r>
  <r>
    <x v="4"/>
    <n v="310"/>
    <x v="4"/>
    <x v="4"/>
    <n v="16405500"/>
  </r>
  <r>
    <x v="5"/>
    <n v="906"/>
    <x v="5"/>
    <x v="5"/>
    <n v="8707000"/>
  </r>
  <r>
    <x v="6"/>
    <n v="1198"/>
    <x v="6"/>
    <x v="6"/>
    <n v="9561600"/>
  </r>
  <r>
    <x v="7"/>
    <n v="4655"/>
    <x v="7"/>
    <x v="7"/>
    <n v="59679044"/>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656">
  <r>
    <n v="194769"/>
    <x v="0"/>
    <s v="BHAWANA JAISWAL"/>
    <x v="0"/>
    <x v="0"/>
    <x v="0"/>
    <x v="0"/>
    <x v="0"/>
    <s v="Mutual Fund"/>
    <s v="ICICI Prudential Equity &amp; Debt fund"/>
    <m/>
  </r>
  <r>
    <n v="194770"/>
    <x v="0"/>
    <s v="BHAWANA JAISWAL"/>
    <x v="0"/>
    <x v="0"/>
    <x v="0"/>
    <x v="0"/>
    <x v="0"/>
    <s v="Mutual Fund"/>
    <s v="Quant Flexi Cap Fund"/>
    <m/>
  </r>
  <r>
    <n v="194772"/>
    <x v="0"/>
    <s v="VIKAS PANDEY"/>
    <x v="1"/>
    <x v="0"/>
    <x v="1"/>
    <x v="0"/>
    <x v="1"/>
    <s v="Mutual Fund"/>
    <s v="HDFC FOCUSED 30 FUND"/>
    <m/>
  </r>
  <r>
    <n v="194767"/>
    <x v="0"/>
    <s v="DIVYA SHARMA"/>
    <x v="2"/>
    <x v="0"/>
    <x v="2"/>
    <x v="0"/>
    <x v="0"/>
    <s v="Mutual Fund"/>
    <s v="Quant Active Fund"/>
    <m/>
  </r>
  <r>
    <n v="194774"/>
    <x v="0"/>
    <s v="SURESH NHANU GADEKAR"/>
    <x v="3"/>
    <x v="0"/>
    <x v="3"/>
    <x v="0"/>
    <x v="0"/>
    <s v="Mutual Fund"/>
    <s v="Mirae Asset Tax Saver Fund"/>
    <m/>
  </r>
  <r>
    <n v="194771"/>
    <x v="0"/>
    <s v="VIKAS PANDEY"/>
    <x v="1"/>
    <x v="0"/>
    <x v="1"/>
    <x v="0"/>
    <x v="1"/>
    <s v="Mutual Fund"/>
    <s v="quant tax plan"/>
    <m/>
  </r>
  <r>
    <n v="194768"/>
    <x v="0"/>
    <s v="SAURABH RAGHVE"/>
    <x v="4"/>
    <x v="0"/>
    <x v="2"/>
    <x v="0"/>
    <x v="1"/>
    <s v="Mutual Fund"/>
    <s v="Quant Flexi-Cap Fund"/>
    <m/>
  </r>
  <r>
    <n v="194773"/>
    <x v="0"/>
    <s v="ANKUSH VIJAY"/>
    <x v="1"/>
    <x v="0"/>
    <x v="2"/>
    <x v="0"/>
    <x v="1"/>
    <s v="Mutual Fund"/>
    <s v="Parag Parikh Tax Saver Fund"/>
    <m/>
  </r>
  <r>
    <n v="194780"/>
    <x v="1"/>
    <s v="POORAN CHANDRA"/>
    <x v="0"/>
    <x v="0"/>
    <x v="2"/>
    <x v="0"/>
    <x v="1"/>
    <s v="Mutual Fund"/>
    <s v="Quant Flexi-Cap Fund"/>
    <m/>
  </r>
  <r>
    <n v="194788"/>
    <x v="1"/>
    <s v="ASHISH VASHISTH"/>
    <x v="0"/>
    <x v="0"/>
    <x v="2"/>
    <x v="0"/>
    <x v="2"/>
    <s v="Mutual Fund"/>
    <s v="canara robeco emerging equities fund"/>
    <m/>
  </r>
  <r>
    <n v="194789"/>
    <x v="1"/>
    <s v="DIVYA SHARMA"/>
    <x v="0"/>
    <x v="0"/>
    <x v="2"/>
    <x v="0"/>
    <x v="2"/>
    <s v="Mutual Fund"/>
    <s v="Mirae Asset Tax Saver Fund"/>
    <m/>
  </r>
  <r>
    <n v="194784"/>
    <x v="1"/>
    <s v="AKASH TYAGI"/>
    <x v="5"/>
    <x v="0"/>
    <x v="2"/>
    <x v="0"/>
    <x v="1"/>
    <s v="Mutual Fund"/>
    <s v="HDFC FOCUSED 30 FUND"/>
    <m/>
  </r>
  <r>
    <n v="194786"/>
    <x v="1"/>
    <s v="SAVITA"/>
    <x v="0"/>
    <x v="1"/>
    <x v="2"/>
    <x v="0"/>
    <x v="0"/>
    <s v="Mutual Fund"/>
    <s v="quant tax plan"/>
    <m/>
  </r>
  <r>
    <n v="194779"/>
    <x v="1"/>
    <s v="GANGA DEVI"/>
    <x v="0"/>
    <x v="0"/>
    <x v="2"/>
    <x v="0"/>
    <x v="1"/>
    <s v="Mutual Fund"/>
    <s v="Kotak Multicap Fund"/>
    <m/>
  </r>
  <r>
    <n v="194790"/>
    <x v="1"/>
    <s v="MOHITA SEHGAL"/>
    <x v="4"/>
    <x v="1"/>
    <x v="4"/>
    <x v="0"/>
    <x v="0"/>
    <s v="Mutual Fund"/>
    <s v="quant absolute fund"/>
    <m/>
  </r>
  <r>
    <n v="194794"/>
    <x v="1"/>
    <s v="VARSHA ARORA"/>
    <x v="6"/>
    <x v="1"/>
    <x v="4"/>
    <x v="0"/>
    <x v="0"/>
    <s v="Mutual Fund"/>
    <s v="Quant Active Fund"/>
    <m/>
  </r>
  <r>
    <n v="194795"/>
    <x v="1"/>
    <s v="VARSHA ARORA"/>
    <x v="6"/>
    <x v="1"/>
    <x v="4"/>
    <x v="0"/>
    <x v="0"/>
    <s v="Mutual Fund"/>
    <s v="Kotak Multicap Fund"/>
    <m/>
  </r>
  <r>
    <n v="194796"/>
    <x v="1"/>
    <s v="VARSHA ARORA"/>
    <x v="6"/>
    <x v="1"/>
    <x v="4"/>
    <x v="0"/>
    <x v="0"/>
    <s v="Mutual Fund"/>
    <s v="CANARA SMALLCAP FUND"/>
    <m/>
  </r>
  <r>
    <n v="194791"/>
    <x v="1"/>
    <s v="RISHI SEHGAL"/>
    <x v="4"/>
    <x v="1"/>
    <x v="4"/>
    <x v="0"/>
    <x v="0"/>
    <s v="Mutual Fund"/>
    <s v="BOI AXA FLEXICAP FUND"/>
    <m/>
  </r>
  <r>
    <n v="194792"/>
    <x v="1"/>
    <s v="VARSHA ARORA"/>
    <x v="6"/>
    <x v="1"/>
    <x v="4"/>
    <x v="0"/>
    <x v="0"/>
    <s v="Mutual Fund"/>
    <s v="BOI AXA FLEXICAP FUND"/>
    <m/>
  </r>
  <r>
    <n v="194793"/>
    <x v="1"/>
    <s v="VARSHA ARORA"/>
    <x v="6"/>
    <x v="1"/>
    <x v="4"/>
    <x v="0"/>
    <x v="0"/>
    <s v="Mutual Fund"/>
    <s v="quant absolute fund"/>
    <m/>
  </r>
  <r>
    <n v="194778"/>
    <x v="1"/>
    <s v="GANGA DEVI"/>
    <x v="0"/>
    <x v="0"/>
    <x v="2"/>
    <x v="0"/>
    <x v="1"/>
    <s v="Mutual Fund"/>
    <s v="quant absolute fund"/>
    <m/>
  </r>
  <r>
    <n v="194777"/>
    <x v="1"/>
    <s v="SUBODH TRIPATHI"/>
    <x v="1"/>
    <x v="0"/>
    <x v="1"/>
    <x v="0"/>
    <x v="0"/>
    <s v="Mutual Fund"/>
    <s v="HDFC FOCUSED 30 FUND"/>
    <m/>
  </r>
  <r>
    <n v="194781"/>
    <x v="1"/>
    <s v="MANOHAR KUMAR VERMA"/>
    <x v="1"/>
    <x v="0"/>
    <x v="1"/>
    <x v="0"/>
    <x v="0"/>
    <s v="Mutual Fund"/>
    <s v="Quant Flexi Cap Fund"/>
    <m/>
  </r>
  <r>
    <n v="194782"/>
    <x v="1"/>
    <s v="MANOHAR KUMAR VERMA"/>
    <x v="3"/>
    <x v="0"/>
    <x v="1"/>
    <x v="0"/>
    <x v="1"/>
    <s v="Mutual Fund"/>
    <s v="Quant Flexi Cap Fund"/>
    <m/>
  </r>
  <r>
    <n v="194776"/>
    <x v="1"/>
    <s v="SUBODH TRIPATHI"/>
    <x v="1"/>
    <x v="0"/>
    <x v="1"/>
    <x v="0"/>
    <x v="0"/>
    <s v="Mutual Fund"/>
    <s v="Quant Flexi Cap Fund"/>
    <m/>
  </r>
  <r>
    <n v="194803"/>
    <x v="1"/>
    <s v="PRAKASH PRABHAKAR"/>
    <x v="1"/>
    <x v="0"/>
    <x v="1"/>
    <x v="0"/>
    <x v="2"/>
    <s v="Mutual Fund"/>
    <s v="Kotak Multicap Fund"/>
    <m/>
  </r>
  <r>
    <n v="194806"/>
    <x v="1"/>
    <s v="AMARJEET SINGH"/>
    <x v="0"/>
    <x v="0"/>
    <x v="1"/>
    <x v="0"/>
    <x v="2"/>
    <s v="Mutual Fund"/>
    <s v="Parag Parikh Tax Saver Fund"/>
    <m/>
  </r>
  <r>
    <n v="194775"/>
    <x v="1"/>
    <s v="SUBODH TRIPATHI"/>
    <x v="3"/>
    <x v="0"/>
    <x v="1"/>
    <x v="0"/>
    <x v="1"/>
    <s v="Mutual Fund"/>
    <s v="Quant Flexi Cap Fund"/>
    <m/>
  </r>
  <r>
    <n v="194804"/>
    <x v="1"/>
    <s v="SHUBHANK DEEP"/>
    <x v="3"/>
    <x v="0"/>
    <x v="1"/>
    <x v="1"/>
    <x v="0"/>
    <s v="Mutual Fund"/>
    <s v="Kotak Multicap Fund"/>
    <m/>
  </r>
  <r>
    <n v="195281"/>
    <x v="1"/>
    <s v="PROMILA"/>
    <x v="4"/>
    <x v="0"/>
    <x v="2"/>
    <x v="0"/>
    <x v="0"/>
    <s v="Mutual Fund"/>
    <s v="Quant Flexi-Cap Fund"/>
    <m/>
  </r>
  <r>
    <n v="195282"/>
    <x v="1"/>
    <s v="PROMILA"/>
    <x v="4"/>
    <x v="0"/>
    <x v="2"/>
    <x v="0"/>
    <x v="0"/>
    <s v="Mutual Fund"/>
    <s v="HDFC FOCUSED 30 FUND"/>
    <m/>
  </r>
  <r>
    <n v="194785"/>
    <x v="1"/>
    <s v="AKASH TYAGI"/>
    <x v="1"/>
    <x v="0"/>
    <x v="2"/>
    <x v="0"/>
    <x v="0"/>
    <s v="Mutual Fund"/>
    <s v="Quant Flexi-Cap Fund"/>
    <m/>
  </r>
  <r>
    <n v="195180"/>
    <x v="1"/>
    <s v="PROMILA"/>
    <x v="4"/>
    <x v="0"/>
    <x v="2"/>
    <x v="0"/>
    <x v="0"/>
    <s v="Mutual Fund"/>
    <s v="Canara Robeco Small-cap Fund"/>
    <m/>
  </r>
  <r>
    <n v="194805"/>
    <x v="1"/>
    <s v="SHUBHANK DEEP"/>
    <x v="3"/>
    <x v="0"/>
    <x v="1"/>
    <x v="1"/>
    <x v="0"/>
    <s v="Mutual Fund"/>
    <s v="Parag Parikh Tax Saver Fund"/>
    <m/>
  </r>
  <r>
    <n v="194787"/>
    <x v="1"/>
    <s v="VIVEK KUMAR"/>
    <x v="7"/>
    <x v="0"/>
    <x v="5"/>
    <x v="0"/>
    <x v="1"/>
    <s v="Mutual Fund"/>
    <s v="Kotak Multicap Fund"/>
    <m/>
  </r>
  <r>
    <n v="194783"/>
    <x v="1"/>
    <s v="RAM BABU SINGH"/>
    <x v="0"/>
    <x v="0"/>
    <x v="3"/>
    <x v="0"/>
    <x v="0"/>
    <s v="Mutual Fund"/>
    <s v="Quant Tax Plan Fund"/>
    <m/>
  </r>
  <r>
    <n v="194797"/>
    <x v="2"/>
    <s v="VIKAS MISHRA"/>
    <x v="0"/>
    <x v="0"/>
    <x v="2"/>
    <x v="0"/>
    <x v="1"/>
    <s v="Mutual Fund"/>
    <s v="HDFC FOCUSED 30 FUND"/>
    <m/>
  </r>
  <r>
    <n v="194801"/>
    <x v="2"/>
    <s v="RAKESH SHARDA"/>
    <x v="0"/>
    <x v="0"/>
    <x v="2"/>
    <x v="0"/>
    <x v="1"/>
    <s v="Mutual Fund"/>
    <s v="HDFC FOCUSED 30 FUND"/>
    <m/>
  </r>
  <r>
    <n v="194816"/>
    <x v="2"/>
    <s v="SUNIL RATHORE"/>
    <x v="0"/>
    <x v="0"/>
    <x v="2"/>
    <x v="0"/>
    <x v="1"/>
    <s v="Mutual Fund"/>
    <s v="Canara Robeco Focused Equity Fund"/>
    <m/>
  </r>
  <r>
    <n v="194815"/>
    <x v="2"/>
    <s v="SUNIL RATHORE"/>
    <x v="0"/>
    <x v="0"/>
    <x v="2"/>
    <x v="0"/>
    <x v="1"/>
    <s v="Mutual Fund"/>
    <s v="Quant Flexi-Cap Fund"/>
    <m/>
  </r>
  <r>
    <n v="194798"/>
    <x v="2"/>
    <s v="JAI KISHAN RAWAT"/>
    <x v="1"/>
    <x v="0"/>
    <x v="5"/>
    <x v="0"/>
    <x v="1"/>
    <s v="Mutual Fund"/>
    <s v="quant absolute fund"/>
    <m/>
  </r>
  <r>
    <n v="194810"/>
    <x v="2"/>
    <s v="TARSEM SINGH"/>
    <x v="7"/>
    <x v="0"/>
    <x v="5"/>
    <x v="0"/>
    <x v="0"/>
    <s v="Mutual Fund"/>
    <s v="HDFC FOCUSED 30 FUND"/>
    <m/>
  </r>
  <r>
    <n v="195019"/>
    <x v="2"/>
    <s v="MUKESH KUMAR"/>
    <x v="8"/>
    <x v="0"/>
    <x v="2"/>
    <x v="0"/>
    <x v="0"/>
    <s v="Mutual Fund"/>
    <s v="Quant Flexi-Cap Fund"/>
    <m/>
  </r>
  <r>
    <n v="194821"/>
    <x v="2"/>
    <s v="SHUBHAM DHINGRA"/>
    <x v="9"/>
    <x v="1"/>
    <x v="0"/>
    <x v="0"/>
    <x v="0"/>
    <s v="Mutual Fund"/>
    <s v="Parag Parikh Tax Saver Fund"/>
    <m/>
  </r>
  <r>
    <n v="194818"/>
    <x v="2"/>
    <s v="ARNAV GAUTAM"/>
    <x v="0"/>
    <x v="0"/>
    <x v="0"/>
    <x v="0"/>
    <x v="0"/>
    <s v="Mutual Fund"/>
    <s v="Tata Small cap fund"/>
    <m/>
  </r>
  <r>
    <n v="194819"/>
    <x v="2"/>
    <s v="ADITRI GAUTAM"/>
    <x v="0"/>
    <x v="0"/>
    <x v="0"/>
    <x v="0"/>
    <x v="0"/>
    <s v="Mutual Fund"/>
    <s v="SBI Magnum Childrens Benefit fund - Investment Plan"/>
    <m/>
  </r>
  <r>
    <n v="194820"/>
    <x v="2"/>
    <s v="SHUBHAM DHINGRA"/>
    <x v="4"/>
    <x v="1"/>
    <x v="0"/>
    <x v="0"/>
    <x v="0"/>
    <s v="Mutual Fund"/>
    <s v="Mirae Asset Tax Saver Fund"/>
    <m/>
  </r>
  <r>
    <n v="194802"/>
    <x v="2"/>
    <s v="RAKESH SHARDA"/>
    <x v="0"/>
    <x v="0"/>
    <x v="2"/>
    <x v="0"/>
    <x v="1"/>
    <s v="Mutual Fund"/>
    <s v="Quant Flexi-Cap Fund"/>
    <m/>
  </r>
  <r>
    <n v="194800"/>
    <x v="2"/>
    <s v="NIRMAL SHARDA"/>
    <x v="0"/>
    <x v="0"/>
    <x v="2"/>
    <x v="0"/>
    <x v="2"/>
    <s v="Mutual Fund"/>
    <s v="Canara Robeco Equity Hybrid Fund."/>
    <m/>
  </r>
  <r>
    <n v="194817"/>
    <x v="2"/>
    <s v="MUKESH KUMAR"/>
    <x v="0"/>
    <x v="0"/>
    <x v="2"/>
    <x v="0"/>
    <x v="1"/>
    <s v="Mutual Fund"/>
    <s v="SBI small-cap fund."/>
    <m/>
  </r>
  <r>
    <n v="194837"/>
    <x v="2"/>
    <s v="VAIBHAV VERMA"/>
    <x v="0"/>
    <x v="0"/>
    <x v="1"/>
    <x v="0"/>
    <x v="1"/>
    <s v="Mutual Fund"/>
    <s v="Quant Flexi Cap Fund"/>
    <m/>
  </r>
  <r>
    <n v="194844"/>
    <x v="2"/>
    <s v="AKASH GUPTA"/>
    <x v="0"/>
    <x v="0"/>
    <x v="1"/>
    <x v="0"/>
    <x v="0"/>
    <s v="Mutual Fund"/>
    <s v="Kotak Multicap Fund"/>
    <m/>
  </r>
  <r>
    <n v="194846"/>
    <x v="2"/>
    <s v="MADHU GUPTA"/>
    <x v="0"/>
    <x v="0"/>
    <x v="1"/>
    <x v="0"/>
    <x v="0"/>
    <s v="Mutual Fund"/>
    <s v="canara rebeco small cap fund"/>
    <m/>
  </r>
  <r>
    <n v="194838"/>
    <x v="2"/>
    <s v="VAIBHAV VERMA"/>
    <x v="0"/>
    <x v="0"/>
    <x v="1"/>
    <x v="0"/>
    <x v="0"/>
    <s v="Mutual Fund"/>
    <s v="UTI NIFTY 50 FUND"/>
    <m/>
  </r>
  <r>
    <n v="194843"/>
    <x v="2"/>
    <s v="AKASH GUPTA"/>
    <x v="0"/>
    <x v="0"/>
    <x v="1"/>
    <x v="0"/>
    <x v="0"/>
    <s v="Mutual Fund"/>
    <s v="quant absolute fund"/>
    <m/>
  </r>
  <r>
    <n v="194845"/>
    <x v="2"/>
    <s v="MADHU GUPTA"/>
    <x v="0"/>
    <x v="0"/>
    <x v="1"/>
    <x v="0"/>
    <x v="0"/>
    <s v="Mutual Fund"/>
    <s v="Quant Flexi Cap Fund"/>
    <m/>
  </r>
  <r>
    <n v="194833"/>
    <x v="2"/>
    <s v="LAXMI PRIYA SAHU"/>
    <x v="1"/>
    <x v="0"/>
    <x v="1"/>
    <x v="1"/>
    <x v="0"/>
    <s v="Mutual Fund"/>
    <s v="PPFAS TAX SAVER FUND"/>
    <m/>
  </r>
  <r>
    <n v="194832"/>
    <x v="2"/>
    <s v="LAXMI PRIYA SAHU"/>
    <x v="1"/>
    <x v="0"/>
    <x v="1"/>
    <x v="1"/>
    <x v="0"/>
    <s v="Mutual Fund"/>
    <s v="quant absolute fund"/>
    <m/>
  </r>
  <r>
    <n v="194812"/>
    <x v="2"/>
    <s v="TARSEM SINGH"/>
    <x v="3"/>
    <x v="0"/>
    <x v="5"/>
    <x v="0"/>
    <x v="0"/>
    <s v="Mutual Fund"/>
    <s v="Quant Flexicap Fund"/>
    <m/>
  </r>
  <r>
    <n v="194811"/>
    <x v="2"/>
    <s v="TARSEM SINGH"/>
    <x v="7"/>
    <x v="0"/>
    <x v="5"/>
    <x v="0"/>
    <x v="1"/>
    <s v="Mutual Fund"/>
    <s v="HDFC FOCUSED 30 FUND"/>
    <m/>
  </r>
  <r>
    <n v="194814"/>
    <x v="2"/>
    <s v="CHANDAN PREET"/>
    <x v="7"/>
    <x v="0"/>
    <x v="5"/>
    <x v="0"/>
    <x v="0"/>
    <s v="Mutual Fund"/>
    <s v="Mirae Asset Emerging Bluechip Fund"/>
    <m/>
  </r>
  <r>
    <n v="194813"/>
    <x v="2"/>
    <s v="CHANDAN PREET"/>
    <x v="1"/>
    <x v="0"/>
    <x v="5"/>
    <x v="0"/>
    <x v="0"/>
    <s v="Mutual Fund"/>
    <s v="Quant Flexicap Fund"/>
    <m/>
  </r>
  <r>
    <n v="194808"/>
    <x v="2"/>
    <s v="ASHISH KUMAR SAHU"/>
    <x v="7"/>
    <x v="0"/>
    <x v="1"/>
    <x v="0"/>
    <x v="0"/>
    <s v="Mutual Fund"/>
    <s v="Quant Flexi Cap Fund"/>
    <m/>
  </r>
  <r>
    <n v="194807"/>
    <x v="2"/>
    <s v="PRADIP KUMAR"/>
    <x v="10"/>
    <x v="0"/>
    <x v="1"/>
    <x v="0"/>
    <x v="1"/>
    <s v="Mutual Fund"/>
    <s v="Quant Flexi Cap Fund"/>
    <m/>
  </r>
  <r>
    <n v="194799"/>
    <x v="2"/>
    <s v="RASHIMA SHARMA"/>
    <x v="0"/>
    <x v="1"/>
    <x v="5"/>
    <x v="0"/>
    <x v="0"/>
    <s v="Mutual Fund"/>
    <s v="Quant Tax Saver"/>
    <m/>
  </r>
  <r>
    <n v="194809"/>
    <x v="2"/>
    <s v="ASHISH KUMAR SAHU"/>
    <x v="1"/>
    <x v="0"/>
    <x v="1"/>
    <x v="0"/>
    <x v="1"/>
    <s v="Mutual Fund"/>
    <s v="Quant Flexi Cap Fund"/>
    <m/>
  </r>
  <r>
    <n v="194828"/>
    <x v="3"/>
    <s v="VIJAY"/>
    <x v="0"/>
    <x v="0"/>
    <x v="2"/>
    <x v="0"/>
    <x v="1"/>
    <s v="Mutual Fund"/>
    <s v="BOI Small, Mid &amp; Debt Fund"/>
    <m/>
  </r>
  <r>
    <n v="194824"/>
    <x v="3"/>
    <s v="ABHAY SAXENA"/>
    <x v="0"/>
    <x v="0"/>
    <x v="2"/>
    <x v="0"/>
    <x v="1"/>
    <s v="Mutual Fund"/>
    <s v="PGIM India midcap opportunities fund"/>
    <m/>
  </r>
  <r>
    <n v="194823"/>
    <x v="3"/>
    <s v="KAPIL ABROL"/>
    <x v="11"/>
    <x v="0"/>
    <x v="3"/>
    <x v="0"/>
    <x v="0"/>
    <s v="Mutual Fund"/>
    <s v="Mirae Asset Emerging Bluechip Fund"/>
    <m/>
  </r>
  <r>
    <n v="194826"/>
    <x v="3"/>
    <s v="VIJAY"/>
    <x v="0"/>
    <x v="0"/>
    <x v="2"/>
    <x v="0"/>
    <x v="1"/>
    <s v="Mutual Fund"/>
    <s v="Parag Parikh Tax Saver Fund"/>
    <m/>
  </r>
  <r>
    <n v="194825"/>
    <x v="3"/>
    <s v="ABHAY SAXENA"/>
    <x v="0"/>
    <x v="0"/>
    <x v="2"/>
    <x v="0"/>
    <x v="0"/>
    <s v="Mutual Fund"/>
    <s v="Quant Flexi-Cap Fund"/>
    <m/>
  </r>
  <r>
    <n v="194842"/>
    <x v="3"/>
    <s v="RAJEEV PATHANIA"/>
    <x v="3"/>
    <x v="0"/>
    <x v="4"/>
    <x v="0"/>
    <x v="0"/>
    <s v="Mutual Fund"/>
    <s v="Quant Flexicap Fund"/>
    <m/>
  </r>
  <r>
    <n v="194841"/>
    <x v="3"/>
    <s v="SANTOSH RAJPUT"/>
    <x v="4"/>
    <x v="0"/>
    <x v="4"/>
    <x v="0"/>
    <x v="0"/>
    <s v="Mutual Fund"/>
    <s v="CANARA ROBECO FOCUSSED FUND"/>
    <m/>
  </r>
  <r>
    <n v="194839"/>
    <x v="3"/>
    <s v="SANTOSH RAJPUT"/>
    <x v="4"/>
    <x v="0"/>
    <x v="4"/>
    <x v="0"/>
    <x v="0"/>
    <s v="Mutual Fund"/>
    <s v="Kotak Multicap Fund"/>
    <m/>
  </r>
  <r>
    <n v="194840"/>
    <x v="3"/>
    <s v="SANTOSH RAJPUT"/>
    <x v="4"/>
    <x v="0"/>
    <x v="4"/>
    <x v="0"/>
    <x v="0"/>
    <s v="Mutual Fund"/>
    <s v="quant absolute fund"/>
    <m/>
  </r>
  <r>
    <n v="194834"/>
    <x v="3"/>
    <s v="BIRAJ LAMA"/>
    <x v="1"/>
    <x v="0"/>
    <x v="1"/>
    <x v="0"/>
    <x v="1"/>
    <s v="Mutual Fund"/>
    <s v="Quant Flexi Cap Fund"/>
    <m/>
  </r>
  <r>
    <n v="194829"/>
    <x v="3"/>
    <s v="KUSUM YADAV"/>
    <x v="1"/>
    <x v="0"/>
    <x v="1"/>
    <x v="0"/>
    <x v="0"/>
    <s v="Mutual Fund"/>
    <s v="HDFC FOCUSED 30 FUND"/>
    <m/>
  </r>
  <r>
    <n v="194849"/>
    <x v="3"/>
    <s v="RANDEEP KAUR VERMA"/>
    <x v="0"/>
    <x v="0"/>
    <x v="1"/>
    <x v="0"/>
    <x v="1"/>
    <s v="Mutual Fund"/>
    <s v="Quant Flexi Cap Fund"/>
    <m/>
  </r>
  <r>
    <n v="194847"/>
    <x v="3"/>
    <s v="RANDEEP KAUR VERMA"/>
    <x v="3"/>
    <x v="0"/>
    <x v="1"/>
    <x v="0"/>
    <x v="0"/>
    <s v="Mutual Fund"/>
    <s v="kotak multcap fund"/>
    <m/>
  </r>
  <r>
    <n v="194848"/>
    <x v="3"/>
    <s v="RANDEEP KAUR VERMA"/>
    <x v="1"/>
    <x v="0"/>
    <x v="1"/>
    <x v="0"/>
    <x v="1"/>
    <s v="Mutual Fund"/>
    <s v="kotak multcap fund"/>
    <m/>
  </r>
  <r>
    <n v="194831"/>
    <x v="3"/>
    <s v="KUSUM YADAV"/>
    <x v="3"/>
    <x v="0"/>
    <x v="1"/>
    <x v="0"/>
    <x v="1"/>
    <s v="Mutual Fund"/>
    <s v="Kotak Multicap Fund"/>
    <m/>
  </r>
  <r>
    <n v="194827"/>
    <x v="3"/>
    <s v="RAJNISH VIRMANI"/>
    <x v="12"/>
    <x v="1"/>
    <x v="1"/>
    <x v="0"/>
    <x v="0"/>
    <s v="Mutual Fund"/>
    <s v="Quant Flexi Cap Fund"/>
    <m/>
  </r>
  <r>
    <n v="194822"/>
    <x v="3"/>
    <s v="KAPIL ABROL"/>
    <x v="11"/>
    <x v="0"/>
    <x v="3"/>
    <x v="0"/>
    <x v="0"/>
    <s v="Mutual Fund"/>
    <s v="Quant Active Fund"/>
    <m/>
  </r>
  <r>
    <n v="194830"/>
    <x v="3"/>
    <s v="KUSUM YADAV"/>
    <x v="7"/>
    <x v="0"/>
    <x v="1"/>
    <x v="0"/>
    <x v="1"/>
    <s v="Mutual Fund"/>
    <s v="HDFC FOCUSED 30 FUND"/>
    <m/>
  </r>
  <r>
    <n v="194835"/>
    <x v="3"/>
    <s v="BIRAJ LAMA"/>
    <x v="7"/>
    <x v="0"/>
    <x v="1"/>
    <x v="0"/>
    <x v="1"/>
    <s v="Mutual Fund"/>
    <s v="Kotak Multicap Fund"/>
    <m/>
  </r>
  <r>
    <n v="194836"/>
    <x v="3"/>
    <s v="SANGITA GOLEY"/>
    <x v="1"/>
    <x v="0"/>
    <x v="1"/>
    <x v="0"/>
    <x v="1"/>
    <s v="Mutual Fund"/>
    <s v="quant absolute fund"/>
    <m/>
  </r>
  <r>
    <n v="194859"/>
    <x v="4"/>
    <s v="SAMEER SAXENA"/>
    <x v="0"/>
    <x v="0"/>
    <x v="2"/>
    <x v="0"/>
    <x v="0"/>
    <s v="Mutual Fund"/>
    <s v="Quant Flexi-Cap Fund"/>
    <m/>
  </r>
  <r>
    <n v="194850"/>
    <x v="4"/>
    <s v="PURUSHOTTAM KUMAR"/>
    <x v="9"/>
    <x v="1"/>
    <x v="6"/>
    <x v="0"/>
    <x v="0"/>
    <s v="Mutual Fund"/>
    <s v="Quant Active Fund"/>
    <m/>
  </r>
  <r>
    <n v="194857"/>
    <x v="4"/>
    <s v="VARSHA ARORA"/>
    <x v="13"/>
    <x v="1"/>
    <x v="4"/>
    <x v="0"/>
    <x v="0"/>
    <s v="Mutual Fund"/>
    <s v="quant absolute fund"/>
    <m/>
  </r>
  <r>
    <n v="194858"/>
    <x v="4"/>
    <s v="M SANTOSH KUMAR"/>
    <x v="10"/>
    <x v="0"/>
    <x v="4"/>
    <x v="0"/>
    <x v="0"/>
    <s v="Mutual Fund"/>
    <s v="BOI AXA TAX ADVANTAGE FUND"/>
    <m/>
  </r>
  <r>
    <n v="194851"/>
    <x v="4"/>
    <s v="POONAM"/>
    <x v="7"/>
    <x v="0"/>
    <x v="5"/>
    <x v="0"/>
    <x v="1"/>
    <s v="Mutual Fund"/>
    <s v="Quant Flexicap Fund"/>
    <m/>
  </r>
  <r>
    <n v="194855"/>
    <x v="4"/>
    <s v="RAHUL BANSAL"/>
    <x v="6"/>
    <x v="1"/>
    <x v="1"/>
    <x v="0"/>
    <x v="0"/>
    <s v="Mutual Fund"/>
    <s v="Quant Flexi Cap Fund"/>
    <m/>
  </r>
  <r>
    <n v="194854"/>
    <x v="4"/>
    <s v="RAHUL BANSAL"/>
    <x v="6"/>
    <x v="1"/>
    <x v="1"/>
    <x v="0"/>
    <x v="0"/>
    <s v="Mutual Fund"/>
    <s v="Bank of India SMALL CAP"/>
    <m/>
  </r>
  <r>
    <n v="194852"/>
    <x v="4"/>
    <s v="SURBHI BANSAL"/>
    <x v="0"/>
    <x v="0"/>
    <x v="1"/>
    <x v="0"/>
    <x v="1"/>
    <s v="Mutual Fund"/>
    <s v="quant aboslute fund"/>
    <m/>
  </r>
  <r>
    <n v="194860"/>
    <x v="4"/>
    <s v="PARMESHWAR SINGH"/>
    <x v="7"/>
    <x v="0"/>
    <x v="5"/>
    <x v="0"/>
    <x v="1"/>
    <s v="Mutual Fund"/>
    <s v="Quant Flexicap Fund"/>
    <m/>
  </r>
  <r>
    <n v="194853"/>
    <x v="4"/>
    <s v="RAHUL BANSAL"/>
    <x v="6"/>
    <x v="1"/>
    <x v="1"/>
    <x v="0"/>
    <x v="0"/>
    <s v="Mutual Fund"/>
    <s v="Canara Robeco Focused Equity"/>
    <m/>
  </r>
  <r>
    <n v="194856"/>
    <x v="4"/>
    <s v="RAHUL BANSAL"/>
    <x v="14"/>
    <x v="1"/>
    <x v="1"/>
    <x v="0"/>
    <x v="0"/>
    <s v="Mutual Fund"/>
    <s v="Quant Flexi Cap Fund"/>
    <m/>
  </r>
  <r>
    <n v="194863"/>
    <x v="5"/>
    <s v="SUJIT KUMAR PATI"/>
    <x v="1"/>
    <x v="0"/>
    <x v="6"/>
    <x v="0"/>
    <x v="2"/>
    <s v="Mutual Fund"/>
    <s v="MIRAE ASSET EMERGING BLUECHIP FUND"/>
    <m/>
  </r>
  <r>
    <n v="194864"/>
    <x v="5"/>
    <s v="MOHAMMAD UZAIR SHAH"/>
    <x v="11"/>
    <x v="0"/>
    <x v="6"/>
    <x v="0"/>
    <x v="1"/>
    <s v="Mutual Fund"/>
    <s v="QUANT FLEXI CAP FUND"/>
    <m/>
  </r>
  <r>
    <n v="194868"/>
    <x v="5"/>
    <s v="VINAY KUMAR SINGH"/>
    <x v="15"/>
    <x v="1"/>
    <x v="6"/>
    <x v="0"/>
    <x v="0"/>
    <s v="Mutual Fund"/>
    <s v="QUANT SMALL CAP FUND"/>
    <m/>
  </r>
  <r>
    <n v="194865"/>
    <x v="5"/>
    <s v="MOHAMMAD UZAIR SHAH"/>
    <x v="1"/>
    <x v="0"/>
    <x v="6"/>
    <x v="0"/>
    <x v="1"/>
    <s v="Mutual Fund"/>
    <s v="SBI SMALL CAP FUND"/>
    <m/>
  </r>
  <r>
    <n v="194861"/>
    <x v="5"/>
    <s v="SUJIT KUMAR PATI"/>
    <x v="7"/>
    <x v="0"/>
    <x v="6"/>
    <x v="0"/>
    <x v="0"/>
    <s v="Mutual Fund"/>
    <s v="SBI SMALL CAP FUND"/>
    <m/>
  </r>
  <r>
    <n v="194862"/>
    <x v="5"/>
    <s v="SUJIT KUMAR PATI"/>
    <x v="7"/>
    <x v="0"/>
    <x v="6"/>
    <x v="0"/>
    <x v="1"/>
    <s v="Mutual Fund"/>
    <s v="SBI SMALL CAP FUND"/>
    <m/>
  </r>
  <r>
    <n v="194869"/>
    <x v="5"/>
    <s v="VINAY KUMAR SINGH"/>
    <x v="16"/>
    <x v="1"/>
    <x v="6"/>
    <x v="0"/>
    <x v="1"/>
    <s v="Mutual Fund"/>
    <s v="QUANT SMALL CAP FUND"/>
    <m/>
  </r>
  <r>
    <n v="194875"/>
    <x v="5"/>
    <s v="DEEPAK KASHYAP"/>
    <x v="3"/>
    <x v="0"/>
    <x v="2"/>
    <x v="0"/>
    <x v="1"/>
    <s v="Mutual Fund"/>
    <s v="Parag Parikh Tax Saver Fund"/>
    <m/>
  </r>
  <r>
    <n v="194876"/>
    <x v="5"/>
    <s v="DEEPAK KASHYAP"/>
    <x v="17"/>
    <x v="0"/>
    <x v="2"/>
    <x v="0"/>
    <x v="1"/>
    <s v="Mutual Fund"/>
    <s v="Quant Flexi-Cap Fund"/>
    <m/>
  </r>
  <r>
    <n v="194877"/>
    <x v="5"/>
    <s v="DEEPAK KASHYAP"/>
    <x v="8"/>
    <x v="0"/>
    <x v="2"/>
    <x v="0"/>
    <x v="0"/>
    <s v="Mutual Fund"/>
    <s v="Canara Robeco Small-cap Fund"/>
    <m/>
  </r>
  <r>
    <n v="194872"/>
    <x v="5"/>
    <s v="GANGA SAGAR JAISWAL"/>
    <x v="0"/>
    <x v="0"/>
    <x v="2"/>
    <x v="0"/>
    <x v="1"/>
    <s v="Mutual Fund"/>
    <s v="Quant Flexi-Cap Fund"/>
    <m/>
  </r>
  <r>
    <n v="194873"/>
    <x v="5"/>
    <s v="GANGA SAGAR JAISWAL"/>
    <x v="11"/>
    <x v="0"/>
    <x v="2"/>
    <x v="0"/>
    <x v="1"/>
    <s v="Mutual Fund"/>
    <s v="HDFC Focused 30 Fund"/>
    <m/>
  </r>
  <r>
    <n v="194870"/>
    <x v="5"/>
    <s v="DILIP TIWARI"/>
    <x v="4"/>
    <x v="0"/>
    <x v="2"/>
    <x v="0"/>
    <x v="2"/>
    <s v="Mutual Fund"/>
    <s v="Mirae Asset Mid-cap Fund"/>
    <m/>
  </r>
  <r>
    <n v="194886"/>
    <x v="5"/>
    <s v="VIJAY KUMAR"/>
    <x v="4"/>
    <x v="0"/>
    <x v="1"/>
    <x v="0"/>
    <x v="1"/>
    <s v="Mutual Fund"/>
    <s v="canara rebeco small cap fund"/>
    <m/>
  </r>
  <r>
    <n v="194887"/>
    <x v="5"/>
    <s v="VIJAY KUMAR"/>
    <x v="11"/>
    <x v="0"/>
    <x v="1"/>
    <x v="0"/>
    <x v="1"/>
    <s v="Mutual Fund"/>
    <s v="hdfc large &amp; midcap fund"/>
    <m/>
  </r>
  <r>
    <n v="194880"/>
    <x v="5"/>
    <s v="BINITA NEGI"/>
    <x v="3"/>
    <x v="0"/>
    <x v="1"/>
    <x v="0"/>
    <x v="1"/>
    <s v="Mutual Fund"/>
    <s v="kotak multicap fund"/>
    <m/>
  </r>
  <r>
    <n v="194885"/>
    <x v="5"/>
    <s v="VIJAY KUMAR"/>
    <x v="4"/>
    <x v="0"/>
    <x v="1"/>
    <x v="0"/>
    <x v="1"/>
    <s v="Mutual Fund"/>
    <s v="quant flexi cap"/>
    <m/>
  </r>
  <r>
    <n v="194888"/>
    <x v="5"/>
    <s v="AJIT KUMAR"/>
    <x v="0"/>
    <x v="0"/>
    <x v="1"/>
    <x v="0"/>
    <x v="1"/>
    <s v="Mutual Fund"/>
    <s v="quant flexi cap"/>
    <m/>
  </r>
  <r>
    <n v="194881"/>
    <x v="5"/>
    <s v="POOJA"/>
    <x v="1"/>
    <x v="0"/>
    <x v="1"/>
    <x v="1"/>
    <x v="0"/>
    <s v="Mutual Fund"/>
    <s v="kotak multicap fund"/>
    <m/>
  </r>
  <r>
    <n v="194882"/>
    <x v="5"/>
    <s v="POOJA"/>
    <x v="1"/>
    <x v="0"/>
    <x v="1"/>
    <x v="1"/>
    <x v="0"/>
    <s v="Mutual Fund"/>
    <s v="quant absolute fund"/>
    <m/>
  </r>
  <r>
    <n v="194879"/>
    <x v="5"/>
    <s v="MOHAMMAD TUBRIZ KHAN"/>
    <x v="1"/>
    <x v="0"/>
    <x v="5"/>
    <x v="0"/>
    <x v="0"/>
    <s v="Mutual Fund"/>
    <s v="Quant Flexicap Fund"/>
    <m/>
  </r>
  <r>
    <n v="194874"/>
    <x v="5"/>
    <s v="SONAKSHI ABROL"/>
    <x v="18"/>
    <x v="0"/>
    <x v="3"/>
    <x v="0"/>
    <x v="0"/>
    <s v="Mutual Fund"/>
    <s v="Canara Robeco focused Equity Fund"/>
    <m/>
  </r>
  <r>
    <n v="194884"/>
    <x v="5"/>
    <s v="UTKARSH KULSHRESTHA"/>
    <x v="1"/>
    <x v="0"/>
    <x v="6"/>
    <x v="0"/>
    <x v="0"/>
    <s v="Mutual Fund"/>
    <s v="MIRAE ASSET MID CAP FUND"/>
    <m/>
  </r>
  <r>
    <n v="194883"/>
    <x v="5"/>
    <s v="UTKARSH KULSHRESTHA"/>
    <x v="1"/>
    <x v="0"/>
    <x v="6"/>
    <x v="0"/>
    <x v="0"/>
    <s v="Mutual Fund"/>
    <s v="QUANT FLEXI CAP FUND"/>
    <m/>
  </r>
  <r>
    <n v="194871"/>
    <x v="5"/>
    <s v="SONAKSHI ABROL"/>
    <x v="10"/>
    <x v="0"/>
    <x v="3"/>
    <x v="0"/>
    <x v="0"/>
    <s v="Mutual Fund"/>
    <s v="QUANT FLEXICAP FUND"/>
    <m/>
  </r>
  <r>
    <n v="194878"/>
    <x v="5"/>
    <s v="VIPIN KUMAR"/>
    <x v="1"/>
    <x v="0"/>
    <x v="5"/>
    <x v="0"/>
    <x v="0"/>
    <s v="Mutual Fund"/>
    <s v="kotak Multicap Fund"/>
    <m/>
  </r>
  <r>
    <n v="194866"/>
    <x v="5"/>
    <s v="SPRIHA MATHUR"/>
    <x v="1"/>
    <x v="0"/>
    <x v="3"/>
    <x v="0"/>
    <x v="1"/>
    <s v="Mutual Fund"/>
    <s v="MIRAE ASSET LARGE CAP FUND"/>
    <m/>
  </r>
  <r>
    <n v="194867"/>
    <x v="5"/>
    <s v="SPRIHA MATHUR"/>
    <x v="1"/>
    <x v="0"/>
    <x v="3"/>
    <x v="0"/>
    <x v="1"/>
    <s v="Mutual Fund"/>
    <s v="QUANT FLEXICAP FUND"/>
    <m/>
  </r>
  <r>
    <n v="194889"/>
    <x v="6"/>
    <s v="GAURAV GROVER"/>
    <x v="11"/>
    <x v="0"/>
    <x v="4"/>
    <x v="0"/>
    <x v="0"/>
    <s v="Mutual Fund"/>
    <s v="KOTAK MULTICAP FUND"/>
    <m/>
  </r>
  <r>
    <n v="194904"/>
    <x v="7"/>
    <s v="ANUJ KUMAR SAINI"/>
    <x v="19"/>
    <x v="0"/>
    <x v="6"/>
    <x v="0"/>
    <x v="0"/>
    <s v="Mutual Fund"/>
    <s v="QUANT FLEXI CAP FUND"/>
    <m/>
  </r>
  <r>
    <n v="194905"/>
    <x v="7"/>
    <s v="ANUJ KUMAR SAINI"/>
    <x v="5"/>
    <x v="0"/>
    <x v="6"/>
    <x v="0"/>
    <x v="1"/>
    <s v="Mutual Fund"/>
    <s v="QUANT FLEXI CAP FUND"/>
    <m/>
  </r>
  <r>
    <n v="194892"/>
    <x v="7"/>
    <s v="AANCHAL PURI"/>
    <x v="0"/>
    <x v="0"/>
    <x v="5"/>
    <x v="0"/>
    <x v="0"/>
    <s v="Mutual Fund"/>
    <s v="kotak Multicap Fund"/>
    <m/>
  </r>
  <r>
    <n v="194898"/>
    <x v="7"/>
    <s v="RAMESH KUMAR"/>
    <x v="1"/>
    <x v="0"/>
    <x v="3"/>
    <x v="1"/>
    <x v="0"/>
    <s v="Mutual Fund"/>
    <s v="QUANT FLEXICAP FUND"/>
    <m/>
  </r>
  <r>
    <n v="194903"/>
    <x v="7"/>
    <s v="RAHUL GUPTA"/>
    <x v="3"/>
    <x v="0"/>
    <x v="2"/>
    <x v="0"/>
    <x v="0"/>
    <s v="Mutual Fund"/>
    <s v="Quant Flexi-Cap Fund"/>
    <m/>
  </r>
  <r>
    <n v="194902"/>
    <x v="7"/>
    <s v="RUCHI AHLUWALIA"/>
    <x v="4"/>
    <x v="0"/>
    <x v="2"/>
    <x v="0"/>
    <x v="1"/>
    <s v="Mutual Fund"/>
    <s v="Canara Robeco Small-cap Fund"/>
    <m/>
  </r>
  <r>
    <n v="194894"/>
    <x v="7"/>
    <s v="VARSHA ARORA"/>
    <x v="20"/>
    <x v="1"/>
    <x v="4"/>
    <x v="0"/>
    <x v="0"/>
    <s v="Mutual Fund"/>
    <s v="quant absolute fund"/>
    <m/>
  </r>
  <r>
    <n v="194900"/>
    <x v="7"/>
    <s v="RUCHI AHLUWALIA"/>
    <x v="4"/>
    <x v="0"/>
    <x v="2"/>
    <x v="0"/>
    <x v="1"/>
    <s v="Mutual Fund"/>
    <s v="Quant Flexi-Cap Fund"/>
    <m/>
  </r>
  <r>
    <n v="194901"/>
    <x v="7"/>
    <s v="RUCHI AHLUWALIA"/>
    <x v="4"/>
    <x v="0"/>
    <x v="2"/>
    <x v="0"/>
    <x v="1"/>
    <s v="Mutual Fund"/>
    <s v="HDFC Focused 30 Fund"/>
    <m/>
  </r>
  <r>
    <n v="194891"/>
    <x v="7"/>
    <s v="AANCHAL PURI"/>
    <x v="0"/>
    <x v="0"/>
    <x v="5"/>
    <x v="0"/>
    <x v="0"/>
    <s v="Mutual Fund"/>
    <s v="Quant Flexicap Fund"/>
    <m/>
  </r>
  <r>
    <n v="194899"/>
    <x v="7"/>
    <s v="RASHMI SONI"/>
    <x v="0"/>
    <x v="0"/>
    <x v="1"/>
    <x v="0"/>
    <x v="1"/>
    <s v="Mutual Fund"/>
    <s v="quant flexi cap fund"/>
    <m/>
  </r>
  <r>
    <n v="194950"/>
    <x v="7"/>
    <s v="SWATI"/>
    <x v="10"/>
    <x v="0"/>
    <x v="1"/>
    <x v="0"/>
    <x v="0"/>
    <s v="Mutual Fund"/>
    <s v="QUANT LARGE &amp; MID CAP FUND"/>
    <m/>
  </r>
  <r>
    <n v="194893"/>
    <x v="7"/>
    <s v="PANKAJ BISHT"/>
    <x v="3"/>
    <x v="0"/>
    <x v="1"/>
    <x v="0"/>
    <x v="1"/>
    <s v="Mutual Fund"/>
    <s v="qy=uant flexi cap fund"/>
    <m/>
  </r>
  <r>
    <n v="194897"/>
    <x v="7"/>
    <s v="MANOJ"/>
    <x v="11"/>
    <x v="0"/>
    <x v="1"/>
    <x v="0"/>
    <x v="1"/>
    <s v="Mutual Fund"/>
    <s v="quant flexi cap fund"/>
    <m/>
  </r>
  <r>
    <n v="194890"/>
    <x v="7"/>
    <s v="ADESH KUMAR"/>
    <x v="1"/>
    <x v="0"/>
    <x v="1"/>
    <x v="0"/>
    <x v="1"/>
    <s v="Mutual Fund"/>
    <s v="quant flexi cap fund"/>
    <m/>
  </r>
  <r>
    <n v="194951"/>
    <x v="7"/>
    <s v="SWATI"/>
    <x v="7"/>
    <x v="0"/>
    <x v="1"/>
    <x v="0"/>
    <x v="0"/>
    <s v="Mutual Fund"/>
    <s v="CANARA ROBECO SMALL CAP FUND"/>
    <m/>
  </r>
  <r>
    <n v="194895"/>
    <x v="7"/>
    <s v="RAM KUMAR"/>
    <x v="5"/>
    <x v="0"/>
    <x v="5"/>
    <x v="0"/>
    <x v="1"/>
    <s v="Mutual Fund"/>
    <s v="Quant Flexicap Fund"/>
    <m/>
  </r>
  <r>
    <n v="194896"/>
    <x v="7"/>
    <s v="NUTAN KUMARI"/>
    <x v="7"/>
    <x v="0"/>
    <x v="5"/>
    <x v="0"/>
    <x v="1"/>
    <s v="Mutual Fund"/>
    <s v="Quant Flexicap Fund"/>
    <m/>
  </r>
  <r>
    <n v="194953"/>
    <x v="7"/>
    <s v="ABHISHEK TYAGI"/>
    <x v="0"/>
    <x v="0"/>
    <x v="1"/>
    <x v="0"/>
    <x v="0"/>
    <s v="Mutual Fund"/>
    <s v="CANARA ROBECO SMALL CAP FUND"/>
    <m/>
  </r>
  <r>
    <n v="194952"/>
    <x v="7"/>
    <s v="SWATI"/>
    <x v="11"/>
    <x v="0"/>
    <x v="1"/>
    <x v="0"/>
    <x v="1"/>
    <s v="Mutual Fund"/>
    <s v="CANARA ROBECO SMALL CAP FUND"/>
    <m/>
  </r>
  <r>
    <n v="194954"/>
    <x v="7"/>
    <s v="ABHISHEK TYAGI"/>
    <x v="8"/>
    <x v="0"/>
    <x v="1"/>
    <x v="0"/>
    <x v="1"/>
    <s v="Mutual Fund"/>
    <s v="quant flexi cap fund"/>
    <m/>
  </r>
  <r>
    <n v="194922"/>
    <x v="8"/>
    <s v="AMBUJ MISHRA"/>
    <x v="4"/>
    <x v="0"/>
    <x v="2"/>
    <x v="0"/>
    <x v="1"/>
    <s v="Mutual Fund"/>
    <s v="Quant Flexi-Cap Fund"/>
    <m/>
  </r>
  <r>
    <n v="194921"/>
    <x v="8"/>
    <s v="RAJESH YADAV"/>
    <x v="11"/>
    <x v="0"/>
    <x v="2"/>
    <x v="0"/>
    <x v="0"/>
    <s v="Mutual Fund"/>
    <s v="HDFC Focused 30 Fund"/>
    <m/>
  </r>
  <r>
    <n v="194916"/>
    <x v="8"/>
    <s v="SUNDER SWAMI"/>
    <x v="11"/>
    <x v="0"/>
    <x v="2"/>
    <x v="0"/>
    <x v="2"/>
    <s v="Mutual Fund"/>
    <s v="Mirae Asset Emerging Blue-chip Fund"/>
    <m/>
  </r>
  <r>
    <n v="194917"/>
    <x v="8"/>
    <s v="SUNDER SWAMI"/>
    <x v="0"/>
    <x v="0"/>
    <x v="2"/>
    <x v="0"/>
    <x v="1"/>
    <s v="Mutual Fund"/>
    <s v="Quant Flexi-Cap Fund"/>
    <m/>
  </r>
  <r>
    <n v="194931"/>
    <x v="8"/>
    <s v="VINAY KUMAR SINGH"/>
    <x v="14"/>
    <x v="1"/>
    <x v="6"/>
    <x v="0"/>
    <x v="0"/>
    <s v="Mutual Fund"/>
    <s v="QUANT SMALL CAP FUND"/>
    <m/>
  </r>
  <r>
    <n v="194915"/>
    <x v="8"/>
    <s v="BHUPESH SAHU"/>
    <x v="21"/>
    <x v="1"/>
    <x v="6"/>
    <x v="0"/>
    <x v="0"/>
    <s v="Mutual Fund"/>
    <s v="PARAG PARIKH TAX SAVER FUND"/>
    <m/>
  </r>
  <r>
    <n v="194912"/>
    <x v="8"/>
    <s v="BHUPESH SAHU"/>
    <x v="22"/>
    <x v="1"/>
    <x v="6"/>
    <x v="0"/>
    <x v="0"/>
    <s v="Mutual Fund"/>
    <s v="QUANT TAX PLAN"/>
    <m/>
  </r>
  <r>
    <n v="194927"/>
    <x v="8"/>
    <s v="DEEKSHA SINGH JADON"/>
    <x v="1"/>
    <x v="0"/>
    <x v="0"/>
    <x v="0"/>
    <x v="1"/>
    <s v="Mutual Fund"/>
    <s v="Canara Robeco Equity Hybrid Fund"/>
    <m/>
  </r>
  <r>
    <n v="194926"/>
    <x v="8"/>
    <s v="DEEKSHA SINGH JADON"/>
    <x v="3"/>
    <x v="0"/>
    <x v="0"/>
    <x v="0"/>
    <x v="1"/>
    <s v="Mutual Fund"/>
    <s v="Bank of India Small Cap fund"/>
    <m/>
  </r>
  <r>
    <n v="194933"/>
    <x v="8"/>
    <s v="PRIYAL AGRAWAL"/>
    <x v="1"/>
    <x v="0"/>
    <x v="0"/>
    <x v="0"/>
    <x v="1"/>
    <s v="Mutual Fund"/>
    <s v="Quant Flexi Cap Fund"/>
    <m/>
  </r>
  <r>
    <n v="194920"/>
    <x v="8"/>
    <s v="RAJESH YADAV"/>
    <x v="11"/>
    <x v="0"/>
    <x v="2"/>
    <x v="0"/>
    <x v="0"/>
    <s v="Mutual Fund"/>
    <s v="Quant Flexi-Cap Fund"/>
    <m/>
  </r>
  <r>
    <n v="194923"/>
    <x v="8"/>
    <s v="SAVITA"/>
    <x v="10"/>
    <x v="0"/>
    <x v="2"/>
    <x v="0"/>
    <x v="1"/>
    <s v="Mutual Fund"/>
    <s v="Quant Flexi-Cap Fund"/>
    <m/>
  </r>
  <r>
    <n v="194918"/>
    <x v="8"/>
    <s v="SUNDER SWAMI"/>
    <x v="11"/>
    <x v="0"/>
    <x v="2"/>
    <x v="0"/>
    <x v="1"/>
    <s v="Mutual Fund"/>
    <s v="Quant Mid-Cap Fund"/>
    <m/>
  </r>
  <r>
    <n v="194919"/>
    <x v="8"/>
    <s v="SUNDER SWAMI"/>
    <x v="0"/>
    <x v="0"/>
    <x v="2"/>
    <x v="0"/>
    <x v="0"/>
    <s v="Mutual Fund"/>
    <s v="Quant Mid-Cap Fund"/>
    <m/>
  </r>
  <r>
    <n v="194906"/>
    <x v="8"/>
    <s v="NUTAN KUMARI"/>
    <x v="11"/>
    <x v="0"/>
    <x v="5"/>
    <x v="0"/>
    <x v="0"/>
    <s v="Mutual Fund"/>
    <s v="Quant Flexicap Fund"/>
    <m/>
  </r>
  <r>
    <n v="194932"/>
    <x v="8"/>
    <s v="GHANSHYAM SINGH CHAUHAN"/>
    <x v="23"/>
    <x v="1"/>
    <x v="5"/>
    <x v="0"/>
    <x v="0"/>
    <s v="Mutual Fund"/>
    <s v="Quant Tax Saver"/>
    <m/>
  </r>
  <r>
    <n v="194913"/>
    <x v="8"/>
    <s v="DEEPAK"/>
    <x v="10"/>
    <x v="0"/>
    <x v="5"/>
    <x v="0"/>
    <x v="2"/>
    <s v="Mutual Fund"/>
    <s v="Axis Treasury Fund"/>
    <m/>
  </r>
  <r>
    <n v="194907"/>
    <x v="8"/>
    <s v="SANDEEP KUMAR"/>
    <x v="11"/>
    <x v="0"/>
    <x v="5"/>
    <x v="0"/>
    <x v="0"/>
    <s v="Mutual Fund"/>
    <s v="Quant Flexicap Fund"/>
    <m/>
  </r>
  <r>
    <n v="194911"/>
    <x v="8"/>
    <s v="AKHIL SHARMA"/>
    <x v="3"/>
    <x v="0"/>
    <x v="1"/>
    <x v="0"/>
    <x v="1"/>
    <s v="Mutual Fund"/>
    <s v="ppfas tax saver fund"/>
    <m/>
  </r>
  <r>
    <n v="194949"/>
    <x v="8"/>
    <s v="PREETI GORLA"/>
    <x v="1"/>
    <x v="0"/>
    <x v="1"/>
    <x v="0"/>
    <x v="0"/>
    <s v="Mutual Fund"/>
    <s v="quant small cap fund"/>
    <m/>
  </r>
  <r>
    <n v="194908"/>
    <x v="8"/>
    <s v="SANDEEP KUMAR"/>
    <x v="11"/>
    <x v="0"/>
    <x v="5"/>
    <x v="0"/>
    <x v="1"/>
    <s v="Mutual Fund"/>
    <s v="Quant Flexicap Fund"/>
    <m/>
  </r>
  <r>
    <n v="194910"/>
    <x v="8"/>
    <s v="SHEFALI KANAL"/>
    <x v="4"/>
    <x v="0"/>
    <x v="1"/>
    <x v="0"/>
    <x v="2"/>
    <s v="Mutual Fund"/>
    <s v="QUANT ABSOLUTE FUND"/>
    <m/>
  </r>
  <r>
    <n v="194929"/>
    <x v="8"/>
    <s v="DEEP PRAKASH"/>
    <x v="14"/>
    <x v="1"/>
    <x v="6"/>
    <x v="0"/>
    <x v="0"/>
    <s v="Mutual Fund"/>
    <s v="KOTAK MULTI CAP FUND"/>
    <m/>
  </r>
  <r>
    <n v="194928"/>
    <x v="8"/>
    <s v="DEEP PRAKASH"/>
    <x v="14"/>
    <x v="1"/>
    <x v="6"/>
    <x v="0"/>
    <x v="0"/>
    <s v="Mutual Fund"/>
    <s v="QUANT ABSOLUTE FUND"/>
    <m/>
  </r>
  <r>
    <n v="194924"/>
    <x v="8"/>
    <s v="RASHMI"/>
    <x v="0"/>
    <x v="1"/>
    <x v="6"/>
    <x v="0"/>
    <x v="0"/>
    <s v="Mutual Fund"/>
    <s v="QUANT ABSOLUTE FUND"/>
    <m/>
  </r>
  <r>
    <n v="194930"/>
    <x v="8"/>
    <s v="DEEP PRAKASH"/>
    <x v="14"/>
    <x v="1"/>
    <x v="6"/>
    <x v="0"/>
    <x v="0"/>
    <s v="Mutual Fund"/>
    <s v="BANK OF INDIA SMALL CAP FUND"/>
    <m/>
  </r>
  <r>
    <n v="194925"/>
    <x v="8"/>
    <s v="KARAN VIG"/>
    <x v="24"/>
    <x v="1"/>
    <x v="3"/>
    <x v="1"/>
    <x v="0"/>
    <s v="Mutual Fund"/>
    <s v="Quant Tax Plan Fund"/>
    <m/>
  </r>
  <r>
    <n v="194914"/>
    <x v="8"/>
    <s v="DEEPAK"/>
    <x v="1"/>
    <x v="0"/>
    <x v="5"/>
    <x v="0"/>
    <x v="1"/>
    <s v="Mutual Fund"/>
    <s v="Quant Flexicap Fund"/>
    <m/>
  </r>
  <r>
    <n v="194909"/>
    <x v="8"/>
    <s v="VINOD KOTI"/>
    <x v="1"/>
    <x v="0"/>
    <x v="6"/>
    <x v="1"/>
    <x v="0"/>
    <s v="Mutual Fund"/>
    <s v="QUANT ABSOLUTE FUND"/>
    <m/>
  </r>
  <r>
    <n v="194934"/>
    <x v="8"/>
    <s v="LALIT MOHAN"/>
    <x v="3"/>
    <x v="0"/>
    <x v="3"/>
    <x v="0"/>
    <x v="2"/>
    <s v="Mutual Fund"/>
    <s v="MIRAE ASSET TAX SAVER FUND"/>
    <m/>
  </r>
  <r>
    <n v="194943"/>
    <x v="9"/>
    <s v="DEEPANSHU SATRAWAL"/>
    <x v="3"/>
    <x v="0"/>
    <x v="2"/>
    <x v="0"/>
    <x v="1"/>
    <s v="Mutual Fund"/>
    <s v="Quant Flexi-Cap Fund"/>
    <m/>
  </r>
  <r>
    <n v="194935"/>
    <x v="9"/>
    <s v="BINAY KUMAR"/>
    <x v="1"/>
    <x v="0"/>
    <x v="6"/>
    <x v="0"/>
    <x v="1"/>
    <s v="Mutual Fund"/>
    <s v="SBI SMALL CAP FUND"/>
    <m/>
  </r>
  <r>
    <n v="194948"/>
    <x v="9"/>
    <s v="MEENA"/>
    <x v="1"/>
    <x v="0"/>
    <x v="5"/>
    <x v="0"/>
    <x v="0"/>
    <s v="Mutual Fund"/>
    <s v="Quant Flexicap Fund"/>
    <m/>
  </r>
  <r>
    <n v="194945"/>
    <x v="9"/>
    <s v="KARUNA JHA"/>
    <x v="25"/>
    <x v="1"/>
    <x v="2"/>
    <x v="0"/>
    <x v="0"/>
    <s v="Mutual Fund"/>
    <s v="Quant Mid-Cap Fund"/>
    <m/>
  </r>
  <r>
    <n v="194947"/>
    <x v="9"/>
    <s v="KARUNA JHA"/>
    <x v="25"/>
    <x v="1"/>
    <x v="2"/>
    <x v="0"/>
    <x v="0"/>
    <s v="Mutual Fund"/>
    <s v="Quant absolute fund"/>
    <m/>
  </r>
  <r>
    <n v="194944"/>
    <x v="9"/>
    <s v="KARUNA JHA"/>
    <x v="6"/>
    <x v="1"/>
    <x v="2"/>
    <x v="0"/>
    <x v="0"/>
    <s v="Mutual Fund"/>
    <s v="Quant Flexi-Cap Fund"/>
    <m/>
  </r>
  <r>
    <n v="194946"/>
    <x v="9"/>
    <s v="RITU YADAV"/>
    <x v="19"/>
    <x v="0"/>
    <x v="1"/>
    <x v="0"/>
    <x v="2"/>
    <s v="Mutual Fund"/>
    <s v="Nippon India Large Cap"/>
    <m/>
  </r>
  <r>
    <n v="194936"/>
    <x v="9"/>
    <s v="REKHA GUPTA"/>
    <x v="1"/>
    <x v="0"/>
    <x v="1"/>
    <x v="0"/>
    <x v="1"/>
    <s v="Mutual Fund"/>
    <s v="canara rebeco small cap fund"/>
    <m/>
  </r>
  <r>
    <n v="194942"/>
    <x v="9"/>
    <s v="RATTAN LAL PANDIT"/>
    <x v="1"/>
    <x v="0"/>
    <x v="1"/>
    <x v="0"/>
    <x v="0"/>
    <s v="Mutual Fund"/>
    <s v="canara rebeco small"/>
    <m/>
  </r>
  <r>
    <n v="194940"/>
    <x v="9"/>
    <s v="SUBRATA RANJAN DAS"/>
    <x v="7"/>
    <x v="0"/>
    <x v="1"/>
    <x v="0"/>
    <x v="1"/>
    <s v="Mutual Fund"/>
    <s v="quant flexi cap fund"/>
    <m/>
  </r>
  <r>
    <n v="194939"/>
    <x v="9"/>
    <s v="NEERAJ SHARMA"/>
    <x v="1"/>
    <x v="0"/>
    <x v="1"/>
    <x v="0"/>
    <x v="2"/>
    <s v="Mutual Fund"/>
    <s v="Mirae Asset Hybrid-Equity Fund"/>
    <m/>
  </r>
  <r>
    <n v="194941"/>
    <x v="9"/>
    <s v="RATTAN LAL PANDIT"/>
    <x v="10"/>
    <x v="0"/>
    <x v="1"/>
    <x v="0"/>
    <x v="1"/>
    <s v="Mutual Fund"/>
    <s v="quant flexi cap fund"/>
    <m/>
  </r>
  <r>
    <n v="194937"/>
    <x v="9"/>
    <s v="ABHISHEK YADAV"/>
    <x v="3"/>
    <x v="0"/>
    <x v="1"/>
    <x v="0"/>
    <x v="2"/>
    <s v="Mutual Fund"/>
    <s v="Mirae Asset Hybrid-Equity Fund"/>
    <m/>
  </r>
  <r>
    <n v="194938"/>
    <x v="9"/>
    <s v="SAURABH KUMAR UPADHAYAY"/>
    <x v="10"/>
    <x v="0"/>
    <x v="1"/>
    <x v="0"/>
    <x v="1"/>
    <s v="Mutual Fund"/>
    <s v="Quant Large &amp; Mid Cap Fund"/>
    <m/>
  </r>
  <r>
    <n v="194964"/>
    <x v="10"/>
    <s v="PALAK BAJPAI"/>
    <x v="0"/>
    <x v="0"/>
    <x v="0"/>
    <x v="0"/>
    <x v="1"/>
    <s v="Mutual Fund"/>
    <s v="Quant Absolute Fund"/>
    <m/>
  </r>
  <r>
    <n v="194966"/>
    <x v="10"/>
    <s v="MANI MAHESHWARI"/>
    <x v="1"/>
    <x v="0"/>
    <x v="0"/>
    <x v="0"/>
    <x v="1"/>
    <s v="Mutual Fund"/>
    <s v="Quant Flexi Cap Fund"/>
    <m/>
  </r>
  <r>
    <n v="194965"/>
    <x v="10"/>
    <s v="MANI MAHESHWARI"/>
    <x v="3"/>
    <x v="0"/>
    <x v="0"/>
    <x v="0"/>
    <x v="0"/>
    <s v="Mutual Fund"/>
    <s v="Quant Flexi Cap Fund"/>
    <m/>
  </r>
  <r>
    <n v="194967"/>
    <x v="10"/>
    <s v="CHESHTA MITTAL"/>
    <x v="7"/>
    <x v="0"/>
    <x v="0"/>
    <x v="0"/>
    <x v="1"/>
    <s v="Mutual Fund"/>
    <s v="Quant Flexi Cap Fund"/>
    <m/>
  </r>
  <r>
    <n v="194962"/>
    <x v="10"/>
    <s v="NITESH GOYAL"/>
    <x v="9"/>
    <x v="1"/>
    <x v="4"/>
    <x v="0"/>
    <x v="0"/>
    <s v="Mutual Fund"/>
    <s v="CANARA SMALLCAP FUND"/>
    <m/>
  </r>
  <r>
    <n v="194963"/>
    <x v="10"/>
    <s v="NITESH GOYAL"/>
    <x v="9"/>
    <x v="1"/>
    <x v="4"/>
    <x v="0"/>
    <x v="0"/>
    <s v="Mutual Fund"/>
    <s v="QUANT ACTIVE FUND"/>
    <m/>
  </r>
  <r>
    <n v="194961"/>
    <x v="10"/>
    <s v="NITESH GOYAL"/>
    <x v="6"/>
    <x v="1"/>
    <x v="4"/>
    <x v="0"/>
    <x v="0"/>
    <s v="Mutual Fund"/>
    <s v="ICICI MULTI ASSET FUND"/>
    <m/>
  </r>
  <r>
    <n v="195002"/>
    <x v="10"/>
    <s v="PREETI TANWER"/>
    <x v="3"/>
    <x v="0"/>
    <x v="1"/>
    <x v="0"/>
    <x v="0"/>
    <s v="Mutual Fund"/>
    <s v="QUANT FLEXI CAP FUND"/>
    <m/>
  </r>
  <r>
    <n v="194958"/>
    <x v="10"/>
    <s v="AJAY SINGH"/>
    <x v="7"/>
    <x v="0"/>
    <x v="5"/>
    <x v="0"/>
    <x v="0"/>
    <s v="Mutual Fund"/>
    <s v="Mirae Asset Hybrid Equity"/>
    <m/>
  </r>
  <r>
    <n v="194986"/>
    <x v="10"/>
    <s v="SAPNA KATYAL"/>
    <x v="11"/>
    <x v="0"/>
    <x v="1"/>
    <x v="0"/>
    <x v="1"/>
    <s v="Mutual Fund"/>
    <s v="Canara Robeco Emerging Equities"/>
    <m/>
  </r>
  <r>
    <n v="194987"/>
    <x v="10"/>
    <s v="SAPNA KATYAL"/>
    <x v="4"/>
    <x v="0"/>
    <x v="1"/>
    <x v="0"/>
    <x v="1"/>
    <s v="Mutual Fund"/>
    <s v="quant flexi cap fund"/>
    <m/>
  </r>
  <r>
    <n v="194957"/>
    <x v="10"/>
    <s v="AJAY SINGH"/>
    <x v="7"/>
    <x v="0"/>
    <x v="5"/>
    <x v="0"/>
    <x v="2"/>
    <s v="Mutual Fund"/>
    <s v="Axis Treasury Fund"/>
    <m/>
  </r>
  <r>
    <n v="194956"/>
    <x v="10"/>
    <s v="ANSHUMAN SHARMA"/>
    <x v="0"/>
    <x v="1"/>
    <x v="5"/>
    <x v="0"/>
    <x v="0"/>
    <s v="Mutual Fund"/>
    <s v="Bank of India Flexicap Fund"/>
    <m/>
  </r>
  <r>
    <n v="194955"/>
    <x v="10"/>
    <s v="SHASHI KUMAR BHUSHAN"/>
    <x v="1"/>
    <x v="0"/>
    <x v="3"/>
    <x v="1"/>
    <x v="0"/>
    <s v="Mutual Fund"/>
    <s v="QUANT FLEXICAP FUND"/>
    <m/>
  </r>
  <r>
    <n v="194959"/>
    <x v="10"/>
    <s v="TIKA RAM"/>
    <x v="4"/>
    <x v="0"/>
    <x v="5"/>
    <x v="0"/>
    <x v="1"/>
    <s v="Mutual Fund"/>
    <s v="Quant Flexicap Fund"/>
    <m/>
  </r>
  <r>
    <n v="194960"/>
    <x v="10"/>
    <s v="TIKA RAM"/>
    <x v="4"/>
    <x v="0"/>
    <x v="5"/>
    <x v="0"/>
    <x v="1"/>
    <s v="Mutual Fund"/>
    <s v="kotak Multicap Fund"/>
    <m/>
  </r>
  <r>
    <n v="195011"/>
    <x v="11"/>
    <s v="ANKUR MAHESHWARI"/>
    <x v="0"/>
    <x v="0"/>
    <x v="2"/>
    <x v="0"/>
    <x v="1"/>
    <s v="Mutual Fund"/>
    <s v="Quant Flexi-Cap Fund"/>
    <m/>
  </r>
  <r>
    <n v="194991"/>
    <x v="11"/>
    <s v="SUMIT BHUTANI"/>
    <x v="1"/>
    <x v="0"/>
    <x v="2"/>
    <x v="0"/>
    <x v="1"/>
    <s v="Mutual Fund"/>
    <s v="Quant absolute fund"/>
    <m/>
  </r>
  <r>
    <n v="195202"/>
    <x v="11"/>
    <s v="SAVITA"/>
    <x v="0"/>
    <x v="1"/>
    <x v="2"/>
    <x v="1"/>
    <x v="0"/>
    <s v="Mutual Fund"/>
    <s v="Quant tax plan"/>
    <m/>
  </r>
  <r>
    <n v="194975"/>
    <x v="11"/>
    <s v="ANUP BHUTANI"/>
    <x v="3"/>
    <x v="0"/>
    <x v="2"/>
    <x v="0"/>
    <x v="1"/>
    <s v="Mutual Fund"/>
    <s v="canara robeco emerging equities fund"/>
    <m/>
  </r>
  <r>
    <n v="194978"/>
    <x v="11"/>
    <s v="AMBUJ MISHRA"/>
    <x v="4"/>
    <x v="0"/>
    <x v="2"/>
    <x v="0"/>
    <x v="1"/>
    <s v="Mutual Fund"/>
    <s v="Quant Flexi-Cap Fund"/>
    <m/>
  </r>
  <r>
    <n v="194974"/>
    <x v="11"/>
    <s v="KALPANA MAHESHWARI"/>
    <x v="0"/>
    <x v="0"/>
    <x v="2"/>
    <x v="0"/>
    <x v="1"/>
    <s v="Mutual Fund"/>
    <s v="SBI small-cap fund."/>
    <m/>
  </r>
  <r>
    <n v="195005"/>
    <x v="11"/>
    <s v="MATHEW VERGHESE"/>
    <x v="0"/>
    <x v="0"/>
    <x v="2"/>
    <x v="0"/>
    <x v="1"/>
    <s v="Mutual Fund"/>
    <s v="Quant Flexi-Cap Fund"/>
    <m/>
  </r>
  <r>
    <n v="194970"/>
    <x v="11"/>
    <s v="SUKHDEV SINGH"/>
    <x v="1"/>
    <x v="0"/>
    <x v="2"/>
    <x v="0"/>
    <x v="2"/>
    <s v="Mutual Fund"/>
    <s v="Mirae Asset Emerging Blue-chip Fund"/>
    <m/>
  </r>
  <r>
    <n v="194968"/>
    <x v="11"/>
    <s v="SUKHDEV SINGH"/>
    <x v="0"/>
    <x v="0"/>
    <x v="2"/>
    <x v="0"/>
    <x v="1"/>
    <s v="Mutual Fund"/>
    <s v="Quant absolute fund"/>
    <m/>
  </r>
  <r>
    <n v="194977"/>
    <x v="11"/>
    <s v="MUKESH KUMAR"/>
    <x v="10"/>
    <x v="0"/>
    <x v="2"/>
    <x v="0"/>
    <x v="1"/>
    <s v="Mutual Fund"/>
    <s v="Quant Flexi-Cap Fund"/>
    <m/>
  </r>
  <r>
    <n v="195001"/>
    <x v="11"/>
    <s v="SHAMBHU SINGH CHAUHAN"/>
    <x v="1"/>
    <x v="0"/>
    <x v="2"/>
    <x v="0"/>
    <x v="2"/>
    <s v="Mutual Fund"/>
    <s v="Mirae Asset Hybrid Equity Fund"/>
    <m/>
  </r>
  <r>
    <n v="195000"/>
    <x v="11"/>
    <s v="SHAMBHU SINGH CHAUHAN"/>
    <x v="3"/>
    <x v="0"/>
    <x v="2"/>
    <x v="0"/>
    <x v="2"/>
    <s v="Mutual Fund"/>
    <s v="Canara Robeco Ultra Short Term Fund"/>
    <m/>
  </r>
  <r>
    <n v="195003"/>
    <x v="11"/>
    <s v="KUNAL RAUT"/>
    <x v="1"/>
    <x v="0"/>
    <x v="2"/>
    <x v="0"/>
    <x v="1"/>
    <s v="Mutual Fund"/>
    <s v="Quant Flexi-Cap Fund"/>
    <m/>
  </r>
  <r>
    <n v="194993"/>
    <x v="11"/>
    <s v="HEMANT THAKUR"/>
    <x v="0"/>
    <x v="0"/>
    <x v="2"/>
    <x v="0"/>
    <x v="1"/>
    <s v="Mutual Fund"/>
    <s v="Parag Parikh Tax Saver Fund"/>
    <m/>
  </r>
  <r>
    <n v="194999"/>
    <x v="11"/>
    <s v="RAHUL"/>
    <x v="7"/>
    <x v="0"/>
    <x v="2"/>
    <x v="0"/>
    <x v="1"/>
    <s v="Mutual Fund"/>
    <s v="Quant absolute fund"/>
    <m/>
  </r>
  <r>
    <n v="194992"/>
    <x v="11"/>
    <s v="SUMIT BHUTANI"/>
    <x v="1"/>
    <x v="0"/>
    <x v="2"/>
    <x v="0"/>
    <x v="1"/>
    <s v="Mutual Fund"/>
    <s v="HDFC Focused 30 Fund"/>
    <m/>
  </r>
  <r>
    <n v="194990"/>
    <x v="11"/>
    <s v="UTTAM CHAUHAN"/>
    <x v="10"/>
    <x v="0"/>
    <x v="2"/>
    <x v="0"/>
    <x v="2"/>
    <s v="Mutual Fund"/>
    <s v="canara robeco emerging equities fund"/>
    <m/>
  </r>
  <r>
    <n v="194981"/>
    <x v="11"/>
    <s v="VARSHA ARORA"/>
    <x v="24"/>
    <x v="1"/>
    <x v="4"/>
    <x v="0"/>
    <x v="0"/>
    <s v="Mutual Fund"/>
    <s v="quant absolute fund"/>
    <m/>
  </r>
  <r>
    <n v="195006"/>
    <x v="11"/>
    <s v="ABHAY SEN"/>
    <x v="0"/>
    <x v="1"/>
    <x v="4"/>
    <x v="0"/>
    <x v="0"/>
    <s v="Mutual Fund"/>
    <s v="Edelweiss Greater China Equity Off-shore Fund"/>
    <m/>
  </r>
  <r>
    <n v="194976"/>
    <x v="11"/>
    <s v="ANUP BHUTANI"/>
    <x v="10"/>
    <x v="0"/>
    <x v="2"/>
    <x v="0"/>
    <x v="1"/>
    <s v="Mutual Fund"/>
    <s v="Canara Robeco Small-cap Fund"/>
    <m/>
  </r>
  <r>
    <n v="194989"/>
    <x v="11"/>
    <s v="UTTAM CHAUHAN"/>
    <x v="10"/>
    <x v="0"/>
    <x v="2"/>
    <x v="0"/>
    <x v="1"/>
    <s v="Mutual Fund"/>
    <s v="Quant absolute fund"/>
    <m/>
  </r>
  <r>
    <n v="194973"/>
    <x v="11"/>
    <s v="KALPANA MAHESHWARI"/>
    <x v="0"/>
    <x v="0"/>
    <x v="2"/>
    <x v="0"/>
    <x v="1"/>
    <s v="Mutual Fund"/>
    <s v="PGIM India midcap opportunities fund"/>
    <m/>
  </r>
  <r>
    <n v="194972"/>
    <x v="11"/>
    <s v="VIJAY SEHRAWAT"/>
    <x v="7"/>
    <x v="0"/>
    <x v="2"/>
    <x v="0"/>
    <x v="0"/>
    <s v="Mutual Fund"/>
    <s v="HDFC Focused 30 Fund"/>
    <m/>
  </r>
  <r>
    <n v="194969"/>
    <x v="11"/>
    <s v="SUKHDEV SINGH"/>
    <x v="10"/>
    <x v="0"/>
    <x v="2"/>
    <x v="0"/>
    <x v="1"/>
    <s v="Mutual Fund"/>
    <s v="SBI small-cap fund."/>
    <m/>
  </r>
  <r>
    <n v="194998"/>
    <x v="11"/>
    <s v="SANJEEV KUMAR"/>
    <x v="0"/>
    <x v="0"/>
    <x v="2"/>
    <x v="0"/>
    <x v="1"/>
    <s v="Mutual Fund"/>
    <s v="HDFC Focused 30 Fund"/>
    <m/>
  </r>
  <r>
    <n v="195016"/>
    <x v="11"/>
    <s v="VINAY KUMAR"/>
    <x v="0"/>
    <x v="0"/>
    <x v="2"/>
    <x v="0"/>
    <x v="1"/>
    <s v="Mutual Fund"/>
    <s v="HDFC Focused 30 Fund"/>
    <m/>
  </r>
  <r>
    <n v="194994"/>
    <x v="11"/>
    <s v="HEMANT THAKUR"/>
    <x v="11"/>
    <x v="0"/>
    <x v="2"/>
    <x v="0"/>
    <x v="1"/>
    <s v="Mutual Fund"/>
    <s v="Mirae Asset Mid-Cap Fund."/>
    <m/>
  </r>
  <r>
    <n v="195021"/>
    <x v="11"/>
    <s v="DHEERAJ KUMAR"/>
    <x v="4"/>
    <x v="0"/>
    <x v="1"/>
    <x v="0"/>
    <x v="0"/>
    <s v="Mutual Fund"/>
    <s v="quant flexi cap fund"/>
    <m/>
  </r>
  <r>
    <n v="195020"/>
    <x v="11"/>
    <s v="DHEERAJ KUMAR"/>
    <x v="4"/>
    <x v="0"/>
    <x v="1"/>
    <x v="0"/>
    <x v="0"/>
    <s v="Mutual Fund"/>
    <s v="canara rebeco small cap fund"/>
    <m/>
  </r>
  <r>
    <n v="195025"/>
    <x v="11"/>
    <s v="BABNEET TULI"/>
    <x v="4"/>
    <x v="0"/>
    <x v="1"/>
    <x v="0"/>
    <x v="0"/>
    <s v="Mutual Fund"/>
    <s v="HDFC Focued 30 fund"/>
    <m/>
  </r>
  <r>
    <n v="195022"/>
    <x v="11"/>
    <s v="DHEERAJ KUMAR"/>
    <x v="0"/>
    <x v="0"/>
    <x v="1"/>
    <x v="0"/>
    <x v="0"/>
    <s v="Mutual Fund"/>
    <s v="kotak multicap fund"/>
    <m/>
  </r>
  <r>
    <n v="194980"/>
    <x v="11"/>
    <s v="DEEPAK KUMAR"/>
    <x v="12"/>
    <x v="1"/>
    <x v="1"/>
    <x v="0"/>
    <x v="1"/>
    <s v="Mutual Fund"/>
    <s v="QUANT FLEXI CAP FUND"/>
    <m/>
  </r>
  <r>
    <n v="195024"/>
    <x v="11"/>
    <s v="BABNEET TULI"/>
    <x v="0"/>
    <x v="0"/>
    <x v="1"/>
    <x v="0"/>
    <x v="0"/>
    <s v="Mutual Fund"/>
    <s v="BOI small cap fund"/>
    <m/>
  </r>
  <r>
    <n v="195023"/>
    <x v="11"/>
    <s v="BABNEET TULI"/>
    <x v="4"/>
    <x v="0"/>
    <x v="1"/>
    <x v="0"/>
    <x v="0"/>
    <s v="Mutual Fund"/>
    <s v="quant flexi cap fund"/>
    <m/>
  </r>
  <r>
    <n v="195015"/>
    <x v="11"/>
    <s v="MUKESH KUMAR"/>
    <x v="0"/>
    <x v="0"/>
    <x v="1"/>
    <x v="0"/>
    <x v="0"/>
    <s v="Mutual Fund"/>
    <s v="HDFC Focused 30 Fund"/>
    <m/>
  </r>
  <r>
    <n v="195013"/>
    <x v="11"/>
    <s v="MUKESH KUMAR"/>
    <x v="4"/>
    <x v="0"/>
    <x v="1"/>
    <x v="0"/>
    <x v="1"/>
    <s v="Mutual Fund"/>
    <s v="Quant Flexicap Fund"/>
    <m/>
  </r>
  <r>
    <n v="195026"/>
    <x v="11"/>
    <s v="BABNEET TULI"/>
    <x v="0"/>
    <x v="0"/>
    <x v="1"/>
    <x v="0"/>
    <x v="0"/>
    <s v="Mutual Fund"/>
    <s v="icici pru equity &amp; debt fund"/>
    <m/>
  </r>
  <r>
    <n v="194985"/>
    <x v="11"/>
    <s v="MONIKA PAREEK"/>
    <x v="1"/>
    <x v="0"/>
    <x v="1"/>
    <x v="0"/>
    <x v="1"/>
    <s v="Mutual Fund"/>
    <s v="SBI SMALL CAP FUND"/>
    <m/>
  </r>
  <r>
    <n v="195014"/>
    <x v="11"/>
    <s v="MUKESH KUMAR"/>
    <x v="0"/>
    <x v="0"/>
    <x v="1"/>
    <x v="0"/>
    <x v="1"/>
    <s v="Mutual Fund"/>
    <s v="KOTAK MULTI CAP FUND"/>
    <m/>
  </r>
  <r>
    <n v="195012"/>
    <x v="11"/>
    <s v="MUKESH KUMAR"/>
    <x v="0"/>
    <x v="0"/>
    <x v="1"/>
    <x v="0"/>
    <x v="2"/>
    <s v="Mutual Fund"/>
    <s v="mirae asset midcap fund"/>
    <m/>
  </r>
  <r>
    <n v="194995"/>
    <x v="11"/>
    <s v="MITALI AGARWAL"/>
    <x v="3"/>
    <x v="0"/>
    <x v="1"/>
    <x v="0"/>
    <x v="1"/>
    <s v="Mutual Fund"/>
    <s v="QUANT TAX SAVER FUND"/>
    <m/>
  </r>
  <r>
    <n v="194982"/>
    <x v="11"/>
    <s v="ANURADHA PAREEK"/>
    <x v="0"/>
    <x v="0"/>
    <x v="1"/>
    <x v="0"/>
    <x v="1"/>
    <s v="Mutual Fund"/>
    <s v="Quant Absolute Fund"/>
    <m/>
  </r>
  <r>
    <n v="195004"/>
    <x v="11"/>
    <s v="TUSHAR SHARMA"/>
    <x v="3"/>
    <x v="0"/>
    <x v="6"/>
    <x v="0"/>
    <x v="0"/>
    <s v="Mutual Fund"/>
    <s v="QUANT TAX PLAN"/>
    <m/>
  </r>
  <r>
    <n v="194997"/>
    <x v="11"/>
    <s v="DEEP PRAKASH"/>
    <x v="14"/>
    <x v="1"/>
    <x v="6"/>
    <x v="0"/>
    <x v="0"/>
    <s v="Mutual Fund"/>
    <s v="KOTAK MULTI CAP FUND"/>
    <m/>
  </r>
  <r>
    <n v="194996"/>
    <x v="11"/>
    <s v="DEEP PRAKASH"/>
    <x v="14"/>
    <x v="1"/>
    <x v="6"/>
    <x v="0"/>
    <x v="0"/>
    <s v="Mutual Fund"/>
    <s v="QUANT ABSOLUTE FUND"/>
    <m/>
  </r>
  <r>
    <n v="195007"/>
    <x v="11"/>
    <s v="ANIL KUMAR"/>
    <x v="10"/>
    <x v="0"/>
    <x v="6"/>
    <x v="0"/>
    <x v="1"/>
    <s v="Mutual Fund"/>
    <s v="QUANT FLEXI CAP FUND"/>
    <m/>
  </r>
  <r>
    <n v="194971"/>
    <x v="11"/>
    <s v="VIJAY SEHRAWAT"/>
    <x v="10"/>
    <x v="0"/>
    <x v="2"/>
    <x v="0"/>
    <x v="1"/>
    <s v="Mutual Fund"/>
    <s v="HDFC Focused 30 Fund"/>
    <m/>
  </r>
  <r>
    <n v="195017"/>
    <x v="11"/>
    <s v="VINAY KUMAR"/>
    <x v="0"/>
    <x v="0"/>
    <x v="2"/>
    <x v="0"/>
    <x v="0"/>
    <s v="Mutual Fund"/>
    <s v="Canara Robeco Small-cap Fund"/>
    <m/>
  </r>
  <r>
    <n v="195008"/>
    <x v="11"/>
    <s v="RISHU OJHA"/>
    <x v="1"/>
    <x v="0"/>
    <x v="2"/>
    <x v="0"/>
    <x v="1"/>
    <s v="Mutual Fund"/>
    <s v="Quant Flexi-Cap Fund"/>
    <m/>
  </r>
  <r>
    <n v="195009"/>
    <x v="11"/>
    <s v="KALLOL KUMAR GOSWAMI"/>
    <x v="11"/>
    <x v="0"/>
    <x v="5"/>
    <x v="0"/>
    <x v="1"/>
    <s v="Mutual Fund"/>
    <s v="Quant Flexicap Fund"/>
    <m/>
  </r>
  <r>
    <n v="194984"/>
    <x v="11"/>
    <s v="MONIKA PAREEK"/>
    <x v="0"/>
    <x v="0"/>
    <x v="1"/>
    <x v="0"/>
    <x v="1"/>
    <s v="Mutual Fund"/>
    <s v="QUANT FLEXI CAP FUND"/>
    <m/>
  </r>
  <r>
    <n v="194983"/>
    <x v="11"/>
    <s v="ANURADHA PAREEK"/>
    <x v="0"/>
    <x v="0"/>
    <x v="1"/>
    <x v="0"/>
    <x v="1"/>
    <s v="Mutual Fund"/>
    <s v="Canara Robeco Small Cap"/>
    <m/>
  </r>
  <r>
    <n v="195010"/>
    <x v="11"/>
    <s v="VIKASH SHUKLA"/>
    <x v="1"/>
    <x v="0"/>
    <x v="5"/>
    <x v="0"/>
    <x v="1"/>
    <s v="Mutual Fund"/>
    <s v="Quant Flexicap Fund"/>
    <m/>
  </r>
  <r>
    <n v="194979"/>
    <x v="11"/>
    <s v="HIMANSHU"/>
    <x v="7"/>
    <x v="0"/>
    <x v="6"/>
    <x v="0"/>
    <x v="2"/>
    <s v="Mutual Fund"/>
    <s v="MIRAE ASSET EMERGING BLUECHIP FUND"/>
    <m/>
  </r>
  <r>
    <n v="194988"/>
    <x v="11"/>
    <s v="ARUN ANAND"/>
    <x v="1"/>
    <x v="0"/>
    <x v="6"/>
    <x v="0"/>
    <x v="2"/>
    <s v="Mutual Fund"/>
    <s v="MIRAE ASSET EMERGING BLUECHIP FUND"/>
    <m/>
  </r>
  <r>
    <n v="195018"/>
    <x v="11"/>
    <s v="SHREYA AMUL PAWASKAR"/>
    <x v="11"/>
    <x v="0"/>
    <x v="3"/>
    <x v="0"/>
    <x v="1"/>
    <s v="Mutual Fund"/>
    <s v="canara focused equity fund"/>
    <m/>
  </r>
  <r>
    <n v="195040"/>
    <x v="12"/>
    <s v="TARUN KUMAR PAL"/>
    <x v="5"/>
    <x v="0"/>
    <x v="2"/>
    <x v="0"/>
    <x v="0"/>
    <s v="Mutual Fund"/>
    <s v="HDFC Hybrid Equity Fund"/>
    <m/>
  </r>
  <r>
    <n v="195042"/>
    <x v="12"/>
    <s v="BARUN KUMAR PAL"/>
    <x v="0"/>
    <x v="0"/>
    <x v="2"/>
    <x v="0"/>
    <x v="2"/>
    <s v="Mutual Fund"/>
    <s v="canara robeco emerging equities fund"/>
    <m/>
  </r>
  <r>
    <n v="195041"/>
    <x v="12"/>
    <s v="TARUN KUMAR PAL"/>
    <x v="19"/>
    <x v="0"/>
    <x v="2"/>
    <x v="0"/>
    <x v="1"/>
    <s v="Mutual Fund"/>
    <s v="HDFC Hybrid Equity Fund"/>
    <m/>
  </r>
  <r>
    <n v="195039"/>
    <x v="12"/>
    <s v="TARUN KUMAR PAL"/>
    <x v="11"/>
    <x v="0"/>
    <x v="2"/>
    <x v="0"/>
    <x v="2"/>
    <s v="Mutual Fund"/>
    <s v="Mirae Asset Emerging Blue-chip Fund"/>
    <m/>
  </r>
  <r>
    <n v="195030"/>
    <x v="12"/>
    <s v="BHARTI VARUN"/>
    <x v="1"/>
    <x v="0"/>
    <x v="0"/>
    <x v="0"/>
    <x v="1"/>
    <s v="Mutual Fund"/>
    <s v="Quant Flexi Cap Fund"/>
    <m/>
  </r>
  <r>
    <n v="195031"/>
    <x v="12"/>
    <s v="SMITAKSHI BOSE"/>
    <x v="3"/>
    <x v="0"/>
    <x v="0"/>
    <x v="0"/>
    <x v="1"/>
    <s v="Mutual Fund"/>
    <s v="Quant Absolute Fund"/>
    <m/>
  </r>
  <r>
    <n v="195036"/>
    <x v="12"/>
    <s v="SAMEER SAXENA"/>
    <x v="10"/>
    <x v="0"/>
    <x v="2"/>
    <x v="0"/>
    <x v="0"/>
    <s v="Mutual Fund"/>
    <s v="Kotak Multicap Fund"/>
    <m/>
  </r>
  <r>
    <n v="195044"/>
    <x v="12"/>
    <s v="SHUBHAM MISHRA"/>
    <x v="0"/>
    <x v="0"/>
    <x v="0"/>
    <x v="0"/>
    <x v="1"/>
    <s v="Mutual Fund"/>
    <s v="Bank of India Flexi Cap fund"/>
    <m/>
  </r>
  <r>
    <n v="195043"/>
    <x v="12"/>
    <s v="VIJAY SHARMA"/>
    <x v="6"/>
    <x v="1"/>
    <x v="1"/>
    <x v="0"/>
    <x v="0"/>
    <s v="Mutual Fund"/>
    <s v="quant tax plan"/>
    <m/>
  </r>
  <r>
    <n v="195038"/>
    <x v="12"/>
    <s v="ZENIA DUTTA"/>
    <x v="11"/>
    <x v="0"/>
    <x v="3"/>
    <x v="0"/>
    <x v="1"/>
    <s v="Mutual Fund"/>
    <s v="QUANT FLEXICAP FUND"/>
    <m/>
  </r>
  <r>
    <n v="195032"/>
    <x v="12"/>
    <s v="PANKAJ SINGHAL"/>
    <x v="10"/>
    <x v="0"/>
    <x v="1"/>
    <x v="0"/>
    <x v="1"/>
    <s v="Mutual Fund"/>
    <s v="QUANT ACTIVE FUND"/>
    <m/>
  </r>
  <r>
    <n v="195034"/>
    <x v="12"/>
    <s v="AKSHITA SINGHAL"/>
    <x v="1"/>
    <x v="0"/>
    <x v="1"/>
    <x v="0"/>
    <x v="1"/>
    <s v="Mutual Fund"/>
    <s v="QUANT SMALL CAP FUND"/>
    <m/>
  </r>
  <r>
    <n v="195033"/>
    <x v="12"/>
    <s v="AKSHITA SINGHAL"/>
    <x v="0"/>
    <x v="0"/>
    <x v="1"/>
    <x v="0"/>
    <x v="1"/>
    <s v="Mutual Fund"/>
    <s v="KOTAK MULTICAP FUND"/>
    <m/>
  </r>
  <r>
    <n v="195035"/>
    <x v="12"/>
    <s v="KISHOR KUMAR TAMTA"/>
    <x v="0"/>
    <x v="0"/>
    <x v="2"/>
    <x v="0"/>
    <x v="1"/>
    <s v="Mutual Fund"/>
    <s v="Quant Flexi-Cap Fund"/>
    <m/>
  </r>
  <r>
    <n v="195037"/>
    <x v="12"/>
    <s v="SAMEER SAXENA"/>
    <x v="10"/>
    <x v="0"/>
    <x v="2"/>
    <x v="0"/>
    <x v="0"/>
    <s v="Mutual Fund"/>
    <s v="Canara Robeco Small-cap Fund"/>
    <m/>
  </r>
  <r>
    <n v="195029"/>
    <x v="12"/>
    <s v="ANITA KUMARI PATNAIK"/>
    <x v="10"/>
    <x v="0"/>
    <x v="6"/>
    <x v="0"/>
    <x v="1"/>
    <s v="Mutual Fund"/>
    <s v="QUANT ABSOLUTE FUND"/>
    <m/>
  </r>
  <r>
    <n v="195027"/>
    <x v="12"/>
    <s v="ANITA KUMARI PATNAIK"/>
    <x v="1"/>
    <x v="0"/>
    <x v="6"/>
    <x v="0"/>
    <x v="0"/>
    <s v="Mutual Fund"/>
    <s v="BANK OF INDIA SMALL CAP FUND"/>
    <m/>
  </r>
  <r>
    <n v="195028"/>
    <x v="12"/>
    <s v="ANITA KUMARI PATNAIK"/>
    <x v="1"/>
    <x v="0"/>
    <x v="6"/>
    <x v="0"/>
    <x v="1"/>
    <s v="Mutual Fund"/>
    <s v="KOTAK MULTI CAP FUND"/>
    <m/>
  </r>
  <r>
    <n v="195060"/>
    <x v="13"/>
    <s v="KUSUM SHARMA"/>
    <x v="0"/>
    <x v="0"/>
    <x v="2"/>
    <x v="0"/>
    <x v="2"/>
    <s v="Mutual Fund"/>
    <s v="Mirae Asset Mid-Cap Fund."/>
    <m/>
  </r>
  <r>
    <n v="195056"/>
    <x v="13"/>
    <s v="NIRMALA DEVI"/>
    <x v="11"/>
    <x v="0"/>
    <x v="2"/>
    <x v="0"/>
    <x v="1"/>
    <s v="Mutual Fund"/>
    <s v="Mirae Asset Mid-Cap Fund."/>
    <m/>
  </r>
  <r>
    <n v="195055"/>
    <x v="13"/>
    <s v="NIRMALA DEVI"/>
    <x v="0"/>
    <x v="0"/>
    <x v="2"/>
    <x v="0"/>
    <x v="2"/>
    <s v="Mutual Fund"/>
    <s v="Mirae Asset Mid-Cap Fund."/>
    <m/>
  </r>
  <r>
    <n v="195076"/>
    <x v="13"/>
    <s v="PRABOD AGGARWAL"/>
    <x v="17"/>
    <x v="0"/>
    <x v="2"/>
    <x v="0"/>
    <x v="1"/>
    <s v="Mutual Fund"/>
    <s v="Quant mid-cap fund"/>
    <m/>
  </r>
  <r>
    <n v="195075"/>
    <x v="13"/>
    <s v="PRABOD AGGARWAL"/>
    <x v="10"/>
    <x v="0"/>
    <x v="2"/>
    <x v="0"/>
    <x v="1"/>
    <s v="Mutual Fund"/>
    <s v="Quant absolute fund"/>
    <m/>
  </r>
  <r>
    <n v="195071"/>
    <x v="13"/>
    <s v="MRINAL SINHA"/>
    <x v="11"/>
    <x v="0"/>
    <x v="2"/>
    <x v="0"/>
    <x v="1"/>
    <s v="Mutual Fund"/>
    <s v="Quant Flexi-Cap Fund"/>
    <m/>
  </r>
  <r>
    <n v="195048"/>
    <x v="13"/>
    <s v="SANDHAYA RANA"/>
    <x v="0"/>
    <x v="0"/>
    <x v="2"/>
    <x v="0"/>
    <x v="1"/>
    <s v="Mutual Fund"/>
    <s v="Quant Flexi-Cap Fund"/>
    <m/>
  </r>
  <r>
    <n v="195073"/>
    <x v="13"/>
    <s v="MRINAL SINHA"/>
    <x v="11"/>
    <x v="0"/>
    <x v="2"/>
    <x v="0"/>
    <x v="2"/>
    <s v="Mutual Fund"/>
    <s v="Parag Parikh Flexi-cap Fund"/>
    <m/>
  </r>
  <r>
    <n v="195072"/>
    <x v="13"/>
    <s v="MRINAL SINHA"/>
    <x v="11"/>
    <x v="0"/>
    <x v="2"/>
    <x v="0"/>
    <x v="2"/>
    <s v="Mutual Fund"/>
    <s v="Axis Flexi-cap Fund"/>
    <m/>
  </r>
  <r>
    <n v="195054"/>
    <x v="13"/>
    <s v="VANDANA DAHIYA"/>
    <x v="2"/>
    <x v="0"/>
    <x v="2"/>
    <x v="0"/>
    <x v="1"/>
    <s v="Mutual Fund"/>
    <s v="Quant Small-Cap Fund"/>
    <m/>
  </r>
  <r>
    <n v="195050"/>
    <x v="13"/>
    <s v="SANDHAYA RANA"/>
    <x v="0"/>
    <x v="0"/>
    <x v="2"/>
    <x v="0"/>
    <x v="1"/>
    <s v="Mutual Fund"/>
    <s v="Kotak Multicap Fund"/>
    <m/>
  </r>
  <r>
    <n v="195049"/>
    <x v="13"/>
    <s v="SANDHAYA RANA"/>
    <x v="0"/>
    <x v="0"/>
    <x v="2"/>
    <x v="0"/>
    <x v="1"/>
    <s v="Mutual Fund"/>
    <s v="Canara Robeco Focused Equity Fund"/>
    <m/>
  </r>
  <r>
    <n v="195047"/>
    <x v="13"/>
    <s v="VEDANTAM HARI NARAYANA"/>
    <x v="0"/>
    <x v="0"/>
    <x v="2"/>
    <x v="0"/>
    <x v="1"/>
    <s v="Mutual Fund"/>
    <s v="Quant Flexi-Cap Fund"/>
    <m/>
  </r>
  <r>
    <n v="195046"/>
    <x v="13"/>
    <s v="VEDANTAM HARI NARAYANA"/>
    <x v="0"/>
    <x v="0"/>
    <x v="2"/>
    <x v="0"/>
    <x v="1"/>
    <s v="Mutual Fund"/>
    <s v="canara robeco emerging equities fund"/>
    <m/>
  </r>
  <r>
    <n v="195045"/>
    <x v="13"/>
    <s v="VEDANTAM HARI NARAYANA"/>
    <x v="11"/>
    <x v="0"/>
    <x v="2"/>
    <x v="0"/>
    <x v="2"/>
    <s v="Mutual Fund"/>
    <s v="Mirae Asset Hybrid Equity Fund"/>
    <m/>
  </r>
  <r>
    <n v="195070"/>
    <x v="13"/>
    <s v="REKHA VERMA"/>
    <x v="26"/>
    <x v="1"/>
    <x v="4"/>
    <x v="1"/>
    <x v="0"/>
    <s v="Mutual Fund"/>
    <s v="QUANT FLEXICAP FUND"/>
    <m/>
  </r>
  <r>
    <n v="195069"/>
    <x v="13"/>
    <s v="REKHA VERMA"/>
    <x v="6"/>
    <x v="1"/>
    <x v="4"/>
    <x v="1"/>
    <x v="0"/>
    <s v="Mutual Fund"/>
    <s v="PPFAS TAXSAVER FUND"/>
    <m/>
  </r>
  <r>
    <n v="195084"/>
    <x v="13"/>
    <s v="NITU RAI"/>
    <x v="11"/>
    <x v="0"/>
    <x v="2"/>
    <x v="0"/>
    <x v="1"/>
    <s v="Mutual Fund"/>
    <s v="Quant mid-cap fund"/>
    <m/>
  </r>
  <r>
    <n v="195062"/>
    <x v="13"/>
    <s v="KARAN SINGH"/>
    <x v="18"/>
    <x v="0"/>
    <x v="2"/>
    <x v="0"/>
    <x v="0"/>
    <s v="Mutual Fund"/>
    <s v="Quant Flexi-Cap Fund"/>
    <m/>
  </r>
  <r>
    <n v="195090"/>
    <x v="13"/>
    <s v="SANTOSH PANDEY"/>
    <x v="10"/>
    <x v="0"/>
    <x v="2"/>
    <x v="0"/>
    <x v="2"/>
    <s v="Mutual Fund"/>
    <s v="Mirae Asset Hybrid Equity Fund"/>
    <m/>
  </r>
  <r>
    <n v="195088"/>
    <x v="13"/>
    <s v="SANTOSH PANDAY"/>
    <x v="3"/>
    <x v="0"/>
    <x v="2"/>
    <x v="0"/>
    <x v="1"/>
    <s v="Mutual Fund"/>
    <s v="Kotak Multicap Fund"/>
    <m/>
  </r>
  <r>
    <n v="195074"/>
    <x v="13"/>
    <s v="MRINAL SINHA"/>
    <x v="11"/>
    <x v="0"/>
    <x v="2"/>
    <x v="0"/>
    <x v="2"/>
    <s v="Mutual Fund"/>
    <s v="Mirae Asset Emerging Blue-chip Fund"/>
    <m/>
  </r>
  <r>
    <n v="195061"/>
    <x v="13"/>
    <s v="KUSUM SHARMA"/>
    <x v="11"/>
    <x v="0"/>
    <x v="2"/>
    <x v="0"/>
    <x v="1"/>
    <s v="Mutual Fund"/>
    <s v="Quant Flexi-Cap Fund"/>
    <m/>
  </r>
  <r>
    <n v="195058"/>
    <x v="13"/>
    <s v="NIRMALA DEVI"/>
    <x v="27"/>
    <x v="0"/>
    <x v="2"/>
    <x v="0"/>
    <x v="1"/>
    <s v="Mutual Fund"/>
    <s v="Canara Robeco Focused Equity Fund"/>
    <m/>
  </r>
  <r>
    <n v="195068"/>
    <x v="13"/>
    <s v="ROHIT TAYAL"/>
    <x v="1"/>
    <x v="0"/>
    <x v="5"/>
    <x v="0"/>
    <x v="0"/>
    <s v="Mutual Fund"/>
    <s v="Quant Flexicap Fund"/>
    <m/>
  </r>
  <r>
    <n v="195067"/>
    <x v="13"/>
    <s v="BHAUNA"/>
    <x v="7"/>
    <x v="0"/>
    <x v="5"/>
    <x v="1"/>
    <x v="0"/>
    <s v="Mutual Fund"/>
    <s v="Quant Absolute Fund"/>
    <m/>
  </r>
  <r>
    <n v="195066"/>
    <x v="13"/>
    <s v="SAAD ALI KHAN"/>
    <x v="3"/>
    <x v="0"/>
    <x v="5"/>
    <x v="1"/>
    <x v="0"/>
    <s v="Mutual Fund"/>
    <s v="Quant Flexicap Fund"/>
    <m/>
  </r>
  <r>
    <n v="195079"/>
    <x v="13"/>
    <s v="SIDDHARTH SHARMA"/>
    <x v="0"/>
    <x v="0"/>
    <x v="6"/>
    <x v="0"/>
    <x v="0"/>
    <s v="Mutual Fund"/>
    <s v="QUANT SMALL CAP FUND"/>
    <m/>
  </r>
  <r>
    <n v="195083"/>
    <x v="13"/>
    <s v="CHANDERPAL YADAV"/>
    <x v="0"/>
    <x v="0"/>
    <x v="6"/>
    <x v="0"/>
    <x v="1"/>
    <s v="Mutual Fund"/>
    <s v="QUANT FLEXI CAP FUND"/>
    <m/>
  </r>
  <r>
    <n v="195059"/>
    <x v="13"/>
    <s v="KARAN VIG"/>
    <x v="3"/>
    <x v="0"/>
    <x v="3"/>
    <x v="0"/>
    <x v="0"/>
    <s v="Mutual Fund"/>
    <s v="Quant Tax Plan Fund"/>
    <m/>
  </r>
  <r>
    <n v="195065"/>
    <x v="13"/>
    <s v="SAAD ALI KHAN"/>
    <x v="1"/>
    <x v="0"/>
    <x v="5"/>
    <x v="1"/>
    <x v="0"/>
    <s v="Mutual Fund"/>
    <s v="kotak Multicap Fund"/>
    <m/>
  </r>
  <r>
    <n v="195077"/>
    <x v="13"/>
    <s v="PAWAN BHATI"/>
    <x v="1"/>
    <x v="0"/>
    <x v="1"/>
    <x v="0"/>
    <x v="0"/>
    <s v="Mutual Fund"/>
    <s v="boi tax advantage fund"/>
    <m/>
  </r>
  <r>
    <n v="195100"/>
    <x v="13"/>
    <s v="SHUBHRA SRIVASTAVA"/>
    <x v="1"/>
    <x v="0"/>
    <x v="1"/>
    <x v="0"/>
    <x v="0"/>
    <s v="Mutual Fund"/>
    <s v="QUANT FLEXI CAP FUND"/>
    <m/>
  </r>
  <r>
    <n v="195101"/>
    <x v="13"/>
    <s v="SHUBHRA SRIVASTAVA"/>
    <x v="1"/>
    <x v="0"/>
    <x v="1"/>
    <x v="0"/>
    <x v="1"/>
    <s v="Mutual Fund"/>
    <s v="QUANT FLEXI CAP FUND"/>
    <m/>
  </r>
  <r>
    <n v="195064"/>
    <x v="13"/>
    <s v="DEVENDER KUMAR"/>
    <x v="7"/>
    <x v="0"/>
    <x v="5"/>
    <x v="1"/>
    <x v="0"/>
    <s v="Mutual Fund"/>
    <s v="kotak Multicap Fund"/>
    <m/>
  </r>
  <r>
    <n v="195063"/>
    <x v="13"/>
    <s v="DEVENDER KUMAR"/>
    <x v="7"/>
    <x v="0"/>
    <x v="5"/>
    <x v="1"/>
    <x v="0"/>
    <s v="Mutual Fund"/>
    <s v="Quant Flexicap Fund"/>
    <m/>
  </r>
  <r>
    <n v="195078"/>
    <x v="13"/>
    <s v="PAWAN BHATI"/>
    <x v="1"/>
    <x v="0"/>
    <x v="1"/>
    <x v="0"/>
    <x v="0"/>
    <s v="Mutual Fund"/>
    <s v="Quant Flexicap Fund"/>
    <m/>
  </r>
  <r>
    <n v="195051"/>
    <x v="13"/>
    <s v="SWATI GARG"/>
    <x v="3"/>
    <x v="0"/>
    <x v="2"/>
    <x v="0"/>
    <x v="1"/>
    <s v="Mutual Fund"/>
    <s v="Quant Flexi-Cap Fund"/>
    <m/>
  </r>
  <r>
    <n v="195087"/>
    <x v="13"/>
    <s v="SANTOSH PANDEY"/>
    <x v="3"/>
    <x v="0"/>
    <x v="2"/>
    <x v="0"/>
    <x v="1"/>
    <s v="Mutual Fund"/>
    <s v="Canara Robeco Small-cap Fund"/>
    <m/>
  </r>
  <r>
    <n v="195086"/>
    <x v="13"/>
    <s v="NITU RAI"/>
    <x v="27"/>
    <x v="0"/>
    <x v="2"/>
    <x v="0"/>
    <x v="1"/>
    <s v="Mutual Fund"/>
    <s v="SBI small-cap fund."/>
    <m/>
  </r>
  <r>
    <n v="195057"/>
    <x v="13"/>
    <s v="NIRMALA DEVI"/>
    <x v="4"/>
    <x v="0"/>
    <x v="2"/>
    <x v="0"/>
    <x v="1"/>
    <s v="Mutual Fund"/>
    <s v="Quant Flexi-Cap Fund"/>
    <m/>
  </r>
  <r>
    <n v="195053"/>
    <x v="13"/>
    <s v="VANDANA DAHIYA"/>
    <x v="11"/>
    <x v="0"/>
    <x v="2"/>
    <x v="0"/>
    <x v="2"/>
    <s v="Mutual Fund"/>
    <s v="Mirae Asset Emerging Blue-chip Fund"/>
    <m/>
  </r>
  <r>
    <n v="195052"/>
    <x v="13"/>
    <s v="VISHAL GARG"/>
    <x v="11"/>
    <x v="0"/>
    <x v="2"/>
    <x v="0"/>
    <x v="2"/>
    <s v="Mutual Fund"/>
    <s v="Mirae Asset Emerging Blue-chip Fund"/>
    <m/>
  </r>
  <r>
    <n v="195085"/>
    <x v="13"/>
    <s v="NITU RAI"/>
    <x v="4"/>
    <x v="0"/>
    <x v="2"/>
    <x v="0"/>
    <x v="1"/>
    <s v="Mutual Fund"/>
    <s v="Quant absolute fund"/>
    <m/>
  </r>
  <r>
    <n v="195082"/>
    <x v="13"/>
    <s v="NITU RAI"/>
    <x v="0"/>
    <x v="0"/>
    <x v="2"/>
    <x v="0"/>
    <x v="0"/>
    <s v="Mutual Fund"/>
    <s v="Quant mid-cap fund"/>
    <m/>
  </r>
  <r>
    <n v="195081"/>
    <x v="13"/>
    <s v="SIDDHARTH SHARMA"/>
    <x v="3"/>
    <x v="0"/>
    <x v="6"/>
    <x v="0"/>
    <x v="1"/>
    <s v="Mutual Fund"/>
    <s v="KOTAK MULTI CAP FUND"/>
    <m/>
  </r>
  <r>
    <n v="195080"/>
    <x v="13"/>
    <s v="SIDDHARTH SHARMA"/>
    <x v="0"/>
    <x v="0"/>
    <x v="6"/>
    <x v="0"/>
    <x v="1"/>
    <s v="Mutual Fund"/>
    <s v="QUANT FLEXI CAP FUND"/>
    <m/>
  </r>
  <r>
    <n v="195092"/>
    <x v="13"/>
    <s v="RAHUL KUMAR"/>
    <x v="1"/>
    <x v="0"/>
    <x v="2"/>
    <x v="0"/>
    <x v="0"/>
    <s v="Mutual Fund"/>
    <s v="Parag Parikh Tax Saver Fund"/>
    <m/>
  </r>
  <r>
    <n v="195091"/>
    <x v="13"/>
    <s v="RAHUL KUMAR"/>
    <x v="1"/>
    <x v="0"/>
    <x v="2"/>
    <x v="0"/>
    <x v="1"/>
    <s v="Mutual Fund"/>
    <s v="Parag Parikh Tax Saver Fund"/>
    <m/>
  </r>
  <r>
    <n v="195089"/>
    <x v="13"/>
    <s v="SANTOSH PANDEY"/>
    <x v="11"/>
    <x v="0"/>
    <x v="2"/>
    <x v="0"/>
    <x v="2"/>
    <s v="Mutual Fund"/>
    <s v="Mirae Asset Emerging Blue-chip Fund"/>
    <m/>
  </r>
  <r>
    <n v="195096"/>
    <x v="14"/>
    <s v="YOGESH VIRMANI"/>
    <x v="27"/>
    <x v="0"/>
    <x v="2"/>
    <x v="0"/>
    <x v="1"/>
    <s v="Mutual Fund"/>
    <s v="Quant Flexi-Cap Fund"/>
    <m/>
  </r>
  <r>
    <n v="195104"/>
    <x v="14"/>
    <s v="ANSHUL GUPTA"/>
    <x v="3"/>
    <x v="0"/>
    <x v="2"/>
    <x v="0"/>
    <x v="1"/>
    <s v="Mutual Fund"/>
    <s v="Quant Flexi-Cap Fund"/>
    <m/>
  </r>
  <r>
    <n v="195097"/>
    <x v="14"/>
    <s v="VIJAY"/>
    <x v="8"/>
    <x v="0"/>
    <x v="2"/>
    <x v="0"/>
    <x v="1"/>
    <s v="Mutual Fund"/>
    <s v="Quant Mid-Cap Fund"/>
    <m/>
  </r>
  <r>
    <n v="195111"/>
    <x v="14"/>
    <s v="RENU BALA"/>
    <x v="0"/>
    <x v="0"/>
    <x v="2"/>
    <x v="0"/>
    <x v="1"/>
    <s v="Mutual Fund"/>
    <s v="Canara Robeco Small-cap Fund"/>
    <m/>
  </r>
  <r>
    <n v="195093"/>
    <x v="14"/>
    <s v="PREETI SHARMA"/>
    <x v="0"/>
    <x v="0"/>
    <x v="2"/>
    <x v="0"/>
    <x v="1"/>
    <s v="Mutual Fund"/>
    <s v="Quant absolute fund"/>
    <m/>
  </r>
  <r>
    <n v="195105"/>
    <x v="14"/>
    <s v="SIDDHANT VATS"/>
    <x v="0"/>
    <x v="0"/>
    <x v="4"/>
    <x v="0"/>
    <x v="0"/>
    <s v="Mutual Fund"/>
    <s v="PPFAS TAXSAVER FUND"/>
    <m/>
  </r>
  <r>
    <n v="195106"/>
    <x v="14"/>
    <s v="SIDDHANT VATS"/>
    <x v="0"/>
    <x v="0"/>
    <x v="4"/>
    <x v="1"/>
    <x v="0"/>
    <s v="Mutual Fund"/>
    <s v="QUANT TAX PLAN"/>
    <m/>
  </r>
  <r>
    <n v="195102"/>
    <x v="14"/>
    <s v="JAYESH TAUK"/>
    <x v="11"/>
    <x v="0"/>
    <x v="0"/>
    <x v="0"/>
    <x v="1"/>
    <s v="Mutual Fund"/>
    <s v="Quant Flexi Cap Fund"/>
    <m/>
  </r>
  <r>
    <n v="195103"/>
    <x v="14"/>
    <s v="DIMPLE PRAVEEN KUMAWAT"/>
    <x v="7"/>
    <x v="0"/>
    <x v="0"/>
    <x v="0"/>
    <x v="1"/>
    <s v="Mutual Fund"/>
    <s v="Quant Flexi Cap Fund"/>
    <m/>
  </r>
  <r>
    <n v="195098"/>
    <x v="14"/>
    <s v="MUKESH KUMAR PANDEY"/>
    <x v="5"/>
    <x v="0"/>
    <x v="3"/>
    <x v="0"/>
    <x v="2"/>
    <s v="Mutual Fund"/>
    <s v="HSBC mid cap fund"/>
    <m/>
  </r>
  <r>
    <n v="195099"/>
    <x v="14"/>
    <s v="ANISH AGGARWAL"/>
    <x v="11"/>
    <x v="0"/>
    <x v="3"/>
    <x v="0"/>
    <x v="1"/>
    <s v="Mutual Fund"/>
    <s v="QUANT FLEXICAP FUND"/>
    <m/>
  </r>
  <r>
    <n v="195109"/>
    <x v="14"/>
    <s v="NANCY SALUJA"/>
    <x v="14"/>
    <x v="1"/>
    <x v="5"/>
    <x v="0"/>
    <x v="0"/>
    <s v="Mutual Fund"/>
    <s v="Quant Tax Saver"/>
    <m/>
  </r>
  <r>
    <n v="195107"/>
    <x v="14"/>
    <s v="SUNITA"/>
    <x v="14"/>
    <x v="1"/>
    <x v="5"/>
    <x v="0"/>
    <x v="0"/>
    <s v="Mutual Fund"/>
    <s v="Quant Flexicap Fund"/>
    <m/>
  </r>
  <r>
    <n v="195108"/>
    <x v="14"/>
    <s v="SUNITA"/>
    <x v="6"/>
    <x v="1"/>
    <x v="5"/>
    <x v="0"/>
    <x v="0"/>
    <s v="Mutual Fund"/>
    <s v="kotak Multicap Fund"/>
    <m/>
  </r>
  <r>
    <n v="195112"/>
    <x v="14"/>
    <s v="RAVIKIRAN NIRBHAVANE"/>
    <x v="10"/>
    <x v="0"/>
    <x v="6"/>
    <x v="0"/>
    <x v="2"/>
    <s v="Mutual Fund"/>
    <s v="MIRAE ASSET HYBRID EQUITY FUND"/>
    <m/>
  </r>
  <r>
    <n v="195094"/>
    <x v="14"/>
    <s v="VIVEK KANT"/>
    <x v="10"/>
    <x v="0"/>
    <x v="2"/>
    <x v="0"/>
    <x v="1"/>
    <s v="Mutual Fund"/>
    <s v="Mirae Asset Mid-Cap Fund."/>
    <m/>
  </r>
  <r>
    <n v="195095"/>
    <x v="14"/>
    <s v="VIVEK KANT"/>
    <x v="0"/>
    <x v="0"/>
    <x v="2"/>
    <x v="0"/>
    <x v="1"/>
    <s v="Mutual Fund"/>
    <s v="Canara Robeco Small-cap Fund"/>
    <m/>
  </r>
  <r>
    <n v="195110"/>
    <x v="14"/>
    <s v="RENU BALA"/>
    <x v="0"/>
    <x v="0"/>
    <x v="2"/>
    <x v="0"/>
    <x v="1"/>
    <s v="Mutual Fund"/>
    <s v="Quant Flexi-Cap Fund"/>
    <m/>
  </r>
  <r>
    <n v="195113"/>
    <x v="14"/>
    <s v="RAVIKIRAN NIRBHAVANE"/>
    <x v="0"/>
    <x v="0"/>
    <x v="6"/>
    <x v="0"/>
    <x v="1"/>
    <s v="Mutual Fund"/>
    <s v="QUANT FLEXI CAP FUND"/>
    <m/>
  </r>
  <r>
    <n v="195114"/>
    <x v="14"/>
    <s v="RAVIKIRAN NIRBHAVANE"/>
    <x v="11"/>
    <x v="0"/>
    <x v="6"/>
    <x v="0"/>
    <x v="1"/>
    <s v="Mutual Fund"/>
    <s v="SBI SMALL CAP FUND"/>
    <m/>
  </r>
  <r>
    <n v="195122"/>
    <x v="15"/>
    <s v="GAURAV ANAND"/>
    <x v="18"/>
    <x v="0"/>
    <x v="2"/>
    <x v="0"/>
    <x v="0"/>
    <s v="Mutual Fund"/>
    <s v="Canara Robeco Focused Equity Fund"/>
    <m/>
  </r>
  <r>
    <n v="195123"/>
    <x v="15"/>
    <s v="GAURAV ANAND"/>
    <x v="18"/>
    <x v="0"/>
    <x v="2"/>
    <x v="0"/>
    <x v="0"/>
    <s v="Mutual Fund"/>
    <s v="Kotak Multicap Fund"/>
    <m/>
  </r>
  <r>
    <n v="195126"/>
    <x v="15"/>
    <s v="ROOP NARAYAN THAKUR"/>
    <x v="10"/>
    <x v="0"/>
    <x v="2"/>
    <x v="0"/>
    <x v="1"/>
    <s v="Mutual Fund"/>
    <s v="Quant Flexi-Cap Fund"/>
    <m/>
  </r>
  <r>
    <n v="195135"/>
    <x v="15"/>
    <s v="GEETU CHADHA"/>
    <x v="0"/>
    <x v="0"/>
    <x v="2"/>
    <x v="0"/>
    <x v="1"/>
    <s v="Mutual Fund"/>
    <s v="SBI small-cap fund."/>
    <m/>
  </r>
  <r>
    <n v="195137"/>
    <x v="15"/>
    <s v="GEETU CHADHA"/>
    <x v="0"/>
    <x v="0"/>
    <x v="2"/>
    <x v="0"/>
    <x v="1"/>
    <s v="Mutual Fund"/>
    <s v="PGIM India midcap opportunities fund"/>
    <m/>
  </r>
  <r>
    <n v="195138"/>
    <x v="15"/>
    <s v="GAURAV SINGH PARMAR"/>
    <x v="3"/>
    <x v="1"/>
    <x v="2"/>
    <x v="0"/>
    <x v="0"/>
    <s v="Mutual Fund"/>
    <s v="Mirae Asset Hybrid Equity Fund"/>
    <m/>
  </r>
  <r>
    <n v="195115"/>
    <x v="15"/>
    <s v="SHIVANGI MITTAL"/>
    <x v="1"/>
    <x v="0"/>
    <x v="0"/>
    <x v="0"/>
    <x v="1"/>
    <s v="Mutual Fund"/>
    <s v="Quant Flexi Cap Fund"/>
    <m/>
  </r>
  <r>
    <n v="195139"/>
    <x v="15"/>
    <s v="AJAY PARASHAR"/>
    <x v="1"/>
    <x v="0"/>
    <x v="0"/>
    <x v="0"/>
    <x v="1"/>
    <s v="Mutual Fund"/>
    <s v="Quant Quantamental fund"/>
    <m/>
  </r>
  <r>
    <n v="195140"/>
    <x v="15"/>
    <s v="ISHA TALWAR"/>
    <x v="12"/>
    <x v="1"/>
    <x v="0"/>
    <x v="0"/>
    <x v="0"/>
    <s v="Mutual Fund"/>
    <s v="ICICI Prudential Multi Asset Fund"/>
    <m/>
  </r>
  <r>
    <n v="195121"/>
    <x v="15"/>
    <s v="GAURAV ANAND"/>
    <x v="10"/>
    <x v="0"/>
    <x v="2"/>
    <x v="0"/>
    <x v="1"/>
    <s v="Mutual Fund"/>
    <s v="SBI small-cap fund."/>
    <m/>
  </r>
  <r>
    <n v="195125"/>
    <x v="15"/>
    <s v="AKHIL CHADHA"/>
    <x v="0"/>
    <x v="0"/>
    <x v="2"/>
    <x v="0"/>
    <x v="1"/>
    <s v="Mutual Fund"/>
    <s v="Mirae Asset Mid-Cap Fund."/>
    <m/>
  </r>
  <r>
    <n v="195127"/>
    <x v="15"/>
    <s v="SRIJANI BANERJEE"/>
    <x v="7"/>
    <x v="0"/>
    <x v="0"/>
    <x v="0"/>
    <x v="0"/>
    <s v="Mutual Fund"/>
    <s v="Quant Absolute Fund"/>
    <m/>
  </r>
  <r>
    <n v="195129"/>
    <x v="15"/>
    <s v="AYUSH GUPTA"/>
    <x v="3"/>
    <x v="0"/>
    <x v="1"/>
    <x v="0"/>
    <x v="0"/>
    <s v="Mutual Fund"/>
    <s v="Kotak Multicap Fund"/>
    <m/>
  </r>
  <r>
    <n v="195136"/>
    <x v="15"/>
    <s v="AVINASH RAMJI GORE"/>
    <x v="1"/>
    <x v="0"/>
    <x v="1"/>
    <x v="0"/>
    <x v="1"/>
    <s v="Mutual Fund"/>
    <s v="quant flexi cap fund"/>
    <m/>
  </r>
  <r>
    <n v="195131"/>
    <x v="15"/>
    <s v="BASAVARAJ DURGAPPA MURAL"/>
    <x v="1"/>
    <x v="0"/>
    <x v="5"/>
    <x v="0"/>
    <x v="0"/>
    <s v="Mutual Fund"/>
    <s v="Kotak Balanced Advantage Fund"/>
    <m/>
  </r>
  <r>
    <n v="195117"/>
    <x v="15"/>
    <s v="MITALI AGARWAL"/>
    <x v="28"/>
    <x v="1"/>
    <x v="1"/>
    <x v="0"/>
    <x v="1"/>
    <s v="Mutual Fund"/>
    <s v="qaunt tax plan"/>
    <m/>
  </r>
  <r>
    <n v="195130"/>
    <x v="15"/>
    <s v="RITU RAJ SHARMA"/>
    <x v="10"/>
    <x v="0"/>
    <x v="1"/>
    <x v="0"/>
    <x v="0"/>
    <s v="Mutual Fund"/>
    <s v="Quant Flexi-Cap Fund"/>
    <m/>
  </r>
  <r>
    <n v="195128"/>
    <x v="15"/>
    <s v="AYUSH GUPTA"/>
    <x v="1"/>
    <x v="0"/>
    <x v="1"/>
    <x v="0"/>
    <x v="1"/>
    <s v="Mutual Fund"/>
    <s v="qaunt tax plan"/>
    <m/>
  </r>
  <r>
    <n v="195116"/>
    <x v="15"/>
    <s v="NAVEEN RAJAK"/>
    <x v="3"/>
    <x v="0"/>
    <x v="1"/>
    <x v="0"/>
    <x v="1"/>
    <s v="Mutual Fund"/>
    <s v="kotak multicap fund"/>
    <m/>
  </r>
  <r>
    <n v="195132"/>
    <x v="15"/>
    <s v="RINKESH JHA"/>
    <x v="0"/>
    <x v="0"/>
    <x v="2"/>
    <x v="0"/>
    <x v="1"/>
    <s v="Mutual Fund"/>
    <s v="Canara Robeco Small-cap Fund"/>
    <m/>
  </r>
  <r>
    <n v="195133"/>
    <x v="15"/>
    <s v="RINKESH JHA"/>
    <x v="10"/>
    <x v="0"/>
    <x v="2"/>
    <x v="0"/>
    <x v="1"/>
    <s v="Mutual Fund"/>
    <s v="Mirae Asset Mid-Cap Fund."/>
    <m/>
  </r>
  <r>
    <n v="195134"/>
    <x v="15"/>
    <s v="RINKESH JHA"/>
    <x v="3"/>
    <x v="0"/>
    <x v="2"/>
    <x v="0"/>
    <x v="1"/>
    <s v="Mutual Fund"/>
    <s v="Quant absolute fund"/>
    <m/>
  </r>
  <r>
    <n v="195124"/>
    <x v="15"/>
    <s v="AKHIL CHADHA"/>
    <x v="0"/>
    <x v="0"/>
    <x v="2"/>
    <x v="0"/>
    <x v="1"/>
    <s v="Mutual Fund"/>
    <s v="axis small-cap fund"/>
    <m/>
  </r>
  <r>
    <n v="195119"/>
    <x v="15"/>
    <s v="VIVEK KUMAR"/>
    <x v="3"/>
    <x v="0"/>
    <x v="3"/>
    <x v="0"/>
    <x v="1"/>
    <s v="Mutual Fund"/>
    <s v="SBI SMALL CAP"/>
    <m/>
  </r>
  <r>
    <n v="195118"/>
    <x v="15"/>
    <s v="VINAY KUMAR SINGH"/>
    <x v="29"/>
    <x v="1"/>
    <x v="6"/>
    <x v="0"/>
    <x v="0"/>
    <s v="Mutual Fund"/>
    <s v="QUANT SMALL CAP FUND"/>
    <m/>
  </r>
  <r>
    <n v="195120"/>
    <x v="15"/>
    <s v="GAURAV ANAND"/>
    <x v="30"/>
    <x v="0"/>
    <x v="2"/>
    <x v="0"/>
    <x v="1"/>
    <s v="Mutual Fund"/>
    <s v="Quant Flexi-Cap Fund"/>
    <m/>
  </r>
  <r>
    <n v="195147"/>
    <x v="16"/>
    <s v="SAURABH KANTI DEV"/>
    <x v="27"/>
    <x v="0"/>
    <x v="2"/>
    <x v="0"/>
    <x v="1"/>
    <s v="Mutual Fund"/>
    <s v="Canara Robeco Small-cap Fund"/>
    <m/>
  </r>
  <r>
    <n v="195148"/>
    <x v="16"/>
    <s v="SAURABH KANTI DEV"/>
    <x v="8"/>
    <x v="0"/>
    <x v="2"/>
    <x v="0"/>
    <x v="2"/>
    <s v="Mutual Fund"/>
    <s v="ICICI Prudential Balanced Advantage Fund"/>
    <m/>
  </r>
  <r>
    <n v="195187"/>
    <x v="16"/>
    <s v="MAMTA DALAL"/>
    <x v="0"/>
    <x v="0"/>
    <x v="2"/>
    <x v="1"/>
    <x v="0"/>
    <s v="Mutual Fund"/>
    <s v="Quant absolute fund"/>
    <m/>
  </r>
  <r>
    <n v="195155"/>
    <x v="16"/>
    <s v="VAIBHAV RASTOGI"/>
    <x v="11"/>
    <x v="0"/>
    <x v="6"/>
    <x v="0"/>
    <x v="1"/>
    <s v="Mutual Fund"/>
    <s v="MIRAE ASSET HYBRID EQUITY FUND"/>
    <m/>
  </r>
  <r>
    <n v="195150"/>
    <x v="16"/>
    <s v="VIBHA VASHISTH"/>
    <x v="3"/>
    <x v="0"/>
    <x v="2"/>
    <x v="0"/>
    <x v="1"/>
    <s v="Mutual Fund"/>
    <s v="Quant Flexi-Cap Fund"/>
    <m/>
  </r>
  <r>
    <n v="195149"/>
    <x v="16"/>
    <s v="VIBHA VASHISTH"/>
    <x v="3"/>
    <x v="0"/>
    <x v="2"/>
    <x v="0"/>
    <x v="1"/>
    <s v="Mutual Fund"/>
    <s v="ICICI Prudential Equity &amp; Debt Fund"/>
    <m/>
  </r>
  <r>
    <n v="195144"/>
    <x v="16"/>
    <s v="SAURABH KANTI DEV"/>
    <x v="10"/>
    <x v="0"/>
    <x v="2"/>
    <x v="0"/>
    <x v="1"/>
    <s v="Mutual Fund"/>
    <s v="HDFC Focused 30 Fund"/>
    <m/>
  </r>
  <r>
    <n v="195145"/>
    <x v="16"/>
    <s v="SAURABH KANTI DEV"/>
    <x v="10"/>
    <x v="0"/>
    <x v="2"/>
    <x v="0"/>
    <x v="1"/>
    <s v="Mutual Fund"/>
    <s v="Kotak Multicap Fund"/>
    <m/>
  </r>
  <r>
    <n v="195143"/>
    <x v="16"/>
    <s v="AKHIL CHADHA"/>
    <x v="31"/>
    <x v="1"/>
    <x v="2"/>
    <x v="0"/>
    <x v="0"/>
    <s v="Mutual Fund"/>
    <s v="Quant absolute fund"/>
    <m/>
  </r>
  <r>
    <n v="195146"/>
    <x v="16"/>
    <s v="SAURABH KANTI DEV"/>
    <x v="0"/>
    <x v="0"/>
    <x v="2"/>
    <x v="0"/>
    <x v="1"/>
    <s v="Mutual Fund"/>
    <s v="Mirae Asset Mid-Cap Fund."/>
    <m/>
  </r>
  <r>
    <n v="195188"/>
    <x v="16"/>
    <s v="MAMTA DALAL"/>
    <x v="0"/>
    <x v="0"/>
    <x v="2"/>
    <x v="1"/>
    <x v="0"/>
    <s v="Mutual Fund"/>
    <s v="SBI small-cap fund."/>
    <m/>
  </r>
  <r>
    <n v="195157"/>
    <x v="16"/>
    <s v="DEEPAK SHARMA"/>
    <x v="1"/>
    <x v="0"/>
    <x v="6"/>
    <x v="0"/>
    <x v="1"/>
    <s v="Mutual Fund"/>
    <s v="QUANT FLEXI CAP FUND"/>
    <m/>
  </r>
  <r>
    <n v="195160"/>
    <x v="16"/>
    <s v="GURSHA BEDI"/>
    <x v="7"/>
    <x v="0"/>
    <x v="1"/>
    <x v="0"/>
    <x v="1"/>
    <s v="Mutual Fund"/>
    <s v="quant flexi cao fund"/>
    <m/>
  </r>
  <r>
    <n v="195162"/>
    <x v="16"/>
    <s v="JANPREET SINGH BEDI"/>
    <x v="2"/>
    <x v="0"/>
    <x v="1"/>
    <x v="0"/>
    <x v="1"/>
    <s v="Mutual Fund"/>
    <s v="kotak multicap fund"/>
    <m/>
  </r>
  <r>
    <n v="195158"/>
    <x v="16"/>
    <s v="GARIMA YADAV"/>
    <x v="10"/>
    <x v="0"/>
    <x v="1"/>
    <x v="0"/>
    <x v="0"/>
    <s v="Mutual Fund"/>
    <s v="quant flexi cao fund"/>
    <m/>
  </r>
  <r>
    <n v="195161"/>
    <x v="16"/>
    <s v="JANPREET SINGH BEDI"/>
    <x v="4"/>
    <x v="0"/>
    <x v="1"/>
    <x v="0"/>
    <x v="1"/>
    <s v="Mutual Fund"/>
    <s v="QUANT LARGE &amp; MID CAP FUND"/>
    <m/>
  </r>
  <r>
    <n v="195141"/>
    <x v="16"/>
    <s v="SONALI MITRA"/>
    <x v="11"/>
    <x v="0"/>
    <x v="1"/>
    <x v="0"/>
    <x v="1"/>
    <s v="Mutual Fund"/>
    <s v="kotak multicap fund"/>
    <m/>
  </r>
  <r>
    <n v="195142"/>
    <x v="16"/>
    <s v="SONALI MITRA"/>
    <x v="11"/>
    <x v="0"/>
    <x v="1"/>
    <x v="0"/>
    <x v="1"/>
    <s v="Mutual Fund"/>
    <s v="quant flexi cao fund"/>
    <m/>
  </r>
  <r>
    <n v="195163"/>
    <x v="16"/>
    <s v="MAMTA VERMA"/>
    <x v="3"/>
    <x v="0"/>
    <x v="5"/>
    <x v="0"/>
    <x v="1"/>
    <s v="Mutual Fund"/>
    <s v="Quant Flexicap Fund"/>
    <m/>
  </r>
  <r>
    <n v="195151"/>
    <x v="16"/>
    <s v="VIJAY KUMAR"/>
    <x v="1"/>
    <x v="0"/>
    <x v="3"/>
    <x v="0"/>
    <x v="1"/>
    <s v="Mutual Fund"/>
    <s v="QUANT ACTIVE FUND"/>
    <m/>
  </r>
  <r>
    <n v="195153"/>
    <x v="16"/>
    <s v="MAYANK GOEL"/>
    <x v="3"/>
    <x v="0"/>
    <x v="3"/>
    <x v="0"/>
    <x v="1"/>
    <s v="Mutual Fund"/>
    <s v="canara robeco small cap fund"/>
    <m/>
  </r>
  <r>
    <n v="195156"/>
    <x v="16"/>
    <s v="VAIBHAV RASTOGI"/>
    <x v="11"/>
    <x v="0"/>
    <x v="6"/>
    <x v="0"/>
    <x v="1"/>
    <s v="Mutual Fund"/>
    <s v="KOTAK MULTI CAP FUND"/>
    <m/>
  </r>
  <r>
    <n v="195152"/>
    <x v="16"/>
    <s v="BHARTI PRASAD"/>
    <x v="1"/>
    <x v="0"/>
    <x v="3"/>
    <x v="0"/>
    <x v="1"/>
    <s v="Mutual Fund"/>
    <s v="kotak Multi asset allocator"/>
    <m/>
  </r>
  <r>
    <n v="195154"/>
    <x v="16"/>
    <s v="MAYANK GOEL"/>
    <x v="3"/>
    <x v="0"/>
    <x v="3"/>
    <x v="0"/>
    <x v="0"/>
    <s v="Mutual Fund"/>
    <s v="Quant Tax Plan Fund"/>
    <m/>
  </r>
  <r>
    <n v="195159"/>
    <x v="16"/>
    <s v="GOVIND GAUTAM"/>
    <x v="7"/>
    <x v="0"/>
    <x v="3"/>
    <x v="0"/>
    <x v="2"/>
    <s v="Mutual Fund"/>
    <s v="PARAG PARIKH FLEXI CAP FUND"/>
    <m/>
  </r>
  <r>
    <n v="195198"/>
    <x v="17"/>
    <s v="SURAJ KAUSHIK"/>
    <x v="30"/>
    <x v="0"/>
    <x v="2"/>
    <x v="0"/>
    <x v="0"/>
    <s v="Mutual Fund"/>
    <s v="Quant tax plan"/>
    <m/>
  </r>
  <r>
    <n v="195166"/>
    <x v="17"/>
    <s v="VIKAS TOKSYA"/>
    <x v="3"/>
    <x v="0"/>
    <x v="2"/>
    <x v="0"/>
    <x v="1"/>
    <s v="Mutual Fund"/>
    <s v="Mirae Asset Mid-Cap Fund."/>
    <m/>
  </r>
  <r>
    <n v="195165"/>
    <x v="17"/>
    <s v="VIKAS TOKSYA"/>
    <x v="3"/>
    <x v="0"/>
    <x v="2"/>
    <x v="0"/>
    <x v="1"/>
    <s v="Mutual Fund"/>
    <s v="Kotak Multicap Fund"/>
    <m/>
  </r>
  <r>
    <n v="195195"/>
    <x v="17"/>
    <s v="SIDHANT BHASKAR"/>
    <x v="0"/>
    <x v="0"/>
    <x v="2"/>
    <x v="0"/>
    <x v="2"/>
    <s v="Mutual Fund"/>
    <s v="Parag Parikh Flexi-cap Fund"/>
    <m/>
  </r>
  <r>
    <n v="195178"/>
    <x v="17"/>
    <s v="SHYAM SUNDER GUPTA"/>
    <x v="0"/>
    <x v="0"/>
    <x v="2"/>
    <x v="0"/>
    <x v="1"/>
    <s v="Mutual Fund"/>
    <s v="Quant absolute fund"/>
    <m/>
  </r>
  <r>
    <n v="195191"/>
    <x v="17"/>
    <s v="NITIN YADAV"/>
    <x v="11"/>
    <x v="0"/>
    <x v="2"/>
    <x v="0"/>
    <x v="1"/>
    <s v="Mutual Fund"/>
    <s v="Quant Active Fund"/>
    <m/>
  </r>
  <r>
    <n v="195192"/>
    <x v="17"/>
    <s v="NITIN YADAV"/>
    <x v="0"/>
    <x v="0"/>
    <x v="2"/>
    <x v="0"/>
    <x v="1"/>
    <s v="Mutual Fund"/>
    <s v="Canara Robeco Focused Equity Fund"/>
    <m/>
  </r>
  <r>
    <n v="195190"/>
    <x v="17"/>
    <s v="NITIN YADAV"/>
    <x v="0"/>
    <x v="0"/>
    <x v="2"/>
    <x v="0"/>
    <x v="0"/>
    <s v="Mutual Fund"/>
    <s v="BOI Flexi-Cap Fund"/>
    <m/>
  </r>
  <r>
    <n v="195193"/>
    <x v="17"/>
    <s v="AMIT AGGARWAL"/>
    <x v="3"/>
    <x v="0"/>
    <x v="2"/>
    <x v="0"/>
    <x v="1"/>
    <s v="Mutual Fund"/>
    <s v="Quant Flexi-Cap Fund"/>
    <m/>
  </r>
  <r>
    <n v="195194"/>
    <x v="17"/>
    <s v="DUSHYANT SHARMA"/>
    <x v="10"/>
    <x v="0"/>
    <x v="2"/>
    <x v="0"/>
    <x v="1"/>
    <s v="Mutual Fund"/>
    <s v="Quant Flexi-Cap Fund"/>
    <m/>
  </r>
  <r>
    <n v="195189"/>
    <x v="17"/>
    <s v="NITIN YADAV"/>
    <x v="0"/>
    <x v="0"/>
    <x v="2"/>
    <x v="0"/>
    <x v="0"/>
    <s v="Mutual Fund"/>
    <s v="Quant Flexi-Cap Fund"/>
    <m/>
  </r>
  <r>
    <n v="195167"/>
    <x v="17"/>
    <s v="VIKAS TOKSYA"/>
    <x v="3"/>
    <x v="0"/>
    <x v="2"/>
    <x v="0"/>
    <x v="2"/>
    <s v="Mutual Fund"/>
    <s v="Mirae Asset Hybrid Equity Fund"/>
    <m/>
  </r>
  <r>
    <n v="195168"/>
    <x v="17"/>
    <s v="VIKAS TOKSYA"/>
    <x v="10"/>
    <x v="0"/>
    <x v="2"/>
    <x v="0"/>
    <x v="1"/>
    <s v="Mutual Fund"/>
    <s v="Canara Robeco Small-cap Fund"/>
    <m/>
  </r>
  <r>
    <n v="195179"/>
    <x v="17"/>
    <s v="SHYAM SUNDER GUPTA"/>
    <x v="0"/>
    <x v="0"/>
    <x v="2"/>
    <x v="0"/>
    <x v="1"/>
    <s v="Mutual Fund"/>
    <s v="BOI Flexi-Cap Fund"/>
    <m/>
  </r>
  <r>
    <n v="195238"/>
    <x v="17"/>
    <s v="KARAN BHARDWAJ"/>
    <x v="0"/>
    <x v="0"/>
    <x v="1"/>
    <x v="0"/>
    <x v="0"/>
    <s v="Mutual Fund"/>
    <s v="quant flexi cap fund"/>
    <m/>
  </r>
  <r>
    <n v="195231"/>
    <x v="17"/>
    <s v="MAYURI YADAV"/>
    <x v="3"/>
    <x v="0"/>
    <x v="1"/>
    <x v="1"/>
    <x v="0"/>
    <s v="Mutual Fund"/>
    <s v="kotak Multicap Fund"/>
    <m/>
  </r>
  <r>
    <n v="195170"/>
    <x v="17"/>
    <s v="UMAIMA SINGH"/>
    <x v="1"/>
    <x v="0"/>
    <x v="5"/>
    <x v="0"/>
    <x v="1"/>
    <s v="Mutual Fund"/>
    <s v="Quant Flexicap Fund"/>
    <m/>
  </r>
  <r>
    <n v="195169"/>
    <x v="17"/>
    <s v="ANOOP D"/>
    <x v="5"/>
    <x v="0"/>
    <x v="5"/>
    <x v="0"/>
    <x v="1"/>
    <s v="Mutual Fund"/>
    <s v="Quant Flexicap Fund"/>
    <m/>
  </r>
  <r>
    <n v="195173"/>
    <x v="17"/>
    <s v="PREETI RASTOGI"/>
    <x v="11"/>
    <x v="0"/>
    <x v="1"/>
    <x v="0"/>
    <x v="1"/>
    <s v="Mutual Fund"/>
    <s v="quant mid cap"/>
    <m/>
  </r>
  <r>
    <n v="195172"/>
    <x v="17"/>
    <s v="POONAM"/>
    <x v="4"/>
    <x v="0"/>
    <x v="1"/>
    <x v="0"/>
    <x v="1"/>
    <s v="Mutual Fund"/>
    <s v="QUANT LARGE &amp; MID CAP FUND"/>
    <m/>
  </r>
  <r>
    <n v="195229"/>
    <x v="17"/>
    <s v="MAYURI YADAV"/>
    <x v="3"/>
    <x v="0"/>
    <x v="1"/>
    <x v="1"/>
    <x v="0"/>
    <s v="Mutual Fund"/>
    <s v="quant tax plan"/>
    <m/>
  </r>
  <r>
    <n v="195174"/>
    <x v="17"/>
    <s v="PREETI RASTOGI"/>
    <x v="11"/>
    <x v="0"/>
    <x v="1"/>
    <x v="0"/>
    <x v="1"/>
    <s v="Mutual Fund"/>
    <s v="mirawe asset emerging"/>
    <m/>
  </r>
  <r>
    <n v="195175"/>
    <x v="17"/>
    <s v="SHYAM SUNDER GUPTA"/>
    <x v="18"/>
    <x v="0"/>
    <x v="2"/>
    <x v="0"/>
    <x v="1"/>
    <s v="Mutual Fund"/>
    <s v="Canara Robeco Small-cap Fund"/>
    <m/>
  </r>
  <r>
    <n v="195164"/>
    <x v="17"/>
    <s v="VIKAS TOKSYA"/>
    <x v="0"/>
    <x v="0"/>
    <x v="2"/>
    <x v="0"/>
    <x v="0"/>
    <s v="Mutual Fund"/>
    <s v="Quant Flexi-Cap Fund"/>
    <m/>
  </r>
  <r>
    <n v="195177"/>
    <x v="17"/>
    <s v="SHYAM SUNDER GUPTA"/>
    <x v="10"/>
    <x v="0"/>
    <x v="2"/>
    <x v="0"/>
    <x v="1"/>
    <s v="Mutual Fund"/>
    <s v="Kotak Multicap Fund"/>
    <m/>
  </r>
  <r>
    <n v="195176"/>
    <x v="17"/>
    <s v="SHYAM SUNDER GUPTA"/>
    <x v="11"/>
    <x v="0"/>
    <x v="2"/>
    <x v="0"/>
    <x v="1"/>
    <s v="Mutual Fund"/>
    <s v="Quant Flexi-Cap Fund"/>
    <m/>
  </r>
  <r>
    <n v="195181"/>
    <x v="17"/>
    <s v="SANDESH SRIVASTAVA"/>
    <x v="0"/>
    <x v="0"/>
    <x v="6"/>
    <x v="0"/>
    <x v="1"/>
    <s v="Mutual Fund"/>
    <s v="QUANT FLEXI CAP FUND"/>
    <m/>
  </r>
  <r>
    <n v="195171"/>
    <x v="17"/>
    <s v="NANCY SALUJA"/>
    <x v="3"/>
    <x v="0"/>
    <x v="5"/>
    <x v="0"/>
    <x v="1"/>
    <s v="Mutual Fund"/>
    <s v="Quant Flexicap Fund"/>
    <m/>
  </r>
  <r>
    <n v="195196"/>
    <x v="17"/>
    <s v="SURAJ KAUSHIK"/>
    <x v="3"/>
    <x v="0"/>
    <x v="2"/>
    <x v="0"/>
    <x v="1"/>
    <s v="Mutual Fund"/>
    <s v="Parag Parikh Tax Saver Fund"/>
    <m/>
  </r>
  <r>
    <n v="195197"/>
    <x v="17"/>
    <s v="SURAJ KAUSHIK"/>
    <x v="18"/>
    <x v="0"/>
    <x v="2"/>
    <x v="0"/>
    <x v="0"/>
    <s v="Mutual Fund"/>
    <s v="Parag Parikh Tax Saver Fund"/>
    <m/>
  </r>
  <r>
    <n v="195182"/>
    <x v="18"/>
    <s v="ANJALI"/>
    <x v="11"/>
    <x v="0"/>
    <x v="4"/>
    <x v="1"/>
    <x v="0"/>
    <s v="Mutual Fund"/>
    <s v="QUANT FLEXICAP FUND"/>
    <m/>
  </r>
  <r>
    <n v="195183"/>
    <x v="18"/>
    <s v="ANJALI"/>
    <x v="11"/>
    <x v="0"/>
    <x v="4"/>
    <x v="1"/>
    <x v="0"/>
    <s v="Mutual Fund"/>
    <s v="KOTAK MULTICAP FUND"/>
    <m/>
  </r>
  <r>
    <n v="195184"/>
    <x v="18"/>
    <s v="KARAN KAPOOR"/>
    <x v="1"/>
    <x v="0"/>
    <x v="4"/>
    <x v="0"/>
    <x v="0"/>
    <s v="Mutual Fund"/>
    <s v="QUANT FLEXICAP FUND"/>
    <m/>
  </r>
  <r>
    <n v="195214"/>
    <x v="19"/>
    <s v="SAMEER KULSHRESHTHA"/>
    <x v="3"/>
    <x v="0"/>
    <x v="2"/>
    <x v="0"/>
    <x v="1"/>
    <s v="Mutual Fund"/>
    <s v="Mirae Asset Mid-Cap Fund."/>
    <m/>
  </r>
  <r>
    <n v="195217"/>
    <x v="19"/>
    <s v="MUDIT AGGARWAL"/>
    <x v="0"/>
    <x v="0"/>
    <x v="0"/>
    <x v="0"/>
    <x v="1"/>
    <s v="Mutual Fund"/>
    <s v="Kotak multi asset allocator FoF"/>
    <m/>
  </r>
  <r>
    <n v="195211"/>
    <x v="19"/>
    <s v="SAMEER KULSHRESHTHA"/>
    <x v="18"/>
    <x v="0"/>
    <x v="2"/>
    <x v="0"/>
    <x v="0"/>
    <s v="Mutual Fund"/>
    <s v="Canara Robeco Small-cap Fund"/>
    <m/>
  </r>
  <r>
    <n v="195213"/>
    <x v="19"/>
    <s v="SAMEER KULSHRESHTHA"/>
    <x v="18"/>
    <x v="0"/>
    <x v="2"/>
    <x v="0"/>
    <x v="0"/>
    <s v="Mutual Fund"/>
    <s v="Quant Flexi-Cap Fund"/>
    <m/>
  </r>
  <r>
    <n v="195185"/>
    <x v="19"/>
    <s v="AANCHAL KAPOOR"/>
    <x v="32"/>
    <x v="1"/>
    <x v="0"/>
    <x v="1"/>
    <x v="0"/>
    <s v="Mutual Fund"/>
    <s v="Quant Flexi Cap Fund"/>
    <m/>
  </r>
  <r>
    <n v="195207"/>
    <x v="19"/>
    <s v="SAURAV DAS"/>
    <x v="14"/>
    <x v="1"/>
    <x v="4"/>
    <x v="0"/>
    <x v="0"/>
    <s v="Mutual Fund"/>
    <s v="PPFAS TAXSAVER FUND"/>
    <m/>
  </r>
  <r>
    <n v="195208"/>
    <x v="19"/>
    <s v="SAURAV DAS"/>
    <x v="6"/>
    <x v="1"/>
    <x v="4"/>
    <x v="0"/>
    <x v="0"/>
    <s v="Mutual Fund"/>
    <s v="QUANT TAX PLAN"/>
    <m/>
  </r>
  <r>
    <n v="195215"/>
    <x v="19"/>
    <s v="SHWETA GOYAL"/>
    <x v="17"/>
    <x v="0"/>
    <x v="0"/>
    <x v="0"/>
    <x v="1"/>
    <s v="Mutual Fund"/>
    <s v="Kotak multi asset allocator FoF"/>
    <m/>
  </r>
  <r>
    <n v="195186"/>
    <x v="19"/>
    <s v="AANCHAL KAPOOR"/>
    <x v="33"/>
    <x v="1"/>
    <x v="0"/>
    <x v="1"/>
    <x v="0"/>
    <s v="Mutual Fund"/>
    <s v="JM Flexi Cap Fund"/>
    <m/>
  </r>
  <r>
    <n v="195205"/>
    <x v="19"/>
    <s v="SUNITA IYER"/>
    <x v="11"/>
    <x v="0"/>
    <x v="2"/>
    <x v="0"/>
    <x v="1"/>
    <s v="Mutual Fund"/>
    <s v="Quant Flexi-Cap Fund"/>
    <m/>
  </r>
  <r>
    <n v="195206"/>
    <x v="19"/>
    <s v="SUNITA IYER"/>
    <x v="11"/>
    <x v="0"/>
    <x v="2"/>
    <x v="0"/>
    <x v="1"/>
    <s v="Mutual Fund"/>
    <s v="Quant Flexi-Cap Fund"/>
    <m/>
  </r>
  <r>
    <n v="195212"/>
    <x v="19"/>
    <s v="BIPLAB SEN"/>
    <x v="1"/>
    <x v="0"/>
    <x v="3"/>
    <x v="1"/>
    <x v="0"/>
    <s v="Mutual Fund"/>
    <s v="QUANT FLEXICAP FUND"/>
    <m/>
  </r>
  <r>
    <n v="195204"/>
    <x v="19"/>
    <s v="SANDEEP R DIDDI"/>
    <x v="0"/>
    <x v="0"/>
    <x v="1"/>
    <x v="0"/>
    <x v="1"/>
    <s v="Mutual Fund"/>
    <s v="QUANT FLEXI CAP FUND"/>
    <m/>
  </r>
  <r>
    <n v="195216"/>
    <x v="19"/>
    <s v="KUNAL POPLI"/>
    <x v="7"/>
    <x v="0"/>
    <x v="1"/>
    <x v="0"/>
    <x v="0"/>
    <s v="Mutual Fund"/>
    <s v="quant flexi cap fund"/>
    <m/>
  </r>
  <r>
    <n v="195199"/>
    <x v="19"/>
    <s v="HEMANT RATURI"/>
    <x v="27"/>
    <x v="0"/>
    <x v="2"/>
    <x v="0"/>
    <x v="1"/>
    <s v="Mutual Fund"/>
    <s v="Quant Flexi-Cap Fund"/>
    <m/>
  </r>
  <r>
    <n v="195209"/>
    <x v="19"/>
    <s v="LAKHWINDER SINGH"/>
    <x v="7"/>
    <x v="0"/>
    <x v="2"/>
    <x v="0"/>
    <x v="1"/>
    <s v="Mutual Fund"/>
    <s v="Quant Flexi-Cap Fund"/>
    <m/>
  </r>
  <r>
    <n v="195210"/>
    <x v="19"/>
    <s v="LAKHWINDER SINGH"/>
    <x v="1"/>
    <x v="0"/>
    <x v="2"/>
    <x v="0"/>
    <x v="1"/>
    <s v="Mutual Fund"/>
    <s v="Mirae Asset Emerging Blue-chip Fund"/>
    <m/>
  </r>
  <r>
    <n v="195201"/>
    <x v="19"/>
    <s v="SUNIL KOUL"/>
    <x v="9"/>
    <x v="1"/>
    <x v="2"/>
    <x v="1"/>
    <x v="0"/>
    <s v="Mutual Fund"/>
    <s v="Quant absolute fund"/>
    <m/>
  </r>
  <r>
    <n v="195200"/>
    <x v="19"/>
    <s v="HEMANT RATURI"/>
    <x v="27"/>
    <x v="0"/>
    <x v="2"/>
    <x v="0"/>
    <x v="1"/>
    <s v="Mutual Fund"/>
    <s v="Quant Mid-Cap Fund"/>
    <m/>
  </r>
  <r>
    <n v="195203"/>
    <x v="19"/>
    <s v="BEDRE SUYASH SOPANRAO"/>
    <x v="7"/>
    <x v="0"/>
    <x v="2"/>
    <x v="1"/>
    <x v="0"/>
    <s v="Mutual Fund"/>
    <s v="Quant absolute fund"/>
    <m/>
  </r>
  <r>
    <n v="195227"/>
    <x v="20"/>
    <s v="SUNIL KUMAR"/>
    <x v="4"/>
    <x v="1"/>
    <x v="2"/>
    <x v="0"/>
    <x v="0"/>
    <s v="Mutual Fund"/>
    <s v="Mirae Asset Hybrid Equity Fund"/>
    <m/>
  </r>
  <r>
    <n v="195283"/>
    <x v="20"/>
    <s v="REKHA"/>
    <x v="0"/>
    <x v="0"/>
    <x v="2"/>
    <x v="0"/>
    <x v="0"/>
    <s v="Mutual Fund"/>
    <s v="Canara Robeco Focused Equity Fund"/>
    <m/>
  </r>
  <r>
    <n v="195284"/>
    <x v="20"/>
    <s v="REKHA"/>
    <x v="0"/>
    <x v="0"/>
    <x v="2"/>
    <x v="0"/>
    <x v="0"/>
    <s v="Mutual Fund"/>
    <s v="Quant absolute fund"/>
    <m/>
  </r>
  <r>
    <n v="195230"/>
    <x v="20"/>
    <s v="SUNIL KUMAR"/>
    <x v="11"/>
    <x v="1"/>
    <x v="2"/>
    <x v="0"/>
    <x v="0"/>
    <s v="Mutual Fund"/>
    <s v="Axis long term equity fund"/>
    <m/>
  </r>
  <r>
    <n v="195228"/>
    <x v="20"/>
    <s v="SUNIL KUMAR"/>
    <x v="11"/>
    <x v="1"/>
    <x v="2"/>
    <x v="0"/>
    <x v="0"/>
    <s v="Mutual Fund"/>
    <s v="Mirae Asset Tax Saver Fund"/>
    <m/>
  </r>
  <r>
    <n v="195232"/>
    <x v="20"/>
    <s v="NAVEEN KUMAR"/>
    <x v="0"/>
    <x v="0"/>
    <x v="4"/>
    <x v="0"/>
    <x v="0"/>
    <s v="Mutual Fund"/>
    <s v="KOTAK MULTICAP FUND"/>
    <m/>
  </r>
  <r>
    <n v="195233"/>
    <x v="20"/>
    <s v="NAVEEN KUMAR"/>
    <x v="0"/>
    <x v="0"/>
    <x v="4"/>
    <x v="0"/>
    <x v="0"/>
    <s v="Mutual Fund"/>
    <s v="QUANT FLEXICAP FUND"/>
    <m/>
  </r>
  <r>
    <n v="195234"/>
    <x v="20"/>
    <s v="PRIYAL AGRAWAL"/>
    <x v="12"/>
    <x v="1"/>
    <x v="0"/>
    <x v="0"/>
    <x v="0"/>
    <s v="Mutual Fund"/>
    <s v="Kotak multi asset allocator FoF"/>
    <m/>
  </r>
  <r>
    <n v="195226"/>
    <x v="20"/>
    <s v="SUNIL KUMAR"/>
    <x v="10"/>
    <x v="0"/>
    <x v="2"/>
    <x v="0"/>
    <x v="1"/>
    <s v="Mutual Fund"/>
    <s v="Quant Flexi-Cap Fund"/>
    <m/>
  </r>
  <r>
    <n v="195225"/>
    <x v="20"/>
    <s v="KAUSHIK KUMAR DE"/>
    <x v="0"/>
    <x v="0"/>
    <x v="2"/>
    <x v="0"/>
    <x v="0"/>
    <s v="Mutual Fund"/>
    <s v="Quant Flexi-Cap Fund"/>
    <m/>
  </r>
  <r>
    <n v="195235"/>
    <x v="20"/>
    <s v="RUBY SAHAI"/>
    <x v="7"/>
    <x v="0"/>
    <x v="6"/>
    <x v="0"/>
    <x v="0"/>
    <s v="Mutual Fund"/>
    <s v="KOTAK MULTI CAP FUND"/>
    <m/>
  </r>
  <r>
    <n v="195256"/>
    <x v="20"/>
    <s v="MONIKA SOLANKI"/>
    <x v="4"/>
    <x v="0"/>
    <x v="1"/>
    <x v="0"/>
    <x v="0"/>
    <s v="Mutual Fund"/>
    <s v="QUANT TAX PLAN"/>
    <m/>
  </r>
  <r>
    <n v="195237"/>
    <x v="20"/>
    <s v="KUSUMLATA SINGH"/>
    <x v="7"/>
    <x v="0"/>
    <x v="5"/>
    <x v="0"/>
    <x v="0"/>
    <s v="Mutual Fund"/>
    <s v="Quant Flexicap Fund"/>
    <m/>
  </r>
  <r>
    <n v="195236"/>
    <x v="20"/>
    <s v="KUSUMLATA SINGH"/>
    <x v="7"/>
    <x v="0"/>
    <x v="5"/>
    <x v="0"/>
    <x v="0"/>
    <s v="Mutual Fund"/>
    <s v="Mirae Asset Hybrid Equity"/>
    <m/>
  </r>
  <r>
    <n v="195221"/>
    <x v="20"/>
    <s v="KHUSHI SHARMA"/>
    <x v="1"/>
    <x v="0"/>
    <x v="1"/>
    <x v="0"/>
    <x v="1"/>
    <s v="Mutual Fund"/>
    <s v="Quant Large &amp; Mid Cap Fund"/>
    <m/>
  </r>
  <r>
    <n v="195222"/>
    <x v="20"/>
    <s v="PREETI VISHWAKARMA"/>
    <x v="11"/>
    <x v="0"/>
    <x v="1"/>
    <x v="0"/>
    <x v="1"/>
    <s v="Mutual Fund"/>
    <s v="Quant FLEXI CAP FUND Fund"/>
    <m/>
  </r>
  <r>
    <n v="195240"/>
    <x v="20"/>
    <s v="LOWKUSH GUPTA"/>
    <x v="1"/>
    <x v="0"/>
    <x v="1"/>
    <x v="0"/>
    <x v="0"/>
    <s v="Mutual Fund"/>
    <s v="Quant FLEXI CAP FUND Fund"/>
    <m/>
  </r>
  <r>
    <n v="195219"/>
    <x v="20"/>
    <s v="LAKHMI SINGH"/>
    <x v="7"/>
    <x v="0"/>
    <x v="6"/>
    <x v="0"/>
    <x v="0"/>
    <s v="Mutual Fund"/>
    <s v="QUANT FLEXI CAP FUND"/>
    <m/>
  </r>
  <r>
    <n v="195220"/>
    <x v="20"/>
    <s v="POOJA VERMA"/>
    <x v="0"/>
    <x v="0"/>
    <x v="6"/>
    <x v="0"/>
    <x v="1"/>
    <s v="Mutual Fund"/>
    <s v="QUANT FLEXI CAP FUND"/>
    <m/>
  </r>
  <r>
    <n v="195223"/>
    <x v="20"/>
    <s v="SHILPY TANDON"/>
    <x v="3"/>
    <x v="0"/>
    <x v="6"/>
    <x v="0"/>
    <x v="2"/>
    <s v="Mutual Fund"/>
    <s v="MIRAE ASSET MID CAP FUND"/>
    <m/>
  </r>
  <r>
    <n v="195239"/>
    <x v="20"/>
    <s v="ROHAN JANGOTRA"/>
    <x v="11"/>
    <x v="0"/>
    <x v="6"/>
    <x v="0"/>
    <x v="1"/>
    <s v="Mutual Fund"/>
    <s v="QUANT SMALL CAP FUND"/>
    <m/>
  </r>
  <r>
    <n v="195224"/>
    <x v="20"/>
    <s v="ABHISHEK RAI"/>
    <x v="3"/>
    <x v="0"/>
    <x v="6"/>
    <x v="0"/>
    <x v="2"/>
    <s v="Mutual Fund"/>
    <s v="BANK OF INDIA FLEXI CAP FUND"/>
    <m/>
  </r>
  <r>
    <n v="195218"/>
    <x v="20"/>
    <s v="SWATI"/>
    <x v="0"/>
    <x v="0"/>
    <x v="6"/>
    <x v="0"/>
    <x v="0"/>
    <s v="Mutual Fund"/>
    <s v="KOTAK MULTI CAP FUND"/>
    <m/>
  </r>
  <r>
    <n v="195247"/>
    <x v="21"/>
    <s v="KRISHAN GOEL"/>
    <x v="4"/>
    <x v="0"/>
    <x v="2"/>
    <x v="0"/>
    <x v="1"/>
    <s v="Mutual Fund"/>
    <s v="Canara Robeco Focused Equity Fund"/>
    <m/>
  </r>
  <r>
    <n v="195242"/>
    <x v="21"/>
    <s v="PALAK BAJPAI"/>
    <x v="34"/>
    <x v="1"/>
    <x v="0"/>
    <x v="0"/>
    <x v="1"/>
    <s v="Mutual Fund"/>
    <s v="Quant Tax Plan"/>
    <m/>
  </r>
  <r>
    <n v="195241"/>
    <x v="21"/>
    <s v="MOHITA SEHGAL"/>
    <x v="25"/>
    <x v="1"/>
    <x v="4"/>
    <x v="0"/>
    <x v="0"/>
    <s v="Mutual Fund"/>
    <s v="quant absolute fund"/>
    <m/>
  </r>
  <r>
    <n v="195246"/>
    <x v="21"/>
    <s v="SUSHIL DARJI"/>
    <x v="1"/>
    <x v="0"/>
    <x v="2"/>
    <x v="0"/>
    <x v="1"/>
    <s v="Mutual Fund"/>
    <s v="Quant absolute fund"/>
    <m/>
  </r>
  <r>
    <n v="195245"/>
    <x v="21"/>
    <s v="RASHIMA SHARMA"/>
    <x v="35"/>
    <x v="1"/>
    <x v="5"/>
    <x v="0"/>
    <x v="0"/>
    <s v="Mutual Fund"/>
    <s v="Quant Tax Saver"/>
    <m/>
  </r>
  <r>
    <n v="195249"/>
    <x v="21"/>
    <s v="ARCHANA"/>
    <x v="1"/>
    <x v="0"/>
    <x v="1"/>
    <x v="0"/>
    <x v="0"/>
    <s v="Mutual Fund"/>
    <s v="quant flexi cap fund"/>
    <m/>
  </r>
  <r>
    <n v="195244"/>
    <x v="21"/>
    <s v="JAI KESRI"/>
    <x v="25"/>
    <x v="1"/>
    <x v="5"/>
    <x v="0"/>
    <x v="0"/>
    <s v="Mutual Fund"/>
    <s v="QUANT LIQUID FUND"/>
    <m/>
  </r>
  <r>
    <n v="195248"/>
    <x v="21"/>
    <s v="VIKAS DAHIYA"/>
    <x v="3"/>
    <x v="0"/>
    <x v="2"/>
    <x v="0"/>
    <x v="1"/>
    <s v="Mutual Fund"/>
    <s v="Quant Flexi-Cap Fund"/>
    <m/>
  </r>
  <r>
    <n v="195243"/>
    <x v="21"/>
    <s v="AJAY PETER"/>
    <x v="22"/>
    <x v="1"/>
    <x v="6"/>
    <x v="0"/>
    <x v="0"/>
    <s v="Mutual Fund"/>
    <s v="QUANT TAX PLAN"/>
    <m/>
  </r>
  <r>
    <n v="195264"/>
    <x v="22"/>
    <s v="ANITA PANT"/>
    <x v="0"/>
    <x v="0"/>
    <x v="2"/>
    <x v="0"/>
    <x v="0"/>
    <s v="Mutual Fund"/>
    <s v="ICICI Prudential Saving Fund"/>
    <m/>
  </r>
  <r>
    <n v="195251"/>
    <x v="22"/>
    <s v="RUCHI VERMA"/>
    <x v="9"/>
    <x v="1"/>
    <x v="6"/>
    <x v="0"/>
    <x v="0"/>
    <s v="Mutual Fund"/>
    <s v="KOTAK MULTI CAP FUND"/>
    <m/>
  </r>
  <r>
    <n v="195250"/>
    <x v="22"/>
    <s v="RUCHI VERMA"/>
    <x v="9"/>
    <x v="1"/>
    <x v="6"/>
    <x v="0"/>
    <x v="0"/>
    <s v="Mutual Fund"/>
    <s v="QUANT FLEXI CAP FUND"/>
    <m/>
  </r>
  <r>
    <n v="195255"/>
    <x v="22"/>
    <s v="AANCHAL KAPOOR"/>
    <x v="14"/>
    <x v="1"/>
    <x v="0"/>
    <x v="1"/>
    <x v="0"/>
    <s v="Mutual Fund"/>
    <s v="UTI Nifty 50 Index fund"/>
    <m/>
  </r>
  <r>
    <n v="195259"/>
    <x v="22"/>
    <s v="RISHI SEHGAL"/>
    <x v="22"/>
    <x v="1"/>
    <x v="4"/>
    <x v="0"/>
    <x v="0"/>
    <s v="Mutual Fund"/>
    <s v="QUANT FLEXICAP FUND"/>
    <m/>
  </r>
  <r>
    <n v="195254"/>
    <x v="22"/>
    <s v="AANCHAL KAPOOR"/>
    <x v="36"/>
    <x v="1"/>
    <x v="0"/>
    <x v="1"/>
    <x v="0"/>
    <s v="Mutual Fund"/>
    <s v="ICICI Prudential Multi Asset Fund"/>
    <m/>
  </r>
  <r>
    <n v="195257"/>
    <x v="22"/>
    <s v="TANUJ BHUTANI"/>
    <x v="1"/>
    <x v="0"/>
    <x v="0"/>
    <x v="0"/>
    <x v="0"/>
    <s v="Mutual Fund"/>
    <s v="ICICI Prudential Multi Asset Fund"/>
    <m/>
  </r>
  <r>
    <n v="195258"/>
    <x v="22"/>
    <s v="SOUMYA SHANKAR"/>
    <x v="3"/>
    <x v="0"/>
    <x v="5"/>
    <x v="0"/>
    <x v="0"/>
    <s v="Mutual Fund"/>
    <s v="kotak Multicap Fund"/>
    <m/>
  </r>
  <r>
    <n v="195265"/>
    <x v="22"/>
    <s v="ADITI KAPOOR"/>
    <x v="3"/>
    <x v="0"/>
    <x v="3"/>
    <x v="1"/>
    <x v="0"/>
    <s v="Mutual Fund"/>
    <s v="Quant Tax Plan Fund"/>
    <m/>
  </r>
  <r>
    <n v="195262"/>
    <x v="22"/>
    <s v="ALOK AGARWAL"/>
    <x v="0"/>
    <x v="1"/>
    <x v="1"/>
    <x v="0"/>
    <x v="0"/>
    <s v="Mutual Fund"/>
    <s v="PGIM India Global Equity Opportunities"/>
    <m/>
  </r>
  <r>
    <n v="195261"/>
    <x v="22"/>
    <s v="SACHIN KUMAR"/>
    <x v="1"/>
    <x v="0"/>
    <x v="5"/>
    <x v="0"/>
    <x v="1"/>
    <s v="Mutual Fund"/>
    <s v="Quant Flexicap Fund"/>
    <m/>
  </r>
  <r>
    <n v="195263"/>
    <x v="22"/>
    <s v="AJAY VIG"/>
    <x v="11"/>
    <x v="0"/>
    <x v="3"/>
    <x v="1"/>
    <x v="0"/>
    <s v="Mutual Fund"/>
    <s v="ICICI Prudential Equity &amp; Debt Fund"/>
    <m/>
  </r>
  <r>
    <n v="195260"/>
    <x v="22"/>
    <s v="SUNIL KUMAR SAH"/>
    <x v="1"/>
    <x v="0"/>
    <x v="6"/>
    <x v="0"/>
    <x v="0"/>
    <s v="Mutual Fund"/>
    <s v="QUANT FLEXI CAP FUND"/>
    <m/>
  </r>
  <r>
    <n v="195253"/>
    <x v="22"/>
    <s v="RUCHI VERMA"/>
    <x v="0"/>
    <x v="0"/>
    <x v="6"/>
    <x v="0"/>
    <x v="0"/>
    <s v="Mutual Fund"/>
    <s v="SBI SMALL CAP FUND"/>
    <m/>
  </r>
  <r>
    <n v="195252"/>
    <x v="22"/>
    <s v="RUCHI VERMA"/>
    <x v="0"/>
    <x v="0"/>
    <x v="6"/>
    <x v="0"/>
    <x v="0"/>
    <s v="Mutual Fund"/>
    <s v="KOTAK MULTI CAP FUND"/>
    <m/>
  </r>
  <r>
    <n v="195266"/>
    <x v="22"/>
    <s v="ANIL PRADHAN"/>
    <x v="3"/>
    <x v="0"/>
    <x v="6"/>
    <x v="0"/>
    <x v="0"/>
    <s v="Mutual Fund"/>
    <s v="KOTAK MULTI CAP FUND"/>
    <m/>
  </r>
  <r>
    <n v="195269"/>
    <x v="23"/>
    <s v="SHIKHA"/>
    <x v="1"/>
    <x v="0"/>
    <x v="0"/>
    <x v="1"/>
    <x v="0"/>
    <s v="Mutual Fund"/>
    <s v="ICICI Prudential Multi Asset Fund"/>
    <m/>
  </r>
  <r>
    <n v="195268"/>
    <x v="23"/>
    <s v="SHIKHA"/>
    <x v="3"/>
    <x v="0"/>
    <x v="0"/>
    <x v="1"/>
    <x v="0"/>
    <s v="Mutual Fund"/>
    <s v="JM Flexi Cap fund"/>
    <m/>
  </r>
  <r>
    <n v="195274"/>
    <x v="23"/>
    <s v="AANCHAL KAPOOR"/>
    <x v="33"/>
    <x v="1"/>
    <x v="0"/>
    <x v="1"/>
    <x v="0"/>
    <s v="Mutual Fund"/>
    <s v="Kotak multi asset allocator FoF"/>
    <m/>
  </r>
  <r>
    <n v="195280"/>
    <x v="23"/>
    <s v="KRISHAN KUMAR"/>
    <x v="7"/>
    <x v="0"/>
    <x v="4"/>
    <x v="1"/>
    <x v="0"/>
    <s v="Mutual Fund"/>
    <s v="QUANT FLEXICAP FUND"/>
    <m/>
  </r>
  <r>
    <n v="195279"/>
    <x v="23"/>
    <s v="KRISHAN KUMAR"/>
    <x v="7"/>
    <x v="0"/>
    <x v="4"/>
    <x v="1"/>
    <x v="0"/>
    <s v="Mutual Fund"/>
    <s v="KOTAK MULTICAP FUND"/>
    <m/>
  </r>
  <r>
    <n v="195278"/>
    <x v="23"/>
    <s v="RAHUL SUGUNAN"/>
    <x v="6"/>
    <x v="1"/>
    <x v="4"/>
    <x v="0"/>
    <x v="0"/>
    <s v="Mutual Fund"/>
    <s v="ICICI MULTI ASSET FUND"/>
    <m/>
  </r>
  <r>
    <n v="195276"/>
    <x v="23"/>
    <s v="PRAKHAR GUPTA"/>
    <x v="11"/>
    <x v="0"/>
    <x v="6"/>
    <x v="0"/>
    <x v="0"/>
    <s v="Mutual Fund"/>
    <s v="QUANT SMALL CAP FUND"/>
    <m/>
  </r>
  <r>
    <n v="195277"/>
    <x v="23"/>
    <s v="PRAKHAR GUPTA"/>
    <x v="11"/>
    <x v="0"/>
    <x v="6"/>
    <x v="0"/>
    <x v="0"/>
    <s v="Mutual Fund"/>
    <s v="SBI SMALL CAP FUND"/>
    <m/>
  </r>
  <r>
    <n v="195272"/>
    <x v="23"/>
    <s v="SUMAN GOGOAI"/>
    <x v="7"/>
    <x v="0"/>
    <x v="5"/>
    <x v="0"/>
    <x v="0"/>
    <s v="Mutual Fund"/>
    <s v="Canara Robeco Small Cap"/>
    <m/>
  </r>
  <r>
    <n v="195267"/>
    <x v="23"/>
    <s v="GHANSHYAM SINGH CHAUHAN"/>
    <x v="23"/>
    <x v="1"/>
    <x v="5"/>
    <x v="0"/>
    <x v="0"/>
    <s v="Mutual Fund"/>
    <s v="Quant Tax Saver"/>
    <m/>
  </r>
  <r>
    <n v="195275"/>
    <x v="23"/>
    <s v="RAKESH KUMAR"/>
    <x v="1"/>
    <x v="0"/>
    <x v="2"/>
    <x v="0"/>
    <x v="1"/>
    <s v="Mutual Fund"/>
    <s v="Quant Flexi-Cap Fund"/>
    <m/>
  </r>
  <r>
    <n v="195273"/>
    <x v="23"/>
    <s v="AANCHAL KAPOOR"/>
    <x v="32"/>
    <x v="1"/>
    <x v="0"/>
    <x v="1"/>
    <x v="0"/>
    <s v="Mutual Fund"/>
    <s v="Quant Quantamental fund"/>
    <m/>
  </r>
  <r>
    <n v="195270"/>
    <x v="23"/>
    <s v="ABHILASH POKHRIYAL"/>
    <x v="27"/>
    <x v="0"/>
    <x v="2"/>
    <x v="0"/>
    <x v="1"/>
    <s v="Mutual Fund"/>
    <s v="Quant Flexi-Cap Fund"/>
    <m/>
  </r>
  <r>
    <n v="195271"/>
    <x v="23"/>
    <s v="ABHILASH POKHRIYAL"/>
    <x v="27"/>
    <x v="0"/>
    <x v="2"/>
    <x v="0"/>
    <x v="1"/>
    <s v="Mutual Fund"/>
    <s v="ICICI Prudential Equity &amp; Debt Fund"/>
    <m/>
  </r>
  <r>
    <n v="195304"/>
    <x v="24"/>
    <s v="DHRUV AGGARWAL"/>
    <x v="0"/>
    <x v="0"/>
    <x v="3"/>
    <x v="0"/>
    <x v="1"/>
    <s v="Mutual Fund"/>
    <s v="QUANT MIDCAP FUND"/>
    <m/>
  </r>
  <r>
    <n v="195285"/>
    <x v="24"/>
    <s v="SHAILY MISHRA"/>
    <x v="3"/>
    <x v="0"/>
    <x v="6"/>
    <x v="0"/>
    <x v="2"/>
    <s v="Mutual Fund"/>
    <s v="KOTAK LOW DURATION FUND"/>
    <m/>
  </r>
  <r>
    <n v="195288"/>
    <x v="24"/>
    <s v="AJAY VIG"/>
    <x v="11"/>
    <x v="0"/>
    <x v="3"/>
    <x v="1"/>
    <x v="0"/>
    <s v="Mutual Fund"/>
    <s v="QUANT ACTIVE FUND"/>
    <m/>
  </r>
  <r>
    <n v="195303"/>
    <x v="24"/>
    <s v="DHRUV AGGARWAL"/>
    <x v="0"/>
    <x v="0"/>
    <x v="3"/>
    <x v="0"/>
    <x v="2"/>
    <s v="Mutual Fund"/>
    <s v="QUANT FLEXICAP FUND"/>
    <m/>
  </r>
  <r>
    <n v="195290"/>
    <x v="24"/>
    <s v="ANJALI"/>
    <x v="1"/>
    <x v="0"/>
    <x v="6"/>
    <x v="0"/>
    <x v="0"/>
    <s v="Mutual Fund"/>
    <s v="QUANT ABSOLUTE FUND"/>
    <m/>
  </r>
  <r>
    <n v="195305"/>
    <x v="24"/>
    <s v="SMARAJIT KUMAR SEN"/>
    <x v="0"/>
    <x v="0"/>
    <x v="0"/>
    <x v="0"/>
    <x v="0"/>
    <s v="Mutual Fund"/>
    <s v="JM Flexi Cap fund"/>
    <m/>
  </r>
  <r>
    <n v="195287"/>
    <x v="24"/>
    <s v="GAURAV RAJPUT"/>
    <x v="12"/>
    <x v="1"/>
    <x v="0"/>
    <x v="0"/>
    <x v="0"/>
    <s v="Mutual Fund"/>
    <s v="ICICI Prudential Multi Asset Fund"/>
    <m/>
  </r>
  <r>
    <n v="195289"/>
    <x v="24"/>
    <s v="ADITYA CHAITANYA GHOSH"/>
    <x v="3"/>
    <x v="0"/>
    <x v="6"/>
    <x v="0"/>
    <x v="0"/>
    <s v="Mutual Fund"/>
    <s v="QUANT FLEXI CAP FUND"/>
    <m/>
  </r>
  <r>
    <n v="195291"/>
    <x v="24"/>
    <s v="ANJU AHLUWALIA"/>
    <x v="23"/>
    <x v="1"/>
    <x v="2"/>
    <x v="0"/>
    <x v="0"/>
    <s v="Mutual Fund"/>
    <s v="Quant Flexi-Cap Fund"/>
    <m/>
  </r>
  <r>
    <n v="195302"/>
    <x v="24"/>
    <s v="DHRUV AGGARWAL"/>
    <x v="0"/>
    <x v="0"/>
    <x v="3"/>
    <x v="0"/>
    <x v="2"/>
    <s v="Mutual Fund"/>
    <s v="PARAG PARIKH FLEXI CAP FUND"/>
    <m/>
  </r>
  <r>
    <n v="195292"/>
    <x v="24"/>
    <s v="UJJWAL PARIHAR"/>
    <x v="1"/>
    <x v="0"/>
    <x v="1"/>
    <x v="0"/>
    <x v="1"/>
    <s v="Mutual Fund"/>
    <s v="quant flexi fund"/>
    <m/>
  </r>
  <r>
    <n v="195293"/>
    <x v="24"/>
    <s v="UJJWAL PARIHAR"/>
    <x v="7"/>
    <x v="0"/>
    <x v="1"/>
    <x v="0"/>
    <x v="0"/>
    <s v="Mutual Fund"/>
    <s v="quant flexi fund"/>
    <m/>
  </r>
  <r>
    <n v="195294"/>
    <x v="24"/>
    <s v="VINAY SINGH"/>
    <x v="10"/>
    <x v="0"/>
    <x v="1"/>
    <x v="0"/>
    <x v="1"/>
    <s v="Mutual Fund"/>
    <s v="QUANT FLEXI CAP FUND"/>
    <m/>
  </r>
  <r>
    <n v="195300"/>
    <x v="24"/>
    <s v="DIPESH JOSHI"/>
    <x v="14"/>
    <x v="1"/>
    <x v="1"/>
    <x v="0"/>
    <x v="0"/>
    <s v="Mutual Fund"/>
    <s v="quant flexi cap"/>
    <m/>
  </r>
  <r>
    <n v="195299"/>
    <x v="24"/>
    <s v="DIPESH JOSHI"/>
    <x v="0"/>
    <x v="0"/>
    <x v="1"/>
    <x v="0"/>
    <x v="0"/>
    <s v="Mutual Fund"/>
    <s v="CANARA ROBECO FOCUSED EQUITY"/>
    <m/>
  </r>
  <r>
    <n v="195295"/>
    <x v="24"/>
    <s v="VINAY SINGH"/>
    <x v="3"/>
    <x v="0"/>
    <x v="1"/>
    <x v="0"/>
    <x v="1"/>
    <s v="Mutual Fund"/>
    <s v="canara robeco small cap fund"/>
    <m/>
  </r>
  <r>
    <n v="195286"/>
    <x v="24"/>
    <s v="RAJESH KUMAR S SHARMA"/>
    <x v="1"/>
    <x v="0"/>
    <x v="5"/>
    <x v="0"/>
    <x v="1"/>
    <s v="Mutual Fund"/>
    <s v="Quant Flexicap Fund"/>
    <m/>
  </r>
  <r>
    <n v="195301"/>
    <x v="24"/>
    <s v="DHRUV AGGARWAL"/>
    <x v="0"/>
    <x v="0"/>
    <x v="3"/>
    <x v="0"/>
    <x v="1"/>
    <s v="Mutual Fund"/>
    <s v="MIRAE ASSET HYBRID EQUITY FUND"/>
    <m/>
  </r>
  <r>
    <n v="195298"/>
    <x v="24"/>
    <s v="DIPESH JOSHI"/>
    <x v="0"/>
    <x v="0"/>
    <x v="1"/>
    <x v="0"/>
    <x v="0"/>
    <s v="Mutual Fund"/>
    <s v="QUANT FLEXI CAP FUND"/>
    <m/>
  </r>
  <r>
    <n v="195296"/>
    <x v="24"/>
    <s v="VINAY KUMAR"/>
    <x v="7"/>
    <x v="0"/>
    <x v="1"/>
    <x v="0"/>
    <x v="0"/>
    <s v="Mutual Fund"/>
    <s v="canara robeco small cap fund"/>
    <m/>
  </r>
  <r>
    <n v="195297"/>
    <x v="24"/>
    <s v="DIPESH JOSHI"/>
    <x v="0"/>
    <x v="0"/>
    <x v="1"/>
    <x v="0"/>
    <x v="1"/>
    <s v="Mutual Fund"/>
    <s v="AXIS SMALL CAP"/>
    <m/>
  </r>
  <r>
    <n v="195318"/>
    <x v="25"/>
    <s v="SURAJ KAUSHIK"/>
    <x v="10"/>
    <x v="0"/>
    <x v="2"/>
    <x v="0"/>
    <x v="2"/>
    <s v="Mutual Fund"/>
    <s v="Mirae Asset Mid-Cap Fund."/>
    <m/>
  </r>
  <r>
    <n v="195307"/>
    <x v="25"/>
    <s v="VISHESH"/>
    <x v="4"/>
    <x v="1"/>
    <x v="2"/>
    <x v="0"/>
    <x v="0"/>
    <s v="Mutual Fund"/>
    <s v="Parag Parikh Tax Saver Fund"/>
    <m/>
  </r>
  <r>
    <n v="195314"/>
    <x v="25"/>
    <s v="SUDHIR KUMAR"/>
    <x v="0"/>
    <x v="0"/>
    <x v="2"/>
    <x v="0"/>
    <x v="2"/>
    <s v="Mutual Fund"/>
    <s v="Motilal Flexi-cap Fund"/>
    <m/>
  </r>
  <r>
    <n v="195315"/>
    <x v="25"/>
    <s v="SUDHIR KUMAR"/>
    <x v="0"/>
    <x v="0"/>
    <x v="2"/>
    <x v="0"/>
    <x v="2"/>
    <s v="Mutual Fund"/>
    <s v="UTI Nifty 50 Index Fund"/>
    <m/>
  </r>
  <r>
    <n v="195309"/>
    <x v="25"/>
    <s v="VIVEK KANT"/>
    <x v="10"/>
    <x v="0"/>
    <x v="2"/>
    <x v="0"/>
    <x v="2"/>
    <s v="Mutual Fund"/>
    <s v="Kotak Equity Opportunities Fund"/>
    <m/>
  </r>
  <r>
    <n v="195312"/>
    <x v="25"/>
    <s v="SUDHIR KUMAR"/>
    <x v="0"/>
    <x v="0"/>
    <x v="2"/>
    <x v="0"/>
    <x v="1"/>
    <s v="Mutual Fund"/>
    <s v="ABSL Frontline Equity Fund"/>
    <m/>
  </r>
  <r>
    <n v="195313"/>
    <x v="25"/>
    <s v="SUDHIR KUMAR"/>
    <x v="0"/>
    <x v="0"/>
    <x v="2"/>
    <x v="0"/>
    <x v="2"/>
    <s v="Mutual Fund"/>
    <s v="HDFC Hybrid Equity Fund"/>
    <m/>
  </r>
  <r>
    <n v="195310"/>
    <x v="25"/>
    <s v="VINAY KUMAR"/>
    <x v="11"/>
    <x v="0"/>
    <x v="2"/>
    <x v="0"/>
    <x v="2"/>
    <s v="Mutual Fund"/>
    <s v="Mirae Asset Emerging Blue-chip Fund"/>
    <m/>
  </r>
  <r>
    <n v="195311"/>
    <x v="25"/>
    <s v="VINAY KUMAR"/>
    <x v="37"/>
    <x v="0"/>
    <x v="2"/>
    <x v="0"/>
    <x v="1"/>
    <s v="Mutual Fund"/>
    <s v="Mirae Asset Mid-Cap Fund."/>
    <m/>
  </r>
  <r>
    <n v="195316"/>
    <x v="25"/>
    <s v="AKHIL KHANDWEKAR"/>
    <x v="7"/>
    <x v="0"/>
    <x v="5"/>
    <x v="0"/>
    <x v="1"/>
    <s v="Mutual Fund"/>
    <s v="Quant Flexicap Fund"/>
    <m/>
  </r>
  <r>
    <n v="195317"/>
    <x v="25"/>
    <s v="MINAL SONI"/>
    <x v="10"/>
    <x v="0"/>
    <x v="5"/>
    <x v="0"/>
    <x v="1"/>
    <s v="Mutual Fund"/>
    <s v="HDFC Focused 30 Fund"/>
    <m/>
  </r>
  <r>
    <n v="195319"/>
    <x v="25"/>
    <s v="VIJAYA DINKAR MANJREKAR"/>
    <x v="0"/>
    <x v="0"/>
    <x v="1"/>
    <x v="0"/>
    <x v="1"/>
    <s v="Mutual Fund"/>
    <s v="quant flexi cap fund"/>
    <m/>
  </r>
  <r>
    <n v="195322"/>
    <x v="25"/>
    <s v="TAMAL NATH"/>
    <x v="1"/>
    <x v="0"/>
    <x v="1"/>
    <x v="0"/>
    <x v="2"/>
    <s v="Mutual Fund"/>
    <s v="mirae asset tax fund"/>
    <m/>
  </r>
  <r>
    <n v="195320"/>
    <x v="25"/>
    <s v="HEENA SHARMA"/>
    <x v="3"/>
    <x v="0"/>
    <x v="1"/>
    <x v="0"/>
    <x v="1"/>
    <s v="Mutual Fund"/>
    <s v="Quant Flexicap Fund"/>
    <m/>
  </r>
  <r>
    <n v="195325"/>
    <x v="25"/>
    <s v="KAVITA"/>
    <x v="7"/>
    <x v="0"/>
    <x v="3"/>
    <x v="0"/>
    <x v="0"/>
    <s v="Mutual Fund"/>
    <s v="QUANT ACTIVE FUND"/>
    <m/>
  </r>
  <r>
    <n v="195323"/>
    <x v="25"/>
    <s v="VIJAY PRATAP SINGH"/>
    <x v="5"/>
    <x v="0"/>
    <x v="2"/>
    <x v="0"/>
    <x v="2"/>
    <s v="Mutual Fund"/>
    <s v="HDFC Mid-Cap Opportunities Fund."/>
    <m/>
  </r>
  <r>
    <n v="195306"/>
    <x v="25"/>
    <s v="VISHESH"/>
    <x v="4"/>
    <x v="1"/>
    <x v="2"/>
    <x v="0"/>
    <x v="0"/>
    <s v="Mutual Fund"/>
    <s v="BOI Tax Advantage Fund"/>
    <m/>
  </r>
  <r>
    <n v="195308"/>
    <x v="25"/>
    <s v="VIVEK KANT"/>
    <x v="10"/>
    <x v="0"/>
    <x v="2"/>
    <x v="0"/>
    <x v="1"/>
    <s v="Mutual Fund"/>
    <s v="HDFC Focused 30 Fund"/>
    <m/>
  </r>
  <r>
    <n v="195321"/>
    <x v="25"/>
    <s v="KUNDAN LAL"/>
    <x v="0"/>
    <x v="0"/>
    <x v="6"/>
    <x v="0"/>
    <x v="0"/>
    <s v="Mutual Fund"/>
    <s v="KOTAK MULTI CAP FUND"/>
    <m/>
  </r>
  <r>
    <n v="195324"/>
    <x v="25"/>
    <s v="VIJAY PRATAP SINGH"/>
    <x v="5"/>
    <x v="0"/>
    <x v="2"/>
    <x v="0"/>
    <x v="2"/>
    <s v="Mutual Fund"/>
    <s v="HDFC Short Term Debt Fund"/>
    <m/>
  </r>
  <r>
    <n v="195334"/>
    <x v="26"/>
    <s v="MANISH CHAUHAN"/>
    <x v="10"/>
    <x v="0"/>
    <x v="2"/>
    <x v="0"/>
    <x v="2"/>
    <s v="Mutual Fund"/>
    <s v="Parag Parikh Flexi-cap Fund"/>
    <m/>
  </r>
  <r>
    <n v="195349"/>
    <x v="26"/>
    <s v="DIPALI RAUT"/>
    <x v="1"/>
    <x v="0"/>
    <x v="2"/>
    <x v="0"/>
    <x v="1"/>
    <s v="Mutual Fund"/>
    <s v="Canara Robeco Focused Equity Fund"/>
    <m/>
  </r>
  <r>
    <n v="195336"/>
    <x v="26"/>
    <s v="MUDIT GOYAL"/>
    <x v="11"/>
    <x v="0"/>
    <x v="2"/>
    <x v="0"/>
    <x v="1"/>
    <s v="Mutual Fund"/>
    <s v="Quant tax plan"/>
    <m/>
  </r>
  <r>
    <n v="195348"/>
    <x v="26"/>
    <s v="MRINAL SINHA"/>
    <x v="11"/>
    <x v="0"/>
    <x v="2"/>
    <x v="0"/>
    <x v="2"/>
    <s v="Mutual Fund"/>
    <s v="Parag Parikh Flexi-cap Fund"/>
    <m/>
  </r>
  <r>
    <n v="195328"/>
    <x v="26"/>
    <s v="ANUP BHUTANI"/>
    <x v="0"/>
    <x v="0"/>
    <x v="2"/>
    <x v="0"/>
    <x v="2"/>
    <s v="Mutual Fund"/>
    <s v="Mirae Asset Mid-Cap Fund."/>
    <m/>
  </r>
  <r>
    <n v="195331"/>
    <x v="26"/>
    <s v="PUNEET CHHABRA"/>
    <x v="11"/>
    <x v="0"/>
    <x v="2"/>
    <x v="0"/>
    <x v="0"/>
    <s v="Mutual Fund"/>
    <s v="Quant Flexi-Cap Fund"/>
    <m/>
  </r>
  <r>
    <n v="195329"/>
    <x v="26"/>
    <s v="SUMEET SHRIVASTAVA"/>
    <x v="1"/>
    <x v="0"/>
    <x v="2"/>
    <x v="0"/>
    <x v="2"/>
    <s v="Mutual Fund"/>
    <s v="Mirae Asset Tax Saver Fund"/>
    <m/>
  </r>
  <r>
    <n v="195333"/>
    <x v="26"/>
    <s v="MANISH CHAUHAN"/>
    <x v="4"/>
    <x v="0"/>
    <x v="2"/>
    <x v="0"/>
    <x v="2"/>
    <s v="Mutual Fund"/>
    <s v="Mirae Asset Mid-Cap Fund."/>
    <m/>
  </r>
  <r>
    <n v="195326"/>
    <x v="26"/>
    <s v="MUKESH KUMAR GOEL"/>
    <x v="0"/>
    <x v="0"/>
    <x v="2"/>
    <x v="0"/>
    <x v="2"/>
    <s v="Mutual Fund"/>
    <s v="Mirae Asset Mid-Cap Fund."/>
    <m/>
  </r>
  <r>
    <n v="195332"/>
    <x v="26"/>
    <s v="NARINDERJIT SINGH"/>
    <x v="38"/>
    <x v="0"/>
    <x v="2"/>
    <x v="0"/>
    <x v="2"/>
    <s v="Mutual Fund"/>
    <s v="Mirae Asset Mid-Cap Fund."/>
    <m/>
  </r>
  <r>
    <n v="195330"/>
    <x v="26"/>
    <s v="PUNEET CHHABRA"/>
    <x v="11"/>
    <x v="0"/>
    <x v="2"/>
    <x v="0"/>
    <x v="1"/>
    <s v="Mutual Fund"/>
    <s v="ICICI Prudential Equity &amp; Debt Fund"/>
    <m/>
  </r>
  <r>
    <n v="195335"/>
    <x v="26"/>
    <s v="MANISH CHAUHAN"/>
    <x v="3"/>
    <x v="0"/>
    <x v="2"/>
    <x v="0"/>
    <x v="1"/>
    <s v="Mutual Fund"/>
    <s v="ICICI Prudential Equity &amp; Debt Fund"/>
    <m/>
  </r>
  <r>
    <n v="195327"/>
    <x v="26"/>
    <s v="SUGANDHA SHARDA"/>
    <x v="0"/>
    <x v="0"/>
    <x v="2"/>
    <x v="0"/>
    <x v="2"/>
    <s v="Mutual Fund"/>
    <s v="Mirae Asset Hybrid Equity Fund"/>
    <m/>
  </r>
  <r>
    <n v="195337"/>
    <x v="26"/>
    <s v="MAHENDER SINGH"/>
    <x v="7"/>
    <x v="0"/>
    <x v="6"/>
    <x v="0"/>
    <x v="2"/>
    <s v="Mutual Fund"/>
    <s v="MIRAE ASSET EMERGING BLUECHIP FUND"/>
    <m/>
  </r>
  <r>
    <n v="195352"/>
    <x v="26"/>
    <s v="GAURAV DUA"/>
    <x v="4"/>
    <x v="0"/>
    <x v="1"/>
    <x v="0"/>
    <x v="0"/>
    <s v="Mutual Fund"/>
    <s v="HDFC FOCUSED 30 FUND"/>
    <m/>
  </r>
  <r>
    <n v="195344"/>
    <x v="26"/>
    <s v="SONAM AGARWAL"/>
    <x v="3"/>
    <x v="0"/>
    <x v="5"/>
    <x v="1"/>
    <x v="2"/>
    <s v="Mutual Fund"/>
    <s v="Mirae Asset Tax Saver"/>
    <m/>
  </r>
  <r>
    <n v="195338"/>
    <x v="26"/>
    <s v="SUSHANT KUMAR SINGH"/>
    <x v="25"/>
    <x v="1"/>
    <x v="5"/>
    <x v="1"/>
    <x v="0"/>
    <s v="Mutual Fund"/>
    <s v="Quant Tax Saver"/>
    <m/>
  </r>
  <r>
    <n v="195351"/>
    <x v="26"/>
    <s v="SALONI BAWEJA"/>
    <x v="10"/>
    <x v="0"/>
    <x v="1"/>
    <x v="0"/>
    <x v="1"/>
    <s v="Mutual Fund"/>
    <s v="KOTAK MULTICAP FUND"/>
    <m/>
  </r>
  <r>
    <n v="195356"/>
    <x v="26"/>
    <s v="SAURABH SHARMA"/>
    <x v="4"/>
    <x v="0"/>
    <x v="1"/>
    <x v="0"/>
    <x v="0"/>
    <s v="Mutual Fund"/>
    <s v="QUANT TAX PLAN"/>
    <m/>
  </r>
  <r>
    <n v="195355"/>
    <x v="26"/>
    <s v="SAURABH SHARMA"/>
    <x v="4"/>
    <x v="0"/>
    <x v="1"/>
    <x v="0"/>
    <x v="0"/>
    <s v="Mutual Fund"/>
    <s v="PARAG PARIKH TAX SAVER FUND"/>
    <m/>
  </r>
  <r>
    <n v="195350"/>
    <x v="26"/>
    <s v="AMIT RAJ"/>
    <x v="1"/>
    <x v="0"/>
    <x v="1"/>
    <x v="0"/>
    <x v="0"/>
    <s v="Mutual Fund"/>
    <s v="quant small cap fund"/>
    <m/>
  </r>
  <r>
    <n v="195342"/>
    <x v="26"/>
    <s v="AMAN KAPOOR"/>
    <x v="7"/>
    <x v="0"/>
    <x v="5"/>
    <x v="1"/>
    <x v="1"/>
    <s v="Mutual Fund"/>
    <s v="Axis Treasury Fund"/>
    <m/>
  </r>
  <r>
    <n v="195339"/>
    <x v="26"/>
    <s v="SATNAM SINGH"/>
    <x v="7"/>
    <x v="0"/>
    <x v="5"/>
    <x v="1"/>
    <x v="2"/>
    <s v="Mutual Fund"/>
    <s v="Mirae Asset Hybrid Equity"/>
    <m/>
  </r>
  <r>
    <n v="195340"/>
    <x v="26"/>
    <s v="AJAY KUMAR"/>
    <x v="11"/>
    <x v="0"/>
    <x v="5"/>
    <x v="1"/>
    <x v="2"/>
    <s v="Mutual Fund"/>
    <s v="Mirae Asset Hybrid Equity"/>
    <m/>
  </r>
  <r>
    <n v="195341"/>
    <x v="26"/>
    <s v="AJAY KUMAR"/>
    <x v="11"/>
    <x v="0"/>
    <x v="5"/>
    <x v="1"/>
    <x v="2"/>
    <s v="Mutual Fund"/>
    <s v="Axis Flexicap Fund"/>
    <m/>
  </r>
  <r>
    <n v="195347"/>
    <x v="26"/>
    <s v="RAJESH KUMAR S SHARMA"/>
    <x v="1"/>
    <x v="0"/>
    <x v="5"/>
    <x v="0"/>
    <x v="2"/>
    <s v="Mutual Fund"/>
    <s v="Canara Robeco Tax Saver"/>
    <m/>
  </r>
  <r>
    <n v="195343"/>
    <x v="26"/>
    <s v="SONAM AGARWAL"/>
    <x v="1"/>
    <x v="0"/>
    <x v="5"/>
    <x v="1"/>
    <x v="2"/>
    <s v="Mutual Fund"/>
    <s v="Canara Robeco Tax Saver"/>
    <m/>
  </r>
  <r>
    <n v="195345"/>
    <x v="26"/>
    <s v="GAURAV BHATIA"/>
    <x v="7"/>
    <x v="0"/>
    <x v="5"/>
    <x v="0"/>
    <x v="2"/>
    <s v="Mutual Fund"/>
    <s v="ICICI Pru value Discovery Fund"/>
    <m/>
  </r>
  <r>
    <n v="195346"/>
    <x v="26"/>
    <s v="NIKHIL LAMBA"/>
    <x v="1"/>
    <x v="0"/>
    <x v="5"/>
    <x v="0"/>
    <x v="2"/>
    <s v="Mutual Fund"/>
    <s v="Mirae Asset Hybrid Equity"/>
    <m/>
  </r>
  <r>
    <n v="195361"/>
    <x v="27"/>
    <s v="HEMLATHA GANGRAJU"/>
    <x v="0"/>
    <x v="0"/>
    <x v="2"/>
    <x v="0"/>
    <x v="1"/>
    <s v="Mutual Fund"/>
    <s v="HDFC Focused 30 Fund"/>
    <m/>
  </r>
  <r>
    <n v="195371"/>
    <x v="27"/>
    <s v="HARPREET SINGH BAJAJ"/>
    <x v="4"/>
    <x v="0"/>
    <x v="2"/>
    <x v="0"/>
    <x v="0"/>
    <s v="Mutual Fund"/>
    <s v="Mirae Asset flexi cap fund"/>
    <m/>
  </r>
  <r>
    <n v="195372"/>
    <x v="27"/>
    <s v="GAZAL BAJAJ"/>
    <x v="11"/>
    <x v="0"/>
    <x v="2"/>
    <x v="0"/>
    <x v="2"/>
    <s v="Mutual Fund"/>
    <s v="MIRAE ASSET EMERGING BLUECHIP FUND"/>
    <m/>
  </r>
  <r>
    <n v="195358"/>
    <x v="27"/>
    <s v="RENU BHATT"/>
    <x v="0"/>
    <x v="0"/>
    <x v="2"/>
    <x v="0"/>
    <x v="0"/>
    <s v="Mutual Fund"/>
    <s v="Quant Flexi-Cap Fund"/>
    <m/>
  </r>
  <r>
    <n v="195359"/>
    <x v="27"/>
    <s v="RENU BHATT"/>
    <x v="0"/>
    <x v="0"/>
    <x v="2"/>
    <x v="0"/>
    <x v="0"/>
    <s v="Mutual Fund"/>
    <s v="BOI small-cap fund"/>
    <m/>
  </r>
  <r>
    <n v="195360"/>
    <x v="27"/>
    <s v="HEMLATHA GANGRAJU"/>
    <x v="0"/>
    <x v="0"/>
    <x v="2"/>
    <x v="0"/>
    <x v="1"/>
    <s v="Mutual Fund"/>
    <s v="Mirae Asset Flexi-cap Fund"/>
    <m/>
  </r>
  <r>
    <n v="195380"/>
    <x v="27"/>
    <s v="KAPIL BAKSHI"/>
    <x v="0"/>
    <x v="0"/>
    <x v="4"/>
    <x v="0"/>
    <x v="0"/>
    <s v="Mutual Fund"/>
    <s v="MIRAE ASSET FLEXICAP FUND"/>
    <m/>
  </r>
  <r>
    <n v="195362"/>
    <x v="27"/>
    <s v="SANDESH RAO"/>
    <x v="4"/>
    <x v="0"/>
    <x v="4"/>
    <x v="0"/>
    <x v="0"/>
    <s v="Mutual Fund"/>
    <s v="MIRAE ASSET FLEXICAP FUND"/>
    <m/>
  </r>
  <r>
    <n v="195363"/>
    <x v="27"/>
    <s v="MAHENDRA KUMAR"/>
    <x v="10"/>
    <x v="0"/>
    <x v="4"/>
    <x v="0"/>
    <x v="0"/>
    <s v="Mutual Fund"/>
    <s v="PPFAS TAXSAVER FUND"/>
    <m/>
  </r>
  <r>
    <n v="195377"/>
    <x v="27"/>
    <s v="RAHUL SUGUNAN"/>
    <x v="6"/>
    <x v="1"/>
    <x v="4"/>
    <x v="0"/>
    <x v="0"/>
    <s v="Mutual Fund"/>
    <s v="MIRAE ASSET FLEXICAP FUND"/>
    <m/>
  </r>
  <r>
    <n v="195376"/>
    <x v="27"/>
    <s v="VINAY KUMAR YADAV"/>
    <x v="39"/>
    <x v="1"/>
    <x v="4"/>
    <x v="0"/>
    <x v="0"/>
    <s v="Mutual Fund"/>
    <s v="MIRAE ASSET FLEXICAP FUND"/>
    <m/>
  </r>
  <r>
    <n v="195378"/>
    <x v="27"/>
    <s v="RAHUL SUGUNAN"/>
    <x v="0"/>
    <x v="0"/>
    <x v="4"/>
    <x v="0"/>
    <x v="0"/>
    <s v="Mutual Fund"/>
    <s v="MIRAE ASSET FLEXICAP FUND"/>
    <m/>
  </r>
  <r>
    <n v="195379"/>
    <x v="27"/>
    <s v="ABHAY SEN"/>
    <x v="12"/>
    <x v="0"/>
    <x v="4"/>
    <x v="0"/>
    <x v="0"/>
    <s v="Mutual Fund"/>
    <s v="MIRAE ASSET FLEXICAP FUND"/>
    <m/>
  </r>
  <r>
    <n v="195367"/>
    <x v="27"/>
    <s v="DEVAL KULSHRESTHA"/>
    <x v="3"/>
    <x v="0"/>
    <x v="1"/>
    <x v="0"/>
    <x v="1"/>
    <s v="Mutual Fund"/>
    <s v="mirae asset flexi cap fund"/>
    <m/>
  </r>
  <r>
    <n v="195368"/>
    <x v="27"/>
    <s v="RINKU"/>
    <x v="7"/>
    <x v="0"/>
    <x v="1"/>
    <x v="0"/>
    <x v="0"/>
    <s v="Mutual Fund"/>
    <s v="mirae asset flexi cap fund"/>
    <m/>
  </r>
  <r>
    <n v="195366"/>
    <x v="27"/>
    <s v="UJJWAL SUR"/>
    <x v="4"/>
    <x v="0"/>
    <x v="5"/>
    <x v="0"/>
    <x v="1"/>
    <s v="Mutual Fund"/>
    <s v="kotak Multicap Fund"/>
    <m/>
  </r>
  <r>
    <n v="195370"/>
    <x v="27"/>
    <s v="BABITA PUNDIR"/>
    <x v="4"/>
    <x v="1"/>
    <x v="1"/>
    <x v="0"/>
    <x v="0"/>
    <s v="Mutual Fund"/>
    <s v="mirae asset flexi cap fund"/>
    <m/>
  </r>
  <r>
    <n v="195369"/>
    <x v="27"/>
    <s v="NITIN SINGH"/>
    <x v="11"/>
    <x v="0"/>
    <x v="1"/>
    <x v="0"/>
    <x v="0"/>
    <s v="Mutual Fund"/>
    <s v="mirae asset flexi cap fund"/>
    <m/>
  </r>
  <r>
    <n v="195353"/>
    <x v="27"/>
    <s v="DIPESH JOSHI"/>
    <x v="22"/>
    <x v="1"/>
    <x v="1"/>
    <x v="0"/>
    <x v="0"/>
    <s v="Mutual Fund"/>
    <s v="mirae asset flexi cap fund"/>
    <m/>
  </r>
  <r>
    <n v="195364"/>
    <x v="27"/>
    <s v="MANISHA KUMARI"/>
    <x v="14"/>
    <x v="1"/>
    <x v="1"/>
    <x v="0"/>
    <x v="0"/>
    <s v="Mutual Fund"/>
    <s v="mirae asset flexi cap fund"/>
    <m/>
  </r>
  <r>
    <n v="195381"/>
    <x v="27"/>
    <s v="PRAMOD KUMAR CHAURASIA"/>
    <x v="0"/>
    <x v="1"/>
    <x v="5"/>
    <x v="0"/>
    <x v="0"/>
    <s v="Mutual Fund"/>
    <s v="Mirae Asset Flexicap Fund"/>
    <m/>
  </r>
  <r>
    <n v="195375"/>
    <x v="27"/>
    <s v="MAHENDER SINGH"/>
    <x v="1"/>
    <x v="0"/>
    <x v="6"/>
    <x v="0"/>
    <x v="0"/>
    <s v="Mutual Fund"/>
    <s v="MIRAE ASSET FLEXI CAP FUND"/>
    <m/>
  </r>
  <r>
    <n v="195373"/>
    <x v="27"/>
    <s v="GAZAL BAJAJ"/>
    <x v="11"/>
    <x v="0"/>
    <x v="2"/>
    <x v="0"/>
    <x v="1"/>
    <s v="Mutual Fund"/>
    <s v="MIRAE ASSET MID CAP FUND"/>
    <m/>
  </r>
  <r>
    <n v="195357"/>
    <x v="27"/>
    <s v="RENU BHATT"/>
    <x v="0"/>
    <x v="0"/>
    <x v="2"/>
    <x v="0"/>
    <x v="0"/>
    <s v="Mutual Fund"/>
    <s v="Mirae Asset Flexi-cap Fund"/>
    <m/>
  </r>
  <r>
    <n v="195374"/>
    <x v="27"/>
    <s v="NAVEEN KUMAR SHARMA"/>
    <x v="7"/>
    <x v="0"/>
    <x v="6"/>
    <x v="0"/>
    <x v="0"/>
    <s v="Mutual Fund"/>
    <s v="MIRAE ASSET FLEXI CAP FUND"/>
    <m/>
  </r>
  <r>
    <n v="195382"/>
    <x v="27"/>
    <s v="SUNIL KUMAR"/>
    <x v="7"/>
    <x v="0"/>
    <x v="3"/>
    <x v="0"/>
    <x v="1"/>
    <s v="Mutual Fund"/>
    <s v="QUANT FLEXICAP FUND"/>
    <m/>
  </r>
  <r>
    <n v="195354"/>
    <x v="27"/>
    <s v="ATMA PRAKASH"/>
    <x v="0"/>
    <x v="0"/>
    <x v="6"/>
    <x v="0"/>
    <x v="0"/>
    <s v="Mutual Fund"/>
    <s v="MIRAE ASSET FLEXI CAP FUND"/>
    <m/>
  </r>
  <r>
    <n v="195365"/>
    <x v="27"/>
    <s v="RAJ KUMAR PRADHAN"/>
    <x v="1"/>
    <x v="0"/>
    <x v="6"/>
    <x v="0"/>
    <x v="0"/>
    <s v="Mutual Fund"/>
    <s v="MIRAE ASSET FLEXI CAP FUND"/>
    <m/>
  </r>
  <r>
    <n v="195387"/>
    <x v="28"/>
    <s v="SAVITA"/>
    <x v="2"/>
    <x v="1"/>
    <x v="2"/>
    <x v="0"/>
    <x v="0"/>
    <s v="Mutual Fund"/>
    <s v="Mirae Asset flexi cap fund"/>
    <m/>
  </r>
  <r>
    <n v="195394"/>
    <x v="28"/>
    <s v="AJAY PETER"/>
    <x v="1"/>
    <x v="0"/>
    <x v="6"/>
    <x v="0"/>
    <x v="2"/>
    <s v="Mutual Fund"/>
    <s v="MIRAE ASSET EMERGING BLUECHIP FUND"/>
    <m/>
  </r>
  <r>
    <n v="195384"/>
    <x v="28"/>
    <s v="PALLAVI DHINGRA"/>
    <x v="7"/>
    <x v="0"/>
    <x v="0"/>
    <x v="0"/>
    <x v="0"/>
    <s v="Mutual Fund"/>
    <s v="Mirae Asset flexi cap fund"/>
    <m/>
  </r>
  <r>
    <n v="195383"/>
    <x v="28"/>
    <s v="SMARAJIT KUMAR SEN"/>
    <x v="0"/>
    <x v="0"/>
    <x v="0"/>
    <x v="0"/>
    <x v="0"/>
    <s v="Mutual Fund"/>
    <s v="Mirae Asset flexi cap fund"/>
    <m/>
  </r>
  <r>
    <n v="195385"/>
    <x v="28"/>
    <s v="PALLAVI DHINGRA"/>
    <x v="25"/>
    <x v="1"/>
    <x v="0"/>
    <x v="0"/>
    <x v="0"/>
    <s v="Mutual Fund"/>
    <s v="Parag parikh Tax saver fund"/>
    <m/>
  </r>
  <r>
    <n v="195393"/>
    <x v="28"/>
    <s v="ARCHANA"/>
    <x v="1"/>
    <x v="0"/>
    <x v="1"/>
    <x v="0"/>
    <x v="0"/>
    <s v="Mutual Fund"/>
    <s v="Mirae Asset Flexicap Fund"/>
    <m/>
  </r>
  <r>
    <n v="195391"/>
    <x v="28"/>
    <s v="VIKAS SEHIJPAL"/>
    <x v="0"/>
    <x v="0"/>
    <x v="1"/>
    <x v="0"/>
    <x v="1"/>
    <s v="Mutual Fund"/>
    <s v="CANARA ROBECO small cap FUND"/>
    <m/>
  </r>
  <r>
    <n v="195392"/>
    <x v="28"/>
    <s v="ARCHANA"/>
    <x v="1"/>
    <x v="0"/>
    <x v="1"/>
    <x v="0"/>
    <x v="0"/>
    <s v="Mutual Fund"/>
    <s v="Quant small cap fund"/>
    <m/>
  </r>
  <r>
    <n v="195386"/>
    <x v="28"/>
    <s v="RAHUL CHABBRA"/>
    <x v="1"/>
    <x v="0"/>
    <x v="1"/>
    <x v="0"/>
    <x v="0"/>
    <s v="Mutual Fund"/>
    <s v="mirae asset flexi cap fund"/>
    <m/>
  </r>
  <r>
    <n v="195389"/>
    <x v="28"/>
    <s v="MD MUBARAK"/>
    <x v="1"/>
    <x v="0"/>
    <x v="5"/>
    <x v="0"/>
    <x v="0"/>
    <s v="Mutual Fund"/>
    <s v="Mirae Asset Flexicap Fund"/>
    <m/>
  </r>
  <r>
    <n v="195390"/>
    <x v="28"/>
    <s v="MD MUBARAK"/>
    <x v="7"/>
    <x v="0"/>
    <x v="5"/>
    <x v="0"/>
    <x v="2"/>
    <s v="Mutual Fund"/>
    <s v="Kotak Balanced Advantage Fund"/>
    <m/>
  </r>
  <r>
    <n v="195388"/>
    <x v="28"/>
    <s v="RAJESH KUMAR SHARMA"/>
    <x v="0"/>
    <x v="0"/>
    <x v="1"/>
    <x v="0"/>
    <x v="1"/>
    <s v="Mutual Fund"/>
    <s v="QUANT SMALL CAP FUND"/>
    <m/>
  </r>
  <r>
    <n v="195407"/>
    <x v="29"/>
    <s v="DEEPAK MAHESHWARI"/>
    <x v="0"/>
    <x v="0"/>
    <x v="0"/>
    <x v="0"/>
    <x v="0"/>
    <s v="Mutual Fund"/>
    <s v="Kotak multi asset allocator FoF"/>
    <m/>
  </r>
  <r>
    <n v="195399"/>
    <x v="29"/>
    <s v="VINEY KUMAR"/>
    <x v="10"/>
    <x v="0"/>
    <x v="6"/>
    <x v="1"/>
    <x v="0"/>
    <s v="Mutual Fund"/>
    <s v="QUANT FLEXI CAP FUND"/>
    <m/>
  </r>
  <r>
    <n v="195402"/>
    <x v="29"/>
    <s v="SIDDHANT PATHANIA"/>
    <x v="11"/>
    <x v="0"/>
    <x v="4"/>
    <x v="1"/>
    <x v="0"/>
    <s v="Mutual Fund"/>
    <s v="MIRAE ASSET FLEXICAP FUND"/>
    <m/>
  </r>
  <r>
    <n v="195401"/>
    <x v="29"/>
    <s v="NEELAM RANI"/>
    <x v="14"/>
    <x v="1"/>
    <x v="4"/>
    <x v="0"/>
    <x v="0"/>
    <s v="Mutual Fund"/>
    <s v="MIRAE ASSET TAXSAVER FUND"/>
    <m/>
  </r>
  <r>
    <n v="195403"/>
    <x v="29"/>
    <s v="SIDDHANT PATHANIA"/>
    <x v="11"/>
    <x v="0"/>
    <x v="4"/>
    <x v="1"/>
    <x v="0"/>
    <s v="Mutual Fund"/>
    <s v="QUANT SMALLCAP FUND"/>
    <m/>
  </r>
  <r>
    <n v="195398"/>
    <x v="29"/>
    <s v="VINEY KUMAR"/>
    <x v="3"/>
    <x v="0"/>
    <x v="6"/>
    <x v="1"/>
    <x v="0"/>
    <s v="Mutual Fund"/>
    <s v="KOTAK MULTI CAP FUND"/>
    <m/>
  </r>
  <r>
    <n v="195396"/>
    <x v="29"/>
    <s v="SUSHANT KUMAR SINGH"/>
    <x v="21"/>
    <x v="1"/>
    <x v="5"/>
    <x v="0"/>
    <x v="0"/>
    <s v="Mutual Fund"/>
    <s v="Quant Tax Saver"/>
    <m/>
  </r>
  <r>
    <n v="195404"/>
    <x v="29"/>
    <s v="TAPAN BHATTACHARYA"/>
    <x v="0"/>
    <x v="0"/>
    <x v="1"/>
    <x v="0"/>
    <x v="1"/>
    <s v="Mutual Fund"/>
    <s v="MIRAE ASSET FLEXI CAP FUND"/>
    <m/>
  </r>
  <r>
    <n v="195405"/>
    <x v="29"/>
    <s v="GOURI BHATTACHARYA"/>
    <x v="0"/>
    <x v="0"/>
    <x v="1"/>
    <x v="0"/>
    <x v="1"/>
    <s v="Mutual Fund"/>
    <s v="KOTAK MULTI CAP FUND"/>
    <m/>
  </r>
  <r>
    <n v="195400"/>
    <x v="29"/>
    <s v="RAMESH BALKRISHNA GHODVINDE"/>
    <x v="7"/>
    <x v="0"/>
    <x v="3"/>
    <x v="0"/>
    <x v="0"/>
    <s v="Mutual Fund"/>
    <s v="Mirae Asset flexi cap fund"/>
    <m/>
  </r>
  <r>
    <n v="195397"/>
    <x v="29"/>
    <s v="VINEY KUMAR"/>
    <x v="3"/>
    <x v="0"/>
    <x v="6"/>
    <x v="1"/>
    <x v="0"/>
    <s v="Mutual Fund"/>
    <s v="MIRAE ASSET HYBRID EQUITY FUND"/>
    <m/>
  </r>
  <r>
    <n v="195395"/>
    <x v="29"/>
    <s v="ANAND SHRIDHAR RAO"/>
    <x v="28"/>
    <x v="1"/>
    <x v="6"/>
    <x v="0"/>
    <x v="0"/>
    <s v="Mutual Fund"/>
    <s v="MIRAE ASSET FLEXI CAP FUND"/>
    <m/>
  </r>
  <r>
    <n v="195406"/>
    <x v="29"/>
    <s v="GURVENDRA P TOMAR"/>
    <x v="0"/>
    <x v="0"/>
    <x v="6"/>
    <x v="0"/>
    <x v="1"/>
    <s v="Mutual Fund"/>
    <s v="MIRAE ASSET FLEXI CAP FUND"/>
    <m/>
  </r>
  <r>
    <n v="195411"/>
    <x v="30"/>
    <s v="ASHISH BHANDARI"/>
    <x v="0"/>
    <x v="0"/>
    <x v="0"/>
    <x v="0"/>
    <x v="0"/>
    <s v="Mutual Fund"/>
    <s v="Mirae Asset flexi cap fund"/>
    <m/>
  </r>
  <r>
    <n v="195410"/>
    <x v="30"/>
    <s v="ASHISH BHANDARI"/>
    <x v="25"/>
    <x v="1"/>
    <x v="0"/>
    <x v="0"/>
    <x v="0"/>
    <s v="Mutual Fund"/>
    <s v="ICICI Prudential Multi Asset Fund"/>
    <m/>
  </r>
  <r>
    <n v="195420"/>
    <x v="30"/>
    <s v="BHANU PRATAP"/>
    <x v="7"/>
    <x v="0"/>
    <x v="6"/>
    <x v="0"/>
    <x v="2"/>
    <s v="Mutual Fund"/>
    <s v="MIRAE ASSET EMERGING BLUECHIP FUND"/>
    <m/>
  </r>
  <r>
    <n v="195421"/>
    <x v="30"/>
    <s v="RAHUL SINHA"/>
    <x v="6"/>
    <x v="1"/>
    <x v="4"/>
    <x v="0"/>
    <x v="0"/>
    <s v="Mutual Fund"/>
    <s v="MIRAE ASSET FLEXICAP FUND"/>
    <m/>
  </r>
  <r>
    <n v="195409"/>
    <x v="30"/>
    <s v="SASHIKANT RAJGURU"/>
    <x v="6"/>
    <x v="1"/>
    <x v="0"/>
    <x v="0"/>
    <x v="0"/>
    <s v="Mutual Fund"/>
    <s v="ICICI Prudential Multi Asset Fund"/>
    <m/>
  </r>
  <r>
    <n v="195408"/>
    <x v="30"/>
    <s v="SASHIKANT RAJGURU"/>
    <x v="0"/>
    <x v="0"/>
    <x v="0"/>
    <x v="0"/>
    <x v="1"/>
    <s v="Mutual Fund"/>
    <s v="JM Flexi Cap fund"/>
    <m/>
  </r>
  <r>
    <n v="195416"/>
    <x v="30"/>
    <s v="KAVITA UPADHYAY"/>
    <x v="7"/>
    <x v="0"/>
    <x v="1"/>
    <x v="0"/>
    <x v="0"/>
    <s v="Mutual Fund"/>
    <s v="MIRAE ASSET EMERGING BLUECHIP FUND"/>
    <m/>
  </r>
  <r>
    <n v="195414"/>
    <x v="30"/>
    <s v="PARTH DOGRA"/>
    <x v="1"/>
    <x v="0"/>
    <x v="5"/>
    <x v="0"/>
    <x v="1"/>
    <s v="Mutual Fund"/>
    <s v="Quant Flexicap Fund"/>
    <m/>
  </r>
  <r>
    <n v="195418"/>
    <x v="30"/>
    <s v="SHASHANK SHARMA"/>
    <x v="11"/>
    <x v="0"/>
    <x v="1"/>
    <x v="0"/>
    <x v="2"/>
    <s v="Mutual Fund"/>
    <s v="MIRAE ASSET EMERGING BLUECHIP FUND"/>
    <m/>
  </r>
  <r>
    <n v="195417"/>
    <x v="30"/>
    <s v="KAVITA UPADHYAY"/>
    <x v="7"/>
    <x v="0"/>
    <x v="1"/>
    <x v="0"/>
    <x v="2"/>
    <s v="Mutual Fund"/>
    <s v="MIRAE ASSET EMERGING BLUECHIP FUND"/>
    <m/>
  </r>
  <r>
    <n v="195413"/>
    <x v="30"/>
    <s v="TWINKLE GOYAL"/>
    <x v="7"/>
    <x v="0"/>
    <x v="3"/>
    <x v="0"/>
    <x v="2"/>
    <s v="Mutual Fund"/>
    <s v="NIPPON INDIA BANKING &amp; FINANCIAL SERVICES FUND"/>
    <m/>
  </r>
  <r>
    <n v="195419"/>
    <x v="30"/>
    <s v="KUNDAN LAL"/>
    <x v="3"/>
    <x v="0"/>
    <x v="6"/>
    <x v="0"/>
    <x v="1"/>
    <s v="Mutual Fund"/>
    <s v="MIRAE ASSET FLEXI CAP FUND"/>
    <m/>
  </r>
  <r>
    <n v="195415"/>
    <x v="30"/>
    <s v="SHIBU VARGHESE"/>
    <x v="11"/>
    <x v="0"/>
    <x v="5"/>
    <x v="0"/>
    <x v="1"/>
    <s v="Mutual Fund"/>
    <s v="kotak Multicap Fund"/>
    <m/>
  </r>
  <r>
    <n v="195412"/>
    <x v="30"/>
    <s v="TWINKLE GOYAL"/>
    <x v="1"/>
    <x v="0"/>
    <x v="3"/>
    <x v="0"/>
    <x v="0"/>
    <s v="Mutual Fund"/>
    <s v="UTI Nifty Index Fund"/>
    <m/>
  </r>
  <r>
    <n v="195426"/>
    <x v="31"/>
    <s v="MANPREET MALIK"/>
    <x v="1"/>
    <x v="0"/>
    <x v="5"/>
    <x v="0"/>
    <x v="1"/>
    <s v="Mutual Fund"/>
    <s v="SBI SMALL CAP FUND"/>
    <m/>
  </r>
  <r>
    <n v="195422"/>
    <x v="31"/>
    <s v="DEVASHISH GUPTA"/>
    <x v="0"/>
    <x v="0"/>
    <x v="6"/>
    <x v="0"/>
    <x v="0"/>
    <s v="Mutual Fund"/>
    <s v="MIRAE ASSET FLEXI CAP FUND"/>
    <m/>
  </r>
  <r>
    <n v="195425"/>
    <x v="31"/>
    <s v="RAKESH SINGH"/>
    <x v="3"/>
    <x v="0"/>
    <x v="1"/>
    <x v="0"/>
    <x v="0"/>
    <s v="Mutual Fund"/>
    <s v="sbi small cap fund"/>
    <m/>
  </r>
  <r>
    <n v="195424"/>
    <x v="31"/>
    <s v="RAKESH SINGH"/>
    <x v="11"/>
    <x v="0"/>
    <x v="1"/>
    <x v="0"/>
    <x v="1"/>
    <s v="Mutual Fund"/>
    <s v="quant flexi cap fund"/>
    <m/>
  </r>
  <r>
    <n v="195427"/>
    <x v="31"/>
    <s v="CHARLES"/>
    <x v="1"/>
    <x v="0"/>
    <x v="1"/>
    <x v="0"/>
    <x v="0"/>
    <s v="Mutual Fund"/>
    <s v="MIRAE ASSET FLEXI CAP FUND"/>
    <m/>
  </r>
  <r>
    <n v="195423"/>
    <x v="31"/>
    <s v="ASHISH SHARMA"/>
    <x v="1"/>
    <x v="0"/>
    <x v="1"/>
    <x v="0"/>
    <x v="0"/>
    <s v="Mutual Fund"/>
    <s v="MIRAE ASSET FLEXI CAP FUND"/>
    <m/>
  </r>
  <r>
    <n v="195431"/>
    <x v="32"/>
    <s v="DEEP PRAKASH"/>
    <x v="6"/>
    <x v="1"/>
    <x v="6"/>
    <x v="0"/>
    <x v="0"/>
    <s v="Mutual Fund"/>
    <s v="MIRAE ASSET FLEXI CAP FUND"/>
    <m/>
  </r>
  <r>
    <n v="195432"/>
    <x v="32"/>
    <s v="SUMAN SUMANTA"/>
    <x v="12"/>
    <x v="1"/>
    <x v="6"/>
    <x v="0"/>
    <x v="0"/>
    <s v="Mutual Fund"/>
    <s v="MIRAE ASSET TAX SAVER FUND"/>
    <m/>
  </r>
  <r>
    <n v="195430"/>
    <x v="32"/>
    <s v="VIMAL JAIN"/>
    <x v="11"/>
    <x v="0"/>
    <x v="6"/>
    <x v="0"/>
    <x v="0"/>
    <s v="Mutual Fund"/>
    <s v="MIRAE ASSET FLEXI CAP FUND"/>
    <m/>
  </r>
  <r>
    <n v="195433"/>
    <x v="32"/>
    <s v="NANDINI BHATIA"/>
    <x v="7"/>
    <x v="0"/>
    <x v="5"/>
    <x v="0"/>
    <x v="0"/>
    <s v="Mutual Fund"/>
    <s v="HDFC Gold Fund"/>
    <m/>
  </r>
  <r>
    <n v="195434"/>
    <x v="32"/>
    <s v="SANJAY KUMAR MISHRA"/>
    <x v="11"/>
    <x v="0"/>
    <x v="1"/>
    <x v="0"/>
    <x v="0"/>
    <s v="Mutual Fund"/>
    <s v="MIRAE ASSET FLEXI CAP FUND"/>
    <m/>
  </r>
  <r>
    <n v="195435"/>
    <x v="32"/>
    <s v="CHANDRA GEETA KUMAR"/>
    <x v="1"/>
    <x v="0"/>
    <x v="5"/>
    <x v="0"/>
    <x v="0"/>
    <s v="Mutual Fund"/>
    <s v="Mirae Asset Flexicap Fund"/>
    <m/>
  </r>
  <r>
    <n v="195429"/>
    <x v="32"/>
    <s v="SHYAM SUNDER SINGH"/>
    <x v="7"/>
    <x v="0"/>
    <x v="6"/>
    <x v="0"/>
    <x v="0"/>
    <s v="Mutual Fund"/>
    <s v="MIRAE ASSET FLEXI CAP FUND"/>
    <m/>
  </r>
  <r>
    <n v="195428"/>
    <x v="32"/>
    <s v="SHYAM SUNDER SINGH"/>
    <x v="4"/>
    <x v="1"/>
    <x v="6"/>
    <x v="0"/>
    <x v="0"/>
    <s v="Mutual Fund"/>
    <s v="MIRAE ASSET FLEXI CAP FUND"/>
    <m/>
  </r>
  <r>
    <n v="195441"/>
    <x v="33"/>
    <s v="ANSHUMAN SHARMA"/>
    <x v="0"/>
    <x v="0"/>
    <x v="5"/>
    <x v="0"/>
    <x v="0"/>
    <s v="Mutual Fund"/>
    <s v="Mirae Asset Flexicap Fund"/>
    <m/>
  </r>
  <r>
    <n v="195446"/>
    <x v="33"/>
    <s v="SUSHANT KUMAR SINGH"/>
    <x v="11"/>
    <x v="1"/>
    <x v="5"/>
    <x v="0"/>
    <x v="0"/>
    <s v="Mutual Fund"/>
    <s v="Quant Tax Saver"/>
    <m/>
  </r>
  <r>
    <n v="195444"/>
    <x v="33"/>
    <s v="MANOJ SINGH RAWAT"/>
    <x v="7"/>
    <x v="0"/>
    <x v="6"/>
    <x v="0"/>
    <x v="0"/>
    <s v="Mutual Fund"/>
    <s v="MIRAE ASSET FLEXI CAP FUND"/>
    <m/>
  </r>
  <r>
    <n v="195445"/>
    <x v="33"/>
    <s v="SHWETA BISHT"/>
    <x v="0"/>
    <x v="0"/>
    <x v="3"/>
    <x v="0"/>
    <x v="0"/>
    <s v="Mutual Fund"/>
    <s v="Mirae Asset flexi cap fund"/>
    <m/>
  </r>
  <r>
    <n v="195440"/>
    <x v="33"/>
    <s v="PANKAJ KATARIA"/>
    <x v="0"/>
    <x v="0"/>
    <x v="1"/>
    <x v="0"/>
    <x v="1"/>
    <s v="Mutual Fund"/>
    <s v="axis small cap fun d"/>
    <m/>
  </r>
  <r>
    <n v="195438"/>
    <x v="33"/>
    <s v="PANKAJ KATARIA,"/>
    <x v="0"/>
    <x v="0"/>
    <x v="1"/>
    <x v="0"/>
    <x v="1"/>
    <s v="Mutual Fund"/>
    <s v="kotak multicap fund"/>
    <m/>
  </r>
  <r>
    <n v="195437"/>
    <x v="33"/>
    <s v="PANKAJ KATARIA"/>
    <x v="0"/>
    <x v="0"/>
    <x v="1"/>
    <x v="0"/>
    <x v="1"/>
    <s v="Mutual Fund"/>
    <s v="quant flexi cap fund"/>
    <m/>
  </r>
  <r>
    <n v="195436"/>
    <x v="33"/>
    <s v="ARCHANA CHAUHAN"/>
    <x v="7"/>
    <x v="0"/>
    <x v="1"/>
    <x v="0"/>
    <x v="1"/>
    <s v="Mutual Fund"/>
    <s v="quant flexi cap fund"/>
    <m/>
  </r>
  <r>
    <n v="195443"/>
    <x v="33"/>
    <s v="AMIT BISHT"/>
    <x v="3"/>
    <x v="0"/>
    <x v="1"/>
    <x v="0"/>
    <x v="0"/>
    <s v="Mutual Fund"/>
    <s v="QUANT FLEXI CAP FUND"/>
    <m/>
  </r>
  <r>
    <n v="195439"/>
    <x v="33"/>
    <s v="PANKAJ KATARIA"/>
    <x v="0"/>
    <x v="0"/>
    <x v="1"/>
    <x v="0"/>
    <x v="1"/>
    <s v="Mutual Fund"/>
    <s v="icici pru multi asset fund"/>
    <m/>
  </r>
  <r>
    <n v="195442"/>
    <x v="33"/>
    <s v="AMIT BISHT"/>
    <x v="3"/>
    <x v="0"/>
    <x v="1"/>
    <x v="0"/>
    <x v="0"/>
    <s v="Mutual Fund"/>
    <s v="CANARA ROBECO EMERGING EQUITIES"/>
    <m/>
  </r>
  <r>
    <n v="195452"/>
    <x v="34"/>
    <s v="SRIDHARA"/>
    <x v="0"/>
    <x v="0"/>
    <x v="0"/>
    <x v="0"/>
    <x v="0"/>
    <s v="Mutual Fund"/>
    <s v="Quant Flexi Cap Fund"/>
    <m/>
  </r>
  <r>
    <n v="195447"/>
    <x v="34"/>
    <s v="SEHDEV MAHARIYA"/>
    <x v="6"/>
    <x v="1"/>
    <x v="0"/>
    <x v="0"/>
    <x v="1"/>
    <s v="Mutual Fund"/>
    <s v="Kotak multi asset allocator FoF"/>
    <m/>
  </r>
  <r>
    <n v="195453"/>
    <x v="34"/>
    <s v="SAMIDHA GANESH UGALE"/>
    <x v="1"/>
    <x v="0"/>
    <x v="6"/>
    <x v="0"/>
    <x v="0"/>
    <s v="Mutual Fund"/>
    <s v="MIRAE ASSET FLEXI CAP FUND"/>
    <m/>
  </r>
  <r>
    <n v="195450"/>
    <x v="34"/>
    <s v="VIKAS GUPTA"/>
    <x v="0"/>
    <x v="0"/>
    <x v="1"/>
    <x v="0"/>
    <x v="1"/>
    <s v="Mutual Fund"/>
    <s v="quant flexii cap fund"/>
    <m/>
  </r>
  <r>
    <n v="195451"/>
    <x v="34"/>
    <s v="MISHRI LAL"/>
    <x v="1"/>
    <x v="0"/>
    <x v="1"/>
    <x v="0"/>
    <x v="2"/>
    <s v="Mutual Fund"/>
    <s v="mirae asset emeging bluechip fund"/>
    <m/>
  </r>
  <r>
    <n v="195449"/>
    <x v="34"/>
    <s v="MAMTA KUMARI"/>
    <x v="7"/>
    <x v="0"/>
    <x v="3"/>
    <x v="0"/>
    <x v="2"/>
    <s v="Mutual Fund"/>
    <s v="ICICI Prudential Equity &amp; Debt Fund"/>
    <m/>
  </r>
  <r>
    <n v="195448"/>
    <x v="34"/>
    <s v="HARISH SACHDEVA"/>
    <x v="7"/>
    <x v="0"/>
    <x v="3"/>
    <x v="0"/>
    <x v="0"/>
    <s v="Mutual Fund"/>
    <s v="Mirae Asset flexi cap fund"/>
    <m/>
  </r>
  <r>
    <n v="195454"/>
    <x v="35"/>
    <s v="DIVYA GARG"/>
    <x v="0"/>
    <x v="0"/>
    <x v="0"/>
    <x v="0"/>
    <x v="0"/>
    <s v="Mutual Fund"/>
    <s v="JM Flexi Cap fund"/>
    <m/>
  </r>
  <r>
    <n v="195474"/>
    <x v="35"/>
    <s v="ASHA DEVI"/>
    <x v="11"/>
    <x v="0"/>
    <x v="6"/>
    <x v="0"/>
    <x v="1"/>
    <s v="Mutual Fund"/>
    <s v="QUANT FLEXI CAP FUND"/>
    <m/>
  </r>
  <r>
    <n v="195463"/>
    <x v="35"/>
    <s v="PARUL MALIK"/>
    <x v="0"/>
    <x v="0"/>
    <x v="6"/>
    <x v="1"/>
    <x v="0"/>
    <s v="Mutual Fund"/>
    <s v="QUANT SMALL CAP FUND"/>
    <m/>
  </r>
  <r>
    <n v="195464"/>
    <x v="35"/>
    <s v="POORNA CHANDRA MISHRA"/>
    <x v="0"/>
    <x v="0"/>
    <x v="6"/>
    <x v="0"/>
    <x v="0"/>
    <s v="Mutual Fund"/>
    <s v="QUANT FLEXI CAP FUND"/>
    <m/>
  </r>
  <r>
    <n v="195468"/>
    <x v="35"/>
    <s v="POORNA CHANDRA MISHRA"/>
    <x v="0"/>
    <x v="0"/>
    <x v="6"/>
    <x v="0"/>
    <x v="1"/>
    <s v="Mutual Fund"/>
    <s v="ICICI PRUDENTIAL EQUITY &amp; DEBT FUND"/>
    <m/>
  </r>
  <r>
    <n v="195456"/>
    <x v="35"/>
    <s v="DIVYA GARG"/>
    <x v="0"/>
    <x v="0"/>
    <x v="0"/>
    <x v="0"/>
    <x v="1"/>
    <s v="Mutual Fund"/>
    <s v="Mirae Asset midcap fund"/>
    <m/>
  </r>
  <r>
    <n v="195472"/>
    <x v="35"/>
    <s v="RAHUL SUGUNAN"/>
    <x v="0"/>
    <x v="0"/>
    <x v="4"/>
    <x v="0"/>
    <x v="0"/>
    <s v="Mutual Fund"/>
    <s v="CANARA ROBECO SMALLCAP FUND"/>
    <m/>
  </r>
  <r>
    <n v="195473"/>
    <x v="35"/>
    <s v="NITIN JAIN"/>
    <x v="1"/>
    <x v="0"/>
    <x v="4"/>
    <x v="0"/>
    <x v="0"/>
    <s v="Mutual Fund"/>
    <s v="MIRAE ASSET FLEXICAP FUND"/>
    <m/>
  </r>
  <r>
    <n v="195465"/>
    <x v="35"/>
    <s v="MEENA KUMARI"/>
    <x v="4"/>
    <x v="0"/>
    <x v="4"/>
    <x v="0"/>
    <x v="0"/>
    <s v="Mutual Fund"/>
    <s v="MIRAE ASSET FLEXICAP FUND"/>
    <m/>
  </r>
  <r>
    <n v="195457"/>
    <x v="35"/>
    <s v="DIVYA GARG"/>
    <x v="7"/>
    <x v="0"/>
    <x v="0"/>
    <x v="0"/>
    <x v="1"/>
    <s v="Mutual Fund"/>
    <s v="Canara Robeco Small Cap fund"/>
    <m/>
  </r>
  <r>
    <n v="195455"/>
    <x v="35"/>
    <s v="DIVYA GARG"/>
    <x v="0"/>
    <x v="0"/>
    <x v="0"/>
    <x v="0"/>
    <x v="0"/>
    <s v="Mutual Fund"/>
    <s v="Quant Flexi Cap fund"/>
    <m/>
  </r>
  <r>
    <n v="195462"/>
    <x v="35"/>
    <s v="PARUL MALIK"/>
    <x v="10"/>
    <x v="0"/>
    <x v="6"/>
    <x v="1"/>
    <x v="0"/>
    <s v="Mutual Fund"/>
    <s v="MIRAE ASSET HYBRID EQUITY FUND"/>
    <m/>
  </r>
  <r>
    <n v="195470"/>
    <x v="35"/>
    <s v="SHWETA BISHT"/>
    <x v="0"/>
    <x v="0"/>
    <x v="3"/>
    <x v="0"/>
    <x v="0"/>
    <s v="Mutual Fund"/>
    <s v="SBI SMALL CAP"/>
    <m/>
  </r>
  <r>
    <n v="195471"/>
    <x v="35"/>
    <s v="SHWETA BISHT"/>
    <x v="0"/>
    <x v="0"/>
    <x v="3"/>
    <x v="0"/>
    <x v="0"/>
    <s v="Mutual Fund"/>
    <s v="MIRAE ASSET MID CAP FUND"/>
    <m/>
  </r>
  <r>
    <n v="195458"/>
    <x v="35"/>
    <s v="REKHA DEVI"/>
    <x v="1"/>
    <x v="0"/>
    <x v="3"/>
    <x v="0"/>
    <x v="0"/>
    <s v="Mutual Fund"/>
    <s v="Mirae Asset flexi cap fund"/>
    <m/>
  </r>
  <r>
    <n v="195469"/>
    <x v="35"/>
    <s v="SOUMI BANERJEE"/>
    <x v="7"/>
    <x v="0"/>
    <x v="1"/>
    <x v="0"/>
    <x v="0"/>
    <s v="Mutual Fund"/>
    <s v="SBI Small cap fund"/>
    <m/>
  </r>
  <r>
    <n v="195460"/>
    <x v="35"/>
    <s v="JITENDRA SINGH BISHT"/>
    <x v="3"/>
    <x v="0"/>
    <x v="5"/>
    <x v="0"/>
    <x v="0"/>
    <s v="Mutual Fund"/>
    <s v="Quant Tax Saver"/>
    <m/>
  </r>
  <r>
    <n v="195459"/>
    <x v="35"/>
    <s v="PRIYANKA SEHWAL"/>
    <x v="11"/>
    <x v="0"/>
    <x v="5"/>
    <x v="0"/>
    <x v="1"/>
    <s v="Mutual Fund"/>
    <s v="ICICI PRU Multi Asset Fund"/>
    <m/>
  </r>
  <r>
    <n v="195466"/>
    <x v="35"/>
    <s v="POORNA CHANDRA MISHRA"/>
    <x v="0"/>
    <x v="0"/>
    <x v="6"/>
    <x v="0"/>
    <x v="0"/>
    <s v="Mutual Fund"/>
    <s v="MIRAE ASSET FLEXI CAP FUND"/>
    <m/>
  </r>
  <r>
    <n v="195475"/>
    <x v="35"/>
    <s v="OM KUNWAR"/>
    <x v="11"/>
    <x v="0"/>
    <x v="6"/>
    <x v="0"/>
    <x v="1"/>
    <s v="Mutual Fund"/>
    <s v="KOTAK MULTI CAP FUND"/>
    <m/>
  </r>
  <r>
    <n v="195476"/>
    <x v="35"/>
    <s v="NARESH KUMAR"/>
    <x v="11"/>
    <x v="0"/>
    <x v="6"/>
    <x v="0"/>
    <x v="1"/>
    <s v="Mutual Fund"/>
    <s v="QUANT TAX PLAN"/>
    <m/>
  </r>
  <r>
    <n v="195461"/>
    <x v="35"/>
    <s v="PARUL MALIK"/>
    <x v="3"/>
    <x v="0"/>
    <x v="6"/>
    <x v="1"/>
    <x v="0"/>
    <s v="Mutual Fund"/>
    <s v="MIRAE ASSET FLEXI CAP FUND"/>
    <m/>
  </r>
  <r>
    <n v="195467"/>
    <x v="35"/>
    <s v="POORNA CHANDRA MISHRA"/>
    <x v="0"/>
    <x v="0"/>
    <x v="6"/>
    <x v="0"/>
    <x v="2"/>
    <s v="Mutual Fund"/>
    <s v="MIRAE ASSET HYBRID EQUITY FUND"/>
    <m/>
  </r>
  <r>
    <n v="195477"/>
    <x v="35"/>
    <s v="ANAND V DHABU"/>
    <x v="1"/>
    <x v="0"/>
    <x v="6"/>
    <x v="0"/>
    <x v="0"/>
    <s v="Mutual Fund"/>
    <s v="MIRAE ASSET FLEXI CAP FUND"/>
    <m/>
  </r>
  <r>
    <n v="195478"/>
    <x v="35"/>
    <s v="PUSHPENDRA CHAUHAN"/>
    <x v="9"/>
    <x v="1"/>
    <x v="6"/>
    <x v="0"/>
    <x v="0"/>
    <s v="Mutual Fund"/>
    <s v="MIRAE ASSET FLEXI CAP FUND"/>
    <m/>
  </r>
  <r>
    <n v="195482"/>
    <x v="36"/>
    <s v="SUNDER SWAMI"/>
    <x v="0"/>
    <x v="0"/>
    <x v="2"/>
    <x v="0"/>
    <x v="0"/>
    <s v="Mutual Fund"/>
    <s v="Mirae Asset Flexi-cap Fund"/>
    <m/>
  </r>
  <r>
    <n v="195481"/>
    <x v="36"/>
    <s v="GOPAL SINGH RANA"/>
    <x v="0"/>
    <x v="0"/>
    <x v="3"/>
    <x v="0"/>
    <x v="1"/>
    <s v="Mutual Fund"/>
    <s v="Mirae Asset flexi cap fund"/>
    <m/>
  </r>
  <r>
    <n v="195480"/>
    <x v="36"/>
    <s v="RAHUL NANDA"/>
    <x v="1"/>
    <x v="0"/>
    <x v="3"/>
    <x v="0"/>
    <x v="1"/>
    <s v="Mutual Fund"/>
    <s v="MIRAE ASSET EMERGING BLUECHIP FUND"/>
    <m/>
  </r>
  <r>
    <n v="195491"/>
    <x v="36"/>
    <s v="RICHA KUMARI"/>
    <x v="27"/>
    <x v="0"/>
    <x v="1"/>
    <x v="0"/>
    <x v="0"/>
    <s v="Mutual Fund"/>
    <s v="KOTAK MULTICAP FUND"/>
    <m/>
  </r>
  <r>
    <n v="195484"/>
    <x v="36"/>
    <s v="SUMAN"/>
    <x v="0"/>
    <x v="0"/>
    <x v="2"/>
    <x v="0"/>
    <x v="0"/>
    <s v="Mutual Fund"/>
    <s v="Mirae Asset Flexi-cap Fund"/>
    <m/>
  </r>
  <r>
    <n v="195483"/>
    <x v="36"/>
    <s v="SUNDER SWAMI"/>
    <x v="11"/>
    <x v="0"/>
    <x v="2"/>
    <x v="0"/>
    <x v="1"/>
    <s v="Mutual Fund"/>
    <s v="Mirae Asset Flexi-cap Fund"/>
    <m/>
  </r>
  <r>
    <n v="195479"/>
    <x v="36"/>
    <s v="RAHUL NANDA"/>
    <x v="0"/>
    <x v="0"/>
    <x v="3"/>
    <x v="0"/>
    <x v="1"/>
    <s v="Mutual Fund"/>
    <s v="SBI SMALL CAP"/>
    <m/>
  </r>
  <r>
    <n v="195485"/>
    <x v="36"/>
    <s v="AMIT KUMAR"/>
    <x v="40"/>
    <x v="1"/>
    <x v="1"/>
    <x v="0"/>
    <x v="1"/>
    <s v="Mutual Fund"/>
    <s v="quant flexi cap"/>
    <m/>
  </r>
  <r>
    <n v="195488"/>
    <x v="36"/>
    <s v="RISHABH OHRI"/>
    <x v="11"/>
    <x v="0"/>
    <x v="1"/>
    <x v="0"/>
    <x v="0"/>
    <s v="Mutual Fund"/>
    <s v="MIRAE ASSET MIDCAP FUND"/>
    <m/>
  </r>
  <r>
    <n v="195492"/>
    <x v="36"/>
    <s v="RICHA KUMARI"/>
    <x v="4"/>
    <x v="0"/>
    <x v="1"/>
    <x v="0"/>
    <x v="1"/>
    <s v="Mutual Fund"/>
    <s v="AXIS SMALL CAP FUND"/>
    <m/>
  </r>
  <r>
    <n v="195486"/>
    <x v="36"/>
    <s v="RISHABH OHRI"/>
    <x v="11"/>
    <x v="0"/>
    <x v="1"/>
    <x v="0"/>
    <x v="0"/>
    <s v="Mutual Fund"/>
    <s v="AXIS SMALL CAP FUND"/>
    <m/>
  </r>
  <r>
    <n v="195489"/>
    <x v="36"/>
    <s v="MANJU RAJESH GUPTA"/>
    <x v="1"/>
    <x v="0"/>
    <x v="5"/>
    <x v="0"/>
    <x v="0"/>
    <s v="Mutual Fund"/>
    <s v="Mirae Asset Flexicap Fund"/>
    <m/>
  </r>
  <r>
    <n v="195487"/>
    <x v="36"/>
    <s v="GEETA RANI"/>
    <x v="3"/>
    <x v="0"/>
    <x v="5"/>
    <x v="0"/>
    <x v="0"/>
    <s v="Mutual Fund"/>
    <s v="BOI Mid &amp; Small Debt fund"/>
    <m/>
  </r>
  <r>
    <n v="195490"/>
    <x v="36"/>
    <s v="RISHABH OHRI"/>
    <x v="4"/>
    <x v="0"/>
    <x v="1"/>
    <x v="0"/>
    <x v="1"/>
    <s v="Mutual Fund"/>
    <s v="ICICI PRUDENTIAL MULTI-ASSET FUND"/>
    <m/>
  </r>
  <r>
    <n v="195497"/>
    <x v="37"/>
    <s v="PUNIT GHAI"/>
    <x v="4"/>
    <x v="0"/>
    <x v="2"/>
    <x v="0"/>
    <x v="0"/>
    <s v="Mutual Fund"/>
    <s v="Mirae Asset Flexi-cap Fund"/>
    <m/>
  </r>
  <r>
    <n v="195496"/>
    <x v="37"/>
    <s v="VISHAL AGGARWAL"/>
    <x v="11"/>
    <x v="0"/>
    <x v="2"/>
    <x v="0"/>
    <x v="0"/>
    <s v="Mutual Fund"/>
    <s v="Mirae Asset Mid-Cap Fund."/>
    <m/>
  </r>
  <r>
    <n v="195505"/>
    <x v="37"/>
    <s v="JIWAN SINGH MEHTA"/>
    <x v="7"/>
    <x v="0"/>
    <x v="6"/>
    <x v="0"/>
    <x v="1"/>
    <s v="Mutual Fund"/>
    <s v="MIRAE ASSET FLEXI CAP FUND"/>
    <m/>
  </r>
  <r>
    <n v="195499"/>
    <x v="37"/>
    <s v="PUNIT GHAI"/>
    <x v="0"/>
    <x v="0"/>
    <x v="2"/>
    <x v="0"/>
    <x v="1"/>
    <s v="Mutual Fund"/>
    <s v="HDFC Focused 30 Fund"/>
    <m/>
  </r>
  <r>
    <n v="195495"/>
    <x v="37"/>
    <s v="VISHAL AGGARWAL"/>
    <x v="11"/>
    <x v="0"/>
    <x v="2"/>
    <x v="0"/>
    <x v="0"/>
    <s v="Mutual Fund"/>
    <s v="canara robeco emerging equities fund"/>
    <m/>
  </r>
  <r>
    <n v="195498"/>
    <x v="37"/>
    <s v="PUNIT GHAI"/>
    <x v="0"/>
    <x v="0"/>
    <x v="2"/>
    <x v="0"/>
    <x v="1"/>
    <s v="Mutual Fund"/>
    <s v="ICICI Prudential Equity &amp; Debt Fund"/>
    <m/>
  </r>
  <r>
    <n v="195506"/>
    <x v="37"/>
    <s v="PRAKHAR SINGHAL"/>
    <x v="7"/>
    <x v="0"/>
    <x v="5"/>
    <x v="0"/>
    <x v="0"/>
    <s v="Mutual Fund"/>
    <s v="Mirae Asset Flexicap Fund"/>
    <m/>
  </r>
  <r>
    <n v="195494"/>
    <x v="37"/>
    <s v="MAMTA PRASAD"/>
    <x v="1"/>
    <x v="0"/>
    <x v="3"/>
    <x v="0"/>
    <x v="2"/>
    <s v="Mutual Fund"/>
    <s v="MIRAE ASSET MID CAP FUND"/>
    <m/>
  </r>
  <r>
    <n v="195501"/>
    <x v="37"/>
    <s v="CHANDAN VYAS"/>
    <x v="1"/>
    <x v="0"/>
    <x v="1"/>
    <x v="0"/>
    <x v="0"/>
    <s v="Mutual Fund"/>
    <s v="Mirae Asset Emerging Bluechip Fund"/>
    <m/>
  </r>
  <r>
    <n v="195500"/>
    <x v="37"/>
    <s v="DEVESH JOSHI"/>
    <x v="6"/>
    <x v="1"/>
    <x v="1"/>
    <x v="0"/>
    <x v="0"/>
    <s v="Mutual Fund"/>
    <s v="Mirae Asset flexi cap fund"/>
    <m/>
  </r>
  <r>
    <n v="195503"/>
    <x v="37"/>
    <s v="JIWAN SINGH MEHTA"/>
    <x v="5"/>
    <x v="0"/>
    <x v="6"/>
    <x v="0"/>
    <x v="2"/>
    <s v="Mutual Fund"/>
    <s v="MIRAE ASSET EMERGING BLUECHIP FUND"/>
    <m/>
  </r>
  <r>
    <n v="195504"/>
    <x v="37"/>
    <s v="VIMAL JAIN"/>
    <x v="6"/>
    <x v="1"/>
    <x v="6"/>
    <x v="0"/>
    <x v="1"/>
    <s v="Mutual Fund"/>
    <s v="MIRAE ASSET FLEXI CAP FUND"/>
    <m/>
  </r>
  <r>
    <n v="195493"/>
    <x v="37"/>
    <s v="KARKERA VIJAY KRISHNAPPA"/>
    <x v="1"/>
    <x v="0"/>
    <x v="3"/>
    <x v="0"/>
    <x v="0"/>
    <s v="Mutual Fund"/>
    <s v="Mirae Asset flexi cap fund"/>
    <m/>
  </r>
  <r>
    <n v="195502"/>
    <x v="37"/>
    <s v="RUBY KUMARI"/>
    <x v="10"/>
    <x v="0"/>
    <x v="6"/>
    <x v="0"/>
    <x v="0"/>
    <s v="Mutual Fund"/>
    <s v="MIRAE ASSET FLEXI CAP FUND"/>
    <m/>
  </r>
  <r>
    <n v="195519"/>
    <x v="38"/>
    <s v="JAIVEER"/>
    <x v="17"/>
    <x v="0"/>
    <x v="2"/>
    <x v="0"/>
    <x v="1"/>
    <s v="Mutual Fund"/>
    <s v="Mirae Asset Mid-Cap Fund."/>
    <m/>
  </r>
  <r>
    <n v="195511"/>
    <x v="38"/>
    <s v="TARUN CHUGH"/>
    <x v="3"/>
    <x v="0"/>
    <x v="2"/>
    <x v="0"/>
    <x v="0"/>
    <s v="Mutual Fund"/>
    <s v="Mirae Asset Flexi-cap Fund"/>
    <m/>
  </r>
  <r>
    <n v="195520"/>
    <x v="38"/>
    <s v="ABHIJEET KUMAR"/>
    <x v="1"/>
    <x v="0"/>
    <x v="2"/>
    <x v="0"/>
    <x v="1"/>
    <s v="Mutual Fund"/>
    <s v="Mirae Asset Mid-Cap Fund."/>
    <m/>
  </r>
  <r>
    <n v="195512"/>
    <x v="38"/>
    <s v="TARUN CHUGH"/>
    <x v="1"/>
    <x v="0"/>
    <x v="2"/>
    <x v="0"/>
    <x v="1"/>
    <s v="Mutual Fund"/>
    <s v="Mirae Asset Flexi-cap Fund"/>
    <m/>
  </r>
  <r>
    <n v="195510"/>
    <x v="38"/>
    <s v="SHWETA GOYAL"/>
    <x v="6"/>
    <x v="1"/>
    <x v="0"/>
    <x v="0"/>
    <x v="0"/>
    <s v="Mutual Fund"/>
    <s v="Canara Small cap fund"/>
    <m/>
  </r>
  <r>
    <n v="195507"/>
    <x v="38"/>
    <s v="SANDIP KUMAR"/>
    <x v="3"/>
    <x v="0"/>
    <x v="0"/>
    <x v="0"/>
    <x v="1"/>
    <s v="Mutual Fund"/>
    <s v="JM Flexi Cap fund"/>
    <m/>
  </r>
  <r>
    <n v="195516"/>
    <x v="38"/>
    <s v="BHARAT BHUSHAN GOEL"/>
    <x v="14"/>
    <x v="1"/>
    <x v="4"/>
    <x v="0"/>
    <x v="0"/>
    <s v="Mutual Fund"/>
    <s v="MIRAE ASSET FLEXICAP FUND"/>
    <m/>
  </r>
  <r>
    <n v="195508"/>
    <x v="38"/>
    <s v="SANDIP KUMAR"/>
    <x v="5"/>
    <x v="0"/>
    <x v="0"/>
    <x v="0"/>
    <x v="0"/>
    <s v="Mutual Fund"/>
    <s v="Quant Flexi Cap Fund"/>
    <m/>
  </r>
  <r>
    <n v="195509"/>
    <x v="38"/>
    <s v="SHWETA GOYAL"/>
    <x v="9"/>
    <x v="1"/>
    <x v="0"/>
    <x v="0"/>
    <x v="0"/>
    <s v="Mutual Fund"/>
    <s v="Mirae Asset flexi cap fund"/>
    <m/>
  </r>
  <r>
    <n v="195521"/>
    <x v="38"/>
    <s v="AMIT KUMAR"/>
    <x v="25"/>
    <x v="1"/>
    <x v="1"/>
    <x v="0"/>
    <x v="1"/>
    <s v="Mutual Fund"/>
    <s v="axis small cap fund"/>
    <m/>
  </r>
  <r>
    <n v="195528"/>
    <x v="38"/>
    <s v="KASHIF SHAMIM"/>
    <x v="10"/>
    <x v="0"/>
    <x v="1"/>
    <x v="0"/>
    <x v="0"/>
    <s v="Mutual Fund"/>
    <s v="MIRAE ASSET FLEXI CAP FUND"/>
    <m/>
  </r>
  <r>
    <n v="195513"/>
    <x v="38"/>
    <s v="SONU BHANDARI"/>
    <x v="11"/>
    <x v="0"/>
    <x v="1"/>
    <x v="0"/>
    <x v="0"/>
    <s v="Mutual Fund"/>
    <s v="Mirae Asset Flexi-cap Fund"/>
    <m/>
  </r>
  <r>
    <n v="195522"/>
    <x v="38"/>
    <s v="AMIT KUMAR"/>
    <x v="25"/>
    <x v="1"/>
    <x v="1"/>
    <x v="0"/>
    <x v="1"/>
    <s v="Mutual Fund"/>
    <s v="mirae asset midcap fund"/>
    <m/>
  </r>
  <r>
    <n v="195523"/>
    <x v="38"/>
    <s v="AMIT KUMAR"/>
    <x v="38"/>
    <x v="1"/>
    <x v="1"/>
    <x v="0"/>
    <x v="1"/>
    <s v="Mutual Fund"/>
    <s v="Quant Flexi Cap Fund"/>
    <m/>
  </r>
  <r>
    <n v="195524"/>
    <x v="38"/>
    <s v="SANDEEP KUMAR RAVI"/>
    <x v="7"/>
    <x v="0"/>
    <x v="5"/>
    <x v="0"/>
    <x v="0"/>
    <s v="Mutual Fund"/>
    <s v="Mirae Asset Flexicap Fund"/>
    <m/>
  </r>
  <r>
    <n v="195517"/>
    <x v="38"/>
    <s v="POONAM YADAV"/>
    <x v="10"/>
    <x v="0"/>
    <x v="2"/>
    <x v="0"/>
    <x v="0"/>
    <s v="Mutual Fund"/>
    <s v="Quant Mid-Cap Fund"/>
    <m/>
  </r>
  <r>
    <n v="195518"/>
    <x v="38"/>
    <s v="POONAM YADAV"/>
    <x v="10"/>
    <x v="0"/>
    <x v="2"/>
    <x v="0"/>
    <x v="1"/>
    <s v="Mutual Fund"/>
    <s v="canara robeco emerging equities fund"/>
    <m/>
  </r>
  <r>
    <n v="195515"/>
    <x v="38"/>
    <s v="SUJIT KUMAR PATI"/>
    <x v="1"/>
    <x v="0"/>
    <x v="6"/>
    <x v="0"/>
    <x v="0"/>
    <s v="Mutual Fund"/>
    <s v="MIRAE ASSET FLEXI CAP FUND"/>
    <m/>
  </r>
  <r>
    <n v="195525"/>
    <x v="38"/>
    <s v="RAKESH KUSANGI"/>
    <x v="1"/>
    <x v="0"/>
    <x v="5"/>
    <x v="0"/>
    <x v="0"/>
    <s v="Mutual Fund"/>
    <s v="Mirae Asset Flexicap Fund"/>
    <m/>
  </r>
  <r>
    <n v="195514"/>
    <x v="38"/>
    <s v="JAY CHAKRABORTY"/>
    <x v="4"/>
    <x v="0"/>
    <x v="6"/>
    <x v="0"/>
    <x v="0"/>
    <s v="Mutual Fund"/>
    <s v="MIRAE ASSET FLEXI CAP FUND"/>
    <m/>
  </r>
  <r>
    <n v="195526"/>
    <x v="39"/>
    <s v="PRAVEENKUMAR BHEEMRAO PATIL"/>
    <x v="7"/>
    <x v="0"/>
    <x v="3"/>
    <x v="0"/>
    <x v="2"/>
    <s v="Mutual Fund"/>
    <s v="MIRAE ASSET EMERGING BLUECHIP FUND"/>
    <m/>
  </r>
  <r>
    <n v="195533"/>
    <x v="39"/>
    <s v="SHAHZAD HUSENI BARODAWALA"/>
    <x v="17"/>
    <x v="0"/>
    <x v="6"/>
    <x v="0"/>
    <x v="2"/>
    <s v="Mutual Fund"/>
    <s v="MIRAE ASSET MID CAP FUND"/>
    <m/>
  </r>
  <r>
    <n v="195532"/>
    <x v="39"/>
    <s v="PHOOLAN KUMARI"/>
    <x v="0"/>
    <x v="0"/>
    <x v="5"/>
    <x v="1"/>
    <x v="0"/>
    <s v="Mutual Fund"/>
    <s v="Quant Midcap Fund"/>
    <m/>
  </r>
  <r>
    <n v="195527"/>
    <x v="39"/>
    <s v="BISWAJEET PANDA"/>
    <x v="1"/>
    <x v="0"/>
    <x v="1"/>
    <x v="0"/>
    <x v="0"/>
    <s v="Mutual Fund"/>
    <s v="quant flexi cap fund"/>
    <m/>
  </r>
  <r>
    <n v="195529"/>
    <x v="39"/>
    <s v="PHOOLAN KUMAR"/>
    <x v="0"/>
    <x v="0"/>
    <x v="5"/>
    <x v="1"/>
    <x v="0"/>
    <s v="Mutual Fund"/>
    <s v="kotak Multicap Fund"/>
    <m/>
  </r>
  <r>
    <n v="195531"/>
    <x v="39"/>
    <s v="PHOOLAN KUMARI"/>
    <x v="0"/>
    <x v="0"/>
    <x v="5"/>
    <x v="1"/>
    <x v="0"/>
    <s v="Mutual Fund"/>
    <s v="SBI Contra Fund"/>
    <m/>
  </r>
  <r>
    <n v="195530"/>
    <x v="39"/>
    <s v="PHOOLAN KUMARI"/>
    <x v="0"/>
    <x v="0"/>
    <x v="5"/>
    <x v="1"/>
    <x v="0"/>
    <s v="Mutual Fund"/>
    <s v="ICICI PRU Multi Asset Fund"/>
    <m/>
  </r>
  <r>
    <n v="195541"/>
    <x v="40"/>
    <s v="BHUPENDRA ARYA"/>
    <x v="0"/>
    <x v="0"/>
    <x v="2"/>
    <x v="0"/>
    <x v="0"/>
    <s v="Mutual Fund"/>
    <s v="SBI small-cap fund."/>
    <m/>
  </r>
  <r>
    <n v="195534"/>
    <x v="40"/>
    <s v="C.R.RAMASWAMY"/>
    <x v="10"/>
    <x v="0"/>
    <x v="2"/>
    <x v="0"/>
    <x v="1"/>
    <s v="Mutual Fund"/>
    <s v="SBI small-cap fund."/>
    <m/>
  </r>
  <r>
    <n v="195535"/>
    <x v="40"/>
    <s v="C.R.RAMASWAMY"/>
    <x v="41"/>
    <x v="0"/>
    <x v="2"/>
    <x v="0"/>
    <x v="1"/>
    <s v="Mutual Fund"/>
    <s v="Canara Robeco Focused Equity Fund"/>
    <m/>
  </r>
  <r>
    <n v="195537"/>
    <x v="40"/>
    <s v="PRAMOD KUMAR SHARMA"/>
    <x v="3"/>
    <x v="0"/>
    <x v="2"/>
    <x v="0"/>
    <x v="1"/>
    <s v="Mutual Fund"/>
    <s v="Mirae Asset Mid-Cap Fund."/>
    <m/>
  </r>
  <r>
    <n v="195556"/>
    <x v="40"/>
    <s v="BIKAS KUMAR SINGH"/>
    <x v="0"/>
    <x v="0"/>
    <x v="6"/>
    <x v="0"/>
    <x v="2"/>
    <s v="Mutual Fund"/>
    <s v="MIRAE ASSET TAX SAVER FUND"/>
    <m/>
  </r>
  <r>
    <n v="195563"/>
    <x v="40"/>
    <s v="PRATIK GOPICHAND MORE"/>
    <x v="1"/>
    <x v="0"/>
    <x v="6"/>
    <x v="0"/>
    <x v="2"/>
    <s v="Mutual Fund"/>
    <s v="MIRAE ASSET EMERGING BLUECHIP FUND"/>
    <m/>
  </r>
  <r>
    <n v="195540"/>
    <x v="40"/>
    <s v="BHUPENDRA ARYA"/>
    <x v="0"/>
    <x v="0"/>
    <x v="2"/>
    <x v="0"/>
    <x v="0"/>
    <s v="Mutual Fund"/>
    <s v="Mirae Asset Flexicap Fund"/>
    <m/>
  </r>
  <r>
    <n v="195542"/>
    <x v="40"/>
    <s v="VARSHA ARORA"/>
    <x v="42"/>
    <x v="1"/>
    <x v="4"/>
    <x v="0"/>
    <x v="0"/>
    <s v="Mutual Fund"/>
    <s v="KOTAK SAVINGS FUND"/>
    <m/>
  </r>
  <r>
    <n v="195543"/>
    <x v="40"/>
    <s v="AMANPREET SINGH"/>
    <x v="6"/>
    <x v="1"/>
    <x v="4"/>
    <x v="0"/>
    <x v="0"/>
    <s v="Mutual Fund"/>
    <s v="ICICI MULTI ASSET FUND"/>
    <m/>
  </r>
  <r>
    <n v="195544"/>
    <x v="40"/>
    <s v="AMANPREET SINGH"/>
    <x v="6"/>
    <x v="1"/>
    <x v="4"/>
    <x v="0"/>
    <x v="0"/>
    <s v="Mutual Fund"/>
    <s v="KOTAK MULTI ASSET ALLOCATOR FUND"/>
    <m/>
  </r>
  <r>
    <n v="195564"/>
    <x v="40"/>
    <s v="JATIN ARORA"/>
    <x v="24"/>
    <x v="1"/>
    <x v="4"/>
    <x v="0"/>
    <x v="0"/>
    <s v="Mutual Fund"/>
    <s v="KOTAK SAVINGS FUND"/>
    <m/>
  </r>
  <r>
    <n v="195536"/>
    <x v="40"/>
    <s v="C.R.RAMASWAMY"/>
    <x v="11"/>
    <x v="0"/>
    <x v="2"/>
    <x v="0"/>
    <x v="2"/>
    <s v="Mutual Fund"/>
    <s v="Mirae Asset Emerging Blue-chip Fund"/>
    <m/>
  </r>
  <r>
    <n v="195539"/>
    <x v="40"/>
    <s v="K.G.KAMAKSHI"/>
    <x v="10"/>
    <x v="0"/>
    <x v="2"/>
    <x v="0"/>
    <x v="0"/>
    <s v="Mutual Fund"/>
    <s v="Mirae Asset Hybrid Equity Fund"/>
    <m/>
  </r>
  <r>
    <n v="195538"/>
    <x v="40"/>
    <s v="PRAMOD KUMAR SHARMA"/>
    <x v="11"/>
    <x v="0"/>
    <x v="2"/>
    <x v="0"/>
    <x v="1"/>
    <s v="Mutual Fund"/>
    <s v="Kotak Equity Opportunities Fund"/>
    <m/>
  </r>
  <r>
    <n v="195554"/>
    <x v="40"/>
    <s v="RAJEEV RANJAN"/>
    <x v="7"/>
    <x v="0"/>
    <x v="6"/>
    <x v="0"/>
    <x v="2"/>
    <s v="Mutual Fund"/>
    <s v="MIRAE ASSET EMERGING BLUECHIP FUND"/>
    <m/>
  </r>
  <r>
    <n v="195562"/>
    <x v="40"/>
    <s v="PRAVEEN SHARMA KUMAR"/>
    <x v="3"/>
    <x v="0"/>
    <x v="1"/>
    <x v="0"/>
    <x v="0"/>
    <s v="Mutual Fund"/>
    <s v="canar rebeco small cap fund"/>
    <m/>
  </r>
  <r>
    <n v="195561"/>
    <x v="40"/>
    <s v="PRAVEEN SHARMA KUMAR"/>
    <x v="0"/>
    <x v="0"/>
    <x v="1"/>
    <x v="0"/>
    <x v="1"/>
    <s v="Mutual Fund"/>
    <s v="Quant Flexicap Fund"/>
    <m/>
  </r>
  <r>
    <n v="195546"/>
    <x v="40"/>
    <s v="KAUSHIKA BENARGEE"/>
    <x v="25"/>
    <x v="1"/>
    <x v="5"/>
    <x v="0"/>
    <x v="0"/>
    <s v="Mutual Fund"/>
    <s v="Mirae Asset Tax Saver"/>
    <m/>
  </r>
  <r>
    <n v="195545"/>
    <x v="40"/>
    <s v="SONALIKA GAUTAM"/>
    <x v="0"/>
    <x v="0"/>
    <x v="5"/>
    <x v="0"/>
    <x v="1"/>
    <s v="Mutual Fund"/>
    <s v="ICICI PRU Multi Asset Fund"/>
    <m/>
  </r>
  <r>
    <n v="195559"/>
    <x v="40"/>
    <s v="RAJEEV KATYAL"/>
    <x v="3"/>
    <x v="0"/>
    <x v="1"/>
    <x v="0"/>
    <x v="0"/>
    <s v="Mutual Fund"/>
    <s v="canar rebeco small cap fund"/>
    <m/>
  </r>
  <r>
    <n v="195560"/>
    <x v="40"/>
    <s v="GAURAV GUPTA"/>
    <x v="28"/>
    <x v="1"/>
    <x v="1"/>
    <x v="0"/>
    <x v="0"/>
    <s v="Mutual Fund"/>
    <s v="PPFAST TAX SAVER FUND"/>
    <m/>
  </r>
  <r>
    <n v="195557"/>
    <x v="40"/>
    <s v="RAJEEV KATYAL"/>
    <x v="10"/>
    <x v="0"/>
    <x v="1"/>
    <x v="0"/>
    <x v="1"/>
    <s v="Mutual Fund"/>
    <s v="Quant Flexicap Fund"/>
    <m/>
  </r>
  <r>
    <n v="195558"/>
    <x v="40"/>
    <s v="RAJEEV KATYAL"/>
    <x v="3"/>
    <x v="0"/>
    <x v="1"/>
    <x v="0"/>
    <x v="0"/>
    <s v="Mutual Fund"/>
    <s v="kotak multicap fund"/>
    <m/>
  </r>
  <r>
    <n v="195552"/>
    <x v="40"/>
    <s v="TAPASH SEN"/>
    <x v="33"/>
    <x v="1"/>
    <x v="6"/>
    <x v="1"/>
    <x v="0"/>
    <s v="Mutual Fund"/>
    <s v="MIRAE ASSET FLEXI CAP FUND"/>
    <m/>
  </r>
  <r>
    <n v="195550"/>
    <x v="40"/>
    <s v="TAPASH SEN"/>
    <x v="32"/>
    <x v="1"/>
    <x v="6"/>
    <x v="1"/>
    <x v="0"/>
    <s v="Mutual Fund"/>
    <s v="ICICI PRUDENTIAL EQUITY &amp; DEBT FUND"/>
    <m/>
  </r>
  <r>
    <n v="195553"/>
    <x v="40"/>
    <s v="TAPASH SEN"/>
    <x v="26"/>
    <x v="1"/>
    <x v="6"/>
    <x v="1"/>
    <x v="0"/>
    <s v="Mutual Fund"/>
    <s v="SBI SMALL CAP FUND"/>
    <m/>
  </r>
  <r>
    <n v="195551"/>
    <x v="40"/>
    <s v="TAPASH SEN"/>
    <x v="32"/>
    <x v="1"/>
    <x v="6"/>
    <x v="1"/>
    <x v="0"/>
    <s v="Mutual Fund"/>
    <s v="KOTAK MULTI CAP FUND"/>
    <m/>
  </r>
  <r>
    <n v="195555"/>
    <x v="40"/>
    <s v="SUKH DEV RAJ"/>
    <x v="1"/>
    <x v="0"/>
    <x v="6"/>
    <x v="0"/>
    <x v="2"/>
    <s v="Mutual Fund"/>
    <s v="MIRAE ASSET EMERGING BLUECHIP FUND"/>
    <m/>
  </r>
  <r>
    <n v="195547"/>
    <x v="40"/>
    <s v="KAJAL RANI"/>
    <x v="8"/>
    <x v="1"/>
    <x v="5"/>
    <x v="0"/>
    <x v="0"/>
    <s v="Mutual Fund"/>
    <s v="Quant Flexicap Fund"/>
    <m/>
  </r>
  <r>
    <n v="195549"/>
    <x v="40"/>
    <s v="TAPASH SEN"/>
    <x v="14"/>
    <x v="1"/>
    <x v="6"/>
    <x v="1"/>
    <x v="0"/>
    <s v="Mutual Fund"/>
    <s v="KOTAK SAVINGS FUND"/>
    <m/>
  </r>
  <r>
    <n v="195548"/>
    <x v="40"/>
    <s v="TAPASH SEN"/>
    <x v="33"/>
    <x v="1"/>
    <x v="6"/>
    <x v="1"/>
    <x v="0"/>
    <s v="Mutual Fund"/>
    <s v="QUANT FLEXI CAP FUND"/>
    <m/>
  </r>
  <r>
    <n v="195574"/>
    <x v="41"/>
    <s v="BHAWNA GUPTA"/>
    <x v="11"/>
    <x v="0"/>
    <x v="6"/>
    <x v="0"/>
    <x v="1"/>
    <s v="Mutual Fund"/>
    <s v="QUANT FLEXI CAP FUND"/>
    <m/>
  </r>
  <r>
    <n v="195576"/>
    <x v="41"/>
    <s v="JEENI BHAVESH JOSHI"/>
    <x v="1"/>
    <x v="0"/>
    <x v="6"/>
    <x v="0"/>
    <x v="2"/>
    <s v="Mutual Fund"/>
    <s v="MIRAE ASSET TAX SAVER FUND"/>
    <m/>
  </r>
  <r>
    <n v="195575"/>
    <x v="41"/>
    <s v="BHAWNA GUPTA"/>
    <x v="11"/>
    <x v="0"/>
    <x v="6"/>
    <x v="0"/>
    <x v="1"/>
    <s v="Mutual Fund"/>
    <s v="ICICI PRUDENTIAL EQUITY &amp; DEBT FUND"/>
    <m/>
  </r>
  <r>
    <n v="195569"/>
    <x v="41"/>
    <s v="SUNITA SOOD"/>
    <x v="32"/>
    <x v="1"/>
    <x v="4"/>
    <x v="1"/>
    <x v="0"/>
    <s v="Mutual Fund"/>
    <s v="ICICI MULTI ASSET FUND"/>
    <m/>
  </r>
  <r>
    <n v="195571"/>
    <x v="41"/>
    <s v="SHAFAT SULTANA"/>
    <x v="9"/>
    <x v="1"/>
    <x v="6"/>
    <x v="0"/>
    <x v="0"/>
    <s v="Mutual Fund"/>
    <s v="PARAG PARIKH TAX SAVER FUND"/>
    <m/>
  </r>
  <r>
    <n v="195570"/>
    <x v="41"/>
    <s v="SHAFAT SULTANA"/>
    <x v="9"/>
    <x v="1"/>
    <x v="6"/>
    <x v="0"/>
    <x v="0"/>
    <s v="Mutual Fund"/>
    <s v="QUANT TAX PLAN"/>
    <m/>
  </r>
  <r>
    <n v="195573"/>
    <x v="41"/>
    <s v="MANISH KUSUMWAL"/>
    <x v="5"/>
    <x v="0"/>
    <x v="5"/>
    <x v="0"/>
    <x v="0"/>
    <s v="Mutual Fund"/>
    <s v="Quant Flexicap Fund"/>
    <m/>
  </r>
  <r>
    <n v="195572"/>
    <x v="41"/>
    <s v="MANISH KUSUMWAL"/>
    <x v="5"/>
    <x v="0"/>
    <x v="5"/>
    <x v="0"/>
    <x v="0"/>
    <s v="Mutual Fund"/>
    <s v="ICICI PRU Multi Asset Fund"/>
    <m/>
  </r>
  <r>
    <n v="195577"/>
    <x v="41"/>
    <s v="SANDEEP SHARMA"/>
    <x v="1"/>
    <x v="0"/>
    <x v="1"/>
    <x v="0"/>
    <x v="0"/>
    <s v="Mutual Fund"/>
    <s v="quant flexi cap fund"/>
    <m/>
  </r>
  <r>
    <n v="195567"/>
    <x v="41"/>
    <s v="ROSARIO GOMES"/>
    <x v="11"/>
    <x v="0"/>
    <x v="5"/>
    <x v="0"/>
    <x v="0"/>
    <s v="Mutual Fund"/>
    <s v="ICICI PRU Multi Asset Fund"/>
    <m/>
  </r>
  <r>
    <n v="195566"/>
    <x v="41"/>
    <s v="POONAM SINGH"/>
    <x v="0"/>
    <x v="0"/>
    <x v="3"/>
    <x v="0"/>
    <x v="0"/>
    <s v="Mutual Fund"/>
    <s v="MIRAE ASSET HYBRID EQUITY FUND"/>
    <m/>
  </r>
  <r>
    <n v="195565"/>
    <x v="41"/>
    <s v="POONAM SINGH"/>
    <x v="0"/>
    <x v="0"/>
    <x v="3"/>
    <x v="0"/>
    <x v="0"/>
    <s v="Mutual Fund"/>
    <s v="SBI SMALL CAP"/>
    <m/>
  </r>
  <r>
    <n v="195568"/>
    <x v="41"/>
    <s v="ROSARIO GOMES"/>
    <x v="11"/>
    <x v="0"/>
    <x v="5"/>
    <x v="0"/>
    <x v="0"/>
    <s v="Mutual Fund"/>
    <s v="Quant Flexicap Fund"/>
    <m/>
  </r>
  <r>
    <n v="195589"/>
    <x v="42"/>
    <s v="KARUNA JHA"/>
    <x v="9"/>
    <x v="1"/>
    <x v="2"/>
    <x v="0"/>
    <x v="0"/>
    <s v="Mutual Fund"/>
    <s v="Quant Flexi-Cap Fund"/>
    <m/>
  </r>
  <r>
    <n v="195590"/>
    <x v="42"/>
    <s v="KARUNA JHA"/>
    <x v="9"/>
    <x v="1"/>
    <x v="2"/>
    <x v="0"/>
    <x v="0"/>
    <s v="Mutual Fund"/>
    <s v="Canara Robeco Focused Equity Fund"/>
    <m/>
  </r>
  <r>
    <n v="195580"/>
    <x v="42"/>
    <s v="SUNIL GOUTAM"/>
    <x v="11"/>
    <x v="0"/>
    <x v="2"/>
    <x v="0"/>
    <x v="1"/>
    <s v="Mutual Fund"/>
    <s v="Mirae Asset Hybrid Equity Fund"/>
    <m/>
  </r>
  <r>
    <n v="195578"/>
    <x v="42"/>
    <s v="SUNIL GOUTAM"/>
    <x v="0"/>
    <x v="0"/>
    <x v="2"/>
    <x v="0"/>
    <x v="1"/>
    <s v="Mutual Fund"/>
    <s v="Canara Robeco Small-cap Fund"/>
    <m/>
  </r>
  <r>
    <n v="195579"/>
    <x v="42"/>
    <s v="SUNIL GOUTAM"/>
    <x v="0"/>
    <x v="0"/>
    <x v="2"/>
    <x v="0"/>
    <x v="1"/>
    <s v="Mutual Fund"/>
    <s v="HDFC Focused 30 Fund"/>
    <m/>
  </r>
  <r>
    <n v="195584"/>
    <x v="42"/>
    <s v="SUNITA DHAR HAPPA"/>
    <x v="0"/>
    <x v="1"/>
    <x v="2"/>
    <x v="0"/>
    <x v="0"/>
    <s v="Mutual Fund"/>
    <s v="axis small-cap fund"/>
    <m/>
  </r>
  <r>
    <n v="195593"/>
    <x v="42"/>
    <s v="AMIT BALONI"/>
    <x v="0"/>
    <x v="0"/>
    <x v="2"/>
    <x v="0"/>
    <x v="0"/>
    <s v="Mutual Fund"/>
    <s v="BOI Tax Advantage Fund"/>
    <m/>
  </r>
  <r>
    <n v="195583"/>
    <x v="42"/>
    <s v="SUNITA DHAR HAPPA"/>
    <x v="6"/>
    <x v="1"/>
    <x v="2"/>
    <x v="0"/>
    <x v="0"/>
    <s v="Mutual Fund"/>
    <s v="HDFC Focused 30 Fund"/>
    <m/>
  </r>
  <r>
    <n v="195591"/>
    <x v="42"/>
    <s v="DEEPAK JHA"/>
    <x v="0"/>
    <x v="0"/>
    <x v="2"/>
    <x v="0"/>
    <x v="1"/>
    <s v="Mutual Fund"/>
    <s v="Canara Robeco Small-cap Fund"/>
    <m/>
  </r>
  <r>
    <n v="195582"/>
    <x v="42"/>
    <s v="SUNITA DHAR HAPPA"/>
    <x v="6"/>
    <x v="1"/>
    <x v="2"/>
    <x v="0"/>
    <x v="0"/>
    <s v="Mutual Fund"/>
    <s v="ICICI Prudential Equity &amp; Debt Fund"/>
    <m/>
  </r>
  <r>
    <n v="195596"/>
    <x v="42"/>
    <s v="YASH PAL"/>
    <x v="9"/>
    <x v="1"/>
    <x v="1"/>
    <x v="0"/>
    <x v="0"/>
    <s v="Mutual Fund"/>
    <s v="canara robeco small cap fund"/>
    <m/>
  </r>
  <r>
    <n v="195597"/>
    <x v="42"/>
    <s v="YASH PAL"/>
    <x v="9"/>
    <x v="1"/>
    <x v="1"/>
    <x v="0"/>
    <x v="0"/>
    <s v="Mutual Fund"/>
    <s v="HDFC FOCUSED 30 FUND"/>
    <m/>
  </r>
  <r>
    <n v="195594"/>
    <x v="42"/>
    <s v="YASH PAL"/>
    <x v="9"/>
    <x v="1"/>
    <x v="1"/>
    <x v="0"/>
    <x v="0"/>
    <s v="Mutual Fund"/>
    <s v="mirae asset midcap fund"/>
    <m/>
  </r>
  <r>
    <n v="195585"/>
    <x v="42"/>
    <s v="RISHABH SAXENA"/>
    <x v="1"/>
    <x v="0"/>
    <x v="1"/>
    <x v="0"/>
    <x v="0"/>
    <s v="Mutual Fund"/>
    <s v="CANARA ROBECO SMALL CAP FUND"/>
    <m/>
  </r>
  <r>
    <n v="195586"/>
    <x v="42"/>
    <s v="RISHABH SAXENA"/>
    <x v="1"/>
    <x v="0"/>
    <x v="1"/>
    <x v="0"/>
    <x v="1"/>
    <s v="Mutual Fund"/>
    <s v="QUANT FLEXI CAP FUND"/>
    <m/>
  </r>
  <r>
    <n v="195595"/>
    <x v="42"/>
    <s v="YASH PAL"/>
    <x v="9"/>
    <x v="1"/>
    <x v="1"/>
    <x v="0"/>
    <x v="0"/>
    <s v="Mutual Fund"/>
    <s v="axis growth opp.fund"/>
    <m/>
  </r>
  <r>
    <n v="195592"/>
    <x v="42"/>
    <s v="BINOD KUMAR MAHTO"/>
    <x v="7"/>
    <x v="0"/>
    <x v="6"/>
    <x v="0"/>
    <x v="2"/>
    <s v="Mutual Fund"/>
    <s v="MIRAE ASSET EMERGING BLUECHIP FUND"/>
    <m/>
  </r>
  <r>
    <n v="195599"/>
    <x v="42"/>
    <s v="SUMIT KUMAR"/>
    <x v="1"/>
    <x v="0"/>
    <x v="6"/>
    <x v="0"/>
    <x v="2"/>
    <s v="Mutual Fund"/>
    <s v="MIRAE ASSET EMERGING BLUECHIP FUND"/>
    <m/>
  </r>
  <r>
    <n v="195581"/>
    <x v="42"/>
    <s v="SAVITA"/>
    <x v="25"/>
    <x v="1"/>
    <x v="2"/>
    <x v="0"/>
    <x v="0"/>
    <s v="Mutual Fund"/>
    <s v="Mirae Asset Tax Saver Fund"/>
    <m/>
  </r>
  <r>
    <n v="195587"/>
    <x v="42"/>
    <s v="SANJAY PRASAD"/>
    <x v="3"/>
    <x v="0"/>
    <x v="5"/>
    <x v="0"/>
    <x v="1"/>
    <s v="Mutual Fund"/>
    <s v="ICICI PRU Multi Asset Fund"/>
    <m/>
  </r>
  <r>
    <n v="195588"/>
    <x v="42"/>
    <s v="SANJAY KUMAR RAI"/>
    <x v="11"/>
    <x v="0"/>
    <x v="5"/>
    <x v="0"/>
    <x v="1"/>
    <s v="Mutual Fund"/>
    <s v="ICICI PRU Multi Asset Fund"/>
    <m/>
  </r>
  <r>
    <n v="195598"/>
    <x v="42"/>
    <s v="SANTOSH TUKARAM SHETYE"/>
    <x v="7"/>
    <x v="0"/>
    <x v="6"/>
    <x v="0"/>
    <x v="0"/>
    <s v="Mutual Fund"/>
    <s v="MIRAE ASSET TAX SAVER FUND"/>
    <m/>
  </r>
  <r>
    <n v="195602"/>
    <x v="43"/>
    <s v="AAKASHLINA MITRA"/>
    <x v="27"/>
    <x v="0"/>
    <x v="2"/>
    <x v="0"/>
    <x v="0"/>
    <s v="Mutual Fund"/>
    <s v="Axis Treasury Advantage Fund"/>
    <m/>
  </r>
  <r>
    <n v="195601"/>
    <x v="43"/>
    <s v="AAKASHLINA MITRA"/>
    <x v="27"/>
    <x v="0"/>
    <x v="2"/>
    <x v="0"/>
    <x v="0"/>
    <s v="Mutual Fund"/>
    <s v="ICICI Prudential Saving Fund"/>
    <m/>
  </r>
  <r>
    <n v="195604"/>
    <x v="43"/>
    <s v="SUMAN"/>
    <x v="1"/>
    <x v="0"/>
    <x v="2"/>
    <x v="0"/>
    <x v="0"/>
    <s v="Mutual Fund"/>
    <s v="Canara Robeco Small-cap Fund"/>
    <m/>
  </r>
  <r>
    <n v="195603"/>
    <x v="43"/>
    <s v="SUMAN"/>
    <x v="1"/>
    <x v="0"/>
    <x v="2"/>
    <x v="0"/>
    <x v="0"/>
    <s v="Mutual Fund"/>
    <s v="Mirae Asset Mid-Cap Fund."/>
    <m/>
  </r>
  <r>
    <n v="195600"/>
    <x v="43"/>
    <s v="AAKASHLINA MITRA"/>
    <x v="0"/>
    <x v="0"/>
    <x v="2"/>
    <x v="0"/>
    <x v="0"/>
    <s v="Mutual Fund"/>
    <s v="Kotak Equity Saving Fund"/>
    <m/>
  </r>
  <r>
    <n v="195608"/>
    <x v="43"/>
    <s v="LATA"/>
    <x v="0"/>
    <x v="1"/>
    <x v="5"/>
    <x v="0"/>
    <x v="0"/>
    <s v="Mutual Fund"/>
    <s v="Bank of India Small Cap"/>
    <m/>
  </r>
  <r>
    <n v="195605"/>
    <x v="43"/>
    <s v="NIPUN MAHAJAN"/>
    <x v="43"/>
    <x v="1"/>
    <x v="1"/>
    <x v="0"/>
    <x v="1"/>
    <s v="Mutual Fund"/>
    <s v="quant flexi cao fund"/>
    <m/>
  </r>
  <r>
    <n v="195607"/>
    <x v="43"/>
    <s v="RASHIMA SHARMA"/>
    <x v="35"/>
    <x v="1"/>
    <x v="5"/>
    <x v="0"/>
    <x v="0"/>
    <s v="Mutual Fund"/>
    <s v="Quant Tax Saver"/>
    <m/>
  </r>
  <r>
    <n v="195610"/>
    <x v="43"/>
    <s v="VISHAL SINGH"/>
    <x v="0"/>
    <x v="0"/>
    <x v="2"/>
    <x v="0"/>
    <x v="1"/>
    <s v="Mutual Fund"/>
    <s v="HDFC Focused 30 Fund"/>
    <m/>
  </r>
  <r>
    <n v="195609"/>
    <x v="43"/>
    <s v="VISHAL SINGH"/>
    <x v="17"/>
    <x v="0"/>
    <x v="2"/>
    <x v="0"/>
    <x v="0"/>
    <s v="Mutual Fund"/>
    <s v="Canara Robeco Small-cap Fund"/>
    <m/>
  </r>
  <r>
    <n v="195606"/>
    <x v="43"/>
    <s v="LALITA"/>
    <x v="0"/>
    <x v="1"/>
    <x v="3"/>
    <x v="0"/>
    <x v="0"/>
    <s v="Mutual Fund"/>
    <s v="BOI AXA FLEXI CAP FUND"/>
    <m/>
  </r>
  <r>
    <n v="195660"/>
    <x v="44"/>
    <s v="SAVITA"/>
    <x v="4"/>
    <x v="1"/>
    <x v="2"/>
    <x v="0"/>
    <x v="0"/>
    <s v="Mutual Fund"/>
    <s v="Mirae Asset Tax Saver Fund"/>
    <m/>
  </r>
  <r>
    <n v="195623"/>
    <x v="44"/>
    <s v="SHWETA GOYAL"/>
    <x v="14"/>
    <x v="1"/>
    <x v="0"/>
    <x v="0"/>
    <x v="0"/>
    <s v="Mutual Fund"/>
    <s v="Mirae Asset flexi cap fund"/>
    <m/>
  </r>
  <r>
    <n v="195624"/>
    <x v="44"/>
    <s v="MOHD ALAM"/>
    <x v="7"/>
    <x v="0"/>
    <x v="6"/>
    <x v="1"/>
    <x v="0"/>
    <s v="Mutual Fund"/>
    <s v="QUANT FLEXI CAP FUND"/>
    <m/>
  </r>
  <r>
    <n v="195625"/>
    <x v="44"/>
    <s v="MOHD ALAM"/>
    <x v="7"/>
    <x v="0"/>
    <x v="6"/>
    <x v="1"/>
    <x v="0"/>
    <s v="Mutual Fund"/>
    <s v="ICICI PRUDENTIAL EQUITY &amp; DEBT FUND"/>
    <m/>
  </r>
  <r>
    <n v="195619"/>
    <x v="44"/>
    <s v="SHAUN SAJAN JACOB"/>
    <x v="1"/>
    <x v="0"/>
    <x v="0"/>
    <x v="1"/>
    <x v="0"/>
    <s v="Mutual Fund"/>
    <s v="JM Flexi Cap fund"/>
    <m/>
  </r>
  <r>
    <n v="195612"/>
    <x v="44"/>
    <s v="SUNITA SOOD"/>
    <x v="33"/>
    <x v="1"/>
    <x v="4"/>
    <x v="0"/>
    <x v="0"/>
    <s v="Mutual Fund"/>
    <s v="ICICI MULTI ASSET FUND"/>
    <m/>
  </r>
  <r>
    <n v="195613"/>
    <x v="44"/>
    <s v="SUNITA SOOD"/>
    <x v="0"/>
    <x v="0"/>
    <x v="4"/>
    <x v="0"/>
    <x v="0"/>
    <s v="Mutual Fund"/>
    <s v="MIRAE ASSET FLEXICAP FUND"/>
    <m/>
  </r>
  <r>
    <n v="195620"/>
    <x v="44"/>
    <s v="SHAUN SAJAN JACOB"/>
    <x v="7"/>
    <x v="0"/>
    <x v="0"/>
    <x v="1"/>
    <x v="0"/>
    <s v="Mutual Fund"/>
    <s v="Kotak multi asset allocator FoF"/>
    <m/>
  </r>
  <r>
    <n v="195611"/>
    <x v="44"/>
    <s v="PRAVEEN PEYYALA"/>
    <x v="4"/>
    <x v="0"/>
    <x v="0"/>
    <x v="0"/>
    <x v="0"/>
    <s v="Mutual Fund"/>
    <s v="Canara Robeco Small Cap fund"/>
    <m/>
  </r>
  <r>
    <n v="195629"/>
    <x v="44"/>
    <s v="TAPASH SEN"/>
    <x v="26"/>
    <x v="1"/>
    <x v="6"/>
    <x v="1"/>
    <x v="0"/>
    <s v="Mutual Fund"/>
    <s v="QUANT SMALL CAP FUND"/>
    <m/>
  </r>
  <r>
    <n v="195626"/>
    <x v="44"/>
    <s v="TRIBUVAN CHAND PANDEY"/>
    <x v="0"/>
    <x v="0"/>
    <x v="5"/>
    <x v="0"/>
    <x v="1"/>
    <s v="Mutual Fund"/>
    <s v="kotak Multicap Fund"/>
    <m/>
  </r>
  <r>
    <n v="195627"/>
    <x v="44"/>
    <s v="RAJAN RAJESH GUPTA"/>
    <x v="7"/>
    <x v="0"/>
    <x v="5"/>
    <x v="1"/>
    <x v="0"/>
    <s v="Mutual Fund"/>
    <s v="Mirae Asset Flexicap Fund"/>
    <m/>
  </r>
  <r>
    <n v="195618"/>
    <x v="44"/>
    <s v="ANNU RANA"/>
    <x v="10"/>
    <x v="0"/>
    <x v="1"/>
    <x v="0"/>
    <x v="1"/>
    <s v="Mutual Fund"/>
    <s v="ppfas flexi cap fund"/>
    <m/>
  </r>
  <r>
    <n v="195616"/>
    <x v="44"/>
    <s v="ANNU RANA"/>
    <x v="17"/>
    <x v="0"/>
    <x v="1"/>
    <x v="0"/>
    <x v="1"/>
    <s v="Mutual Fund"/>
    <s v="mirae asset flexi cap fund"/>
    <m/>
  </r>
  <r>
    <n v="195617"/>
    <x v="44"/>
    <s v="ANNU RANA"/>
    <x v="0"/>
    <x v="0"/>
    <x v="1"/>
    <x v="0"/>
    <x v="1"/>
    <s v="Mutual Fund"/>
    <s v="sbi small cap fund"/>
    <m/>
  </r>
  <r>
    <n v="195621"/>
    <x v="44"/>
    <s v="RUSHIKESH GAJANAN GHAVAT"/>
    <x v="7"/>
    <x v="0"/>
    <x v="3"/>
    <x v="1"/>
    <x v="0"/>
    <s v="Mutual Fund"/>
    <s v="ICICI Prudential Equity &amp; Debt Fund"/>
    <m/>
  </r>
  <r>
    <n v="195614"/>
    <x v="44"/>
    <s v="ANJALI AGGARWAL"/>
    <x v="5"/>
    <x v="0"/>
    <x v="6"/>
    <x v="1"/>
    <x v="0"/>
    <s v="Mutual Fund"/>
    <s v="QUANT FLEXI CAP FUND"/>
    <m/>
  </r>
  <r>
    <n v="195628"/>
    <x v="44"/>
    <s v="TAPASH SEN"/>
    <x v="32"/>
    <x v="1"/>
    <x v="6"/>
    <x v="1"/>
    <x v="0"/>
    <s v="Mutual Fund"/>
    <s v="KOTAK EQUITY SAVINGS FUND"/>
    <m/>
  </r>
  <r>
    <n v="195615"/>
    <x v="44"/>
    <s v="ANJALI AGGARWAL"/>
    <x v="5"/>
    <x v="0"/>
    <x v="6"/>
    <x v="1"/>
    <x v="0"/>
    <s v="Mutual Fund"/>
    <s v="MIRAE ASSET HYBRID EQUITY FUND"/>
    <m/>
  </r>
  <r>
    <n v="195622"/>
    <x v="44"/>
    <s v="RUSHIKESH GAJANAN GHAVAT"/>
    <x v="7"/>
    <x v="0"/>
    <x v="3"/>
    <x v="1"/>
    <x v="0"/>
    <s v="Mutual Fund"/>
    <s v="Mirae Asset flexi cap fund"/>
    <m/>
  </r>
  <r>
    <n v="195630"/>
    <x v="44"/>
    <s v="ANAND SINGH"/>
    <x v="1"/>
    <x v="0"/>
    <x v="3"/>
    <x v="0"/>
    <x v="1"/>
    <s v="Mutual Fund"/>
    <s v="Mirae Asset flexi cap fund"/>
    <m/>
  </r>
  <r>
    <n v="195653"/>
    <x v="45"/>
    <s v="VIPUL TIWARI"/>
    <x v="11"/>
    <x v="0"/>
    <x v="6"/>
    <x v="0"/>
    <x v="1"/>
    <s v="Mutual Fund"/>
    <s v="ICICI PRUDENTIAL EQUITY &amp; DEBT FUND"/>
    <m/>
  </r>
  <r>
    <n v="195646"/>
    <x v="45"/>
    <s v="TANISHQ GUPTA"/>
    <x v="11"/>
    <x v="0"/>
    <x v="6"/>
    <x v="1"/>
    <x v="0"/>
    <s v="Mutual Fund"/>
    <s v="ICICI PRUDENTIAL EQUITY &amp; DEBT FUND"/>
    <m/>
  </r>
  <r>
    <n v="195652"/>
    <x v="45"/>
    <s v="RITU GUPTA"/>
    <x v="9"/>
    <x v="0"/>
    <x v="6"/>
    <x v="0"/>
    <x v="2"/>
    <s v="Mutual Fund"/>
    <s v="MIRAE ASSET EMERGING BLUECHIP FUND"/>
    <m/>
  </r>
  <r>
    <n v="195638"/>
    <x v="45"/>
    <s v="JASWANT B SINGH"/>
    <x v="7"/>
    <x v="0"/>
    <x v="6"/>
    <x v="0"/>
    <x v="0"/>
    <s v="Mutual Fund"/>
    <s v="MIRAE ASSET FLEXI CAP FUND"/>
    <m/>
  </r>
  <r>
    <n v="195651"/>
    <x v="45"/>
    <s v="RITU GUPTA"/>
    <x v="5"/>
    <x v="0"/>
    <x v="6"/>
    <x v="0"/>
    <x v="1"/>
    <s v="Mutual Fund"/>
    <s v="MIRAE ASSET FLEXI CAP FUND"/>
    <m/>
  </r>
  <r>
    <n v="195648"/>
    <x v="45"/>
    <s v="TANISHQ GUPTA"/>
    <x v="3"/>
    <x v="0"/>
    <x v="6"/>
    <x v="1"/>
    <x v="0"/>
    <s v="Mutual Fund"/>
    <s v="PARAG PARIKH TAX SAVER FUND"/>
    <m/>
  </r>
  <r>
    <n v="195632"/>
    <x v="45"/>
    <s v="SUNITA DHAR HAPPA"/>
    <x v="6"/>
    <x v="1"/>
    <x v="2"/>
    <x v="0"/>
    <x v="0"/>
    <s v="Mutual Fund"/>
    <s v="Mirae Asset Flexi-cap Fund"/>
    <m/>
  </r>
  <r>
    <n v="195633"/>
    <x v="45"/>
    <s v="SUNITA DHAR HAPPA"/>
    <x v="6"/>
    <x v="1"/>
    <x v="2"/>
    <x v="0"/>
    <x v="0"/>
    <s v="Mutual Fund"/>
    <s v="ICICI Prudential Equity &amp; Debt Fund"/>
    <m/>
  </r>
  <r>
    <n v="195631"/>
    <x v="45"/>
    <s v="SUNITA DHAR HAPPA"/>
    <x v="6"/>
    <x v="1"/>
    <x v="2"/>
    <x v="0"/>
    <x v="0"/>
    <s v="Mutual Fund"/>
    <s v="axis small-cap fund"/>
    <m/>
  </r>
  <r>
    <n v="195636"/>
    <x v="45"/>
    <s v="HEMLATA SHARMA"/>
    <x v="1"/>
    <x v="0"/>
    <x v="2"/>
    <x v="0"/>
    <x v="1"/>
    <s v="Mutual Fund"/>
    <s v="Mirae Asset Flexi-cap Fund"/>
    <m/>
  </r>
  <r>
    <n v="195637"/>
    <x v="45"/>
    <s v="HEMLATA SHARMA"/>
    <x v="1"/>
    <x v="0"/>
    <x v="2"/>
    <x v="0"/>
    <x v="1"/>
    <s v="Mutual Fund"/>
    <s v="Kotak Multicap Fund"/>
    <m/>
  </r>
  <r>
    <n v="195647"/>
    <x v="45"/>
    <s v="TANISHQ GUPTA"/>
    <x v="11"/>
    <x v="0"/>
    <x v="6"/>
    <x v="1"/>
    <x v="0"/>
    <s v="Mutual Fund"/>
    <s v="MIRAE ASSET FLEXI CAP FUND"/>
    <m/>
  </r>
  <r>
    <n v="195639"/>
    <x v="45"/>
    <s v="SHIWANI VARUN"/>
    <x v="7"/>
    <x v="0"/>
    <x v="3"/>
    <x v="0"/>
    <x v="0"/>
    <s v="Mutual Fund"/>
    <s v="Mirae Asset flexi cap fund"/>
    <m/>
  </r>
  <r>
    <n v="195649"/>
    <x v="45"/>
    <s v="TANISHQ GUPTA"/>
    <x v="1"/>
    <x v="0"/>
    <x v="6"/>
    <x v="1"/>
    <x v="0"/>
    <s v="Mutual Fund"/>
    <s v="QUANT SMALL CAP FUND"/>
    <m/>
  </r>
  <r>
    <n v="195650"/>
    <x v="45"/>
    <s v="RITU GUPTA"/>
    <x v="5"/>
    <x v="0"/>
    <x v="6"/>
    <x v="0"/>
    <x v="0"/>
    <s v="Mutual Fund"/>
    <s v="MIRAE ASSET FLEXI CAP FUND"/>
    <m/>
  </r>
  <r>
    <n v="195640"/>
    <x v="45"/>
    <s v="IRSHAD"/>
    <x v="3"/>
    <x v="0"/>
    <x v="5"/>
    <x v="1"/>
    <x v="0"/>
    <s v="Mutual Fund"/>
    <s v="ICICI PRU Multi Asset Fund"/>
    <m/>
  </r>
  <r>
    <n v="195641"/>
    <x v="45"/>
    <s v="IRSHAD"/>
    <x v="1"/>
    <x v="0"/>
    <x v="5"/>
    <x v="1"/>
    <x v="0"/>
    <s v="Mutual Fund"/>
    <s v="Mirae Asset Flexicap Fund"/>
    <m/>
  </r>
  <r>
    <n v="195655"/>
    <x v="45"/>
    <s v="AJAY KUMAR YADAV"/>
    <x v="7"/>
    <x v="0"/>
    <x v="3"/>
    <x v="0"/>
    <x v="1"/>
    <s v="Mutual Fund"/>
    <s v="Mirae Asset flexi cap fund"/>
    <m/>
  </r>
  <r>
    <n v="195654"/>
    <x v="45"/>
    <s v="SHOURYADEEP MISHRA"/>
    <x v="44"/>
    <x v="0"/>
    <x v="6"/>
    <x v="0"/>
    <x v="0"/>
    <s v="Mutual Fund"/>
    <s v="MIRAE ASSET FLEXI CAP FUND"/>
    <m/>
  </r>
  <r>
    <n v="195645"/>
    <x v="45"/>
    <s v="AAKRITI BUDHIRAJA"/>
    <x v="1"/>
    <x v="0"/>
    <x v="6"/>
    <x v="0"/>
    <x v="2"/>
    <s v="Mutual Fund"/>
    <s v="KOTAK BALANCED ADVANTAGE FUND"/>
    <m/>
  </r>
  <r>
    <n v="195634"/>
    <x v="45"/>
    <s v="MANUJ GUPTA"/>
    <x v="0"/>
    <x v="0"/>
    <x v="6"/>
    <x v="0"/>
    <x v="0"/>
    <s v="Mutual Fund"/>
    <s v="MIRAE ASSET HYBRID EQUITY FUND"/>
    <m/>
  </r>
  <r>
    <n v="195635"/>
    <x v="45"/>
    <s v="MANUJ GUPTA"/>
    <x v="0"/>
    <x v="0"/>
    <x v="6"/>
    <x v="0"/>
    <x v="0"/>
    <s v="Mutual Fund"/>
    <s v="QUANT FLEXI CAP FUND"/>
    <m/>
  </r>
  <r>
    <n v="195644"/>
    <x v="45"/>
    <s v="SUDHIR MADAAN"/>
    <x v="6"/>
    <x v="1"/>
    <x v="6"/>
    <x v="0"/>
    <x v="0"/>
    <s v="Mutual Fund"/>
    <s v="SBI SMALL CAP FUND"/>
    <m/>
  </r>
  <r>
    <n v="195642"/>
    <x v="45"/>
    <s v="SUDHIR MADAAN"/>
    <x v="6"/>
    <x v="1"/>
    <x v="6"/>
    <x v="0"/>
    <x v="0"/>
    <s v="Mutual Fund"/>
    <s v="MIRAE ASSET FLEXI CAP FUND"/>
    <m/>
  </r>
  <r>
    <n v="195643"/>
    <x v="45"/>
    <s v="SUDHIR MADAAN"/>
    <x v="6"/>
    <x v="1"/>
    <x v="6"/>
    <x v="0"/>
    <x v="0"/>
    <s v="Mutual Fund"/>
    <s v="CANARA ROBECO SMALL CAP FUND"/>
    <m/>
  </r>
  <r>
    <n v="195659"/>
    <x v="46"/>
    <s v="ATUL KUMAR MOUDGIL"/>
    <x v="3"/>
    <x v="0"/>
    <x v="2"/>
    <x v="0"/>
    <x v="2"/>
    <s v="Mutual Fund"/>
    <s v="Parag Parikh Flexi-cap Fund"/>
    <m/>
  </r>
  <r>
    <n v="195665"/>
    <x v="46"/>
    <s v="VIPUL JAIN"/>
    <x v="6"/>
    <x v="1"/>
    <x v="2"/>
    <x v="0"/>
    <x v="0"/>
    <s v="Mutual Fund"/>
    <s v="Kotak Multicap Fund"/>
    <m/>
  </r>
  <r>
    <n v="195664"/>
    <x v="46"/>
    <s v="VIPUL JAIN"/>
    <x v="6"/>
    <x v="1"/>
    <x v="2"/>
    <x v="0"/>
    <x v="0"/>
    <s v="Mutual Fund"/>
    <s v="Quant Flexi-Cap Fund"/>
    <m/>
  </r>
  <r>
    <n v="195656"/>
    <x v="46"/>
    <s v="APURV NAYAN"/>
    <x v="3"/>
    <x v="0"/>
    <x v="2"/>
    <x v="0"/>
    <x v="2"/>
    <s v="Mutual Fund"/>
    <s v="Mirae Asset Hybrid Equity Fund"/>
    <m/>
  </r>
  <r>
    <n v="195677"/>
    <x v="46"/>
    <s v="ANIKET NARULA"/>
    <x v="10"/>
    <x v="0"/>
    <x v="6"/>
    <x v="0"/>
    <x v="2"/>
    <s v="Mutual Fund"/>
    <s v="PARAG PARIKH FLEXI CAP FUND"/>
    <m/>
  </r>
  <r>
    <n v="195670"/>
    <x v="46"/>
    <s v="DEVESH KAUSHIK"/>
    <x v="0"/>
    <x v="0"/>
    <x v="2"/>
    <x v="0"/>
    <x v="1"/>
    <s v="Mutual Fund"/>
    <s v="axis small-cap fund"/>
    <m/>
  </r>
  <r>
    <n v="195668"/>
    <x v="46"/>
    <s v="CHETNA CHERUKUPALLI"/>
    <x v="1"/>
    <x v="0"/>
    <x v="2"/>
    <x v="0"/>
    <x v="0"/>
    <s v="Mutual Fund"/>
    <s v="Mirae Asset Flexi-cap Fund"/>
    <m/>
  </r>
  <r>
    <n v="195669"/>
    <x v="46"/>
    <s v="SANJEEV BANSAL"/>
    <x v="1"/>
    <x v="0"/>
    <x v="0"/>
    <x v="0"/>
    <x v="1"/>
    <s v="Mutual Fund"/>
    <s v="JM Flexi Cap fund"/>
    <m/>
  </r>
  <r>
    <n v="195680"/>
    <x v="46"/>
    <s v="RADHIKA AGARWAL"/>
    <x v="10"/>
    <x v="0"/>
    <x v="0"/>
    <x v="0"/>
    <x v="2"/>
    <s v="Mutual Fund"/>
    <s v="Kotak tax saver fund"/>
    <m/>
  </r>
  <r>
    <n v="195686"/>
    <x v="46"/>
    <s v="RAVI KUMAR AGRAWAL"/>
    <x v="7"/>
    <x v="0"/>
    <x v="0"/>
    <x v="0"/>
    <x v="1"/>
    <s v="Mutual Fund"/>
    <s v="ICICI Prudential Multi Asset Fund"/>
    <m/>
  </r>
  <r>
    <n v="195681"/>
    <x v="46"/>
    <s v="RADHIKA AGARWAL"/>
    <x v="10"/>
    <x v="0"/>
    <x v="0"/>
    <x v="0"/>
    <x v="2"/>
    <s v="Mutual Fund"/>
    <s v="Mirae Asset Tax saver fund"/>
    <m/>
  </r>
  <r>
    <n v="195684"/>
    <x v="46"/>
    <s v="SHANTI LAL"/>
    <x v="7"/>
    <x v="0"/>
    <x v="0"/>
    <x v="0"/>
    <x v="1"/>
    <s v="Mutual Fund"/>
    <s v="Mirae Asset flexi cap fund"/>
    <m/>
  </r>
  <r>
    <n v="195671"/>
    <x v="46"/>
    <s v="SANDIP KUMAR"/>
    <x v="3"/>
    <x v="0"/>
    <x v="0"/>
    <x v="0"/>
    <x v="1"/>
    <s v="Mutual Fund"/>
    <s v="JM Flexi Cap fund"/>
    <m/>
  </r>
  <r>
    <n v="195679"/>
    <x v="46"/>
    <s v="DIWAN SINGH RAUTELA"/>
    <x v="7"/>
    <x v="0"/>
    <x v="0"/>
    <x v="0"/>
    <x v="2"/>
    <s v="Mutual Fund"/>
    <s v="Parag parikh Flexi Cap Fund"/>
    <m/>
  </r>
  <r>
    <n v="195682"/>
    <x v="46"/>
    <s v="ANIRUDHA G TULJAPURKAR"/>
    <x v="3"/>
    <x v="0"/>
    <x v="5"/>
    <x v="0"/>
    <x v="1"/>
    <s v="Mutual Fund"/>
    <s v="ICICI Prudential Multi-Asset Fund-Regular-"/>
    <m/>
  </r>
  <r>
    <n v="195683"/>
    <x v="46"/>
    <s v="SAVITA DEVI"/>
    <x v="1"/>
    <x v="0"/>
    <x v="5"/>
    <x v="0"/>
    <x v="2"/>
    <s v="Mutual Fund"/>
    <s v="Mirae Asset Hybrid-Equity Fund"/>
    <m/>
  </r>
  <r>
    <n v="195674"/>
    <x v="46"/>
    <s v="ANUJ"/>
    <x v="1"/>
    <x v="0"/>
    <x v="3"/>
    <x v="0"/>
    <x v="0"/>
    <s v="Mutual Fund"/>
    <s v="ICICI Prudential Equity &amp; Debt Fund"/>
    <m/>
  </r>
  <r>
    <n v="195675"/>
    <x v="46"/>
    <s v="ANUJ"/>
    <x v="1"/>
    <x v="0"/>
    <x v="3"/>
    <x v="0"/>
    <x v="0"/>
    <s v="Mutual Fund"/>
    <s v="Mirae Asset flexi cap fund"/>
    <m/>
  </r>
  <r>
    <n v="195666"/>
    <x v="46"/>
    <s v="MONIKA SHARMA"/>
    <x v="0"/>
    <x v="0"/>
    <x v="1"/>
    <x v="0"/>
    <x v="1"/>
    <s v="Mutual Fund"/>
    <s v="Axis Small Cap Fund Growth"/>
    <m/>
  </r>
  <r>
    <n v="195657"/>
    <x v="46"/>
    <s v="AMAN NARULA"/>
    <x v="0"/>
    <x v="0"/>
    <x v="1"/>
    <x v="0"/>
    <x v="1"/>
    <s v="Mutual Fund"/>
    <s v="ppfas tax saver fund"/>
    <m/>
  </r>
  <r>
    <n v="195658"/>
    <x v="46"/>
    <s v="AMAN NARULA"/>
    <x v="10"/>
    <x v="0"/>
    <x v="1"/>
    <x v="0"/>
    <x v="1"/>
    <s v="Mutual Fund"/>
    <s v="quant flexi cap fund"/>
    <m/>
  </r>
  <r>
    <n v="195667"/>
    <x v="46"/>
    <s v="MONIKA SHARMA"/>
    <x v="4"/>
    <x v="0"/>
    <x v="1"/>
    <x v="0"/>
    <x v="2"/>
    <s v="Mutual Fund"/>
    <s v="Parag Parikh Flexi-cap Fund"/>
    <m/>
  </r>
  <r>
    <n v="195662"/>
    <x v="46"/>
    <s v="AMIT GUPTA"/>
    <x v="10"/>
    <x v="0"/>
    <x v="6"/>
    <x v="0"/>
    <x v="1"/>
    <s v="Mutual Fund"/>
    <s v="MIRAE ASSET FLEXI CAP FUND"/>
    <m/>
  </r>
  <r>
    <n v="195678"/>
    <x v="46"/>
    <s v="ANIKET NARULA"/>
    <x v="3"/>
    <x v="0"/>
    <x v="6"/>
    <x v="0"/>
    <x v="1"/>
    <s v="Mutual Fund"/>
    <s v="ICICI PRUDENTIAL EQUITY &amp; DEBT FUND"/>
    <m/>
  </r>
  <r>
    <n v="195676"/>
    <x v="46"/>
    <s v="ANIKET NARULA"/>
    <x v="3"/>
    <x v="0"/>
    <x v="6"/>
    <x v="0"/>
    <x v="2"/>
    <s v="Mutual Fund"/>
    <s v="MIRAE ASSET MID CAP FUND"/>
    <m/>
  </r>
  <r>
    <n v="195663"/>
    <x v="46"/>
    <s v="AMIT GUPTA"/>
    <x v="3"/>
    <x v="0"/>
    <x v="6"/>
    <x v="0"/>
    <x v="1"/>
    <s v="Mutual Fund"/>
    <s v="QUANT SMALL CAP FUND"/>
    <m/>
  </r>
  <r>
    <n v="195672"/>
    <x v="46"/>
    <s v="ASHITA ANAND"/>
    <x v="3"/>
    <x v="0"/>
    <x v="6"/>
    <x v="0"/>
    <x v="1"/>
    <s v="Mutual Fund"/>
    <s v="MIRAE ASSET FLEXI CAP FUND"/>
    <m/>
  </r>
  <r>
    <n v="195661"/>
    <x v="46"/>
    <s v="AMIT GUPTA"/>
    <x v="3"/>
    <x v="0"/>
    <x v="6"/>
    <x v="0"/>
    <x v="1"/>
    <s v="Mutual Fund"/>
    <s v="ICICI PRUDENTIAL EQUITY &amp; DEBT FUND"/>
    <m/>
  </r>
  <r>
    <n v="195685"/>
    <x v="46"/>
    <s v="ABHIJIT ASHOK SALVI"/>
    <x v="1"/>
    <x v="0"/>
    <x v="6"/>
    <x v="0"/>
    <x v="0"/>
    <s v="Mutual Fund"/>
    <s v="MIRAE ASSET FLEXI CAP FUND"/>
    <m/>
  </r>
  <r>
    <n v="195673"/>
    <x v="46"/>
    <s v="ASHITA ANAND"/>
    <x v="3"/>
    <x v="0"/>
    <x v="6"/>
    <x v="0"/>
    <x v="1"/>
    <s v="Mutual Fund"/>
    <s v="CANARA ROBECO SMALL CAP FUND"/>
    <m/>
  </r>
  <r>
    <n v="195703"/>
    <x v="47"/>
    <s v="JYOTI RANI"/>
    <x v="11"/>
    <x v="0"/>
    <x v="2"/>
    <x v="0"/>
    <x v="0"/>
    <s v="Mutual Fund"/>
    <s v="Mirae Asset Flexi-cap Fund"/>
    <m/>
  </r>
  <r>
    <n v="195705"/>
    <x v="47"/>
    <s v="JYOTI RANI"/>
    <x v="11"/>
    <x v="0"/>
    <x v="2"/>
    <x v="0"/>
    <x v="0"/>
    <s v="Mutual Fund"/>
    <s v="ICICI Prudential Multi-Asset Fund"/>
    <m/>
  </r>
  <r>
    <n v="195699"/>
    <x v="47"/>
    <s v="NEERAJ KUMAR"/>
    <x v="10"/>
    <x v="0"/>
    <x v="2"/>
    <x v="0"/>
    <x v="1"/>
    <s v="Mutual Fund"/>
    <s v="Axis Midcap Fund"/>
    <m/>
  </r>
  <r>
    <n v="195700"/>
    <x v="47"/>
    <s v="NEERAJ KUMAR"/>
    <x v="10"/>
    <x v="0"/>
    <x v="2"/>
    <x v="0"/>
    <x v="1"/>
    <s v="Mutual Fund"/>
    <s v="Canara Robeco Small-cap Fund"/>
    <m/>
  </r>
  <r>
    <n v="195692"/>
    <x v="47"/>
    <s v="BALAKRISHNA SHETTY"/>
    <x v="6"/>
    <x v="1"/>
    <x v="4"/>
    <x v="0"/>
    <x v="0"/>
    <s v="Mutual Fund"/>
    <s v="CANARA ROBECO SMALLCAP FUND"/>
    <m/>
  </r>
  <r>
    <n v="195690"/>
    <x v="47"/>
    <s v="BALAKRISHNA SHETTY"/>
    <x v="14"/>
    <x v="1"/>
    <x v="4"/>
    <x v="0"/>
    <x v="0"/>
    <s v="Mutual Fund"/>
    <s v="MIRAE ASSET FLEXICAP FUND"/>
    <m/>
  </r>
  <r>
    <n v="195702"/>
    <x v="47"/>
    <s v="JYOTI RANI"/>
    <x v="0"/>
    <x v="0"/>
    <x v="2"/>
    <x v="0"/>
    <x v="0"/>
    <s v="Mutual Fund"/>
    <s v="Canara Robeco Small-cap Fund"/>
    <m/>
  </r>
  <r>
    <n v="195691"/>
    <x v="47"/>
    <s v="BALAKRISHNA SHETTY"/>
    <x v="45"/>
    <x v="1"/>
    <x v="4"/>
    <x v="0"/>
    <x v="0"/>
    <s v="Mutual Fund"/>
    <s v="ICICI MULTI ASSET FUND"/>
    <m/>
  </r>
  <r>
    <n v="195697"/>
    <x v="47"/>
    <s v="GAURAV"/>
    <x v="11"/>
    <x v="0"/>
    <x v="2"/>
    <x v="0"/>
    <x v="1"/>
    <s v="Mutual Fund"/>
    <s v="Quant Flexi-Cap Fund"/>
    <m/>
  </r>
  <r>
    <n v="195695"/>
    <x v="47"/>
    <s v="VIJAY KUMAR JAISWAL"/>
    <x v="14"/>
    <x v="1"/>
    <x v="3"/>
    <x v="0"/>
    <x v="1"/>
    <s v="Mutual Fund"/>
    <s v="icici multi asset fund"/>
    <m/>
  </r>
  <r>
    <n v="195693"/>
    <x v="47"/>
    <s v="S MUTHUKUMARAN"/>
    <x v="1"/>
    <x v="0"/>
    <x v="3"/>
    <x v="0"/>
    <x v="1"/>
    <s v="Mutual Fund"/>
    <s v="Mirae Asset flexi cap fund"/>
    <m/>
  </r>
  <r>
    <n v="195698"/>
    <x v="47"/>
    <s v="JITENDRA PRATAP SINGH"/>
    <x v="7"/>
    <x v="0"/>
    <x v="3"/>
    <x v="0"/>
    <x v="1"/>
    <s v="Mutual Fund"/>
    <s v="Mirae Asset flexi cap fund"/>
    <m/>
  </r>
  <r>
    <n v="195704"/>
    <x v="47"/>
    <s v="MEENAKSHI CHAUHAN"/>
    <x v="10"/>
    <x v="0"/>
    <x v="5"/>
    <x v="0"/>
    <x v="1"/>
    <s v="Mutual Fund"/>
    <s v="ICICI PRU Multi Asset Fund"/>
    <m/>
  </r>
  <r>
    <n v="195701"/>
    <x v="47"/>
    <s v="SUCHETA BANERJEE"/>
    <x v="28"/>
    <x v="1"/>
    <x v="5"/>
    <x v="0"/>
    <x v="0"/>
    <s v="Mutual Fund"/>
    <s v="ICICI PRU Multi Asset Fund"/>
    <m/>
  </r>
  <r>
    <n v="195688"/>
    <x v="47"/>
    <s v="AJEET"/>
    <x v="3"/>
    <x v="0"/>
    <x v="6"/>
    <x v="0"/>
    <x v="1"/>
    <s v="Mutual Fund"/>
    <s v="MIRAE ASSET FLEXI CAP FUND"/>
    <m/>
  </r>
  <r>
    <n v="195696"/>
    <x v="47"/>
    <s v="KUNDAN DINKAR MAHTRE"/>
    <x v="1"/>
    <x v="0"/>
    <x v="2"/>
    <x v="0"/>
    <x v="1"/>
    <s v="Mutual Fund"/>
    <s v="Quant Flexi-Cap Fund"/>
    <m/>
  </r>
  <r>
    <n v="195689"/>
    <x v="47"/>
    <s v="SHILPA BHARTI"/>
    <x v="7"/>
    <x v="0"/>
    <x v="6"/>
    <x v="0"/>
    <x v="1"/>
    <s v="Mutual Fund"/>
    <s v="MIRAE ASSET FLEXI CAP FUND"/>
    <m/>
  </r>
  <r>
    <n v="195694"/>
    <x v="47"/>
    <s v="VIJAY KUMAR JAISWAL"/>
    <x v="14"/>
    <x v="1"/>
    <x v="3"/>
    <x v="0"/>
    <x v="1"/>
    <s v="Mutual Fund"/>
    <s v="HDFC FOCUSED 30 FUND"/>
    <m/>
  </r>
  <r>
    <n v="195687"/>
    <x v="47"/>
    <s v="AJEET"/>
    <x v="11"/>
    <x v="0"/>
    <x v="6"/>
    <x v="0"/>
    <x v="1"/>
    <s v="Mutual Fund"/>
    <s v="ICICI PRUDENTIAL EQUITY &amp; DEBT FUND"/>
    <m/>
  </r>
  <r>
    <n v="195709"/>
    <x v="48"/>
    <s v="SHOUVICK AICH"/>
    <x v="4"/>
    <x v="0"/>
    <x v="2"/>
    <x v="0"/>
    <x v="0"/>
    <s v="Mutual Fund"/>
    <s v="Kotak Multicap Fund"/>
    <m/>
  </r>
  <r>
    <n v="195725"/>
    <x v="48"/>
    <s v="MITHUN KUMAR"/>
    <x v="7"/>
    <x v="0"/>
    <x v="2"/>
    <x v="0"/>
    <x v="1"/>
    <s v="Mutual Fund"/>
    <s v="Mirae Asset Flexi-cap Fund"/>
    <m/>
  </r>
  <r>
    <n v="195707"/>
    <x v="48"/>
    <s v="SHOUVICK AICH"/>
    <x v="12"/>
    <x v="0"/>
    <x v="2"/>
    <x v="0"/>
    <x v="0"/>
    <s v="Mutual Fund"/>
    <s v="Canara Robeco Small-cap Fund"/>
    <m/>
  </r>
  <r>
    <n v="195708"/>
    <x v="48"/>
    <s v="SHOUVICK AICH"/>
    <x v="4"/>
    <x v="0"/>
    <x v="2"/>
    <x v="0"/>
    <x v="0"/>
    <s v="Mutual Fund"/>
    <s v="Quant Flexi-Cap Fund"/>
    <m/>
  </r>
  <r>
    <n v="195710"/>
    <x v="48"/>
    <s v="NARENDRA KUMAR"/>
    <x v="0"/>
    <x v="0"/>
    <x v="2"/>
    <x v="0"/>
    <x v="1"/>
    <s v="Mutual Fund"/>
    <s v="Parag Parikh Tax Saver Fund"/>
    <m/>
  </r>
  <r>
    <n v="195711"/>
    <x v="48"/>
    <s v="SHIVAM KHANDELWAL"/>
    <x v="11"/>
    <x v="0"/>
    <x v="2"/>
    <x v="0"/>
    <x v="1"/>
    <s v="Mutual Fund"/>
    <s v="Quant Flexi-Cap Fund"/>
    <m/>
  </r>
  <r>
    <n v="195712"/>
    <x v="48"/>
    <s v="SHIVAM KHANDELWAL"/>
    <x v="46"/>
    <x v="0"/>
    <x v="2"/>
    <x v="0"/>
    <x v="2"/>
    <s v="Mutual Fund"/>
    <s v="ICICI Prudential Balanced Advantage Fund"/>
    <m/>
  </r>
  <r>
    <n v="195716"/>
    <x v="48"/>
    <s v="BEDRE SUYASH SOPANRAO"/>
    <x v="6"/>
    <x v="1"/>
    <x v="2"/>
    <x v="0"/>
    <x v="0"/>
    <s v="Mutual Fund"/>
    <s v="Quant Flexi-Cap Fund"/>
    <m/>
  </r>
  <r>
    <n v="195706"/>
    <x v="48"/>
    <s v="SHOUVICK AICH"/>
    <x v="12"/>
    <x v="0"/>
    <x v="2"/>
    <x v="0"/>
    <x v="0"/>
    <s v="Mutual Fund"/>
    <s v="ICICI Prudential Multi-Asset Fund"/>
    <m/>
  </r>
  <r>
    <n v="195715"/>
    <x v="48"/>
    <s v="DINESH GHEVARCHAND SUTHAR"/>
    <x v="1"/>
    <x v="0"/>
    <x v="5"/>
    <x v="0"/>
    <x v="2"/>
    <s v="Mutual Fund"/>
    <s v="Mirae Asset Hybrid Equity"/>
    <m/>
  </r>
  <r>
    <n v="195713"/>
    <x v="48"/>
    <s v="MADHU BOSE"/>
    <x v="3"/>
    <x v="0"/>
    <x v="5"/>
    <x v="0"/>
    <x v="0"/>
    <s v="Mutual Fund"/>
    <s v="SBI SMALL CAP FUND"/>
    <m/>
  </r>
  <r>
    <n v="195714"/>
    <x v="48"/>
    <s v="MADHU BOSE"/>
    <x v="1"/>
    <x v="0"/>
    <x v="5"/>
    <x v="0"/>
    <x v="1"/>
    <s v="Mutual Fund"/>
    <s v="ICICI Prudential Multi-Asset Fund-Regular-"/>
    <m/>
  </r>
  <r>
    <n v="195723"/>
    <x v="48"/>
    <s v="NUTAN TIWARI"/>
    <x v="4"/>
    <x v="0"/>
    <x v="1"/>
    <x v="0"/>
    <x v="1"/>
    <s v="Mutual Fund"/>
    <s v="SBI SMALL CAP FUND"/>
    <m/>
  </r>
  <r>
    <n v="195722"/>
    <x v="48"/>
    <s v="NUTAN TIWARI"/>
    <x v="4"/>
    <x v="0"/>
    <x v="1"/>
    <x v="0"/>
    <x v="0"/>
    <s v="Mutual Fund"/>
    <s v="ICICI Prudential Multi-Asset Fund-Regular-"/>
    <m/>
  </r>
  <r>
    <n v="195724"/>
    <x v="48"/>
    <s v="DHYANESHAWAR PANDAY"/>
    <x v="47"/>
    <x v="0"/>
    <x v="3"/>
    <x v="0"/>
    <x v="2"/>
    <s v="Mutual Fund"/>
    <s v="MIRAE ASSET EMERGING BLUECHIP FUND"/>
    <m/>
  </r>
  <r>
    <n v="195717"/>
    <x v="48"/>
    <s v="AKHILESHKUMAR S SHARMA"/>
    <x v="3"/>
    <x v="0"/>
    <x v="6"/>
    <x v="0"/>
    <x v="2"/>
    <s v="Mutual Fund"/>
    <s v="PARAG PARIKH FLEXI CAP FUND"/>
    <m/>
  </r>
  <r>
    <n v="195718"/>
    <x v="48"/>
    <s v="AKHILESHKUMAR S SHARMA"/>
    <x v="3"/>
    <x v="0"/>
    <x v="6"/>
    <x v="0"/>
    <x v="2"/>
    <s v="Mutual Fund"/>
    <s v="MIRAE ASSET MID CAP FUND"/>
    <m/>
  </r>
  <r>
    <n v="195721"/>
    <x v="48"/>
    <s v="PRAKASH CHANDRA GUPTA"/>
    <x v="3"/>
    <x v="0"/>
    <x v="6"/>
    <x v="0"/>
    <x v="0"/>
    <s v="Mutual Fund"/>
    <s v="ICICI PRUDENTIAL EQUITY &amp; DEBT FUND"/>
    <m/>
  </r>
  <r>
    <n v="195719"/>
    <x v="48"/>
    <s v="PRAKASH CHANDRA GUPTA"/>
    <x v="3"/>
    <x v="0"/>
    <x v="6"/>
    <x v="0"/>
    <x v="0"/>
    <s v="Mutual Fund"/>
    <s v="MIRAE ASSET HYBRID EQUITY FUND"/>
    <m/>
  </r>
  <r>
    <n v="195720"/>
    <x v="48"/>
    <s v="PRAKASH CHANDRA GUPTA"/>
    <x v="3"/>
    <x v="0"/>
    <x v="6"/>
    <x v="0"/>
    <x v="0"/>
    <s v="Mutual Fund"/>
    <s v="MIRAE ASSET FLEXI CAP FUND"/>
    <m/>
  </r>
  <r>
    <n v="195733"/>
    <x v="49"/>
    <s v="ASHISH VASHISTH"/>
    <x v="0"/>
    <x v="0"/>
    <x v="2"/>
    <x v="0"/>
    <x v="2"/>
    <s v="Mutual Fund"/>
    <s v="Invesco mid-cap fund"/>
    <m/>
  </r>
  <r>
    <n v="195740"/>
    <x v="49"/>
    <s v="PRAMOD KUMAR SHARMA"/>
    <x v="11"/>
    <x v="0"/>
    <x v="2"/>
    <x v="0"/>
    <x v="2"/>
    <s v="Mutual Fund"/>
    <s v="Parag Parikh Flexi-cap Fund"/>
    <m/>
  </r>
  <r>
    <n v="195730"/>
    <x v="49"/>
    <s v="SHUBHAM MISHRA"/>
    <x v="0"/>
    <x v="0"/>
    <x v="6"/>
    <x v="0"/>
    <x v="1"/>
    <s v="Mutual Fund"/>
    <s v="QUANT FLEXI CAP FUND"/>
    <m/>
  </r>
  <r>
    <n v="195726"/>
    <x v="49"/>
    <s v="VIKASH TYAGI"/>
    <x v="1"/>
    <x v="0"/>
    <x v="0"/>
    <x v="0"/>
    <x v="0"/>
    <s v="Mutual Fund"/>
    <s v="JM Flexi Cap fund"/>
    <m/>
  </r>
  <r>
    <n v="195727"/>
    <x v="49"/>
    <s v="VIKASH TYAGI"/>
    <x v="10"/>
    <x v="0"/>
    <x v="0"/>
    <x v="0"/>
    <x v="1"/>
    <s v="Mutual Fund"/>
    <s v="ICICI Prudential Multi Asset Fund"/>
    <m/>
  </r>
  <r>
    <n v="195732"/>
    <x v="49"/>
    <s v="ASHISH VASHISTH"/>
    <x v="0"/>
    <x v="0"/>
    <x v="2"/>
    <x v="0"/>
    <x v="2"/>
    <s v="Mutual Fund"/>
    <s v="axis small-cap fund"/>
    <m/>
  </r>
  <r>
    <n v="195729"/>
    <x v="49"/>
    <s v="SHUBHAM MISHRA"/>
    <x v="0"/>
    <x v="0"/>
    <x v="6"/>
    <x v="0"/>
    <x v="2"/>
    <s v="Mutual Fund"/>
    <s v="MIRAE ASSET MID CAP FUND"/>
    <m/>
  </r>
  <r>
    <n v="195739"/>
    <x v="49"/>
    <s v="DINESH GHEVARCHAND SUTHAR"/>
    <x v="7"/>
    <x v="0"/>
    <x v="5"/>
    <x v="0"/>
    <x v="2"/>
    <s v="Mutual Fund"/>
    <s v="Mirae Asset Hybrid Equity"/>
    <m/>
  </r>
  <r>
    <n v="195736"/>
    <x v="49"/>
    <s v="RAJESH KUMAR JHA"/>
    <x v="1"/>
    <x v="0"/>
    <x v="5"/>
    <x v="0"/>
    <x v="2"/>
    <s v="Mutual Fund"/>
    <s v="Parag Parikh Flexicap Fund"/>
    <m/>
  </r>
  <r>
    <n v="195731"/>
    <x v="49"/>
    <s v="VIVEK VISHWANATH KANERI"/>
    <x v="0"/>
    <x v="0"/>
    <x v="1"/>
    <x v="0"/>
    <x v="1"/>
    <s v="Mutual Fund"/>
    <s v="quant flexi cap fund"/>
    <m/>
  </r>
  <r>
    <n v="195735"/>
    <x v="49"/>
    <s v="ABHISHEK BALONI"/>
    <x v="10"/>
    <x v="0"/>
    <x v="5"/>
    <x v="0"/>
    <x v="0"/>
    <s v="Mutual Fund"/>
    <s v="Mirae Asset Flexicap Fund"/>
    <m/>
  </r>
  <r>
    <n v="195728"/>
    <x v="49"/>
    <s v="SHAILY MISHRA"/>
    <x v="10"/>
    <x v="0"/>
    <x v="6"/>
    <x v="0"/>
    <x v="1"/>
    <s v="Mutual Fund"/>
    <s v="ICICI PRUDENTIAL EQUITY &amp; DEBT FUND"/>
    <m/>
  </r>
  <r>
    <n v="195734"/>
    <x v="49"/>
    <s v="RISHI CHAUDHARY"/>
    <x v="1"/>
    <x v="0"/>
    <x v="6"/>
    <x v="0"/>
    <x v="2"/>
    <s v="Mutual Fund"/>
    <s v="AXIS SMALL CAP FUND"/>
    <m/>
  </r>
  <r>
    <n v="195737"/>
    <x v="49"/>
    <s v="SANTOSH DEWANGAN"/>
    <x v="1"/>
    <x v="0"/>
    <x v="5"/>
    <x v="0"/>
    <x v="2"/>
    <s v="Mutual Fund"/>
    <s v="Mirae Asset Hybrid Equity"/>
    <m/>
  </r>
  <r>
    <n v="195738"/>
    <x v="49"/>
    <s v="VISHAMBAR DAYAL"/>
    <x v="1"/>
    <x v="0"/>
    <x v="5"/>
    <x v="0"/>
    <x v="1"/>
    <s v="Mutual Fund"/>
    <s v="Kotak Emerging Equity"/>
    <m/>
  </r>
  <r>
    <n v="195754"/>
    <x v="50"/>
    <s v="RAJNI GUPTA"/>
    <x v="11"/>
    <x v="0"/>
    <x v="2"/>
    <x v="0"/>
    <x v="1"/>
    <s v="Mutual Fund"/>
    <s v="axis small-cap fund"/>
    <m/>
  </r>
  <r>
    <n v="195748"/>
    <x v="50"/>
    <s v="SUPRIYA"/>
    <x v="3"/>
    <x v="0"/>
    <x v="4"/>
    <x v="0"/>
    <x v="0"/>
    <s v="Mutual Fund"/>
    <s v="CANARA ROBECO SMALLCAP FUND"/>
    <m/>
  </r>
  <r>
    <n v="195755"/>
    <x v="50"/>
    <s v="RAJNI GUPTA"/>
    <x v="11"/>
    <x v="0"/>
    <x v="2"/>
    <x v="0"/>
    <x v="2"/>
    <s v="Mutual Fund"/>
    <s v="Parag Parikh Flexi-cap Fund"/>
    <m/>
  </r>
  <r>
    <n v="195763"/>
    <x v="50"/>
    <s v="PUSHPENDRA CHAUHAN"/>
    <x v="1"/>
    <x v="0"/>
    <x v="6"/>
    <x v="0"/>
    <x v="1"/>
    <s v="Mutual Fund"/>
    <s v="MIRAE ASSET FLEXI CAP FUND"/>
    <m/>
  </r>
  <r>
    <n v="195741"/>
    <x v="50"/>
    <s v="MEENA CHAUHAN"/>
    <x v="11"/>
    <x v="0"/>
    <x v="2"/>
    <x v="0"/>
    <x v="2"/>
    <s v="Mutual Fund"/>
    <s v="Mirae Asset Hybrid Equity Fund"/>
    <m/>
  </r>
  <r>
    <n v="195749"/>
    <x v="50"/>
    <s v="SUPRIYA"/>
    <x v="3"/>
    <x v="0"/>
    <x v="4"/>
    <x v="0"/>
    <x v="0"/>
    <s v="Mutual Fund"/>
    <s v="KOTAK MULTICAP FUND"/>
    <m/>
  </r>
  <r>
    <n v="195750"/>
    <x v="50"/>
    <s v="SUPRIYA"/>
    <x v="14"/>
    <x v="0"/>
    <x v="4"/>
    <x v="0"/>
    <x v="0"/>
    <s v="Mutual Fund"/>
    <s v="ICICI Prudential Multi Asset fund"/>
    <m/>
  </r>
  <r>
    <n v="195747"/>
    <x v="50"/>
    <s v="PRADEEP RANAWAT"/>
    <x v="11"/>
    <x v="0"/>
    <x v="4"/>
    <x v="1"/>
    <x v="0"/>
    <s v="Mutual Fund"/>
    <s v="ICICI Prudential Multi Asset fund"/>
    <m/>
  </r>
  <r>
    <n v="195742"/>
    <x v="50"/>
    <s v="RAHUL SUGUNAN"/>
    <x v="3"/>
    <x v="0"/>
    <x v="4"/>
    <x v="0"/>
    <x v="0"/>
    <s v="Mutual Fund"/>
    <s v="MIRAE ASSET MIDCAP FUND"/>
    <m/>
  </r>
  <r>
    <n v="195745"/>
    <x v="50"/>
    <s v="PRADEEP RANAWAT"/>
    <x v="11"/>
    <x v="0"/>
    <x v="4"/>
    <x v="1"/>
    <x v="0"/>
    <s v="Mutual Fund"/>
    <s v="HDFC Multicap fund"/>
    <m/>
  </r>
  <r>
    <n v="195762"/>
    <x v="50"/>
    <s v="HAMENDRA SHARMA"/>
    <x v="3"/>
    <x v="0"/>
    <x v="6"/>
    <x v="0"/>
    <x v="1"/>
    <s v="Mutual Fund"/>
    <s v="MIRAE ASSET FLEXI CAP FUND"/>
    <m/>
  </r>
  <r>
    <n v="195756"/>
    <x v="50"/>
    <s v="CHAITANYA SHARMA"/>
    <x v="7"/>
    <x v="0"/>
    <x v="5"/>
    <x v="0"/>
    <x v="0"/>
    <s v="Mutual Fund"/>
    <s v="ICICI PRU Multi Asset Fund"/>
    <m/>
  </r>
  <r>
    <n v="195757"/>
    <x v="50"/>
    <s v="CHAITANYA SHARMA"/>
    <x v="7"/>
    <x v="0"/>
    <x v="5"/>
    <x v="0"/>
    <x v="1"/>
    <s v="Mutual Fund"/>
    <s v="ICICI PRU Multi Asset Fund"/>
    <m/>
  </r>
  <r>
    <n v="195758"/>
    <x v="50"/>
    <s v="RAJSHEKHAR SHUKLA"/>
    <x v="1"/>
    <x v="0"/>
    <x v="5"/>
    <x v="0"/>
    <x v="2"/>
    <s v="Mutual Fund"/>
    <s v="Kotak Balanced Advantage Fund"/>
    <m/>
  </r>
  <r>
    <n v="195752"/>
    <x v="50"/>
    <s v="SAMEER SHAH"/>
    <x v="6"/>
    <x v="1"/>
    <x v="1"/>
    <x v="0"/>
    <x v="0"/>
    <s v="Mutual Fund"/>
    <s v="MIRAE ASSET FLEXI CAP FUND"/>
    <m/>
  </r>
  <r>
    <n v="195753"/>
    <x v="50"/>
    <s v="JANPREET SINGH BEDI"/>
    <x v="0"/>
    <x v="0"/>
    <x v="1"/>
    <x v="0"/>
    <x v="0"/>
    <s v="Mutual Fund"/>
    <s v="CANARA ROBECO SMALL CAP FUND"/>
    <m/>
  </r>
  <r>
    <n v="195751"/>
    <x v="50"/>
    <s v="SAMEER SHAH"/>
    <x v="6"/>
    <x v="1"/>
    <x v="1"/>
    <x v="0"/>
    <x v="0"/>
    <s v="Mutual Fund"/>
    <s v="CANARA ROBECO SMALL CAP FUND"/>
    <m/>
  </r>
  <r>
    <n v="195744"/>
    <x v="50"/>
    <s v="SNEHANGSU SEKHAR SAHA"/>
    <x v="7"/>
    <x v="0"/>
    <x v="3"/>
    <x v="0"/>
    <x v="2"/>
    <s v="Mutual Fund"/>
    <s v="CANARA ROBECO BLUE CHIP EQUITY FUND"/>
    <m/>
  </r>
  <r>
    <n v="195743"/>
    <x v="50"/>
    <s v="ASHISH PANDEY"/>
    <x v="7"/>
    <x v="0"/>
    <x v="3"/>
    <x v="0"/>
    <x v="0"/>
    <s v="Mutual Fund"/>
    <s v="Quant Tax Plan Fund"/>
    <m/>
  </r>
  <r>
    <n v="195746"/>
    <x v="50"/>
    <s v="SNEHANGSU SEKHAR SAHA"/>
    <x v="1"/>
    <x v="0"/>
    <x v="3"/>
    <x v="0"/>
    <x v="2"/>
    <s v="Mutual Fund"/>
    <s v="KOTAK EQUITY OPPORTUNITIES FUND"/>
    <m/>
  </r>
  <r>
    <n v="195760"/>
    <x v="50"/>
    <s v="ABHISHEK AGARWAL"/>
    <x v="5"/>
    <x v="0"/>
    <x v="5"/>
    <x v="0"/>
    <x v="1"/>
    <s v="Mutual Fund"/>
    <s v="ICICI Prudential Multi-Asset Fund"/>
    <m/>
  </r>
  <r>
    <n v="195761"/>
    <x v="50"/>
    <s v="KANIKA SOOD"/>
    <x v="1"/>
    <x v="0"/>
    <x v="5"/>
    <x v="0"/>
    <x v="1"/>
    <s v="Mutual Fund"/>
    <s v="ICICI Prudential Multi-Asset Fund"/>
    <m/>
  </r>
  <r>
    <n v="195759"/>
    <x v="50"/>
    <s v="ABHISHEK AGARWAL"/>
    <x v="19"/>
    <x v="0"/>
    <x v="5"/>
    <x v="0"/>
    <x v="0"/>
    <s v="Mutual Fund"/>
    <s v="ICICI Prudential Multi-Asset Fund"/>
    <m/>
  </r>
  <r>
    <n v="195774"/>
    <x v="51"/>
    <s v="RANJAN B VERMA"/>
    <x v="6"/>
    <x v="1"/>
    <x v="4"/>
    <x v="0"/>
    <x v="0"/>
    <s v="Mutual Fund"/>
    <s v="HDFC Multicap fund"/>
    <m/>
  </r>
  <r>
    <n v="195773"/>
    <x v="51"/>
    <s v="RANJAN B VERMA"/>
    <x v="6"/>
    <x v="1"/>
    <x v="4"/>
    <x v="0"/>
    <x v="0"/>
    <s v="Mutual Fund"/>
    <s v="ICICI MULTI ASSET FUND"/>
    <m/>
  </r>
  <r>
    <n v="195768"/>
    <x v="51"/>
    <s v="PRASHANT KUMAR"/>
    <x v="4"/>
    <x v="0"/>
    <x v="4"/>
    <x v="0"/>
    <x v="0"/>
    <s v="Mutual Fund"/>
    <s v="UTI NIFTY 50 INDEX FUND"/>
    <m/>
  </r>
  <r>
    <n v="195770"/>
    <x v="51"/>
    <s v="PRASHANT KUMAR"/>
    <x v="4"/>
    <x v="0"/>
    <x v="4"/>
    <x v="0"/>
    <x v="0"/>
    <s v="Mutual Fund"/>
    <s v="MOTILAL NASDAQ 100 FOF"/>
    <m/>
  </r>
  <r>
    <n v="195769"/>
    <x v="51"/>
    <s v="PRASHANT KUMAR"/>
    <x v="4"/>
    <x v="0"/>
    <x v="4"/>
    <x v="0"/>
    <x v="0"/>
    <s v="Mutual Fund"/>
    <s v="MOTILAL MIDCAP INDEX 150 FUND"/>
    <m/>
  </r>
  <r>
    <n v="195766"/>
    <x v="51"/>
    <s v="UMESH PRASAD"/>
    <x v="2"/>
    <x v="0"/>
    <x v="2"/>
    <x v="0"/>
    <x v="1"/>
    <s v="Mutual Fund"/>
    <s v="ICICI Prudential Equity &amp; Debt Fund"/>
    <m/>
  </r>
  <r>
    <n v="195771"/>
    <x v="51"/>
    <s v="RAJ KUMAR KOLI"/>
    <x v="3"/>
    <x v="0"/>
    <x v="5"/>
    <x v="0"/>
    <x v="0"/>
    <s v="Mutual Fund"/>
    <s v="HDFC Focused 30 Fund"/>
    <m/>
  </r>
  <r>
    <n v="195776"/>
    <x v="51"/>
    <s v="NIPUN KUMAR MEHTA"/>
    <x v="1"/>
    <x v="0"/>
    <x v="1"/>
    <x v="0"/>
    <x v="0"/>
    <s v="Mutual Fund"/>
    <s v="quant flexi cap fund"/>
    <m/>
  </r>
  <r>
    <n v="195777"/>
    <x v="51"/>
    <s v="NIPUN KUMAR MEHTA"/>
    <x v="3"/>
    <x v="0"/>
    <x v="1"/>
    <x v="0"/>
    <x v="1"/>
    <s v="Mutual Fund"/>
    <s v="quant flexi cap fund"/>
    <m/>
  </r>
  <r>
    <n v="195772"/>
    <x v="51"/>
    <s v="HAMENDRA SHARMA"/>
    <x v="11"/>
    <x v="0"/>
    <x v="6"/>
    <x v="0"/>
    <x v="2"/>
    <s v="Mutual Fund"/>
    <s v="MIRAE ASSET EMERGING BLUECHIP FUND"/>
    <m/>
  </r>
  <r>
    <n v="195767"/>
    <x v="51"/>
    <s v="UMESH PRASAD"/>
    <x v="0"/>
    <x v="0"/>
    <x v="2"/>
    <x v="0"/>
    <x v="1"/>
    <s v="Mutual Fund"/>
    <s v="HDFC Focused 30 Fund"/>
    <m/>
  </r>
  <r>
    <n v="195765"/>
    <x v="51"/>
    <s v="UMESH PRASAD"/>
    <x v="0"/>
    <x v="0"/>
    <x v="2"/>
    <x v="0"/>
    <x v="1"/>
    <s v="Mutual Fund"/>
    <s v="Quant Flexi-Cap Fund"/>
    <m/>
  </r>
  <r>
    <n v="195764"/>
    <x v="51"/>
    <s v="UMESH PRASAD"/>
    <x v="0"/>
    <x v="0"/>
    <x v="2"/>
    <x v="0"/>
    <x v="1"/>
    <s v="Mutual Fund"/>
    <s v="Canara Robeco Small-cap Fund"/>
    <m/>
  </r>
  <r>
    <n v="196160"/>
    <x v="52"/>
    <s v="DIVYA KUMAR SRIVASTAVA"/>
    <x v="0"/>
    <x v="0"/>
    <x v="1"/>
    <x v="0"/>
    <x v="1"/>
    <s v="Mutual Fund"/>
    <s v="icici pru multi asset fund"/>
    <m/>
  </r>
  <r>
    <n v="195781"/>
    <x v="53"/>
    <s v="RAKESH SHARMA"/>
    <x v="3"/>
    <x v="0"/>
    <x v="2"/>
    <x v="0"/>
    <x v="1"/>
    <s v="Mutual Fund"/>
    <s v="HDFC Focused 30 Fund"/>
    <m/>
  </r>
  <r>
    <n v="195780"/>
    <x v="53"/>
    <s v="RAKESH SHARMA"/>
    <x v="0"/>
    <x v="0"/>
    <x v="2"/>
    <x v="0"/>
    <x v="1"/>
    <s v="Mutual Fund"/>
    <s v="Canara Robeco Small-cap Fund"/>
    <m/>
  </r>
  <r>
    <n v="195787"/>
    <x v="53"/>
    <s v="MAMTA DALAL"/>
    <x v="0"/>
    <x v="0"/>
    <x v="2"/>
    <x v="0"/>
    <x v="2"/>
    <s v="Mutual Fund"/>
    <s v="SBI small-cap fund."/>
    <m/>
  </r>
  <r>
    <n v="195788"/>
    <x v="53"/>
    <s v="MAMTA DALAL"/>
    <x v="0"/>
    <x v="0"/>
    <x v="2"/>
    <x v="0"/>
    <x v="0"/>
    <s v="Mutual Fund"/>
    <s v="Quant absolute fund"/>
    <m/>
  </r>
  <r>
    <n v="195789"/>
    <x v="53"/>
    <s v="NITIN NIJHAWAN"/>
    <x v="4"/>
    <x v="0"/>
    <x v="4"/>
    <x v="1"/>
    <x v="0"/>
    <s v="Mutual Fund"/>
    <s v="CANARA ROBECO SMALLCAP FUND"/>
    <m/>
  </r>
  <r>
    <n v="195791"/>
    <x v="53"/>
    <s v="NITIN NIJHAWAN"/>
    <x v="4"/>
    <x v="0"/>
    <x v="4"/>
    <x v="1"/>
    <x v="0"/>
    <s v="Mutual Fund"/>
    <s v="QUANT QUANTAMENTAL FUND"/>
    <m/>
  </r>
  <r>
    <n v="195792"/>
    <x v="53"/>
    <s v="NITIN NIJHAWAN"/>
    <x v="4"/>
    <x v="0"/>
    <x v="4"/>
    <x v="1"/>
    <x v="0"/>
    <s v="Mutual Fund"/>
    <s v="KOTAK MULTICAP FUND"/>
    <m/>
  </r>
  <r>
    <n v="195790"/>
    <x v="53"/>
    <s v="NITIN NIJHAWAN"/>
    <x v="4"/>
    <x v="0"/>
    <x v="4"/>
    <x v="1"/>
    <x v="0"/>
    <s v="Mutual Fund"/>
    <s v="ICICI Prudential Multi Asset fund"/>
    <m/>
  </r>
  <r>
    <n v="195793"/>
    <x v="53"/>
    <s v="ARCHANA MISHRA"/>
    <x v="25"/>
    <x v="1"/>
    <x v="4"/>
    <x v="1"/>
    <x v="0"/>
    <s v="Mutual Fund"/>
    <s v="ICICI MULTI ASSET FUND"/>
    <m/>
  </r>
  <r>
    <n v="195782"/>
    <x v="53"/>
    <s v="JAI KESRI"/>
    <x v="4"/>
    <x v="1"/>
    <x v="5"/>
    <x v="0"/>
    <x v="0"/>
    <s v="Mutual Fund"/>
    <s v="QUANT LIQUID FUND"/>
    <m/>
  </r>
  <r>
    <n v="195786"/>
    <x v="53"/>
    <s v="RAJ KUMAR KOLI"/>
    <x v="3"/>
    <x v="0"/>
    <x v="5"/>
    <x v="0"/>
    <x v="0"/>
    <s v="Mutual Fund"/>
    <s v="Mirae Asset Midcap Fund"/>
    <m/>
  </r>
  <r>
    <n v="195798"/>
    <x v="53"/>
    <s v="HUMAYUN ABID MIRZA"/>
    <x v="0"/>
    <x v="0"/>
    <x v="1"/>
    <x v="0"/>
    <x v="0"/>
    <s v="Mutual Fund"/>
    <s v="icici pru multi asset fund"/>
    <m/>
  </r>
  <r>
    <n v="195800"/>
    <x v="53"/>
    <s v="HUMAYUN ABID MIRZA"/>
    <x v="0"/>
    <x v="0"/>
    <x v="1"/>
    <x v="0"/>
    <x v="0"/>
    <s v="Mutual Fund"/>
    <s v="quant flexi cap fund"/>
    <m/>
  </r>
  <r>
    <n v="195799"/>
    <x v="53"/>
    <s v="HUMAYUN ABID MIRZA"/>
    <x v="0"/>
    <x v="0"/>
    <x v="1"/>
    <x v="0"/>
    <x v="0"/>
    <s v="Mutual Fund"/>
    <s v="HDFC MULTICAP FUND"/>
    <m/>
  </r>
  <r>
    <n v="195775"/>
    <x v="53"/>
    <s v="PARITOSH SHARMA"/>
    <x v="4"/>
    <x v="0"/>
    <x v="3"/>
    <x v="0"/>
    <x v="1"/>
    <s v="Mutual Fund"/>
    <s v="Mirae Asset flexi cap fund"/>
    <m/>
  </r>
  <r>
    <n v="195779"/>
    <x v="53"/>
    <s v="YASH KULSHRESTHA"/>
    <x v="3"/>
    <x v="0"/>
    <x v="6"/>
    <x v="0"/>
    <x v="1"/>
    <s v="Mutual Fund"/>
    <s v="MIRAE ASSET FLEXI CAP FUND"/>
    <m/>
  </r>
  <r>
    <n v="195783"/>
    <x v="53"/>
    <s v="SANDEEP SINGH"/>
    <x v="10"/>
    <x v="0"/>
    <x v="2"/>
    <x v="0"/>
    <x v="0"/>
    <s v="Mutual Fund"/>
    <s v="Canara Robeco Small-cap Fund"/>
    <m/>
  </r>
  <r>
    <n v="195785"/>
    <x v="53"/>
    <s v="ARCHANA MADAAN"/>
    <x v="6"/>
    <x v="0"/>
    <x v="6"/>
    <x v="0"/>
    <x v="2"/>
    <s v="Mutual Fund"/>
    <s v="MIRAE ASSET MID CAP FUND"/>
    <m/>
  </r>
  <r>
    <n v="195778"/>
    <x v="53"/>
    <s v="SANTOSH TUKARAM SHETYE"/>
    <x v="11"/>
    <x v="0"/>
    <x v="6"/>
    <x v="0"/>
    <x v="2"/>
    <s v="Mutual Fund"/>
    <s v="PARAG PARIKH FLEXI CAP FUND"/>
    <m/>
  </r>
  <r>
    <n v="195784"/>
    <x v="53"/>
    <s v="SUDHIR MADAAN"/>
    <x v="0"/>
    <x v="0"/>
    <x v="6"/>
    <x v="0"/>
    <x v="1"/>
    <s v="Mutual Fund"/>
    <s v="MIRAE ASSET FLEXI CAP FUND"/>
    <m/>
  </r>
  <r>
    <n v="195807"/>
    <x v="54"/>
    <s v="MANASVI BHATRA"/>
    <x v="0"/>
    <x v="0"/>
    <x v="6"/>
    <x v="0"/>
    <x v="1"/>
    <s v="Mutual Fund"/>
    <s v="ICICI PRUDENTIAL EQUITY &amp; DEBT FUND"/>
    <m/>
  </r>
  <r>
    <n v="195805"/>
    <x v="54"/>
    <s v="SUPRATIM MAJUMDAR"/>
    <x v="4"/>
    <x v="0"/>
    <x v="6"/>
    <x v="0"/>
    <x v="1"/>
    <s v="Mutual Fund"/>
    <s v="MIRAE ASSET FLEXI CAP FUND"/>
    <m/>
  </r>
  <r>
    <n v="195804"/>
    <x v="54"/>
    <s v="SUPRATIM MAJUMDAR"/>
    <x v="4"/>
    <x v="0"/>
    <x v="6"/>
    <x v="0"/>
    <x v="1"/>
    <s v="Mutual Fund"/>
    <s v="ICICI PRUDENTIAL EQUITY &amp; DEBT FUND"/>
    <m/>
  </r>
  <r>
    <n v="195802"/>
    <x v="54"/>
    <s v="JAYENDRA SINGH TOMAR"/>
    <x v="1"/>
    <x v="0"/>
    <x v="0"/>
    <x v="0"/>
    <x v="1"/>
    <s v="Mutual Fund"/>
    <s v="Quant Flexi Cap Fund"/>
    <m/>
  </r>
  <r>
    <n v="195794"/>
    <x v="54"/>
    <s v="PALLAVI DHINGRA"/>
    <x v="48"/>
    <x v="1"/>
    <x v="0"/>
    <x v="0"/>
    <x v="0"/>
    <s v="Mutual Fund"/>
    <s v="Parag parikh Tax saver fund"/>
    <m/>
  </r>
  <r>
    <n v="195801"/>
    <x v="54"/>
    <s v="JAYENDRA SINGH TOMAR"/>
    <x v="25"/>
    <x v="1"/>
    <x v="0"/>
    <x v="0"/>
    <x v="0"/>
    <s v="Mutual Fund"/>
    <s v="Parag parikh Tax saver fund"/>
    <m/>
  </r>
  <r>
    <n v="195803"/>
    <x v="54"/>
    <s v="SHAFAT SULTANA"/>
    <x v="25"/>
    <x v="1"/>
    <x v="6"/>
    <x v="0"/>
    <x v="0"/>
    <s v="Mutual Fund"/>
    <s v="QUANT TAX PLAN"/>
    <m/>
  </r>
  <r>
    <n v="195797"/>
    <x v="54"/>
    <s v="ANUBHA JAIN"/>
    <x v="0"/>
    <x v="0"/>
    <x v="1"/>
    <x v="0"/>
    <x v="1"/>
    <s v="Mutual Fund"/>
    <s v="HDFC MULTICAP FUND"/>
    <m/>
  </r>
  <r>
    <n v="195809"/>
    <x v="54"/>
    <s v="RAJ KUMAR MASAD"/>
    <x v="7"/>
    <x v="0"/>
    <x v="5"/>
    <x v="0"/>
    <x v="0"/>
    <s v="Mutual Fund"/>
    <s v="Mirae Asset Flexicap Fund"/>
    <m/>
  </r>
  <r>
    <n v="195796"/>
    <x v="54"/>
    <s v="ANUBHA JAIN"/>
    <x v="0"/>
    <x v="0"/>
    <x v="1"/>
    <x v="0"/>
    <x v="1"/>
    <s v="Mutual Fund"/>
    <s v="axis small cap fund"/>
    <m/>
  </r>
  <r>
    <n v="195795"/>
    <x v="54"/>
    <s v="ANUBHA JAIN"/>
    <x v="10"/>
    <x v="0"/>
    <x v="1"/>
    <x v="0"/>
    <x v="0"/>
    <s v="Mutual Fund"/>
    <s v="icici pru multi asset fund"/>
    <m/>
  </r>
  <r>
    <n v="195806"/>
    <x v="54"/>
    <s v="MANASVI BHATRA"/>
    <x v="4"/>
    <x v="0"/>
    <x v="6"/>
    <x v="0"/>
    <x v="1"/>
    <s v="Mutual Fund"/>
    <s v="MIRAE ASSET FLEXI CAP FUND"/>
    <m/>
  </r>
  <r>
    <n v="195808"/>
    <x v="54"/>
    <s v="MANASVI BHATRA"/>
    <x v="0"/>
    <x v="0"/>
    <x v="6"/>
    <x v="0"/>
    <x v="1"/>
    <s v="Mutual Fund"/>
    <s v="CANARA ROBECO SMALL CAP FUND"/>
    <m/>
  </r>
  <r>
    <n v="195810"/>
    <x v="54"/>
    <s v="VIDUR VERMA"/>
    <x v="10"/>
    <x v="0"/>
    <x v="5"/>
    <x v="0"/>
    <x v="1"/>
    <s v="Mutual Fund"/>
    <s v="ICICI Prudential Multi-Asset Fund-Regular-"/>
    <m/>
  </r>
  <r>
    <n v="195811"/>
    <x v="54"/>
    <s v="MANJU RAJESH GUPTA"/>
    <x v="10"/>
    <x v="0"/>
    <x v="5"/>
    <x v="0"/>
    <x v="1"/>
    <s v="Mutual Fund"/>
    <s v="Mirae Asset Flexicap Fund"/>
    <m/>
  </r>
  <r>
    <n v="195814"/>
    <x v="55"/>
    <s v="PRIYA LAHON"/>
    <x v="49"/>
    <x v="1"/>
    <x v="4"/>
    <x v="0"/>
    <x v="0"/>
    <s v="Mutual Fund"/>
    <s v="ICICI UT ST FUND"/>
    <m/>
  </r>
  <r>
    <n v="195812"/>
    <x v="55"/>
    <s v="PRIYA LAHON"/>
    <x v="26"/>
    <x v="1"/>
    <x v="4"/>
    <x v="0"/>
    <x v="0"/>
    <s v="Mutual Fund"/>
    <s v="PARAG PARIKH TAXSAVER FUND"/>
    <m/>
  </r>
  <r>
    <n v="195813"/>
    <x v="55"/>
    <s v="PRIYA LAHON"/>
    <x v="45"/>
    <x v="1"/>
    <x v="4"/>
    <x v="0"/>
    <x v="0"/>
    <s v="Mutual Fund"/>
    <s v="KOTAK SAVINGS FUND"/>
    <m/>
  </r>
  <r>
    <n v="195818"/>
    <x v="56"/>
    <s v="VIVEK SHARMA"/>
    <x v="0"/>
    <x v="0"/>
    <x v="6"/>
    <x v="0"/>
    <x v="1"/>
    <s v="Mutual Fund"/>
    <s v="SBI SMALL CAP FUND"/>
    <m/>
  </r>
  <r>
    <n v="195816"/>
    <x v="56"/>
    <s v="BARNALEE GOSWAMI"/>
    <x v="9"/>
    <x v="1"/>
    <x v="6"/>
    <x v="0"/>
    <x v="0"/>
    <s v="Mutual Fund"/>
    <s v="QUANT FLEXI CAP FUND"/>
    <m/>
  </r>
  <r>
    <n v="195819"/>
    <x v="56"/>
    <s v="SHARVAN SINGH RATHORE"/>
    <x v="1"/>
    <x v="0"/>
    <x v="0"/>
    <x v="0"/>
    <x v="0"/>
    <s v="Mutual Fund"/>
    <s v="Mirae Asset flexi cap fund"/>
    <m/>
  </r>
  <r>
    <n v="195817"/>
    <x v="56"/>
    <s v="BARNALEE GOSWAMI"/>
    <x v="25"/>
    <x v="1"/>
    <x v="6"/>
    <x v="0"/>
    <x v="0"/>
    <s v="Mutual Fund"/>
    <s v="CANARA ROBECO SMALL CAP FUND"/>
    <m/>
  </r>
  <r>
    <n v="195821"/>
    <x v="56"/>
    <s v="SAIBA"/>
    <x v="1"/>
    <x v="0"/>
    <x v="4"/>
    <x v="0"/>
    <x v="0"/>
    <s v="Mutual Fund"/>
    <s v="MIRAE ASSET FLEXICAP FUND"/>
    <m/>
  </r>
  <r>
    <n v="195820"/>
    <x v="56"/>
    <s v="SAIBA"/>
    <x v="9"/>
    <x v="1"/>
    <x v="4"/>
    <x v="0"/>
    <x v="0"/>
    <s v="Mutual Fund"/>
    <s v="KOTAK MULTICAP FUND"/>
    <m/>
  </r>
  <r>
    <n v="195815"/>
    <x v="56"/>
    <s v="BARNALEE GOSWAMI"/>
    <x v="14"/>
    <x v="1"/>
    <x v="6"/>
    <x v="0"/>
    <x v="0"/>
    <s v="Mutual Fund"/>
    <s v="MIRAE ASSET FLEXI CAP FUND"/>
    <m/>
  </r>
  <r>
    <n v="195827"/>
    <x v="56"/>
    <s v="MONIKA SHARMA"/>
    <x v="25"/>
    <x v="0"/>
    <x v="1"/>
    <x v="0"/>
    <x v="0"/>
    <s v="Mutual Fund"/>
    <s v="KOTAK MULTICAP FUND"/>
    <m/>
  </r>
  <r>
    <n v="195828"/>
    <x v="56"/>
    <s v="MONIKA SHARMA"/>
    <x v="25"/>
    <x v="0"/>
    <x v="1"/>
    <x v="0"/>
    <x v="0"/>
    <s v="Mutual Fund"/>
    <s v="QUANT SMALL CAP FUND"/>
    <m/>
  </r>
  <r>
    <n v="195831"/>
    <x v="56"/>
    <s v="MONIKA SHARMA"/>
    <x v="25"/>
    <x v="0"/>
    <x v="1"/>
    <x v="0"/>
    <x v="0"/>
    <s v="Mutual Fund"/>
    <s v="MIRAE ASSET FLEXI CAP FUND"/>
    <m/>
  </r>
  <r>
    <n v="195830"/>
    <x v="56"/>
    <s v="MONIKA SHARMA"/>
    <x v="25"/>
    <x v="0"/>
    <x v="1"/>
    <x v="0"/>
    <x v="0"/>
    <s v="Mutual Fund"/>
    <s v="ICICI PRUDENTIAL MULTI-ASSET FUND"/>
    <m/>
  </r>
  <r>
    <n v="196098"/>
    <x v="56"/>
    <s v="AMOL V HATEKAR"/>
    <x v="5"/>
    <x v="0"/>
    <x v="1"/>
    <x v="0"/>
    <x v="2"/>
    <s v="Mutual Fund"/>
    <s v="Mirae Asset Midcap Fund"/>
    <m/>
  </r>
  <r>
    <n v="196099"/>
    <x v="56"/>
    <s v="AMOL V HATEKAR"/>
    <x v="5"/>
    <x v="0"/>
    <x v="1"/>
    <x v="0"/>
    <x v="1"/>
    <s v="Mutual Fund"/>
    <s v="ICICI Prudential Multi-Asset Fund-Regular-"/>
    <m/>
  </r>
  <r>
    <n v="195829"/>
    <x v="56"/>
    <s v="MONIKA SHARMA"/>
    <x v="25"/>
    <x v="0"/>
    <x v="1"/>
    <x v="0"/>
    <x v="0"/>
    <s v="Mutual Fund"/>
    <s v="HDFC FOCUSED 30 FUND"/>
    <m/>
  </r>
  <r>
    <n v="196097"/>
    <x v="56"/>
    <s v="AMIT RAJ"/>
    <x v="3"/>
    <x v="0"/>
    <x v="1"/>
    <x v="0"/>
    <x v="1"/>
    <s v="Mutual Fund"/>
    <s v="ICICI Prudential Multi-Asset Fund-Regular-"/>
    <m/>
  </r>
  <r>
    <n v="195826"/>
    <x v="57"/>
    <s v="VIPUL JAIN"/>
    <x v="0"/>
    <x v="0"/>
    <x v="2"/>
    <x v="0"/>
    <x v="0"/>
    <s v="Mutual Fund"/>
    <s v="Kotak Multicap Fund"/>
    <m/>
  </r>
  <r>
    <n v="195844"/>
    <x v="57"/>
    <s v="PRIYANSHI SINGHAL"/>
    <x v="11"/>
    <x v="0"/>
    <x v="2"/>
    <x v="0"/>
    <x v="1"/>
    <s v="Mutual Fund"/>
    <s v="Canara Robeco Small-cap Fund"/>
    <m/>
  </r>
  <r>
    <n v="195825"/>
    <x v="57"/>
    <s v="VIPUL JAIN"/>
    <x v="0"/>
    <x v="0"/>
    <x v="2"/>
    <x v="0"/>
    <x v="0"/>
    <s v="Mutual Fund"/>
    <s v="Quant Flexi-Cap Fund"/>
    <m/>
  </r>
  <r>
    <n v="195843"/>
    <x v="57"/>
    <s v="PRIYANSHI SINGHAL"/>
    <x v="11"/>
    <x v="0"/>
    <x v="2"/>
    <x v="0"/>
    <x v="1"/>
    <s v="Mutual Fund"/>
    <s v="Quant Flexi-Cap Fund"/>
    <m/>
  </r>
  <r>
    <n v="195845"/>
    <x v="57"/>
    <s v="SAVITA"/>
    <x v="12"/>
    <x v="1"/>
    <x v="2"/>
    <x v="0"/>
    <x v="0"/>
    <s v="Mutual Fund"/>
    <s v="Parag Parikh Tax Saver Fund"/>
    <m/>
  </r>
  <r>
    <n v="195841"/>
    <x v="57"/>
    <s v="ARCHIT KUMAR MITTAL"/>
    <x v="1"/>
    <x v="0"/>
    <x v="2"/>
    <x v="0"/>
    <x v="1"/>
    <s v="Mutual Fund"/>
    <s v="BOI Small, Mid &amp; Debt Fund"/>
    <m/>
  </r>
  <r>
    <n v="195849"/>
    <x v="57"/>
    <s v="CHITRARTH SAHAI"/>
    <x v="1"/>
    <x v="0"/>
    <x v="4"/>
    <x v="0"/>
    <x v="0"/>
    <s v="Mutual Fund"/>
    <s v="MIRAE ASSET FLEXICAP FUND"/>
    <m/>
  </r>
  <r>
    <n v="195836"/>
    <x v="57"/>
    <s v="YASH PAL"/>
    <x v="9"/>
    <x v="1"/>
    <x v="1"/>
    <x v="0"/>
    <x v="0"/>
    <s v="Mutual Fund"/>
    <s v="canara robeco small cap fund"/>
    <m/>
  </r>
  <r>
    <n v="195848"/>
    <x v="57"/>
    <s v="JATINDER GULATI"/>
    <x v="3"/>
    <x v="0"/>
    <x v="4"/>
    <x v="0"/>
    <x v="0"/>
    <s v="Mutual Fund"/>
    <s v="MIRAE ASSET FLEXICAP FUND"/>
    <m/>
  </r>
  <r>
    <n v="195842"/>
    <x v="57"/>
    <s v="ARCHIT KUMAR MITTAL"/>
    <x v="0"/>
    <x v="0"/>
    <x v="2"/>
    <x v="0"/>
    <x v="0"/>
    <s v="Mutual Fund"/>
    <s v="ICICI Prudential Multi-Asset Fund"/>
    <m/>
  </r>
  <r>
    <n v="195824"/>
    <x v="57"/>
    <s v="ANKUSH KUMAR DINKER"/>
    <x v="3"/>
    <x v="0"/>
    <x v="0"/>
    <x v="0"/>
    <x v="1"/>
    <s v="Mutual Fund"/>
    <s v="Mirae Asset flexi cap fund"/>
    <m/>
  </r>
  <r>
    <n v="195847"/>
    <x v="57"/>
    <s v="MANISH KUMAR KASHYAP"/>
    <x v="14"/>
    <x v="1"/>
    <x v="6"/>
    <x v="0"/>
    <x v="1"/>
    <s v="Mutual Fund"/>
    <s v="MIRAE ASSET FLEXI CAP FUND"/>
    <m/>
  </r>
  <r>
    <n v="195840"/>
    <x v="57"/>
    <s v="MAYURI YADAV"/>
    <x v="3"/>
    <x v="0"/>
    <x v="1"/>
    <x v="0"/>
    <x v="0"/>
    <s v="Mutual Fund"/>
    <s v="kotak multicap fund"/>
    <m/>
  </r>
  <r>
    <n v="195822"/>
    <x v="57"/>
    <s v="ANUBHA JAIN"/>
    <x v="6"/>
    <x v="1"/>
    <x v="1"/>
    <x v="0"/>
    <x v="0"/>
    <s v="Mutual Fund"/>
    <s v="BANK OF INDIA LIQUID FUND"/>
    <m/>
  </r>
  <r>
    <n v="195823"/>
    <x v="57"/>
    <s v="ANUBHA JAIN"/>
    <x v="0"/>
    <x v="0"/>
    <x v="1"/>
    <x v="0"/>
    <x v="2"/>
    <s v="Mutual Fund"/>
    <s v="QUANT FLEXI CAP FUND"/>
    <m/>
  </r>
  <r>
    <n v="195837"/>
    <x v="57"/>
    <s v="YASH PAL"/>
    <x v="9"/>
    <x v="1"/>
    <x v="1"/>
    <x v="0"/>
    <x v="0"/>
    <s v="Mutual Fund"/>
    <s v="quant active fund"/>
    <m/>
  </r>
  <r>
    <n v="195838"/>
    <x v="57"/>
    <s v="YASH PAL"/>
    <x v="25"/>
    <x v="1"/>
    <x v="1"/>
    <x v="0"/>
    <x v="0"/>
    <s v="Mutual Fund"/>
    <s v="mirae asset mid cap fund"/>
    <m/>
  </r>
  <r>
    <n v="195839"/>
    <x v="57"/>
    <s v="YASH PAL"/>
    <x v="25"/>
    <x v="1"/>
    <x v="1"/>
    <x v="0"/>
    <x v="0"/>
    <s v="Mutual Fund"/>
    <s v="quant absolute fund"/>
    <m/>
  </r>
  <r>
    <n v="195834"/>
    <x v="57"/>
    <s v="SHIBU VARGHESE"/>
    <x v="1"/>
    <x v="0"/>
    <x v="5"/>
    <x v="0"/>
    <x v="1"/>
    <s v="Mutual Fund"/>
    <s v="Mirae Asset Flexicap Fund"/>
    <m/>
  </r>
  <r>
    <n v="195832"/>
    <x v="57"/>
    <s v="AMAN KUMAR"/>
    <x v="0"/>
    <x v="1"/>
    <x v="3"/>
    <x v="0"/>
    <x v="0"/>
    <s v="Mutual Fund"/>
    <s v="MIRAE ASSET HYBRID EQUITY FUND"/>
    <m/>
  </r>
  <r>
    <n v="195846"/>
    <x v="57"/>
    <s v="PANKAJ GOPICHAND MORE"/>
    <x v="3"/>
    <x v="0"/>
    <x v="6"/>
    <x v="0"/>
    <x v="1"/>
    <s v="Mutual Fund"/>
    <s v="MIRAE ASSET FLEXI CAP FUND"/>
    <m/>
  </r>
  <r>
    <n v="195835"/>
    <x v="57"/>
    <s v="YASH PAL"/>
    <x v="6"/>
    <x v="1"/>
    <x v="1"/>
    <x v="0"/>
    <x v="0"/>
    <s v="Mutual Fund"/>
    <s v="axis growth opp. fund"/>
    <m/>
  </r>
  <r>
    <n v="196161"/>
    <x v="57"/>
    <s v="INDUJA AGRAWAL"/>
    <x v="3"/>
    <x v="0"/>
    <x v="1"/>
    <x v="0"/>
    <x v="1"/>
    <s v="Mutual Fund"/>
    <s v="HDFC FOCUSED 30 FUND"/>
    <m/>
  </r>
  <r>
    <n v="195833"/>
    <x v="57"/>
    <s v="NANCY SALUJA"/>
    <x v="3"/>
    <x v="0"/>
    <x v="5"/>
    <x v="0"/>
    <x v="0"/>
    <s v="Mutual Fund"/>
    <s v="SBI SMALL CAP"/>
    <m/>
  </r>
  <r>
    <n v="195852"/>
    <x v="58"/>
    <s v="JITENDRA SINGH"/>
    <x v="5"/>
    <x v="0"/>
    <x v="6"/>
    <x v="0"/>
    <x v="0"/>
    <s v="Mutual Fund"/>
    <s v="MIRAE ASSET FLEXI CAP FUND"/>
    <m/>
  </r>
  <r>
    <n v="195853"/>
    <x v="58"/>
    <s v="SHALINI GUPTA"/>
    <x v="0"/>
    <x v="0"/>
    <x v="5"/>
    <x v="0"/>
    <x v="1"/>
    <s v="Mutual Fund"/>
    <s v="ICICI PRU Multi Asset Fund"/>
    <m/>
  </r>
  <r>
    <n v="195856"/>
    <x v="58"/>
    <s v="JAIMALA KUMARI"/>
    <x v="25"/>
    <x v="1"/>
    <x v="2"/>
    <x v="0"/>
    <x v="0"/>
    <s v="Mutual Fund"/>
    <s v="Canara Robeco Equity Tax Saver Fund."/>
    <m/>
  </r>
  <r>
    <n v="195858"/>
    <x v="58"/>
    <s v="JAYENDRA SINGH TOMAR"/>
    <x v="1"/>
    <x v="0"/>
    <x v="0"/>
    <x v="0"/>
    <x v="0"/>
    <s v="Mutual Fund"/>
    <s v="Parag parikh Tax saver fund"/>
    <m/>
  </r>
  <r>
    <n v="195854"/>
    <x v="58"/>
    <s v="SWAPNIL MITTAL"/>
    <x v="4"/>
    <x v="1"/>
    <x v="0"/>
    <x v="0"/>
    <x v="0"/>
    <s v="Mutual Fund"/>
    <s v="Parag parikh Tax saver fund"/>
    <m/>
  </r>
  <r>
    <n v="195850"/>
    <x v="58"/>
    <s v="ANUBHA JAIN"/>
    <x v="6"/>
    <x v="1"/>
    <x v="1"/>
    <x v="0"/>
    <x v="0"/>
    <s v="Mutual Fund"/>
    <s v="Quant Liquid Plan"/>
    <m/>
  </r>
  <r>
    <n v="196180"/>
    <x v="58"/>
    <s v="SOUMI BANERJEE"/>
    <x v="0"/>
    <x v="0"/>
    <x v="1"/>
    <x v="0"/>
    <x v="1"/>
    <s v="Mutual Fund"/>
    <s v="quant flexi cap fund"/>
    <m/>
  </r>
  <r>
    <n v="195857"/>
    <x v="58"/>
    <s v="ADHIR VIGG"/>
    <x v="1"/>
    <x v="0"/>
    <x v="1"/>
    <x v="0"/>
    <x v="1"/>
    <s v="Mutual Fund"/>
    <s v="BOI SMALL CAP FUND"/>
    <m/>
  </r>
  <r>
    <n v="195851"/>
    <x v="58"/>
    <s v="ANUBHA JAIN"/>
    <x v="6"/>
    <x v="1"/>
    <x v="1"/>
    <x v="0"/>
    <x v="0"/>
    <s v="Mutual Fund"/>
    <s v="Mirae Asset Cash Management Fund"/>
    <m/>
  </r>
  <r>
    <n v="195855"/>
    <x v="58"/>
    <s v="PANKAJ KUMAR"/>
    <x v="0"/>
    <x v="0"/>
    <x v="1"/>
    <x v="0"/>
    <x v="0"/>
    <s v="Mutual Fund"/>
    <s v="ICICI PRUDENTIAL MULTI-ASSET FUND"/>
    <m/>
  </r>
  <r>
    <n v="196177"/>
    <x v="58"/>
    <s v="SHIVANGI DUBEY"/>
    <x v="0"/>
    <x v="0"/>
    <x v="1"/>
    <x v="0"/>
    <x v="1"/>
    <s v="Mutual Fund"/>
    <s v="icici pru multi asset fund"/>
    <m/>
  </r>
  <r>
    <n v="196176"/>
    <x v="58"/>
    <s v="SHIVANGI DUBEY"/>
    <x v="4"/>
    <x v="0"/>
    <x v="1"/>
    <x v="0"/>
    <x v="1"/>
    <s v="Mutual Fund"/>
    <s v="quant flexi cap fund"/>
    <m/>
  </r>
  <r>
    <n v="196163"/>
    <x v="58"/>
    <s v="MONIKA SHARMA"/>
    <x v="0"/>
    <x v="0"/>
    <x v="1"/>
    <x v="0"/>
    <x v="1"/>
    <s v="Mutual Fund"/>
    <s v="Axis Small Cap Fund Growth"/>
    <m/>
  </r>
  <r>
    <n v="195871"/>
    <x v="59"/>
    <s v="SAVITA"/>
    <x v="4"/>
    <x v="1"/>
    <x v="2"/>
    <x v="0"/>
    <x v="0"/>
    <s v="Mutual Fund"/>
    <s v="Parag Parikh Tax Saver Fund"/>
    <m/>
  </r>
  <r>
    <n v="195865"/>
    <x v="59"/>
    <s v="ADYASAA MOHPATRA"/>
    <x v="0"/>
    <x v="0"/>
    <x v="2"/>
    <x v="0"/>
    <x v="0"/>
    <s v="Mutual Fund"/>
    <s v="SBI small-cap fund."/>
    <m/>
  </r>
  <r>
    <n v="195872"/>
    <x v="59"/>
    <s v="SUMAN"/>
    <x v="4"/>
    <x v="1"/>
    <x v="2"/>
    <x v="0"/>
    <x v="0"/>
    <s v="Mutual Fund"/>
    <s v="BOI Tax Advantage Fund"/>
    <m/>
  </r>
  <r>
    <n v="195860"/>
    <x v="59"/>
    <s v="SURENDER KUMAR SHARMA"/>
    <x v="11"/>
    <x v="0"/>
    <x v="2"/>
    <x v="0"/>
    <x v="1"/>
    <s v="Mutual Fund"/>
    <s v="BOI small-cap fund"/>
    <m/>
  </r>
  <r>
    <n v="195864"/>
    <x v="59"/>
    <s v="SOVARANI MOHPATRA"/>
    <x v="0"/>
    <x v="0"/>
    <x v="2"/>
    <x v="0"/>
    <x v="0"/>
    <s v="Mutual Fund"/>
    <s v="ICICI Prudential Equity &amp; Debt Fund"/>
    <m/>
  </r>
  <r>
    <n v="195867"/>
    <x v="59"/>
    <s v="RAVINDRANATH MOHPATRA"/>
    <x v="0"/>
    <x v="0"/>
    <x v="2"/>
    <x v="0"/>
    <x v="0"/>
    <s v="Mutual Fund"/>
    <s v="Kotak Multicap Fund"/>
    <m/>
  </r>
  <r>
    <n v="195868"/>
    <x v="59"/>
    <s v="RAVINDRANATH MOHPATRA"/>
    <x v="0"/>
    <x v="0"/>
    <x v="2"/>
    <x v="0"/>
    <x v="0"/>
    <s v="Mutual Fund"/>
    <s v="ICICI Prudential Multi-Asset Fund"/>
    <m/>
  </r>
  <r>
    <n v="195874"/>
    <x v="59"/>
    <s v="SUMAN"/>
    <x v="4"/>
    <x v="1"/>
    <x v="2"/>
    <x v="0"/>
    <x v="0"/>
    <s v="Mutual Fund"/>
    <s v="Canara Robeco Small-cap Fund"/>
    <m/>
  </r>
  <r>
    <n v="195876"/>
    <x v="59"/>
    <s v="SWAPNIL MITTAL"/>
    <x v="4"/>
    <x v="1"/>
    <x v="0"/>
    <x v="0"/>
    <x v="0"/>
    <s v="Mutual Fund"/>
    <s v="Bank of India Tax advantage fund"/>
    <m/>
  </r>
  <r>
    <n v="195873"/>
    <x v="59"/>
    <s v="SUMAN"/>
    <x v="4"/>
    <x v="1"/>
    <x v="2"/>
    <x v="0"/>
    <x v="0"/>
    <s v="Mutual Fund"/>
    <s v="BOI small-cap fund"/>
    <m/>
  </r>
  <r>
    <n v="195863"/>
    <x v="59"/>
    <s v="SOVARANI MOHPATRA"/>
    <x v="0"/>
    <x v="0"/>
    <x v="2"/>
    <x v="0"/>
    <x v="0"/>
    <s v="Mutual Fund"/>
    <s v="Canara Robeco Small-cap Fund"/>
    <m/>
  </r>
  <r>
    <n v="195866"/>
    <x v="59"/>
    <s v="ADYASAA MOHPATRA"/>
    <x v="0"/>
    <x v="0"/>
    <x v="2"/>
    <x v="0"/>
    <x v="0"/>
    <s v="Mutual Fund"/>
    <s v="Quant Flexi-Cap Fund"/>
    <m/>
  </r>
  <r>
    <n v="195869"/>
    <x v="59"/>
    <s v="SUNIL GULATI"/>
    <x v="4"/>
    <x v="0"/>
    <x v="2"/>
    <x v="0"/>
    <x v="1"/>
    <s v="Mutual Fund"/>
    <s v="ICICI Prudential Multi-Asset Fund"/>
    <m/>
  </r>
  <r>
    <n v="195905"/>
    <x v="59"/>
    <s v="MANJU RANI SINGLA"/>
    <x v="3"/>
    <x v="0"/>
    <x v="1"/>
    <x v="0"/>
    <x v="0"/>
    <s v="Mutual Fund"/>
    <s v="ICICI PRUDENTIAL MULTI-ASSET FUND"/>
    <m/>
  </r>
  <r>
    <n v="196100"/>
    <x v="59"/>
    <s v="ANUBHA JAIN"/>
    <x v="0"/>
    <x v="0"/>
    <x v="1"/>
    <x v="0"/>
    <x v="2"/>
    <s v="Mutual Fund"/>
    <s v="quant flexi cap fund"/>
    <m/>
  </r>
  <r>
    <n v="195879"/>
    <x v="59"/>
    <s v="MAMTA VERMA"/>
    <x v="1"/>
    <x v="0"/>
    <x v="5"/>
    <x v="0"/>
    <x v="0"/>
    <s v="Mutual Fund"/>
    <s v="HDFC Multicap Fund"/>
    <m/>
  </r>
  <r>
    <n v="195907"/>
    <x v="59"/>
    <s v="NITIN SINGLA"/>
    <x v="3"/>
    <x v="0"/>
    <x v="1"/>
    <x v="0"/>
    <x v="1"/>
    <s v="Mutual Fund"/>
    <s v="AXIS SMALL CAP FUND"/>
    <m/>
  </r>
  <r>
    <n v="196151"/>
    <x v="59"/>
    <s v="AMAN NARULA"/>
    <x v="10"/>
    <x v="0"/>
    <x v="1"/>
    <x v="0"/>
    <x v="1"/>
    <s v="Mutual Fund"/>
    <s v="quant flexi cap fund"/>
    <m/>
  </r>
  <r>
    <n v="195875"/>
    <x v="59"/>
    <s v="ANUBHA JAIN"/>
    <x v="6"/>
    <x v="1"/>
    <x v="1"/>
    <x v="0"/>
    <x v="0"/>
    <s v="Mutual Fund"/>
    <s v="kotak saving funs"/>
    <m/>
  </r>
  <r>
    <n v="195906"/>
    <x v="59"/>
    <s v="NITIN SINGLA"/>
    <x v="3"/>
    <x v="0"/>
    <x v="1"/>
    <x v="0"/>
    <x v="0"/>
    <s v="Mutual Fund"/>
    <s v="QUANT FLEXI CAP FUND"/>
    <m/>
  </r>
  <r>
    <n v="195878"/>
    <x v="59"/>
    <s v="PUSHPAK SHARMA"/>
    <x v="7"/>
    <x v="0"/>
    <x v="6"/>
    <x v="0"/>
    <x v="0"/>
    <s v="Mutual Fund"/>
    <s v="SBI SMALL CAP FUND"/>
    <m/>
  </r>
  <r>
    <n v="195861"/>
    <x v="59"/>
    <s v="SURENDER KUMAR SHARMA"/>
    <x v="10"/>
    <x v="0"/>
    <x v="2"/>
    <x v="0"/>
    <x v="1"/>
    <s v="Mutual Fund"/>
    <s v="Quant Flexi-Cap Fund"/>
    <m/>
  </r>
  <r>
    <n v="195862"/>
    <x v="59"/>
    <s v="SURENDER KUMAR SHARMA"/>
    <x v="0"/>
    <x v="0"/>
    <x v="2"/>
    <x v="0"/>
    <x v="1"/>
    <s v="Mutual Fund"/>
    <s v="axis small-cap fund"/>
    <m/>
  </r>
  <r>
    <n v="195877"/>
    <x v="59"/>
    <s v="PUSHPAK SHARMA"/>
    <x v="1"/>
    <x v="0"/>
    <x v="6"/>
    <x v="0"/>
    <x v="0"/>
    <s v="Mutual Fund"/>
    <s v="MIRAE ASSET FLEXI CAP FUND"/>
    <m/>
  </r>
  <r>
    <n v="195859"/>
    <x v="59"/>
    <s v="VIDUR VERMA"/>
    <x v="4"/>
    <x v="1"/>
    <x v="5"/>
    <x v="0"/>
    <x v="0"/>
    <s v="Mutual Fund"/>
    <s v="Mirae Asset Flexicap Fund"/>
    <m/>
  </r>
  <r>
    <n v="195880"/>
    <x v="59"/>
    <s v="VINAY KUMAR SINHA"/>
    <x v="11"/>
    <x v="0"/>
    <x v="5"/>
    <x v="0"/>
    <x v="1"/>
    <s v="Mutual Fund"/>
    <s v="Mirae Asset Flexicap Fund"/>
    <m/>
  </r>
  <r>
    <n v="195870"/>
    <x v="59"/>
    <s v="POONAM"/>
    <x v="7"/>
    <x v="0"/>
    <x v="3"/>
    <x v="0"/>
    <x v="0"/>
    <s v="Mutual Fund"/>
    <s v="Mirae Asset flexi cap fund"/>
    <m/>
  </r>
  <r>
    <n v="195882"/>
    <x v="60"/>
    <s v="RAHUL SINGH"/>
    <x v="11"/>
    <x v="0"/>
    <x v="2"/>
    <x v="0"/>
    <x v="0"/>
    <s v="Mutual Fund"/>
    <s v="ICICI Prudential Multi-Asset Fund"/>
    <m/>
  </r>
  <r>
    <n v="195885"/>
    <x v="60"/>
    <s v="MUKESH KUMAR GOEL"/>
    <x v="0"/>
    <x v="0"/>
    <x v="2"/>
    <x v="0"/>
    <x v="1"/>
    <s v="Mutual Fund"/>
    <s v="Kotak Multicap Fund"/>
    <m/>
  </r>
  <r>
    <n v="195881"/>
    <x v="60"/>
    <s v="RAHUL SINGH"/>
    <x v="11"/>
    <x v="0"/>
    <x v="2"/>
    <x v="0"/>
    <x v="0"/>
    <s v="Mutual Fund"/>
    <s v="Parag Parikh Tax Saver Fund"/>
    <m/>
  </r>
  <r>
    <n v="195886"/>
    <x v="60"/>
    <s v="MUKESH KUMAR GOEL"/>
    <x v="0"/>
    <x v="0"/>
    <x v="2"/>
    <x v="0"/>
    <x v="1"/>
    <s v="Mutual Fund"/>
    <s v="Quant Flexi-Cap Fund"/>
    <m/>
  </r>
  <r>
    <n v="195884"/>
    <x v="60"/>
    <s v="ANIL SINGH"/>
    <x v="11"/>
    <x v="0"/>
    <x v="2"/>
    <x v="1"/>
    <x v="0"/>
    <s v="Mutual Fund"/>
    <s v="HDFC MULTI-CAP FUND"/>
    <m/>
  </r>
  <r>
    <n v="195888"/>
    <x v="60"/>
    <s v="YASHWANT KUMAR SAHU"/>
    <x v="7"/>
    <x v="0"/>
    <x v="6"/>
    <x v="0"/>
    <x v="2"/>
    <s v="Mutual Fund"/>
    <s v="PARAG PARIKH FLEXI CAP FUND"/>
    <m/>
  </r>
  <r>
    <n v="195889"/>
    <x v="60"/>
    <s v="NARAYAN DAS TIWARI"/>
    <x v="0"/>
    <x v="0"/>
    <x v="6"/>
    <x v="0"/>
    <x v="1"/>
    <s v="Mutual Fund"/>
    <s v="SBI SMALL CAP FUND"/>
    <m/>
  </r>
  <r>
    <n v="195891"/>
    <x v="60"/>
    <s v="AMAN KUMAR"/>
    <x v="4"/>
    <x v="1"/>
    <x v="3"/>
    <x v="0"/>
    <x v="0"/>
    <s v="Mutual Fund"/>
    <s v="ICICI Prudential Equity &amp; Debt Fund"/>
    <m/>
  </r>
  <r>
    <n v="195883"/>
    <x v="60"/>
    <s v="ANIL SINGH"/>
    <x v="11"/>
    <x v="0"/>
    <x v="2"/>
    <x v="1"/>
    <x v="0"/>
    <s v="Mutual Fund"/>
    <s v="ICICI Prudential Equity &amp; Debt Fund"/>
    <m/>
  </r>
  <r>
    <n v="195887"/>
    <x v="60"/>
    <s v="ANJU GOEL"/>
    <x v="0"/>
    <x v="0"/>
    <x v="2"/>
    <x v="0"/>
    <x v="1"/>
    <s v="Mutual Fund"/>
    <s v="HDFC MULTI-CAP FUND"/>
    <m/>
  </r>
  <r>
    <n v="195890"/>
    <x v="60"/>
    <s v="VAIBHAV PRAKASHRAO SHIRPURE"/>
    <x v="7"/>
    <x v="0"/>
    <x v="6"/>
    <x v="0"/>
    <x v="0"/>
    <s v="Mutual Fund"/>
    <s v="MIRAE ASSET FLEXI CAP FUND"/>
    <m/>
  </r>
  <r>
    <n v="195896"/>
    <x v="61"/>
    <s v="NARGIS"/>
    <x v="1"/>
    <x v="0"/>
    <x v="3"/>
    <x v="0"/>
    <x v="2"/>
    <s v="Mutual Fund"/>
    <s v="Canara Robeco Equity Tax Saver Fund"/>
    <m/>
  </r>
  <r>
    <n v="195894"/>
    <x v="61"/>
    <s v="AMIT GUPTA"/>
    <x v="0"/>
    <x v="0"/>
    <x v="6"/>
    <x v="0"/>
    <x v="0"/>
    <s v="Mutual Fund"/>
    <s v="MIRAE ASSET TAX SAVER FUND"/>
    <m/>
  </r>
  <r>
    <n v="195895"/>
    <x v="61"/>
    <s v="MAHENDER SINGH"/>
    <x v="6"/>
    <x v="1"/>
    <x v="2"/>
    <x v="0"/>
    <x v="0"/>
    <s v="Mutual Fund"/>
    <s v="Mirae Asset Tax Saver Fund"/>
    <m/>
  </r>
  <r>
    <n v="195893"/>
    <x v="61"/>
    <s v="RISHABH OHRI"/>
    <x v="0"/>
    <x v="0"/>
    <x v="1"/>
    <x v="0"/>
    <x v="2"/>
    <s v="Mutual Fund"/>
    <s v="CANARA ROBECO FOCUSED EQUITY FUND"/>
    <m/>
  </r>
  <r>
    <n v="195892"/>
    <x v="61"/>
    <s v="RISHABH OHRI"/>
    <x v="0"/>
    <x v="0"/>
    <x v="1"/>
    <x v="0"/>
    <x v="1"/>
    <s v="Mutual Fund"/>
    <s v="CANARA ROBECO FOCUSED EQUITY FUND"/>
    <m/>
  </r>
  <r>
    <n v="196108"/>
    <x v="61"/>
    <s v="DHARAMPAL"/>
    <x v="3"/>
    <x v="0"/>
    <x v="1"/>
    <x v="0"/>
    <x v="2"/>
    <s v="Mutual Fund"/>
    <s v="Parag Parikh Flexi-cap Fund"/>
    <m/>
  </r>
  <r>
    <n v="196102"/>
    <x v="61"/>
    <s v="ASHISH KUMAR SAHU"/>
    <x v="0"/>
    <x v="0"/>
    <x v="1"/>
    <x v="0"/>
    <x v="1"/>
    <s v="Mutual Fund"/>
    <s v="hdfc focused 30"/>
    <m/>
  </r>
  <r>
    <n v="196101"/>
    <x v="61"/>
    <s v="ASHISH KUMAR SAHU"/>
    <x v="3"/>
    <x v="0"/>
    <x v="1"/>
    <x v="0"/>
    <x v="2"/>
    <s v="Mutual Fund"/>
    <s v="quant tax saver fund"/>
    <m/>
  </r>
  <r>
    <n v="195910"/>
    <x v="62"/>
    <s v="YOGESH KUMAR"/>
    <x v="0"/>
    <x v="0"/>
    <x v="2"/>
    <x v="0"/>
    <x v="2"/>
    <s v="Mutual Fund"/>
    <s v="Quant absolute fund"/>
    <m/>
  </r>
  <r>
    <n v="195919"/>
    <x v="62"/>
    <s v="NIHAL SINGH"/>
    <x v="0"/>
    <x v="0"/>
    <x v="2"/>
    <x v="1"/>
    <x v="1"/>
    <s v="Mutual Fund"/>
    <s v="ICICI Prudential Equity &amp; Debt Fund"/>
    <m/>
  </r>
  <r>
    <n v="195911"/>
    <x v="62"/>
    <s v="YOGESH KUMAR"/>
    <x v="4"/>
    <x v="0"/>
    <x v="2"/>
    <x v="0"/>
    <x v="1"/>
    <s v="Mutual Fund"/>
    <s v="ICICI Prudential Multi-Asset Fund"/>
    <m/>
  </r>
  <r>
    <n v="195921"/>
    <x v="62"/>
    <s v="NIHAL SINGH"/>
    <x v="3"/>
    <x v="0"/>
    <x v="2"/>
    <x v="1"/>
    <x v="0"/>
    <s v="Mutual Fund"/>
    <s v="HDFC MULTI-CAP FUND"/>
    <m/>
  </r>
  <r>
    <n v="195920"/>
    <x v="62"/>
    <s v="NIHAL SINGH"/>
    <x v="1"/>
    <x v="0"/>
    <x v="2"/>
    <x v="1"/>
    <x v="1"/>
    <s v="Mutual Fund"/>
    <s v="HDFC MULTI-CAP FUND"/>
    <m/>
  </r>
  <r>
    <n v="195912"/>
    <x v="62"/>
    <s v="AJAY TYAGI"/>
    <x v="3"/>
    <x v="0"/>
    <x v="2"/>
    <x v="1"/>
    <x v="0"/>
    <s v="Mutual Fund"/>
    <s v="Mirae Asset Flexi-cap Fund"/>
    <m/>
  </r>
  <r>
    <n v="195934"/>
    <x v="62"/>
    <s v="AJEESH RAJAN V"/>
    <x v="0"/>
    <x v="0"/>
    <x v="6"/>
    <x v="0"/>
    <x v="2"/>
    <s v="Mutual Fund"/>
    <s v="PARAG PARIKH FLEXI CAP FUND"/>
    <m/>
  </r>
  <r>
    <n v="195933"/>
    <x v="62"/>
    <s v="AJEESH RAJAN V"/>
    <x v="11"/>
    <x v="0"/>
    <x v="6"/>
    <x v="0"/>
    <x v="2"/>
    <s v="Mutual Fund"/>
    <s v="MIRAE ASSET EMERGING BLUECHIP FUND"/>
    <m/>
  </r>
  <r>
    <n v="195935"/>
    <x v="62"/>
    <s v="AMIT A SALVI"/>
    <x v="0"/>
    <x v="0"/>
    <x v="6"/>
    <x v="0"/>
    <x v="1"/>
    <s v="Mutual Fund"/>
    <s v="SBI SMALL CAP FUND"/>
    <m/>
  </r>
  <r>
    <n v="195909"/>
    <x v="62"/>
    <s v="YOGESH KUMAR"/>
    <x v="4"/>
    <x v="0"/>
    <x v="2"/>
    <x v="0"/>
    <x v="2"/>
    <s v="Mutual Fund"/>
    <s v="Canara Robeco Small-cap Fund"/>
    <m/>
  </r>
  <r>
    <n v="195931"/>
    <x v="62"/>
    <s v="SUMAN"/>
    <x v="9"/>
    <x v="1"/>
    <x v="2"/>
    <x v="0"/>
    <x v="0"/>
    <s v="Mutual Fund"/>
    <s v="Parag Parikh Tax Saver Fund"/>
    <m/>
  </r>
  <r>
    <n v="195923"/>
    <x v="62"/>
    <s v="RAHUL SINGH"/>
    <x v="4"/>
    <x v="1"/>
    <x v="2"/>
    <x v="0"/>
    <x v="0"/>
    <s v="Mutual Fund"/>
    <s v="Quant tax plan"/>
    <m/>
  </r>
  <r>
    <n v="195928"/>
    <x v="62"/>
    <s v="CHETNA AERON"/>
    <x v="33"/>
    <x v="1"/>
    <x v="0"/>
    <x v="0"/>
    <x v="0"/>
    <s v="Mutual Fund"/>
    <s v="Canara Robeco Small cap fund"/>
    <m/>
  </r>
  <r>
    <n v="195927"/>
    <x v="62"/>
    <s v="CHETNA AERON"/>
    <x v="33"/>
    <x v="1"/>
    <x v="0"/>
    <x v="0"/>
    <x v="0"/>
    <s v="Mutual Fund"/>
    <s v="Tata Small cap fund"/>
    <m/>
  </r>
  <r>
    <n v="195924"/>
    <x v="62"/>
    <s v="CHETNA AERON"/>
    <x v="32"/>
    <x v="1"/>
    <x v="0"/>
    <x v="0"/>
    <x v="0"/>
    <s v="Mutual Fund"/>
    <s v="ICICI Prudential Multi Asset Fund"/>
    <m/>
  </r>
  <r>
    <n v="195929"/>
    <x v="62"/>
    <s v="ARNAV GAUTAM"/>
    <x v="32"/>
    <x v="1"/>
    <x v="0"/>
    <x v="0"/>
    <x v="0"/>
    <s v="Mutual Fund"/>
    <s v="Kotak multi asset allocator FoF"/>
    <m/>
  </r>
  <r>
    <n v="195925"/>
    <x v="62"/>
    <s v="CHETNA AERON"/>
    <x v="33"/>
    <x v="1"/>
    <x v="0"/>
    <x v="0"/>
    <x v="0"/>
    <s v="Mutual Fund"/>
    <s v="JM Flexi Cap fund"/>
    <m/>
  </r>
  <r>
    <n v="195926"/>
    <x v="62"/>
    <s v="CHETNA AERON"/>
    <x v="33"/>
    <x v="1"/>
    <x v="0"/>
    <x v="0"/>
    <x v="0"/>
    <s v="Mutual Fund"/>
    <s v="Quant Flexi Cap fund"/>
    <m/>
  </r>
  <r>
    <n v="195908"/>
    <x v="62"/>
    <s v="YOGESH KUMAR"/>
    <x v="0"/>
    <x v="0"/>
    <x v="2"/>
    <x v="0"/>
    <x v="2"/>
    <s v="Mutual Fund"/>
    <s v="BOI Flexi-Cap Fund"/>
    <m/>
  </r>
  <r>
    <n v="195922"/>
    <x v="62"/>
    <s v="RAHUL SINGH"/>
    <x v="4"/>
    <x v="1"/>
    <x v="2"/>
    <x v="0"/>
    <x v="0"/>
    <s v="Mutual Fund"/>
    <s v="BOI Tax Advantage Fund"/>
    <m/>
  </r>
  <r>
    <n v="195913"/>
    <x v="62"/>
    <s v="AJAY TYAGI"/>
    <x v="3"/>
    <x v="0"/>
    <x v="2"/>
    <x v="1"/>
    <x v="0"/>
    <s v="Mutual Fund"/>
    <s v="Quant Flexi-Cap Fund"/>
    <m/>
  </r>
  <r>
    <n v="195898"/>
    <x v="62"/>
    <s v="SUMAN"/>
    <x v="9"/>
    <x v="1"/>
    <x v="2"/>
    <x v="0"/>
    <x v="0"/>
    <s v="Mutual Fund"/>
    <s v="Parag Parikh Tax Saver Fund"/>
    <m/>
  </r>
  <r>
    <n v="195897"/>
    <x v="62"/>
    <s v="KAMLESH SHARMA"/>
    <x v="8"/>
    <x v="0"/>
    <x v="2"/>
    <x v="0"/>
    <x v="1"/>
    <s v="Mutual Fund"/>
    <s v="ICICI Prudential Multi-Asset Fund"/>
    <m/>
  </r>
  <r>
    <n v="195932"/>
    <x v="62"/>
    <s v="AJEESH RAJAN V"/>
    <x v="3"/>
    <x v="0"/>
    <x v="6"/>
    <x v="0"/>
    <x v="0"/>
    <s v="Mutual Fund"/>
    <s v="MIRAE ASSET FLEXI CAP FUND"/>
    <m/>
  </r>
  <r>
    <n v="196104"/>
    <x v="62"/>
    <s v="C BARATHAN"/>
    <x v="0"/>
    <x v="0"/>
    <x v="1"/>
    <x v="0"/>
    <x v="2"/>
    <s v="Mutual Fund"/>
    <s v="KOTAK EQUITY OPPORTUNITIES FUND - GROWTH"/>
    <m/>
  </r>
  <r>
    <n v="196129"/>
    <x v="62"/>
    <s v="SAUMYA SRIVASTAVA"/>
    <x v="11"/>
    <x v="0"/>
    <x v="1"/>
    <x v="0"/>
    <x v="2"/>
    <s v="Mutual Fund"/>
    <s v="mirae asset emerging"/>
    <m/>
  </r>
  <r>
    <n v="196128"/>
    <x v="62"/>
    <s v="SAUMYA SRIVASTAVA"/>
    <x v="1"/>
    <x v="0"/>
    <x v="1"/>
    <x v="0"/>
    <x v="1"/>
    <s v="Mutual Fund"/>
    <s v="ICICI Prudential Multi-Asset Fund-Regular-"/>
    <m/>
  </r>
  <r>
    <n v="195914"/>
    <x v="62"/>
    <s v="BHUPESH RASTOGI"/>
    <x v="4"/>
    <x v="1"/>
    <x v="1"/>
    <x v="0"/>
    <x v="0"/>
    <s v="Mutual Fund"/>
    <s v="quant flexi cap fund"/>
    <m/>
  </r>
  <r>
    <n v="196114"/>
    <x v="62"/>
    <s v="GAURAV SAPRA"/>
    <x v="3"/>
    <x v="0"/>
    <x v="1"/>
    <x v="0"/>
    <x v="2"/>
    <s v="Mutual Fund"/>
    <s v="MIRAE ASSET MIDCAP FUND - REGULAR PLAN-GROWTH OPTION"/>
    <m/>
  </r>
  <r>
    <n v="196113"/>
    <x v="62"/>
    <s v="DHIRAJ UDAPURE"/>
    <x v="0"/>
    <x v="0"/>
    <x v="1"/>
    <x v="0"/>
    <x v="2"/>
    <s v="Mutual Fund"/>
    <s v="PARAG PARIKH FLEXI CAP FUND - REGULAR PLAN - GROWTH"/>
    <m/>
  </r>
  <r>
    <n v="196166"/>
    <x v="62"/>
    <s v="PAWAN KUMAR"/>
    <x v="3"/>
    <x v="0"/>
    <x v="1"/>
    <x v="0"/>
    <x v="1"/>
    <s v="Mutual Fund"/>
    <s v="icici pru multi asset fund"/>
    <m/>
  </r>
  <r>
    <n v="196105"/>
    <x v="62"/>
    <s v="DEVAL KULSHRESTHA"/>
    <x v="10"/>
    <x v="0"/>
    <x v="1"/>
    <x v="0"/>
    <x v="2"/>
    <s v="Mutual Fund"/>
    <s v="Parag Parikh Flexi-cap Fund"/>
    <m/>
  </r>
  <r>
    <n v="196106"/>
    <x v="62"/>
    <s v="DEVAL KULSHRESTHA"/>
    <x v="24"/>
    <x v="0"/>
    <x v="1"/>
    <x v="0"/>
    <x v="2"/>
    <s v="Mutual Fund"/>
    <s v="mirae asset mid cap fund"/>
    <m/>
  </r>
  <r>
    <n v="196127"/>
    <x v="62"/>
    <s v="SANJAY KUMAR MUNDHRA"/>
    <x v="1"/>
    <x v="0"/>
    <x v="1"/>
    <x v="0"/>
    <x v="2"/>
    <s v="Mutual Fund"/>
    <s v="HDFC MID-CAP OPPORTUNITIES FUND"/>
    <m/>
  </r>
  <r>
    <n v="196126"/>
    <x v="62"/>
    <s v="SANJAY KUMAR MUNDHRA"/>
    <x v="0"/>
    <x v="0"/>
    <x v="1"/>
    <x v="0"/>
    <x v="2"/>
    <s v="Mutual Fund"/>
    <s v="mirae asset mid cap fund"/>
    <m/>
  </r>
  <r>
    <n v="196167"/>
    <x v="62"/>
    <s v="PAWAN KUMAR"/>
    <x v="3"/>
    <x v="0"/>
    <x v="1"/>
    <x v="0"/>
    <x v="1"/>
    <s v="Mutual Fund"/>
    <s v="quant flexi cap fund"/>
    <m/>
  </r>
  <r>
    <n v="196103"/>
    <x v="62"/>
    <s v="AYUSH GUPTA"/>
    <x v="3"/>
    <x v="0"/>
    <x v="1"/>
    <x v="0"/>
    <x v="2"/>
    <s v="Mutual Fund"/>
    <s v="ppfas flexi cap"/>
    <m/>
  </r>
  <r>
    <n v="195899"/>
    <x v="62"/>
    <s v="ILA AGARWAL"/>
    <x v="1"/>
    <x v="0"/>
    <x v="6"/>
    <x v="0"/>
    <x v="0"/>
    <s v="Mutual Fund"/>
    <s v="MIRAE ASSET FLEXI CAP FUND"/>
    <m/>
  </r>
  <r>
    <n v="195902"/>
    <x v="62"/>
    <s v="DEBANGSHI GUPTA"/>
    <x v="7"/>
    <x v="0"/>
    <x v="6"/>
    <x v="0"/>
    <x v="0"/>
    <s v="Mutual Fund"/>
    <s v="MIRAE ASSET HYBRID EQUITY FUND"/>
    <m/>
  </r>
  <r>
    <n v="195930"/>
    <x v="62"/>
    <s v="MAHIPAL SINGH NEGI"/>
    <x v="11"/>
    <x v="0"/>
    <x v="5"/>
    <x v="0"/>
    <x v="1"/>
    <s v="Mutual Fund"/>
    <s v="ICICI PRU Multi Asset Fund"/>
    <m/>
  </r>
  <r>
    <n v="195936"/>
    <x v="62"/>
    <s v="JOSHI BHAVESH"/>
    <x v="1"/>
    <x v="0"/>
    <x v="6"/>
    <x v="0"/>
    <x v="2"/>
    <s v="Mutual Fund"/>
    <s v="MIRAE ASSET EMERGING BLUECHIP FUND"/>
    <m/>
  </r>
  <r>
    <n v="195901"/>
    <x v="62"/>
    <s v="ILA AGARWAL"/>
    <x v="10"/>
    <x v="0"/>
    <x v="6"/>
    <x v="0"/>
    <x v="0"/>
    <s v="Mutual Fund"/>
    <s v="MIRAE ASSET MID CAP FUND"/>
    <m/>
  </r>
  <r>
    <n v="195900"/>
    <x v="62"/>
    <s v="ILA AGARWAL"/>
    <x v="1"/>
    <x v="0"/>
    <x v="6"/>
    <x v="0"/>
    <x v="0"/>
    <s v="Mutual Fund"/>
    <s v="PARAG PARIKH FLEXI CAP FUND"/>
    <m/>
  </r>
  <r>
    <n v="195903"/>
    <x v="62"/>
    <s v="DHIRAJ UDAPURE"/>
    <x v="0"/>
    <x v="0"/>
    <x v="1"/>
    <x v="0"/>
    <x v="1"/>
    <s v="Mutual Fund"/>
    <s v="canara robeco small cap fund"/>
    <m/>
  </r>
  <r>
    <n v="195904"/>
    <x v="62"/>
    <s v="C BARATHAN"/>
    <x v="0"/>
    <x v="0"/>
    <x v="1"/>
    <x v="0"/>
    <x v="2"/>
    <s v="Mutual Fund"/>
    <s v="KOTAK EQUITY OPPORTUNITIES FUND"/>
    <m/>
  </r>
  <r>
    <n v="195916"/>
    <x v="62"/>
    <s v="AYUSH GUPTA"/>
    <x v="3"/>
    <x v="0"/>
    <x v="1"/>
    <x v="0"/>
    <x v="2"/>
    <s v="Mutual Fund"/>
    <s v="ppfas flexi cap fund"/>
    <m/>
  </r>
  <r>
    <n v="195917"/>
    <x v="62"/>
    <s v="JUGAL KISHORE"/>
    <x v="7"/>
    <x v="0"/>
    <x v="5"/>
    <x v="0"/>
    <x v="1"/>
    <s v="Mutual Fund"/>
    <s v="ICICI Pru value Discovery Fund"/>
    <m/>
  </r>
  <r>
    <n v="195918"/>
    <x v="62"/>
    <s v="JUGAL KISHORE"/>
    <x v="7"/>
    <x v="0"/>
    <x v="5"/>
    <x v="0"/>
    <x v="1"/>
    <s v="Mutual Fund"/>
    <s v="Mirae Asset Midcap Fund"/>
    <m/>
  </r>
  <r>
    <n v="195915"/>
    <x v="62"/>
    <s v="PREETI RASTOGI"/>
    <x v="4"/>
    <x v="1"/>
    <x v="1"/>
    <x v="0"/>
    <x v="0"/>
    <s v="Mutual Fund"/>
    <s v="Quant Mid Cap Fund"/>
    <m/>
  </r>
  <r>
    <n v="195947"/>
    <x v="63"/>
    <s v="NAINDEEP SINGH"/>
    <x v="11"/>
    <x v="0"/>
    <x v="6"/>
    <x v="0"/>
    <x v="1"/>
    <s v="Mutual Fund"/>
    <s v="ICICI PRUDENTIAL EQUITY &amp; DEBT FUND"/>
    <m/>
  </r>
  <r>
    <n v="195948"/>
    <x v="63"/>
    <s v="NAINDEEP SINGH"/>
    <x v="18"/>
    <x v="0"/>
    <x v="6"/>
    <x v="0"/>
    <x v="1"/>
    <s v="Mutual Fund"/>
    <s v="MIRAE ASSET FLEXI CAP FUND"/>
    <m/>
  </r>
  <r>
    <n v="195940"/>
    <x v="63"/>
    <s v="SAVITA"/>
    <x v="4"/>
    <x v="1"/>
    <x v="2"/>
    <x v="0"/>
    <x v="0"/>
    <s v="Mutual Fund"/>
    <s v="Parag Parikh Tax Saver Fund"/>
    <m/>
  </r>
  <r>
    <n v="195946"/>
    <x v="63"/>
    <s v="NAINDEEP SINGH"/>
    <x v="11"/>
    <x v="0"/>
    <x v="6"/>
    <x v="0"/>
    <x v="1"/>
    <s v="Mutual Fund"/>
    <s v="HDFC FOCUSED 30 FUND"/>
    <m/>
  </r>
  <r>
    <n v="195949"/>
    <x v="63"/>
    <s v="NAINDEEP SINGH"/>
    <x v="11"/>
    <x v="0"/>
    <x v="6"/>
    <x v="0"/>
    <x v="2"/>
    <s v="Mutual Fund"/>
    <s v="PARAG PARIKH FLEXI CAP FUND"/>
    <m/>
  </r>
  <r>
    <n v="195944"/>
    <x v="63"/>
    <s v="RUBY SAHAI"/>
    <x v="7"/>
    <x v="0"/>
    <x v="6"/>
    <x v="0"/>
    <x v="1"/>
    <s v="Mutual Fund"/>
    <s v="MIRAE ASSET FLEXI CAP FUND"/>
    <m/>
  </r>
  <r>
    <n v="195945"/>
    <x v="63"/>
    <s v="TUSHAR SHARMA"/>
    <x v="11"/>
    <x v="0"/>
    <x v="6"/>
    <x v="0"/>
    <x v="1"/>
    <s v="Mutual Fund"/>
    <s v="HDFC FOCUSED 30 FUND"/>
    <m/>
  </r>
  <r>
    <n v="195954"/>
    <x v="63"/>
    <s v="GOPI KRISHNA GOPU"/>
    <x v="17"/>
    <x v="0"/>
    <x v="2"/>
    <x v="0"/>
    <x v="1"/>
    <s v="Mutual Fund"/>
    <s v="axis small-cap fund"/>
    <m/>
  </r>
  <r>
    <n v="195950"/>
    <x v="63"/>
    <s v="MUKESH KUMAR TALWAR"/>
    <x v="50"/>
    <x v="1"/>
    <x v="0"/>
    <x v="0"/>
    <x v="0"/>
    <s v="Mutual Fund"/>
    <s v="Quant Flexi Cap Fund"/>
    <m/>
  </r>
  <r>
    <n v="195951"/>
    <x v="63"/>
    <s v="MUKESH KUMAR TALWAR"/>
    <x v="50"/>
    <x v="1"/>
    <x v="0"/>
    <x v="0"/>
    <x v="0"/>
    <s v="Mutual Fund"/>
    <s v="ICICI Prudential Multi Asset Fund"/>
    <m/>
  </r>
  <r>
    <n v="195942"/>
    <x v="63"/>
    <s v="NEHA TANEJA"/>
    <x v="10"/>
    <x v="0"/>
    <x v="2"/>
    <x v="0"/>
    <x v="1"/>
    <s v="Mutual Fund"/>
    <s v="SBI small-cap fund."/>
    <m/>
  </r>
  <r>
    <n v="195937"/>
    <x v="63"/>
    <s v="KALLOL MONDAL"/>
    <x v="1"/>
    <x v="0"/>
    <x v="2"/>
    <x v="0"/>
    <x v="1"/>
    <s v="Mutual Fund"/>
    <s v="DSP Small-cap Fund"/>
    <m/>
  </r>
  <r>
    <n v="195938"/>
    <x v="63"/>
    <s v="KALLOL MONDAL"/>
    <x v="11"/>
    <x v="0"/>
    <x v="2"/>
    <x v="0"/>
    <x v="1"/>
    <s v="Mutual Fund"/>
    <s v="HDFC MULTI-CAP FUND"/>
    <m/>
  </r>
  <r>
    <n v="195939"/>
    <x v="63"/>
    <s v="KALLOL MONDAL"/>
    <x v="7"/>
    <x v="0"/>
    <x v="2"/>
    <x v="0"/>
    <x v="0"/>
    <s v="Mutual Fund"/>
    <s v="HDFC MULTI-CAP FUND"/>
    <m/>
  </r>
  <r>
    <n v="196136"/>
    <x v="63"/>
    <s v="VIKAS TIWARI"/>
    <x v="3"/>
    <x v="0"/>
    <x v="1"/>
    <x v="0"/>
    <x v="1"/>
    <s v="Mutual Fund"/>
    <s v="inveco small cap fund"/>
    <m/>
  </r>
  <r>
    <n v="196173"/>
    <x v="63"/>
    <s v="SANDEEP KUMAR SINGH"/>
    <x v="7"/>
    <x v="0"/>
    <x v="1"/>
    <x v="0"/>
    <x v="1"/>
    <s v="Mutual Fund"/>
    <s v="ppfas tax saver fund"/>
    <m/>
  </r>
  <r>
    <n v="196107"/>
    <x v="63"/>
    <s v="DEVESH JOSHI"/>
    <x v="3"/>
    <x v="0"/>
    <x v="1"/>
    <x v="0"/>
    <x v="1"/>
    <s v="Mutual Fund"/>
    <s v="Axis Small Cap Fund Growth"/>
    <m/>
  </r>
  <r>
    <n v="196153"/>
    <x v="63"/>
    <s v="ASHWANI"/>
    <x v="1"/>
    <x v="0"/>
    <x v="1"/>
    <x v="0"/>
    <x v="1"/>
    <s v="Mutual Fund"/>
    <s v="quant flexi cap fund"/>
    <m/>
  </r>
  <r>
    <n v="196135"/>
    <x v="63"/>
    <s v="VERNIKA JHAWAR"/>
    <x v="7"/>
    <x v="0"/>
    <x v="1"/>
    <x v="0"/>
    <x v="2"/>
    <s v="Mutual Fund"/>
    <s v="axis flexi cap"/>
    <m/>
  </r>
  <r>
    <n v="196134"/>
    <x v="63"/>
    <s v="TAJINDER BEDI"/>
    <x v="0"/>
    <x v="0"/>
    <x v="1"/>
    <x v="0"/>
    <x v="1"/>
    <s v="Mutual Fund"/>
    <s v="icici pru multi asset fund"/>
    <m/>
  </r>
  <r>
    <n v="196172"/>
    <x v="63"/>
    <s v="RISHABH SAXENA"/>
    <x v="1"/>
    <x v="0"/>
    <x v="1"/>
    <x v="0"/>
    <x v="1"/>
    <s v="Mutual Fund"/>
    <s v="CANARA ROBECO SMALL CAP FUND"/>
    <m/>
  </r>
  <r>
    <n v="196165"/>
    <x v="63"/>
    <s v="NITIN SINGLA"/>
    <x v="3"/>
    <x v="0"/>
    <x v="1"/>
    <x v="0"/>
    <x v="1"/>
    <s v="Mutual Fund"/>
    <s v="Axis Small Cap Fund Growth"/>
    <m/>
  </r>
  <r>
    <n v="195953"/>
    <x v="63"/>
    <s v="NEERAJ SHARMA"/>
    <x v="1"/>
    <x v="0"/>
    <x v="5"/>
    <x v="0"/>
    <x v="1"/>
    <s v="Mutual Fund"/>
    <s v="ICICI PRU Multi Asset Fund"/>
    <m/>
  </r>
  <r>
    <n v="195952"/>
    <x v="63"/>
    <s v="SHERLY VARGHESE"/>
    <x v="1"/>
    <x v="0"/>
    <x v="5"/>
    <x v="0"/>
    <x v="1"/>
    <s v="Mutual Fund"/>
    <s v="ICICI PRU Multi Asset Fund"/>
    <m/>
  </r>
  <r>
    <n v="195941"/>
    <x v="63"/>
    <s v="KAVITA"/>
    <x v="0"/>
    <x v="1"/>
    <x v="3"/>
    <x v="0"/>
    <x v="0"/>
    <s v="Mutual Fund"/>
    <s v="QUANT ACTIVE FUND"/>
    <m/>
  </r>
  <r>
    <n v="195943"/>
    <x v="63"/>
    <s v="ANIL THAKUR"/>
    <x v="7"/>
    <x v="0"/>
    <x v="5"/>
    <x v="1"/>
    <x v="0"/>
    <s v="Mutual Fund"/>
    <s v="Mirae Asset Flexicap Fund"/>
    <m/>
  </r>
  <r>
    <n v="196150"/>
    <x v="63"/>
    <s v="ADHIR VIGG"/>
    <x v="1"/>
    <x v="0"/>
    <x v="1"/>
    <x v="0"/>
    <x v="1"/>
    <s v="Mutual Fund"/>
    <s v="sbi small cap"/>
    <m/>
  </r>
  <r>
    <n v="195955"/>
    <x v="63"/>
    <s v="MEGHA YADAV"/>
    <x v="51"/>
    <x v="1"/>
    <x v="1"/>
    <x v="0"/>
    <x v="0"/>
    <s v="Mutual Fund"/>
    <s v="PARAG PARIKH TAX SAVER FUND"/>
    <m/>
  </r>
  <r>
    <n v="196164"/>
    <x v="63"/>
    <s v="NIPUN KUMAR MEHTA"/>
    <x v="1"/>
    <x v="0"/>
    <x v="1"/>
    <x v="0"/>
    <x v="1"/>
    <s v="Mutual Fund"/>
    <s v="quant flexi cap fund"/>
    <m/>
  </r>
  <r>
    <n v="196152"/>
    <x v="63"/>
    <s v="ANUBHA JAIN"/>
    <x v="3"/>
    <x v="0"/>
    <x v="1"/>
    <x v="0"/>
    <x v="1"/>
    <s v="Mutual Fund"/>
    <s v="KOTAK MULTICAP FUND"/>
    <m/>
  </r>
  <r>
    <n v="195980"/>
    <x v="64"/>
    <s v="AVISHEKH SINHA"/>
    <x v="18"/>
    <x v="0"/>
    <x v="2"/>
    <x v="0"/>
    <x v="0"/>
    <s v="Mutual Fund"/>
    <s v="Canara Robeco Small-cap Fund"/>
    <m/>
  </r>
  <r>
    <n v="195979"/>
    <x v="64"/>
    <s v="SHRUTI SINHA"/>
    <x v="3"/>
    <x v="0"/>
    <x v="2"/>
    <x v="0"/>
    <x v="0"/>
    <s v="Mutual Fund"/>
    <s v="Quant Flexi-Cap Fund"/>
    <m/>
  </r>
  <r>
    <n v="195978"/>
    <x v="64"/>
    <s v="SHRUTI SINHA"/>
    <x v="0"/>
    <x v="0"/>
    <x v="2"/>
    <x v="0"/>
    <x v="0"/>
    <s v="Mutual Fund"/>
    <s v="ICICI Prudential Multi-Asset Fund"/>
    <m/>
  </r>
  <r>
    <n v="195972"/>
    <x v="64"/>
    <s v="DEBABRATA SENAPATI"/>
    <x v="1"/>
    <x v="0"/>
    <x v="6"/>
    <x v="0"/>
    <x v="2"/>
    <s v="Mutual Fund"/>
    <s v="MIRAE ASSET EMERGING BLUECHIP FUND"/>
    <m/>
  </r>
  <r>
    <n v="195966"/>
    <x v="64"/>
    <s v="SUNIL KUMAR B N"/>
    <x v="0"/>
    <x v="0"/>
    <x v="6"/>
    <x v="0"/>
    <x v="0"/>
    <s v="Mutual Fund"/>
    <s v="MIRAE ASSET FLEXI CAP FUND"/>
    <m/>
  </r>
  <r>
    <n v="195968"/>
    <x v="64"/>
    <s v="SANTOSH SHOBHNATH GUPTA"/>
    <x v="11"/>
    <x v="0"/>
    <x v="6"/>
    <x v="0"/>
    <x v="0"/>
    <s v="Mutual Fund"/>
    <s v="HDFC FOCUSED 30 FUND"/>
    <m/>
  </r>
  <r>
    <n v="195971"/>
    <x v="64"/>
    <s v="DEBABRATA SENAPATI"/>
    <x v="7"/>
    <x v="0"/>
    <x v="6"/>
    <x v="0"/>
    <x v="1"/>
    <s v="Mutual Fund"/>
    <s v="ICICI PRUDENTIAL EQUITY &amp; DEBT FUND"/>
    <m/>
  </r>
  <r>
    <n v="195969"/>
    <x v="64"/>
    <s v="SANTOSH SHOBHNATH GUPTA"/>
    <x v="11"/>
    <x v="0"/>
    <x v="6"/>
    <x v="0"/>
    <x v="1"/>
    <s v="Mutual Fund"/>
    <s v="ICICI PRUDENTIAL EQUITY &amp; DEBT FUND"/>
    <m/>
  </r>
  <r>
    <n v="195976"/>
    <x v="64"/>
    <s v="PAYAL CHAUDHARY"/>
    <x v="3"/>
    <x v="0"/>
    <x v="0"/>
    <x v="0"/>
    <x v="2"/>
    <s v="Mutual Fund"/>
    <s v="Mirae Asset Tax saver fund"/>
    <m/>
  </r>
  <r>
    <n v="195986"/>
    <x v="64"/>
    <s v="VISHAL GARG"/>
    <x v="12"/>
    <x v="1"/>
    <x v="2"/>
    <x v="0"/>
    <x v="0"/>
    <s v="Mutual Fund"/>
    <s v="Mirae Asset Mid-Cap Fund."/>
    <m/>
  </r>
  <r>
    <n v="195963"/>
    <x v="64"/>
    <s v="DEEPAK SHARMA"/>
    <x v="6"/>
    <x v="1"/>
    <x v="5"/>
    <x v="0"/>
    <x v="0"/>
    <s v="Mutual Fund"/>
    <s v="Mirae Asset Tax Saver"/>
    <m/>
  </r>
  <r>
    <n v="195977"/>
    <x v="64"/>
    <s v="CHETAN S CHAUHAN"/>
    <x v="19"/>
    <x v="0"/>
    <x v="0"/>
    <x v="0"/>
    <x v="2"/>
    <s v="Mutual Fund"/>
    <s v="Axis Flexi Cap Fund"/>
    <m/>
  </r>
  <r>
    <n v="195985"/>
    <x v="64"/>
    <s v="VISHAL GARG"/>
    <x v="12"/>
    <x v="1"/>
    <x v="2"/>
    <x v="0"/>
    <x v="0"/>
    <s v="Mutual Fund"/>
    <s v="canara robeco emerging equities fund"/>
    <m/>
  </r>
  <r>
    <n v="195982"/>
    <x v="64"/>
    <s v="MAHENDER SINGH"/>
    <x v="14"/>
    <x v="1"/>
    <x v="2"/>
    <x v="0"/>
    <x v="0"/>
    <s v="Mutual Fund"/>
    <s v="Parag Parikh Tax Saver Fund"/>
    <m/>
  </r>
  <r>
    <n v="195983"/>
    <x v="64"/>
    <s v="VISHAL GARG"/>
    <x v="3"/>
    <x v="0"/>
    <x v="2"/>
    <x v="0"/>
    <x v="1"/>
    <s v="Mutual Fund"/>
    <s v="ICICI Prudential Multi-Asset Fund"/>
    <m/>
  </r>
  <r>
    <n v="195984"/>
    <x v="64"/>
    <s v="VISHAL GARG"/>
    <x v="12"/>
    <x v="1"/>
    <x v="2"/>
    <x v="0"/>
    <x v="0"/>
    <s v="Mutual Fund"/>
    <s v="BOI Flexi-Cap Fund"/>
    <m/>
  </r>
  <r>
    <n v="195981"/>
    <x v="64"/>
    <s v="AVISHEKH SINHA"/>
    <x v="18"/>
    <x v="0"/>
    <x v="2"/>
    <x v="0"/>
    <x v="0"/>
    <s v="Mutual Fund"/>
    <s v="HDFC MULTI-CAP FUND"/>
    <m/>
  </r>
  <r>
    <n v="196168"/>
    <x v="64"/>
    <s v="PRITI PARNA DAS"/>
    <x v="8"/>
    <x v="0"/>
    <x v="1"/>
    <x v="0"/>
    <x v="1"/>
    <s v="Mutual Fund"/>
    <s v="quant flexi cap fund"/>
    <m/>
  </r>
  <r>
    <n v="195960"/>
    <x v="64"/>
    <s v="ANAMIKA KAUSHIK"/>
    <x v="0"/>
    <x v="0"/>
    <x v="1"/>
    <x v="0"/>
    <x v="0"/>
    <s v="Mutual Fund"/>
    <s v="QUANT FLEXI CAP FUND"/>
    <m/>
  </r>
  <r>
    <n v="196122"/>
    <x v="64"/>
    <s v="PRIYANK GUPTA"/>
    <x v="0"/>
    <x v="0"/>
    <x v="1"/>
    <x v="0"/>
    <x v="1"/>
    <s v="Mutual Fund"/>
    <s v="icici pru multi asset fund"/>
    <m/>
  </r>
  <r>
    <n v="196169"/>
    <x v="64"/>
    <s v="PRITI PARNA DAS"/>
    <x v="10"/>
    <x v="0"/>
    <x v="1"/>
    <x v="0"/>
    <x v="1"/>
    <s v="Mutual Fund"/>
    <s v="HDFC FOCUSED 30 FUND"/>
    <m/>
  </r>
  <r>
    <n v="195956"/>
    <x v="64"/>
    <s v="ANAMIKA KAUSHIK"/>
    <x v="0"/>
    <x v="0"/>
    <x v="1"/>
    <x v="0"/>
    <x v="0"/>
    <s v="Mutual Fund"/>
    <s v="HDFC SMALL CAP FUND"/>
    <m/>
  </r>
  <r>
    <n v="196115"/>
    <x v="64"/>
    <s v="MANOHAR KUMAR VERMA"/>
    <x v="3"/>
    <x v="0"/>
    <x v="1"/>
    <x v="0"/>
    <x v="2"/>
    <s v="Mutual Fund"/>
    <s v="CANARA ROBECO FOCUSED EQUITY FUND"/>
    <m/>
  </r>
  <r>
    <n v="195957"/>
    <x v="64"/>
    <s v="ANAMIKA KAUSHIK"/>
    <x v="0"/>
    <x v="0"/>
    <x v="1"/>
    <x v="0"/>
    <x v="0"/>
    <s v="Mutual Fund"/>
    <s v="CANARA ROBECO SMALL CAP"/>
    <m/>
  </r>
  <r>
    <n v="195959"/>
    <x v="64"/>
    <s v="ANAMIKA KAUSHIK"/>
    <x v="0"/>
    <x v="0"/>
    <x v="1"/>
    <x v="0"/>
    <x v="0"/>
    <s v="Mutual Fund"/>
    <s v="QUANT MID CAP FUND"/>
    <m/>
  </r>
  <r>
    <n v="195958"/>
    <x v="64"/>
    <s v="ANAMIKA KAUSHIK"/>
    <x v="0"/>
    <x v="0"/>
    <x v="1"/>
    <x v="0"/>
    <x v="0"/>
    <s v="Mutual Fund"/>
    <s v="MOTILAL OSWAL MIDCAP FUND"/>
    <m/>
  </r>
  <r>
    <n v="195970"/>
    <x v="64"/>
    <s v="SANTOSH SHOBHNATH GUPTA"/>
    <x v="11"/>
    <x v="0"/>
    <x v="6"/>
    <x v="0"/>
    <x v="1"/>
    <s v="Mutual Fund"/>
    <s v="KOTAK MULTI CAP FUND"/>
    <m/>
  </r>
  <r>
    <n v="195974"/>
    <x v="64"/>
    <s v="SOUMENDU NANDY"/>
    <x v="11"/>
    <x v="0"/>
    <x v="3"/>
    <x v="0"/>
    <x v="1"/>
    <s v="Mutual Fund"/>
    <s v="QUANT FLEXICAP FUND"/>
    <m/>
  </r>
  <r>
    <n v="195967"/>
    <x v="64"/>
    <s v="SANTOSH SHOBHNATH GUPTA"/>
    <x v="11"/>
    <x v="0"/>
    <x v="6"/>
    <x v="0"/>
    <x v="0"/>
    <s v="Mutual Fund"/>
    <s v="MIRAE ASSET FLEXI CAP FUND"/>
    <m/>
  </r>
  <r>
    <n v="195975"/>
    <x v="64"/>
    <s v="PURUSHOTTAM KUMAR"/>
    <x v="7"/>
    <x v="0"/>
    <x v="6"/>
    <x v="0"/>
    <x v="0"/>
    <s v="Mutual Fund"/>
    <s v="ICICI PRUDENTIAL TECHNOLOGY FUND"/>
    <m/>
  </r>
  <r>
    <n v="195973"/>
    <x v="64"/>
    <s v="SOUMENDU NANDY"/>
    <x v="11"/>
    <x v="0"/>
    <x v="3"/>
    <x v="0"/>
    <x v="1"/>
    <s v="Mutual Fund"/>
    <s v="ICICI multi asset fund"/>
    <m/>
  </r>
  <r>
    <n v="195961"/>
    <x v="64"/>
    <s v="RAJESH KUMAR SHARMA"/>
    <x v="1"/>
    <x v="0"/>
    <x v="1"/>
    <x v="0"/>
    <x v="2"/>
    <s v="Mutual Fund"/>
    <s v="MIRAE ASSET EMERGING BLUECHIP FUND"/>
    <m/>
  </r>
  <r>
    <n v="195962"/>
    <x v="64"/>
    <s v="PRASUN BHARGAB"/>
    <x v="1"/>
    <x v="0"/>
    <x v="1"/>
    <x v="0"/>
    <x v="1"/>
    <s v="Mutual Fund"/>
    <s v="icici multi asset fund"/>
    <m/>
  </r>
  <r>
    <n v="195964"/>
    <x v="64"/>
    <s v="DEEPAK SHARMA"/>
    <x v="6"/>
    <x v="1"/>
    <x v="5"/>
    <x v="0"/>
    <x v="0"/>
    <s v="Mutual Fund"/>
    <s v="Bank of India Tax Advantae"/>
    <m/>
  </r>
  <r>
    <n v="195965"/>
    <x v="64"/>
    <s v="SUMIT KUMAR SHARMA"/>
    <x v="1"/>
    <x v="0"/>
    <x v="5"/>
    <x v="0"/>
    <x v="1"/>
    <s v="Mutual Fund"/>
    <s v="Mirae Asset Flexicap Fund"/>
    <m/>
  </r>
  <r>
    <n v="196005"/>
    <x v="65"/>
    <s v="NIKHAR JOHAR"/>
    <x v="0"/>
    <x v="0"/>
    <x v="2"/>
    <x v="0"/>
    <x v="1"/>
    <s v="Mutual Fund"/>
    <s v="Quant Flexi-Cap Fund"/>
    <m/>
  </r>
  <r>
    <n v="196007"/>
    <x v="65"/>
    <s v="NIKHAR JOHAR"/>
    <x v="0"/>
    <x v="0"/>
    <x v="2"/>
    <x v="0"/>
    <x v="1"/>
    <s v="Mutual Fund"/>
    <s v="Canara Robeco Small-cap Fund"/>
    <m/>
  </r>
  <r>
    <n v="196001"/>
    <x v="65"/>
    <s v="PAWAN KUMAR JHA"/>
    <x v="1"/>
    <x v="0"/>
    <x v="2"/>
    <x v="0"/>
    <x v="1"/>
    <s v="Mutual Fund"/>
    <s v="Quant Flexi-Cap Fund"/>
    <m/>
  </r>
  <r>
    <n v="196006"/>
    <x v="65"/>
    <s v="NIKHAR JOHAR"/>
    <x v="0"/>
    <x v="0"/>
    <x v="2"/>
    <x v="0"/>
    <x v="1"/>
    <s v="Mutual Fund"/>
    <s v="ICICI Prudential Equity &amp; Debt Fund"/>
    <m/>
  </r>
  <r>
    <n v="196009"/>
    <x v="65"/>
    <s v="KUSUM GUPTA"/>
    <x v="11"/>
    <x v="0"/>
    <x v="6"/>
    <x v="0"/>
    <x v="1"/>
    <s v="Mutual Fund"/>
    <s v="HDFC FOCUSED 30 FUND"/>
    <m/>
  </r>
  <r>
    <n v="196010"/>
    <x v="65"/>
    <s v="KUSUM GUPTA"/>
    <x v="11"/>
    <x v="0"/>
    <x v="6"/>
    <x v="0"/>
    <x v="1"/>
    <s v="Mutual Fund"/>
    <s v="MIRAE ASSET HYBRID EQUITY FUND"/>
    <m/>
  </r>
  <r>
    <n v="195990"/>
    <x v="65"/>
    <s v="MAYA DEVI"/>
    <x v="52"/>
    <x v="1"/>
    <x v="2"/>
    <x v="0"/>
    <x v="0"/>
    <s v="Mutual Fund"/>
    <s v="Parag Parikh Tax Saver Fund"/>
    <m/>
  </r>
  <r>
    <n v="195989"/>
    <x v="65"/>
    <s v="MAYA DEVI"/>
    <x v="22"/>
    <x v="1"/>
    <x v="2"/>
    <x v="0"/>
    <x v="0"/>
    <s v="Mutual Fund"/>
    <s v="Mirae Asset Tax Saver Fund"/>
    <m/>
  </r>
  <r>
    <n v="195987"/>
    <x v="65"/>
    <s v="GLEN O RODRIGUES"/>
    <x v="7"/>
    <x v="0"/>
    <x v="0"/>
    <x v="1"/>
    <x v="0"/>
    <s v="Mutual Fund"/>
    <s v="ICICI Prudential Multi Asset Fund"/>
    <m/>
  </r>
  <r>
    <n v="195997"/>
    <x v="65"/>
    <s v="UDAY SINGH"/>
    <x v="1"/>
    <x v="0"/>
    <x v="0"/>
    <x v="0"/>
    <x v="1"/>
    <s v="Mutual Fund"/>
    <s v="ICICI Prudential Multi Asset Fund"/>
    <m/>
  </r>
  <r>
    <n v="196004"/>
    <x v="65"/>
    <s v="BISWAKALYANI PANDA"/>
    <x v="7"/>
    <x v="0"/>
    <x v="0"/>
    <x v="0"/>
    <x v="1"/>
    <s v="Mutual Fund"/>
    <s v="ICICI Prudential Multi Asset Fund"/>
    <m/>
  </r>
  <r>
    <n v="195988"/>
    <x v="65"/>
    <s v="GLEN O RODRIGUES"/>
    <x v="7"/>
    <x v="0"/>
    <x v="0"/>
    <x v="1"/>
    <x v="0"/>
    <s v="Mutual Fund"/>
    <s v="Quant Flexi Cap Fund"/>
    <m/>
  </r>
  <r>
    <n v="195991"/>
    <x v="65"/>
    <s v="SUNIL GULATI"/>
    <x v="32"/>
    <x v="1"/>
    <x v="2"/>
    <x v="0"/>
    <x v="0"/>
    <s v="Mutual Fund"/>
    <s v="Quant Flexi-Cap Fund"/>
    <m/>
  </r>
  <r>
    <n v="196002"/>
    <x v="65"/>
    <s v="PAWAN KUMAR JHA"/>
    <x v="1"/>
    <x v="0"/>
    <x v="2"/>
    <x v="0"/>
    <x v="0"/>
    <s v="Mutual Fund"/>
    <s v="HDFC MULTI-CAP FUND"/>
    <m/>
  </r>
  <r>
    <n v="195993"/>
    <x v="65"/>
    <s v="SUNIL GULATI"/>
    <x v="6"/>
    <x v="1"/>
    <x v="2"/>
    <x v="0"/>
    <x v="0"/>
    <s v="Mutual Fund"/>
    <s v="HDFC Focused 30 Fund"/>
    <m/>
  </r>
  <r>
    <n v="195992"/>
    <x v="65"/>
    <s v="SUNIL GULATI"/>
    <x v="6"/>
    <x v="1"/>
    <x v="2"/>
    <x v="0"/>
    <x v="0"/>
    <s v="Mutual Fund"/>
    <s v="Tata Small-cap Fund"/>
    <m/>
  </r>
  <r>
    <n v="196012"/>
    <x v="65"/>
    <s v="CHANDRIMA MAJUMDAR"/>
    <x v="10"/>
    <x v="0"/>
    <x v="6"/>
    <x v="0"/>
    <x v="2"/>
    <s v="Mutual Fund"/>
    <s v="KOTAK BALANCED ADVANTAGE FUND"/>
    <m/>
  </r>
  <r>
    <n v="195995"/>
    <x v="65"/>
    <s v="GURJEEV KAUR WALIA"/>
    <x v="10"/>
    <x v="0"/>
    <x v="1"/>
    <x v="1"/>
    <x v="0"/>
    <s v="Mutual Fund"/>
    <s v="Quant Flexi Cap Fund"/>
    <m/>
  </r>
  <r>
    <n v="196120"/>
    <x v="65"/>
    <s v="POONAM"/>
    <x v="4"/>
    <x v="0"/>
    <x v="1"/>
    <x v="0"/>
    <x v="1"/>
    <s v="Mutual Fund"/>
    <s v="icici pru multi asset fund"/>
    <m/>
  </r>
  <r>
    <n v="196118"/>
    <x v="65"/>
    <s v="NEELAM MUNDHRA"/>
    <x v="11"/>
    <x v="0"/>
    <x v="1"/>
    <x v="0"/>
    <x v="1"/>
    <s v="Mutual Fund"/>
    <s v="MIRAE ASSET HYBRID"/>
    <m/>
  </r>
  <r>
    <n v="195996"/>
    <x v="65"/>
    <s v="GURJEEV KAUR WALIA"/>
    <x v="10"/>
    <x v="0"/>
    <x v="1"/>
    <x v="1"/>
    <x v="0"/>
    <s v="Mutual Fund"/>
    <s v="HDFC Focused 30 Fund"/>
    <m/>
  </r>
  <r>
    <n v="196178"/>
    <x v="65"/>
    <s v="SUBACHAN PRASAD"/>
    <x v="1"/>
    <x v="0"/>
    <x v="1"/>
    <x v="0"/>
    <x v="1"/>
    <s v="Mutual Fund"/>
    <s v="kotak savings fund"/>
    <m/>
  </r>
  <r>
    <n v="195994"/>
    <x v="65"/>
    <s v="GURJEEV KAUR WALIA"/>
    <x v="22"/>
    <x v="1"/>
    <x v="1"/>
    <x v="1"/>
    <x v="0"/>
    <s v="Mutual Fund"/>
    <s v="ICICI Prudential Multi-Asset Fund"/>
    <m/>
  </r>
  <r>
    <n v="196008"/>
    <x v="65"/>
    <s v="SWATI"/>
    <x v="19"/>
    <x v="0"/>
    <x v="1"/>
    <x v="0"/>
    <x v="0"/>
    <s v="Mutual Fund"/>
    <s v="Mirae Asset Emerging Bluechip Fund"/>
    <m/>
  </r>
  <r>
    <n v="196174"/>
    <x v="65"/>
    <s v="SANJAY KUMAR MUNDHRA"/>
    <x v="11"/>
    <x v="0"/>
    <x v="1"/>
    <x v="0"/>
    <x v="1"/>
    <s v="Mutual Fund"/>
    <s v="sbi small fund"/>
    <m/>
  </r>
  <r>
    <n v="196117"/>
    <x v="65"/>
    <s v="MAWAR BHARGAV KUMAR BHARAT KUMAR"/>
    <x v="1"/>
    <x v="0"/>
    <x v="1"/>
    <x v="0"/>
    <x v="2"/>
    <s v="Mutual Fund"/>
    <s v="Parag Parikh Flexi-cap Fund"/>
    <m/>
  </r>
  <r>
    <n v="195998"/>
    <x v="65"/>
    <s v="SIDDHARTH SINGH"/>
    <x v="1"/>
    <x v="0"/>
    <x v="5"/>
    <x v="1"/>
    <x v="0"/>
    <s v="Mutual Fund"/>
    <s v="HDFC Focused 30 Fund"/>
    <m/>
  </r>
  <r>
    <n v="196000"/>
    <x v="65"/>
    <s v="MANISH KUMAR"/>
    <x v="3"/>
    <x v="0"/>
    <x v="5"/>
    <x v="0"/>
    <x v="1"/>
    <s v="Mutual Fund"/>
    <s v="Mirae Asset Flexicap Fund"/>
    <m/>
  </r>
  <r>
    <n v="196011"/>
    <x v="65"/>
    <s v="AMAN KUMAR"/>
    <x v="28"/>
    <x v="1"/>
    <x v="3"/>
    <x v="0"/>
    <x v="0"/>
    <s v="Mutual Fund"/>
    <s v="ICICI Prudential Equity &amp; Debt Fund"/>
    <m/>
  </r>
  <r>
    <n v="195999"/>
    <x v="65"/>
    <s v="SMRITI VARMA"/>
    <x v="1"/>
    <x v="0"/>
    <x v="5"/>
    <x v="1"/>
    <x v="0"/>
    <s v="Mutual Fund"/>
    <s v="kotak Multicap Fund"/>
    <m/>
  </r>
  <r>
    <n v="196003"/>
    <x v="65"/>
    <s v="AMARJEET"/>
    <x v="3"/>
    <x v="0"/>
    <x v="5"/>
    <x v="0"/>
    <x v="1"/>
    <s v="Mutual Fund"/>
    <s v="SBI SMALL CAP FUND"/>
    <m/>
  </r>
  <r>
    <n v="196157"/>
    <x v="65"/>
    <s v="DEVESH JOSHI"/>
    <x v="25"/>
    <x v="0"/>
    <x v="1"/>
    <x v="0"/>
    <x v="1"/>
    <s v="Mutual Fund"/>
    <s v="MIRAE ASSET FLEXI CAP FUND"/>
    <m/>
  </r>
  <r>
    <n v="196119"/>
    <x v="65"/>
    <s v="NEETU GOLA"/>
    <x v="1"/>
    <x v="0"/>
    <x v="1"/>
    <x v="0"/>
    <x v="2"/>
    <s v="Mutual Fund"/>
    <s v="MIRAE ASSET HYBRID"/>
    <m/>
  </r>
  <r>
    <n v="196159"/>
    <x v="65"/>
    <s v="DEVESH JOSHI"/>
    <x v="0"/>
    <x v="0"/>
    <x v="1"/>
    <x v="0"/>
    <x v="1"/>
    <s v="Mutual Fund"/>
    <s v="SBI SMALL CAP FUND"/>
    <m/>
  </r>
  <r>
    <n v="196158"/>
    <x v="65"/>
    <s v="DEVESH JOSHI"/>
    <x v="0"/>
    <x v="0"/>
    <x v="1"/>
    <x v="0"/>
    <x v="1"/>
    <s v="Mutual Fund"/>
    <s v="MIRAE ASSET FLEXI CAP FUND"/>
    <m/>
  </r>
  <r>
    <n v="196019"/>
    <x v="66"/>
    <s v="ARINDAM BISWAS"/>
    <x v="1"/>
    <x v="0"/>
    <x v="6"/>
    <x v="0"/>
    <x v="1"/>
    <s v="Mutual Fund"/>
    <s v="ICICI PRUDENTIAL EQUITY &amp; DEBT FUND"/>
    <m/>
  </r>
  <r>
    <n v="196020"/>
    <x v="66"/>
    <s v="VIVEK SHARMA"/>
    <x v="0"/>
    <x v="0"/>
    <x v="6"/>
    <x v="0"/>
    <x v="1"/>
    <s v="Mutual Fund"/>
    <s v="ICICI PRUDENTIAL EQUITY &amp; DEBT FUND"/>
    <m/>
  </r>
  <r>
    <n v="196021"/>
    <x v="66"/>
    <s v="VIVEK SHARMA"/>
    <x v="0"/>
    <x v="0"/>
    <x v="6"/>
    <x v="0"/>
    <x v="1"/>
    <s v="Mutual Fund"/>
    <s v="HDFC FOCUSED 30 FUND"/>
    <m/>
  </r>
  <r>
    <n v="196013"/>
    <x v="66"/>
    <s v="RAHUL KUMAR SINHA"/>
    <x v="7"/>
    <x v="0"/>
    <x v="5"/>
    <x v="0"/>
    <x v="1"/>
    <s v="Mutual Fund"/>
    <s v="ICICI PRU Multi Asset Fund"/>
    <m/>
  </r>
  <r>
    <n v="196016"/>
    <x v="66"/>
    <s v="VIMAL JAIN"/>
    <x v="12"/>
    <x v="1"/>
    <x v="6"/>
    <x v="0"/>
    <x v="0"/>
    <s v="Mutual Fund"/>
    <s v="BANK OF INDIA TAX ADVANTAGE FUND"/>
    <m/>
  </r>
  <r>
    <n v="196017"/>
    <x v="66"/>
    <s v="VIMAL JAIN"/>
    <x v="12"/>
    <x v="1"/>
    <x v="6"/>
    <x v="0"/>
    <x v="0"/>
    <s v="Mutual Fund"/>
    <s v="CANARA ROBECO EQUITY TAX SAVER FUND"/>
    <m/>
  </r>
  <r>
    <n v="196027"/>
    <x v="66"/>
    <s v="SAVITA"/>
    <x v="4"/>
    <x v="1"/>
    <x v="2"/>
    <x v="0"/>
    <x v="0"/>
    <s v="Mutual Fund"/>
    <s v="Parag Parikh Tax Saver Fund"/>
    <m/>
  </r>
  <r>
    <n v="196022"/>
    <x v="66"/>
    <s v="ANIL RAWAT"/>
    <x v="11"/>
    <x v="0"/>
    <x v="0"/>
    <x v="0"/>
    <x v="1"/>
    <s v="Mutual Fund"/>
    <s v="Quant Flexi Cap Fund"/>
    <m/>
  </r>
  <r>
    <n v="196015"/>
    <x v="66"/>
    <s v="SWAPNIL MITTAL"/>
    <x v="4"/>
    <x v="1"/>
    <x v="0"/>
    <x v="0"/>
    <x v="0"/>
    <s v="Mutual Fund"/>
    <s v="Parag parikh Tax saver fund"/>
    <m/>
  </r>
  <r>
    <n v="196018"/>
    <x v="66"/>
    <s v="VIMAL JAIN"/>
    <x v="28"/>
    <x v="1"/>
    <x v="6"/>
    <x v="0"/>
    <x v="0"/>
    <s v="Mutual Fund"/>
    <s v="MIRAE ASSET TAX SAVER FUND"/>
    <m/>
  </r>
  <r>
    <n v="196028"/>
    <x v="66"/>
    <s v="INDU THAKUR"/>
    <x v="11"/>
    <x v="0"/>
    <x v="2"/>
    <x v="0"/>
    <x v="1"/>
    <s v="Mutual Fund"/>
    <s v="Mirae Asset Flexi-cap Fund"/>
    <m/>
  </r>
  <r>
    <n v="196014"/>
    <x v="66"/>
    <s v="RAVENDRA SINGH"/>
    <x v="11"/>
    <x v="0"/>
    <x v="2"/>
    <x v="0"/>
    <x v="0"/>
    <s v="Mutual Fund"/>
    <s v="Parag Parikh Tax Saver Fund"/>
    <m/>
  </r>
  <r>
    <n v="196121"/>
    <x v="66"/>
    <s v="PRADEEP KUMAR PAHWA"/>
    <x v="3"/>
    <x v="0"/>
    <x v="1"/>
    <x v="0"/>
    <x v="2"/>
    <s v="Mutual Fund"/>
    <s v="kotak balanced advantage"/>
    <m/>
  </r>
  <r>
    <n v="196123"/>
    <x v="66"/>
    <s v="RAJESH KUMAR SHARMA"/>
    <x v="1"/>
    <x v="0"/>
    <x v="1"/>
    <x v="0"/>
    <x v="2"/>
    <s v="Mutual Fund"/>
    <s v="mirae asset emerging bluechip"/>
    <m/>
  </r>
  <r>
    <n v="196125"/>
    <x v="66"/>
    <s v="RINKU JAISWAL"/>
    <x v="5"/>
    <x v="0"/>
    <x v="1"/>
    <x v="0"/>
    <x v="1"/>
    <s v="Mutual Fund"/>
    <s v="MIRAE ASSET FLEXI CAP FUND"/>
    <m/>
  </r>
  <r>
    <n v="196124"/>
    <x v="66"/>
    <s v="RINKU JAISWAL"/>
    <x v="11"/>
    <x v="0"/>
    <x v="1"/>
    <x v="0"/>
    <x v="2"/>
    <s v="Mutual Fund"/>
    <s v="mirae asset emerging bluechip"/>
    <m/>
  </r>
  <r>
    <n v="196130"/>
    <x v="66"/>
    <s v="SHIVANGI DUBEY"/>
    <x v="3"/>
    <x v="0"/>
    <x v="1"/>
    <x v="0"/>
    <x v="2"/>
    <s v="Mutual Fund"/>
    <s v="canara robeco emerging equities"/>
    <m/>
  </r>
  <r>
    <n v="196132"/>
    <x v="66"/>
    <s v="SWATI"/>
    <x v="1"/>
    <x v="0"/>
    <x v="1"/>
    <x v="0"/>
    <x v="2"/>
    <s v="Mutual Fund"/>
    <s v="Parag Parikh Flexi-cap Fund"/>
    <m/>
  </r>
  <r>
    <n v="196179"/>
    <x v="66"/>
    <s v="SUBRATA MUKHERJEE"/>
    <x v="17"/>
    <x v="0"/>
    <x v="1"/>
    <x v="0"/>
    <x v="1"/>
    <s v="Mutual Fund"/>
    <s v="icici pru multi asset fund"/>
    <m/>
  </r>
  <r>
    <n v="196026"/>
    <x v="66"/>
    <s v="MANJU RAJESH GUPTA"/>
    <x v="7"/>
    <x v="0"/>
    <x v="5"/>
    <x v="0"/>
    <x v="0"/>
    <s v="Mutual Fund"/>
    <s v="SBI SMALL CAP FUND"/>
    <m/>
  </r>
  <r>
    <n v="196023"/>
    <x v="66"/>
    <s v="ABAA SAHEB UTTAM SHEWALE"/>
    <x v="1"/>
    <x v="0"/>
    <x v="5"/>
    <x v="0"/>
    <x v="2"/>
    <s v="Mutual Fund"/>
    <s v="Mirae Asset Hybrid Equity"/>
    <m/>
  </r>
  <r>
    <n v="196024"/>
    <x v="66"/>
    <s v="ABAA SAHEB UTTAM SHEWALE"/>
    <x v="1"/>
    <x v="0"/>
    <x v="5"/>
    <x v="0"/>
    <x v="1"/>
    <s v="Mutual Fund"/>
    <s v="HDFC Focused 30 Fund"/>
    <m/>
  </r>
  <r>
    <n v="196025"/>
    <x v="66"/>
    <s v="MANJU RAJESH GUPTA"/>
    <x v="1"/>
    <x v="0"/>
    <x v="5"/>
    <x v="0"/>
    <x v="2"/>
    <s v="Mutual Fund"/>
    <s v="Mirae Asset Emerging Bluechip Fund"/>
    <m/>
  </r>
  <r>
    <n v="196133"/>
    <x v="66"/>
    <s v="SWATI"/>
    <x v="1"/>
    <x v="0"/>
    <x v="1"/>
    <x v="0"/>
    <x v="2"/>
    <s v="Mutual Fund"/>
    <s v="mirae asset emeging"/>
    <m/>
  </r>
  <r>
    <n v="196131"/>
    <x v="66"/>
    <s v="SURESH KUMAR MANDLEKAR"/>
    <x v="1"/>
    <x v="0"/>
    <x v="1"/>
    <x v="0"/>
    <x v="2"/>
    <s v="Mutual Fund"/>
    <s v="HSBC MIDCAP FUND"/>
    <m/>
  </r>
  <r>
    <n v="196175"/>
    <x v="66"/>
    <s v="SHIVANGI DUBEY"/>
    <x v="10"/>
    <x v="0"/>
    <x v="1"/>
    <x v="0"/>
    <x v="1"/>
    <s v="Mutual Fund"/>
    <s v="quant flexi cap fund"/>
    <m/>
  </r>
  <r>
    <n v="196043"/>
    <x v="67"/>
    <s v="SWATI"/>
    <x v="0"/>
    <x v="0"/>
    <x v="6"/>
    <x v="0"/>
    <x v="2"/>
    <s v="Mutual Fund"/>
    <s v="PARAG PARIKH FLEXI CAP FUND"/>
    <m/>
  </r>
  <r>
    <n v="196042"/>
    <x v="67"/>
    <s v="SUJIT KUMAR PATI"/>
    <x v="4"/>
    <x v="0"/>
    <x v="6"/>
    <x v="0"/>
    <x v="2"/>
    <s v="Mutual Fund"/>
    <s v="PARAG PARIKH FLEXI CAP FUND"/>
    <m/>
  </r>
  <r>
    <n v="196040"/>
    <x v="67"/>
    <s v="SUJIT KUMAR PATI"/>
    <x v="0"/>
    <x v="0"/>
    <x v="6"/>
    <x v="0"/>
    <x v="1"/>
    <s v="Mutual Fund"/>
    <s v="SBI SMALL CAP FUND"/>
    <m/>
  </r>
  <r>
    <n v="196038"/>
    <x v="67"/>
    <s v="RAJESH MANIBHAI PATEL"/>
    <x v="0"/>
    <x v="0"/>
    <x v="6"/>
    <x v="0"/>
    <x v="1"/>
    <s v="Mutual Fund"/>
    <s v="ICICI PRUDENTIAL EQUITY &amp; DEBT FUND"/>
    <m/>
  </r>
  <r>
    <n v="196035"/>
    <x v="67"/>
    <s v="RAVIKIRAN NIRBHAVANE"/>
    <x v="3"/>
    <x v="0"/>
    <x v="6"/>
    <x v="0"/>
    <x v="2"/>
    <s v="Mutual Fund"/>
    <s v="PARAG PARIKH FLEXI CAP FUND"/>
    <m/>
  </r>
  <r>
    <n v="196041"/>
    <x v="67"/>
    <s v="SUJIT KUMAR PATI"/>
    <x v="4"/>
    <x v="0"/>
    <x v="6"/>
    <x v="0"/>
    <x v="2"/>
    <s v="Mutual Fund"/>
    <s v="MIRAE ASSET HYBRID EQUITY FUND"/>
    <m/>
  </r>
  <r>
    <n v="196034"/>
    <x v="67"/>
    <s v="VISHESH"/>
    <x v="4"/>
    <x v="1"/>
    <x v="2"/>
    <x v="0"/>
    <x v="0"/>
    <s v="Mutual Fund"/>
    <s v="Quant tax plan"/>
    <m/>
  </r>
  <r>
    <n v="196030"/>
    <x v="67"/>
    <s v="TULSI PRASAD SAHU"/>
    <x v="30"/>
    <x v="0"/>
    <x v="2"/>
    <x v="0"/>
    <x v="1"/>
    <s v="Mutual Fund"/>
    <s v="Mirae Asset Flexi-cap Fund"/>
    <m/>
  </r>
  <r>
    <n v="196156"/>
    <x v="67"/>
    <s v="DEEPAK VAIDYA"/>
    <x v="3"/>
    <x v="0"/>
    <x v="1"/>
    <x v="0"/>
    <x v="1"/>
    <s v="Mutual Fund"/>
    <s v="quant flexi cap fund"/>
    <m/>
  </r>
  <r>
    <n v="196029"/>
    <x v="67"/>
    <s v="TULSI PRASAD SAHU"/>
    <x v="0"/>
    <x v="0"/>
    <x v="2"/>
    <x v="0"/>
    <x v="1"/>
    <s v="Mutual Fund"/>
    <s v="Canara Robeco Small-cap Fund"/>
    <m/>
  </r>
  <r>
    <n v="196044"/>
    <x v="67"/>
    <s v="GEETA"/>
    <x v="1"/>
    <x v="0"/>
    <x v="6"/>
    <x v="0"/>
    <x v="1"/>
    <s v="Mutual Fund"/>
    <s v="MIRAE ASSET EMERGING BLUECHIP FUND"/>
    <m/>
  </r>
  <r>
    <n v="196032"/>
    <x v="67"/>
    <s v="SAVITA"/>
    <x v="4"/>
    <x v="1"/>
    <x v="2"/>
    <x v="0"/>
    <x v="0"/>
    <s v="Mutual Fund"/>
    <s v="Parag Parikh Tax Saver Fund"/>
    <m/>
  </r>
  <r>
    <n v="196033"/>
    <x v="67"/>
    <s v="VISHESH"/>
    <x v="4"/>
    <x v="1"/>
    <x v="2"/>
    <x v="0"/>
    <x v="0"/>
    <s v="Mutual Fund"/>
    <s v="Parag Parikh Tax Saver Fund"/>
    <m/>
  </r>
  <r>
    <n v="196037"/>
    <x v="67"/>
    <s v="RAJESH MANIBHAI PATEL"/>
    <x v="0"/>
    <x v="0"/>
    <x v="6"/>
    <x v="0"/>
    <x v="1"/>
    <s v="Mutual Fund"/>
    <s v="HDFC FOCUSED 30 FUND"/>
    <m/>
  </r>
  <r>
    <n v="196112"/>
    <x v="67"/>
    <s v="DHEERAJ KUMAR"/>
    <x v="0"/>
    <x v="0"/>
    <x v="1"/>
    <x v="0"/>
    <x v="1"/>
    <s v="Mutual Fund"/>
    <s v="HDFC MULTI CAP FUND"/>
    <m/>
  </r>
  <r>
    <n v="196116"/>
    <x v="67"/>
    <s v="MANSI DAWAR"/>
    <x v="11"/>
    <x v="0"/>
    <x v="1"/>
    <x v="0"/>
    <x v="1"/>
    <s v="Mutual Fund"/>
    <s v="MIRAE ASSET FLEXI CAP FUND"/>
    <m/>
  </r>
  <r>
    <n v="196170"/>
    <x v="67"/>
    <s v="RAJNISH VIRMANI"/>
    <x v="28"/>
    <x v="0"/>
    <x v="1"/>
    <x v="0"/>
    <x v="1"/>
    <s v="Mutual Fund"/>
    <s v="quant flexi cap fund"/>
    <m/>
  </r>
  <r>
    <n v="196111"/>
    <x v="67"/>
    <s v="DHEERAJ KUMAR"/>
    <x v="0"/>
    <x v="0"/>
    <x v="1"/>
    <x v="0"/>
    <x v="1"/>
    <s v="Mutual Fund"/>
    <s v="ICICI Prudential Multi-Asset Fund-Regular-"/>
    <m/>
  </r>
  <r>
    <n v="196109"/>
    <x v="67"/>
    <s v="DHEERAJ KUMAR"/>
    <x v="11"/>
    <x v="0"/>
    <x v="1"/>
    <x v="0"/>
    <x v="2"/>
    <s v="Mutual Fund"/>
    <s v="MIRAE ASSET EMERGING BLUECHIP FUND - REGULAR PLAN - GROWTH OPTION"/>
    <m/>
  </r>
  <r>
    <n v="196137"/>
    <x v="67"/>
    <s v="VIPIN KUMAR SHARMA"/>
    <x v="1"/>
    <x v="0"/>
    <x v="1"/>
    <x v="0"/>
    <x v="2"/>
    <s v="Mutual Fund"/>
    <s v="CANARA ROBECO EMERGING EQUITIES"/>
    <m/>
  </r>
  <r>
    <n v="196110"/>
    <x v="67"/>
    <s v="DHEERAJ KUMAR"/>
    <x v="11"/>
    <x v="0"/>
    <x v="1"/>
    <x v="0"/>
    <x v="2"/>
    <s v="Mutual Fund"/>
    <s v="mirae asset mid cap fund"/>
    <m/>
  </r>
  <r>
    <n v="196045"/>
    <x v="67"/>
    <s v="MAYANK KANDPAL"/>
    <x v="1"/>
    <x v="0"/>
    <x v="6"/>
    <x v="0"/>
    <x v="0"/>
    <s v="Mutual Fund"/>
    <s v="MIRAE ASSET FLEXI CAP FUND"/>
    <m/>
  </r>
  <r>
    <n v="196036"/>
    <x v="67"/>
    <s v="RAJESH MANIBHAI PATEL"/>
    <x v="0"/>
    <x v="0"/>
    <x v="6"/>
    <x v="0"/>
    <x v="2"/>
    <s v="Mutual Fund"/>
    <s v="PARAG PARIKH FLEXI CAP FUND"/>
    <m/>
  </r>
  <r>
    <n v="196039"/>
    <x v="67"/>
    <s v="SARABJEET KAUR DHALIWAL"/>
    <x v="0"/>
    <x v="0"/>
    <x v="6"/>
    <x v="0"/>
    <x v="1"/>
    <s v="Mutual Fund"/>
    <s v="MIRAE ASSET FLEXI CAP FUND"/>
    <m/>
  </r>
  <r>
    <n v="196031"/>
    <x v="67"/>
    <s v="RASHIMA SHARMA"/>
    <x v="4"/>
    <x v="1"/>
    <x v="5"/>
    <x v="0"/>
    <x v="0"/>
    <s v="Mutual Fund"/>
    <s v="Parag Parikh Tax Saver Fund"/>
    <m/>
  </r>
  <r>
    <n v="196154"/>
    <x v="67"/>
    <s v="CHIRAQUDEEN KHAN"/>
    <x v="3"/>
    <x v="0"/>
    <x v="1"/>
    <x v="0"/>
    <x v="1"/>
    <s v="Mutual Fund"/>
    <s v="Mirae Asset Midcap Fund"/>
    <m/>
  </r>
  <r>
    <n v="196171"/>
    <x v="67"/>
    <s v="RAJNISH VIRMANI"/>
    <x v="3"/>
    <x v="0"/>
    <x v="1"/>
    <x v="0"/>
    <x v="1"/>
    <s v="Mutual Fund"/>
    <s v="CANARA ROBECO SMALL CAP FUND"/>
    <m/>
  </r>
  <r>
    <n v="196155"/>
    <x v="67"/>
    <s v="DEEPAK VAIDYA"/>
    <x v="3"/>
    <x v="0"/>
    <x v="1"/>
    <x v="0"/>
    <x v="1"/>
    <s v="Mutual Fund"/>
    <s v="ICICI Prudential Multi-Asset Fund-Regular-"/>
    <m/>
  </r>
  <r>
    <n v="196051"/>
    <x v="68"/>
    <s v="SUMAN"/>
    <x v="4"/>
    <x v="1"/>
    <x v="2"/>
    <x v="0"/>
    <x v="0"/>
    <s v="Mutual Fund"/>
    <s v="Quant Active Fund"/>
    <m/>
  </r>
  <r>
    <n v="196060"/>
    <x v="68"/>
    <s v="SHAILENDRA KUMAR"/>
    <x v="7"/>
    <x v="0"/>
    <x v="2"/>
    <x v="0"/>
    <x v="0"/>
    <s v="Mutual Fund"/>
    <s v="Canara Robeco Small-cap Fund"/>
    <m/>
  </r>
  <r>
    <n v="196055"/>
    <x v="68"/>
    <s v="KARAN SINGH"/>
    <x v="11"/>
    <x v="0"/>
    <x v="2"/>
    <x v="0"/>
    <x v="1"/>
    <s v="Mutual Fund"/>
    <s v="Parag Parikh Tax Saver Fund"/>
    <m/>
  </r>
  <r>
    <n v="196059"/>
    <x v="68"/>
    <s v="SHAILENDRA KUMAR"/>
    <x v="1"/>
    <x v="0"/>
    <x v="2"/>
    <x v="0"/>
    <x v="1"/>
    <s v="Mutual Fund"/>
    <s v="SBI small-cap fund."/>
    <m/>
  </r>
  <r>
    <n v="196076"/>
    <x v="68"/>
    <s v="SUNIL GULATI"/>
    <x v="14"/>
    <x v="1"/>
    <x v="2"/>
    <x v="0"/>
    <x v="0"/>
    <s v="Mutual Fund"/>
    <s v="Tata Small-cap Fund"/>
    <m/>
  </r>
  <r>
    <n v="196075"/>
    <x v="68"/>
    <s v="SUNIL GULATI"/>
    <x v="14"/>
    <x v="1"/>
    <x v="2"/>
    <x v="0"/>
    <x v="0"/>
    <s v="Mutual Fund"/>
    <s v="HDFC Focused 30 Fund"/>
    <m/>
  </r>
  <r>
    <n v="196050"/>
    <x v="68"/>
    <s v="SUMAN"/>
    <x v="4"/>
    <x v="1"/>
    <x v="2"/>
    <x v="0"/>
    <x v="0"/>
    <s v="Mutual Fund"/>
    <s v="Canara Robeco Small-cap Fund"/>
    <m/>
  </r>
  <r>
    <n v="196061"/>
    <x v="68"/>
    <s v="SHAILENDRA KUMAR"/>
    <x v="19"/>
    <x v="0"/>
    <x v="2"/>
    <x v="0"/>
    <x v="1"/>
    <s v="Mutual Fund"/>
    <s v="Canara Robeco Small-cap Fund"/>
    <m/>
  </r>
  <r>
    <n v="196067"/>
    <x v="68"/>
    <s v="SAVITA"/>
    <x v="8"/>
    <x v="1"/>
    <x v="2"/>
    <x v="0"/>
    <x v="0"/>
    <s v="Mutual Fund"/>
    <s v="Parag Parikh Tax Saver Fund"/>
    <m/>
  </r>
  <r>
    <n v="196080"/>
    <x v="68"/>
    <s v="MUKESH KUMAR TALWAR"/>
    <x v="7"/>
    <x v="0"/>
    <x v="0"/>
    <x v="0"/>
    <x v="0"/>
    <s v="Mutual Fund"/>
    <s v="Quant Flexi Cap Fund"/>
    <m/>
  </r>
  <r>
    <n v="196066"/>
    <x v="68"/>
    <s v="AKHILESH JHA"/>
    <x v="4"/>
    <x v="1"/>
    <x v="0"/>
    <x v="0"/>
    <x v="0"/>
    <s v="Mutual Fund"/>
    <s v="Mirae Asset midcap fund"/>
    <m/>
  </r>
  <r>
    <n v="196052"/>
    <x v="68"/>
    <s v="SUMAN"/>
    <x v="4"/>
    <x v="1"/>
    <x v="2"/>
    <x v="0"/>
    <x v="0"/>
    <s v="Mutual Fund"/>
    <s v="Mirae Asset Flexi-cap Fund"/>
    <m/>
  </r>
  <r>
    <n v="196081"/>
    <x v="68"/>
    <s v="MUKESH KUMAR TALWAR"/>
    <x v="7"/>
    <x v="0"/>
    <x v="0"/>
    <x v="0"/>
    <x v="0"/>
    <s v="Mutual Fund"/>
    <s v="ICICI Prudential Multi Asset Fund"/>
    <m/>
  </r>
  <r>
    <n v="196065"/>
    <x v="68"/>
    <s v="RISHI MAHESHWARI"/>
    <x v="11"/>
    <x v="0"/>
    <x v="0"/>
    <x v="0"/>
    <x v="1"/>
    <s v="Mutual Fund"/>
    <s v="ICICI Prudential Multi Asset Fund"/>
    <m/>
  </r>
  <r>
    <n v="196062"/>
    <x v="68"/>
    <s v="AJAY PARASHAR"/>
    <x v="53"/>
    <x v="1"/>
    <x v="0"/>
    <x v="0"/>
    <x v="1"/>
    <s v="Mutual Fund"/>
    <s v="Quant Tax Plan"/>
    <m/>
  </r>
  <r>
    <n v="196077"/>
    <x v="68"/>
    <s v="SHWETA GOYAL"/>
    <x v="17"/>
    <x v="0"/>
    <x v="0"/>
    <x v="0"/>
    <x v="1"/>
    <s v="Mutual Fund"/>
    <s v="JM Flexi Cap fund"/>
    <m/>
  </r>
  <r>
    <n v="196064"/>
    <x v="68"/>
    <s v="DEEPAK MAHESHWARI"/>
    <x v="11"/>
    <x v="0"/>
    <x v="0"/>
    <x v="0"/>
    <x v="1"/>
    <s v="Mutual Fund"/>
    <s v="Quant Flexi Cap Fund"/>
    <m/>
  </r>
  <r>
    <n v="196063"/>
    <x v="68"/>
    <s v="DEEPAK MAHESHWARI"/>
    <x v="11"/>
    <x v="0"/>
    <x v="0"/>
    <x v="0"/>
    <x v="1"/>
    <s v="Mutual Fund"/>
    <s v="ICICI Prudential Multi Asset Fund"/>
    <m/>
  </r>
  <r>
    <n v="196049"/>
    <x v="68"/>
    <s v="SURAJ KAUSHIK"/>
    <x v="24"/>
    <x v="1"/>
    <x v="2"/>
    <x v="0"/>
    <x v="0"/>
    <s v="Mutual Fund"/>
    <s v="Quant tax plan"/>
    <m/>
  </r>
  <r>
    <n v="196078"/>
    <x v="68"/>
    <s v="FAIZ ABDUL KHATIB"/>
    <x v="7"/>
    <x v="0"/>
    <x v="3"/>
    <x v="0"/>
    <x v="0"/>
    <s v="Mutual Fund"/>
    <s v="Mirae Asset flexi cap fund"/>
    <m/>
  </r>
  <r>
    <n v="196082"/>
    <x v="68"/>
    <s v="DEEPAK"/>
    <x v="1"/>
    <x v="0"/>
    <x v="5"/>
    <x v="0"/>
    <x v="1"/>
    <s v="Mutual Fund"/>
    <s v="ICICI Pru Small Cap"/>
    <m/>
  </r>
  <r>
    <n v="196058"/>
    <x v="68"/>
    <s v="SMARANIKA SAHU"/>
    <x v="1"/>
    <x v="0"/>
    <x v="3"/>
    <x v="0"/>
    <x v="0"/>
    <s v="Mutual Fund"/>
    <s v="Mirae Asset Tax Saver Fund"/>
    <m/>
  </r>
  <r>
    <n v="196071"/>
    <x v="68"/>
    <s v="SUSHIL KUMAR"/>
    <x v="0"/>
    <x v="0"/>
    <x v="6"/>
    <x v="0"/>
    <x v="1"/>
    <s v="Mutual Fund"/>
    <s v="MIRAE ASSET FLEXI CAP FUND"/>
    <m/>
  </r>
  <r>
    <n v="196074"/>
    <x v="68"/>
    <s v="SUDESHNA SEN"/>
    <x v="3"/>
    <x v="0"/>
    <x v="6"/>
    <x v="0"/>
    <x v="2"/>
    <s v="Mutual Fund"/>
    <s v="PARAG PARIKH FLEXI CAP FUND"/>
    <m/>
  </r>
  <r>
    <n v="196162"/>
    <x v="68"/>
    <s v="MANSI VIRMANI"/>
    <x v="11"/>
    <x v="0"/>
    <x v="1"/>
    <x v="0"/>
    <x v="1"/>
    <s v="Mutual Fund"/>
    <s v="HDFC MULTICAP FUND"/>
    <m/>
  </r>
  <r>
    <n v="196079"/>
    <x v="68"/>
    <s v="NEERAJ SHARMA"/>
    <x v="1"/>
    <x v="0"/>
    <x v="1"/>
    <x v="0"/>
    <x v="0"/>
    <s v="Mutual Fund"/>
    <s v="icici pru multi asset fund"/>
    <m/>
  </r>
  <r>
    <n v="196083"/>
    <x v="68"/>
    <s v="DEEPAK"/>
    <x v="1"/>
    <x v="0"/>
    <x v="5"/>
    <x v="0"/>
    <x v="1"/>
    <s v="Mutual Fund"/>
    <s v="Mirae Asset Flexicap Fund"/>
    <m/>
  </r>
  <r>
    <n v="196057"/>
    <x v="68"/>
    <s v="MANMOHAN SINGH"/>
    <x v="3"/>
    <x v="0"/>
    <x v="5"/>
    <x v="0"/>
    <x v="0"/>
    <s v="Mutual Fund"/>
    <s v="SBI SMALL CAP FUND"/>
    <m/>
  </r>
  <r>
    <n v="196056"/>
    <x v="68"/>
    <s v="MANMOHAN SINGH"/>
    <x v="3"/>
    <x v="0"/>
    <x v="5"/>
    <x v="0"/>
    <x v="0"/>
    <s v="Mutual Fund"/>
    <s v="Quant Flexicap Fund"/>
    <m/>
  </r>
  <r>
    <n v="196069"/>
    <x v="68"/>
    <s v="SUSHIL KUMAR"/>
    <x v="5"/>
    <x v="0"/>
    <x v="6"/>
    <x v="0"/>
    <x v="1"/>
    <s v="Mutual Fund"/>
    <s v="HDFC FOCUSED 30 FUND"/>
    <m/>
  </r>
  <r>
    <n v="196068"/>
    <x v="68"/>
    <s v="SUSHIL KUMAR"/>
    <x v="7"/>
    <x v="0"/>
    <x v="6"/>
    <x v="0"/>
    <x v="0"/>
    <s v="Mutual Fund"/>
    <s v="HDFC FOCUSED 30 FUND"/>
    <m/>
  </r>
  <r>
    <n v="196053"/>
    <x v="68"/>
    <s v="SHISHIR KUMAR"/>
    <x v="10"/>
    <x v="0"/>
    <x v="2"/>
    <x v="0"/>
    <x v="1"/>
    <s v="Mutual Fund"/>
    <s v="axis small-cap fund"/>
    <m/>
  </r>
  <r>
    <n v="196054"/>
    <x v="68"/>
    <s v="SHISHIR KUMAR"/>
    <x v="18"/>
    <x v="0"/>
    <x v="2"/>
    <x v="0"/>
    <x v="1"/>
    <s v="Mutual Fund"/>
    <s v="Quant Flexi-Cap Fund"/>
    <m/>
  </r>
  <r>
    <n v="196048"/>
    <x v="68"/>
    <s v="SURAJ KAUSHIK"/>
    <x v="24"/>
    <x v="1"/>
    <x v="2"/>
    <x v="0"/>
    <x v="0"/>
    <s v="Mutual Fund"/>
    <s v="Parag Parikh Tax Saver Fund"/>
    <m/>
  </r>
  <r>
    <n v="196047"/>
    <x v="68"/>
    <s v="ANAND SHRIDHAR RAO"/>
    <x v="1"/>
    <x v="0"/>
    <x v="6"/>
    <x v="0"/>
    <x v="1"/>
    <s v="Mutual Fund"/>
    <s v="MIRAE ASSET FLEXI CAP FUND"/>
    <m/>
  </r>
  <r>
    <n v="196070"/>
    <x v="68"/>
    <s v="SUSHIL KUMAR"/>
    <x v="11"/>
    <x v="0"/>
    <x v="6"/>
    <x v="0"/>
    <x v="0"/>
    <s v="Mutual Fund"/>
    <s v="ICICI PRUDENTIAL EQUITY &amp; DEBT FUND"/>
    <m/>
  </r>
  <r>
    <n v="196072"/>
    <x v="68"/>
    <s v="SATISH V DESHPANDE"/>
    <x v="5"/>
    <x v="0"/>
    <x v="6"/>
    <x v="0"/>
    <x v="1"/>
    <s v="Mutual Fund"/>
    <s v="MIRAE ASSET FLEXI CAP FUND"/>
    <m/>
  </r>
  <r>
    <n v="196046"/>
    <x v="68"/>
    <s v="ANAND SHRIDHAR RAO"/>
    <x v="7"/>
    <x v="0"/>
    <x v="6"/>
    <x v="0"/>
    <x v="0"/>
    <s v="Mutual Fund"/>
    <s v="MIRAE ASSET FLEXI CAP FUND"/>
    <m/>
  </r>
  <r>
    <n v="196073"/>
    <x v="68"/>
    <s v="SUDESHNA SEN"/>
    <x v="1"/>
    <x v="0"/>
    <x v="6"/>
    <x v="0"/>
    <x v="1"/>
    <s v="Mutual Fund"/>
    <s v="MIRAE ASSET FLEXI CAP FUND"/>
    <m/>
  </r>
  <r>
    <n v="196087"/>
    <x v="69"/>
    <s v="MUKESH DABRAL"/>
    <x v="17"/>
    <x v="0"/>
    <x v="6"/>
    <x v="0"/>
    <x v="2"/>
    <s v="Mutual Fund"/>
    <s v="MIRAE ASSET MID CAP FUND"/>
    <m/>
  </r>
  <r>
    <n v="196086"/>
    <x v="69"/>
    <s v="MUKESH DABRAL"/>
    <x v="0"/>
    <x v="0"/>
    <x v="6"/>
    <x v="0"/>
    <x v="1"/>
    <s v="Mutual Fund"/>
    <s v="MIRAE ASSET FLEXI CAP FUND"/>
    <m/>
  </r>
  <r>
    <n v="196093"/>
    <x v="69"/>
    <s v="SUDIPTA BEHERA"/>
    <x v="0"/>
    <x v="0"/>
    <x v="0"/>
    <x v="0"/>
    <x v="1"/>
    <s v="Mutual Fund"/>
    <s v="Parag parikh Tax saver fund"/>
    <m/>
  </r>
  <r>
    <n v="196088"/>
    <x v="69"/>
    <s v="MUKESH DABRAL"/>
    <x v="17"/>
    <x v="0"/>
    <x v="6"/>
    <x v="0"/>
    <x v="2"/>
    <s v="Mutual Fund"/>
    <s v="PARAG PARIKH FLEXI CAP FUND"/>
    <m/>
  </r>
  <r>
    <n v="196089"/>
    <x v="69"/>
    <s v="JAY PRAKASH SHARMA"/>
    <x v="5"/>
    <x v="0"/>
    <x v="6"/>
    <x v="0"/>
    <x v="1"/>
    <s v="Mutual Fund"/>
    <s v="MIRAE ASSET FLEXI CAP FUND"/>
    <m/>
  </r>
  <r>
    <n v="196084"/>
    <x v="69"/>
    <s v="RAGHU NANDAN SINGH BISHT"/>
    <x v="11"/>
    <x v="0"/>
    <x v="3"/>
    <x v="0"/>
    <x v="0"/>
    <s v="Mutual Fund"/>
    <s v="Quant Tax Plan Fund"/>
    <m/>
  </r>
  <r>
    <n v="196085"/>
    <x v="69"/>
    <s v="RAGHU NANDAN SINGH BISHT"/>
    <x v="11"/>
    <x v="0"/>
    <x v="3"/>
    <x v="0"/>
    <x v="0"/>
    <s v="Mutual Fund"/>
    <s v="PARAG PARIKH TAX SAVER FUND"/>
    <m/>
  </r>
  <r>
    <n v="196091"/>
    <x v="69"/>
    <s v="TIPUGADE MINAKSHI SANDIP"/>
    <x v="5"/>
    <x v="0"/>
    <x v="6"/>
    <x v="0"/>
    <x v="2"/>
    <s v="Mutual Fund"/>
    <s v="PARAG PARIKH FLEXI CAP FUND"/>
    <m/>
  </r>
  <r>
    <n v="196092"/>
    <x v="69"/>
    <s v="TIPUGADE MINAKSHI SANDIP"/>
    <x v="0"/>
    <x v="0"/>
    <x v="6"/>
    <x v="0"/>
    <x v="1"/>
    <s v="Mutual Fund"/>
    <s v="SBI SMALL CAP FUND"/>
    <m/>
  </r>
  <r>
    <n v="196090"/>
    <x v="69"/>
    <s v="DIMPLE GUPTA"/>
    <x v="1"/>
    <x v="0"/>
    <x v="6"/>
    <x v="0"/>
    <x v="2"/>
    <s v="Mutual Fund"/>
    <s v="PARAG PARIKH FLEXI CAP FUND"/>
    <m/>
  </r>
  <r>
    <n v="196138"/>
    <x v="70"/>
    <s v="DEEPAK SINGH CHAUHAN"/>
    <x v="11"/>
    <x v="0"/>
    <x v="6"/>
    <x v="0"/>
    <x v="1"/>
    <s v="Mutual Fund"/>
    <s v="HDFC FOCUSED 30 FUND"/>
    <m/>
  </r>
  <r>
    <n v="196095"/>
    <x v="70"/>
    <s v="DINESH YADAV"/>
    <x v="1"/>
    <x v="0"/>
    <x v="2"/>
    <x v="0"/>
    <x v="1"/>
    <s v="Mutual Fund"/>
    <s v="ICICI Prudential Multi-Asset Fund"/>
    <m/>
  </r>
  <r>
    <n v="196096"/>
    <x v="70"/>
    <s v="JAI KESRI"/>
    <x v="54"/>
    <x v="1"/>
    <x v="5"/>
    <x v="0"/>
    <x v="0"/>
    <s v="Mutual Fund"/>
    <s v="QUANT LIQUID FUND"/>
    <m/>
  </r>
  <r>
    <n v="196094"/>
    <x v="70"/>
    <s v="DINESH YADAV"/>
    <x v="1"/>
    <x v="0"/>
    <x v="2"/>
    <x v="0"/>
    <x v="1"/>
    <s v="Mutual Fund"/>
    <s v="HDFC Focused 30 Fund"/>
    <m/>
  </r>
  <r>
    <n v="196142"/>
    <x v="71"/>
    <s v="SUBHRA DASH"/>
    <x v="11"/>
    <x v="0"/>
    <x v="6"/>
    <x v="0"/>
    <x v="1"/>
    <s v="Mutual Fund"/>
    <s v="ICICI PRUDENTIAL EQUITY &amp; DEBT FUND"/>
    <m/>
  </r>
  <r>
    <n v="196148"/>
    <x v="71"/>
    <s v="KHUSHI GOEL"/>
    <x v="7"/>
    <x v="0"/>
    <x v="6"/>
    <x v="0"/>
    <x v="0"/>
    <s v="Mutual Fund"/>
    <s v="MIRAE ASSET FLEXI CAP FUND"/>
    <m/>
  </r>
  <r>
    <n v="196147"/>
    <x v="71"/>
    <s v="KHUSHI GOEL"/>
    <x v="7"/>
    <x v="0"/>
    <x v="6"/>
    <x v="0"/>
    <x v="1"/>
    <s v="Mutual Fund"/>
    <s v="MIRAE ASSET FLEXI CAP FUND"/>
    <m/>
  </r>
  <r>
    <n v="196143"/>
    <x v="71"/>
    <s v="PANCHAL UMANG CHIMANBHAI"/>
    <x v="11"/>
    <x v="0"/>
    <x v="6"/>
    <x v="0"/>
    <x v="2"/>
    <s v="Mutual Fund"/>
    <s v="MIRAE ASSET EMERGING BLUECHIP FUND"/>
    <m/>
  </r>
  <r>
    <n v="196139"/>
    <x v="71"/>
    <s v="SWAPNIL MITTAL"/>
    <x v="4"/>
    <x v="1"/>
    <x v="0"/>
    <x v="0"/>
    <x v="0"/>
    <s v="Mutual Fund"/>
    <s v="Parag parikh Tax saver fund"/>
    <m/>
  </r>
  <r>
    <n v="196144"/>
    <x v="71"/>
    <s v="PANCHAL UMANG CHIMANBHAI"/>
    <x v="11"/>
    <x v="0"/>
    <x v="6"/>
    <x v="0"/>
    <x v="1"/>
    <s v="Mutual Fund"/>
    <s v="HDFC FOCUSED 30 FUND"/>
    <m/>
  </r>
  <r>
    <n v="196149"/>
    <x v="71"/>
    <s v="NIGAMANANDA PATRA"/>
    <x v="1"/>
    <x v="0"/>
    <x v="6"/>
    <x v="0"/>
    <x v="2"/>
    <s v="Mutual Fund"/>
    <s v="MIRAE ASSET TAX SAVER FUND"/>
    <m/>
  </r>
  <r>
    <n v="196183"/>
    <x v="71"/>
    <s v="DEEPAK SHARMA"/>
    <x v="11"/>
    <x v="0"/>
    <x v="6"/>
    <x v="0"/>
    <x v="1"/>
    <s v="Mutual Fund"/>
    <s v="MIRAE ASSET FLEXI CAP FUND"/>
    <m/>
  </r>
  <r>
    <n v="196140"/>
    <x v="71"/>
    <s v="NARESH ASWAL"/>
    <x v="5"/>
    <x v="0"/>
    <x v="6"/>
    <x v="0"/>
    <x v="2"/>
    <s v="Mutual Fund"/>
    <s v="PARAG PARIKH FLEXI CAP FUND"/>
    <m/>
  </r>
  <r>
    <n v="196182"/>
    <x v="71"/>
    <s v="SUPRIYA SINGH"/>
    <x v="0"/>
    <x v="0"/>
    <x v="3"/>
    <x v="0"/>
    <x v="1"/>
    <s v="Mutual Fund"/>
    <s v="icici multi asset fund"/>
    <m/>
  </r>
  <r>
    <n v="196181"/>
    <x v="71"/>
    <s v="RAKESH A KAVATHANKAR"/>
    <x v="7"/>
    <x v="0"/>
    <x v="3"/>
    <x v="0"/>
    <x v="1"/>
    <s v="Mutual Fund"/>
    <s v="icici multi asset fund"/>
    <m/>
  </r>
  <r>
    <n v="196145"/>
    <x v="71"/>
    <s v="KHUSI GOEL"/>
    <x v="1"/>
    <x v="0"/>
    <x v="6"/>
    <x v="0"/>
    <x v="1"/>
    <s v="Mutual Fund"/>
    <s v="HDFC FOCUSED 30 FUND"/>
    <m/>
  </r>
  <r>
    <n v="196146"/>
    <x v="71"/>
    <s v="KHUSI GOEL"/>
    <x v="1"/>
    <x v="0"/>
    <x v="6"/>
    <x v="0"/>
    <x v="1"/>
    <s v="Mutual Fund"/>
    <s v="ICICI PRUDENTIAL EQUITY &amp; DEBT FUND"/>
    <m/>
  </r>
  <r>
    <n v="196184"/>
    <x v="71"/>
    <s v="DEEPAK SHARMA"/>
    <x v="1"/>
    <x v="0"/>
    <x v="6"/>
    <x v="0"/>
    <x v="1"/>
    <s v="Mutual Fund"/>
    <s v="HDFC FOCUSED 30 FUND"/>
    <m/>
  </r>
  <r>
    <n v="196141"/>
    <x v="71"/>
    <s v="SUBHRA DASH"/>
    <x v="11"/>
    <x v="0"/>
    <x v="6"/>
    <x v="0"/>
    <x v="1"/>
    <s v="Mutual Fund"/>
    <s v="MIRAE ASSET FLEXI CAP FUND"/>
    <m/>
  </r>
  <r>
    <n v="196186"/>
    <x v="72"/>
    <s v="PRADIKSHNA"/>
    <x v="10"/>
    <x v="0"/>
    <x v="2"/>
    <x v="0"/>
    <x v="1"/>
    <s v="Mutual Fund"/>
    <s v="axis small-cap fund"/>
    <m/>
  </r>
  <r>
    <n v="196188"/>
    <x v="72"/>
    <s v="POOJA JAIN"/>
    <x v="3"/>
    <x v="0"/>
    <x v="2"/>
    <x v="0"/>
    <x v="1"/>
    <s v="Mutual Fund"/>
    <s v="axis small-cap fund"/>
    <m/>
  </r>
  <r>
    <n v="196187"/>
    <x v="72"/>
    <s v="DEVESH JOSHI"/>
    <x v="0"/>
    <x v="0"/>
    <x v="1"/>
    <x v="0"/>
    <x v="1"/>
    <s v="Mutual Fund"/>
    <s v="HDFF MULTICAP FUND"/>
    <m/>
  </r>
  <r>
    <n v="196191"/>
    <x v="72"/>
    <s v="HEMANT SHUKLA"/>
    <x v="1"/>
    <x v="0"/>
    <x v="3"/>
    <x v="0"/>
    <x v="1"/>
    <s v="Mutual Fund"/>
    <s v="HDFC multicap fund"/>
    <m/>
  </r>
  <r>
    <n v="196185"/>
    <x v="72"/>
    <s v="POOJA ANAND"/>
    <x v="55"/>
    <x v="1"/>
    <x v="5"/>
    <x v="0"/>
    <x v="0"/>
    <s v="Mutual Fund"/>
    <s v="Mirae Asset Flexicap Fund"/>
    <m/>
  </r>
  <r>
    <n v="196189"/>
    <x v="72"/>
    <s v="SANTOSH TUTEJA"/>
    <x v="11"/>
    <x v="0"/>
    <x v="6"/>
    <x v="0"/>
    <x v="1"/>
    <s v="Mutual Fund"/>
    <s v="HDFC FOCUSED 30 FUND"/>
    <m/>
  </r>
  <r>
    <n v="196190"/>
    <x v="72"/>
    <s v="SHIVANI"/>
    <x v="1"/>
    <x v="0"/>
    <x v="6"/>
    <x v="0"/>
    <x v="1"/>
    <s v="Mutual Fund"/>
    <s v="MIRAE ASSET HYBRID EQUITY FUND"/>
    <m/>
  </r>
  <r>
    <n v="196197"/>
    <x v="73"/>
    <s v="ANIRUDHYA BASU"/>
    <x v="3"/>
    <x v="0"/>
    <x v="2"/>
    <x v="0"/>
    <x v="2"/>
    <s v="Mutual Fund"/>
    <s v="Mirae Asset Hybrid Equity Fund"/>
    <m/>
  </r>
  <r>
    <n v="196198"/>
    <x v="73"/>
    <s v="SHAHZAD HUSENI BARODAWALA"/>
    <x v="0"/>
    <x v="0"/>
    <x v="6"/>
    <x v="0"/>
    <x v="0"/>
    <s v="Mutual Fund"/>
    <s v="MIRAE ASSET FLEXI CAP FUND"/>
    <m/>
  </r>
  <r>
    <n v="196195"/>
    <x v="73"/>
    <s v="ANIRUDHYA BASU"/>
    <x v="10"/>
    <x v="0"/>
    <x v="2"/>
    <x v="0"/>
    <x v="1"/>
    <s v="Mutual Fund"/>
    <s v="HDFC Focused 30 Fund"/>
    <m/>
  </r>
  <r>
    <n v="196192"/>
    <x v="73"/>
    <s v="LATISHA MONGA"/>
    <x v="12"/>
    <x v="1"/>
    <x v="0"/>
    <x v="0"/>
    <x v="0"/>
    <s v="Mutual Fund"/>
    <s v="JM Flexi cap fund"/>
    <m/>
  </r>
  <r>
    <n v="196196"/>
    <x v="73"/>
    <s v="ANIRUDHYA BASU"/>
    <x v="3"/>
    <x v="0"/>
    <x v="2"/>
    <x v="0"/>
    <x v="1"/>
    <s v="Mutual Fund"/>
    <s v="Canara Robeco Small-cap Fund"/>
    <m/>
  </r>
  <r>
    <n v="196193"/>
    <x v="73"/>
    <s v="RATTAN LAL PANDIT"/>
    <x v="10"/>
    <x v="0"/>
    <x v="1"/>
    <x v="0"/>
    <x v="0"/>
    <s v="Mutual Fund"/>
    <s v="quant flexi cap fund"/>
    <m/>
  </r>
  <r>
    <n v="196199"/>
    <x v="73"/>
    <s v="ARCHANA CHAWLA"/>
    <x v="1"/>
    <x v="0"/>
    <x v="1"/>
    <x v="0"/>
    <x v="2"/>
    <s v="Mutual Fund"/>
    <s v="BOI AXA SMALL CAP FUND"/>
    <m/>
  </r>
  <r>
    <n v="196194"/>
    <x v="73"/>
    <s v="DHARAMPAL"/>
    <x v="7"/>
    <x v="0"/>
    <x v="1"/>
    <x v="0"/>
    <x v="0"/>
    <s v="Mutual Fund"/>
    <s v="Boi axa flexi cap fund"/>
    <m/>
  </r>
  <r>
    <n v="196200"/>
    <x v="73"/>
    <s v="HITESH MATHUR"/>
    <x v="10"/>
    <x v="0"/>
    <x v="5"/>
    <x v="0"/>
    <x v="1"/>
    <s v="Mutual Fund"/>
    <s v="Mirae Asset Flexicap Fund"/>
    <m/>
  </r>
  <r>
    <n v="196203"/>
    <x v="73"/>
    <s v="SARIKA PATEL"/>
    <x v="1"/>
    <x v="0"/>
    <x v="5"/>
    <x v="0"/>
    <x v="0"/>
    <s v="Mutual Fund"/>
    <s v="Mirae Asset Emerging Bluechip Fund"/>
    <m/>
  </r>
  <r>
    <n v="196202"/>
    <x v="73"/>
    <s v="VIRAL PATEL"/>
    <x v="1"/>
    <x v="0"/>
    <x v="5"/>
    <x v="0"/>
    <x v="0"/>
    <s v="Mutual Fund"/>
    <s v="Bank of India Flexicap Fund"/>
    <m/>
  </r>
  <r>
    <n v="196201"/>
    <x v="73"/>
    <s v="VIRAL PATEL"/>
    <x v="1"/>
    <x v="0"/>
    <x v="5"/>
    <x v="0"/>
    <x v="0"/>
    <s v="Mutual Fund"/>
    <s v="ICICI PRU Equity &amp; Debt Fund"/>
    <m/>
  </r>
  <r>
    <n v="196211"/>
    <x v="74"/>
    <s v="AMARPAL SINGH"/>
    <x v="0"/>
    <x v="0"/>
    <x v="2"/>
    <x v="0"/>
    <x v="1"/>
    <s v="Mutual Fund"/>
    <s v="ICICI Prudential Equity &amp; Debt Fund"/>
    <m/>
  </r>
  <r>
    <n v="196210"/>
    <x v="74"/>
    <s v="AMARPAL SINGH"/>
    <x v="0"/>
    <x v="0"/>
    <x v="2"/>
    <x v="0"/>
    <x v="1"/>
    <s v="Mutual Fund"/>
    <s v="Mirae Asset Mid-Cap Fund."/>
    <m/>
  </r>
  <r>
    <n v="196207"/>
    <x v="74"/>
    <s v="PARMEET KAUR"/>
    <x v="0"/>
    <x v="0"/>
    <x v="2"/>
    <x v="0"/>
    <x v="1"/>
    <s v="Mutual Fund"/>
    <s v="HDFC Focused 30 Fund"/>
    <m/>
  </r>
  <r>
    <n v="196214"/>
    <x v="74"/>
    <s v="AMARPAL SINGH"/>
    <x v="10"/>
    <x v="0"/>
    <x v="2"/>
    <x v="0"/>
    <x v="0"/>
    <s v="Mutual Fund"/>
    <s v="ICICI Prudential Multi-Asset Fund"/>
    <m/>
  </r>
  <r>
    <n v="196213"/>
    <x v="74"/>
    <s v="AMARPAL SINGH"/>
    <x v="10"/>
    <x v="0"/>
    <x v="2"/>
    <x v="0"/>
    <x v="0"/>
    <s v="Mutual Fund"/>
    <s v="SBI small-cap fund."/>
    <m/>
  </r>
  <r>
    <n v="196212"/>
    <x v="74"/>
    <s v="AMARPAL SINGH"/>
    <x v="0"/>
    <x v="0"/>
    <x v="2"/>
    <x v="0"/>
    <x v="0"/>
    <s v="Mutual Fund"/>
    <s v="Canara Robeco Small-cap Fund"/>
    <m/>
  </r>
  <r>
    <n v="196216"/>
    <x v="74"/>
    <s v="TILAK RAJ"/>
    <x v="7"/>
    <x v="0"/>
    <x v="5"/>
    <x v="0"/>
    <x v="2"/>
    <s v="Mutual Fund"/>
    <s v="Kotak Low Duration Fund"/>
    <m/>
  </r>
  <r>
    <n v="196209"/>
    <x v="74"/>
    <s v="DEEPAK JANGID"/>
    <x v="10"/>
    <x v="0"/>
    <x v="3"/>
    <x v="0"/>
    <x v="1"/>
    <s v="Mutual Fund"/>
    <s v="QUANT FLEXICAP FUND"/>
    <m/>
  </r>
  <r>
    <n v="196217"/>
    <x v="74"/>
    <s v="PATEL SARIKA VIRAL"/>
    <x v="7"/>
    <x v="0"/>
    <x v="5"/>
    <x v="0"/>
    <x v="2"/>
    <s v="Mutual Fund"/>
    <s v="Parag Parikh Flexicap Fund"/>
    <m/>
  </r>
  <r>
    <n v="196215"/>
    <x v="74"/>
    <s v="SUHAS SADANAND GANPULE"/>
    <x v="10"/>
    <x v="0"/>
    <x v="5"/>
    <x v="0"/>
    <x v="1"/>
    <s v="Mutual Fund"/>
    <s v="ICICI PRU Multi Asset Fund"/>
    <m/>
  </r>
  <r>
    <n v="196205"/>
    <x v="74"/>
    <s v="SAVITA"/>
    <x v="10"/>
    <x v="0"/>
    <x v="2"/>
    <x v="0"/>
    <x v="2"/>
    <s v="Mutual Fund"/>
    <s v="Mirae Asset Mid-Cap Fund."/>
    <m/>
  </r>
  <r>
    <n v="196206"/>
    <x v="74"/>
    <s v="PARMEET KAUR"/>
    <x v="0"/>
    <x v="0"/>
    <x v="2"/>
    <x v="0"/>
    <x v="1"/>
    <s v="Mutual Fund"/>
    <s v="axis small-cap fund"/>
    <m/>
  </r>
  <r>
    <n v="196208"/>
    <x v="74"/>
    <s v="DEEPAK JANGID"/>
    <x v="10"/>
    <x v="0"/>
    <x v="3"/>
    <x v="0"/>
    <x v="0"/>
    <s v="Mutual Fund"/>
    <s v="HDFC Multicap Fund"/>
    <m/>
  </r>
  <r>
    <n v="196204"/>
    <x v="74"/>
    <s v="AJEET"/>
    <x v="3"/>
    <x v="0"/>
    <x v="6"/>
    <x v="0"/>
    <x v="2"/>
    <s v="Mutual Fund"/>
    <s v="MIRAE ASSET TAX SAVER FUND"/>
    <m/>
  </r>
  <r>
    <n v="196221"/>
    <x v="75"/>
    <s v="ABHIJEET DHAR"/>
    <x v="3"/>
    <x v="0"/>
    <x v="2"/>
    <x v="0"/>
    <x v="1"/>
    <s v="Mutual Fund"/>
    <s v="ICICI Prudential Multi-Asset Fund"/>
    <m/>
  </r>
  <r>
    <n v="196218"/>
    <x v="75"/>
    <s v="SHUBHAM DHINGRA"/>
    <x v="1"/>
    <x v="0"/>
    <x v="0"/>
    <x v="0"/>
    <x v="1"/>
    <s v="Mutual Fund"/>
    <s v="Canara Robeco Small Cap fund"/>
    <m/>
  </r>
  <r>
    <n v="196220"/>
    <x v="75"/>
    <s v="ABHIJEET DHAR"/>
    <x v="3"/>
    <x v="0"/>
    <x v="2"/>
    <x v="0"/>
    <x v="1"/>
    <s v="Mutual Fund"/>
    <s v="HDFC Focused 30 Fund"/>
    <m/>
  </r>
  <r>
    <n v="196222"/>
    <x v="75"/>
    <s v="RAJ KUMAR MASAND"/>
    <x v="7"/>
    <x v="0"/>
    <x v="5"/>
    <x v="0"/>
    <x v="2"/>
    <s v="Mutual Fund"/>
    <s v="Axis Hybrid Fund"/>
    <m/>
  </r>
  <r>
    <n v="196223"/>
    <x v="75"/>
    <s v="KUSANGI RAKESH"/>
    <x v="3"/>
    <x v="0"/>
    <x v="5"/>
    <x v="0"/>
    <x v="0"/>
    <s v="Mutual Fund"/>
    <s v="HDFC Focused 30 Fund"/>
    <m/>
  </r>
  <r>
    <n v="196224"/>
    <x v="75"/>
    <s v="ARCHANA MADAAN"/>
    <x v="14"/>
    <x v="1"/>
    <x v="6"/>
    <x v="0"/>
    <x v="0"/>
    <s v="Mutual Fund"/>
    <s v="SBI SMALL CAP FUND"/>
    <m/>
  </r>
  <r>
    <n v="196219"/>
    <x v="75"/>
    <s v="ABHIJEET DHAR"/>
    <x v="3"/>
    <x v="0"/>
    <x v="2"/>
    <x v="0"/>
    <x v="1"/>
    <s v="Mutual Fund"/>
    <s v="Canara Robeco Small-cap Fund"/>
    <m/>
  </r>
  <r>
    <n v="196227"/>
    <x v="76"/>
    <s v="SUDIPTA BEHERA"/>
    <x v="0"/>
    <x v="0"/>
    <x v="0"/>
    <x v="0"/>
    <x v="0"/>
    <s v="Mutual Fund"/>
    <s v="Quant Flexi Cap Fund"/>
    <m/>
  </r>
  <r>
    <n v="196228"/>
    <x v="76"/>
    <s v="SUDIPTA BEHERA"/>
    <x v="11"/>
    <x v="0"/>
    <x v="0"/>
    <x v="0"/>
    <x v="0"/>
    <s v="Mutual Fund"/>
    <s v="Canara Robeco Small Cap fund"/>
    <m/>
  </r>
  <r>
    <n v="196226"/>
    <x v="76"/>
    <s v="BIRANDER SHARMA"/>
    <x v="7"/>
    <x v="0"/>
    <x v="6"/>
    <x v="0"/>
    <x v="1"/>
    <s v="Mutual Fund"/>
    <s v="ICICI PRUDENTIAL MULTI ASSET FUND"/>
    <m/>
  </r>
  <r>
    <n v="196229"/>
    <x v="76"/>
    <s v="SUDIPTA BEHERA"/>
    <x v="11"/>
    <x v="0"/>
    <x v="0"/>
    <x v="0"/>
    <x v="0"/>
    <s v="Mutual Fund"/>
    <s v="Mirae Asset midcap fund"/>
    <m/>
  </r>
  <r>
    <n v="196231"/>
    <x v="76"/>
    <s v="MONALIZA BROUAH"/>
    <x v="3"/>
    <x v="0"/>
    <x v="2"/>
    <x v="0"/>
    <x v="1"/>
    <s v="Mutual Fund"/>
    <s v="ICICI Prudential Multi-Asset Fund"/>
    <m/>
  </r>
  <r>
    <n v="196257"/>
    <x v="76"/>
    <s v="VIPIN GUPTA"/>
    <x v="0"/>
    <x v="0"/>
    <x v="1"/>
    <x v="0"/>
    <x v="0"/>
    <s v="Mutual Fund"/>
    <s v="HDFF MULTICAP FUND"/>
    <m/>
  </r>
  <r>
    <n v="196256"/>
    <x v="76"/>
    <s v="VIPIN GUPTA"/>
    <x v="0"/>
    <x v="0"/>
    <x v="1"/>
    <x v="0"/>
    <x v="0"/>
    <s v="Mutual Fund"/>
    <s v="ICICI PRU Multi Asset Fund"/>
    <m/>
  </r>
  <r>
    <n v="196232"/>
    <x v="76"/>
    <s v="MANISHA KUMARI"/>
    <x v="11"/>
    <x v="0"/>
    <x v="1"/>
    <x v="0"/>
    <x v="1"/>
    <s v="Mutual Fund"/>
    <s v="ppfad tax saver fund"/>
    <m/>
  </r>
  <r>
    <n v="196225"/>
    <x v="76"/>
    <s v="DIVYA SHARMA"/>
    <x v="0"/>
    <x v="0"/>
    <x v="2"/>
    <x v="0"/>
    <x v="1"/>
    <s v="Mutual Fund"/>
    <s v="Parag Parikh Tax Saver Fund"/>
    <m/>
  </r>
  <r>
    <n v="196230"/>
    <x v="76"/>
    <s v="SAT PRAKASH"/>
    <x v="7"/>
    <x v="0"/>
    <x v="5"/>
    <x v="0"/>
    <x v="0"/>
    <s v="Mutual Fund"/>
    <s v="HDFC Multicap Fund"/>
    <m/>
  </r>
  <r>
    <n v="196234"/>
    <x v="77"/>
    <s v="MUKESH KUMAR TALWAR"/>
    <x v="50"/>
    <x v="1"/>
    <x v="0"/>
    <x v="0"/>
    <x v="0"/>
    <s v="Mutual Fund"/>
    <s v="Quant Flexi Cap Fund"/>
    <m/>
  </r>
  <r>
    <n v="196233"/>
    <x v="77"/>
    <s v="MUKESH KUMAR TALWAR"/>
    <x v="50"/>
    <x v="1"/>
    <x v="0"/>
    <x v="0"/>
    <x v="0"/>
    <s v="Mutual Fund"/>
    <s v="ICICI Prudential Multi Asset Fund"/>
    <m/>
  </r>
  <r>
    <n v="196235"/>
    <x v="78"/>
    <s v="MOHD HAMRAJ"/>
    <x v="11"/>
    <x v="0"/>
    <x v="0"/>
    <x v="0"/>
    <x v="1"/>
    <s v="Mutual Fund"/>
    <s v="Mirae Asset flexi cap fund"/>
    <m/>
  </r>
  <r>
    <n v="196243"/>
    <x v="79"/>
    <s v="ANKITA JUYAL JUGRAN"/>
    <x v="8"/>
    <x v="0"/>
    <x v="2"/>
    <x v="0"/>
    <x v="2"/>
    <s v="Mutual Fund"/>
    <s v="Parag Parikh Flexi-cap Fund"/>
    <m/>
  </r>
  <r>
    <n v="196238"/>
    <x v="79"/>
    <s v="BIPIN KUMAR PATHAK"/>
    <x v="11"/>
    <x v="0"/>
    <x v="2"/>
    <x v="1"/>
    <x v="0"/>
    <s v="Mutual Fund"/>
    <s v="Mirae Asset Emerging Blue-chip Fund"/>
    <m/>
  </r>
  <r>
    <n v="196242"/>
    <x v="79"/>
    <s v="ANKITA JUYAL JUGRAN"/>
    <x v="3"/>
    <x v="0"/>
    <x v="2"/>
    <x v="0"/>
    <x v="1"/>
    <s v="Mutual Fund"/>
    <s v="Quant tax plan"/>
    <m/>
  </r>
  <r>
    <n v="196236"/>
    <x v="79"/>
    <s v="AJAY KUMAR YADAV"/>
    <x v="7"/>
    <x v="0"/>
    <x v="3"/>
    <x v="0"/>
    <x v="0"/>
    <s v="Mutual Fund"/>
    <s v="MIRAE ASSET HYBRID EQUITY FUND"/>
    <m/>
  </r>
  <r>
    <n v="196271"/>
    <x v="79"/>
    <s v="TADWALKAR VARSHA VASANT"/>
    <x v="3"/>
    <x v="0"/>
    <x v="6"/>
    <x v="0"/>
    <x v="1"/>
    <s v="Mutual Fund"/>
    <s v="MIRAE ASSET FLEXI CAP FUND"/>
    <m/>
  </r>
  <r>
    <n v="196253"/>
    <x v="79"/>
    <s v="SABYASACHI DAS"/>
    <x v="3"/>
    <x v="0"/>
    <x v="4"/>
    <x v="0"/>
    <x v="0"/>
    <s v="Mutual Fund"/>
    <s v="MIRAE ASSET MIDCAP FUND"/>
    <m/>
  </r>
  <r>
    <n v="196254"/>
    <x v="79"/>
    <s v="KULVINDER SINGH"/>
    <x v="39"/>
    <x v="1"/>
    <x v="4"/>
    <x v="0"/>
    <x v="0"/>
    <s v="Mutual Fund"/>
    <s v="ICICI Prudential Multi Asset fund"/>
    <m/>
  </r>
  <r>
    <n v="196244"/>
    <x v="79"/>
    <s v="YASH TAMTA"/>
    <x v="1"/>
    <x v="0"/>
    <x v="2"/>
    <x v="1"/>
    <x v="0"/>
    <s v="Mutual Fund"/>
    <s v="ICICI Prudential Multi-Asset Fund"/>
    <m/>
  </r>
  <r>
    <n v="196239"/>
    <x v="79"/>
    <s v="BIPIN KUMAR PATHAK"/>
    <x v="11"/>
    <x v="0"/>
    <x v="2"/>
    <x v="1"/>
    <x v="0"/>
    <s v="Mutual Fund"/>
    <s v="Quant Flexi-Cap Fund"/>
    <m/>
  </r>
  <r>
    <n v="196240"/>
    <x v="79"/>
    <s v="BIPIN KUMAR PATHAK"/>
    <x v="11"/>
    <x v="0"/>
    <x v="2"/>
    <x v="1"/>
    <x v="0"/>
    <s v="Mutual Fund"/>
    <s v="Canara Robeco Small-cap Fund"/>
    <m/>
  </r>
  <r>
    <n v="196237"/>
    <x v="79"/>
    <s v="AJAY KUMAR YADAV"/>
    <x v="7"/>
    <x v="0"/>
    <x v="3"/>
    <x v="0"/>
    <x v="2"/>
    <s v="Mutual Fund"/>
    <s v="MIRAE ASSET HYBRID EQUITY FUND"/>
    <m/>
  </r>
  <r>
    <n v="196246"/>
    <x v="79"/>
    <s v="ARVIND PANWAR"/>
    <x v="4"/>
    <x v="0"/>
    <x v="1"/>
    <x v="0"/>
    <x v="0"/>
    <s v="Mutual Fund"/>
    <s v="Canara Robeco focused Fund"/>
    <m/>
  </r>
  <r>
    <n v="196255"/>
    <x v="79"/>
    <s v="AKHIL SHARMA"/>
    <x v="18"/>
    <x v="0"/>
    <x v="1"/>
    <x v="0"/>
    <x v="0"/>
    <s v="Mutual Fund"/>
    <s v="ppfas tax saver fund"/>
    <m/>
  </r>
  <r>
    <n v="196249"/>
    <x v="79"/>
    <s v="AMIT MITTAL"/>
    <x v="1"/>
    <x v="0"/>
    <x v="1"/>
    <x v="0"/>
    <x v="1"/>
    <s v="Mutual Fund"/>
    <s v="quant small cap fund"/>
    <m/>
  </r>
  <r>
    <n v="196248"/>
    <x v="79"/>
    <s v="SOUMI"/>
    <x v="7"/>
    <x v="0"/>
    <x v="1"/>
    <x v="0"/>
    <x v="0"/>
    <s v="Mutual Fund"/>
    <s v="ICICI Prudential Multi-Asset Fund"/>
    <m/>
  </r>
  <r>
    <n v="196247"/>
    <x v="79"/>
    <s v="ARVIND PANWAR"/>
    <x v="4"/>
    <x v="0"/>
    <x v="1"/>
    <x v="0"/>
    <x v="1"/>
    <s v="Mutual Fund"/>
    <s v="quant flexi cap fund"/>
    <m/>
  </r>
  <r>
    <n v="196245"/>
    <x v="79"/>
    <s v="ARVIND PANWAR"/>
    <x v="4"/>
    <x v="0"/>
    <x v="1"/>
    <x v="0"/>
    <x v="0"/>
    <s v="Mutual Fund"/>
    <s v="Canara Robeco Small-cap Fund"/>
    <m/>
  </r>
  <r>
    <n v="196259"/>
    <x v="79"/>
    <s v="POOJA AGARWAL"/>
    <x v="0"/>
    <x v="0"/>
    <x v="1"/>
    <x v="0"/>
    <x v="0"/>
    <s v="Mutual Fund"/>
    <s v="HDFC FOCUSED 30 FUND"/>
    <m/>
  </r>
  <r>
    <n v="196251"/>
    <x v="79"/>
    <s v="SHAJI KUNJAPPAN"/>
    <x v="0"/>
    <x v="0"/>
    <x v="1"/>
    <x v="0"/>
    <x v="1"/>
    <s v="Mutual Fund"/>
    <s v="Canara Robeco Small-cap Fund"/>
    <m/>
  </r>
  <r>
    <n v="196241"/>
    <x v="79"/>
    <s v="POOJA"/>
    <x v="1"/>
    <x v="0"/>
    <x v="5"/>
    <x v="0"/>
    <x v="0"/>
    <s v="Mutual Fund"/>
    <s v="Mirae Asset Flexicap Fund"/>
    <m/>
  </r>
  <r>
    <n v="196250"/>
    <x v="79"/>
    <s v="SHAJI KUNJAPPAN"/>
    <x v="1"/>
    <x v="0"/>
    <x v="1"/>
    <x v="0"/>
    <x v="1"/>
    <s v="Mutual Fund"/>
    <s v="axis small-cap fund"/>
    <m/>
  </r>
  <r>
    <n v="196252"/>
    <x v="79"/>
    <s v="AKHIL SHARMA"/>
    <x v="18"/>
    <x v="0"/>
    <x v="1"/>
    <x v="0"/>
    <x v="1"/>
    <s v="Mutual Fund"/>
    <s v="Parag Parikh Tax Saver Fund"/>
    <m/>
  </r>
  <r>
    <n v="196258"/>
    <x v="79"/>
    <s v="POOJA AGARWAL"/>
    <x v="0"/>
    <x v="0"/>
    <x v="1"/>
    <x v="0"/>
    <x v="0"/>
    <s v="Mutual Fund"/>
    <s v="quant small cap fund"/>
    <m/>
  </r>
  <r>
    <n v="196263"/>
    <x v="80"/>
    <s v="PRAKASH KUMAR"/>
    <x v="5"/>
    <x v="0"/>
    <x v="3"/>
    <x v="0"/>
    <x v="1"/>
    <s v="Mutual Fund"/>
    <s v="MIRAE ASSET HYBRID EQUITY FUND"/>
    <m/>
  </r>
  <r>
    <n v="196265"/>
    <x v="80"/>
    <s v="AJEET SINGH NARUKA"/>
    <x v="1"/>
    <x v="0"/>
    <x v="3"/>
    <x v="0"/>
    <x v="0"/>
    <s v="Mutual Fund"/>
    <s v="PARAG PARIKH FLEXI CAP FUND"/>
    <m/>
  </r>
  <r>
    <n v="196264"/>
    <x v="80"/>
    <s v="PRAKASH KUMAR"/>
    <x v="11"/>
    <x v="0"/>
    <x v="3"/>
    <x v="0"/>
    <x v="0"/>
    <s v="Mutual Fund"/>
    <s v="SBI SMALL CAP"/>
    <m/>
  </r>
  <r>
    <n v="196270"/>
    <x v="80"/>
    <s v="POONAM YADAV"/>
    <x v="11"/>
    <x v="0"/>
    <x v="6"/>
    <x v="1"/>
    <x v="0"/>
    <s v="Mutual Fund"/>
    <s v="MIRAE ASSET FLEXI CAP FUND"/>
    <m/>
  </r>
  <r>
    <n v="196269"/>
    <x v="80"/>
    <s v="POONAM YADAV"/>
    <x v="11"/>
    <x v="0"/>
    <x v="6"/>
    <x v="1"/>
    <x v="0"/>
    <s v="Mutual Fund"/>
    <s v="ICICI PRUDENTIAL EQUITY &amp; DEBT FUND"/>
    <m/>
  </r>
  <r>
    <n v="196272"/>
    <x v="80"/>
    <s v="PANKAJ CHANDOLA"/>
    <x v="1"/>
    <x v="0"/>
    <x v="1"/>
    <x v="0"/>
    <x v="0"/>
    <s v="Mutual Fund"/>
    <s v="DSP midcap fund"/>
    <m/>
  </r>
  <r>
    <n v="196262"/>
    <x v="80"/>
    <s v="MISHKA AGGARWAL"/>
    <x v="17"/>
    <x v="0"/>
    <x v="1"/>
    <x v="0"/>
    <x v="1"/>
    <s v="Mutual Fund"/>
    <s v="HDFC MULTICAP FUND"/>
    <m/>
  </r>
  <r>
    <n v="196260"/>
    <x v="80"/>
    <s v="MISHKA AGGARWAL"/>
    <x v="0"/>
    <x v="0"/>
    <x v="1"/>
    <x v="0"/>
    <x v="0"/>
    <s v="Mutual Fund"/>
    <s v="quant flexi cap fund"/>
    <m/>
  </r>
  <r>
    <n v="196261"/>
    <x v="80"/>
    <s v="MISHKA AGGARWAL"/>
    <x v="0"/>
    <x v="0"/>
    <x v="1"/>
    <x v="0"/>
    <x v="0"/>
    <s v="Mutual Fund"/>
    <s v="ICICI PRU Multi Asset Fund"/>
    <m/>
  </r>
  <r>
    <n v="196268"/>
    <x v="80"/>
    <s v="MOHITH MENON"/>
    <x v="7"/>
    <x v="0"/>
    <x v="5"/>
    <x v="0"/>
    <x v="1"/>
    <s v="Mutual Fund"/>
    <s v="SBI SMALL CAP FUND"/>
    <m/>
  </r>
  <r>
    <n v="196267"/>
    <x v="80"/>
    <s v="SUMIT"/>
    <x v="1"/>
    <x v="0"/>
    <x v="5"/>
    <x v="0"/>
    <x v="1"/>
    <s v="Mutual Fund"/>
    <s v="SBI Small Cap Fund"/>
    <m/>
  </r>
  <r>
    <n v="196266"/>
    <x v="80"/>
    <s v="PRIYA NIGAM"/>
    <x v="1"/>
    <x v="0"/>
    <x v="5"/>
    <x v="0"/>
    <x v="0"/>
    <s v="Mutual Fund"/>
    <s v="SBI Bluechip Fund"/>
    <m/>
  </r>
  <r>
    <n v="196292"/>
    <x v="81"/>
    <s v="MANOJ DORA"/>
    <x v="1"/>
    <x v="0"/>
    <x v="2"/>
    <x v="0"/>
    <x v="1"/>
    <s v="Mutual Fund"/>
    <s v="Canara Robeco Small-cap Fund"/>
    <m/>
  </r>
  <r>
    <n v="196293"/>
    <x v="81"/>
    <s v="RINKESH JHA"/>
    <x v="3"/>
    <x v="0"/>
    <x v="2"/>
    <x v="0"/>
    <x v="0"/>
    <s v="Mutual Fund"/>
    <s v="HDFC MULTI-CAP FUND"/>
    <m/>
  </r>
  <r>
    <n v="196294"/>
    <x v="81"/>
    <s v="DINESH CHAUHAN"/>
    <x v="2"/>
    <x v="0"/>
    <x v="2"/>
    <x v="0"/>
    <x v="1"/>
    <s v="Mutual Fund"/>
    <s v="Quant Flexi-Cap Fund"/>
    <m/>
  </r>
  <r>
    <n v="196298"/>
    <x v="81"/>
    <s v="DINESH CHAUHAN"/>
    <x v="0"/>
    <x v="0"/>
    <x v="2"/>
    <x v="0"/>
    <x v="0"/>
    <s v="Mutual Fund"/>
    <s v="Canara Robeco Small-cap Fund"/>
    <m/>
  </r>
  <r>
    <n v="196296"/>
    <x v="81"/>
    <s v="DINESH CHAUHAN"/>
    <x v="11"/>
    <x v="0"/>
    <x v="2"/>
    <x v="0"/>
    <x v="1"/>
    <s v="Mutual Fund"/>
    <s v="HDFC MULTI-CAP FUND"/>
    <m/>
  </r>
  <r>
    <n v="196297"/>
    <x v="81"/>
    <s v="DINESH CHAUHAN"/>
    <x v="0"/>
    <x v="0"/>
    <x v="2"/>
    <x v="0"/>
    <x v="0"/>
    <s v="Mutual Fund"/>
    <s v="HDFC MULTI-CAP FUND"/>
    <m/>
  </r>
  <r>
    <n v="196299"/>
    <x v="81"/>
    <s v="RADHA TALWAR"/>
    <x v="25"/>
    <x v="1"/>
    <x v="0"/>
    <x v="0"/>
    <x v="0"/>
    <s v="Mutual Fund"/>
    <s v="JM Flexi cap fund"/>
    <m/>
  </r>
  <r>
    <n v="196279"/>
    <x v="81"/>
    <s v="SUDIPTA BEHERA"/>
    <x v="14"/>
    <x v="1"/>
    <x v="0"/>
    <x v="0"/>
    <x v="1"/>
    <s v="Mutual Fund"/>
    <s v="Quant Flexi Cap Fund"/>
    <m/>
  </r>
  <r>
    <n v="196280"/>
    <x v="81"/>
    <s v="SUDIPTA BEHERA"/>
    <x v="14"/>
    <x v="1"/>
    <x v="0"/>
    <x v="0"/>
    <x v="1"/>
    <s v="Mutual Fund"/>
    <s v="Mirae Asset midcap fund"/>
    <m/>
  </r>
  <r>
    <n v="196295"/>
    <x v="81"/>
    <s v="DINESH CHAUHAN"/>
    <x v="11"/>
    <x v="0"/>
    <x v="2"/>
    <x v="0"/>
    <x v="1"/>
    <s v="Mutual Fund"/>
    <s v="BOI small-cap fund"/>
    <m/>
  </r>
  <r>
    <n v="196281"/>
    <x v="81"/>
    <s v="SUDIPTA BEHERA"/>
    <x v="14"/>
    <x v="1"/>
    <x v="0"/>
    <x v="0"/>
    <x v="1"/>
    <s v="Mutual Fund"/>
    <s v="Canara Robeco Small Cap fund"/>
    <m/>
  </r>
  <r>
    <n v="196282"/>
    <x v="81"/>
    <s v="ISHA CHAWLA"/>
    <x v="56"/>
    <x v="1"/>
    <x v="0"/>
    <x v="0"/>
    <x v="1"/>
    <s v="Mutual Fund"/>
    <s v="Quant Flexi Cap Fund"/>
    <m/>
  </r>
  <r>
    <n v="196277"/>
    <x v="81"/>
    <s v="HAMENDRA SHARMA"/>
    <x v="11"/>
    <x v="0"/>
    <x v="6"/>
    <x v="0"/>
    <x v="1"/>
    <s v="Mutual Fund"/>
    <s v="ICICI PRUDENTIAL EQUITY &amp; DEBT FUND"/>
    <m/>
  </r>
  <r>
    <n v="196283"/>
    <x v="81"/>
    <s v="PAWAN RATHI"/>
    <x v="0"/>
    <x v="0"/>
    <x v="1"/>
    <x v="0"/>
    <x v="0"/>
    <s v="Mutual Fund"/>
    <s v="Canara Robeco Small Cap Fund"/>
    <m/>
  </r>
  <r>
    <n v="196284"/>
    <x v="81"/>
    <s v="PAWAN RATHI"/>
    <x v="0"/>
    <x v="0"/>
    <x v="1"/>
    <x v="0"/>
    <x v="0"/>
    <s v="Mutual Fund"/>
    <s v="HDFC MULTICAP FUND"/>
    <m/>
  </r>
  <r>
    <n v="196285"/>
    <x v="81"/>
    <s v="PAWAN RATHI"/>
    <x v="3"/>
    <x v="0"/>
    <x v="1"/>
    <x v="0"/>
    <x v="1"/>
    <s v="Mutual Fund"/>
    <s v="ICICI PRU MULTI ASSET FUND"/>
    <m/>
  </r>
  <r>
    <n v="196274"/>
    <x v="81"/>
    <s v="SUBRATA RANJAN DAS"/>
    <x v="14"/>
    <x v="1"/>
    <x v="1"/>
    <x v="0"/>
    <x v="0"/>
    <s v="Mutual Fund"/>
    <s v="QUANT FLEXI CAP FUND"/>
    <m/>
  </r>
  <r>
    <n v="196290"/>
    <x v="81"/>
    <s v="PRITI PARNA DAS"/>
    <x v="0"/>
    <x v="0"/>
    <x v="1"/>
    <x v="0"/>
    <x v="0"/>
    <s v="Mutual Fund"/>
    <s v="ICICI Prudential Multi-Asset Fund-Regular"/>
    <m/>
  </r>
  <r>
    <n v="196291"/>
    <x v="81"/>
    <s v="PRITI PARNA DAS"/>
    <x v="1"/>
    <x v="0"/>
    <x v="1"/>
    <x v="0"/>
    <x v="0"/>
    <s v="Mutual Fund"/>
    <s v="Parag Parikh Tax Saver Fund"/>
    <m/>
  </r>
  <r>
    <n v="196273"/>
    <x v="81"/>
    <s v="SUBRATA RANJAN DAS"/>
    <x v="32"/>
    <x v="1"/>
    <x v="1"/>
    <x v="0"/>
    <x v="0"/>
    <s v="Mutual Fund"/>
    <s v="HDFC MULTICAP FUND"/>
    <m/>
  </r>
  <r>
    <n v="196275"/>
    <x v="81"/>
    <s v="PURABI RAY"/>
    <x v="0"/>
    <x v="0"/>
    <x v="6"/>
    <x v="0"/>
    <x v="0"/>
    <s v="Mutual Fund"/>
    <s v="MIRAE ASSET FLEXI CAP FUND"/>
    <m/>
  </r>
  <r>
    <n v="196278"/>
    <x v="81"/>
    <s v="HAMENDRA SHARMA"/>
    <x v="11"/>
    <x v="0"/>
    <x v="6"/>
    <x v="0"/>
    <x v="1"/>
    <s v="Mutual Fund"/>
    <s v="SBI SMALL CAP FUND"/>
    <m/>
  </r>
  <r>
    <n v="196276"/>
    <x v="81"/>
    <s v="HAMENDRA SHARMA"/>
    <x v="11"/>
    <x v="0"/>
    <x v="6"/>
    <x v="0"/>
    <x v="1"/>
    <s v="Mutual Fund"/>
    <s v="HDFC FOCUSED 30 FUND"/>
    <m/>
  </r>
  <r>
    <n v="196289"/>
    <x v="81"/>
    <s v="MOHITH MENON"/>
    <x v="1"/>
    <x v="0"/>
    <x v="5"/>
    <x v="0"/>
    <x v="0"/>
    <s v="Mutual Fund"/>
    <s v="HDFC Focused 30 Fund"/>
    <m/>
  </r>
  <r>
    <n v="196286"/>
    <x v="81"/>
    <s v="VIJAYA DINKAR MANJREKAR"/>
    <x v="11"/>
    <x v="0"/>
    <x v="1"/>
    <x v="0"/>
    <x v="0"/>
    <s v="Mutual Fund"/>
    <s v="HDFC MULTICAP FUND"/>
    <m/>
  </r>
  <r>
    <n v="196287"/>
    <x v="81"/>
    <s v="VIJAYA DINKAR MANJREKAR"/>
    <x v="11"/>
    <x v="0"/>
    <x v="1"/>
    <x v="0"/>
    <x v="0"/>
    <s v="Mutual Fund"/>
    <s v="Canara Robeco Small Cap Fund"/>
    <m/>
  </r>
  <r>
    <n v="196288"/>
    <x v="81"/>
    <s v="MOHITH MENON"/>
    <x v="4"/>
    <x v="0"/>
    <x v="5"/>
    <x v="0"/>
    <x v="0"/>
    <s v="Mutual Fund"/>
    <s v="DSP Low Duration"/>
    <m/>
  </r>
  <r>
    <n v="196342"/>
    <x v="82"/>
    <s v="RUCHIR JOSHI"/>
    <x v="4"/>
    <x v="0"/>
    <x v="2"/>
    <x v="0"/>
    <x v="1"/>
    <s v="Mutual Fund"/>
    <s v="Quant Flexi-Cap Fund"/>
    <m/>
  </r>
  <r>
    <n v="196335"/>
    <x v="82"/>
    <s v="MAITREYEE PATI"/>
    <x v="0"/>
    <x v="0"/>
    <x v="2"/>
    <x v="0"/>
    <x v="0"/>
    <s v="Mutual Fund"/>
    <s v="Mirae Asset Flexi-cap Fund"/>
    <m/>
  </r>
  <r>
    <n v="196346"/>
    <x v="82"/>
    <s v="RUCHIR JOSHI"/>
    <x v="4"/>
    <x v="0"/>
    <x v="2"/>
    <x v="0"/>
    <x v="0"/>
    <s v="Mutual Fund"/>
    <s v="SBI small-cap fund."/>
    <m/>
  </r>
  <r>
    <n v="196343"/>
    <x v="82"/>
    <s v="RUCHIR JOSHI"/>
    <x v="4"/>
    <x v="0"/>
    <x v="2"/>
    <x v="0"/>
    <x v="1"/>
    <s v="Mutual Fund"/>
    <s v="ICICI Prudential Multi-Asset Fund"/>
    <m/>
  </r>
  <r>
    <n v="196302"/>
    <x v="82"/>
    <s v="DIMPLE PRAVEEN KUMAWAT"/>
    <x v="1"/>
    <x v="0"/>
    <x v="0"/>
    <x v="0"/>
    <x v="1"/>
    <s v="Mutual Fund"/>
    <s v="Quant Flexi Cap Fund"/>
    <m/>
  </r>
  <r>
    <n v="196334"/>
    <x v="82"/>
    <s v="MAITREYEE PATI"/>
    <x v="0"/>
    <x v="0"/>
    <x v="2"/>
    <x v="0"/>
    <x v="0"/>
    <s v="Mutual Fund"/>
    <s v="Canara Robeco Small-cap Fund"/>
    <m/>
  </r>
  <r>
    <n v="196344"/>
    <x v="82"/>
    <s v="RUCHIR JOSHI"/>
    <x v="4"/>
    <x v="0"/>
    <x v="2"/>
    <x v="0"/>
    <x v="0"/>
    <s v="Mutual Fund"/>
    <s v="HDFC MULTI-CAP FUND"/>
    <m/>
  </r>
  <r>
    <n v="196300"/>
    <x v="82"/>
    <s v="SAGAR ASHOK SHETYE"/>
    <x v="7"/>
    <x v="0"/>
    <x v="6"/>
    <x v="1"/>
    <x v="0"/>
    <s v="Mutual Fund"/>
    <s v="MIRAE ASSET FLEXI CAP FUND"/>
    <m/>
  </r>
  <r>
    <n v="196301"/>
    <x v="82"/>
    <s v="POOJA KOHLI"/>
    <x v="1"/>
    <x v="0"/>
    <x v="6"/>
    <x v="0"/>
    <x v="1"/>
    <s v="Mutual Fund"/>
    <s v="MIRAE ASSET HYBRID EQUITY FUND"/>
    <m/>
  </r>
  <r>
    <n v="196303"/>
    <x v="82"/>
    <s v="POOJA"/>
    <x v="1"/>
    <x v="0"/>
    <x v="5"/>
    <x v="0"/>
    <x v="0"/>
    <s v="Mutual Fund"/>
    <s v="HDFC Multicap Fund"/>
    <m/>
  </r>
  <r>
    <n v="196304"/>
    <x v="82"/>
    <s v="SUNITA"/>
    <x v="6"/>
    <x v="1"/>
    <x v="5"/>
    <x v="0"/>
    <x v="0"/>
    <s v="Mutual Fund"/>
    <s v="HDFC Focused 30 Fund"/>
    <m/>
  </r>
  <r>
    <n v="196305"/>
    <x v="82"/>
    <s v="SHILPA BHARTI"/>
    <x v="14"/>
    <x v="1"/>
    <x v="6"/>
    <x v="0"/>
    <x v="0"/>
    <s v="Other"/>
    <s v="SHRIRAM FINANCE FD"/>
    <m/>
  </r>
  <r>
    <n v="196333"/>
    <x v="82"/>
    <s v="MAITREYEE PATI"/>
    <x v="0"/>
    <x v="0"/>
    <x v="2"/>
    <x v="0"/>
    <x v="0"/>
    <s v="Mutual Fund"/>
    <s v="ICICI Prudential Multi-Asset Fund"/>
    <m/>
  </r>
  <r>
    <n v="196345"/>
    <x v="82"/>
    <s v="RUCHIR JOSHI"/>
    <x v="4"/>
    <x v="0"/>
    <x v="2"/>
    <x v="0"/>
    <x v="0"/>
    <s v="Mutual Fund"/>
    <s v="Canara Robeco Small-cap Fund"/>
    <m/>
  </r>
  <r>
    <n v="196331"/>
    <x v="82"/>
    <s v="MAITREYEE PATI"/>
    <x v="10"/>
    <x v="0"/>
    <x v="2"/>
    <x v="0"/>
    <x v="1"/>
    <s v="Mutual Fund"/>
    <s v="Quant Flexi-Cap Fund"/>
    <m/>
  </r>
  <r>
    <n v="196332"/>
    <x v="82"/>
    <s v="MAITREYEE PATI"/>
    <x v="0"/>
    <x v="0"/>
    <x v="2"/>
    <x v="0"/>
    <x v="0"/>
    <s v="Mutual Fund"/>
    <s v="HDFC MULTI-CAP FUND"/>
    <m/>
  </r>
  <r>
    <n v="196326"/>
    <x v="83"/>
    <s v="SARLA SHARMA"/>
    <x v="19"/>
    <x v="0"/>
    <x v="2"/>
    <x v="0"/>
    <x v="1"/>
    <s v="Mutual Fund"/>
    <s v="HDFC Focused 30 Fund"/>
    <m/>
  </r>
  <r>
    <n v="196318"/>
    <x v="83"/>
    <s v="ANUPAM SAXENA"/>
    <x v="0"/>
    <x v="0"/>
    <x v="2"/>
    <x v="0"/>
    <x v="1"/>
    <s v="Mutual Fund"/>
    <s v="Parag Parikh Tax Saver Fund"/>
    <m/>
  </r>
  <r>
    <n v="196316"/>
    <x v="83"/>
    <s v="ANUPAM SAXENA"/>
    <x v="0"/>
    <x v="0"/>
    <x v="2"/>
    <x v="0"/>
    <x v="1"/>
    <s v="Mutual Fund"/>
    <s v="axis small-cap fund"/>
    <m/>
  </r>
  <r>
    <n v="196337"/>
    <x v="83"/>
    <s v="AARTI DEEPESH HARIA"/>
    <x v="3"/>
    <x v="0"/>
    <x v="6"/>
    <x v="0"/>
    <x v="1"/>
    <s v="Mutual Fund"/>
    <s v="MIRAE ASSET FLEXI CAP FUND"/>
    <m/>
  </r>
  <r>
    <n v="196336"/>
    <x v="83"/>
    <s v="AJAY PETER"/>
    <x v="1"/>
    <x v="0"/>
    <x v="6"/>
    <x v="0"/>
    <x v="1"/>
    <s v="Mutual Fund"/>
    <s v="MIRAE ASSET FLEXI CAP FUND"/>
    <m/>
  </r>
  <r>
    <n v="196320"/>
    <x v="83"/>
    <s v="UDAY KUMAR"/>
    <x v="10"/>
    <x v="0"/>
    <x v="2"/>
    <x v="0"/>
    <x v="1"/>
    <s v="Mutual Fund"/>
    <s v="Mirae Asset Flexi-cap Fund"/>
    <m/>
  </r>
  <r>
    <n v="196317"/>
    <x v="83"/>
    <s v="ANUPAM SAXENA"/>
    <x v="0"/>
    <x v="0"/>
    <x v="2"/>
    <x v="0"/>
    <x v="1"/>
    <s v="Mutual Fund"/>
    <s v="HDFC Focused 30 Fund"/>
    <m/>
  </r>
  <r>
    <n v="196327"/>
    <x v="83"/>
    <s v="SARLA SHARMA"/>
    <x v="1"/>
    <x v="0"/>
    <x v="2"/>
    <x v="0"/>
    <x v="0"/>
    <s v="Mutual Fund"/>
    <s v="HDFC Focused 30 Fund"/>
    <m/>
  </r>
  <r>
    <n v="196322"/>
    <x v="83"/>
    <s v="UDAY KUMAR"/>
    <x v="0"/>
    <x v="0"/>
    <x v="2"/>
    <x v="0"/>
    <x v="0"/>
    <s v="Mutual Fund"/>
    <s v="Quant tax plan"/>
    <m/>
  </r>
  <r>
    <n v="196338"/>
    <x v="83"/>
    <s v="VARUN PRATAP SINGH"/>
    <x v="7"/>
    <x v="0"/>
    <x v="0"/>
    <x v="0"/>
    <x v="1"/>
    <s v="Mutual Fund"/>
    <s v="ICICI Prudential Multi Asset Fund"/>
    <m/>
  </r>
  <r>
    <n v="196319"/>
    <x v="83"/>
    <s v="ANUPAM SAXENA"/>
    <x v="0"/>
    <x v="0"/>
    <x v="2"/>
    <x v="0"/>
    <x v="2"/>
    <s v="Mutual Fund"/>
    <s v="Mirae Asset Mid-Cap Fund."/>
    <m/>
  </r>
  <r>
    <n v="196321"/>
    <x v="83"/>
    <s v="UDAY KUMAR"/>
    <x v="0"/>
    <x v="0"/>
    <x v="2"/>
    <x v="0"/>
    <x v="0"/>
    <s v="Mutual Fund"/>
    <s v="Parag Parikh Tax Saver Fund"/>
    <m/>
  </r>
  <r>
    <n v="196325"/>
    <x v="83"/>
    <s v="SARLA SHARMA"/>
    <x v="11"/>
    <x v="0"/>
    <x v="2"/>
    <x v="0"/>
    <x v="2"/>
    <s v="Mutual Fund"/>
    <s v="Mirae Asset Emerging Blue-chip Fund"/>
    <m/>
  </r>
  <r>
    <n v="196315"/>
    <x v="83"/>
    <s v="ADITYA WALIA"/>
    <x v="10"/>
    <x v="0"/>
    <x v="1"/>
    <x v="0"/>
    <x v="1"/>
    <s v="Mutual Fund"/>
    <s v="canara robeco small cap fund"/>
    <m/>
  </r>
  <r>
    <n v="196307"/>
    <x v="83"/>
    <s v="ABHISHEK TYAGI"/>
    <x v="0"/>
    <x v="0"/>
    <x v="1"/>
    <x v="0"/>
    <x v="0"/>
    <s v="Mutual Fund"/>
    <s v="HDFC MULTICAP FUND"/>
    <m/>
  </r>
  <r>
    <n v="196308"/>
    <x v="83"/>
    <s v="DILIP SOLANKI"/>
    <x v="7"/>
    <x v="0"/>
    <x v="1"/>
    <x v="0"/>
    <x v="0"/>
    <s v="Mutual Fund"/>
    <s v="quant flexi cap fund"/>
    <m/>
  </r>
  <r>
    <n v="196313"/>
    <x v="83"/>
    <s v="GUNJAN WALIA"/>
    <x v="0"/>
    <x v="0"/>
    <x v="1"/>
    <x v="0"/>
    <x v="1"/>
    <s v="Mutual Fund"/>
    <s v="quant flexi cap fund"/>
    <m/>
  </r>
  <r>
    <n v="196314"/>
    <x v="83"/>
    <s v="GUNJAN WALIA"/>
    <x v="0"/>
    <x v="0"/>
    <x v="1"/>
    <x v="0"/>
    <x v="1"/>
    <s v="Mutual Fund"/>
    <s v="hdfc multicap fund"/>
    <m/>
  </r>
  <r>
    <n v="196330"/>
    <x v="83"/>
    <s v="DILIP SOLANKI"/>
    <x v="7"/>
    <x v="0"/>
    <x v="1"/>
    <x v="0"/>
    <x v="2"/>
    <s v="Mutual Fund"/>
    <s v="Mirae Asset Emerging Bluechip Fund"/>
    <m/>
  </r>
  <r>
    <n v="196312"/>
    <x v="83"/>
    <s v="GUNJAN WALIA"/>
    <x v="7"/>
    <x v="0"/>
    <x v="1"/>
    <x v="0"/>
    <x v="1"/>
    <s v="Mutual Fund"/>
    <s v="axis small cap fund"/>
    <m/>
  </r>
  <r>
    <n v="196306"/>
    <x v="83"/>
    <s v="RAJVEER SINGH"/>
    <x v="5"/>
    <x v="0"/>
    <x v="5"/>
    <x v="0"/>
    <x v="1"/>
    <s v="Mutual Fund"/>
    <s v="Mirae Asset Flexicap Fund"/>
    <m/>
  </r>
  <r>
    <n v="196324"/>
    <x v="83"/>
    <s v="AMIT KUKREJA"/>
    <x v="1"/>
    <x v="0"/>
    <x v="3"/>
    <x v="0"/>
    <x v="1"/>
    <s v="Mutual Fund"/>
    <s v="SBI Midcap Fund"/>
    <m/>
  </r>
  <r>
    <n v="196309"/>
    <x v="83"/>
    <s v="JAGDISH CHANDRA CHAUDHARY"/>
    <x v="1"/>
    <x v="0"/>
    <x v="3"/>
    <x v="0"/>
    <x v="1"/>
    <s v="Mutual Fund"/>
    <s v="Kotak Multicap Fund"/>
    <m/>
  </r>
  <r>
    <n v="196329"/>
    <x v="83"/>
    <s v="AMIT KUKREJA"/>
    <x v="10"/>
    <x v="0"/>
    <x v="3"/>
    <x v="0"/>
    <x v="1"/>
    <s v="Mutual Fund"/>
    <s v="QUANT FLEXICAP FUND"/>
    <m/>
  </r>
  <r>
    <n v="196328"/>
    <x v="83"/>
    <s v="AMIT KUKREJA"/>
    <x v="3"/>
    <x v="0"/>
    <x v="3"/>
    <x v="0"/>
    <x v="1"/>
    <s v="Mutual Fund"/>
    <s v="Hdfc Multicap Fund"/>
    <m/>
  </r>
  <r>
    <n v="196323"/>
    <x v="83"/>
    <s v="AMIT KUKREJA"/>
    <x v="1"/>
    <x v="0"/>
    <x v="3"/>
    <x v="0"/>
    <x v="1"/>
    <s v="Mutual Fund"/>
    <s v="SBI Midcap Fund"/>
    <m/>
  </r>
  <r>
    <n v="196310"/>
    <x v="83"/>
    <s v="VAIBHAV CHAUDHARY"/>
    <x v="1"/>
    <x v="0"/>
    <x v="3"/>
    <x v="0"/>
    <x v="1"/>
    <s v="Mutual Fund"/>
    <s v="QUANT FLEXICAP FUND"/>
    <m/>
  </r>
  <r>
    <n v="196311"/>
    <x v="83"/>
    <s v="VAIBHAV CHAUDHARY"/>
    <x v="1"/>
    <x v="0"/>
    <x v="3"/>
    <x v="0"/>
    <x v="1"/>
    <s v="Mutual Fund"/>
    <s v="SBI SMALL CAP"/>
    <m/>
  </r>
  <r>
    <n v="196355"/>
    <x v="84"/>
    <s v="RAKESH VERMA"/>
    <x v="10"/>
    <x v="0"/>
    <x v="2"/>
    <x v="0"/>
    <x v="0"/>
    <s v="Mutual Fund"/>
    <s v="ICICI Prudential Equity &amp; Debt Fund"/>
    <m/>
  </r>
  <r>
    <n v="196356"/>
    <x v="84"/>
    <s v="RAKESH VERMA"/>
    <x v="10"/>
    <x v="0"/>
    <x v="2"/>
    <x v="0"/>
    <x v="0"/>
    <s v="Mutual Fund"/>
    <s v="Quant Flexi-Cap Fund"/>
    <m/>
  </r>
  <r>
    <n v="196366"/>
    <x v="84"/>
    <s v="SUNIL GULATI"/>
    <x v="4"/>
    <x v="0"/>
    <x v="2"/>
    <x v="0"/>
    <x v="2"/>
    <s v="Mutual Fund"/>
    <s v="axis small-cap fund"/>
    <m/>
  </r>
  <r>
    <n v="196352"/>
    <x v="84"/>
    <s v="RAKESH VERMA"/>
    <x v="3"/>
    <x v="0"/>
    <x v="2"/>
    <x v="0"/>
    <x v="1"/>
    <s v="Mutual Fund"/>
    <s v="Axis Treasury Advantage Fund"/>
    <m/>
  </r>
  <r>
    <n v="196353"/>
    <x v="84"/>
    <s v="RAKESH VERMA"/>
    <x v="3"/>
    <x v="0"/>
    <x v="2"/>
    <x v="0"/>
    <x v="1"/>
    <s v="Mutual Fund"/>
    <s v="HDFC Focused 30 Fund"/>
    <m/>
  </r>
  <r>
    <n v="196354"/>
    <x v="84"/>
    <s v="RAKESH VERMA"/>
    <x v="7"/>
    <x v="0"/>
    <x v="2"/>
    <x v="0"/>
    <x v="0"/>
    <s v="Mutual Fund"/>
    <s v="HDFC Focused 30 Fund"/>
    <m/>
  </r>
  <r>
    <n v="196350"/>
    <x v="84"/>
    <s v="UPENDRA SHRIVASTVA"/>
    <x v="0"/>
    <x v="0"/>
    <x v="2"/>
    <x v="0"/>
    <x v="0"/>
    <s v="Mutual Fund"/>
    <s v="Quant Flexi-Cap Fund"/>
    <m/>
  </r>
  <r>
    <n v="196351"/>
    <x v="84"/>
    <s v="UPENDRA SHRIVASTVA"/>
    <x v="0"/>
    <x v="0"/>
    <x v="2"/>
    <x v="0"/>
    <x v="0"/>
    <s v="Mutual Fund"/>
    <s v="Parag Parikh Tax Saver Fund"/>
    <m/>
  </r>
  <r>
    <n v="196357"/>
    <x v="84"/>
    <s v="AJAY KUMAR"/>
    <x v="7"/>
    <x v="0"/>
    <x v="2"/>
    <x v="0"/>
    <x v="0"/>
    <s v="Mutual Fund"/>
    <s v="Parag Parikh Flexi-cap Fund"/>
    <m/>
  </r>
  <r>
    <n v="196347"/>
    <x v="84"/>
    <s v="UPENDRA SHRIVASTVA"/>
    <x v="8"/>
    <x v="0"/>
    <x v="2"/>
    <x v="0"/>
    <x v="0"/>
    <s v="Mutual Fund"/>
    <s v="Canara Robeco Small-cap Fund"/>
    <m/>
  </r>
  <r>
    <n v="196348"/>
    <x v="84"/>
    <s v="UPENDRA SHRIVASTVA"/>
    <x v="0"/>
    <x v="0"/>
    <x v="2"/>
    <x v="0"/>
    <x v="0"/>
    <s v="Mutual Fund"/>
    <s v="HDFC MULTI-CAP FUND"/>
    <m/>
  </r>
  <r>
    <n v="196349"/>
    <x v="84"/>
    <s v="UPENDRA SHRIVASTVA"/>
    <x v="8"/>
    <x v="0"/>
    <x v="2"/>
    <x v="0"/>
    <x v="0"/>
    <s v="Mutual Fund"/>
    <s v="ICICI Prudential Equity &amp; Debt Fund"/>
    <m/>
  </r>
  <r>
    <n v="196369"/>
    <x v="84"/>
    <s v="ABHISHEK RAI"/>
    <x v="1"/>
    <x v="0"/>
    <x v="6"/>
    <x v="0"/>
    <x v="1"/>
    <s v="Mutual Fund"/>
    <s v="ICICI PRUDENTIAL MULTI ASSET FUND"/>
    <m/>
  </r>
  <r>
    <n v="196339"/>
    <x v="84"/>
    <s v="NANDI RANI"/>
    <x v="5"/>
    <x v="0"/>
    <x v="6"/>
    <x v="0"/>
    <x v="0"/>
    <s v="Mutual Fund"/>
    <s v="MIRAE ASSET FLEXI CAP FUND"/>
    <m/>
  </r>
  <r>
    <n v="196340"/>
    <x v="84"/>
    <s v="NANDI RANI"/>
    <x v="5"/>
    <x v="0"/>
    <x v="6"/>
    <x v="0"/>
    <x v="0"/>
    <s v="Mutual Fund"/>
    <s v="SBI SMALL CAP FUND"/>
    <m/>
  </r>
  <r>
    <n v="196368"/>
    <x v="84"/>
    <s v="ABHISHEK RAI"/>
    <x v="3"/>
    <x v="0"/>
    <x v="6"/>
    <x v="0"/>
    <x v="1"/>
    <s v="Mutual Fund"/>
    <s v="HDFC FOCUSED 30 FUND"/>
    <m/>
  </r>
  <r>
    <n v="196363"/>
    <x v="84"/>
    <s v="SONAKSHI ABROL"/>
    <x v="3"/>
    <x v="0"/>
    <x v="3"/>
    <x v="0"/>
    <x v="0"/>
    <s v="Mutual Fund"/>
    <s v="Mirae Asset flexi cap fund"/>
    <m/>
  </r>
  <r>
    <n v="196364"/>
    <x v="84"/>
    <s v="SOUMAY SHANKAR"/>
    <x v="0"/>
    <x v="0"/>
    <x v="5"/>
    <x v="0"/>
    <x v="1"/>
    <s v="Mutual Fund"/>
    <s v="Mirae Asset Flexicap Fund"/>
    <m/>
  </r>
  <r>
    <n v="196362"/>
    <x v="84"/>
    <s v="SONAKSHI ABROL"/>
    <x v="3"/>
    <x v="0"/>
    <x v="3"/>
    <x v="0"/>
    <x v="0"/>
    <s v="Mutual Fund"/>
    <s v="ICICI multi asset fund"/>
    <m/>
  </r>
  <r>
    <n v="196359"/>
    <x v="84"/>
    <s v="AJAY KUMAR"/>
    <x v="7"/>
    <x v="0"/>
    <x v="2"/>
    <x v="0"/>
    <x v="2"/>
    <s v="Mutual Fund"/>
    <s v="ICICI Prudential Saving Fund"/>
    <m/>
  </r>
  <r>
    <n v="196365"/>
    <x v="84"/>
    <s v="NIKHIL MALHOTRA"/>
    <x v="0"/>
    <x v="0"/>
    <x v="2"/>
    <x v="0"/>
    <x v="0"/>
    <s v="Mutual Fund"/>
    <s v="Canara Robeco Small-cap Fund"/>
    <m/>
  </r>
  <r>
    <n v="196367"/>
    <x v="84"/>
    <s v="SUNIL GULATI"/>
    <x v="4"/>
    <x v="0"/>
    <x v="2"/>
    <x v="0"/>
    <x v="2"/>
    <s v="Mutual Fund"/>
    <s v="Mirae Asset Mid-Cap Fund."/>
    <m/>
  </r>
  <r>
    <n v="196358"/>
    <x v="84"/>
    <s v="AJAY KUMAR"/>
    <x v="7"/>
    <x v="0"/>
    <x v="2"/>
    <x v="0"/>
    <x v="1"/>
    <s v="Mutual Fund"/>
    <s v="Mirae Asset Emerging Blue-chip Fund"/>
    <m/>
  </r>
  <r>
    <n v="196341"/>
    <x v="84"/>
    <s v="RAJ KUMAR PRADHAN"/>
    <x v="1"/>
    <x v="0"/>
    <x v="6"/>
    <x v="0"/>
    <x v="1"/>
    <s v="Mutual Fund"/>
    <s v="HDFC FOCUSED 30 FUND"/>
    <m/>
  </r>
  <r>
    <n v="196361"/>
    <x v="84"/>
    <s v="BHUPENDRA ARYA"/>
    <x v="0"/>
    <x v="0"/>
    <x v="2"/>
    <x v="0"/>
    <x v="0"/>
    <s v="Mutual Fund"/>
    <s v="ICICI Prudential Multi-Asset Fund"/>
    <m/>
  </r>
  <r>
    <n v="196360"/>
    <x v="84"/>
    <s v="BHUPENDRA ARYA"/>
    <x v="0"/>
    <x v="0"/>
    <x v="2"/>
    <x v="0"/>
    <x v="0"/>
    <s v="Mutual Fund"/>
    <s v="HDFC MULTI-CAP FUND"/>
    <m/>
  </r>
  <r>
    <n v="196370"/>
    <x v="85"/>
    <s v="NIKHIL MALHOTRA"/>
    <x v="1"/>
    <x v="0"/>
    <x v="2"/>
    <x v="0"/>
    <x v="2"/>
    <s v="Mutual Fund"/>
    <s v="Parag Parikh Flexi-cap Fund"/>
    <m/>
  </r>
  <r>
    <n v="196381"/>
    <x v="85"/>
    <s v="AMIT DWIVEDI"/>
    <x v="1"/>
    <x v="0"/>
    <x v="2"/>
    <x v="0"/>
    <x v="1"/>
    <s v="Mutual Fund"/>
    <s v="Quant Flexi-Cap Fund"/>
    <m/>
  </r>
  <r>
    <n v="196377"/>
    <x v="85"/>
    <s v="UMESH NANDAN RAY"/>
    <x v="1"/>
    <x v="0"/>
    <x v="0"/>
    <x v="0"/>
    <x v="1"/>
    <s v="Mutual Fund"/>
    <s v="Quant Flexi Cap Fund"/>
    <m/>
  </r>
  <r>
    <n v="196380"/>
    <x v="85"/>
    <s v="VIVEK TIWARI"/>
    <x v="0"/>
    <x v="0"/>
    <x v="4"/>
    <x v="0"/>
    <x v="0"/>
    <s v="Mutual Fund"/>
    <s v="QUANT SMALLCAP FUND"/>
    <m/>
  </r>
  <r>
    <n v="196382"/>
    <x v="85"/>
    <s v="VIVEK TIWARI"/>
    <x v="0"/>
    <x v="0"/>
    <x v="4"/>
    <x v="0"/>
    <x v="0"/>
    <s v="Mutual Fund"/>
    <s v="CANARA ROBECO SMALLCAP FUND"/>
    <m/>
  </r>
  <r>
    <n v="196378"/>
    <x v="85"/>
    <s v="SAVITA"/>
    <x v="18"/>
    <x v="0"/>
    <x v="2"/>
    <x v="0"/>
    <x v="0"/>
    <s v="Mutual Fund"/>
    <s v="Mirae Asset Flexi-cap Fund"/>
    <m/>
  </r>
  <r>
    <n v="196371"/>
    <x v="85"/>
    <s v="ABHILASH POKHRIYAL"/>
    <x v="8"/>
    <x v="0"/>
    <x v="2"/>
    <x v="0"/>
    <x v="0"/>
    <s v="Mutual Fund"/>
    <s v="ICICI PREDUENTIAL SAVINGS FUND"/>
    <m/>
  </r>
  <r>
    <n v="196376"/>
    <x v="85"/>
    <s v="DEEPAK SHARMA"/>
    <x v="1"/>
    <x v="0"/>
    <x v="6"/>
    <x v="0"/>
    <x v="0"/>
    <s v="Mutual Fund"/>
    <s v="MIRAE ASSET FLEXI CAP FUND"/>
    <m/>
  </r>
  <r>
    <n v="196375"/>
    <x v="85"/>
    <s v="SHARIQ BIN ARIF"/>
    <x v="10"/>
    <x v="0"/>
    <x v="1"/>
    <x v="0"/>
    <x v="1"/>
    <s v="Mutual Fund"/>
    <s v="Quant Flexi Cap Fund"/>
    <m/>
  </r>
  <r>
    <n v="196372"/>
    <x v="85"/>
    <s v="PANSHUL JUGRAN"/>
    <x v="0"/>
    <x v="0"/>
    <x v="2"/>
    <x v="0"/>
    <x v="0"/>
    <s v="Mutual Fund"/>
    <s v="Canara Robeco Small-cap Fund"/>
    <m/>
  </r>
  <r>
    <n v="196379"/>
    <x v="85"/>
    <s v="SATPUTE YASHWANT VINOD"/>
    <x v="4"/>
    <x v="0"/>
    <x v="2"/>
    <x v="0"/>
    <x v="2"/>
    <s v="Mutual Fund"/>
    <s v="Parag Parikh Flexi-cap Fund"/>
    <m/>
  </r>
  <r>
    <n v="196374"/>
    <x v="85"/>
    <s v="PANSHUL JUGRAN"/>
    <x v="0"/>
    <x v="0"/>
    <x v="2"/>
    <x v="0"/>
    <x v="0"/>
    <s v="Mutual Fund"/>
    <s v="Mirae Asset Flexi-cap Fund"/>
    <m/>
  </r>
  <r>
    <n v="196373"/>
    <x v="85"/>
    <s v="PANSHUL JUGRAN"/>
    <x v="0"/>
    <x v="0"/>
    <x v="2"/>
    <x v="0"/>
    <x v="0"/>
    <s v="Mutual Fund"/>
    <s v="HDFC MULTI-CAP FUND"/>
    <m/>
  </r>
  <r>
    <n v="196394"/>
    <x v="86"/>
    <s v="SUDEEP KULKARNI"/>
    <x v="3"/>
    <x v="0"/>
    <x v="2"/>
    <x v="0"/>
    <x v="1"/>
    <s v="Mutual Fund"/>
    <s v="Quant Flexi-Cap Fund"/>
    <m/>
  </r>
  <r>
    <n v="196388"/>
    <x v="86"/>
    <s v="ABHISHEK VERMA"/>
    <x v="1"/>
    <x v="0"/>
    <x v="2"/>
    <x v="0"/>
    <x v="1"/>
    <s v="Mutual Fund"/>
    <s v="HDFC MULTI-CAP FUND"/>
    <m/>
  </r>
  <r>
    <n v="196395"/>
    <x v="86"/>
    <s v="MANENDRA SINGH"/>
    <x v="30"/>
    <x v="0"/>
    <x v="2"/>
    <x v="1"/>
    <x v="0"/>
    <s v="Mutual Fund"/>
    <s v="Quant tax plan"/>
    <m/>
  </r>
  <r>
    <n v="196391"/>
    <x v="86"/>
    <s v="VIVEK KHERA"/>
    <x v="4"/>
    <x v="0"/>
    <x v="2"/>
    <x v="0"/>
    <x v="1"/>
    <s v="Mutual Fund"/>
    <s v="Canara Robeco Small-cap Fund"/>
    <m/>
  </r>
  <r>
    <n v="196392"/>
    <x v="86"/>
    <s v="VIVEK KHERA"/>
    <x v="0"/>
    <x v="0"/>
    <x v="2"/>
    <x v="0"/>
    <x v="2"/>
    <s v="Mutual Fund"/>
    <s v="canara robeco emerging equities fund"/>
    <m/>
  </r>
  <r>
    <n v="196393"/>
    <x v="86"/>
    <s v="RAJITA KHERA"/>
    <x v="11"/>
    <x v="0"/>
    <x v="2"/>
    <x v="0"/>
    <x v="1"/>
    <s v="Mutual Fund"/>
    <s v="Quant Flexi-Cap Fund"/>
    <m/>
  </r>
  <r>
    <n v="196384"/>
    <x v="86"/>
    <s v="DEEPIKA THAKUR"/>
    <x v="1"/>
    <x v="0"/>
    <x v="0"/>
    <x v="1"/>
    <x v="0"/>
    <s v="Mutual Fund"/>
    <s v="Quant Flexi Cap Fund"/>
    <m/>
  </r>
  <r>
    <n v="196385"/>
    <x v="86"/>
    <s v="DEEPIKA THAKUR"/>
    <x v="1"/>
    <x v="0"/>
    <x v="0"/>
    <x v="1"/>
    <x v="0"/>
    <s v="Mutual Fund"/>
    <s v="Mirae Asset midcap fund"/>
    <m/>
  </r>
  <r>
    <n v="196386"/>
    <x v="86"/>
    <s v="DEEPIKA THAKUR"/>
    <x v="1"/>
    <x v="0"/>
    <x v="0"/>
    <x v="1"/>
    <x v="0"/>
    <s v="Mutual Fund"/>
    <s v="ICICI Prudential S&amp;P BSE Sensex Fund"/>
    <m/>
  </r>
  <r>
    <n v="196396"/>
    <x v="86"/>
    <s v="MANENDRA SINGH"/>
    <x v="30"/>
    <x v="0"/>
    <x v="2"/>
    <x v="1"/>
    <x v="0"/>
    <s v="Mutual Fund"/>
    <s v="Parag Parikh Tax Saver Fund"/>
    <m/>
  </r>
  <r>
    <n v="196405"/>
    <x v="86"/>
    <s v="REMYA PRABHA G"/>
    <x v="0"/>
    <x v="0"/>
    <x v="2"/>
    <x v="0"/>
    <x v="1"/>
    <s v="Mutual Fund"/>
    <s v="Parag Parikh Flexi-cap Fund"/>
    <m/>
  </r>
  <r>
    <n v="196406"/>
    <x v="86"/>
    <s v="REMYA PRABHA G"/>
    <x v="0"/>
    <x v="0"/>
    <x v="2"/>
    <x v="0"/>
    <x v="1"/>
    <s v="Mutual Fund"/>
    <s v="quant flexi-cap fund"/>
    <m/>
  </r>
  <r>
    <n v="196397"/>
    <x v="86"/>
    <s v="ASHOK TAHILIANI"/>
    <x v="0"/>
    <x v="0"/>
    <x v="1"/>
    <x v="0"/>
    <x v="1"/>
    <s v="Mutual Fund"/>
    <s v="HDFC SMALL CAP FUND"/>
    <m/>
  </r>
  <r>
    <n v="196387"/>
    <x v="86"/>
    <s v="UMESH"/>
    <x v="3"/>
    <x v="0"/>
    <x v="3"/>
    <x v="0"/>
    <x v="0"/>
    <s v="Mutual Fund"/>
    <s v="QUANT FLEXICAP FUND"/>
    <m/>
  </r>
  <r>
    <n v="196383"/>
    <x v="86"/>
    <s v="UMESH"/>
    <x v="3"/>
    <x v="0"/>
    <x v="3"/>
    <x v="0"/>
    <x v="0"/>
    <s v="Mutual Fund"/>
    <s v="Mirae Asset flexi cap fund"/>
    <m/>
  </r>
  <r>
    <n v="196404"/>
    <x v="86"/>
    <s v="MANISH KUMAR BINDAL"/>
    <x v="1"/>
    <x v="0"/>
    <x v="1"/>
    <x v="0"/>
    <x v="1"/>
    <s v="Mutual Fund"/>
    <s v="quant flexi cap fund"/>
    <m/>
  </r>
  <r>
    <n v="196399"/>
    <x v="86"/>
    <s v="ALOK KUMAR GUPTA"/>
    <x v="1"/>
    <x v="0"/>
    <x v="1"/>
    <x v="0"/>
    <x v="1"/>
    <s v="Mutual Fund"/>
    <s v="hdf cmulticapfund"/>
    <m/>
  </r>
  <r>
    <n v="196398"/>
    <x v="86"/>
    <s v="ALOK KUMAR GUPTA"/>
    <x v="3"/>
    <x v="0"/>
    <x v="1"/>
    <x v="0"/>
    <x v="1"/>
    <s v="Mutual Fund"/>
    <s v="canara rebeco small cap fund"/>
    <m/>
  </r>
  <r>
    <n v="196403"/>
    <x v="86"/>
    <s v="MANISH KUMAR BINDAL"/>
    <x v="1"/>
    <x v="0"/>
    <x v="1"/>
    <x v="0"/>
    <x v="1"/>
    <s v="Mutual Fund"/>
    <s v="canara rebeco small cap fund"/>
    <m/>
  </r>
  <r>
    <n v="196408"/>
    <x v="86"/>
    <s v="ASHISH SARKAR"/>
    <x v="5"/>
    <x v="0"/>
    <x v="6"/>
    <x v="0"/>
    <x v="1"/>
    <s v="Mutual Fund"/>
    <s v="HDFC FOCUSED 30 FUND"/>
    <m/>
  </r>
  <r>
    <n v="196389"/>
    <x v="86"/>
    <s v="VIVEK KHERA"/>
    <x v="4"/>
    <x v="0"/>
    <x v="2"/>
    <x v="0"/>
    <x v="1"/>
    <s v="Mutual Fund"/>
    <s v="HDFC Focused 30 Fund"/>
    <m/>
  </r>
  <r>
    <n v="196390"/>
    <x v="86"/>
    <s v="VIVEK KHERA"/>
    <x v="4"/>
    <x v="0"/>
    <x v="2"/>
    <x v="0"/>
    <x v="1"/>
    <s v="Mutual Fund"/>
    <s v="Mirae Asset Flexi-cap Fund"/>
    <m/>
  </r>
  <r>
    <n v="196407"/>
    <x v="86"/>
    <s v="PARIVESH AGARWAL"/>
    <x v="7"/>
    <x v="0"/>
    <x v="6"/>
    <x v="0"/>
    <x v="0"/>
    <s v="Mutual Fund"/>
    <s v="MIRAE ASSET FLEXI CAP FUND"/>
    <m/>
  </r>
  <r>
    <n v="196400"/>
    <x v="86"/>
    <s v="KAMAL SINGH JAMMUAL"/>
    <x v="1"/>
    <x v="0"/>
    <x v="3"/>
    <x v="0"/>
    <x v="0"/>
    <s v="Mutual Fund"/>
    <s v="Mirae Asset flexi cap fund"/>
    <m/>
  </r>
  <r>
    <n v="196401"/>
    <x v="86"/>
    <s v="KAMAL SINGH JAMMUAL"/>
    <x v="1"/>
    <x v="0"/>
    <x v="3"/>
    <x v="0"/>
    <x v="2"/>
    <s v="Mutual Fund"/>
    <s v="CANARA ROBECO BLUE CHIP EQUITY FUND"/>
    <m/>
  </r>
  <r>
    <n v="196402"/>
    <x v="86"/>
    <s v="KAMAL SINGH JAMMUAL"/>
    <x v="1"/>
    <x v="0"/>
    <x v="3"/>
    <x v="0"/>
    <x v="1"/>
    <s v="Mutual Fund"/>
    <s v="MIRAE ASSET HYBRID EQUITY FUND"/>
    <m/>
  </r>
  <r>
    <n v="196420"/>
    <x v="87"/>
    <s v="SUNIL KUMAR"/>
    <x v="11"/>
    <x v="0"/>
    <x v="2"/>
    <x v="0"/>
    <x v="1"/>
    <s v="Mutual Fund"/>
    <s v="Mirae Asset Emerging Blue-chip Fund"/>
    <m/>
  </r>
  <r>
    <n v="196412"/>
    <x v="87"/>
    <s v="HARDEEP SINGH"/>
    <x v="1"/>
    <x v="0"/>
    <x v="6"/>
    <x v="0"/>
    <x v="0"/>
    <s v="Mutual Fund"/>
    <s v="MIRAE ASSET EMERGING BLUECHIP FUND"/>
    <m/>
  </r>
  <r>
    <n v="196416"/>
    <x v="87"/>
    <s v="VINAY KUMAR"/>
    <x v="11"/>
    <x v="0"/>
    <x v="2"/>
    <x v="0"/>
    <x v="0"/>
    <s v="Mutual Fund"/>
    <s v="HDFC MULTI-CAP FUND"/>
    <m/>
  </r>
  <r>
    <n v="196417"/>
    <x v="87"/>
    <s v="ISHA CHAWLA"/>
    <x v="5"/>
    <x v="0"/>
    <x v="0"/>
    <x v="0"/>
    <x v="1"/>
    <s v="Mutual Fund"/>
    <s v="Quant Flexi Cap Fund"/>
    <m/>
  </r>
  <r>
    <n v="196415"/>
    <x v="87"/>
    <s v="VINAY KUMAR"/>
    <x v="11"/>
    <x v="0"/>
    <x v="2"/>
    <x v="0"/>
    <x v="0"/>
    <s v="Mutual Fund"/>
    <s v="ICICI Prudential Multi-Asset Fund"/>
    <m/>
  </r>
  <r>
    <n v="196418"/>
    <x v="87"/>
    <s v="MANAS"/>
    <x v="11"/>
    <x v="0"/>
    <x v="5"/>
    <x v="0"/>
    <x v="1"/>
    <s v="Mutual Fund"/>
    <s v="HDFC Focused 30 Fund"/>
    <m/>
  </r>
  <r>
    <n v="196419"/>
    <x v="87"/>
    <s v="MANAS"/>
    <x v="11"/>
    <x v="0"/>
    <x v="5"/>
    <x v="0"/>
    <x v="1"/>
    <s v="Mutual Fund"/>
    <s v="kotak Multicap Fund"/>
    <m/>
  </r>
  <r>
    <n v="196413"/>
    <x v="87"/>
    <s v="SONESH KUMAR"/>
    <x v="12"/>
    <x v="0"/>
    <x v="1"/>
    <x v="0"/>
    <x v="0"/>
    <s v="Mutual Fund"/>
    <s v="Franklin India TAXSHIELD"/>
    <m/>
  </r>
  <r>
    <n v="196414"/>
    <x v="87"/>
    <s v="ABAA SAHEB UTTAM SHEWALE"/>
    <x v="1"/>
    <x v="0"/>
    <x v="5"/>
    <x v="0"/>
    <x v="1"/>
    <s v="Mutual Fund"/>
    <s v="Tata Small Cap Fund"/>
    <m/>
  </r>
  <r>
    <n v="196411"/>
    <x v="87"/>
    <s v="HARDEEP SINGH"/>
    <x v="1"/>
    <x v="0"/>
    <x v="6"/>
    <x v="0"/>
    <x v="0"/>
    <s v="Mutual Fund"/>
    <s v="HDFC FOCUSED 30 FUND"/>
    <m/>
  </r>
  <r>
    <n v="196410"/>
    <x v="87"/>
    <s v="HARDEEP SINGH"/>
    <x v="3"/>
    <x v="0"/>
    <x v="6"/>
    <x v="0"/>
    <x v="0"/>
    <s v="Mutual Fund"/>
    <s v="MIRAE ASSET FLEXI CAP FUND"/>
    <m/>
  </r>
  <r>
    <n v="196409"/>
    <x v="87"/>
    <s v="SANGITA PRAJAPATI"/>
    <x v="1"/>
    <x v="0"/>
    <x v="6"/>
    <x v="0"/>
    <x v="0"/>
    <s v="Mutual Fund"/>
    <s v="MIRAE ASSET FLEXI CAP FUND"/>
    <m/>
  </r>
  <r>
    <n v="196429"/>
    <x v="88"/>
    <s v="BEDRE SHREYSH SOPANRAO"/>
    <x v="0"/>
    <x v="0"/>
    <x v="2"/>
    <x v="0"/>
    <x v="0"/>
    <s v="Mutual Fund"/>
    <s v="Canara Robeco Small-cap Fund"/>
    <m/>
  </r>
  <r>
    <n v="196426"/>
    <x v="88"/>
    <s v="RAJGURU MANISH DHANANJAY"/>
    <x v="11"/>
    <x v="0"/>
    <x v="6"/>
    <x v="0"/>
    <x v="1"/>
    <s v="Mutual Fund"/>
    <s v="MIRAE ASSET FLEXI CAP FUND"/>
    <m/>
  </r>
  <r>
    <n v="196427"/>
    <x v="88"/>
    <s v="RAJGURU MANISH DHANANJAY"/>
    <x v="11"/>
    <x v="0"/>
    <x v="6"/>
    <x v="0"/>
    <x v="1"/>
    <s v="Mutual Fund"/>
    <s v="HDFC FOCUSED 30 FUND"/>
    <m/>
  </r>
  <r>
    <n v="196422"/>
    <x v="88"/>
    <s v="SULOCHANA KAUSHIK"/>
    <x v="11"/>
    <x v="0"/>
    <x v="0"/>
    <x v="1"/>
    <x v="0"/>
    <s v="Mutual Fund"/>
    <s v="Quant Flexi Cap Fund"/>
    <m/>
  </r>
  <r>
    <n v="196421"/>
    <x v="88"/>
    <s v="SULOCHANA KAUSHIK"/>
    <x v="11"/>
    <x v="0"/>
    <x v="0"/>
    <x v="1"/>
    <x v="0"/>
    <s v="Mutual Fund"/>
    <s v="ICICI Prudential Multi Asset Fund"/>
    <m/>
  </r>
  <r>
    <n v="196430"/>
    <x v="88"/>
    <s v="BEDRE SHREYSH SOPANRAO"/>
    <x v="0"/>
    <x v="0"/>
    <x v="2"/>
    <x v="0"/>
    <x v="0"/>
    <s v="Mutual Fund"/>
    <s v="HDFC Focused 30 Fund"/>
    <m/>
  </r>
  <r>
    <n v="196432"/>
    <x v="88"/>
    <s v="BISWAJEET PANDA"/>
    <x v="6"/>
    <x v="1"/>
    <x v="1"/>
    <x v="0"/>
    <x v="1"/>
    <s v="Mutual Fund"/>
    <s v="ICICI Prudential Multi-Asset Fund"/>
    <m/>
  </r>
  <r>
    <n v="196434"/>
    <x v="88"/>
    <s v="NEHA RATHEE"/>
    <x v="10"/>
    <x v="0"/>
    <x v="1"/>
    <x v="0"/>
    <x v="1"/>
    <s v="Mutual Fund"/>
    <s v="Kotak Emerging Equity Fund"/>
    <m/>
  </r>
  <r>
    <n v="196423"/>
    <x v="88"/>
    <s v="SINGH SANTOSH R"/>
    <x v="7"/>
    <x v="0"/>
    <x v="1"/>
    <x v="0"/>
    <x v="1"/>
    <s v="Mutual Fund"/>
    <s v="Mirae Asset Tax Saver Fund"/>
    <m/>
  </r>
  <r>
    <n v="196424"/>
    <x v="88"/>
    <s v="PANKAJ KUMAR"/>
    <x v="3"/>
    <x v="0"/>
    <x v="1"/>
    <x v="0"/>
    <x v="0"/>
    <s v="Mutual Fund"/>
    <s v="HDFC MULTICAP FUND"/>
    <m/>
  </r>
  <r>
    <n v="196428"/>
    <x v="88"/>
    <s v="NEHA THUKRAL"/>
    <x v="0"/>
    <x v="0"/>
    <x v="6"/>
    <x v="0"/>
    <x v="1"/>
    <s v="Mutual Fund"/>
    <s v="HDFC FOCUSED 30 FUND"/>
    <m/>
  </r>
  <r>
    <n v="196431"/>
    <x v="88"/>
    <s v="TIPUGADE MINAKSHI SANDIP"/>
    <x v="44"/>
    <x v="1"/>
    <x v="6"/>
    <x v="0"/>
    <x v="0"/>
    <s v="Mutual Fund"/>
    <m/>
    <m/>
  </r>
  <r>
    <n v="196425"/>
    <x v="88"/>
    <s v="RANVEER SINGH"/>
    <x v="1"/>
    <x v="0"/>
    <x v="5"/>
    <x v="0"/>
    <x v="0"/>
    <s v="Mutual Fund"/>
    <s v="HDFC Focused 30 Fund"/>
    <m/>
  </r>
  <r>
    <n v="196433"/>
    <x v="88"/>
    <s v="TUHIN ROY CHOWDHAURY"/>
    <x v="5"/>
    <x v="0"/>
    <x v="3"/>
    <x v="1"/>
    <x v="0"/>
    <s v="Mutual Fund"/>
    <s v="TATA DIGITAL INDIA FUND"/>
    <m/>
  </r>
  <r>
    <n v="196448"/>
    <x v="89"/>
    <s v="DEEPIKA VATS"/>
    <x v="1"/>
    <x v="0"/>
    <x v="2"/>
    <x v="0"/>
    <x v="1"/>
    <s v="Mutual Fund"/>
    <s v="HDFC Focused 30 Fund"/>
    <m/>
  </r>
  <r>
    <n v="196435"/>
    <x v="89"/>
    <s v="RAKESH MISHRA"/>
    <x v="0"/>
    <x v="0"/>
    <x v="2"/>
    <x v="0"/>
    <x v="0"/>
    <s v="Mutual Fund"/>
    <s v="HDFC Focused 30 Fund"/>
    <m/>
  </r>
  <r>
    <n v="196446"/>
    <x v="89"/>
    <s v="KALINGA MOHANTY"/>
    <x v="0"/>
    <x v="0"/>
    <x v="2"/>
    <x v="0"/>
    <x v="0"/>
    <s v="Mutual Fund"/>
    <s v="SBI small-cap fund."/>
    <m/>
  </r>
  <r>
    <n v="196445"/>
    <x v="89"/>
    <s v="KALINGA MOHANTY"/>
    <x v="0"/>
    <x v="0"/>
    <x v="2"/>
    <x v="0"/>
    <x v="0"/>
    <s v="Mutual Fund"/>
    <s v="HDFC Focused 30 Fund"/>
    <m/>
  </r>
  <r>
    <n v="196444"/>
    <x v="89"/>
    <s v="KALINGA MOHANTY"/>
    <x v="0"/>
    <x v="0"/>
    <x v="2"/>
    <x v="0"/>
    <x v="0"/>
    <s v="Mutual Fund"/>
    <s v="ICICI Prudential Multi-Asset Fund"/>
    <m/>
  </r>
  <r>
    <n v="196438"/>
    <x v="89"/>
    <s v="RAKESH MISHRA"/>
    <x v="0"/>
    <x v="0"/>
    <x v="2"/>
    <x v="0"/>
    <x v="0"/>
    <s v="Mutual Fund"/>
    <s v="Parag Parikh Flexi-cap Fund"/>
    <m/>
  </r>
  <r>
    <n v="196440"/>
    <x v="89"/>
    <s v="SHAZIR MASOOD"/>
    <x v="3"/>
    <x v="0"/>
    <x v="6"/>
    <x v="0"/>
    <x v="1"/>
    <s v="Mutual Fund"/>
    <s v="HDFC FOCUSED 30 FUND"/>
    <m/>
  </r>
  <r>
    <n v="196442"/>
    <x v="89"/>
    <s v="SHAZIR MASOOD"/>
    <x v="1"/>
    <x v="0"/>
    <x v="6"/>
    <x v="0"/>
    <x v="1"/>
    <s v="Mutual Fund"/>
    <s v="SBI SMALL CAP FUND"/>
    <m/>
  </r>
  <r>
    <n v="196439"/>
    <x v="89"/>
    <s v="GURSHA BEDI"/>
    <x v="3"/>
    <x v="0"/>
    <x v="1"/>
    <x v="0"/>
    <x v="0"/>
    <s v="Mutual Fund"/>
    <s v="canara robeco focused equity fund"/>
    <m/>
  </r>
  <r>
    <n v="196437"/>
    <x v="89"/>
    <s v="DEVESH JOSHI"/>
    <x v="52"/>
    <x v="1"/>
    <x v="1"/>
    <x v="0"/>
    <x v="1"/>
    <s v="Mutual Fund"/>
    <s v="mirae asset flexi cap fund"/>
    <m/>
  </r>
  <r>
    <n v="196447"/>
    <x v="89"/>
    <s v="YOGESH KUMAR"/>
    <x v="0"/>
    <x v="0"/>
    <x v="2"/>
    <x v="0"/>
    <x v="0"/>
    <s v="Mutual Fund"/>
    <s v="Parag Parikh Flexi-cap Fund"/>
    <m/>
  </r>
  <r>
    <n v="196436"/>
    <x v="89"/>
    <s v="RAKESH MISHRA"/>
    <x v="0"/>
    <x v="0"/>
    <x v="2"/>
    <x v="0"/>
    <x v="0"/>
    <s v="Mutual Fund"/>
    <s v="Mirae Asset Flexi-cap Fund"/>
    <m/>
  </r>
  <r>
    <n v="196443"/>
    <x v="89"/>
    <s v="SRINIDHI N GURURAJACHAR"/>
    <x v="3"/>
    <x v="0"/>
    <x v="6"/>
    <x v="0"/>
    <x v="2"/>
    <s v="Mutual Fund"/>
    <s v="MIRAE ASSET MID CAP FUND"/>
    <m/>
  </r>
  <r>
    <n v="196441"/>
    <x v="89"/>
    <s v="SHAZIR MASOOD"/>
    <x v="10"/>
    <x v="0"/>
    <x v="6"/>
    <x v="0"/>
    <x v="1"/>
    <s v="Mutual Fund"/>
    <s v="MIRAE ASSET FLEXI CAP FUND"/>
    <m/>
  </r>
  <r>
    <n v="196456"/>
    <x v="90"/>
    <s v="AMIT KUMAR BISHT"/>
    <x v="0"/>
    <x v="0"/>
    <x v="2"/>
    <x v="1"/>
    <x v="0"/>
    <s v="Mutual Fund"/>
    <s v="Mirae Asset Flexi-cap Fund"/>
    <m/>
  </r>
  <r>
    <n v="196454"/>
    <x v="90"/>
    <s v="AMIT KUMAR BISHT"/>
    <x v="0"/>
    <x v="0"/>
    <x v="2"/>
    <x v="1"/>
    <x v="0"/>
    <s v="Mutual Fund"/>
    <s v="Canara Robeco Small-cap Fund"/>
    <m/>
  </r>
  <r>
    <n v="196453"/>
    <x v="90"/>
    <s v="VANDANA SINGH"/>
    <x v="11"/>
    <x v="0"/>
    <x v="2"/>
    <x v="1"/>
    <x v="0"/>
    <s v="Mutual Fund"/>
    <s v="SBI small-cap fund."/>
    <m/>
  </r>
  <r>
    <n v="196449"/>
    <x v="90"/>
    <s v="RADHA TALWAR"/>
    <x v="28"/>
    <x v="1"/>
    <x v="0"/>
    <x v="0"/>
    <x v="0"/>
    <s v="Mutual Fund"/>
    <s v="Quant Flexi Cap Fund"/>
    <m/>
  </r>
  <r>
    <n v="196457"/>
    <x v="90"/>
    <s v="AMIT KUMAR BISHT"/>
    <x v="0"/>
    <x v="0"/>
    <x v="2"/>
    <x v="1"/>
    <x v="0"/>
    <s v="Mutual Fund"/>
    <s v="Quant Flexi-Cap Fund"/>
    <m/>
  </r>
  <r>
    <n v="196455"/>
    <x v="90"/>
    <s v="AMIT KUMAR BISHT"/>
    <x v="0"/>
    <x v="0"/>
    <x v="2"/>
    <x v="1"/>
    <x v="0"/>
    <s v="Mutual Fund"/>
    <s v="HDFC MULTI-CAP FUND"/>
    <m/>
  </r>
  <r>
    <n v="196450"/>
    <x v="90"/>
    <s v="AMOL GHARAT"/>
    <x v="7"/>
    <x v="0"/>
    <x v="3"/>
    <x v="0"/>
    <x v="0"/>
    <s v="Mutual Fund"/>
    <s v="Mirae Asset flexi cap fund"/>
    <m/>
  </r>
  <r>
    <n v="196461"/>
    <x v="90"/>
    <s v="SURAJ SINGH"/>
    <x v="0"/>
    <x v="0"/>
    <x v="1"/>
    <x v="0"/>
    <x v="0"/>
    <s v="Mutual Fund"/>
    <s v="HDFC MULTI-CAP FUND"/>
    <m/>
  </r>
  <r>
    <n v="196460"/>
    <x v="90"/>
    <s v="SURAJ SINGH"/>
    <x v="0"/>
    <x v="0"/>
    <x v="1"/>
    <x v="0"/>
    <x v="0"/>
    <s v="Mutual Fund"/>
    <s v="Canara Robeco Small-cap Fund"/>
    <m/>
  </r>
  <r>
    <n v="196451"/>
    <x v="90"/>
    <s v="AMOL GHARAT"/>
    <x v="7"/>
    <x v="0"/>
    <x v="3"/>
    <x v="0"/>
    <x v="0"/>
    <s v="Mutual Fund"/>
    <s v="ICICI Prudential Equity &amp; Debt Fund"/>
    <m/>
  </r>
  <r>
    <n v="196452"/>
    <x v="90"/>
    <s v="VANDANA SINGH"/>
    <x v="11"/>
    <x v="0"/>
    <x v="2"/>
    <x v="1"/>
    <x v="0"/>
    <s v="Mutual Fund"/>
    <s v="ICICI Prudential Multi-Asset Fund"/>
    <m/>
  </r>
  <r>
    <n v="196459"/>
    <x v="90"/>
    <s v="ANIL SINGH"/>
    <x v="11"/>
    <x v="0"/>
    <x v="2"/>
    <x v="0"/>
    <x v="2"/>
    <s v="Mutual Fund"/>
    <s v="ICICI Prudential Equity &amp; Debt Fund"/>
    <m/>
  </r>
  <r>
    <n v="196458"/>
    <x v="90"/>
    <s v="RAVIKIRAN NIRBHAVANE"/>
    <x v="3"/>
    <x v="0"/>
    <x v="6"/>
    <x v="0"/>
    <x v="0"/>
    <s v="Mutual Fund"/>
    <s v="MIRAE ASSET FLEXI CAP FUND"/>
    <m/>
  </r>
  <r>
    <n v="196477"/>
    <x v="91"/>
    <s v="SUMIT CHAURASIA"/>
    <x v="11"/>
    <x v="0"/>
    <x v="2"/>
    <x v="0"/>
    <x v="0"/>
    <s v="Mutual Fund"/>
    <s v="HDFC MULTI-CAP FUND"/>
    <m/>
  </r>
  <r>
    <n v="196478"/>
    <x v="91"/>
    <s v="SUMIT CHAURASIA"/>
    <x v="11"/>
    <x v="0"/>
    <x v="2"/>
    <x v="0"/>
    <x v="0"/>
    <s v="Mutual Fund"/>
    <s v="Mirae Asset Tax Saver Fund"/>
    <m/>
  </r>
  <r>
    <n v="196476"/>
    <x v="91"/>
    <s v="SUMIT CHAURASIA"/>
    <x v="11"/>
    <x v="0"/>
    <x v="2"/>
    <x v="0"/>
    <x v="0"/>
    <s v="Mutual Fund"/>
    <s v="Canara Robeco Small-cap Fund"/>
    <m/>
  </r>
  <r>
    <n v="196489"/>
    <x v="91"/>
    <s v="ANSHUL GUPTA"/>
    <x v="3"/>
    <x v="0"/>
    <x v="2"/>
    <x v="0"/>
    <x v="1"/>
    <s v="Mutual Fund"/>
    <s v="HDFC MULTI-CAP FUND"/>
    <m/>
  </r>
  <r>
    <n v="196483"/>
    <x v="91"/>
    <s v="NARINDERJIT SINGH"/>
    <x v="27"/>
    <x v="0"/>
    <x v="2"/>
    <x v="0"/>
    <x v="0"/>
    <s v="Mutual Fund"/>
    <s v="SBI small-cap fund."/>
    <m/>
  </r>
  <r>
    <n v="196485"/>
    <x v="91"/>
    <s v="JITENDRA KUMAR YADAV"/>
    <x v="0"/>
    <x v="0"/>
    <x v="2"/>
    <x v="0"/>
    <x v="0"/>
    <s v="Mutual Fund"/>
    <s v="HDFC MULTI-CAP FUND"/>
    <m/>
  </r>
  <r>
    <n v="196488"/>
    <x v="91"/>
    <s v="SARDEEP SINGH"/>
    <x v="5"/>
    <x v="0"/>
    <x v="2"/>
    <x v="0"/>
    <x v="0"/>
    <s v="Mutual Fund"/>
    <s v="ICICI Prudential Equity &amp; Debt Fund"/>
    <m/>
  </r>
  <r>
    <n v="196480"/>
    <x v="91"/>
    <s v="NARINDERJIT SINGH"/>
    <x v="4"/>
    <x v="0"/>
    <x v="2"/>
    <x v="0"/>
    <x v="1"/>
    <s v="Mutual Fund"/>
    <s v="HDFC MULTI-CAP FUND"/>
    <m/>
  </r>
  <r>
    <n v="196479"/>
    <x v="91"/>
    <s v="SUMIT CHAURASIA"/>
    <x v="11"/>
    <x v="0"/>
    <x v="2"/>
    <x v="0"/>
    <x v="0"/>
    <s v="Mutual Fund"/>
    <s v="Quant Flexi-Cap Fund"/>
    <m/>
  </r>
  <r>
    <n v="196470"/>
    <x v="91"/>
    <s v="BALAKRISHNA SHETTY"/>
    <x v="32"/>
    <x v="1"/>
    <x v="4"/>
    <x v="0"/>
    <x v="0"/>
    <s v="Mutual Fund"/>
    <s v="ICICI Prudential Multi Asset fund"/>
    <m/>
  </r>
  <r>
    <n v="196471"/>
    <x v="91"/>
    <s v="SAIBA KAPOOR"/>
    <x v="9"/>
    <x v="1"/>
    <x v="4"/>
    <x v="0"/>
    <x v="0"/>
    <s v="Mutual Fund"/>
    <s v="ICICI Prudential Multi Asset fund"/>
    <m/>
  </r>
  <r>
    <n v="196487"/>
    <x v="91"/>
    <s v="SARVDEEP SINGH"/>
    <x v="3"/>
    <x v="0"/>
    <x v="2"/>
    <x v="0"/>
    <x v="0"/>
    <s v="Mutual Fund"/>
    <s v="SBI small-cap fund."/>
    <m/>
  </r>
  <r>
    <n v="196481"/>
    <x v="91"/>
    <s v="NARINDERJIT SINGH"/>
    <x v="4"/>
    <x v="0"/>
    <x v="2"/>
    <x v="0"/>
    <x v="1"/>
    <s v="Mutual Fund"/>
    <s v="Quant Flexi-Cap Fund"/>
    <m/>
  </r>
  <r>
    <n v="196482"/>
    <x v="91"/>
    <s v="NARINDERJIT SINGH"/>
    <x v="27"/>
    <x v="0"/>
    <x v="2"/>
    <x v="0"/>
    <x v="0"/>
    <s v="Mutual Fund"/>
    <s v="ICICI Prudential Multi-Asset Fund"/>
    <m/>
  </r>
  <r>
    <n v="196484"/>
    <x v="91"/>
    <s v="JITENDRA KUMAR YADAV"/>
    <x v="0"/>
    <x v="0"/>
    <x v="2"/>
    <x v="0"/>
    <x v="0"/>
    <s v="Mutual Fund"/>
    <s v="Canara Robeco Small-cap Fund"/>
    <m/>
  </r>
  <r>
    <n v="196493"/>
    <x v="91"/>
    <s v="SEEMA AGARWAL"/>
    <x v="32"/>
    <x v="1"/>
    <x v="1"/>
    <x v="1"/>
    <x v="0"/>
    <s v="Mutual Fund"/>
    <s v="CANARA REBECO FOCUSED FUND"/>
    <m/>
  </r>
  <r>
    <n v="196492"/>
    <x v="91"/>
    <s v="NITIN SINGH"/>
    <x v="3"/>
    <x v="0"/>
    <x v="1"/>
    <x v="0"/>
    <x v="1"/>
    <s v="Mutual Fund"/>
    <s v="quant small cap fund"/>
    <m/>
  </r>
  <r>
    <n v="196469"/>
    <x v="91"/>
    <s v="LAVISHKA CHAWLA"/>
    <x v="7"/>
    <x v="0"/>
    <x v="1"/>
    <x v="0"/>
    <x v="0"/>
    <s v="Mutual Fund"/>
    <s v="HDFC MULTICAP FUND"/>
    <m/>
  </r>
  <r>
    <n v="196465"/>
    <x v="91"/>
    <s v="YUDHVIR SINGH"/>
    <x v="0"/>
    <x v="0"/>
    <x v="1"/>
    <x v="0"/>
    <x v="0"/>
    <s v="Mutual Fund"/>
    <s v="mirae asset flexi cap fund"/>
    <m/>
  </r>
  <r>
    <n v="196466"/>
    <x v="91"/>
    <s v="YUDHVIR SINGH"/>
    <x v="0"/>
    <x v="0"/>
    <x v="1"/>
    <x v="0"/>
    <x v="1"/>
    <s v="Mutual Fund"/>
    <s v="Canara Robeco Small-cap Fund"/>
    <m/>
  </r>
  <r>
    <n v="196462"/>
    <x v="91"/>
    <s v="YUDHVIR SINGH"/>
    <x v="0"/>
    <x v="0"/>
    <x v="1"/>
    <x v="0"/>
    <x v="1"/>
    <s v="Mutual Fund"/>
    <s v="HDFC MULTI-CAP FUND"/>
    <m/>
  </r>
  <r>
    <n v="196468"/>
    <x v="91"/>
    <s v="SURAJ SINGH"/>
    <x v="52"/>
    <x v="1"/>
    <x v="1"/>
    <x v="0"/>
    <x v="0"/>
    <s v="Mutual Fund"/>
    <s v="HDFC Focused 30 Fund"/>
    <m/>
  </r>
  <r>
    <n v="196467"/>
    <x v="91"/>
    <s v="YUDHVIR SINGH"/>
    <x v="0"/>
    <x v="0"/>
    <x v="1"/>
    <x v="0"/>
    <x v="1"/>
    <s v="Mutual Fund"/>
    <s v="Quant Flexi-Cap Fund"/>
    <m/>
  </r>
  <r>
    <n v="196491"/>
    <x v="91"/>
    <s v="NITIN SINGH"/>
    <x v="11"/>
    <x v="0"/>
    <x v="1"/>
    <x v="0"/>
    <x v="1"/>
    <s v="Mutual Fund"/>
    <s v="mirae asset flexi cap fund"/>
    <m/>
  </r>
  <r>
    <n v="196464"/>
    <x v="91"/>
    <s v="CHINTAMAN VASANT SAHASRABUDHE"/>
    <x v="3"/>
    <x v="0"/>
    <x v="6"/>
    <x v="0"/>
    <x v="1"/>
    <s v="Mutual Fund"/>
    <s v="MIRAE ASSET FLEXI CAP FUND"/>
    <m/>
  </r>
  <r>
    <n v="196463"/>
    <x v="91"/>
    <s v="RUCHI VERMA"/>
    <x v="0"/>
    <x v="0"/>
    <x v="6"/>
    <x v="0"/>
    <x v="1"/>
    <s v="Mutual Fund"/>
    <s v="MIRAE ASSET FLEXI CAP FUND"/>
    <m/>
  </r>
  <r>
    <n v="196475"/>
    <x v="91"/>
    <s v="BARUN KUMAR PAL"/>
    <x v="0"/>
    <x v="0"/>
    <x v="2"/>
    <x v="0"/>
    <x v="0"/>
    <s v="Mutual Fund"/>
    <s v="SBI small-cap fund."/>
    <m/>
  </r>
  <r>
    <n v="196486"/>
    <x v="91"/>
    <s v="JITENDRA KUMAR YADAV"/>
    <x v="0"/>
    <x v="0"/>
    <x v="2"/>
    <x v="0"/>
    <x v="1"/>
    <s v="Mutual Fund"/>
    <s v="Quant Flexi-Cap Fund"/>
    <m/>
  </r>
  <r>
    <n v="196472"/>
    <x v="91"/>
    <s v="SHAILESH BHIMJI CHARANIA"/>
    <x v="1"/>
    <x v="0"/>
    <x v="5"/>
    <x v="1"/>
    <x v="0"/>
    <s v="Mutual Fund"/>
    <s v="HDFC Focused 30 Fund"/>
    <m/>
  </r>
  <r>
    <n v="196490"/>
    <x v="91"/>
    <s v="MUKESH KUMAR GUPTA"/>
    <x v="23"/>
    <x v="1"/>
    <x v="1"/>
    <x v="0"/>
    <x v="1"/>
    <s v="Mutual Fund"/>
    <s v="hdfc multicap fund"/>
    <m/>
  </r>
  <r>
    <n v="196474"/>
    <x v="91"/>
    <s v="SHAILESH BHIMJI CHARANIA"/>
    <x v="1"/>
    <x v="0"/>
    <x v="5"/>
    <x v="1"/>
    <x v="0"/>
    <s v="Mutual Fund"/>
    <s v="Axis Treasury Fund"/>
    <m/>
  </r>
  <r>
    <n v="196473"/>
    <x v="91"/>
    <s v="SHAILESH BHIMJI CHARANIA"/>
    <x v="1"/>
    <x v="0"/>
    <x v="5"/>
    <x v="1"/>
    <x v="0"/>
    <s v="Mutual Fund"/>
    <s v="SBI SMALL CAP FUND"/>
    <m/>
  </r>
  <r>
    <n v="196513"/>
    <x v="92"/>
    <s v="DEEPAK SHARMA"/>
    <x v="11"/>
    <x v="0"/>
    <x v="2"/>
    <x v="0"/>
    <x v="2"/>
    <s v="Mutual Fund"/>
    <s v="Parag Parikh Flexi-cap Fund"/>
    <m/>
  </r>
  <r>
    <n v="196512"/>
    <x v="92"/>
    <s v="ANUJ KAPOOR"/>
    <x v="7"/>
    <x v="0"/>
    <x v="2"/>
    <x v="0"/>
    <x v="0"/>
    <s v="Mutual Fund"/>
    <s v="BOI Flexi-Cap Fund"/>
    <m/>
  </r>
  <r>
    <n v="196504"/>
    <x v="92"/>
    <s v="NIHAL SINGH"/>
    <x v="3"/>
    <x v="0"/>
    <x v="2"/>
    <x v="0"/>
    <x v="1"/>
    <s v="Mutual Fund"/>
    <s v="SBI flexi-cap fund"/>
    <m/>
  </r>
  <r>
    <n v="196511"/>
    <x v="92"/>
    <s v="ANUJ KAPOOR"/>
    <x v="10"/>
    <x v="0"/>
    <x v="2"/>
    <x v="0"/>
    <x v="2"/>
    <s v="Mutual Fund"/>
    <s v="Parag Parikh Flexi-cap Fund"/>
    <m/>
  </r>
  <r>
    <n v="196499"/>
    <x v="92"/>
    <s v="KISHAN CHAND TANWAR"/>
    <x v="10"/>
    <x v="0"/>
    <x v="6"/>
    <x v="0"/>
    <x v="1"/>
    <s v="Mutual Fund"/>
    <s v="MIRAE ASSET FLEXI CAP FUND"/>
    <m/>
  </r>
  <r>
    <n v="196523"/>
    <x v="92"/>
    <s v="DEEPAK JHA"/>
    <x v="0"/>
    <x v="0"/>
    <x v="2"/>
    <x v="0"/>
    <x v="2"/>
    <s v="Mutual Fund"/>
    <s v="Parag Parikh Flexi-cap Fund"/>
    <m/>
  </r>
  <r>
    <n v="196506"/>
    <x v="92"/>
    <s v="RITA JAIN"/>
    <x v="0"/>
    <x v="0"/>
    <x v="2"/>
    <x v="0"/>
    <x v="1"/>
    <s v="Mutual Fund"/>
    <s v="HDFC Focused 30 Fund"/>
    <m/>
  </r>
  <r>
    <n v="196509"/>
    <x v="92"/>
    <s v="DAYALANI RAJESH JAGDISH"/>
    <x v="7"/>
    <x v="0"/>
    <x v="2"/>
    <x v="0"/>
    <x v="2"/>
    <s v="Mutual Fund"/>
    <s v="Mirae Asset Mid-Cap Fund."/>
    <m/>
  </r>
  <r>
    <n v="196522"/>
    <x v="92"/>
    <s v="KAUSHIK KUMAR DE"/>
    <x v="0"/>
    <x v="0"/>
    <x v="2"/>
    <x v="0"/>
    <x v="2"/>
    <s v="Mutual Fund"/>
    <s v="Parag Parikh Flexi-cap Fund"/>
    <m/>
  </r>
  <r>
    <n v="196524"/>
    <x v="92"/>
    <s v="DEEPAK JHA"/>
    <x v="11"/>
    <x v="0"/>
    <x v="2"/>
    <x v="0"/>
    <x v="1"/>
    <s v="Mutual Fund"/>
    <s v="Kotak Emerging Equity Fund"/>
    <m/>
  </r>
  <r>
    <n v="196517"/>
    <x v="92"/>
    <s v="SANJAY AGARWAL"/>
    <x v="32"/>
    <x v="1"/>
    <x v="1"/>
    <x v="1"/>
    <x v="0"/>
    <s v="Mutual Fund"/>
    <s v="Bank of India Liquid Fund"/>
    <m/>
  </r>
  <r>
    <n v="196510"/>
    <x v="92"/>
    <s v="ANUJ KAPOOR"/>
    <x v="10"/>
    <x v="0"/>
    <x v="2"/>
    <x v="0"/>
    <x v="1"/>
    <s v="Mutual Fund"/>
    <s v="BOI Flexi-Cap Fund"/>
    <m/>
  </r>
  <r>
    <n v="196505"/>
    <x v="92"/>
    <s v="NIHAL SINGH"/>
    <x v="1"/>
    <x v="0"/>
    <x v="2"/>
    <x v="0"/>
    <x v="0"/>
    <s v="Mutual Fund"/>
    <s v="SBI flexi-cap fund"/>
    <m/>
  </r>
  <r>
    <n v="196507"/>
    <x v="92"/>
    <s v="ATUL KUMAR MOUDGIL"/>
    <x v="4"/>
    <x v="0"/>
    <x v="2"/>
    <x v="0"/>
    <x v="2"/>
    <s v="Mutual Fund"/>
    <s v="Mirae Asset Tax Saver Fund"/>
    <m/>
  </r>
  <r>
    <n v="196508"/>
    <x v="92"/>
    <s v="ATUL KUMAR MOUDGIL"/>
    <x v="0"/>
    <x v="0"/>
    <x v="2"/>
    <x v="0"/>
    <x v="2"/>
    <s v="Mutual Fund"/>
    <s v="PGIM India Flexi-cap Fund"/>
    <m/>
  </r>
  <r>
    <n v="196518"/>
    <x v="92"/>
    <s v="SANJAY AGARWAL"/>
    <x v="32"/>
    <x v="1"/>
    <x v="1"/>
    <x v="1"/>
    <x v="0"/>
    <s v="Mutual Fund"/>
    <s v="Kotak Savings Fund"/>
    <m/>
  </r>
  <r>
    <n v="196519"/>
    <x v="92"/>
    <s v="SANJAY AGARWAL"/>
    <x v="32"/>
    <x v="1"/>
    <x v="1"/>
    <x v="1"/>
    <x v="0"/>
    <s v="Mutual Fund"/>
    <s v="quant Liquid Plan"/>
    <m/>
  </r>
  <r>
    <n v="196521"/>
    <x v="92"/>
    <s v="SANJAY AGARWAL"/>
    <x v="33"/>
    <x v="1"/>
    <x v="1"/>
    <x v="1"/>
    <x v="0"/>
    <s v="Mutual Fund"/>
    <s v="mirae asset hybrid fund"/>
    <m/>
  </r>
  <r>
    <n v="196520"/>
    <x v="92"/>
    <s v="SANJAY AGARWAL"/>
    <x v="33"/>
    <x v="1"/>
    <x v="1"/>
    <x v="1"/>
    <x v="0"/>
    <s v="Mutual Fund"/>
    <s v="ICICI Prudential Savings Fund"/>
    <m/>
  </r>
  <r>
    <n v="196497"/>
    <x v="92"/>
    <s v="DEVESH JOSHI"/>
    <x v="57"/>
    <x v="1"/>
    <x v="1"/>
    <x v="0"/>
    <x v="1"/>
    <s v="Mutual Fund"/>
    <s v="mirae asset flexi cap fund"/>
    <m/>
  </r>
  <r>
    <n v="196515"/>
    <x v="92"/>
    <s v="SEEMA AGARWAL"/>
    <x v="32"/>
    <x v="1"/>
    <x v="1"/>
    <x v="1"/>
    <x v="0"/>
    <s v="Mutual Fund"/>
    <s v="HDFC MULTICAP FUND"/>
    <m/>
  </r>
  <r>
    <n v="196514"/>
    <x v="92"/>
    <s v="SEEMA AGARWAL"/>
    <x v="32"/>
    <x v="1"/>
    <x v="1"/>
    <x v="1"/>
    <x v="0"/>
    <s v="Mutual Fund"/>
    <s v="canara robeco focused equity fund"/>
    <m/>
  </r>
  <r>
    <n v="196516"/>
    <x v="92"/>
    <s v="SEEMA AGARWAL"/>
    <x v="32"/>
    <x v="1"/>
    <x v="1"/>
    <x v="1"/>
    <x v="0"/>
    <s v="Mutual Fund"/>
    <s v="QUANT FLEXI CAP FUND"/>
    <m/>
  </r>
  <r>
    <n v="196502"/>
    <x v="92"/>
    <s v="RICHA BEDI"/>
    <x v="3"/>
    <x v="0"/>
    <x v="6"/>
    <x v="0"/>
    <x v="0"/>
    <s v="Mutual Fund"/>
    <s v="MIRAE ASSET MID CAP FUND"/>
    <m/>
  </r>
  <r>
    <n v="196501"/>
    <x v="92"/>
    <s v="JOYDEEP BISWAS"/>
    <x v="3"/>
    <x v="0"/>
    <x v="6"/>
    <x v="0"/>
    <x v="2"/>
    <s v="Mutual Fund"/>
    <s v="MIRAE ASSET LARGE CAP FUND"/>
    <m/>
  </r>
  <r>
    <n v="196498"/>
    <x v="92"/>
    <s v="KISHAN CHAND TANWAR"/>
    <x v="3"/>
    <x v="0"/>
    <x v="6"/>
    <x v="0"/>
    <x v="1"/>
    <s v="Mutual Fund"/>
    <s v="ICICI PRUDENTIAL MULTI ASSET FUND"/>
    <m/>
  </r>
  <r>
    <n v="196503"/>
    <x v="92"/>
    <s v="RICHA BEDI"/>
    <x v="3"/>
    <x v="0"/>
    <x v="6"/>
    <x v="0"/>
    <x v="0"/>
    <s v="Mutual Fund"/>
    <s v="MIRAE ASSET TAX SAVER FUND"/>
    <m/>
  </r>
  <r>
    <n v="196494"/>
    <x v="92"/>
    <s v="SUJIT KUMAR"/>
    <x v="7"/>
    <x v="0"/>
    <x v="6"/>
    <x v="0"/>
    <x v="0"/>
    <s v="Mutual Fund"/>
    <s v="MIRAE ASSET FLEXI CAP FUND"/>
    <m/>
  </r>
  <r>
    <n v="196496"/>
    <x v="92"/>
    <s v="ZENIA DUTTA"/>
    <x v="11"/>
    <x v="0"/>
    <x v="3"/>
    <x v="0"/>
    <x v="0"/>
    <s v="Mutual Fund"/>
    <s v="PARAG PARIKH TAX SAVER FUND"/>
    <m/>
  </r>
  <r>
    <n v="196500"/>
    <x v="92"/>
    <s v="SHUBHAM MISHRA"/>
    <x v="1"/>
    <x v="0"/>
    <x v="6"/>
    <x v="0"/>
    <x v="2"/>
    <s v="Mutual Fund"/>
    <s v="MIRAE ASSET EMERGING BLUECHIP FUND"/>
    <m/>
  </r>
  <r>
    <n v="196495"/>
    <x v="92"/>
    <s v="SUJIT KUMAR"/>
    <x v="7"/>
    <x v="0"/>
    <x v="6"/>
    <x v="0"/>
    <x v="1"/>
    <s v="Mutual Fund"/>
    <s v="MIRAE ASSET FLEXI CAP FUND"/>
    <m/>
  </r>
  <r>
    <n v="196543"/>
    <x v="93"/>
    <s v="KULDEEP SINGH"/>
    <x v="1"/>
    <x v="0"/>
    <x v="2"/>
    <x v="0"/>
    <x v="0"/>
    <s v="Mutual Fund"/>
    <s v="Canara Robeco Small-cap Fund"/>
    <m/>
  </r>
  <r>
    <n v="196537"/>
    <x v="93"/>
    <s v="ABHAY SAXENA"/>
    <x v="0"/>
    <x v="0"/>
    <x v="2"/>
    <x v="0"/>
    <x v="1"/>
    <s v="Mutual Fund"/>
    <s v="SBI small-cap fund."/>
    <m/>
  </r>
  <r>
    <n v="196533"/>
    <x v="93"/>
    <s v="VIKAS MISHRA"/>
    <x v="18"/>
    <x v="0"/>
    <x v="2"/>
    <x v="0"/>
    <x v="1"/>
    <s v="Mutual Fund"/>
    <s v="Parag Parikh Tax Saver Fund"/>
    <m/>
  </r>
  <r>
    <n v="196541"/>
    <x v="93"/>
    <s v="AVINASH YADAV"/>
    <x v="4"/>
    <x v="0"/>
    <x v="6"/>
    <x v="0"/>
    <x v="2"/>
    <s v="Mutual Fund"/>
    <s v="PARAG PARIKH FLEXI CAP FUND"/>
    <m/>
  </r>
  <r>
    <n v="196544"/>
    <x v="93"/>
    <s v="SANTHOSH C VENKATACHALAM"/>
    <x v="10"/>
    <x v="0"/>
    <x v="2"/>
    <x v="0"/>
    <x v="0"/>
    <s v="Mutual Fund"/>
    <s v="Canara Robeco Small-cap Fund"/>
    <m/>
  </r>
  <r>
    <n v="196542"/>
    <x v="93"/>
    <s v="KULDEEP SINGH"/>
    <x v="1"/>
    <x v="0"/>
    <x v="2"/>
    <x v="0"/>
    <x v="1"/>
    <s v="Mutual Fund"/>
    <s v="Mirae Asset Tax Saver Fund"/>
    <m/>
  </r>
  <r>
    <n v="196530"/>
    <x v="93"/>
    <s v="OM PRAKASH RAGHAV"/>
    <x v="3"/>
    <x v="0"/>
    <x v="2"/>
    <x v="0"/>
    <x v="1"/>
    <s v="Mutual Fund"/>
    <s v="Mirae Asset Flexi-cap Fund"/>
    <m/>
  </r>
  <r>
    <n v="196538"/>
    <x v="93"/>
    <s v="SANAL UTHUPU"/>
    <x v="1"/>
    <x v="0"/>
    <x v="2"/>
    <x v="0"/>
    <x v="1"/>
    <s v="Mutual Fund"/>
    <s v="HDFC Focused 30 Fund"/>
    <m/>
  </r>
  <r>
    <n v="196529"/>
    <x v="93"/>
    <s v="TANEESHA BANSAL"/>
    <x v="3"/>
    <x v="0"/>
    <x v="0"/>
    <x v="0"/>
    <x v="0"/>
    <s v="Mutual Fund"/>
    <s v="Edelweiss small cap fund"/>
    <m/>
  </r>
  <r>
    <n v="196545"/>
    <x v="93"/>
    <s v="SANTHOSH C VENKATACHALAM"/>
    <x v="3"/>
    <x v="0"/>
    <x v="2"/>
    <x v="0"/>
    <x v="0"/>
    <s v="Mutual Fund"/>
    <s v="SBI small-cap fund."/>
    <m/>
  </r>
  <r>
    <n v="196546"/>
    <x v="93"/>
    <s v="SANTHOSH C VENKATACHALAM"/>
    <x v="10"/>
    <x v="0"/>
    <x v="2"/>
    <x v="0"/>
    <x v="0"/>
    <s v="Mutual Fund"/>
    <s v="HDFC MULTI-CAP FUND"/>
    <m/>
  </r>
  <r>
    <n v="196536"/>
    <x v="93"/>
    <s v="ABHAY SAXENA"/>
    <x v="0"/>
    <x v="0"/>
    <x v="2"/>
    <x v="0"/>
    <x v="1"/>
    <s v="Mutual Fund"/>
    <s v="Parag Parikh Tax Saver Fund"/>
    <m/>
  </r>
  <r>
    <n v="196552"/>
    <x v="93"/>
    <s v="ROHIT BHANDARI"/>
    <x v="0"/>
    <x v="0"/>
    <x v="1"/>
    <x v="0"/>
    <x v="0"/>
    <s v="Mutual Fund"/>
    <s v="HDFC Multi Cap Fund"/>
    <m/>
  </r>
  <r>
    <n v="196547"/>
    <x v="93"/>
    <s v="MANSI CHOUDHARY"/>
    <x v="0"/>
    <x v="0"/>
    <x v="1"/>
    <x v="0"/>
    <x v="0"/>
    <s v="Mutual Fund"/>
    <s v="ppfas flexi cap fund"/>
    <m/>
  </r>
  <r>
    <n v="196550"/>
    <x v="93"/>
    <s v="ROHIT BHANDARI"/>
    <x v="8"/>
    <x v="0"/>
    <x v="1"/>
    <x v="0"/>
    <x v="0"/>
    <s v="Mutual Fund"/>
    <s v="Mirae Asset Midcap Fund"/>
    <m/>
  </r>
  <r>
    <n v="196535"/>
    <x v="93"/>
    <s v="SEEM AGARWAL"/>
    <x v="32"/>
    <x v="1"/>
    <x v="1"/>
    <x v="1"/>
    <x v="0"/>
    <s v="Mutual Fund"/>
    <s v="mirae asset flexi cap fund"/>
    <m/>
  </r>
  <r>
    <n v="196528"/>
    <x v="93"/>
    <s v="ABHINAV DUA"/>
    <x v="3"/>
    <x v="0"/>
    <x v="1"/>
    <x v="1"/>
    <x v="0"/>
    <s v="Mutual Fund"/>
    <s v="ICICI PRU MULTI ASSET FUND"/>
    <m/>
  </r>
  <r>
    <n v="196527"/>
    <x v="93"/>
    <s v="ABHINAV DUA"/>
    <x v="3"/>
    <x v="0"/>
    <x v="1"/>
    <x v="1"/>
    <x v="0"/>
    <s v="Mutual Fund"/>
    <s v="HDFC FOCUSED 30 FUND"/>
    <m/>
  </r>
  <r>
    <n v="196551"/>
    <x v="93"/>
    <s v="ROHIT BHANDARI"/>
    <x v="3"/>
    <x v="0"/>
    <x v="1"/>
    <x v="0"/>
    <x v="0"/>
    <s v="Mutual Fund"/>
    <s v="Canara Robeco Small Cap Fund"/>
    <m/>
  </r>
  <r>
    <n v="196534"/>
    <x v="93"/>
    <s v="RASHIMA SHARMA"/>
    <x v="4"/>
    <x v="1"/>
    <x v="5"/>
    <x v="0"/>
    <x v="0"/>
    <s v="Mutual Fund"/>
    <s v="Parag Parikh Tax Saver Fund"/>
    <m/>
  </r>
  <r>
    <n v="196540"/>
    <x v="93"/>
    <s v="ARINDAM BISWAS"/>
    <x v="7"/>
    <x v="0"/>
    <x v="6"/>
    <x v="0"/>
    <x v="0"/>
    <s v="Mutual Fund"/>
    <s v="HDFC FOCUSED 30 FUND"/>
    <m/>
  </r>
  <r>
    <n v="196539"/>
    <x v="93"/>
    <s v="ARINDAM BISWAS"/>
    <x v="7"/>
    <x v="0"/>
    <x v="6"/>
    <x v="0"/>
    <x v="0"/>
    <s v="Mutual Fund"/>
    <s v="MIRAE ASSET FLEXI CAP FUND"/>
    <m/>
  </r>
  <r>
    <n v="196531"/>
    <x v="93"/>
    <s v="MUNISH KUMAR"/>
    <x v="1"/>
    <x v="0"/>
    <x v="5"/>
    <x v="0"/>
    <x v="0"/>
    <s v="Mutual Fund"/>
    <s v="HDFC Focused 30 Fund"/>
    <m/>
  </r>
  <r>
    <n v="196525"/>
    <x v="93"/>
    <s v="ABHINAV DUA"/>
    <x v="1"/>
    <x v="0"/>
    <x v="1"/>
    <x v="1"/>
    <x v="0"/>
    <s v="Mutual Fund"/>
    <s v="canara rebeco mid cap fund"/>
    <m/>
  </r>
  <r>
    <n v="196526"/>
    <x v="93"/>
    <s v="ABHINAV DUA"/>
    <x v="1"/>
    <x v="0"/>
    <x v="1"/>
    <x v="1"/>
    <x v="0"/>
    <s v="Mutual Fund"/>
    <s v="quant flexi cap fund"/>
    <m/>
  </r>
  <r>
    <n v="196532"/>
    <x v="93"/>
    <s v="SHAFI SHAIF"/>
    <x v="1"/>
    <x v="0"/>
    <x v="5"/>
    <x v="0"/>
    <x v="0"/>
    <s v="Mutual Fund"/>
    <s v="HDFC Focused 30 Fund"/>
    <m/>
  </r>
  <r>
    <n v="196562"/>
    <x v="94"/>
    <s v="TULSI PRASAD SAHU"/>
    <x v="58"/>
    <x v="0"/>
    <x v="2"/>
    <x v="0"/>
    <x v="2"/>
    <s v="Mutual Fund"/>
    <s v="Parag Parikh Flexi-cap Fund"/>
    <m/>
  </r>
  <r>
    <n v="196549"/>
    <x v="94"/>
    <s v="PRAMOD KUMAR SHARMA"/>
    <x v="3"/>
    <x v="0"/>
    <x v="2"/>
    <x v="0"/>
    <x v="0"/>
    <s v="Mutual Fund"/>
    <s v="SBI small-cap fund."/>
    <m/>
  </r>
  <r>
    <n v="196548"/>
    <x v="94"/>
    <s v="PRAMOD KUMAR SHARMA"/>
    <x v="11"/>
    <x v="0"/>
    <x v="2"/>
    <x v="0"/>
    <x v="2"/>
    <s v="Mutual Fund"/>
    <s v="Kotak Equity Opportunities Fund"/>
    <m/>
  </r>
  <r>
    <n v="196558"/>
    <x v="94"/>
    <s v="AKHILESH JHA"/>
    <x v="19"/>
    <x v="0"/>
    <x v="0"/>
    <x v="0"/>
    <x v="0"/>
    <s v="Mutual Fund"/>
    <s v="Mirae Asset midcap fund"/>
    <m/>
  </r>
  <r>
    <n v="196557"/>
    <x v="94"/>
    <s v="AKHILESH JHA"/>
    <x v="7"/>
    <x v="0"/>
    <x v="0"/>
    <x v="0"/>
    <x v="1"/>
    <s v="Mutual Fund"/>
    <s v="Mirae Asset midcap fund"/>
    <m/>
  </r>
  <r>
    <n v="196559"/>
    <x v="94"/>
    <s v="SEEMA AGARWAL"/>
    <x v="14"/>
    <x v="1"/>
    <x v="1"/>
    <x v="1"/>
    <x v="0"/>
    <s v="Mutual Fund"/>
    <s v="hdfc multicap fund"/>
    <m/>
  </r>
  <r>
    <n v="196560"/>
    <x v="94"/>
    <s v="SEEMA AGARWAL"/>
    <x v="14"/>
    <x v="1"/>
    <x v="1"/>
    <x v="1"/>
    <x v="0"/>
    <s v="Mutual Fund"/>
    <s v="quant flexi cap fund"/>
    <m/>
  </r>
  <r>
    <n v="196556"/>
    <x v="94"/>
    <s v="SEEMA AGARWAL"/>
    <x v="6"/>
    <x v="1"/>
    <x v="1"/>
    <x v="1"/>
    <x v="0"/>
    <s v="Mutual Fund"/>
    <s v="canara rebeco focused fund"/>
    <m/>
  </r>
  <r>
    <n v="196555"/>
    <x v="94"/>
    <s v="MD SHAKEEL AHMAD N"/>
    <x v="7"/>
    <x v="0"/>
    <x v="6"/>
    <x v="0"/>
    <x v="0"/>
    <s v="Mutual Fund"/>
    <s v="MIRAE ASSET HYBRID EQUITY FUND"/>
    <m/>
  </r>
  <r>
    <n v="196554"/>
    <x v="94"/>
    <s v="UTTAMKUMAR TUKARAM PATIL"/>
    <x v="0"/>
    <x v="0"/>
    <x v="6"/>
    <x v="0"/>
    <x v="2"/>
    <s v="Mutual Fund"/>
    <s v="HDFC SMALL CAP FUND"/>
    <m/>
  </r>
  <r>
    <n v="196553"/>
    <x v="94"/>
    <s v="UTTAMKUMAR TUKARAM PATIL"/>
    <x v="0"/>
    <x v="0"/>
    <x v="6"/>
    <x v="0"/>
    <x v="0"/>
    <s v="Mutual Fund"/>
    <s v="MIRAE ASSET FLEXI CAP FUND"/>
    <m/>
  </r>
  <r>
    <n v="196561"/>
    <x v="94"/>
    <s v="ANINDYA NANDI"/>
    <x v="1"/>
    <x v="0"/>
    <x v="6"/>
    <x v="0"/>
    <x v="1"/>
    <s v="Mutual Fund"/>
    <s v="MIRAE ASSET FLEXI CAP FUND"/>
    <m/>
  </r>
  <r>
    <n v="196584"/>
    <x v="95"/>
    <s v="RUCHI VERMA"/>
    <x v="0"/>
    <x v="0"/>
    <x v="6"/>
    <x v="0"/>
    <x v="1"/>
    <s v="Mutual Fund"/>
    <s v="QUANT FLEXI CAP FUND"/>
    <m/>
  </r>
  <r>
    <n v="196575"/>
    <x v="95"/>
    <s v="GURDEEP"/>
    <x v="0"/>
    <x v="0"/>
    <x v="6"/>
    <x v="0"/>
    <x v="0"/>
    <s v="Mutual Fund"/>
    <s v="ICICI PRUDENTIAL EQUITY &amp; DEBT FUND"/>
    <m/>
  </r>
  <r>
    <n v="196583"/>
    <x v="95"/>
    <s v="RUCHI VERMA"/>
    <x v="0"/>
    <x v="0"/>
    <x v="6"/>
    <x v="0"/>
    <x v="1"/>
    <s v="Mutual Fund"/>
    <s v="MIRAE ASSET MID CAP FUND"/>
    <m/>
  </r>
  <r>
    <n v="196581"/>
    <x v="95"/>
    <s v="RUCHI VERMA"/>
    <x v="0"/>
    <x v="0"/>
    <x v="6"/>
    <x v="0"/>
    <x v="1"/>
    <s v="Mutual Fund"/>
    <s v="MIRAE ASSET FLEXI CAP FUND"/>
    <m/>
  </r>
  <r>
    <n v="196582"/>
    <x v="95"/>
    <s v="RUCHI VERMA"/>
    <x v="0"/>
    <x v="0"/>
    <x v="6"/>
    <x v="0"/>
    <x v="1"/>
    <s v="Mutual Fund"/>
    <s v="CANARA ROBECO SMALL CAP FUND"/>
    <m/>
  </r>
  <r>
    <n v="196585"/>
    <x v="95"/>
    <s v="RUCHI VERMA"/>
    <x v="0"/>
    <x v="0"/>
    <x v="6"/>
    <x v="0"/>
    <x v="1"/>
    <s v="Mutual Fund"/>
    <s v="BANK OF INDIA FLEXI CAP FUND"/>
    <m/>
  </r>
  <r>
    <n v="196572"/>
    <x v="95"/>
    <s v="JYOTI RAWAT"/>
    <x v="11"/>
    <x v="0"/>
    <x v="2"/>
    <x v="0"/>
    <x v="0"/>
    <s v="Mutual Fund"/>
    <s v="HDFC Focused 30 Fund"/>
    <m/>
  </r>
  <r>
    <n v="196574"/>
    <x v="95"/>
    <s v="SASHIKANT RAJAGURU"/>
    <x v="0"/>
    <x v="0"/>
    <x v="0"/>
    <x v="0"/>
    <x v="0"/>
    <s v="Mutual Fund"/>
    <s v="Quant Small cap fund"/>
    <m/>
  </r>
  <r>
    <n v="196571"/>
    <x v="95"/>
    <s v="JAGDISH SINGH RAWAT"/>
    <x v="11"/>
    <x v="0"/>
    <x v="2"/>
    <x v="0"/>
    <x v="0"/>
    <s v="Mutual Fund"/>
    <s v="axis small-cap fund"/>
    <m/>
  </r>
  <r>
    <n v="196569"/>
    <x v="95"/>
    <s v="MANISH NIGAM"/>
    <x v="17"/>
    <x v="0"/>
    <x v="2"/>
    <x v="0"/>
    <x v="2"/>
    <s v="Mutual Fund"/>
    <s v="Parag Parikh Tax Saver Fund"/>
    <m/>
  </r>
  <r>
    <n v="196570"/>
    <x v="95"/>
    <s v="VIDITI RAWAT"/>
    <x v="3"/>
    <x v="0"/>
    <x v="2"/>
    <x v="0"/>
    <x v="1"/>
    <s v="Mutual Fund"/>
    <s v="Mirae Asset Flexi-cap Fund"/>
    <m/>
  </r>
  <r>
    <n v="196587"/>
    <x v="95"/>
    <s v="BRAHMANAND"/>
    <x v="44"/>
    <x v="0"/>
    <x v="6"/>
    <x v="0"/>
    <x v="2"/>
    <s v="Mutual Fund"/>
    <s v="AXIS FLEXI CAP FUND"/>
    <m/>
  </r>
  <r>
    <n v="196563"/>
    <x v="95"/>
    <s v="VAIBHAV VERMA"/>
    <x v="0"/>
    <x v="0"/>
    <x v="1"/>
    <x v="0"/>
    <x v="1"/>
    <s v="Mutual Fund"/>
    <s v="HDFC Multi Cap Fund"/>
    <m/>
  </r>
  <r>
    <n v="196566"/>
    <x v="95"/>
    <s v="VAIBHAV VERMA"/>
    <x v="11"/>
    <x v="0"/>
    <x v="1"/>
    <x v="0"/>
    <x v="0"/>
    <s v="Mutual Fund"/>
    <s v="TATA small cap fund"/>
    <m/>
  </r>
  <r>
    <n v="196577"/>
    <x v="95"/>
    <s v="PRERNA NARULA"/>
    <x v="3"/>
    <x v="0"/>
    <x v="1"/>
    <x v="1"/>
    <x v="0"/>
    <s v="Mutual Fund"/>
    <s v="HDFC MULTICAP FUND"/>
    <m/>
  </r>
  <r>
    <n v="196565"/>
    <x v="95"/>
    <s v="VAIBHAV VERMA"/>
    <x v="0"/>
    <x v="0"/>
    <x v="1"/>
    <x v="0"/>
    <x v="0"/>
    <s v="Mutual Fund"/>
    <s v="uti nifty index fund"/>
    <m/>
  </r>
  <r>
    <n v="196564"/>
    <x v="95"/>
    <s v="VAIBHAV VERMA"/>
    <x v="0"/>
    <x v="0"/>
    <x v="1"/>
    <x v="0"/>
    <x v="0"/>
    <s v="Mutual Fund"/>
    <s v="quant flexi cap fund"/>
    <m/>
  </r>
  <r>
    <n v="196573"/>
    <x v="95"/>
    <s v="MUKESH KUMAR GUPTA"/>
    <x v="52"/>
    <x v="1"/>
    <x v="1"/>
    <x v="0"/>
    <x v="1"/>
    <s v="Mutual Fund"/>
    <s v="HDFC MULTICAP FUND"/>
    <m/>
  </r>
  <r>
    <n v="196578"/>
    <x v="95"/>
    <s v="PRERNA NARULA"/>
    <x v="1"/>
    <x v="0"/>
    <x v="1"/>
    <x v="1"/>
    <x v="0"/>
    <s v="Mutual Fund"/>
    <s v="icici multi asset fund"/>
    <m/>
  </r>
  <r>
    <n v="196586"/>
    <x v="95"/>
    <s v="JITENDRA KUMAR THAKUR"/>
    <x v="7"/>
    <x v="0"/>
    <x v="5"/>
    <x v="0"/>
    <x v="0"/>
    <s v="Mutual Fund"/>
    <s v="SBI SMALL CAP FUND"/>
    <m/>
  </r>
  <r>
    <n v="196579"/>
    <x v="95"/>
    <s v="SUMAN SAMANTA"/>
    <x v="5"/>
    <x v="0"/>
    <x v="6"/>
    <x v="0"/>
    <x v="1"/>
    <s v="Mutual Fund"/>
    <s v="HDFC FOCUSED 30 FUND"/>
    <m/>
  </r>
  <r>
    <n v="196580"/>
    <x v="95"/>
    <s v="SUMAN SAMANTA"/>
    <x v="19"/>
    <x v="0"/>
    <x v="6"/>
    <x v="0"/>
    <x v="0"/>
    <s v="Mutual Fund"/>
    <s v="HDFC FOCUSED 30 FUND"/>
    <m/>
  </r>
  <r>
    <n v="196567"/>
    <x v="95"/>
    <s v="RAVINDER KUMAR"/>
    <x v="1"/>
    <x v="0"/>
    <x v="1"/>
    <x v="0"/>
    <x v="1"/>
    <s v="Mutual Fund"/>
    <s v="Axis small fund"/>
    <m/>
  </r>
  <r>
    <n v="196568"/>
    <x v="95"/>
    <s v="ROHIT SHARMA"/>
    <x v="3"/>
    <x v="0"/>
    <x v="1"/>
    <x v="0"/>
    <x v="1"/>
    <s v="Mutual Fund"/>
    <s v="icici multi asset fund"/>
    <m/>
  </r>
  <r>
    <n v="196576"/>
    <x v="95"/>
    <s v="VIVEK KUMAR"/>
    <x v="3"/>
    <x v="0"/>
    <x v="5"/>
    <x v="0"/>
    <x v="0"/>
    <s v="Mutual Fund"/>
    <s v="HDFC Focused 30 Fund"/>
    <m/>
  </r>
  <r>
    <n v="197602"/>
    <x v="96"/>
    <s v="VARUN VERMA"/>
    <x v="17"/>
    <x v="0"/>
    <x v="2"/>
    <x v="0"/>
    <x v="1"/>
    <s v="Mutual Fund"/>
    <s v="Mirae Asset Flexi-cap Fund"/>
    <m/>
  </r>
  <r>
    <n v="197600"/>
    <x v="96"/>
    <s v="REENA ATRI"/>
    <x v="0"/>
    <x v="0"/>
    <x v="2"/>
    <x v="0"/>
    <x v="1"/>
    <s v="Mutual Fund"/>
    <s v="HDFC Focused 30 Fund"/>
    <m/>
  </r>
  <r>
    <n v="197599"/>
    <x v="96"/>
    <s v="REENA ATRI"/>
    <x v="0"/>
    <x v="0"/>
    <x v="2"/>
    <x v="0"/>
    <x v="0"/>
    <s v="Mutual Fund"/>
    <s v="Mirae Asset Flexi-cap Fund"/>
    <m/>
  </r>
  <r>
    <n v="197589"/>
    <x v="96"/>
    <s v="SHIKHA GOEL"/>
    <x v="18"/>
    <x v="0"/>
    <x v="6"/>
    <x v="0"/>
    <x v="2"/>
    <s v="Mutual Fund"/>
    <s v="MIRAE ASSET TAX SAVER FUND"/>
    <m/>
  </r>
  <r>
    <n v="197607"/>
    <x v="96"/>
    <s v="SAURABH KANTI DEV"/>
    <x v="0"/>
    <x v="0"/>
    <x v="2"/>
    <x v="0"/>
    <x v="0"/>
    <s v="Mutual Fund"/>
    <s v="Parag Parikh Flexi-cap Fund"/>
    <m/>
  </r>
  <r>
    <n v="197601"/>
    <x v="96"/>
    <s v="SARATH MOHAN K"/>
    <x v="11"/>
    <x v="0"/>
    <x v="2"/>
    <x v="0"/>
    <x v="1"/>
    <s v="Mutual Fund"/>
    <s v="axis small-cap fund"/>
    <m/>
  </r>
  <r>
    <n v="196590"/>
    <x v="96"/>
    <s v="NIKUNJ GARG"/>
    <x v="0"/>
    <x v="0"/>
    <x v="4"/>
    <x v="1"/>
    <x v="0"/>
    <s v="Mutual Fund"/>
    <s v="QUANT QUANTAMENTAL FUND"/>
    <m/>
  </r>
  <r>
    <n v="197594"/>
    <x v="96"/>
    <s v="SANJAY NAYYAR"/>
    <x v="1"/>
    <x v="0"/>
    <x v="1"/>
    <x v="0"/>
    <x v="1"/>
    <s v="Mutual Fund"/>
    <s v="HDFC Focused 30 fund"/>
    <m/>
  </r>
  <r>
    <n v="196589"/>
    <x v="96"/>
    <s v="NIKUNJ GARG"/>
    <x v="0"/>
    <x v="0"/>
    <x v="4"/>
    <x v="1"/>
    <x v="0"/>
    <s v="Mutual Fund"/>
    <s v="HDFC Multicap fund"/>
    <m/>
  </r>
  <r>
    <n v="197595"/>
    <x v="96"/>
    <s v="MOHITA SEHGAL"/>
    <x v="59"/>
    <x v="1"/>
    <x v="4"/>
    <x v="0"/>
    <x v="0"/>
    <s v="Mutual Fund"/>
    <s v="ICICI MULTI ASSET FUND"/>
    <m/>
  </r>
  <r>
    <n v="196588"/>
    <x v="96"/>
    <s v="NIKUNJ GARG"/>
    <x v="4"/>
    <x v="0"/>
    <x v="4"/>
    <x v="1"/>
    <x v="0"/>
    <s v="Mutual Fund"/>
    <s v="ICICI Prudential Multi Asset fund"/>
    <m/>
  </r>
  <r>
    <n v="197588"/>
    <x v="96"/>
    <s v="SHIKHA GOEL"/>
    <x v="18"/>
    <x v="0"/>
    <x v="6"/>
    <x v="0"/>
    <x v="2"/>
    <s v="Mutual Fund"/>
    <s v="MIRAE ASSET TAX SAVER FUND"/>
    <m/>
  </r>
  <r>
    <n v="197604"/>
    <x v="96"/>
    <s v="DINESH MUPPINETI"/>
    <x v="3"/>
    <x v="0"/>
    <x v="5"/>
    <x v="0"/>
    <x v="0"/>
    <s v="Mutual Fund"/>
    <s v="Quant Flexicap Fund"/>
    <m/>
  </r>
  <r>
    <n v="197603"/>
    <x v="96"/>
    <s v="DINESH MUPPINETI"/>
    <x v="3"/>
    <x v="0"/>
    <x v="5"/>
    <x v="0"/>
    <x v="0"/>
    <s v="Mutual Fund"/>
    <s v="Bank of India Flexicap Fund"/>
    <m/>
  </r>
  <r>
    <n v="197605"/>
    <x v="96"/>
    <s v="DINESH MUPPINETI"/>
    <x v="1"/>
    <x v="0"/>
    <x v="5"/>
    <x v="0"/>
    <x v="0"/>
    <s v="Mutual Fund"/>
    <s v="HDFC Focused 30 Fund"/>
    <m/>
  </r>
  <r>
    <n v="197596"/>
    <x v="96"/>
    <s v="ARPITA BHATTACHARJEE"/>
    <x v="4"/>
    <x v="0"/>
    <x v="1"/>
    <x v="0"/>
    <x v="1"/>
    <s v="Mutual Fund"/>
    <s v="HDFC Multicap fund"/>
    <m/>
  </r>
  <r>
    <n v="197597"/>
    <x v="96"/>
    <s v="ARPITA BHATTACHARJEE"/>
    <x v="0"/>
    <x v="0"/>
    <x v="1"/>
    <x v="0"/>
    <x v="1"/>
    <s v="Mutual Fund"/>
    <s v="quant flexi cap fund"/>
    <m/>
  </r>
  <r>
    <n v="197598"/>
    <x v="96"/>
    <s v="ARPITA BHATTACHARJEE"/>
    <x v="0"/>
    <x v="0"/>
    <x v="1"/>
    <x v="0"/>
    <x v="1"/>
    <s v="Mutual Fund"/>
    <s v="BOI india small cap fund"/>
    <m/>
  </r>
  <r>
    <n v="197591"/>
    <x v="96"/>
    <s v="SANDIP GOEL"/>
    <x v="18"/>
    <x v="0"/>
    <x v="6"/>
    <x v="0"/>
    <x v="2"/>
    <s v="Mutual Fund"/>
    <s v="MIRAE ASSET TAX SAVER FUND"/>
    <m/>
  </r>
  <r>
    <n v="197592"/>
    <x v="96"/>
    <s v="ALOK KUMAR"/>
    <x v="0"/>
    <x v="0"/>
    <x v="6"/>
    <x v="0"/>
    <x v="0"/>
    <s v="Mutual Fund"/>
    <s v="PARAG PARIKH FLEXI CAP FUND"/>
    <m/>
  </r>
  <r>
    <n v="197593"/>
    <x v="96"/>
    <s v="LEELA TIWARI"/>
    <x v="0"/>
    <x v="0"/>
    <x v="6"/>
    <x v="0"/>
    <x v="1"/>
    <s v="Mutual Fund"/>
    <s v="MIRAE ASSET FLEXI CAP FUND"/>
    <m/>
  </r>
  <r>
    <n v="197590"/>
    <x v="96"/>
    <s v="SHIKHA GOEL"/>
    <x v="18"/>
    <x v="0"/>
    <x v="6"/>
    <x v="0"/>
    <x v="2"/>
    <s v="Mutual Fund"/>
    <s v="MIRAE ASSET TAX SAVER FUND"/>
    <m/>
  </r>
  <r>
    <n v="197606"/>
    <x v="96"/>
    <s v="DINESH MUPPINETI"/>
    <x v="1"/>
    <x v="0"/>
    <x v="5"/>
    <x v="0"/>
    <x v="0"/>
    <s v="Mutual Fund"/>
    <s v="BANDHAN Sterling Value Fund"/>
    <m/>
  </r>
  <r>
    <n v="197608"/>
    <x v="96"/>
    <s v="BRAHMANAND"/>
    <x v="0"/>
    <x v="0"/>
    <x v="6"/>
    <x v="0"/>
    <x v="0"/>
    <s v="Mutual Fund"/>
    <s v="AXIS FLEXI CAP FUND"/>
    <m/>
  </r>
  <r>
    <n v="198609"/>
    <x v="97"/>
    <s v="NIRAJ KUMAR SINGH"/>
    <x v="0"/>
    <x v="0"/>
    <x v="6"/>
    <x v="0"/>
    <x v="0"/>
    <s v="Mutual Fund"/>
    <s v="ICICI PRUDENTIAL MULTI ASSET FUND"/>
    <m/>
  </r>
  <r>
    <n v="198623"/>
    <x v="97"/>
    <s v="SANDEEP CHAKRABORTY"/>
    <x v="17"/>
    <x v="0"/>
    <x v="2"/>
    <x v="0"/>
    <x v="2"/>
    <s v="Mutual Fund"/>
    <s v="Mirae Asset mid-cap Fund"/>
    <m/>
  </r>
  <r>
    <n v="198630"/>
    <x v="97"/>
    <s v="SOMDUTT SHARMA"/>
    <x v="10"/>
    <x v="0"/>
    <x v="2"/>
    <x v="0"/>
    <x v="1"/>
    <s v="Mutual Fund"/>
    <s v="SBI small-cap fund."/>
    <m/>
  </r>
  <r>
    <n v="198621"/>
    <x v="97"/>
    <s v="JITENDRA SINGH"/>
    <x v="1"/>
    <x v="0"/>
    <x v="2"/>
    <x v="0"/>
    <x v="1"/>
    <s v="Mutual Fund"/>
    <s v="Mirae Asset Flexi-cap Fund"/>
    <m/>
  </r>
  <r>
    <n v="198618"/>
    <x v="97"/>
    <s v="AKASH SHARMA"/>
    <x v="7"/>
    <x v="0"/>
    <x v="6"/>
    <x v="0"/>
    <x v="0"/>
    <s v="Mutual Fund"/>
    <s v="HDFC FOCUSED 30 FUND"/>
    <m/>
  </r>
  <r>
    <n v="198616"/>
    <x v="97"/>
    <s v="NALAWADE SANKET"/>
    <x v="11"/>
    <x v="0"/>
    <x v="6"/>
    <x v="0"/>
    <x v="1"/>
    <s v="Mutual Fund"/>
    <s v="MIRAE ASSET FLEXI CAP FUND"/>
    <m/>
  </r>
  <r>
    <n v="198626"/>
    <x v="97"/>
    <s v="NALAWADE SANKET"/>
    <x v="25"/>
    <x v="1"/>
    <x v="6"/>
    <x v="0"/>
    <x v="0"/>
    <s v="Mutual Fund"/>
    <s v="MIRAE ASSET FLEXI CAP FUND"/>
    <m/>
  </r>
  <r>
    <n v="198612"/>
    <x v="97"/>
    <s v="SHRIRAM MADHUSUDAN TILAK"/>
    <x v="0"/>
    <x v="0"/>
    <x v="6"/>
    <x v="0"/>
    <x v="2"/>
    <s v="Mutual Fund"/>
    <s v="MIRAE ASSET HYBRID EQUITY FUND"/>
    <m/>
  </r>
  <r>
    <n v="198610"/>
    <x v="97"/>
    <s v="ASHUTOSH SINGH"/>
    <x v="19"/>
    <x v="0"/>
    <x v="0"/>
    <x v="0"/>
    <x v="0"/>
    <s v="Mutual Fund"/>
    <s v="Kotak multi asset allocator FoF"/>
    <m/>
  </r>
  <r>
    <n v="198632"/>
    <x v="97"/>
    <s v="ARVIND KUMAR"/>
    <x v="10"/>
    <x v="0"/>
    <x v="2"/>
    <x v="0"/>
    <x v="1"/>
    <s v="Mutual Fund"/>
    <s v="Quant Flexi-Cap Fund"/>
    <m/>
  </r>
  <r>
    <n v="198629"/>
    <x v="97"/>
    <s v="C BARATHAN"/>
    <x v="0"/>
    <x v="0"/>
    <x v="1"/>
    <x v="0"/>
    <x v="1"/>
    <s v="Mutual Fund"/>
    <s v="HDFC Multi Cap Fund Regular"/>
    <m/>
  </r>
  <r>
    <n v="198611"/>
    <x v="97"/>
    <s v="ASHUTOSH SINGH"/>
    <x v="19"/>
    <x v="0"/>
    <x v="0"/>
    <x v="0"/>
    <x v="1"/>
    <s v="Mutual Fund"/>
    <s v="Quant Flexi Cap Fund"/>
    <m/>
  </r>
  <r>
    <n v="198619"/>
    <x v="97"/>
    <s v="ASHISH VASHISTH"/>
    <x v="0"/>
    <x v="0"/>
    <x v="2"/>
    <x v="0"/>
    <x v="2"/>
    <s v="Mutual Fund"/>
    <s v="Canara Robeco Small-cap Fund"/>
    <m/>
  </r>
  <r>
    <n v="198634"/>
    <x v="97"/>
    <s v="UTTAM CHAUHAN"/>
    <x v="3"/>
    <x v="0"/>
    <x v="2"/>
    <x v="0"/>
    <x v="0"/>
    <s v="Mutual Fund"/>
    <s v="Kotak Equity Opportunities Fund"/>
    <m/>
  </r>
  <r>
    <n v="198631"/>
    <x v="97"/>
    <s v="ARVIND KUMAR"/>
    <x v="10"/>
    <x v="0"/>
    <x v="2"/>
    <x v="0"/>
    <x v="0"/>
    <s v="Mutual Fund"/>
    <s v="Kotak Multicap Fund"/>
    <m/>
  </r>
  <r>
    <n v="198620"/>
    <x v="97"/>
    <s v="JITENDRA SINGH"/>
    <x v="1"/>
    <x v="0"/>
    <x v="2"/>
    <x v="0"/>
    <x v="1"/>
    <s v="Mutual Fund"/>
    <s v="ICICI Prudential Equity &amp; Debt Fund"/>
    <m/>
  </r>
  <r>
    <n v="198660"/>
    <x v="97"/>
    <s v="RICHA KUMARI"/>
    <x v="0"/>
    <x v="0"/>
    <x v="1"/>
    <x v="0"/>
    <x v="0"/>
    <s v="Mutual Fund"/>
    <s v="HDFC Focused 30 Fund"/>
    <m/>
  </r>
  <r>
    <n v="198608"/>
    <x v="97"/>
    <s v="KSHITIJA NARAWANE"/>
    <x v="3"/>
    <x v="0"/>
    <x v="1"/>
    <x v="0"/>
    <x v="1"/>
    <s v="Mutual Fund"/>
    <s v="HDFC Multi Cap Fund Regular"/>
    <m/>
  </r>
  <r>
    <n v="198625"/>
    <x v="97"/>
    <s v="RAVINDRA KUMAR"/>
    <x v="1"/>
    <x v="0"/>
    <x v="1"/>
    <x v="0"/>
    <x v="1"/>
    <s v="Mutual Fund"/>
    <s v="BOI india small cap fund"/>
    <m/>
  </r>
  <r>
    <n v="198662"/>
    <x v="97"/>
    <s v="RISHBHA OHRI"/>
    <x v="0"/>
    <x v="0"/>
    <x v="1"/>
    <x v="0"/>
    <x v="1"/>
    <s v="Mutual Fund"/>
    <s v="quant small cpa fund"/>
    <m/>
  </r>
  <r>
    <n v="198617"/>
    <x v="97"/>
    <s v="DEVESH JOSHI"/>
    <x v="0"/>
    <x v="0"/>
    <x v="1"/>
    <x v="0"/>
    <x v="2"/>
    <s v="Mutual Fund"/>
    <s v="axis small cap fund"/>
    <m/>
  </r>
  <r>
    <n v="198661"/>
    <x v="97"/>
    <s v="RISHBHA OHRI"/>
    <x v="0"/>
    <x v="0"/>
    <x v="1"/>
    <x v="0"/>
    <x v="0"/>
    <s v="Mutual Fund"/>
    <s v="quant small cpa fund"/>
    <m/>
  </r>
  <r>
    <n v="198628"/>
    <x v="97"/>
    <s v="RAJNISH SRIVASTAVA"/>
    <x v="1"/>
    <x v="0"/>
    <x v="1"/>
    <x v="0"/>
    <x v="0"/>
    <s v="Mutual Fund"/>
    <s v="Quant Flexi Cap Fund"/>
    <m/>
  </r>
  <r>
    <n v="198627"/>
    <x v="97"/>
    <s v="YASHPAL CHITRA"/>
    <x v="0"/>
    <x v="0"/>
    <x v="1"/>
    <x v="0"/>
    <x v="0"/>
    <s v="Mutual Fund"/>
    <s v="HDFC Multi Cap Fund Regular"/>
    <m/>
  </r>
  <r>
    <n v="198624"/>
    <x v="97"/>
    <s v="PRASHANT KUMAR"/>
    <x v="3"/>
    <x v="0"/>
    <x v="5"/>
    <x v="0"/>
    <x v="0"/>
    <s v="Mutual Fund"/>
    <s v="HDFC Focused 30 Fund"/>
    <m/>
  </r>
  <r>
    <n v="198635"/>
    <x v="97"/>
    <s v="RABINDRA KUMAR SAHU"/>
    <x v="0"/>
    <x v="0"/>
    <x v="6"/>
    <x v="0"/>
    <x v="0"/>
    <s v="Mutual Fund"/>
    <s v="MIRAE ASSET FLEXI CAP FUND"/>
    <m/>
  </r>
  <r>
    <n v="198633"/>
    <x v="97"/>
    <s v="PUNIT KUMAR"/>
    <x v="7"/>
    <x v="0"/>
    <x v="3"/>
    <x v="0"/>
    <x v="1"/>
    <s v="Mutual Fund"/>
    <s v="HDFC Multicap Fund"/>
    <m/>
  </r>
  <r>
    <n v="198637"/>
    <x v="97"/>
    <s v="RABINDRA KUMAR SAHU"/>
    <x v="1"/>
    <x v="0"/>
    <x v="6"/>
    <x v="0"/>
    <x v="0"/>
    <s v="Mutual Fund"/>
    <s v="SBI SMALL CAP FUND"/>
    <m/>
  </r>
  <r>
    <n v="198636"/>
    <x v="97"/>
    <s v="RABINDRA KUMAR SAHU"/>
    <x v="10"/>
    <x v="0"/>
    <x v="6"/>
    <x v="0"/>
    <x v="0"/>
    <s v="Mutual Fund"/>
    <s v="HDFC FOCUSED 30 FUND"/>
    <m/>
  </r>
  <r>
    <n v="198614"/>
    <x v="97"/>
    <s v="ANURODH G SHAHAPURKAR"/>
    <x v="1"/>
    <x v="0"/>
    <x v="3"/>
    <x v="0"/>
    <x v="0"/>
    <s v="Mutual Fund"/>
    <s v="PARAG PARIKH FLEXI CAP FUND"/>
    <m/>
  </r>
  <r>
    <n v="198613"/>
    <x v="97"/>
    <s v="ANURODH G SHAHAPURKAR"/>
    <x v="1"/>
    <x v="0"/>
    <x v="3"/>
    <x v="0"/>
    <x v="0"/>
    <s v="Mutual Fund"/>
    <s v="Mirae Asset flexi cap fund"/>
    <m/>
  </r>
  <r>
    <n v="198622"/>
    <x v="97"/>
    <s v="SMARANIKA SAHU"/>
    <x v="1"/>
    <x v="0"/>
    <x v="3"/>
    <x v="0"/>
    <x v="2"/>
    <s v="Mutual Fund"/>
    <s v="Mirae Asset Tax Saver Fund"/>
    <m/>
  </r>
  <r>
    <n v="198615"/>
    <x v="97"/>
    <s v="ANURODH G SHAHAPURKAR"/>
    <x v="7"/>
    <x v="0"/>
    <x v="3"/>
    <x v="0"/>
    <x v="0"/>
    <s v="Mutual Fund"/>
    <s v="SBI SMALL CAP"/>
    <m/>
  </r>
  <r>
    <n v="198652"/>
    <x v="98"/>
    <s v="JAI SHIV GUPTA"/>
    <x v="1"/>
    <x v="0"/>
    <x v="2"/>
    <x v="0"/>
    <x v="0"/>
    <s v="Mutual Fund"/>
    <s v="Parag Parikh Flexi-cap Fund"/>
    <m/>
  </r>
  <r>
    <n v="198638"/>
    <x v="98"/>
    <s v="ABHIKALP SRIVASTAV"/>
    <x v="1"/>
    <x v="0"/>
    <x v="0"/>
    <x v="0"/>
    <x v="0"/>
    <s v="Mutual Fund"/>
    <s v="Quant Flexi Cap Fund"/>
    <m/>
  </r>
  <r>
    <n v="198642"/>
    <x v="98"/>
    <s v="GAURAV JAIN"/>
    <x v="0"/>
    <x v="0"/>
    <x v="2"/>
    <x v="0"/>
    <x v="0"/>
    <s v="Mutual Fund"/>
    <s v="Canara Robeco Mid-cap Fund"/>
    <m/>
  </r>
  <r>
    <n v="198651"/>
    <x v="98"/>
    <s v="CHAMAN"/>
    <x v="0"/>
    <x v="0"/>
    <x v="4"/>
    <x v="0"/>
    <x v="0"/>
    <s v="Mutual Fund"/>
    <s v="PARAG PARIKH TAXSAVER FUND"/>
    <m/>
  </r>
  <r>
    <n v="198641"/>
    <x v="98"/>
    <s v="MEENA CHAUHAN"/>
    <x v="0"/>
    <x v="0"/>
    <x v="2"/>
    <x v="0"/>
    <x v="1"/>
    <s v="Mutual Fund"/>
    <s v="axis small-cap fund"/>
    <m/>
  </r>
  <r>
    <n v="198650"/>
    <x v="98"/>
    <s v="MAHENDRA"/>
    <x v="3"/>
    <x v="0"/>
    <x v="4"/>
    <x v="0"/>
    <x v="0"/>
    <s v="Mutual Fund"/>
    <s v="HDFC MULTICAP FUND"/>
    <m/>
  </r>
  <r>
    <n v="198643"/>
    <x v="98"/>
    <s v="GAURAV JAIN"/>
    <x v="17"/>
    <x v="0"/>
    <x v="2"/>
    <x v="0"/>
    <x v="0"/>
    <s v="Mutual Fund"/>
    <s v="HDFC Focused 30 Fund"/>
    <m/>
  </r>
  <r>
    <n v="198647"/>
    <x v="98"/>
    <s v="TANUJ BHUTANI"/>
    <x v="1"/>
    <x v="0"/>
    <x v="0"/>
    <x v="0"/>
    <x v="0"/>
    <s v="Mutual Fund"/>
    <s v="Mirae Asset midcap fund"/>
    <m/>
  </r>
  <r>
    <n v="198639"/>
    <x v="98"/>
    <s v="ABHIKALP SRIVASTAV"/>
    <x v="7"/>
    <x v="0"/>
    <x v="0"/>
    <x v="0"/>
    <x v="0"/>
    <s v="Mutual Fund"/>
    <s v="ICICI Balanced Advantage Fund"/>
    <m/>
  </r>
  <r>
    <n v="198648"/>
    <x v="98"/>
    <s v="TANUJ BHUTANI"/>
    <x v="1"/>
    <x v="0"/>
    <x v="0"/>
    <x v="0"/>
    <x v="1"/>
    <s v="Mutual Fund"/>
    <s v="Quant Flexi Cap Fund"/>
    <m/>
  </r>
  <r>
    <n v="198645"/>
    <x v="98"/>
    <s v="RAJESH D TARE"/>
    <x v="11"/>
    <x v="0"/>
    <x v="3"/>
    <x v="0"/>
    <x v="0"/>
    <s v="Mutual Fund"/>
    <s v="ICICI Prudential Equity &amp; Debt Fund"/>
    <m/>
  </r>
  <r>
    <n v="198649"/>
    <x v="98"/>
    <s v="RAHUL NANDA"/>
    <x v="1"/>
    <x v="0"/>
    <x v="3"/>
    <x v="0"/>
    <x v="1"/>
    <s v="Mutual Fund"/>
    <s v="Mirae Asset flexi cap fund"/>
    <m/>
  </r>
  <r>
    <n v="198659"/>
    <x v="98"/>
    <s v="UTTAMKUMAR TUKARAM PATIL"/>
    <x v="3"/>
    <x v="0"/>
    <x v="6"/>
    <x v="0"/>
    <x v="2"/>
    <s v="Mutual Fund"/>
    <s v="MIRAE ASSET HYBRID EQUITY FUND"/>
    <m/>
  </r>
  <r>
    <n v="198658"/>
    <x v="98"/>
    <s v="DEEPAK KUMAR SINGH"/>
    <x v="7"/>
    <x v="0"/>
    <x v="5"/>
    <x v="0"/>
    <x v="2"/>
    <s v="Mutual Fund"/>
    <s v="Mirae Asset Tax Saver"/>
    <m/>
  </r>
  <r>
    <n v="198657"/>
    <x v="98"/>
    <s v="DEEPAK KUMAR SINGH"/>
    <x v="5"/>
    <x v="0"/>
    <x v="5"/>
    <x v="0"/>
    <x v="2"/>
    <s v="Mutual Fund"/>
    <s v="Mirae Asset Midcap Fund"/>
    <m/>
  </r>
  <r>
    <n v="198644"/>
    <x v="98"/>
    <s v="RAJESH D TARE"/>
    <x v="11"/>
    <x v="0"/>
    <x v="3"/>
    <x v="0"/>
    <x v="0"/>
    <s v="Mutual Fund"/>
    <s v="Canara Robeco small cap fund"/>
    <m/>
  </r>
  <r>
    <n v="198646"/>
    <x v="98"/>
    <s v="SUSHIL DARJI"/>
    <x v="3"/>
    <x v="0"/>
    <x v="2"/>
    <x v="0"/>
    <x v="0"/>
    <s v="Mutual Fund"/>
    <s v="Parag Parikh Flexi-cap Fund"/>
    <m/>
  </r>
  <r>
    <n v="198640"/>
    <x v="98"/>
    <s v="MEENA CHAUHAN"/>
    <x v="3"/>
    <x v="0"/>
    <x v="2"/>
    <x v="0"/>
    <x v="0"/>
    <s v="Mutual Fund"/>
    <s v="Canara Robeco Focused Equity Fund"/>
    <m/>
  </r>
  <r>
    <n v="198653"/>
    <x v="98"/>
    <s v="JAI SHIV GUPTA"/>
    <x v="1"/>
    <x v="0"/>
    <x v="2"/>
    <x v="0"/>
    <x v="0"/>
    <s v="Mutual Fund"/>
    <s v="canara robeco emerging equities fund"/>
    <m/>
  </r>
  <r>
    <n v="198654"/>
    <x v="98"/>
    <s v="SHIKHA GOEL"/>
    <x v="10"/>
    <x v="0"/>
    <x v="6"/>
    <x v="0"/>
    <x v="2"/>
    <s v="Mutual Fund"/>
    <s v="SBI SMALL CAP FUND"/>
    <m/>
  </r>
  <r>
    <n v="198655"/>
    <x v="98"/>
    <s v="POOJA SHARMA"/>
    <x v="0"/>
    <x v="0"/>
    <x v="6"/>
    <x v="0"/>
    <x v="2"/>
    <s v="Mutual Fund"/>
    <s v="AXIS SMALL CAP FUND"/>
    <m/>
  </r>
  <r>
    <n v="198656"/>
    <x v="98"/>
    <s v="POOJA SHARMA"/>
    <x v="0"/>
    <x v="0"/>
    <x v="6"/>
    <x v="0"/>
    <x v="2"/>
    <s v="Mutual Fund"/>
    <s v="PARAG PARIKH FLEXI CAP FUND"/>
    <m/>
  </r>
  <r>
    <n v="198667"/>
    <x v="99"/>
    <s v="TIKA RAM"/>
    <x v="4"/>
    <x v="0"/>
    <x v="5"/>
    <x v="0"/>
    <x v="0"/>
    <s v="Mutual Fund"/>
    <s v="Quant Flexicap Fund"/>
    <m/>
  </r>
  <r>
    <n v="198670"/>
    <x v="99"/>
    <s v="SHRI KRISHNA"/>
    <x v="0"/>
    <x v="0"/>
    <x v="5"/>
    <x v="0"/>
    <x v="0"/>
    <s v="Mutual Fund"/>
    <s v="SBI SMALL CAP FUND"/>
    <m/>
  </r>
  <r>
    <n v="198665"/>
    <x v="99"/>
    <s v="MANOJ DORA"/>
    <x v="1"/>
    <x v="0"/>
    <x v="2"/>
    <x v="0"/>
    <x v="0"/>
    <s v="Mutual Fund"/>
    <s v="ICICI Prudential Multi-Asset Fund"/>
    <m/>
  </r>
  <r>
    <n v="198671"/>
    <x v="99"/>
    <s v="NIKUNJ ARORA"/>
    <x v="6"/>
    <x v="1"/>
    <x v="6"/>
    <x v="0"/>
    <x v="0"/>
    <s v="Mutual Fund"/>
    <s v="PARAG PARIKH FLEXI CAP FUND"/>
    <m/>
  </r>
  <r>
    <n v="198669"/>
    <x v="99"/>
    <s v="SHRI KRISHNA"/>
    <x v="11"/>
    <x v="0"/>
    <x v="5"/>
    <x v="0"/>
    <x v="2"/>
    <s v="Mutual Fund"/>
    <s v="Parag Parikh Flexicap Fund"/>
    <m/>
  </r>
  <r>
    <n v="198664"/>
    <x v="99"/>
    <s v="PRASUN KUMAR"/>
    <x v="11"/>
    <x v="0"/>
    <x v="1"/>
    <x v="0"/>
    <x v="0"/>
    <s v="Mutual Fund"/>
    <s v="Canara Robeco mid cap fund"/>
    <m/>
  </r>
  <r>
    <n v="198668"/>
    <x v="99"/>
    <s v="MANOJ KUMAR SINGH"/>
    <x v="0"/>
    <x v="0"/>
    <x v="1"/>
    <x v="0"/>
    <x v="1"/>
    <s v="Mutual Fund"/>
    <s v="HDFC MULTICAP FUND"/>
    <m/>
  </r>
  <r>
    <n v="198663"/>
    <x v="99"/>
    <s v="PRASUN KUMAR"/>
    <x v="0"/>
    <x v="0"/>
    <x v="1"/>
    <x v="0"/>
    <x v="0"/>
    <s v="Mutual Fund"/>
    <s v="HDFC Multicap fund"/>
    <m/>
  </r>
  <r>
    <n v="198666"/>
    <x v="99"/>
    <s v="TIKA RAM"/>
    <x v="4"/>
    <x v="0"/>
    <x v="5"/>
    <x v="0"/>
    <x v="0"/>
    <s v="Mutual Fund"/>
    <s v="Mirae Asset Midcap Fund"/>
    <m/>
  </r>
  <r>
    <n v="198673"/>
    <x v="99"/>
    <s v="ARUN KUMAR"/>
    <x v="1"/>
    <x v="0"/>
    <x v="1"/>
    <x v="0"/>
    <x v="1"/>
    <s v="Mutual Fund"/>
    <s v="SBI SMALL CAP FUND"/>
    <m/>
  </r>
  <r>
    <n v="198672"/>
    <x v="99"/>
    <s v="ARUN KUMAR"/>
    <x v="1"/>
    <x v="0"/>
    <x v="1"/>
    <x v="0"/>
    <x v="1"/>
    <s v="Mutual Fund"/>
    <s v="QUANT FLEXI CAP FIUND"/>
    <m/>
  </r>
  <r>
    <n v="198679"/>
    <x v="100"/>
    <s v="ANIL SINGH"/>
    <x v="11"/>
    <x v="0"/>
    <x v="2"/>
    <x v="0"/>
    <x v="0"/>
    <s v="Mutual Fund"/>
    <s v="Mirae Asset Flexi-cap Fund"/>
    <m/>
  </r>
  <r>
    <n v="198680"/>
    <x v="100"/>
    <s v="ANIL SINGH"/>
    <x v="11"/>
    <x v="0"/>
    <x v="2"/>
    <x v="0"/>
    <x v="0"/>
    <s v="Mutual Fund"/>
    <s v="Canara Robeco Small-cap Fund"/>
    <m/>
  </r>
  <r>
    <n v="199683"/>
    <x v="100"/>
    <s v="VIPUL JAIN"/>
    <x v="6"/>
    <x v="1"/>
    <x v="2"/>
    <x v="0"/>
    <x v="0"/>
    <s v="Mutual Fund"/>
    <s v="HDFC Focused 30 Fund"/>
    <m/>
  </r>
  <r>
    <n v="199685"/>
    <x v="100"/>
    <s v="VIPUL JAIN"/>
    <x v="6"/>
    <x v="1"/>
    <x v="2"/>
    <x v="0"/>
    <x v="0"/>
    <s v="Mutual Fund"/>
    <s v="Parag Parikh Flexi-cap Fund"/>
    <m/>
  </r>
  <r>
    <n v="199686"/>
    <x v="100"/>
    <s v="VIPUL JAIN"/>
    <x v="6"/>
    <x v="1"/>
    <x v="2"/>
    <x v="0"/>
    <x v="0"/>
    <s v="Mutual Fund"/>
    <s v="Quant Flexi-Cap Fund"/>
    <m/>
  </r>
  <r>
    <n v="198682"/>
    <x v="100"/>
    <s v="SALIL MITTAL"/>
    <x v="14"/>
    <x v="1"/>
    <x v="0"/>
    <x v="0"/>
    <x v="0"/>
    <s v="Mutual Fund"/>
    <s v="Quant Flexi Cap Fund"/>
    <m/>
  </r>
  <r>
    <n v="199682"/>
    <x v="100"/>
    <s v="SALIL MITTAL"/>
    <x v="14"/>
    <x v="1"/>
    <x v="0"/>
    <x v="0"/>
    <x v="0"/>
    <s v="Mutual Fund"/>
    <s v="ICICI Prudential Multi Asset Fund"/>
    <m/>
  </r>
  <r>
    <n v="198681"/>
    <x v="100"/>
    <s v="SALIL MITTAL"/>
    <x v="6"/>
    <x v="1"/>
    <x v="0"/>
    <x v="0"/>
    <x v="0"/>
    <s v="Mutual Fund"/>
    <s v="HDFC Focused 30 fund"/>
    <m/>
  </r>
  <r>
    <n v="200682"/>
    <x v="100"/>
    <s v="KAUSHIK KUMAR DE"/>
    <x v="14"/>
    <x v="1"/>
    <x v="2"/>
    <x v="0"/>
    <x v="0"/>
    <s v="Mutual Fund"/>
    <s v="Mirae Asset Flexi-cap Fund"/>
    <m/>
  </r>
  <r>
    <n v="200683"/>
    <x v="100"/>
    <s v="KAUSHIK KUMAR DE"/>
    <x v="14"/>
    <x v="1"/>
    <x v="2"/>
    <x v="0"/>
    <x v="0"/>
    <s v="Mutual Fund"/>
    <s v="HDFC Focused 30 Fund"/>
    <m/>
  </r>
  <r>
    <n v="200684"/>
    <x v="100"/>
    <s v="POONAM"/>
    <x v="0"/>
    <x v="0"/>
    <x v="6"/>
    <x v="0"/>
    <x v="0"/>
    <s v="Mutual Fund"/>
    <s v="HDFC FOCUSED 30 FUND"/>
    <m/>
  </r>
  <r>
    <n v="200685"/>
    <x v="100"/>
    <s v="RUPALI BAJPAI"/>
    <x v="5"/>
    <x v="0"/>
    <x v="6"/>
    <x v="0"/>
    <x v="0"/>
    <s v="Mutual Fund"/>
    <s v="PARAG PARIKH FLEXI CAP FUND"/>
    <m/>
  </r>
  <r>
    <n v="200687"/>
    <x v="100"/>
    <s v="RUPALI BAJPAI"/>
    <x v="1"/>
    <x v="0"/>
    <x v="6"/>
    <x v="0"/>
    <x v="0"/>
    <s v="Mutual Fund"/>
    <s v="ICICI PRUDENTIAL MULTI ASSET FUND"/>
    <m/>
  </r>
  <r>
    <n v="200686"/>
    <x v="100"/>
    <s v="BALVEER SINGH"/>
    <x v="1"/>
    <x v="0"/>
    <x v="5"/>
    <x v="0"/>
    <x v="0"/>
    <s v="Mutual Fund"/>
    <s v="HDFC Focused 30 Fund"/>
    <m/>
  </r>
  <r>
    <n v="199681"/>
    <x v="100"/>
    <s v="ANUJ SANJAY AGARWAL"/>
    <x v="32"/>
    <x v="1"/>
    <x v="1"/>
    <x v="1"/>
    <x v="0"/>
    <s v="Mutual Fund"/>
    <s v="canara small cap fund"/>
    <m/>
  </r>
  <r>
    <n v="198674"/>
    <x v="100"/>
    <s v="PRIYA RANJAN KUMAR"/>
    <x v="14"/>
    <x v="1"/>
    <x v="3"/>
    <x v="0"/>
    <x v="0"/>
    <s v="Mutual Fund"/>
    <s v="TATA SMALL CAP FUND"/>
    <m/>
  </r>
  <r>
    <n v="198677"/>
    <x v="100"/>
    <s v="SANJAY KUMAR SINHA"/>
    <x v="11"/>
    <x v="0"/>
    <x v="6"/>
    <x v="0"/>
    <x v="1"/>
    <s v="Mutual Fund"/>
    <s v="PARAG PARIKH FLEXI CAP FUND"/>
    <m/>
  </r>
  <r>
    <n v="198678"/>
    <x v="100"/>
    <s v="RITABEN GOVINDBHAI FALDU"/>
    <x v="7"/>
    <x v="0"/>
    <x v="2"/>
    <x v="0"/>
    <x v="0"/>
    <s v="Mutual Fund"/>
    <s v="Mirae Asset Tax Saver Fund"/>
    <m/>
  </r>
  <r>
    <n v="199684"/>
    <x v="100"/>
    <s v="VIPUL JAIN"/>
    <x v="6"/>
    <x v="1"/>
    <x v="2"/>
    <x v="0"/>
    <x v="0"/>
    <s v="Mutual Fund"/>
    <s v="ICICI Prudential Multi-Asset Fund"/>
    <m/>
  </r>
  <r>
    <n v="200688"/>
    <x v="100"/>
    <s v="POONAM"/>
    <x v="0"/>
    <x v="0"/>
    <x v="6"/>
    <x v="0"/>
    <x v="0"/>
    <s v="Mutual Fund"/>
    <s v="SBI SMALL CAP"/>
    <m/>
  </r>
  <r>
    <n v="198675"/>
    <x v="100"/>
    <s v="YASH KULSHRESTHA"/>
    <x v="25"/>
    <x v="1"/>
    <x v="6"/>
    <x v="0"/>
    <x v="0"/>
    <s v="Mutual Fund"/>
    <s v="TATA SMALL CAP FUND"/>
    <m/>
  </r>
  <r>
    <n v="198676"/>
    <x v="100"/>
    <s v="YASH KULSHRESTHA"/>
    <x v="3"/>
    <x v="0"/>
    <x v="6"/>
    <x v="0"/>
    <x v="1"/>
    <s v="Mutual Fund"/>
    <s v="HDFC MULTI CAP FUND"/>
    <m/>
  </r>
  <r>
    <n v="200703"/>
    <x v="101"/>
    <s v="ARUN CHANDA"/>
    <x v="11"/>
    <x v="0"/>
    <x v="6"/>
    <x v="0"/>
    <x v="0"/>
    <s v="Mutual Fund"/>
    <s v="HDFC FOCUSED 30 FUND"/>
    <m/>
  </r>
  <r>
    <n v="200704"/>
    <x v="101"/>
    <s v="ARUN CHANDA"/>
    <x v="11"/>
    <x v="0"/>
    <x v="6"/>
    <x v="0"/>
    <x v="0"/>
    <s v="Mutual Fund"/>
    <s v="ICICI PRUDENTIAL MULTI ASSET FUND"/>
    <m/>
  </r>
  <r>
    <n v="200697"/>
    <x v="101"/>
    <s v="ALOK KUMAR"/>
    <x v="0"/>
    <x v="0"/>
    <x v="6"/>
    <x v="0"/>
    <x v="1"/>
    <s v="Mutual Fund"/>
    <s v="SBI SMALL CAP FUND"/>
    <m/>
  </r>
  <r>
    <n v="200698"/>
    <x v="101"/>
    <s v="ALOK KUMAR"/>
    <x v="4"/>
    <x v="0"/>
    <x v="6"/>
    <x v="0"/>
    <x v="1"/>
    <s v="Mutual Fund"/>
    <s v="HDFC FOCUSED 30 FUND"/>
    <m/>
  </r>
  <r>
    <n v="200690"/>
    <x v="101"/>
    <s v="YOGITA NARANG"/>
    <x v="14"/>
    <x v="1"/>
    <x v="2"/>
    <x v="0"/>
    <x v="0"/>
    <s v="Mutual Fund"/>
    <s v="ICICI Prudential Multi-Asset Fund"/>
    <m/>
  </r>
  <r>
    <n v="200695"/>
    <x v="101"/>
    <s v="DEEPANKAR PANDEY"/>
    <x v="0"/>
    <x v="0"/>
    <x v="2"/>
    <x v="1"/>
    <x v="0"/>
    <s v="Mutual Fund"/>
    <s v="ICICI Prudential Multi-Asset Fund"/>
    <m/>
  </r>
  <r>
    <n v="200696"/>
    <x v="101"/>
    <s v="DEEPANKAR PANDEY"/>
    <x v="0"/>
    <x v="0"/>
    <x v="2"/>
    <x v="1"/>
    <x v="0"/>
    <s v="Mutual Fund"/>
    <s v="SBI small-cap fund."/>
    <m/>
  </r>
  <r>
    <n v="200689"/>
    <x v="101"/>
    <s v="YOGITA NARANG"/>
    <x v="11"/>
    <x v="0"/>
    <x v="2"/>
    <x v="0"/>
    <x v="0"/>
    <s v="Mutual Fund"/>
    <s v="SBI small-cap fund."/>
    <m/>
  </r>
  <r>
    <n v="200694"/>
    <x v="101"/>
    <s v="MATHEW VARGHESE"/>
    <x v="0"/>
    <x v="0"/>
    <x v="2"/>
    <x v="0"/>
    <x v="0"/>
    <s v="Mutual Fund"/>
    <s v="HDFC Focused 30 Fund"/>
    <m/>
  </r>
  <r>
    <n v="200702"/>
    <x v="101"/>
    <s v="SHANKAR RAO ATAPAKALA"/>
    <x v="7"/>
    <x v="0"/>
    <x v="3"/>
    <x v="0"/>
    <x v="0"/>
    <s v="Mutual Fund"/>
    <s v="ICICI Multi Asset Fund"/>
    <m/>
  </r>
  <r>
    <n v="202731"/>
    <x v="101"/>
    <s v="UDAY SINGH"/>
    <x v="10"/>
    <x v="0"/>
    <x v="1"/>
    <x v="0"/>
    <x v="0"/>
    <s v="Mutual Fund"/>
    <s v="HDFC MULTI-CAP FUND"/>
    <m/>
  </r>
  <r>
    <n v="202735"/>
    <x v="101"/>
    <s v="LALIT KUMAR CHUTANI"/>
    <x v="1"/>
    <x v="0"/>
    <x v="1"/>
    <x v="0"/>
    <x v="0"/>
    <s v="Mutual Fund"/>
    <s v="Canara Robeco Focused Equity"/>
    <m/>
  </r>
  <r>
    <n v="202734"/>
    <x v="101"/>
    <s v="LALIT KUMAR CHUTANI"/>
    <x v="3"/>
    <x v="0"/>
    <x v="1"/>
    <x v="0"/>
    <x v="0"/>
    <s v="Mutual Fund"/>
    <s v="HDFC Multi Cap Fund"/>
    <m/>
  </r>
  <r>
    <n v="202732"/>
    <x v="101"/>
    <s v="LALIT KUMAR CHUTANI"/>
    <x v="3"/>
    <x v="0"/>
    <x v="1"/>
    <x v="0"/>
    <x v="1"/>
    <s v="Mutual Fund"/>
    <s v="Quant Flexi Cap Fund"/>
    <m/>
  </r>
  <r>
    <n v="202733"/>
    <x v="101"/>
    <s v="LALIT KUMAR CHUTANI"/>
    <x v="1"/>
    <x v="0"/>
    <x v="1"/>
    <x v="0"/>
    <x v="1"/>
    <s v="Mutual Fund"/>
    <s v="ICICI Prudential Multi-Asset"/>
    <m/>
  </r>
  <r>
    <n v="200691"/>
    <x v="101"/>
    <s v="RAKESH KUMAR MOHANTY"/>
    <x v="7"/>
    <x v="0"/>
    <x v="5"/>
    <x v="0"/>
    <x v="0"/>
    <s v="Mutual Fund"/>
    <s v="Mirae Asset Midcap Fund"/>
    <m/>
  </r>
  <r>
    <n v="200699"/>
    <x v="101"/>
    <s v="ASHWINI KUMAR PAL"/>
    <x v="1"/>
    <x v="0"/>
    <x v="3"/>
    <x v="0"/>
    <x v="0"/>
    <s v="Mutual Fund"/>
    <s v="SBI SMALL CAP"/>
    <m/>
  </r>
  <r>
    <n v="200701"/>
    <x v="101"/>
    <s v="SHANKAR RAO ATAPAKALA"/>
    <x v="1"/>
    <x v="0"/>
    <x v="3"/>
    <x v="0"/>
    <x v="0"/>
    <s v="Mutual Fund"/>
    <s v="Mirae Asset flexi cap fund"/>
    <m/>
  </r>
  <r>
    <n v="200700"/>
    <x v="101"/>
    <s v="ASHWINI KUMAR PAL"/>
    <x v="7"/>
    <x v="0"/>
    <x v="3"/>
    <x v="0"/>
    <x v="1"/>
    <s v="Mutual Fund"/>
    <s v="BOI FLEXI CAP FUND"/>
    <m/>
  </r>
  <r>
    <n v="200692"/>
    <x v="101"/>
    <s v="RAKESH KUMAR MOHANTY"/>
    <x v="7"/>
    <x v="0"/>
    <x v="5"/>
    <x v="0"/>
    <x v="0"/>
    <s v="Mutual Fund"/>
    <s v="Parag Parikh Flexicap Fund"/>
    <m/>
  </r>
  <r>
    <n v="200693"/>
    <x v="101"/>
    <s v="SAYED MUDASSIR KAZMI"/>
    <x v="3"/>
    <x v="0"/>
    <x v="5"/>
    <x v="0"/>
    <x v="1"/>
    <s v="Mutual Fund"/>
    <s v="HDFC Focused 30 Fund"/>
    <m/>
  </r>
  <r>
    <n v="200705"/>
    <x v="102"/>
    <s v="KUNAL"/>
    <x v="11"/>
    <x v="0"/>
    <x v="0"/>
    <x v="1"/>
    <x v="0"/>
    <s v="Mutual Fund"/>
    <s v="ICICI Prudential Multi Asset Fund"/>
    <m/>
  </r>
  <r>
    <n v="200706"/>
    <x v="102"/>
    <s v="KUNAL"/>
    <x v="11"/>
    <x v="0"/>
    <x v="0"/>
    <x v="1"/>
    <x v="0"/>
    <s v="Mutual Fund"/>
    <s v="Canara Robeco Small Cap fund"/>
    <m/>
  </r>
  <r>
    <n v="201714"/>
    <x v="103"/>
    <s v="C R RAMASWAMY"/>
    <x v="8"/>
    <x v="0"/>
    <x v="2"/>
    <x v="0"/>
    <x v="1"/>
    <s v="Mutual Fund"/>
    <s v="HDFC Focused 30 Fund"/>
    <m/>
  </r>
  <r>
    <n v="201716"/>
    <x v="103"/>
    <s v="PROMILA"/>
    <x v="4"/>
    <x v="0"/>
    <x v="2"/>
    <x v="0"/>
    <x v="0"/>
    <s v="Mutual Fund"/>
    <s v="ICICI Prudential Equity &amp; Debt Fund"/>
    <m/>
  </r>
  <r>
    <n v="201713"/>
    <x v="103"/>
    <s v="C R RAMASWAMY"/>
    <x v="8"/>
    <x v="0"/>
    <x v="2"/>
    <x v="0"/>
    <x v="2"/>
    <s v="Mutual Fund"/>
    <s v="ICICI Prudential Balanced Advantage Fund"/>
    <m/>
  </r>
  <r>
    <n v="201721"/>
    <x v="103"/>
    <s v="RAJESH VIJAY"/>
    <x v="1"/>
    <x v="0"/>
    <x v="2"/>
    <x v="0"/>
    <x v="1"/>
    <s v="Mutual Fund"/>
    <s v="Mirae Asset Flexi-cap Fund"/>
    <m/>
  </r>
  <r>
    <n v="201717"/>
    <x v="103"/>
    <s v="NAVISH MATHUR"/>
    <x v="4"/>
    <x v="0"/>
    <x v="2"/>
    <x v="0"/>
    <x v="0"/>
    <s v="Mutual Fund"/>
    <s v="Quant Small-Cap Fund"/>
    <m/>
  </r>
  <r>
    <n v="201723"/>
    <x v="103"/>
    <s v="PALAK BAJPAI"/>
    <x v="0"/>
    <x v="0"/>
    <x v="0"/>
    <x v="0"/>
    <x v="0"/>
    <s v="Mutual Fund"/>
    <s v="Canara Robeco Small Cap fund"/>
    <m/>
  </r>
  <r>
    <n v="201722"/>
    <x v="103"/>
    <s v="V HARIHARAN"/>
    <x v="7"/>
    <x v="0"/>
    <x v="0"/>
    <x v="1"/>
    <x v="0"/>
    <s v="Mutual Fund"/>
    <s v="Quant Flexi Cap Fund"/>
    <m/>
  </r>
  <r>
    <n v="201712"/>
    <x v="103"/>
    <s v="PRADEEP HALDER"/>
    <x v="0"/>
    <x v="0"/>
    <x v="5"/>
    <x v="0"/>
    <x v="1"/>
    <s v="Mutual Fund"/>
    <s v="HDFC Multicap Fund"/>
    <m/>
  </r>
  <r>
    <n v="201718"/>
    <x v="103"/>
    <s v="NAVISH MATHUR"/>
    <x v="4"/>
    <x v="0"/>
    <x v="2"/>
    <x v="0"/>
    <x v="0"/>
    <s v="Mutual Fund"/>
    <s v="Tata Small-cap Fund"/>
    <m/>
  </r>
  <r>
    <n v="201719"/>
    <x v="103"/>
    <s v="NAVISH MATHUR"/>
    <x v="4"/>
    <x v="0"/>
    <x v="2"/>
    <x v="0"/>
    <x v="0"/>
    <s v="Mutual Fund"/>
    <s v="HDFC MULTI-CAP FUND"/>
    <m/>
  </r>
  <r>
    <n v="201705"/>
    <x v="103"/>
    <s v="SOMDUTT SHARMA"/>
    <x v="60"/>
    <x v="1"/>
    <x v="2"/>
    <x v="0"/>
    <x v="1"/>
    <s v="Mutual Fund"/>
    <s v="Kotak Multicap Fund"/>
    <m/>
  </r>
  <r>
    <n v="201715"/>
    <x v="103"/>
    <s v="PROMILA"/>
    <x v="4"/>
    <x v="0"/>
    <x v="2"/>
    <x v="0"/>
    <x v="0"/>
    <s v="Mutual Fund"/>
    <s v="Tata Small-cap Fund"/>
    <m/>
  </r>
  <r>
    <n v="202730"/>
    <x v="103"/>
    <s v="VINAY KUMAR MURALI"/>
    <x v="10"/>
    <x v="0"/>
    <x v="1"/>
    <x v="0"/>
    <x v="0"/>
    <s v="Mutual Fund"/>
    <s v="HDFC MULTI-CAP FUND"/>
    <m/>
  </r>
  <r>
    <n v="202726"/>
    <x v="103"/>
    <s v="YASH PAL"/>
    <x v="12"/>
    <x v="0"/>
    <x v="1"/>
    <x v="0"/>
    <x v="1"/>
    <s v="Mutual Fund"/>
    <s v="hdfc focused fund"/>
    <m/>
  </r>
  <r>
    <n v="201720"/>
    <x v="103"/>
    <s v="MOHINI DUTTA"/>
    <x v="3"/>
    <x v="0"/>
    <x v="5"/>
    <x v="0"/>
    <x v="0"/>
    <s v="Mutual Fund"/>
    <s v="HDFC Multicap Fund"/>
    <m/>
  </r>
  <r>
    <n v="202729"/>
    <x v="103"/>
    <s v="VIJAY UNIYAL"/>
    <x v="11"/>
    <x v="0"/>
    <x v="1"/>
    <x v="0"/>
    <x v="1"/>
    <s v="Mutual Fund"/>
    <s v="Edelweiss Mid Cap Fund"/>
    <m/>
  </r>
  <r>
    <n v="202727"/>
    <x v="103"/>
    <s v="VIJAY UNIYAL"/>
    <x v="27"/>
    <x v="0"/>
    <x v="1"/>
    <x v="0"/>
    <x v="2"/>
    <s v="Mutual Fund"/>
    <s v="MIRAE ASSET MIDCAP FUND"/>
    <m/>
  </r>
  <r>
    <n v="202728"/>
    <x v="103"/>
    <s v="VIJAY UNIYAL"/>
    <x v="0"/>
    <x v="0"/>
    <x v="1"/>
    <x v="0"/>
    <x v="1"/>
    <s v="Mutual Fund"/>
    <s v="HDFC MULTICAP FUND"/>
    <m/>
  </r>
  <r>
    <n v="201706"/>
    <x v="103"/>
    <s v="ANAND KUMAR"/>
    <x v="4"/>
    <x v="0"/>
    <x v="2"/>
    <x v="0"/>
    <x v="2"/>
    <s v="Mutual Fund"/>
    <s v="Parag Parikh Flexi-cap Fund"/>
    <m/>
  </r>
  <r>
    <n v="201707"/>
    <x v="103"/>
    <s v="ANAND KUMAR"/>
    <x v="4"/>
    <x v="0"/>
    <x v="2"/>
    <x v="0"/>
    <x v="1"/>
    <s v="Mutual Fund"/>
    <s v="Mirae Asset Flexi-cap Fund"/>
    <m/>
  </r>
  <r>
    <n v="201708"/>
    <x v="103"/>
    <s v="ANAND KUMAR"/>
    <x v="4"/>
    <x v="0"/>
    <x v="2"/>
    <x v="0"/>
    <x v="0"/>
    <s v="Mutual Fund"/>
    <s v="ICICI Prudential Multi-Asset Fund"/>
    <m/>
  </r>
  <r>
    <n v="201709"/>
    <x v="103"/>
    <s v="PUNEET KUMAR"/>
    <x v="0"/>
    <x v="0"/>
    <x v="5"/>
    <x v="0"/>
    <x v="0"/>
    <s v="Mutual Fund"/>
    <s v="HDFC Multicap Fund"/>
    <m/>
  </r>
  <r>
    <n v="201710"/>
    <x v="103"/>
    <s v="PRIYADARSHINI TRIPATHY"/>
    <x v="0"/>
    <x v="0"/>
    <x v="3"/>
    <x v="1"/>
    <x v="0"/>
    <s v="Mutual Fund"/>
    <s v="Mirae Asset flexi cap fund"/>
    <m/>
  </r>
  <r>
    <n v="201711"/>
    <x v="103"/>
    <s v="PRIYADARSHINI TRIPATHY"/>
    <x v="0"/>
    <x v="0"/>
    <x v="3"/>
    <x v="1"/>
    <x v="0"/>
    <s v="Mutual Fund"/>
    <s v="ICICI multi asset fund"/>
    <m/>
  </r>
  <r>
    <n v="202736"/>
    <x v="104"/>
    <s v="YOGESH KUMAR"/>
    <x v="0"/>
    <x v="0"/>
    <x v="2"/>
    <x v="0"/>
    <x v="1"/>
    <s v="Mutual Fund"/>
    <s v="Mirae Asset Hybrid Equity Fund"/>
    <m/>
  </r>
  <r>
    <n v="202745"/>
    <x v="104"/>
    <s v="SUDHA"/>
    <x v="1"/>
    <x v="0"/>
    <x v="2"/>
    <x v="0"/>
    <x v="1"/>
    <s v="Mutual Fund"/>
    <s v="HDFC Focused 30 Fund"/>
    <m/>
  </r>
  <r>
    <n v="202723"/>
    <x v="104"/>
    <s v="PANSHUL JUGRAN"/>
    <x v="0"/>
    <x v="0"/>
    <x v="2"/>
    <x v="0"/>
    <x v="2"/>
    <s v="Mutual Fund"/>
    <s v="axis small-cap fund"/>
    <m/>
  </r>
  <r>
    <n v="202724"/>
    <x v="104"/>
    <s v="PANSHUL JUGRAN"/>
    <x v="0"/>
    <x v="0"/>
    <x v="2"/>
    <x v="0"/>
    <x v="1"/>
    <s v="Mutual Fund"/>
    <s v="Mirae Asset Flexi-cap Fund"/>
    <m/>
  </r>
  <r>
    <n v="202742"/>
    <x v="104"/>
    <s v="MAHEEMA AGGARWAL"/>
    <x v="3"/>
    <x v="0"/>
    <x v="2"/>
    <x v="0"/>
    <x v="1"/>
    <s v="Mutual Fund"/>
    <s v="Mirae Asset Flexi-cap Fund"/>
    <m/>
  </r>
  <r>
    <n v="202741"/>
    <x v="104"/>
    <s v="REMYA PRABHA G"/>
    <x v="0"/>
    <x v="0"/>
    <x v="2"/>
    <x v="0"/>
    <x v="2"/>
    <s v="Mutual Fund"/>
    <s v="Parag Parikh Flexi-cap Fund"/>
    <m/>
  </r>
  <r>
    <n v="202725"/>
    <x v="104"/>
    <s v="PANSHUL JUGRAN"/>
    <x v="0"/>
    <x v="0"/>
    <x v="2"/>
    <x v="0"/>
    <x v="1"/>
    <s v="Mutual Fund"/>
    <s v="HDFC MULTI-CAP FUND"/>
    <m/>
  </r>
  <r>
    <n v="202744"/>
    <x v="104"/>
    <s v="LAKHWINDER SINGH"/>
    <x v="1"/>
    <x v="0"/>
    <x v="2"/>
    <x v="0"/>
    <x v="1"/>
    <s v="Mutual Fund"/>
    <s v="Quant Flexi-Cap Fund"/>
    <m/>
  </r>
  <r>
    <n v="202749"/>
    <x v="104"/>
    <s v="MADHU GUPTA"/>
    <x v="4"/>
    <x v="0"/>
    <x v="1"/>
    <x v="0"/>
    <x v="0"/>
    <s v="Mutual Fund"/>
    <s v="ICICI Prudential Multi-Asset Fund"/>
    <m/>
  </r>
  <r>
    <n v="202748"/>
    <x v="104"/>
    <s v="MADHU GUPTA"/>
    <x v="3"/>
    <x v="0"/>
    <x v="1"/>
    <x v="0"/>
    <x v="0"/>
    <s v="Mutual Fund"/>
    <s v="HDFC Focused 30 fund"/>
    <m/>
  </r>
  <r>
    <n v="202746"/>
    <x v="104"/>
    <s v="ANUJ SURESH AGARWAL"/>
    <x v="14"/>
    <x v="1"/>
    <x v="1"/>
    <x v="1"/>
    <x v="0"/>
    <s v="Mutual Fund"/>
    <s v="hdfc focused fund"/>
    <m/>
  </r>
  <r>
    <n v="202747"/>
    <x v="104"/>
    <s v="REYANSH BHARGAV"/>
    <x v="7"/>
    <x v="0"/>
    <x v="1"/>
    <x v="1"/>
    <x v="2"/>
    <s v="Mutual Fund"/>
    <s v="Parag Parikh Flexi-cap Fund"/>
    <m/>
  </r>
  <r>
    <n v="202737"/>
    <x v="104"/>
    <s v="SHASHI KUMAR BHUSHAN"/>
    <x v="14"/>
    <x v="1"/>
    <x v="3"/>
    <x v="0"/>
    <x v="0"/>
    <s v="Mutual Fund"/>
    <s v="TATA SMALL CAP FUND"/>
    <m/>
  </r>
  <r>
    <n v="202740"/>
    <x v="104"/>
    <s v="POOJA YADAV"/>
    <x v="10"/>
    <x v="0"/>
    <x v="2"/>
    <x v="0"/>
    <x v="1"/>
    <s v="Mutual Fund"/>
    <s v="ICICI Prudential Multi-Asset Fund"/>
    <m/>
  </r>
  <r>
    <n v="202743"/>
    <x v="104"/>
    <s v="LAKHWINDER SINGH"/>
    <x v="10"/>
    <x v="0"/>
    <x v="2"/>
    <x v="0"/>
    <x v="1"/>
    <s v="Mutual Fund"/>
    <s v="Mirae Asset Flexi-cap Fund"/>
    <m/>
  </r>
  <r>
    <n v="202739"/>
    <x v="104"/>
    <s v="POOJA YADAV"/>
    <x v="10"/>
    <x v="0"/>
    <x v="2"/>
    <x v="0"/>
    <x v="1"/>
    <s v="Mutual Fund"/>
    <s v="HDFC Focused 30 Fund"/>
    <m/>
  </r>
  <r>
    <n v="202738"/>
    <x v="104"/>
    <s v="POOJA YADAV"/>
    <x v="10"/>
    <x v="0"/>
    <x v="2"/>
    <x v="0"/>
    <x v="1"/>
    <s v="Mutual Fund"/>
    <s v="Mirae Asset Flexi-cap Fund"/>
    <m/>
  </r>
  <r>
    <n v="202753"/>
    <x v="105"/>
    <s v="PANSHUL JUGRAN"/>
    <x v="7"/>
    <x v="0"/>
    <x v="2"/>
    <x v="0"/>
    <x v="0"/>
    <s v="Mutual Fund"/>
    <s v="Mirae Asset Flexi-cap Fund"/>
    <m/>
  </r>
  <r>
    <n v="202757"/>
    <x v="105"/>
    <s v="ARCHIT AGARWAL"/>
    <x v="49"/>
    <x v="1"/>
    <x v="4"/>
    <x v="0"/>
    <x v="0"/>
    <s v="Mutual Fund"/>
    <s v="MIRAE ASSET MIDCAP FUND"/>
    <m/>
  </r>
  <r>
    <n v="202759"/>
    <x v="105"/>
    <s v="ARCHIT AGARWAL"/>
    <x v="32"/>
    <x v="1"/>
    <x v="4"/>
    <x v="0"/>
    <x v="0"/>
    <s v="Mutual Fund"/>
    <s v="QUANT SMALL CAP FUND"/>
    <m/>
  </r>
  <r>
    <n v="202758"/>
    <x v="105"/>
    <s v="ARCHIT AGARWAL"/>
    <x v="36"/>
    <x v="1"/>
    <x v="4"/>
    <x v="0"/>
    <x v="0"/>
    <s v="Mutual Fund"/>
    <s v="AXIS SMALL CAP FUND"/>
    <m/>
  </r>
  <r>
    <n v="202762"/>
    <x v="105"/>
    <s v="RAMANJEET KAUR"/>
    <x v="1"/>
    <x v="0"/>
    <x v="4"/>
    <x v="0"/>
    <x v="0"/>
    <s v="Mutual Fund"/>
    <s v="QUANT FLEIXCAP FUND"/>
    <m/>
  </r>
  <r>
    <n v="202763"/>
    <x v="105"/>
    <s v="SOUMENDU NANDY"/>
    <x v="11"/>
    <x v="0"/>
    <x v="3"/>
    <x v="0"/>
    <x v="0"/>
    <s v="Mutual Fund"/>
    <s v="ICICI Multi Asset Fund"/>
    <m/>
  </r>
  <r>
    <n v="202760"/>
    <x v="105"/>
    <s v="ARCHIT AGARWAL"/>
    <x v="33"/>
    <x v="1"/>
    <x v="4"/>
    <x v="0"/>
    <x v="0"/>
    <s v="Mutual Fund"/>
    <s v="HDFC SMALL CAP FUND"/>
    <m/>
  </r>
  <r>
    <n v="202761"/>
    <x v="105"/>
    <s v="MANMATH RAUT"/>
    <x v="4"/>
    <x v="1"/>
    <x v="4"/>
    <x v="0"/>
    <x v="0"/>
    <s v="Mutual Fund"/>
    <s v="QUANT FLEIXCAP FUND"/>
    <m/>
  </r>
  <r>
    <n v="202752"/>
    <x v="105"/>
    <s v="NAVIN MANOCHA"/>
    <x v="1"/>
    <x v="0"/>
    <x v="2"/>
    <x v="0"/>
    <x v="1"/>
    <s v="Mutual Fund"/>
    <s v="Mirae Asset Flexi-cap Fund"/>
    <m/>
  </r>
  <r>
    <n v="202767"/>
    <x v="105"/>
    <s v="HITESH DUBEY"/>
    <x v="5"/>
    <x v="0"/>
    <x v="1"/>
    <x v="0"/>
    <x v="1"/>
    <s v="Mutual Fund"/>
    <s v="hdfc multicap fund"/>
    <m/>
  </r>
  <r>
    <n v="202754"/>
    <x v="105"/>
    <s v="SHRUTI"/>
    <x v="1"/>
    <x v="1"/>
    <x v="5"/>
    <x v="0"/>
    <x v="0"/>
    <s v="Mutual Fund"/>
    <s v="Quant Absolute Fund"/>
    <m/>
  </r>
  <r>
    <n v="202766"/>
    <x v="105"/>
    <s v="NEHA SRIVASTAVA"/>
    <x v="0"/>
    <x v="0"/>
    <x v="1"/>
    <x v="0"/>
    <x v="1"/>
    <s v="Mutual Fund"/>
    <s v="hdfc focuded 30 fund"/>
    <m/>
  </r>
  <r>
    <n v="202765"/>
    <x v="105"/>
    <s v="RITU RAJ SHARMA"/>
    <x v="0"/>
    <x v="0"/>
    <x v="1"/>
    <x v="0"/>
    <x v="0"/>
    <s v="Mutual Fund"/>
    <s v="hdfc focused 3 fund"/>
    <m/>
  </r>
  <r>
    <n v="202756"/>
    <x v="105"/>
    <s v="DIVYANSH SHARMA"/>
    <x v="7"/>
    <x v="0"/>
    <x v="5"/>
    <x v="0"/>
    <x v="1"/>
    <s v="Mutual Fund"/>
    <s v="HDFC SmallCap Fund"/>
    <m/>
  </r>
  <r>
    <n v="202751"/>
    <x v="105"/>
    <s v="NAVIN MANOCHA"/>
    <x v="7"/>
    <x v="0"/>
    <x v="2"/>
    <x v="0"/>
    <x v="0"/>
    <s v="Mutual Fund"/>
    <s v="Mirae Asset Flexi-cap Fund"/>
    <m/>
  </r>
  <r>
    <n v="202750"/>
    <x v="105"/>
    <s v="NAVIN MANOCHA"/>
    <x v="3"/>
    <x v="0"/>
    <x v="2"/>
    <x v="0"/>
    <x v="0"/>
    <s v="Mutual Fund"/>
    <s v="HDFC Focused 30 Fund"/>
    <m/>
  </r>
  <r>
    <n v="202764"/>
    <x v="105"/>
    <s v="SOUMENDU NANDY"/>
    <x v="11"/>
    <x v="0"/>
    <x v="3"/>
    <x v="0"/>
    <x v="0"/>
    <s v="Mutual Fund"/>
    <s v="QUANT FLEXICAP FUND"/>
    <m/>
  </r>
  <r>
    <n v="202755"/>
    <x v="105"/>
    <s v="DIVYANSH SHARMA"/>
    <x v="7"/>
    <x v="0"/>
    <x v="5"/>
    <x v="0"/>
    <x v="0"/>
    <s v="Mutual Fund"/>
    <s v="HDFC SmallCap Fund"/>
    <m/>
  </r>
  <r>
    <n v="202775"/>
    <x v="106"/>
    <s v="ACHAL GUPTA"/>
    <x v="10"/>
    <x v="0"/>
    <x v="0"/>
    <x v="0"/>
    <x v="1"/>
    <s v="Mutual Fund"/>
    <s v="Quant Flexi Cap Fund"/>
    <m/>
  </r>
  <r>
    <n v="202774"/>
    <x v="106"/>
    <s v="ACHAL GUPTA"/>
    <x v="7"/>
    <x v="0"/>
    <x v="0"/>
    <x v="0"/>
    <x v="0"/>
    <s v="Mutual Fund"/>
    <s v="Quant Flexi Cap Fund"/>
    <m/>
  </r>
  <r>
    <n v="202770"/>
    <x v="106"/>
    <s v="SIDDHANT PATHANIA"/>
    <x v="61"/>
    <x v="1"/>
    <x v="4"/>
    <x v="0"/>
    <x v="0"/>
    <s v="Mutual Fund"/>
    <s v="ICICI MULTI ASSET FUND"/>
    <m/>
  </r>
  <r>
    <n v="202772"/>
    <x v="106"/>
    <s v="RAJIV VINAYAK KUMAWAT"/>
    <x v="0"/>
    <x v="0"/>
    <x v="2"/>
    <x v="0"/>
    <x v="0"/>
    <s v="Mutual Fund"/>
    <s v="Mirae Asset Flexi-cap Fund"/>
    <m/>
  </r>
  <r>
    <n v="202769"/>
    <x v="106"/>
    <s v="SIDDHANT PATHANIA"/>
    <x v="61"/>
    <x v="1"/>
    <x v="4"/>
    <x v="0"/>
    <x v="0"/>
    <s v="Mutual Fund"/>
    <s v="KOTAK MULTI ASSET ALLOCATOR FUND"/>
    <m/>
  </r>
  <r>
    <n v="202768"/>
    <x v="106"/>
    <s v="SANJEEB DUTTA"/>
    <x v="32"/>
    <x v="1"/>
    <x v="0"/>
    <x v="0"/>
    <x v="0"/>
    <s v="Other"/>
    <s v="Shriram Finance Ltd."/>
    <m/>
  </r>
  <r>
    <n v="202773"/>
    <x v="106"/>
    <s v="RAJIV VINAYAK KUMAWAT"/>
    <x v="0"/>
    <x v="0"/>
    <x v="2"/>
    <x v="0"/>
    <x v="0"/>
    <s v="Mutual Fund"/>
    <s v="HDFC MULTI-CAP FUND"/>
    <m/>
  </r>
  <r>
    <n v="202777"/>
    <x v="106"/>
    <s v="NIRMALA KAUR"/>
    <x v="0"/>
    <x v="0"/>
    <x v="1"/>
    <x v="0"/>
    <x v="1"/>
    <s v="Mutual Fund"/>
    <s v="hdfc multi cap fund"/>
    <m/>
  </r>
  <r>
    <n v="202778"/>
    <x v="106"/>
    <s v="KOMAL NARANG"/>
    <x v="10"/>
    <x v="0"/>
    <x v="1"/>
    <x v="0"/>
    <x v="1"/>
    <s v="Mutual Fund"/>
    <s v="HDFC MULTICAP FUND"/>
    <m/>
  </r>
  <r>
    <n v="202776"/>
    <x v="106"/>
    <s v="NIRMALA KAUR"/>
    <x v="0"/>
    <x v="0"/>
    <x v="1"/>
    <x v="0"/>
    <x v="1"/>
    <s v="Mutual Fund"/>
    <s v="axis small cap"/>
    <m/>
  </r>
  <r>
    <n v="202779"/>
    <x v="106"/>
    <s v="SANDEEP KAUR"/>
    <x v="10"/>
    <x v="0"/>
    <x v="1"/>
    <x v="0"/>
    <x v="1"/>
    <s v="Mutual Fund"/>
    <s v="HDFC MULTICAP FUND"/>
    <m/>
  </r>
  <r>
    <n v="202790"/>
    <x v="106"/>
    <s v="SANDEEP ARORA"/>
    <x v="4"/>
    <x v="0"/>
    <x v="2"/>
    <x v="0"/>
    <x v="0"/>
    <s v="Mutual Fund"/>
    <s v="Union Flexi-cap Fund"/>
    <m/>
  </r>
  <r>
    <n v="202791"/>
    <x v="106"/>
    <s v="SANDEEP ARORA"/>
    <x v="4"/>
    <x v="0"/>
    <x v="2"/>
    <x v="0"/>
    <x v="0"/>
    <s v="Mutual Fund"/>
    <s v="Mirae Asset Mid-Cap Fund."/>
    <m/>
  </r>
  <r>
    <n v="202771"/>
    <x v="106"/>
    <s v="ABHIJIT CHAKRABORTY"/>
    <x v="12"/>
    <x v="1"/>
    <x v="3"/>
    <x v="0"/>
    <x v="1"/>
    <s v="Mutual Fund"/>
    <s v="QUANT FLEXICAP FUND"/>
    <m/>
  </r>
  <r>
    <n v="202787"/>
    <x v="107"/>
    <s v="SUMAN"/>
    <x v="6"/>
    <x v="1"/>
    <x v="2"/>
    <x v="0"/>
    <x v="0"/>
    <s v="Mutual Fund"/>
    <s v="Mirae Asset Flexi-cap Fund"/>
    <m/>
  </r>
  <r>
    <n v="202782"/>
    <x v="107"/>
    <s v="VISHAL BHARDWAJ"/>
    <x v="14"/>
    <x v="1"/>
    <x v="4"/>
    <x v="0"/>
    <x v="0"/>
    <s v="Mutual Fund"/>
    <s v="ICICI MULTI ASSET FUND"/>
    <m/>
  </r>
  <r>
    <n v="202788"/>
    <x v="107"/>
    <s v="ANJUM SHARDA"/>
    <x v="0"/>
    <x v="0"/>
    <x v="2"/>
    <x v="0"/>
    <x v="1"/>
    <s v="Mutual Fund"/>
    <s v="BOI Flexi-Cap Fund"/>
    <m/>
  </r>
  <r>
    <n v="202784"/>
    <x v="107"/>
    <s v="TANEESHA BANSAL"/>
    <x v="4"/>
    <x v="1"/>
    <x v="0"/>
    <x v="0"/>
    <x v="0"/>
    <s v="Other"/>
    <s v="Shriram Finance Ltd."/>
    <m/>
  </r>
  <r>
    <n v="202780"/>
    <x v="107"/>
    <s v="FARHAT PARVEEN"/>
    <x v="1"/>
    <x v="0"/>
    <x v="3"/>
    <x v="0"/>
    <x v="0"/>
    <s v="Mutual Fund"/>
    <s v="Mirae Asset flexi cap fund"/>
    <m/>
  </r>
  <r>
    <n v="202783"/>
    <x v="107"/>
    <s v="REKHA VERMA"/>
    <x v="6"/>
    <x v="1"/>
    <x v="4"/>
    <x v="0"/>
    <x v="0"/>
    <s v="Mutual Fund"/>
    <s v="PARAG PARIKH TAXSAVER FUND"/>
    <m/>
  </r>
  <r>
    <n v="202781"/>
    <x v="107"/>
    <s v="NAVYA AGARWAL"/>
    <x v="14"/>
    <x v="1"/>
    <x v="4"/>
    <x v="0"/>
    <x v="0"/>
    <s v="Mutual Fund"/>
    <s v="ICICI MULTI ASSET FUND"/>
    <m/>
  </r>
  <r>
    <n v="202789"/>
    <x v="107"/>
    <s v="SHYAM SUNDER SINGH"/>
    <x v="11"/>
    <x v="0"/>
    <x v="6"/>
    <x v="0"/>
    <x v="0"/>
    <s v="Mutual Fund"/>
    <s v="ICICI Multi asset fund"/>
    <m/>
  </r>
  <r>
    <n v="202795"/>
    <x v="107"/>
    <s v="MOHD HIFAJURRAB FARIDI"/>
    <x v="3"/>
    <x v="0"/>
    <x v="1"/>
    <x v="0"/>
    <x v="0"/>
    <s v="Mutual Fund"/>
    <s v="PARAG PARIKH TAXSAVER FUND"/>
    <m/>
  </r>
  <r>
    <n v="202793"/>
    <x v="107"/>
    <s v="SOURAV KHANNA"/>
    <x v="1"/>
    <x v="0"/>
    <x v="1"/>
    <x v="0"/>
    <x v="0"/>
    <s v="Mutual Fund"/>
    <s v="HDFC Focused 30 Fund"/>
    <m/>
  </r>
  <r>
    <n v="202794"/>
    <x v="107"/>
    <s v="RAJENDRA ANNAJI GADHE"/>
    <x v="0"/>
    <x v="0"/>
    <x v="1"/>
    <x v="0"/>
    <x v="0"/>
    <s v="Mutual Fund"/>
    <s v="quant flexi cap fund"/>
    <m/>
  </r>
  <r>
    <n v="202792"/>
    <x v="107"/>
    <s v="AMIT ROHILA"/>
    <x v="1"/>
    <x v="0"/>
    <x v="1"/>
    <x v="1"/>
    <x v="0"/>
    <s v="Mutual Fund"/>
    <s v="mirae asset tax saver fund"/>
    <m/>
  </r>
  <r>
    <n v="202786"/>
    <x v="107"/>
    <s v="JITENDRA GUPTA"/>
    <x v="10"/>
    <x v="0"/>
    <x v="5"/>
    <x v="0"/>
    <x v="0"/>
    <s v="Mutual Fund"/>
    <s v="ICICI PRU Multi Asset Fund"/>
    <m/>
  </r>
  <r>
    <n v="202785"/>
    <x v="107"/>
    <s v="JITENDRA GUPTA"/>
    <x v="0"/>
    <x v="0"/>
    <x v="5"/>
    <x v="0"/>
    <x v="1"/>
    <s v="Mutual Fund"/>
    <s v="HDFC Focused 30 Fund"/>
    <m/>
  </r>
  <r>
    <n v="202796"/>
    <x v="107"/>
    <s v="PANKAJ KUMAR"/>
    <x v="0"/>
    <x v="0"/>
    <x v="1"/>
    <x v="0"/>
    <x v="0"/>
    <s v="Mutual Fund"/>
    <s v="HDFC Focused 30 Fund"/>
    <m/>
  </r>
  <r>
    <n v="202797"/>
    <x v="107"/>
    <s v="PANKAJ KUMAR"/>
    <x v="0"/>
    <x v="0"/>
    <x v="1"/>
    <x v="0"/>
    <x v="0"/>
    <s v="Mutual Fund"/>
    <s v="mirae asset great consumer fund"/>
    <m/>
  </r>
  <r>
    <n v="202812"/>
    <x v="108"/>
    <s v="PRIYANKA MAHAR"/>
    <x v="3"/>
    <x v="0"/>
    <x v="6"/>
    <x v="0"/>
    <x v="0"/>
    <s v="Mutual Fund"/>
    <s v="PARAG PARIKH FLEXI CAP FUND"/>
    <m/>
  </r>
  <r>
    <n v="202810"/>
    <x v="108"/>
    <s v="PRIYANKA MAHAR"/>
    <x v="11"/>
    <x v="0"/>
    <x v="6"/>
    <x v="0"/>
    <x v="0"/>
    <s v="Mutual Fund"/>
    <s v="HDFC FOCUSED 30 FUND"/>
    <m/>
  </r>
  <r>
    <n v="202813"/>
    <x v="108"/>
    <s v="ANAND JOSHI"/>
    <x v="6"/>
    <x v="1"/>
    <x v="3"/>
    <x v="0"/>
    <x v="0"/>
    <s v="Mutual Fund"/>
    <s v="HDFC FOCUSED 30 FUND"/>
    <m/>
  </r>
  <r>
    <n v="202798"/>
    <x v="108"/>
    <s v="AMIT MOHAN YADAV"/>
    <x v="11"/>
    <x v="0"/>
    <x v="6"/>
    <x v="0"/>
    <x v="0"/>
    <s v="Mutual Fund"/>
    <s v="ICICI PRUDENTIAL MULTI ASSET FUND"/>
    <m/>
  </r>
  <r>
    <n v="202811"/>
    <x v="108"/>
    <s v="PRIYANKA MAHAR"/>
    <x v="11"/>
    <x v="0"/>
    <x v="6"/>
    <x v="0"/>
    <x v="0"/>
    <s v="Mutual Fund"/>
    <s v="MIRAE ASSET MID CAP FUND"/>
    <m/>
  </r>
  <r>
    <n v="202804"/>
    <x v="108"/>
    <s v="VINAY KUMAR"/>
    <x v="0"/>
    <x v="0"/>
    <x v="2"/>
    <x v="0"/>
    <x v="0"/>
    <s v="Mutual Fund"/>
    <s v="Kotak Equity Saving Fund"/>
    <m/>
  </r>
  <r>
    <n v="202805"/>
    <x v="108"/>
    <s v="VINAY KUMAR"/>
    <x v="3"/>
    <x v="0"/>
    <x v="2"/>
    <x v="0"/>
    <x v="1"/>
    <s v="Mutual Fund"/>
    <s v="Mirae Asset Flexi-cap Fund"/>
    <m/>
  </r>
  <r>
    <n v="202806"/>
    <x v="108"/>
    <s v="SAVITA"/>
    <x v="0"/>
    <x v="0"/>
    <x v="2"/>
    <x v="0"/>
    <x v="0"/>
    <s v="Mutual Fund"/>
    <s v="Parag Parikh Tax Saver Fund"/>
    <m/>
  </r>
  <r>
    <n v="202803"/>
    <x v="108"/>
    <s v="VINAY KUMAR"/>
    <x v="4"/>
    <x v="0"/>
    <x v="2"/>
    <x v="0"/>
    <x v="0"/>
    <s v="Mutual Fund"/>
    <s v="ICICI Prudential Multi-Asset Fund"/>
    <m/>
  </r>
  <r>
    <n v="202819"/>
    <x v="108"/>
    <s v="SHUBHAM KUMAR"/>
    <x v="3"/>
    <x v="0"/>
    <x v="1"/>
    <x v="1"/>
    <x v="0"/>
    <s v="Mutual Fund"/>
    <s v="icici pru multi asset fund"/>
    <m/>
  </r>
  <r>
    <n v="202820"/>
    <x v="108"/>
    <s v="SHUBHAM KUMAR"/>
    <x v="3"/>
    <x v="0"/>
    <x v="1"/>
    <x v="1"/>
    <x v="0"/>
    <s v="Mutual Fund"/>
    <s v="HDFC focused 30 fund"/>
    <m/>
  </r>
  <r>
    <n v="202821"/>
    <x v="108"/>
    <s v="DIPESH JOSHI"/>
    <x v="0"/>
    <x v="0"/>
    <x v="1"/>
    <x v="0"/>
    <x v="0"/>
    <s v="Mutual Fund"/>
    <s v="mirae asset flexi cap fund"/>
    <m/>
  </r>
  <r>
    <n v="202800"/>
    <x v="108"/>
    <s v="TEJENDER PAL"/>
    <x v="5"/>
    <x v="0"/>
    <x v="1"/>
    <x v="0"/>
    <x v="1"/>
    <s v="Mutual Fund"/>
    <s v="HDFC focused fund"/>
    <m/>
  </r>
  <r>
    <n v="202799"/>
    <x v="108"/>
    <s v="NIDHIN SARMAN P"/>
    <x v="1"/>
    <x v="0"/>
    <x v="1"/>
    <x v="0"/>
    <x v="1"/>
    <s v="Mutual Fund"/>
    <s v="HDFC focuseD fund"/>
    <m/>
  </r>
  <r>
    <n v="202809"/>
    <x v="108"/>
    <s v="SHASWAT SHUKHLA"/>
    <x v="0"/>
    <x v="0"/>
    <x v="5"/>
    <x v="0"/>
    <x v="0"/>
    <s v="Mutual Fund"/>
    <s v="HDFC Focused 30 Fund"/>
    <m/>
  </r>
  <r>
    <n v="202802"/>
    <x v="108"/>
    <s v="HITESH BUTTA"/>
    <x v="11"/>
    <x v="0"/>
    <x v="5"/>
    <x v="0"/>
    <x v="1"/>
    <s v="Mutual Fund"/>
    <s v="Tata Small Cap Fund"/>
    <m/>
  </r>
  <r>
    <n v="202825"/>
    <x v="108"/>
    <s v="MOHIT"/>
    <x v="10"/>
    <x v="1"/>
    <x v="3"/>
    <x v="0"/>
    <x v="0"/>
    <s v="Mutual Fund"/>
    <s v="AXIS TREASURY ADVANTAGE FUND"/>
    <m/>
  </r>
  <r>
    <n v="202801"/>
    <x v="108"/>
    <s v="HITESH BUTTA"/>
    <x v="11"/>
    <x v="0"/>
    <x v="5"/>
    <x v="0"/>
    <x v="1"/>
    <s v="Mutual Fund"/>
    <s v="HDFC Focused 30 Fund"/>
    <m/>
  </r>
  <r>
    <n v="202808"/>
    <x v="108"/>
    <s v="REWA SHUKHLA"/>
    <x v="0"/>
    <x v="0"/>
    <x v="5"/>
    <x v="0"/>
    <x v="0"/>
    <s v="Mutual Fund"/>
    <s v="HDFC Focused 30 Fund"/>
    <m/>
  </r>
  <r>
    <n v="202807"/>
    <x v="108"/>
    <s v="MANISH SRIVASTAVA"/>
    <x v="0"/>
    <x v="0"/>
    <x v="5"/>
    <x v="0"/>
    <x v="0"/>
    <s v="Mutual Fund"/>
    <s v="HDFC Focused 30 Fund"/>
    <m/>
  </r>
  <r>
    <n v="202828"/>
    <x v="109"/>
    <s v="SUNIL"/>
    <x v="0"/>
    <x v="0"/>
    <x v="2"/>
    <x v="0"/>
    <x v="1"/>
    <s v="Mutual Fund"/>
    <s v="HDFC Focused 30 Fund"/>
    <m/>
  </r>
  <r>
    <n v="202827"/>
    <x v="109"/>
    <s v="SUMAN"/>
    <x v="0"/>
    <x v="0"/>
    <x v="2"/>
    <x v="0"/>
    <x v="0"/>
    <s v="Mutual Fund"/>
    <s v="ICICI Prudential Multi-Asset Fund"/>
    <m/>
  </r>
  <r>
    <n v="202818"/>
    <x v="109"/>
    <s v="SHRISHTI SONI"/>
    <x v="1"/>
    <x v="0"/>
    <x v="2"/>
    <x v="0"/>
    <x v="1"/>
    <s v="Mutual Fund"/>
    <s v="Mirae Asset Flexi-cap Fund"/>
    <m/>
  </r>
  <r>
    <n v="202816"/>
    <x v="109"/>
    <s v="SHAMBHU SINGH CHAUHAN"/>
    <x v="1"/>
    <x v="0"/>
    <x v="2"/>
    <x v="0"/>
    <x v="0"/>
    <s v="Mutual Fund"/>
    <s v="ICICI Prudential Multi-Asset Fund"/>
    <m/>
  </r>
  <r>
    <n v="202814"/>
    <x v="109"/>
    <s v="NUPUR CHAURASIA"/>
    <x v="11"/>
    <x v="0"/>
    <x v="2"/>
    <x v="1"/>
    <x v="0"/>
    <s v="Mutual Fund"/>
    <s v="BOI Tax Advantage Fund"/>
    <m/>
  </r>
  <r>
    <n v="202826"/>
    <x v="109"/>
    <s v="SHRISHTI SONI"/>
    <x v="1"/>
    <x v="0"/>
    <x v="2"/>
    <x v="0"/>
    <x v="0"/>
    <s v="Mutual Fund"/>
    <s v="ICICI Prudential Multi-Asset Fund"/>
    <m/>
  </r>
  <r>
    <n v="202822"/>
    <x v="109"/>
    <s v="MOHIT"/>
    <x v="3"/>
    <x v="0"/>
    <x v="3"/>
    <x v="0"/>
    <x v="0"/>
    <s v="Mutual Fund"/>
    <s v="HDFC FOCUSED 30 FUND"/>
    <m/>
  </r>
  <r>
    <n v="202831"/>
    <x v="109"/>
    <s v="AMAN KUMAR"/>
    <x v="0"/>
    <x v="1"/>
    <x v="3"/>
    <x v="0"/>
    <x v="0"/>
    <s v="Mutual Fund"/>
    <s v="Quant Liquid fund"/>
    <m/>
  </r>
  <r>
    <n v="202829"/>
    <x v="109"/>
    <s v="VANDANA SHUKHLA"/>
    <x v="0"/>
    <x v="0"/>
    <x v="5"/>
    <x v="0"/>
    <x v="0"/>
    <s v="Mutual Fund"/>
    <s v="ICICI Prudential Multi-Asset Fund-Regular-"/>
    <m/>
  </r>
  <r>
    <n v="202830"/>
    <x v="109"/>
    <s v="VANDANA SHUKHLA"/>
    <x v="0"/>
    <x v="0"/>
    <x v="5"/>
    <x v="0"/>
    <x v="0"/>
    <s v="Mutual Fund"/>
    <s v="Mirae Asset Largecap Fund"/>
    <m/>
  </r>
  <r>
    <n v="202815"/>
    <x v="109"/>
    <s v="NUPUR CHAURASIA"/>
    <x v="11"/>
    <x v="0"/>
    <x v="2"/>
    <x v="1"/>
    <x v="0"/>
    <s v="Mutual Fund"/>
    <s v="Parag Parikh Tax Saver Fund"/>
    <m/>
  </r>
  <r>
    <n v="202817"/>
    <x v="109"/>
    <s v="KIRAN KUMAR"/>
    <x v="7"/>
    <x v="0"/>
    <x v="2"/>
    <x v="0"/>
    <x v="0"/>
    <s v="Mutual Fund"/>
    <s v="ICICI Prudential Balanced Advantage Fund"/>
    <m/>
  </r>
  <r>
    <n v="202824"/>
    <x v="109"/>
    <s v="MOHIT"/>
    <x v="10"/>
    <x v="0"/>
    <x v="3"/>
    <x v="0"/>
    <x v="0"/>
    <s v="Mutual Fund"/>
    <s v="Mirae Asset flexi cap fund"/>
    <m/>
  </r>
  <r>
    <n v="202823"/>
    <x v="109"/>
    <s v="MOHIT"/>
    <x v="3"/>
    <x v="0"/>
    <x v="3"/>
    <x v="0"/>
    <x v="0"/>
    <s v="Mutual Fund"/>
    <s v="ICICI Multi Asset Fund"/>
    <m/>
  </r>
  <r>
    <n v="202834"/>
    <x v="110"/>
    <s v="AGRENEY HAPPA"/>
    <x v="6"/>
    <x v="1"/>
    <x v="2"/>
    <x v="1"/>
    <x v="0"/>
    <s v="Mutual Fund"/>
    <s v="HDFC Focused 30 Fund"/>
    <m/>
  </r>
  <r>
    <n v="202833"/>
    <x v="110"/>
    <s v="AGRENEY HAPPA"/>
    <x v="6"/>
    <x v="1"/>
    <x v="2"/>
    <x v="1"/>
    <x v="0"/>
    <s v="Mutual Fund"/>
    <s v="ICICI Prudential Multi-Asset Fund"/>
    <m/>
  </r>
  <r>
    <n v="202841"/>
    <x v="110"/>
    <s v="SHIVA BHARDWAJ"/>
    <x v="4"/>
    <x v="1"/>
    <x v="0"/>
    <x v="0"/>
    <x v="0"/>
    <s v="Mutual Fund"/>
    <s v="ICICI Prudential Multi Asset Fund"/>
    <m/>
  </r>
  <r>
    <n v="202832"/>
    <x v="110"/>
    <s v="HINA BANSAL"/>
    <x v="55"/>
    <x v="1"/>
    <x v="0"/>
    <x v="1"/>
    <x v="0"/>
    <s v="Mutual Fund"/>
    <s v="ICICI Prudential Multi Asset Fund"/>
    <m/>
  </r>
  <r>
    <n v="202839"/>
    <x v="110"/>
    <s v="MOHAN KUMAR"/>
    <x v="3"/>
    <x v="0"/>
    <x v="1"/>
    <x v="0"/>
    <x v="0"/>
    <s v="Mutual Fund"/>
    <s v="sbi small cap fund"/>
    <m/>
  </r>
  <r>
    <n v="202837"/>
    <x v="110"/>
    <s v="MOHAN KUMAR"/>
    <x v="0"/>
    <x v="0"/>
    <x v="1"/>
    <x v="0"/>
    <x v="0"/>
    <s v="Mutual Fund"/>
    <s v="HDFC Focused 30 Fund"/>
    <m/>
  </r>
  <r>
    <n v="202838"/>
    <x v="110"/>
    <s v="MOHAN KUMAR"/>
    <x v="1"/>
    <x v="0"/>
    <x v="1"/>
    <x v="0"/>
    <x v="0"/>
    <s v="Mutual Fund"/>
    <s v="kotak Multicap Fund"/>
    <m/>
  </r>
  <r>
    <n v="202836"/>
    <x v="110"/>
    <s v="VANDANA SHUKHLA"/>
    <x v="0"/>
    <x v="0"/>
    <x v="5"/>
    <x v="0"/>
    <x v="0"/>
    <s v="Mutual Fund"/>
    <s v="kotak Multicap Fund"/>
    <m/>
  </r>
  <r>
    <n v="202835"/>
    <x v="110"/>
    <s v="VANDANA SHUKHLA"/>
    <x v="0"/>
    <x v="0"/>
    <x v="5"/>
    <x v="0"/>
    <x v="0"/>
    <s v="Mutual Fund"/>
    <s v="HDFC Focused 30 Fund"/>
    <m/>
  </r>
  <r>
    <n v="202840"/>
    <x v="110"/>
    <s v="HITESH DUBAY"/>
    <x v="7"/>
    <x v="0"/>
    <x v="1"/>
    <x v="0"/>
    <x v="0"/>
    <s v="Mutual Fund"/>
    <s v="HDFC Focused 30 Fund"/>
    <m/>
  </r>
  <r>
    <n v="202848"/>
    <x v="111"/>
    <s v="KAMINI PANDE"/>
    <x v="0"/>
    <x v="0"/>
    <x v="2"/>
    <x v="0"/>
    <x v="0"/>
    <s v="Mutual Fund"/>
    <s v="axis small-cap fund"/>
    <m/>
  </r>
  <r>
    <n v="202849"/>
    <x v="111"/>
    <s v="KAMINI PANDE"/>
    <x v="0"/>
    <x v="0"/>
    <x v="2"/>
    <x v="0"/>
    <x v="0"/>
    <s v="Mutual Fund"/>
    <s v="Mirae Asset Mid-Cap Fund."/>
    <m/>
  </r>
  <r>
    <n v="202854"/>
    <x v="111"/>
    <s v="VINAY KUMAR SINGH"/>
    <x v="17"/>
    <x v="0"/>
    <x v="6"/>
    <x v="0"/>
    <x v="0"/>
    <s v="Mutual Fund"/>
    <s v="QUANT SMALL CAP FUND"/>
    <m/>
  </r>
  <r>
    <n v="202855"/>
    <x v="111"/>
    <s v="NIKUNJ ARORA"/>
    <x v="0"/>
    <x v="0"/>
    <x v="6"/>
    <x v="0"/>
    <x v="0"/>
    <s v="Mutual Fund"/>
    <s v="PARAG PARIKH FLEXI CAP FUND"/>
    <m/>
  </r>
  <r>
    <n v="202852"/>
    <x v="111"/>
    <s v="VIPUL JAIN"/>
    <x v="6"/>
    <x v="1"/>
    <x v="2"/>
    <x v="0"/>
    <x v="0"/>
    <s v="Mutual Fund"/>
    <s v="ICICI Prudential Multi-Asset Fund"/>
    <m/>
  </r>
  <r>
    <n v="202853"/>
    <x v="111"/>
    <s v="VIPUL JAIN"/>
    <x v="6"/>
    <x v="1"/>
    <x v="2"/>
    <x v="0"/>
    <x v="0"/>
    <s v="Mutual Fund"/>
    <s v="HDFC Focused 30 Fund"/>
    <m/>
  </r>
  <r>
    <n v="202850"/>
    <x v="111"/>
    <s v="KAMINI PANDE"/>
    <x v="0"/>
    <x v="0"/>
    <x v="2"/>
    <x v="0"/>
    <x v="0"/>
    <s v="Mutual Fund"/>
    <s v="Quant Flexi-Cap Fund"/>
    <m/>
  </r>
  <r>
    <n v="202851"/>
    <x v="111"/>
    <s v="KAMINI PANDE"/>
    <x v="0"/>
    <x v="0"/>
    <x v="2"/>
    <x v="0"/>
    <x v="0"/>
    <s v="Mutual Fund"/>
    <s v="ICICI Prudential Multi-Asset Fund"/>
    <m/>
  </r>
  <r>
    <n v="202859"/>
    <x v="111"/>
    <s v="CHITENDER PAL"/>
    <x v="10"/>
    <x v="0"/>
    <x v="1"/>
    <x v="0"/>
    <x v="0"/>
    <s v="Mutual Fund"/>
    <s v="HDFC Focused 30 fund"/>
    <m/>
  </r>
  <r>
    <n v="202856"/>
    <x v="111"/>
    <s v="ISHITA RASTOGI"/>
    <x v="0"/>
    <x v="0"/>
    <x v="1"/>
    <x v="0"/>
    <x v="1"/>
    <s v="Mutual Fund"/>
    <s v="HDFC Focused 30 fund"/>
    <m/>
  </r>
  <r>
    <n v="202858"/>
    <x v="111"/>
    <s v="SURBHI BANSAL"/>
    <x v="0"/>
    <x v="0"/>
    <x v="1"/>
    <x v="0"/>
    <x v="1"/>
    <s v="Mutual Fund"/>
    <s v="HDFC Focused 30 fund"/>
    <m/>
  </r>
  <r>
    <n v="202857"/>
    <x v="111"/>
    <s v="SUBASH CHANDRA SAHU"/>
    <x v="1"/>
    <x v="0"/>
    <x v="1"/>
    <x v="0"/>
    <x v="0"/>
    <s v="Mutual Fund"/>
    <s v="HDFC Multi Cap Fund"/>
    <m/>
  </r>
  <r>
    <n v="202844"/>
    <x v="111"/>
    <s v="POOJA RAJESH SHARMA"/>
    <x v="6"/>
    <x v="1"/>
    <x v="1"/>
    <x v="0"/>
    <x v="0"/>
    <s v="Mutual Fund"/>
    <s v="mirae asset flexi cap fund"/>
    <m/>
  </r>
  <r>
    <n v="202846"/>
    <x v="111"/>
    <s v="AMAN KUMAR"/>
    <x v="1"/>
    <x v="0"/>
    <x v="3"/>
    <x v="0"/>
    <x v="0"/>
    <s v="Mutual Fund"/>
    <s v="HDFC FOCUSED 30 FUND"/>
    <m/>
  </r>
  <r>
    <n v="202847"/>
    <x v="111"/>
    <s v="AMAN KUMAR"/>
    <x v="7"/>
    <x v="0"/>
    <x v="3"/>
    <x v="0"/>
    <x v="0"/>
    <s v="Mutual Fund"/>
    <s v="TATA SMALL CAP FUND"/>
    <m/>
  </r>
  <r>
    <n v="202845"/>
    <x v="111"/>
    <s v="AMAN KUMAR"/>
    <x v="1"/>
    <x v="0"/>
    <x v="3"/>
    <x v="0"/>
    <x v="0"/>
    <s v="Mutual Fund"/>
    <s v="Mirae Asset flexi cap fund"/>
    <m/>
  </r>
  <r>
    <n v="202842"/>
    <x v="111"/>
    <s v="POOJA RAJESH SHARMA"/>
    <x v="6"/>
    <x v="1"/>
    <x v="1"/>
    <x v="0"/>
    <x v="0"/>
    <s v="Mutual Fund"/>
    <s v="sbi small cap fund"/>
    <m/>
  </r>
  <r>
    <n v="202843"/>
    <x v="111"/>
    <s v="POOJA RAJESH SHARMA"/>
    <x v="6"/>
    <x v="1"/>
    <x v="1"/>
    <x v="0"/>
    <x v="0"/>
    <s v="Mutual Fund"/>
    <s v="hdfc focused 30 fund"/>
    <m/>
  </r>
  <r>
    <n v="202861"/>
    <x v="112"/>
    <s v="DEVASHISH GUPTA"/>
    <x v="0"/>
    <x v="0"/>
    <x v="6"/>
    <x v="0"/>
    <x v="0"/>
    <s v="Mutual Fund"/>
    <s v="ICICI PRUDENTIAL MULTI ASSET FUND"/>
    <m/>
  </r>
  <r>
    <n v="202860"/>
    <x v="112"/>
    <s v="DEVASHISH GUPTA"/>
    <x v="0"/>
    <x v="0"/>
    <x v="6"/>
    <x v="0"/>
    <x v="0"/>
    <s v="Mutual Fund"/>
    <s v="TATA SMALL CAP FUND"/>
    <m/>
  </r>
  <r>
    <n v="202866"/>
    <x v="112"/>
    <s v="CHIRAG DESAI"/>
    <x v="7"/>
    <x v="0"/>
    <x v="6"/>
    <x v="0"/>
    <x v="1"/>
    <s v="Mutual Fund"/>
    <s v="MIRAE ASSET FLEXI CAP FUND"/>
    <m/>
  </r>
  <r>
    <n v="202867"/>
    <x v="112"/>
    <s v="KARAN SINGH"/>
    <x v="1"/>
    <x v="0"/>
    <x v="2"/>
    <x v="0"/>
    <x v="0"/>
    <s v="Mutual Fund"/>
    <s v="HDFC Focused 30 Fund"/>
    <m/>
  </r>
  <r>
    <n v="202862"/>
    <x v="112"/>
    <s v="DEVASHISH GUPTA"/>
    <x v="0"/>
    <x v="0"/>
    <x v="6"/>
    <x v="0"/>
    <x v="1"/>
    <s v="Mutual Fund"/>
    <s v="MIRAE ASSET FLEXI CAP FUND"/>
    <m/>
  </r>
  <r>
    <n v="202870"/>
    <x v="112"/>
    <s v="AVINASH VIJAY PARAB"/>
    <x v="1"/>
    <x v="0"/>
    <x v="6"/>
    <x v="0"/>
    <x v="0"/>
    <s v="Mutual Fund"/>
    <s v="TATA SMALL CAP FUND"/>
    <m/>
  </r>
  <r>
    <n v="202868"/>
    <x v="112"/>
    <s v="KAUSHAL BALKRISHNA RAUT"/>
    <x v="0"/>
    <x v="0"/>
    <x v="5"/>
    <x v="0"/>
    <x v="1"/>
    <s v="Mutual Fund"/>
    <s v="HDFC Focused 30 Fund"/>
    <m/>
  </r>
  <r>
    <n v="202873"/>
    <x v="112"/>
    <s v="PREM NATH GULATI"/>
    <x v="0"/>
    <x v="0"/>
    <x v="1"/>
    <x v="0"/>
    <x v="0"/>
    <s v="Mutual Fund"/>
    <s v="HDFC Multi Cap Fund"/>
    <m/>
  </r>
  <r>
    <n v="202872"/>
    <x v="112"/>
    <s v="PREM NATH GULATI"/>
    <x v="0"/>
    <x v="0"/>
    <x v="1"/>
    <x v="0"/>
    <x v="0"/>
    <s v="Mutual Fund"/>
    <s v="ICICI Prudential Equity &amp; Debt Fund"/>
    <m/>
  </r>
  <r>
    <n v="202869"/>
    <x v="112"/>
    <s v="ANAND JOSHI"/>
    <x v="1"/>
    <x v="0"/>
    <x v="3"/>
    <x v="0"/>
    <x v="0"/>
    <s v="Mutual Fund"/>
    <s v="HDFC Defence Fund"/>
    <m/>
  </r>
  <r>
    <n v="202865"/>
    <x v="112"/>
    <s v="HEMANT KUMAR BHATRA"/>
    <x v="3"/>
    <x v="0"/>
    <x v="6"/>
    <x v="0"/>
    <x v="1"/>
    <s v="Mutual Fund"/>
    <s v="ICICI PRUDENTIAL EQUITY &amp; DEBT FUND"/>
    <m/>
  </r>
  <r>
    <n v="202864"/>
    <x v="112"/>
    <s v="HEMANT KUMAR BHATRA"/>
    <x v="0"/>
    <x v="0"/>
    <x v="6"/>
    <x v="0"/>
    <x v="1"/>
    <s v="Mutual Fund"/>
    <s v="HDFC FOCUSED 30 FUND"/>
    <m/>
  </r>
  <r>
    <n v="202863"/>
    <x v="112"/>
    <s v="DEVASHISH GUPTA"/>
    <x v="4"/>
    <x v="0"/>
    <x v="6"/>
    <x v="0"/>
    <x v="1"/>
    <s v="Mutual Fund"/>
    <s v="ICICI PRUDENTIAL SAVINGS FUND"/>
    <m/>
  </r>
  <r>
    <n v="202876"/>
    <x v="113"/>
    <s v="RASHMI"/>
    <x v="5"/>
    <x v="0"/>
    <x v="6"/>
    <x v="0"/>
    <x v="1"/>
    <s v="Mutual Fund"/>
    <s v="ICICI PRUDENTIAL MULTI ASSET FUND"/>
    <m/>
  </r>
  <r>
    <n v="202886"/>
    <x v="113"/>
    <s v="ARCHANA MADAAN"/>
    <x v="0"/>
    <x v="0"/>
    <x v="6"/>
    <x v="0"/>
    <x v="0"/>
    <s v="Mutual Fund"/>
    <s v="SBI SMALL CAP FUND"/>
    <m/>
  </r>
  <r>
    <n v="202887"/>
    <x v="113"/>
    <s v="SUDHIR MADAAN"/>
    <x v="0"/>
    <x v="0"/>
    <x v="6"/>
    <x v="0"/>
    <x v="0"/>
    <s v="Mutual Fund"/>
    <s v="SBI SMALL CAP FUND"/>
    <m/>
  </r>
  <r>
    <n v="202871"/>
    <x v="113"/>
    <s v="SHIVA BHARDWAJ"/>
    <x v="1"/>
    <x v="0"/>
    <x v="0"/>
    <x v="0"/>
    <x v="0"/>
    <s v="Mutual Fund"/>
    <s v="Quant Flexi Cap Fund"/>
    <m/>
  </r>
  <r>
    <n v="202883"/>
    <x v="113"/>
    <s v="YOGESH JAIN"/>
    <x v="4"/>
    <x v="1"/>
    <x v="2"/>
    <x v="0"/>
    <x v="0"/>
    <s v="Mutual Fund"/>
    <s v="HDFC Focused 30 Fund"/>
    <m/>
  </r>
  <r>
    <n v="202879"/>
    <x v="113"/>
    <s v="SUNIL"/>
    <x v="0"/>
    <x v="0"/>
    <x v="2"/>
    <x v="1"/>
    <x v="1"/>
    <s v="Mutual Fund"/>
    <s v="ICICI Prudential MULTI ASSET FUND"/>
    <m/>
  </r>
  <r>
    <n v="202884"/>
    <x v="113"/>
    <s v="MAHENDER SINGH"/>
    <x v="1"/>
    <x v="0"/>
    <x v="1"/>
    <x v="0"/>
    <x v="0"/>
    <s v="Mutual Fund"/>
    <s v="INVESCO INDIA TAX PLAN"/>
    <m/>
  </r>
  <r>
    <n v="202885"/>
    <x v="113"/>
    <s v="ANITA NEGI"/>
    <x v="62"/>
    <x v="1"/>
    <x v="5"/>
    <x v="0"/>
    <x v="0"/>
    <s v="Mutual Fund"/>
    <s v="Parag Parikh Tax Saver Fund"/>
    <m/>
  </r>
  <r>
    <n v="202877"/>
    <x v="113"/>
    <s v="SNEHA CHAWLA"/>
    <x v="1"/>
    <x v="0"/>
    <x v="1"/>
    <x v="0"/>
    <x v="0"/>
    <s v="Mutual Fund"/>
    <s v="HDFC FOCUSED 30 FUND"/>
    <m/>
  </r>
  <r>
    <n v="202878"/>
    <x v="113"/>
    <s v="SNEHA CHAWLA"/>
    <x v="1"/>
    <x v="0"/>
    <x v="1"/>
    <x v="0"/>
    <x v="0"/>
    <s v="Mutual Fund"/>
    <s v="ICICI PRUDENTIAL EQUITY &amp; DEBT FUND"/>
    <m/>
  </r>
  <r>
    <n v="202874"/>
    <x v="113"/>
    <s v="RASHMI"/>
    <x v="5"/>
    <x v="0"/>
    <x v="6"/>
    <x v="0"/>
    <x v="0"/>
    <s v="Mutual Fund"/>
    <s v="TATA SMALL CAP FUND"/>
    <m/>
  </r>
  <r>
    <n v="202875"/>
    <x v="113"/>
    <s v="RASHMI"/>
    <x v="5"/>
    <x v="0"/>
    <x v="6"/>
    <x v="0"/>
    <x v="1"/>
    <s v="Mutual Fund"/>
    <s v="HDFC FOCUSED 30 FUND"/>
    <m/>
  </r>
  <r>
    <n v="202882"/>
    <x v="113"/>
    <s v="MOHIT KUMAR"/>
    <x v="1"/>
    <x v="0"/>
    <x v="5"/>
    <x v="0"/>
    <x v="0"/>
    <s v="Mutual Fund"/>
    <s v="Mirae Asset Flexicap Fund"/>
    <m/>
  </r>
  <r>
    <n v="202880"/>
    <x v="113"/>
    <s v="CHAKRESH KUMAR"/>
    <x v="1"/>
    <x v="0"/>
    <x v="3"/>
    <x v="0"/>
    <x v="2"/>
    <s v="Mutual Fund"/>
    <s v="ICICI Blue chip fund"/>
    <m/>
  </r>
  <r>
    <n v="202901"/>
    <x v="114"/>
    <s v="CHITRANSHI SAXENA"/>
    <x v="3"/>
    <x v="0"/>
    <x v="2"/>
    <x v="0"/>
    <x v="1"/>
    <s v="Mutual Fund"/>
    <s v="Tata Small-cap Fund"/>
    <m/>
  </r>
  <r>
    <n v="202894"/>
    <x v="114"/>
    <s v="ANOOP TANDON"/>
    <x v="1"/>
    <x v="0"/>
    <x v="6"/>
    <x v="0"/>
    <x v="1"/>
    <s v="Mutual Fund"/>
    <s v="ICICI PRUDENTIAL MULTI ASSET FUND"/>
    <m/>
  </r>
  <r>
    <n v="202889"/>
    <x v="114"/>
    <s v="TANISHA AGGARWAL"/>
    <x v="5"/>
    <x v="0"/>
    <x v="6"/>
    <x v="1"/>
    <x v="0"/>
    <s v="Mutual Fund"/>
    <s v="ICICI PRUDENTIAL MULTI ASSET FUND"/>
    <m/>
  </r>
  <r>
    <n v="202899"/>
    <x v="114"/>
    <s v="PRIYAL AGRAWAL"/>
    <x v="4"/>
    <x v="1"/>
    <x v="0"/>
    <x v="0"/>
    <x v="0"/>
    <s v="Mutual Fund"/>
    <s v="Bank of India Small Cap fund"/>
    <m/>
  </r>
  <r>
    <n v="202898"/>
    <x v="114"/>
    <s v="PRIYAL AGRAWAL"/>
    <x v="4"/>
    <x v="1"/>
    <x v="0"/>
    <x v="0"/>
    <x v="0"/>
    <s v="Mutual Fund"/>
    <s v="Quant Flexi Cap Fund"/>
    <m/>
  </r>
  <r>
    <n v="202897"/>
    <x v="114"/>
    <s v="PRIYAL AGRAWAL"/>
    <x v="25"/>
    <x v="1"/>
    <x v="0"/>
    <x v="0"/>
    <x v="0"/>
    <s v="Mutual Fund"/>
    <s v="Kotak multi asset allocator FoF"/>
    <m/>
  </r>
  <r>
    <n v="202888"/>
    <x v="114"/>
    <s v="TANISHA AGGARWAL"/>
    <x v="5"/>
    <x v="0"/>
    <x v="6"/>
    <x v="1"/>
    <x v="0"/>
    <s v="Mutual Fund"/>
    <s v="HDFC FOCUSED 30 FUND"/>
    <m/>
  </r>
  <r>
    <n v="202900"/>
    <x v="114"/>
    <s v="ARCHANA PANDEY"/>
    <x v="3"/>
    <x v="0"/>
    <x v="5"/>
    <x v="0"/>
    <x v="1"/>
    <s v="Mutual Fund"/>
    <s v="ICICI PRU Multi Asset Fund"/>
    <m/>
  </r>
  <r>
    <n v="202895"/>
    <x v="114"/>
    <s v="ADRASD SONI"/>
    <x v="7"/>
    <x v="0"/>
    <x v="5"/>
    <x v="0"/>
    <x v="0"/>
    <s v="Mutual Fund"/>
    <s v="HDFC Focused 30 Fund"/>
    <m/>
  </r>
  <r>
    <n v="202891"/>
    <x v="114"/>
    <s v="MANSI VIRMANI"/>
    <x v="18"/>
    <x v="0"/>
    <x v="1"/>
    <x v="0"/>
    <x v="0"/>
    <s v="Mutual Fund"/>
    <s v="ICICI Prudential Equity &amp; Debt Fund"/>
    <m/>
  </r>
  <r>
    <n v="202890"/>
    <x v="114"/>
    <s v="MANSI VIRMANI"/>
    <x v="5"/>
    <x v="0"/>
    <x v="1"/>
    <x v="0"/>
    <x v="0"/>
    <s v="Mutual Fund"/>
    <s v="HDFC Multi Cap Fund"/>
    <m/>
  </r>
  <r>
    <n v="202892"/>
    <x v="114"/>
    <s v="ANOOP TANDON"/>
    <x v="3"/>
    <x v="0"/>
    <x v="6"/>
    <x v="0"/>
    <x v="0"/>
    <s v="Mutual Fund"/>
    <s v="MIRAE ASSET FLEXI CAP FUND"/>
    <m/>
  </r>
  <r>
    <n v="202893"/>
    <x v="114"/>
    <s v="ANOOP TANDON"/>
    <x v="1"/>
    <x v="0"/>
    <x v="6"/>
    <x v="0"/>
    <x v="1"/>
    <s v="Mutual Fund"/>
    <s v="HDFC FOCUSED 30 FUND"/>
    <m/>
  </r>
  <r>
    <n v="202896"/>
    <x v="114"/>
    <s v="ADARSH SONI"/>
    <x v="7"/>
    <x v="0"/>
    <x v="5"/>
    <x v="1"/>
    <x v="0"/>
    <s v="Mutual Fund"/>
    <s v="Mirae Asset Flexicap Fund"/>
    <m/>
  </r>
  <r>
    <n v="202881"/>
    <x v="114"/>
    <s v="MOHIT"/>
    <x v="4"/>
    <x v="1"/>
    <x v="3"/>
    <x v="0"/>
    <x v="0"/>
    <s v="Mutual Fund"/>
    <s v="AXIS TREASURY ADVANTAGE FUND"/>
    <m/>
  </r>
  <r>
    <n v="202909"/>
    <x v="115"/>
    <s v="REKHA RANI"/>
    <x v="1"/>
    <x v="0"/>
    <x v="6"/>
    <x v="0"/>
    <x v="2"/>
    <s v="Mutual Fund"/>
    <s v="PARAG PARIKH FLEXI CAP FUND"/>
    <m/>
  </r>
  <r>
    <n v="202907"/>
    <x v="115"/>
    <s v="AMIT A SALVI"/>
    <x v="10"/>
    <x v="0"/>
    <x v="6"/>
    <x v="0"/>
    <x v="2"/>
    <s v="Mutual Fund"/>
    <s v="MIRAE ASSET HYBRID EQUITY FUND"/>
    <m/>
  </r>
  <r>
    <n v="202902"/>
    <x v="115"/>
    <s v="SARITA AGGARWAL"/>
    <x v="7"/>
    <x v="1"/>
    <x v="2"/>
    <x v="0"/>
    <x v="2"/>
    <s v="Mutual Fund"/>
    <s v="Nippon India Multi-cap Fund."/>
    <m/>
  </r>
  <r>
    <n v="202906"/>
    <x v="115"/>
    <s v="PROMILA TYAGI"/>
    <x v="1"/>
    <x v="0"/>
    <x v="6"/>
    <x v="0"/>
    <x v="1"/>
    <s v="Mutual Fund"/>
    <s v="ICICI PRUDENTIAL MULTI ASSET FUND"/>
    <m/>
  </r>
  <r>
    <n v="202903"/>
    <x v="115"/>
    <s v="SANGEETA BOTHRA"/>
    <x v="3"/>
    <x v="0"/>
    <x v="6"/>
    <x v="0"/>
    <x v="2"/>
    <s v="Mutual Fund"/>
    <s v="SBI SMALL CAP FUND"/>
    <m/>
  </r>
  <r>
    <n v="202911"/>
    <x v="115"/>
    <s v="NITIN KUMAR"/>
    <x v="3"/>
    <x v="0"/>
    <x v="5"/>
    <x v="0"/>
    <x v="1"/>
    <s v="Mutual Fund"/>
    <s v="HDFC Focused 30 Fund"/>
    <m/>
  </r>
  <r>
    <n v="202910"/>
    <x v="115"/>
    <s v="LAXMAN KUMAR GANCHI"/>
    <x v="1"/>
    <x v="0"/>
    <x v="1"/>
    <x v="0"/>
    <x v="0"/>
    <s v="Mutual Fund"/>
    <s v="HDFC Multi Cap Fund"/>
    <m/>
  </r>
  <r>
    <n v="202908"/>
    <x v="115"/>
    <s v="RATI RAJ"/>
    <x v="1"/>
    <x v="0"/>
    <x v="1"/>
    <x v="0"/>
    <x v="0"/>
    <s v="Mutual Fund"/>
    <s v="ppfas flexi cap fund"/>
    <m/>
  </r>
  <r>
    <n v="202905"/>
    <x v="115"/>
    <s v="KETAN DUTTA"/>
    <x v="0"/>
    <x v="0"/>
    <x v="5"/>
    <x v="1"/>
    <x v="0"/>
    <s v="Mutual Fund"/>
    <s v="Quant Flexicap Fund"/>
    <m/>
  </r>
  <r>
    <n v="202904"/>
    <x v="115"/>
    <s v="KETAN DUTTA"/>
    <x v="0"/>
    <x v="0"/>
    <x v="5"/>
    <x v="1"/>
    <x v="0"/>
    <s v="Mutual Fund"/>
    <s v="HDFC Focused 30 Fund"/>
    <m/>
  </r>
  <r>
    <n v="202912"/>
    <x v="115"/>
    <s v="NITIN KUMAR"/>
    <x v="7"/>
    <x v="0"/>
    <x v="5"/>
    <x v="0"/>
    <x v="0"/>
    <s v="Mutual Fund"/>
    <s v="Tata Small Cap Fund"/>
    <m/>
  </r>
  <r>
    <n v="202914"/>
    <x v="116"/>
    <s v="BHUMIKA AGRAWAL"/>
    <x v="12"/>
    <x v="1"/>
    <x v="0"/>
    <x v="0"/>
    <x v="0"/>
    <s v="Mutual Fund"/>
    <s v="ICICI Prudential Multi Asset Fund"/>
    <m/>
  </r>
  <r>
    <n v="202915"/>
    <x v="116"/>
    <s v="TANYA GUPTA"/>
    <x v="7"/>
    <x v="0"/>
    <x v="0"/>
    <x v="1"/>
    <x v="0"/>
    <s v="Mutual Fund"/>
    <s v="Kotak multi asset allocator FoF"/>
    <m/>
  </r>
  <r>
    <n v="202913"/>
    <x v="116"/>
    <s v="VIPUL JAIN"/>
    <x v="6"/>
    <x v="1"/>
    <x v="2"/>
    <x v="0"/>
    <x v="0"/>
    <s v="Mutual Fund"/>
    <s v="ICICI Prudential Multi-Asset Fund"/>
    <m/>
  </r>
  <r>
    <n v="202916"/>
    <x v="116"/>
    <s v="MANISH ARORA"/>
    <x v="0"/>
    <x v="0"/>
    <x v="5"/>
    <x v="0"/>
    <x v="0"/>
    <s v="Mutual Fund"/>
    <s v="HDFC Focused 30 Fund"/>
    <m/>
  </r>
  <r>
    <n v="202917"/>
    <x v="116"/>
    <s v="DEEPESH MANSUKHLAL HARIA"/>
    <x v="1"/>
    <x v="0"/>
    <x v="6"/>
    <x v="0"/>
    <x v="1"/>
    <s v="Mutual Fund"/>
    <s v="MIRAE ASSET FLEXI CAP FUND"/>
    <m/>
  </r>
  <r>
    <n v="202919"/>
    <x v="116"/>
    <s v="TARUNA KASHYAP"/>
    <x v="5"/>
    <x v="0"/>
    <x v="6"/>
    <x v="0"/>
    <x v="1"/>
    <s v="Mutual Fund"/>
    <s v="ICICI PRUDENTIAL SAVINGS FUND"/>
    <m/>
  </r>
  <r>
    <n v="202918"/>
    <x v="116"/>
    <s v="TARUNA KASHYAP"/>
    <x v="5"/>
    <x v="0"/>
    <x v="6"/>
    <x v="0"/>
    <x v="1"/>
    <s v="Mutual Fund"/>
    <s v="HDFC FOCUSED 30 FUND"/>
    <m/>
  </r>
  <r>
    <n v="202935"/>
    <x v="117"/>
    <s v="SANJAY SINGH"/>
    <x v="11"/>
    <x v="0"/>
    <x v="2"/>
    <x v="0"/>
    <x v="0"/>
    <s v="Mutual Fund"/>
    <s v="Mirae Asset Flexi-cap Fund"/>
    <m/>
  </r>
  <r>
    <n v="202934"/>
    <x v="117"/>
    <s v="SANJAY SINGH"/>
    <x v="11"/>
    <x v="0"/>
    <x v="2"/>
    <x v="0"/>
    <x v="0"/>
    <s v="Mutual Fund"/>
    <s v="ICICI Prudential Multi-Asset Fund"/>
    <m/>
  </r>
  <r>
    <n v="202933"/>
    <x v="117"/>
    <s v="MANISH KUMAR KASHYAP"/>
    <x v="10"/>
    <x v="0"/>
    <x v="6"/>
    <x v="0"/>
    <x v="0"/>
    <s v="Mutual Fund"/>
    <s v="MIRAE ASSET FLEXI CAP FUND"/>
    <m/>
  </r>
  <r>
    <n v="202926"/>
    <x v="117"/>
    <s v="SHUBHANGI PUNDIR"/>
    <x v="11"/>
    <x v="0"/>
    <x v="2"/>
    <x v="0"/>
    <x v="0"/>
    <s v="Mutual Fund"/>
    <s v="Quant Flexi-Cap Fund"/>
    <m/>
  </r>
  <r>
    <n v="202932"/>
    <x v="117"/>
    <s v="LIPIKA DUTTA"/>
    <x v="63"/>
    <x v="1"/>
    <x v="0"/>
    <x v="0"/>
    <x v="1"/>
    <s v="Mutual Fund"/>
    <s v="Kotak multi asset allocator FoF"/>
    <m/>
  </r>
  <r>
    <n v="202928"/>
    <x v="117"/>
    <s v="YOGESH JAIN"/>
    <x v="1"/>
    <x v="0"/>
    <x v="2"/>
    <x v="0"/>
    <x v="0"/>
    <s v="Mutual Fund"/>
    <s v="HDFC Focused 30 Fund"/>
    <m/>
  </r>
  <r>
    <n v="202925"/>
    <x v="117"/>
    <s v="SHUBHANGI PUNDIR"/>
    <x v="11"/>
    <x v="0"/>
    <x v="2"/>
    <x v="0"/>
    <x v="0"/>
    <s v="Mutual Fund"/>
    <s v="ICICI Prudential Multi-Asset Fund"/>
    <m/>
  </r>
  <r>
    <n v="202931"/>
    <x v="117"/>
    <s v="GANGAWATI SHUKHLA"/>
    <x v="7"/>
    <x v="0"/>
    <x v="5"/>
    <x v="0"/>
    <x v="0"/>
    <s v="Mutual Fund"/>
    <s v="HDFC Focused 30 Fund"/>
    <m/>
  </r>
  <r>
    <n v="202927"/>
    <x v="117"/>
    <s v="NIKUNJ ARORA"/>
    <x v="1"/>
    <x v="0"/>
    <x v="6"/>
    <x v="0"/>
    <x v="1"/>
    <s v="Mutual Fund"/>
    <s v="HDFC SMALL CAP FUND"/>
    <m/>
  </r>
  <r>
    <n v="202929"/>
    <x v="117"/>
    <s v="KAPTAN SINGH"/>
    <x v="5"/>
    <x v="0"/>
    <x v="5"/>
    <x v="1"/>
    <x v="0"/>
    <s v="Mutual Fund"/>
    <s v="HDFC Focused 30 Fund"/>
    <m/>
  </r>
  <r>
    <n v="202930"/>
    <x v="117"/>
    <s v="KAPTAN SINGH"/>
    <x v="5"/>
    <x v="0"/>
    <x v="5"/>
    <x v="1"/>
    <x v="0"/>
    <s v="Mutual Fund"/>
    <s v="Tata Small Cap Fund"/>
    <m/>
  </r>
  <r>
    <n v="202920"/>
    <x v="117"/>
    <s v="CHANDRIMA MAJUMDAR"/>
    <x v="4"/>
    <x v="0"/>
    <x v="6"/>
    <x v="0"/>
    <x v="1"/>
    <s v="Mutual Fund"/>
    <s v="HDFC FOCUSED 30 FUND"/>
    <m/>
  </r>
  <r>
    <n v="202923"/>
    <x v="117"/>
    <s v="SUPRATIM MAJUMDAR"/>
    <x v="0"/>
    <x v="0"/>
    <x v="6"/>
    <x v="0"/>
    <x v="1"/>
    <s v="Mutual Fund"/>
    <s v="MIRAE ASSET FLEXI CAP FUND"/>
    <m/>
  </r>
  <r>
    <n v="202924"/>
    <x v="117"/>
    <s v="SUPRATIM MAJUMDAR"/>
    <x v="0"/>
    <x v="0"/>
    <x v="6"/>
    <x v="0"/>
    <x v="2"/>
    <s v="Mutual Fund"/>
    <s v="MIRAE ASSET HYBRID EQUITY FUND"/>
    <m/>
  </r>
  <r>
    <n v="202921"/>
    <x v="117"/>
    <s v="CHANDRIMA MAJUMDAR"/>
    <x v="0"/>
    <x v="0"/>
    <x v="6"/>
    <x v="0"/>
    <x v="1"/>
    <s v="Mutual Fund"/>
    <s v="ICICI PRUDENTIAL MULTI ASSET FUND"/>
    <m/>
  </r>
  <r>
    <n v="202922"/>
    <x v="117"/>
    <s v="SUPRATIM MAJUMDAR"/>
    <x v="0"/>
    <x v="0"/>
    <x v="6"/>
    <x v="0"/>
    <x v="1"/>
    <s v="Mutual Fund"/>
    <s v="KOTAK MULTI CAP FUND"/>
    <m/>
  </r>
  <r>
    <n v="202944"/>
    <x v="118"/>
    <s v="YOGENDRA SINGH"/>
    <x v="3"/>
    <x v="0"/>
    <x v="2"/>
    <x v="0"/>
    <x v="0"/>
    <s v="Mutual Fund"/>
    <s v="HDFC MULTI-CAP FUND"/>
    <m/>
  </r>
  <r>
    <n v="202943"/>
    <x v="118"/>
    <s v="ANIL KUMAR DARJI"/>
    <x v="11"/>
    <x v="0"/>
    <x v="2"/>
    <x v="0"/>
    <x v="1"/>
    <s v="Mutual Fund"/>
    <s v="Mirae Asset Flexi-cap Fund"/>
    <m/>
  </r>
  <r>
    <n v="202942"/>
    <x v="118"/>
    <s v="ANIL KUMAR DARJI"/>
    <x v="11"/>
    <x v="0"/>
    <x v="2"/>
    <x v="0"/>
    <x v="0"/>
    <s v="Mutual Fund"/>
    <s v="ICICI Prudential Multi-Asset Fund"/>
    <m/>
  </r>
  <r>
    <n v="202938"/>
    <x v="118"/>
    <s v="BHARAT BACHANI"/>
    <x v="10"/>
    <x v="0"/>
    <x v="0"/>
    <x v="1"/>
    <x v="0"/>
    <s v="Mutual Fund"/>
    <s v="Quant Flexi Cap Fund"/>
    <m/>
  </r>
  <r>
    <n v="202937"/>
    <x v="118"/>
    <s v="BHARAT BACHANI"/>
    <x v="3"/>
    <x v="0"/>
    <x v="0"/>
    <x v="1"/>
    <x v="0"/>
    <s v="Mutual Fund"/>
    <s v="ICICI Prudential Multi Asset Fund"/>
    <m/>
  </r>
  <r>
    <n v="202936"/>
    <x v="118"/>
    <s v="BHARAT BACHANI"/>
    <x v="3"/>
    <x v="0"/>
    <x v="0"/>
    <x v="1"/>
    <x v="0"/>
    <s v="Mutual Fund"/>
    <s v="Edelweiss small cap fund"/>
    <m/>
  </r>
  <r>
    <n v="202946"/>
    <x v="118"/>
    <s v="DINESH MUPPINETI"/>
    <x v="1"/>
    <x v="1"/>
    <x v="5"/>
    <x v="0"/>
    <x v="0"/>
    <s v="Mutual Fund"/>
    <s v="HDFC Focused 30 Fund"/>
    <m/>
  </r>
  <r>
    <n v="202947"/>
    <x v="118"/>
    <s v="DINESH MUPPINETI"/>
    <x v="3"/>
    <x v="1"/>
    <x v="5"/>
    <x v="0"/>
    <x v="0"/>
    <s v="Mutual Fund"/>
    <s v="Quant Flexicap Fund"/>
    <m/>
  </r>
  <r>
    <n v="202939"/>
    <x v="118"/>
    <s v="MANOJ MONAPPA SHETTY"/>
    <x v="2"/>
    <x v="0"/>
    <x v="5"/>
    <x v="0"/>
    <x v="0"/>
    <s v="Mutual Fund"/>
    <s v="Parag Parikh Tax Saver Fund"/>
    <m/>
  </r>
  <r>
    <n v="202945"/>
    <x v="118"/>
    <s v="DINESH MUPPINETI"/>
    <x v="3"/>
    <x v="1"/>
    <x v="5"/>
    <x v="0"/>
    <x v="0"/>
    <s v="Mutual Fund"/>
    <s v="Bank of India FLEXI CAP FUND REGULAR PLAN - GROW"/>
    <m/>
  </r>
  <r>
    <n v="202941"/>
    <x v="118"/>
    <s v="GAGAN GANDHI"/>
    <x v="1"/>
    <x v="0"/>
    <x v="3"/>
    <x v="0"/>
    <x v="0"/>
    <s v="Mutual Fund"/>
    <s v="ICICI Multi Asset Fund"/>
    <m/>
  </r>
  <r>
    <n v="202940"/>
    <x v="118"/>
    <s v="GAGAN GANDHI"/>
    <x v="1"/>
    <x v="0"/>
    <x v="3"/>
    <x v="0"/>
    <x v="0"/>
    <s v="Mutual Fund"/>
    <s v="Mirae Asset flexi cap fund"/>
    <m/>
  </r>
  <r>
    <n v="202948"/>
    <x v="118"/>
    <s v="SHANTANU S CHAUDHARI"/>
    <x v="1"/>
    <x v="0"/>
    <x v="3"/>
    <x v="0"/>
    <x v="0"/>
    <s v="Mutual Fund"/>
    <s v="ICICI Multi Asset Fund"/>
    <m/>
  </r>
  <r>
    <n v="202949"/>
    <x v="118"/>
    <s v="SHANTANU S CHAUDHARI"/>
    <x v="1"/>
    <x v="0"/>
    <x v="3"/>
    <x v="0"/>
    <x v="0"/>
    <s v="Mutual Fund"/>
    <s v="Mirae Asset flexi cap fund"/>
    <m/>
  </r>
  <r>
    <n v="202955"/>
    <x v="119"/>
    <s v="RAJESH KUMAR"/>
    <x v="4"/>
    <x v="1"/>
    <x v="3"/>
    <x v="0"/>
    <x v="0"/>
    <s v="Mutual Fund"/>
    <s v="HDFC defence fund"/>
    <m/>
  </r>
  <r>
    <n v="202952"/>
    <x v="119"/>
    <s v="SHIVAM JAIN"/>
    <x v="7"/>
    <x v="0"/>
    <x v="0"/>
    <x v="1"/>
    <x v="0"/>
    <s v="Mutual Fund"/>
    <s v="ICICI Prudential Multi Asset Fund"/>
    <m/>
  </r>
  <r>
    <n v="202953"/>
    <x v="119"/>
    <s v="AMIT RAMPAL"/>
    <x v="0"/>
    <x v="0"/>
    <x v="1"/>
    <x v="0"/>
    <x v="0"/>
    <s v="Mutual Fund"/>
    <s v="ppfas flexi cap fund"/>
    <m/>
  </r>
  <r>
    <n v="202951"/>
    <x v="119"/>
    <s v="SURAJ SINGH"/>
    <x v="51"/>
    <x v="1"/>
    <x v="1"/>
    <x v="0"/>
    <x v="0"/>
    <s v="Mutual Fund"/>
    <s v="hdfc focused 30 fund"/>
    <m/>
  </r>
  <r>
    <n v="202950"/>
    <x v="119"/>
    <s v="ANIL P BABU"/>
    <x v="1"/>
    <x v="0"/>
    <x v="5"/>
    <x v="0"/>
    <x v="0"/>
    <s v="Mutual Fund"/>
    <s v="HDFC Focused 30 Fund"/>
    <m/>
  </r>
  <r>
    <n v="202954"/>
    <x v="119"/>
    <s v="RAVINDRA SINGH BISHT"/>
    <x v="6"/>
    <x v="1"/>
    <x v="1"/>
    <x v="0"/>
    <x v="1"/>
    <s v="Mutual Fund"/>
    <s v="ppfas flexi cap fund"/>
    <m/>
  </r>
  <r>
    <n v="203960"/>
    <x v="120"/>
    <s v="HEMANT PANDEY"/>
    <x v="3"/>
    <x v="0"/>
    <x v="6"/>
    <x v="0"/>
    <x v="0"/>
    <s v="Mutual Fund"/>
    <s v="HDFC FOCUSED 30 FUND"/>
    <m/>
  </r>
  <r>
    <n v="203953"/>
    <x v="120"/>
    <s v="MAHUYA BANIK"/>
    <x v="10"/>
    <x v="0"/>
    <x v="6"/>
    <x v="0"/>
    <x v="1"/>
    <s v="Mutual Fund"/>
    <s v="SBI SMALL CAP FUND"/>
    <m/>
  </r>
  <r>
    <n v="203959"/>
    <x v="120"/>
    <s v="TIKA RAM"/>
    <x v="4"/>
    <x v="0"/>
    <x v="5"/>
    <x v="0"/>
    <x v="0"/>
    <s v="Mutual Fund"/>
    <s v="Tata Small Cap Fund"/>
    <m/>
  </r>
  <r>
    <n v="203954"/>
    <x v="120"/>
    <s v="ANOOP TANDON"/>
    <x v="3"/>
    <x v="0"/>
    <x v="6"/>
    <x v="0"/>
    <x v="1"/>
    <s v="Mutual Fund"/>
    <s v="TATA SMALL CAP FUND"/>
    <m/>
  </r>
  <r>
    <n v="203964"/>
    <x v="120"/>
    <s v="VINAY KUMAR SINGH"/>
    <x v="28"/>
    <x v="1"/>
    <x v="6"/>
    <x v="0"/>
    <x v="0"/>
    <s v="Mutual Fund"/>
    <s v="QUANT SMALL CAP FUND"/>
    <m/>
  </r>
  <r>
    <n v="203963"/>
    <x v="120"/>
    <s v="VINAY KUMAR SINGH"/>
    <x v="1"/>
    <x v="0"/>
    <x v="6"/>
    <x v="0"/>
    <x v="0"/>
    <s v="Mutual Fund"/>
    <s v="PARAG PARIKH FLEXI CAP FUND"/>
    <m/>
  </r>
  <r>
    <n v="203957"/>
    <x v="120"/>
    <s v="TIKA RAM"/>
    <x v="4"/>
    <x v="0"/>
    <x v="5"/>
    <x v="0"/>
    <x v="0"/>
    <s v="Mutual Fund"/>
    <s v="kotak Multicap Fund"/>
    <m/>
  </r>
  <r>
    <n v="203956"/>
    <x v="120"/>
    <s v="TIKA RAM"/>
    <x v="4"/>
    <x v="0"/>
    <x v="5"/>
    <x v="0"/>
    <x v="0"/>
    <s v="Mutual Fund"/>
    <s v="Parag Parikh Flexicap Fund"/>
    <m/>
  </r>
  <r>
    <n v="203955"/>
    <x v="120"/>
    <s v="ASHIMA MATHUR"/>
    <x v="10"/>
    <x v="0"/>
    <x v="1"/>
    <x v="0"/>
    <x v="0"/>
    <s v="Mutual Fund"/>
    <s v="mirae asset flexi cap fund"/>
    <m/>
  </r>
  <r>
    <n v="203966"/>
    <x v="120"/>
    <s v="TIKA RAM"/>
    <x v="4"/>
    <x v="0"/>
    <x v="5"/>
    <x v="0"/>
    <x v="0"/>
    <s v="Mutual Fund"/>
    <s v="SBI Large &amp; Midcap Fund"/>
    <m/>
  </r>
  <r>
    <n v="203961"/>
    <x v="120"/>
    <s v="ASHWANI KUMAR"/>
    <x v="1"/>
    <x v="0"/>
    <x v="5"/>
    <x v="0"/>
    <x v="1"/>
    <s v="Mutual Fund"/>
    <s v="HDFC Focused 30 Fund"/>
    <m/>
  </r>
  <r>
    <n v="203962"/>
    <x v="120"/>
    <s v="SHIVAM KUMAR"/>
    <x v="7"/>
    <x v="0"/>
    <x v="5"/>
    <x v="0"/>
    <x v="1"/>
    <s v="Mutual Fund"/>
    <s v="HDFC Focused 30 Fund"/>
    <m/>
  </r>
  <r>
    <n v="203958"/>
    <x v="120"/>
    <s v="TIKA RAM"/>
    <x v="4"/>
    <x v="0"/>
    <x v="5"/>
    <x v="0"/>
    <x v="0"/>
    <s v="Mutual Fund"/>
    <s v="HDFC Focused 30 Fund"/>
    <m/>
  </r>
  <r>
    <n v="203965"/>
    <x v="120"/>
    <s v="TANNU"/>
    <x v="7"/>
    <x v="0"/>
    <x v="5"/>
    <x v="0"/>
    <x v="1"/>
    <s v="Mutual Fund"/>
    <s v="HDFC Focused 30 Fund"/>
    <m/>
  </r>
  <r>
    <n v="203976"/>
    <x v="121"/>
    <s v="TANEESHA BANSAL"/>
    <x v="4"/>
    <x v="1"/>
    <x v="0"/>
    <x v="0"/>
    <x v="0"/>
    <s v="Mutual Fund"/>
    <s v="Bank of India Flexi Cap fund"/>
    <m/>
  </r>
  <r>
    <n v="203981"/>
    <x v="121"/>
    <s v="G BALAMURUGAN"/>
    <x v="7"/>
    <x v="0"/>
    <x v="0"/>
    <x v="0"/>
    <x v="0"/>
    <s v="Mutual Fund"/>
    <s v="JM Flexi Cap fund"/>
    <m/>
  </r>
  <r>
    <n v="203980"/>
    <x v="121"/>
    <s v="G BALAMURUGAN"/>
    <x v="7"/>
    <x v="0"/>
    <x v="0"/>
    <x v="0"/>
    <x v="0"/>
    <s v="Mutual Fund"/>
    <s v="ICICI Prudential Multi Asset Fund"/>
    <m/>
  </r>
  <r>
    <n v="203968"/>
    <x v="121"/>
    <s v="ASHUTOSH SINGH"/>
    <x v="10"/>
    <x v="1"/>
    <x v="0"/>
    <x v="0"/>
    <x v="0"/>
    <s v="Mutual Fund"/>
    <s v="Quant Flexi Cap Fund"/>
    <m/>
  </r>
  <r>
    <n v="203970"/>
    <x v="121"/>
    <s v="UDAYVEER SINGH PATHANIA"/>
    <x v="7"/>
    <x v="0"/>
    <x v="0"/>
    <x v="1"/>
    <x v="0"/>
    <s v="Mutual Fund"/>
    <s v="ICICI Prudential Multi Asset Fund"/>
    <m/>
  </r>
  <r>
    <n v="203969"/>
    <x v="121"/>
    <s v="UDAYVEER SINGH PATHANIA"/>
    <x v="7"/>
    <x v="0"/>
    <x v="0"/>
    <x v="1"/>
    <x v="0"/>
    <s v="Mutual Fund"/>
    <s v="Quant Flexi Cap Fund"/>
    <m/>
  </r>
  <r>
    <n v="203979"/>
    <x v="121"/>
    <s v="G BALAMURUGAN"/>
    <x v="10"/>
    <x v="0"/>
    <x v="0"/>
    <x v="0"/>
    <x v="1"/>
    <s v="Mutual Fund"/>
    <s v="ICICI Prudential Multi Asset Fund"/>
    <m/>
  </r>
  <r>
    <n v="203973"/>
    <x v="121"/>
    <s v="KOMAL NARANG"/>
    <x v="3"/>
    <x v="0"/>
    <x v="1"/>
    <x v="0"/>
    <x v="0"/>
    <s v="Mutual Fund"/>
    <s v="UNION LARGE &amp; MIDCAP FUND"/>
    <m/>
  </r>
  <r>
    <n v="203967"/>
    <x v="121"/>
    <s v="CHANDAN VYAS"/>
    <x v="0"/>
    <x v="0"/>
    <x v="1"/>
    <x v="0"/>
    <x v="0"/>
    <s v="Mutual Fund"/>
    <s v="HDFC Multi Cap Fund"/>
    <m/>
  </r>
  <r>
    <n v="203971"/>
    <x v="121"/>
    <s v="KOMAL NARANG"/>
    <x v="10"/>
    <x v="0"/>
    <x v="1"/>
    <x v="0"/>
    <x v="0"/>
    <s v="Mutual Fund"/>
    <s v="axis small cap fund"/>
    <m/>
  </r>
  <r>
    <n v="203972"/>
    <x v="121"/>
    <s v="KOMAL NARANG"/>
    <x v="3"/>
    <x v="0"/>
    <x v="1"/>
    <x v="0"/>
    <x v="0"/>
    <s v="Mutual Fund"/>
    <s v="Bank of India SMALL CAP FUND"/>
    <m/>
  </r>
  <r>
    <n v="203978"/>
    <x v="121"/>
    <s v="VISHAL VINOD BAKSHI"/>
    <x v="0"/>
    <x v="0"/>
    <x v="6"/>
    <x v="0"/>
    <x v="2"/>
    <s v="Mutual Fund"/>
    <s v="MIRAE ASSET TAX SAVER FUND"/>
    <m/>
  </r>
  <r>
    <n v="203975"/>
    <x v="121"/>
    <s v="TANEESHA BANSAL"/>
    <x v="4"/>
    <x v="1"/>
    <x v="0"/>
    <x v="0"/>
    <x v="0"/>
    <s v="Mutual Fund"/>
    <s v="Edelweiss small cap fund"/>
    <m/>
  </r>
  <r>
    <n v="203974"/>
    <x v="121"/>
    <s v="ARVIND RAGHAV"/>
    <x v="1"/>
    <x v="0"/>
    <x v="5"/>
    <x v="0"/>
    <x v="2"/>
    <s v="Mutual Fund"/>
    <s v="Parag Parikh Tax Saver Fund"/>
    <m/>
  </r>
  <r>
    <n v="203977"/>
    <x v="121"/>
    <s v="NIKHIL SHARMA"/>
    <x v="1"/>
    <x v="0"/>
    <x v="6"/>
    <x v="0"/>
    <x v="2"/>
    <s v="Mutual Fund"/>
    <s v="SBI SMALL CAP FUND"/>
    <m/>
  </r>
  <r>
    <n v="204979"/>
    <x v="122"/>
    <s v="JATIN KISHORE"/>
    <x v="1"/>
    <x v="0"/>
    <x v="5"/>
    <x v="1"/>
    <x v="0"/>
    <s v="Mutual Fund"/>
    <s v="HDFC Focused 30 Fund"/>
    <m/>
  </r>
  <r>
    <n v="204986"/>
    <x v="122"/>
    <s v="GOVIND AGGARWA"/>
    <x v="7"/>
    <x v="0"/>
    <x v="5"/>
    <x v="0"/>
    <x v="1"/>
    <s v="Mutual Fund"/>
    <s v="Tata Small Cap Fund"/>
    <m/>
  </r>
  <r>
    <n v="204981"/>
    <x v="122"/>
    <s v="JACKIE D AGOTARIA"/>
    <x v="19"/>
    <x v="0"/>
    <x v="5"/>
    <x v="0"/>
    <x v="1"/>
    <s v="Mutual Fund"/>
    <s v="UTI Nifty 50 Fund"/>
    <m/>
  </r>
  <r>
    <n v="204984"/>
    <x v="122"/>
    <s v="ROHIT THAKUR"/>
    <x v="1"/>
    <x v="0"/>
    <x v="2"/>
    <x v="0"/>
    <x v="0"/>
    <s v="Mutual Fund"/>
    <s v="Mirae Asset Large-cap Fund"/>
    <m/>
  </r>
  <r>
    <n v="204980"/>
    <x v="122"/>
    <s v="BHUSHAN PRAKASH RAHATEKAR"/>
    <x v="0"/>
    <x v="0"/>
    <x v="6"/>
    <x v="0"/>
    <x v="0"/>
    <s v="Mutual Fund"/>
    <s v="HDFC FOCUSED 30 FUND"/>
    <m/>
  </r>
  <r>
    <n v="204988"/>
    <x v="122"/>
    <s v="MUKESH KUMAR GUPTA"/>
    <x v="10"/>
    <x v="0"/>
    <x v="1"/>
    <x v="0"/>
    <x v="2"/>
    <s v="Mutual Fund"/>
    <s v="Mirae Asset Hybrid"/>
    <m/>
  </r>
  <r>
    <n v="204987"/>
    <x v="122"/>
    <s v="MUKESH KUMAR GUPTA"/>
    <x v="0"/>
    <x v="0"/>
    <x v="1"/>
    <x v="0"/>
    <x v="1"/>
    <s v="Mutual Fund"/>
    <s v="HDFC Multi Cap Fund"/>
    <m/>
  </r>
  <r>
    <n v="204983"/>
    <x v="122"/>
    <s v="ARCHANA CHAWLA"/>
    <x v="1"/>
    <x v="0"/>
    <x v="1"/>
    <x v="0"/>
    <x v="1"/>
    <s v="Mutual Fund"/>
    <s v="mirae asset flexi cap fund"/>
    <m/>
  </r>
  <r>
    <n v="204989"/>
    <x v="122"/>
    <s v="MANSI DAWAR"/>
    <x v="11"/>
    <x v="0"/>
    <x v="1"/>
    <x v="0"/>
    <x v="2"/>
    <s v="Mutual Fund"/>
    <s v="Canara Robeco Emerging Equities"/>
    <m/>
  </r>
  <r>
    <n v="204985"/>
    <x v="122"/>
    <s v="MANJU RAJESH GUPTA"/>
    <x v="7"/>
    <x v="0"/>
    <x v="5"/>
    <x v="0"/>
    <x v="1"/>
    <s v="Mutual Fund"/>
    <s v="Mirae Asset Flexicap Fund"/>
    <m/>
  </r>
  <r>
    <n v="204982"/>
    <x v="122"/>
    <s v="ALOK AGARWAL"/>
    <x v="10"/>
    <x v="0"/>
    <x v="1"/>
    <x v="0"/>
    <x v="0"/>
    <s v="Mutual Fund"/>
    <s v="HDFC Balanced Advantage Fund"/>
    <m/>
  </r>
  <r>
    <n v="204990"/>
    <x v="122"/>
    <s v="ARCHANA CHAWLA"/>
    <x v="0"/>
    <x v="0"/>
    <x v="1"/>
    <x v="0"/>
    <x v="0"/>
    <s v="Mutual Fund"/>
    <s v="ppfas tax saver fund"/>
    <m/>
  </r>
  <r>
    <n v="205993"/>
    <x v="123"/>
    <s v="VANSH SHARMA"/>
    <x v="9"/>
    <x v="1"/>
    <x v="6"/>
    <x v="1"/>
    <x v="0"/>
    <s v="Mutual Fund"/>
    <s v="ICICI PRUDENTIAL MULTI ASSET FUND"/>
    <m/>
  </r>
  <r>
    <n v="205992"/>
    <x v="123"/>
    <s v="VANSH SHARMA"/>
    <x v="9"/>
    <x v="1"/>
    <x v="6"/>
    <x v="1"/>
    <x v="0"/>
    <s v="Mutual Fund"/>
    <s v="HDFC FOCUSED 30 FUND"/>
    <m/>
  </r>
  <r>
    <n v="205991"/>
    <x v="123"/>
    <s v="RATI RAM"/>
    <x v="11"/>
    <x v="0"/>
    <x v="2"/>
    <x v="1"/>
    <x v="0"/>
    <s v="Mutual Fund"/>
    <s v="Mirae Asset Flexi-cap Fund"/>
    <m/>
  </r>
  <r>
    <n v="205990"/>
    <x v="123"/>
    <s v="RATI RAM"/>
    <x v="11"/>
    <x v="0"/>
    <x v="2"/>
    <x v="1"/>
    <x v="0"/>
    <s v="Mutual Fund"/>
    <s v="HDFC MULTI-CAP FUND"/>
    <m/>
  </r>
  <r>
    <n v="205999"/>
    <x v="123"/>
    <s v="VIDHYA RATNA PAL"/>
    <x v="10"/>
    <x v="0"/>
    <x v="1"/>
    <x v="0"/>
    <x v="0"/>
    <s v="Mutual Fund"/>
    <s v="ppfas flexi cap fund"/>
    <m/>
  </r>
  <r>
    <n v="205997"/>
    <x v="123"/>
    <s v="NITESH"/>
    <x v="7"/>
    <x v="0"/>
    <x v="1"/>
    <x v="1"/>
    <x v="0"/>
    <s v="Mutual Fund"/>
    <s v="HDFC MULTI-CAP FUND"/>
    <m/>
  </r>
  <r>
    <n v="205996"/>
    <x v="123"/>
    <s v="NITESH"/>
    <x v="7"/>
    <x v="0"/>
    <x v="1"/>
    <x v="1"/>
    <x v="0"/>
    <s v="Mutual Fund"/>
    <s v="Mirae Asset Flexicap Fund"/>
    <m/>
  </r>
  <r>
    <n v="205994"/>
    <x v="123"/>
    <s v="SUMIT"/>
    <x v="7"/>
    <x v="0"/>
    <x v="5"/>
    <x v="0"/>
    <x v="0"/>
    <s v="Mutual Fund"/>
    <s v="Mirae Asset Flexicap Fund"/>
    <m/>
  </r>
  <r>
    <n v="205995"/>
    <x v="123"/>
    <s v="UMESH KUMAR"/>
    <x v="7"/>
    <x v="0"/>
    <x v="5"/>
    <x v="0"/>
    <x v="2"/>
    <s v="Mutual Fund"/>
    <s v="Mirae Asset Tax Saver"/>
    <m/>
  </r>
  <r>
    <n v="205998"/>
    <x v="123"/>
    <s v="VIDHYA RATNA PAL"/>
    <x v="10"/>
    <x v="0"/>
    <x v="1"/>
    <x v="0"/>
    <x v="0"/>
    <s v="Mutual Fund"/>
    <s v="ICICI PRUDENTIAL MULTI ASSET FUND"/>
    <m/>
  </r>
  <r>
    <n v="206007"/>
    <x v="124"/>
    <s v="GAURAV ANAND"/>
    <x v="0"/>
    <x v="0"/>
    <x v="2"/>
    <x v="0"/>
    <x v="1"/>
    <s v="Mutual Fund"/>
    <s v="Mirae Asset Flexi-cap Fund"/>
    <m/>
  </r>
  <r>
    <n v="206028"/>
    <x v="124"/>
    <s v="PRAVESH YADAV"/>
    <x v="0"/>
    <x v="0"/>
    <x v="2"/>
    <x v="0"/>
    <x v="0"/>
    <s v="Mutual Fund"/>
    <s v="Mirae Asset Flexi-cap Fund"/>
    <m/>
  </r>
  <r>
    <n v="206000"/>
    <x v="124"/>
    <s v="ARUN ANAND"/>
    <x v="3"/>
    <x v="0"/>
    <x v="6"/>
    <x v="0"/>
    <x v="0"/>
    <s v="Mutual Fund"/>
    <s v="SBI SMALL CAP FUND"/>
    <m/>
  </r>
  <r>
    <n v="206010"/>
    <x v="124"/>
    <s v="GAURAV ANAND"/>
    <x v="0"/>
    <x v="0"/>
    <x v="2"/>
    <x v="0"/>
    <x v="0"/>
    <s v="Mutual Fund"/>
    <s v="HDFC MULTI-CAP FUND"/>
    <m/>
  </r>
  <r>
    <n v="206009"/>
    <x v="124"/>
    <s v="GAURAV ANAND"/>
    <x v="0"/>
    <x v="0"/>
    <x v="2"/>
    <x v="0"/>
    <x v="0"/>
    <s v="Mutual Fund"/>
    <s v="ICICI Prudential Multi-Asset Fund"/>
    <m/>
  </r>
  <r>
    <n v="206008"/>
    <x v="124"/>
    <s v="GAURAV ANAND"/>
    <x v="11"/>
    <x v="0"/>
    <x v="2"/>
    <x v="0"/>
    <x v="2"/>
    <s v="Mutual Fund"/>
    <s v="Mirae Asset Emerging Blue-chip Fund"/>
    <m/>
  </r>
  <r>
    <n v="206004"/>
    <x v="124"/>
    <s v="INDERJEET SINGH"/>
    <x v="11"/>
    <x v="0"/>
    <x v="5"/>
    <x v="0"/>
    <x v="2"/>
    <s v="Mutual Fund"/>
    <s v="BOI Mid &amp; Small Debt fund"/>
    <m/>
  </r>
  <r>
    <n v="206005"/>
    <x v="124"/>
    <s v="MOHINI DUTTA"/>
    <x v="7"/>
    <x v="0"/>
    <x v="5"/>
    <x v="0"/>
    <x v="2"/>
    <s v="Mutual Fund"/>
    <s v="Mirae Asset Tax Saver"/>
    <m/>
  </r>
  <r>
    <n v="207050"/>
    <x v="124"/>
    <s v="SANJEEV SHARMA"/>
    <x v="3"/>
    <x v="0"/>
    <x v="1"/>
    <x v="0"/>
    <x v="0"/>
    <s v="Mutual Fund"/>
    <s v="HDFC Multi Cap Fund Regular"/>
    <m/>
  </r>
  <r>
    <n v="207051"/>
    <x v="124"/>
    <s v="SANJEEV SHARMA"/>
    <x v="1"/>
    <x v="0"/>
    <x v="1"/>
    <x v="0"/>
    <x v="0"/>
    <s v="Mutual Fund"/>
    <s v="SBI Small Cap Fund"/>
    <m/>
  </r>
  <r>
    <n v="206002"/>
    <x v="124"/>
    <s v="TARUN ROHTGI"/>
    <x v="1"/>
    <x v="0"/>
    <x v="5"/>
    <x v="0"/>
    <x v="0"/>
    <s v="Mutual Fund"/>
    <s v="HDFC Focused 30 Fund"/>
    <m/>
  </r>
  <r>
    <n v="206003"/>
    <x v="124"/>
    <s v="TARUN ROHTGI"/>
    <x v="1"/>
    <x v="0"/>
    <x v="5"/>
    <x v="0"/>
    <x v="0"/>
    <s v="Mutual Fund"/>
    <s v="kotak Multicap Fund"/>
    <m/>
  </r>
  <r>
    <n v="206006"/>
    <x v="124"/>
    <s v="MOHINI DUTTA"/>
    <x v="7"/>
    <x v="0"/>
    <x v="5"/>
    <x v="0"/>
    <x v="0"/>
    <s v="Mutual Fund"/>
    <s v="Mirae Asset Tax Saver"/>
    <m/>
  </r>
  <r>
    <n v="206001"/>
    <x v="124"/>
    <s v="SATYABAN BAHADUR"/>
    <x v="1"/>
    <x v="0"/>
    <x v="5"/>
    <x v="0"/>
    <x v="1"/>
    <s v="Mutual Fund"/>
    <s v="HDFC Focused 30 Fund"/>
    <m/>
  </r>
  <r>
    <n v="206027"/>
    <x v="125"/>
    <s v="NEETU THAKUR"/>
    <x v="0"/>
    <x v="0"/>
    <x v="2"/>
    <x v="0"/>
    <x v="0"/>
    <s v="Mutual Fund"/>
    <s v="Mirae Asset Tax Saver Fund"/>
    <m/>
  </r>
  <r>
    <n v="206022"/>
    <x v="125"/>
    <s v="ROHIT THAKUR"/>
    <x v="1"/>
    <x v="0"/>
    <x v="2"/>
    <x v="0"/>
    <x v="0"/>
    <s v="Mutual Fund"/>
    <s v="Nippon India small-cap Fund."/>
    <m/>
  </r>
  <r>
    <n v="206026"/>
    <x v="125"/>
    <s v="NEETU THAKUR"/>
    <x v="0"/>
    <x v="0"/>
    <x v="2"/>
    <x v="0"/>
    <x v="0"/>
    <s v="Mutual Fund"/>
    <s v="canara robeco emerging equities fund"/>
    <m/>
  </r>
  <r>
    <n v="206024"/>
    <x v="125"/>
    <s v="ROOP NARAYAN THAKUR"/>
    <x v="0"/>
    <x v="0"/>
    <x v="2"/>
    <x v="0"/>
    <x v="0"/>
    <s v="Mutual Fund"/>
    <s v="Mirae Asset Tax Saver Fund"/>
    <m/>
  </r>
  <r>
    <n v="206025"/>
    <x v="125"/>
    <s v="ROOP NARAYAN THAKUR"/>
    <x v="0"/>
    <x v="0"/>
    <x v="2"/>
    <x v="0"/>
    <x v="0"/>
    <s v="Mutual Fund"/>
    <s v="BOI Flexi-Cap Fund"/>
    <m/>
  </r>
  <r>
    <n v="206030"/>
    <x v="125"/>
    <s v="MOHITA SEHGAL"/>
    <x v="59"/>
    <x v="1"/>
    <x v="4"/>
    <x v="0"/>
    <x v="0"/>
    <s v="Mutual Fund"/>
    <s v="ICICI Prudential Multi Asset fund"/>
    <m/>
  </r>
  <r>
    <n v="206035"/>
    <x v="125"/>
    <s v="REKHA JHA"/>
    <x v="0"/>
    <x v="0"/>
    <x v="4"/>
    <x v="0"/>
    <x v="0"/>
    <s v="Mutual Fund"/>
    <s v="HDFC MULTICAP FUND"/>
    <m/>
  </r>
  <r>
    <n v="206032"/>
    <x v="125"/>
    <s v="REKHA JHA"/>
    <x v="0"/>
    <x v="0"/>
    <x v="4"/>
    <x v="0"/>
    <x v="0"/>
    <s v="Mutual Fund"/>
    <s v="MIRAE ASSET FLEXICAP FUND"/>
    <m/>
  </r>
  <r>
    <n v="206034"/>
    <x v="125"/>
    <s v="REKHA JHA"/>
    <x v="0"/>
    <x v="0"/>
    <x v="4"/>
    <x v="0"/>
    <x v="0"/>
    <s v="Mutual Fund"/>
    <s v="KOTAK MULTICAP FUND"/>
    <m/>
  </r>
  <r>
    <n v="206031"/>
    <x v="125"/>
    <s v="MANPREET KAUR"/>
    <x v="6"/>
    <x v="1"/>
    <x v="4"/>
    <x v="0"/>
    <x v="0"/>
    <s v="Mutual Fund"/>
    <s v="HDFC FOCUSSED 30 FUND"/>
    <m/>
  </r>
  <r>
    <n v="206033"/>
    <x v="125"/>
    <s v="REKHA JHA"/>
    <x v="4"/>
    <x v="0"/>
    <x v="4"/>
    <x v="0"/>
    <x v="0"/>
    <s v="Mutual Fund"/>
    <s v="PPFAS FLEXICAP FUND"/>
    <m/>
  </r>
  <r>
    <n v="206011"/>
    <x v="125"/>
    <s v="SATISH KUMAR"/>
    <x v="10"/>
    <x v="0"/>
    <x v="2"/>
    <x v="0"/>
    <x v="1"/>
    <s v="Mutual Fund"/>
    <s v="ICICI Prudential Multi-Asset Fund"/>
    <m/>
  </r>
  <r>
    <n v="207036"/>
    <x v="125"/>
    <s v="SHAJI KUNJAPPAN"/>
    <x v="0"/>
    <x v="0"/>
    <x v="1"/>
    <x v="0"/>
    <x v="0"/>
    <s v="Mutual Fund"/>
    <s v="hdfc multicap fund"/>
    <m/>
  </r>
  <r>
    <n v="206018"/>
    <x v="125"/>
    <s v="VANYA AGGARWAL"/>
    <x v="1"/>
    <x v="0"/>
    <x v="5"/>
    <x v="1"/>
    <x v="0"/>
    <s v="Mutual Fund"/>
    <s v="Tata Small Cap Fund"/>
    <m/>
  </r>
  <r>
    <n v="206014"/>
    <x v="125"/>
    <s v="VIDHUR VERMA"/>
    <x v="1"/>
    <x v="0"/>
    <x v="5"/>
    <x v="0"/>
    <x v="0"/>
    <s v="Mutual Fund"/>
    <s v="Parag Parikh Tax Saver Fund"/>
    <m/>
  </r>
  <r>
    <n v="206015"/>
    <x v="125"/>
    <s v="CHETNA SHARMA"/>
    <x v="5"/>
    <x v="0"/>
    <x v="1"/>
    <x v="1"/>
    <x v="0"/>
    <s v="Mutual Fund"/>
    <s v="mirae asset flexi cap fund"/>
    <m/>
  </r>
  <r>
    <n v="206016"/>
    <x v="125"/>
    <s v="CHETNA SHARMA"/>
    <x v="1"/>
    <x v="0"/>
    <x v="1"/>
    <x v="1"/>
    <x v="0"/>
    <s v="Mutual Fund"/>
    <s v="HDFC AMULTICAP FUND"/>
    <m/>
  </r>
  <r>
    <n v="206029"/>
    <x v="125"/>
    <s v="VIPIN KUMAR"/>
    <x v="17"/>
    <x v="1"/>
    <x v="1"/>
    <x v="0"/>
    <x v="0"/>
    <s v="Mutual Fund"/>
    <s v="quant flexi cap fund"/>
    <m/>
  </r>
  <r>
    <n v="206017"/>
    <x v="125"/>
    <s v="VANYA AGGARWAL"/>
    <x v="4"/>
    <x v="1"/>
    <x v="5"/>
    <x v="1"/>
    <x v="0"/>
    <s v="Mutual Fund"/>
    <s v="Mirae Asset Flexicap Fund"/>
    <m/>
  </r>
  <r>
    <n v="206023"/>
    <x v="125"/>
    <s v="CHANDNI KULSHRESHTHA"/>
    <x v="25"/>
    <x v="1"/>
    <x v="6"/>
    <x v="0"/>
    <x v="0"/>
    <s v="Mutual Fund"/>
    <s v="HDFC FOCUSED 30 FUND"/>
    <m/>
  </r>
  <r>
    <n v="206021"/>
    <x v="125"/>
    <s v="ROHIT THAKUR"/>
    <x v="1"/>
    <x v="0"/>
    <x v="2"/>
    <x v="0"/>
    <x v="0"/>
    <s v="Mutual Fund"/>
    <s v="Mirae Asset large-cap Fund"/>
    <m/>
  </r>
  <r>
    <n v="206012"/>
    <x v="125"/>
    <s v="SATISH KUMAR"/>
    <x v="3"/>
    <x v="0"/>
    <x v="2"/>
    <x v="0"/>
    <x v="0"/>
    <s v="Mutual Fund"/>
    <s v="Mirae Asset Tax Saver Fund"/>
    <m/>
  </r>
  <r>
    <n v="206019"/>
    <x v="125"/>
    <s v="JAINEEL AGGARWAL"/>
    <x v="1"/>
    <x v="0"/>
    <x v="5"/>
    <x v="0"/>
    <x v="0"/>
    <s v="Mutual Fund"/>
    <s v="SBI SMALL CAP FUND"/>
    <m/>
  </r>
  <r>
    <n v="206020"/>
    <x v="125"/>
    <s v="VANYA AGGARWAL"/>
    <x v="4"/>
    <x v="1"/>
    <x v="5"/>
    <x v="0"/>
    <x v="0"/>
    <s v="Mutual Fund"/>
    <s v="ICICI PRU Multi Asset Fund"/>
    <m/>
  </r>
  <r>
    <n v="206013"/>
    <x v="125"/>
    <s v="RAJ KUMAR PRADHAN"/>
    <x v="1"/>
    <x v="0"/>
    <x v="6"/>
    <x v="0"/>
    <x v="0"/>
    <s v="Mutual Fund"/>
    <s v="TATA SMALL CAP FUND"/>
    <m/>
  </r>
  <r>
    <n v="207034"/>
    <x v="126"/>
    <s v="MANISH NIGAM"/>
    <x v="11"/>
    <x v="0"/>
    <x v="2"/>
    <x v="0"/>
    <x v="0"/>
    <s v="Mutual Fund"/>
    <s v="canara robeco emerging equities fund"/>
    <m/>
  </r>
  <r>
    <n v="207044"/>
    <x v="126"/>
    <s v="ROHIT THAKUR"/>
    <x v="7"/>
    <x v="0"/>
    <x v="2"/>
    <x v="0"/>
    <x v="0"/>
    <s v="Mutual Fund"/>
    <s v="bsl tax relief 96 fund"/>
    <m/>
  </r>
  <r>
    <n v="207043"/>
    <x v="126"/>
    <s v="VISHAL VINOD BAKSHI"/>
    <x v="0"/>
    <x v="0"/>
    <x v="6"/>
    <x v="0"/>
    <x v="0"/>
    <s v="Mutual Fund"/>
    <s v="TATA SMALL CAP FUND"/>
    <m/>
  </r>
  <r>
    <n v="207049"/>
    <x v="126"/>
    <s v="RAHUL VERMA"/>
    <x v="28"/>
    <x v="1"/>
    <x v="6"/>
    <x v="0"/>
    <x v="0"/>
    <s v="Mutual Fund"/>
    <s v="KOTAK BALANCED ADVANTAGE FUND"/>
    <m/>
  </r>
  <r>
    <n v="207045"/>
    <x v="126"/>
    <s v="ROHIT THAKUR"/>
    <x v="0"/>
    <x v="0"/>
    <x v="2"/>
    <x v="0"/>
    <x v="0"/>
    <s v="Mutual Fund"/>
    <s v="Bandhan tax advantage fund"/>
    <m/>
  </r>
  <r>
    <n v="207033"/>
    <x v="126"/>
    <s v="SAURABH AGRAWAL"/>
    <x v="0"/>
    <x v="0"/>
    <x v="0"/>
    <x v="0"/>
    <x v="0"/>
    <s v="Mutual Fund"/>
    <s v="Parag parikh Tax saver fund"/>
    <m/>
  </r>
  <r>
    <n v="207032"/>
    <x v="126"/>
    <s v="SAURABH AGRAWAL"/>
    <x v="28"/>
    <x v="1"/>
    <x v="0"/>
    <x v="0"/>
    <x v="1"/>
    <s v="Mutual Fund"/>
    <s v="Kotak Multicap fund"/>
    <m/>
  </r>
  <r>
    <n v="207042"/>
    <x v="126"/>
    <s v="SAVITA"/>
    <x v="10"/>
    <x v="0"/>
    <x v="2"/>
    <x v="0"/>
    <x v="1"/>
    <s v="Mutual Fund"/>
    <s v="Parag Parikh Tax Saver Fund"/>
    <m/>
  </r>
  <r>
    <n v="207035"/>
    <x v="126"/>
    <s v="MANISH NIGAM"/>
    <x v="11"/>
    <x v="0"/>
    <x v="2"/>
    <x v="0"/>
    <x v="0"/>
    <s v="Mutual Fund"/>
    <s v="ICICI Prudential Multi-Asset Fund"/>
    <m/>
  </r>
  <r>
    <n v="207040"/>
    <x v="126"/>
    <s v="MOHAMMAD TUBRIZ KHAN"/>
    <x v="7"/>
    <x v="0"/>
    <x v="5"/>
    <x v="0"/>
    <x v="0"/>
    <s v="Mutual Fund"/>
    <s v="kotak Multicap Fund"/>
    <m/>
  </r>
  <r>
    <n v="207041"/>
    <x v="126"/>
    <s v="SUCHETA BANERJEE"/>
    <x v="25"/>
    <x v="1"/>
    <x v="5"/>
    <x v="0"/>
    <x v="0"/>
    <s v="Mutual Fund"/>
    <s v="Mirae Asset Flexicap Fund"/>
    <m/>
  </r>
  <r>
    <n v="207053"/>
    <x v="126"/>
    <s v="POONAM CHAHAL"/>
    <x v="0"/>
    <x v="0"/>
    <x v="1"/>
    <x v="0"/>
    <x v="0"/>
    <s v="Mutual Fund"/>
    <s v="HDFC Multi Cap Fund"/>
    <m/>
  </r>
  <r>
    <n v="207054"/>
    <x v="126"/>
    <s v="POONAM CHAHAL"/>
    <x v="0"/>
    <x v="0"/>
    <x v="1"/>
    <x v="0"/>
    <x v="0"/>
    <s v="Mutual Fund"/>
    <s v="Mirae Asset Flexi Cap Fund"/>
    <m/>
  </r>
  <r>
    <n v="207052"/>
    <x v="126"/>
    <s v="SANJAY KUMAR MISHRA"/>
    <x v="11"/>
    <x v="0"/>
    <x v="1"/>
    <x v="0"/>
    <x v="0"/>
    <s v="Mutual Fund"/>
    <s v="HDFC Multi Cap Fund"/>
    <m/>
  </r>
  <r>
    <n v="207037"/>
    <x v="126"/>
    <s v="POOJA"/>
    <x v="1"/>
    <x v="0"/>
    <x v="5"/>
    <x v="0"/>
    <x v="0"/>
    <s v="Mutual Fund"/>
    <s v="HDFC Focused 30 Fund"/>
    <m/>
  </r>
  <r>
    <n v="207047"/>
    <x v="126"/>
    <s v="RAHUL VERMA"/>
    <x v="28"/>
    <x v="1"/>
    <x v="6"/>
    <x v="0"/>
    <x v="0"/>
    <s v="Mutual Fund"/>
    <s v="HDFC MULTI CAP FUND"/>
    <m/>
  </r>
  <r>
    <n v="207048"/>
    <x v="126"/>
    <s v="RAHUL VERMA"/>
    <x v="28"/>
    <x v="1"/>
    <x v="6"/>
    <x v="0"/>
    <x v="0"/>
    <s v="Mutual Fund"/>
    <s v="PARAG PARIKH FLEXI CAP FUND"/>
    <m/>
  </r>
  <r>
    <n v="207046"/>
    <x v="126"/>
    <s v="PURUSHOTTAM KUMAR"/>
    <x v="0"/>
    <x v="1"/>
    <x v="6"/>
    <x v="0"/>
    <x v="0"/>
    <s v="Mutual Fund"/>
    <s v="ICICI PRUDENTIAL TECHNOLOGY FUND"/>
    <m/>
  </r>
  <r>
    <n v="207038"/>
    <x v="126"/>
    <s v="SHILPA BHARTI"/>
    <x v="7"/>
    <x v="0"/>
    <x v="6"/>
    <x v="0"/>
    <x v="0"/>
    <s v="Mutual Fund"/>
    <s v="HDFC FOCUSED 30 FUND"/>
    <m/>
  </r>
  <r>
    <n v="207039"/>
    <x v="126"/>
    <s v="SHILPA BHARTI"/>
    <x v="7"/>
    <x v="0"/>
    <x v="6"/>
    <x v="0"/>
    <x v="0"/>
    <s v="Mutual Fund"/>
    <s v="ICICI PRUDENTIAL MULTI ASSET FUND"/>
    <m/>
  </r>
  <r>
    <n v="207060"/>
    <x v="127"/>
    <s v="KISHAN SINGH"/>
    <x v="10"/>
    <x v="0"/>
    <x v="2"/>
    <x v="1"/>
    <x v="0"/>
    <s v="Mutual Fund"/>
    <s v="ICICI Prudential Multi-Asset Fund"/>
    <m/>
  </r>
  <r>
    <n v="207066"/>
    <x v="127"/>
    <s v="DHARAMVIR SINGH VERMA"/>
    <x v="6"/>
    <x v="1"/>
    <x v="6"/>
    <x v="0"/>
    <x v="0"/>
    <s v="Mutual Fund"/>
    <s v="KOTAK BALANCED ADVANTAGE FUND"/>
    <m/>
  </r>
  <r>
    <n v="207067"/>
    <x v="127"/>
    <s v="KALYANI RAMESH THALI"/>
    <x v="7"/>
    <x v="0"/>
    <x v="6"/>
    <x v="0"/>
    <x v="0"/>
    <s v="Mutual Fund"/>
    <s v="KOTAK MULTI CAP FUND"/>
    <m/>
  </r>
  <r>
    <n v="207068"/>
    <x v="127"/>
    <s v="KRISHAN KUMAR GOEL"/>
    <x v="55"/>
    <x v="0"/>
    <x v="2"/>
    <x v="0"/>
    <x v="0"/>
    <s v="Mutual Fund"/>
    <s v="ICICI Prudential Multi-Asset Fund"/>
    <m/>
  </r>
  <r>
    <n v="207062"/>
    <x v="127"/>
    <s v="KISHAN SINGH"/>
    <x v="3"/>
    <x v="0"/>
    <x v="2"/>
    <x v="1"/>
    <x v="0"/>
    <s v="Mutual Fund"/>
    <s v="Mirae Asset Flexi-cap Fund"/>
    <m/>
  </r>
  <r>
    <n v="207061"/>
    <x v="127"/>
    <s v="KISHAN SINGH"/>
    <x v="3"/>
    <x v="0"/>
    <x v="2"/>
    <x v="1"/>
    <x v="0"/>
    <s v="Mutual Fund"/>
    <s v="Kotak Multicap Fund"/>
    <m/>
  </r>
  <r>
    <n v="207064"/>
    <x v="127"/>
    <s v="MANISH RAWAT"/>
    <x v="25"/>
    <x v="1"/>
    <x v="1"/>
    <x v="0"/>
    <x v="1"/>
    <s v="Mutual Fund"/>
    <s v="hdfc multicap fund"/>
    <m/>
  </r>
  <r>
    <n v="207055"/>
    <x v="127"/>
    <s v="PRADEEP KUMAR"/>
    <x v="1"/>
    <x v="0"/>
    <x v="5"/>
    <x v="0"/>
    <x v="1"/>
    <s v="Mutual Fund"/>
    <s v="HDFC Focused 30 Fund"/>
    <m/>
  </r>
  <r>
    <n v="207063"/>
    <x v="127"/>
    <s v="MANISH RAWAT"/>
    <x v="24"/>
    <x v="1"/>
    <x v="1"/>
    <x v="0"/>
    <x v="0"/>
    <s v="Mutual Fund"/>
    <s v="icici pru multi asset fund"/>
    <m/>
  </r>
  <r>
    <n v="207059"/>
    <x v="127"/>
    <s v="RAJEEV TALWAR"/>
    <x v="5"/>
    <x v="0"/>
    <x v="1"/>
    <x v="0"/>
    <x v="0"/>
    <s v="Mutual Fund"/>
    <s v="Parag Parikh Tax Saver Fund"/>
    <m/>
  </r>
  <r>
    <n v="207058"/>
    <x v="127"/>
    <s v="RAKESH PRADHAN"/>
    <x v="1"/>
    <x v="0"/>
    <x v="5"/>
    <x v="0"/>
    <x v="0"/>
    <s v="Mutual Fund"/>
    <s v="Tata Small Cap Fund"/>
    <m/>
  </r>
  <r>
    <n v="207065"/>
    <x v="127"/>
    <s v="ABHISHEK AGARWAL"/>
    <x v="1"/>
    <x v="0"/>
    <x v="5"/>
    <x v="0"/>
    <x v="1"/>
    <s v="Mutual Fund"/>
    <s v="Mirae Asset Flexicap Fund"/>
    <m/>
  </r>
  <r>
    <n v="207056"/>
    <x v="127"/>
    <s v="RAKESH PRADHAN"/>
    <x v="1"/>
    <x v="0"/>
    <x v="5"/>
    <x v="0"/>
    <x v="0"/>
    <s v="Mutual Fund"/>
    <s v="HDFC Focused 30 Fund"/>
    <m/>
  </r>
  <r>
    <n v="207057"/>
    <x v="127"/>
    <s v="RAKESH PRADHAN"/>
    <x v="1"/>
    <x v="0"/>
    <x v="5"/>
    <x v="0"/>
    <x v="0"/>
    <s v="Mutual Fund"/>
    <s v="kotak Multicap Fund"/>
    <m/>
  </r>
  <r>
    <n v="207071"/>
    <x v="128"/>
    <s v="BHUMIKA AGRAWAL"/>
    <x v="4"/>
    <x v="1"/>
    <x v="0"/>
    <x v="0"/>
    <x v="0"/>
    <s v="Mutual Fund"/>
    <s v="Mirae Asset Cash Management fund"/>
    <m/>
  </r>
  <r>
    <n v="207070"/>
    <x v="128"/>
    <s v="CHANDRAKANT KUMAR"/>
    <x v="11"/>
    <x v="0"/>
    <x v="2"/>
    <x v="1"/>
    <x v="0"/>
    <s v="Mutual Fund"/>
    <s v="ICICI Prudential Multi-Asset Fund"/>
    <m/>
  </r>
  <r>
    <n v="207083"/>
    <x v="128"/>
    <s v="YASHODA SHARMA"/>
    <x v="1"/>
    <x v="0"/>
    <x v="2"/>
    <x v="0"/>
    <x v="0"/>
    <s v="Mutual Fund"/>
    <s v="axis focused 25 fund"/>
    <m/>
  </r>
  <r>
    <n v="207072"/>
    <x v="128"/>
    <s v="BHARAT BACHANI"/>
    <x v="26"/>
    <x v="1"/>
    <x v="0"/>
    <x v="0"/>
    <x v="0"/>
    <s v="Mutual Fund"/>
    <s v="ICICI Prudential Multi Asset Fund"/>
    <m/>
  </r>
  <r>
    <n v="207075"/>
    <x v="128"/>
    <s v="BHARAT BACHANI"/>
    <x v="14"/>
    <x v="1"/>
    <x v="0"/>
    <x v="0"/>
    <x v="0"/>
    <s v="Mutual Fund"/>
    <s v="Edelweiss small cap fund"/>
    <m/>
  </r>
  <r>
    <n v="207074"/>
    <x v="128"/>
    <s v="BHARAT BACHANI`"/>
    <x v="14"/>
    <x v="1"/>
    <x v="0"/>
    <x v="0"/>
    <x v="0"/>
    <s v="Mutual Fund"/>
    <s v="Kotak Multicap fund"/>
    <m/>
  </r>
  <r>
    <n v="207073"/>
    <x v="128"/>
    <s v="BHARAT BACHANI"/>
    <x v="26"/>
    <x v="1"/>
    <x v="0"/>
    <x v="0"/>
    <x v="0"/>
    <s v="Mutual Fund"/>
    <s v="Mirae Asset Great Consumer fund"/>
    <m/>
  </r>
  <r>
    <n v="207078"/>
    <x v="128"/>
    <s v="CHIRANJIB DAS"/>
    <x v="1"/>
    <x v="0"/>
    <x v="5"/>
    <x v="0"/>
    <x v="0"/>
    <s v="Mutual Fund"/>
    <s v="kotak Multicap Fund"/>
    <m/>
  </r>
  <r>
    <n v="207079"/>
    <x v="128"/>
    <s v="CHIRANJIB DAS"/>
    <x v="1"/>
    <x v="0"/>
    <x v="5"/>
    <x v="0"/>
    <x v="0"/>
    <s v="Mutual Fund"/>
    <s v="Tata Small Cap Fund"/>
    <m/>
  </r>
  <r>
    <n v="207076"/>
    <x v="128"/>
    <s v="CHIRANJIB DAS"/>
    <x v="7"/>
    <x v="0"/>
    <x v="5"/>
    <x v="0"/>
    <x v="0"/>
    <s v="Mutual Fund"/>
    <s v="Axis Treasury Fund"/>
    <m/>
  </r>
  <r>
    <n v="207077"/>
    <x v="128"/>
    <s v="CHIRANJIB DAS"/>
    <x v="1"/>
    <x v="0"/>
    <x v="5"/>
    <x v="0"/>
    <x v="0"/>
    <s v="Mutual Fund"/>
    <s v="HDFC Focused 30 Fund"/>
    <m/>
  </r>
  <r>
    <n v="207080"/>
    <x v="128"/>
    <s v="CHIRANJIB DAS"/>
    <x v="7"/>
    <x v="0"/>
    <x v="5"/>
    <x v="0"/>
    <x v="0"/>
    <s v="Mutual Fund"/>
    <s v="Mirae Asset Midcap Fund"/>
    <m/>
  </r>
  <r>
    <n v="207082"/>
    <x v="128"/>
    <s v="AJEET SINGH"/>
    <x v="1"/>
    <x v="0"/>
    <x v="2"/>
    <x v="0"/>
    <x v="0"/>
    <s v="Mutual Fund"/>
    <s v="ICICI Prudential Multi-Asset Fund"/>
    <m/>
  </r>
  <r>
    <n v="207084"/>
    <x v="128"/>
    <s v="MUKESH"/>
    <x v="1"/>
    <x v="0"/>
    <x v="6"/>
    <x v="0"/>
    <x v="2"/>
    <s v="Mutual Fund"/>
    <s v="SBI SMALL CAP FUND"/>
    <m/>
  </r>
  <r>
    <n v="207081"/>
    <x v="128"/>
    <s v="HIMANSHU BAJPAI"/>
    <x v="1"/>
    <x v="0"/>
    <x v="3"/>
    <x v="0"/>
    <x v="2"/>
    <s v="Mutual Fund"/>
    <s v="BOI AXA MID AND SMALL CAP EQUITY AND DEBT FUND"/>
    <m/>
  </r>
  <r>
    <n v="207069"/>
    <x v="128"/>
    <s v="BALVINDER KAUR"/>
    <x v="7"/>
    <x v="0"/>
    <x v="3"/>
    <x v="0"/>
    <x v="0"/>
    <s v="Mutual Fund"/>
    <s v="Mirae Asset flexi cap fund"/>
    <m/>
  </r>
  <r>
    <n v="208107"/>
    <x v="129"/>
    <s v="ARCHIT AGARWAL"/>
    <x v="14"/>
    <x v="0"/>
    <x v="4"/>
    <x v="0"/>
    <x v="0"/>
    <s v="Mutual Fund"/>
    <s v="AXIS SMALL CAP FUND"/>
    <m/>
  </r>
  <r>
    <n v="208091"/>
    <x v="129"/>
    <s v="R SESHANTH"/>
    <x v="11"/>
    <x v="0"/>
    <x v="0"/>
    <x v="0"/>
    <x v="0"/>
    <s v="Mutual Fund"/>
    <s v="Quant Flexi Cap Fund"/>
    <m/>
  </r>
  <r>
    <n v="208090"/>
    <x v="129"/>
    <s v="R SESHANTH"/>
    <x v="11"/>
    <x v="0"/>
    <x v="0"/>
    <x v="0"/>
    <x v="0"/>
    <s v="Mutual Fund"/>
    <s v="ICICI Prudential Multi Asset Fund"/>
    <m/>
  </r>
  <r>
    <n v="208099"/>
    <x v="129"/>
    <s v="MANMOHAN SINGH BISHT"/>
    <x v="0"/>
    <x v="0"/>
    <x v="2"/>
    <x v="0"/>
    <x v="0"/>
    <s v="Mutual Fund"/>
    <s v="Parag Parikh Flexi-cap Fund"/>
    <m/>
  </r>
  <r>
    <n v="208100"/>
    <x v="129"/>
    <s v="MANMOHAN SINGH BISHT"/>
    <x v="10"/>
    <x v="0"/>
    <x v="2"/>
    <x v="0"/>
    <x v="0"/>
    <s v="Mutual Fund"/>
    <s v="axis small-cap fund"/>
    <m/>
  </r>
  <r>
    <n v="208089"/>
    <x v="129"/>
    <s v="SHUBHAM MISHRA"/>
    <x v="25"/>
    <x v="1"/>
    <x v="0"/>
    <x v="0"/>
    <x v="0"/>
    <s v="Mutual Fund"/>
    <s v="ICICI Prudential Multi Asset Fund"/>
    <m/>
  </r>
  <r>
    <n v="208105"/>
    <x v="129"/>
    <s v="SIDDHANT PATHANIA"/>
    <x v="14"/>
    <x v="1"/>
    <x v="4"/>
    <x v="0"/>
    <x v="0"/>
    <s v="Mutual Fund"/>
    <s v="KOTAK MULTI ASSET ALLOCATOR FUND"/>
    <m/>
  </r>
  <r>
    <n v="208106"/>
    <x v="129"/>
    <s v="SIDDHANT PATHANIA"/>
    <x v="14"/>
    <x v="1"/>
    <x v="4"/>
    <x v="0"/>
    <x v="0"/>
    <s v="Mutual Fund"/>
    <s v="ICICI MULTI ASSET FUND"/>
    <m/>
  </r>
  <r>
    <n v="208084"/>
    <x v="129"/>
    <s v="RAM BABU SINGH"/>
    <x v="3"/>
    <x v="0"/>
    <x v="3"/>
    <x v="0"/>
    <x v="0"/>
    <s v="Mutual Fund"/>
    <s v="Mirae Asset flexi cap fund"/>
    <m/>
  </r>
  <r>
    <n v="208108"/>
    <x v="129"/>
    <s v="ARCHIT AGARWAL"/>
    <x v="14"/>
    <x v="0"/>
    <x v="4"/>
    <x v="0"/>
    <x v="0"/>
    <s v="Mutual Fund"/>
    <s v="HDFC SMALL CAP FUND"/>
    <m/>
  </r>
  <r>
    <n v="208109"/>
    <x v="129"/>
    <s v="ARCHIT AGARWAL"/>
    <x v="6"/>
    <x v="0"/>
    <x v="4"/>
    <x v="0"/>
    <x v="0"/>
    <s v="Mutual Fund"/>
    <s v="PARAG PARIKH FLEXICAP FUND"/>
    <m/>
  </r>
  <r>
    <n v="208104"/>
    <x v="129"/>
    <s v="NEERAJ CHAND"/>
    <x v="4"/>
    <x v="0"/>
    <x v="4"/>
    <x v="0"/>
    <x v="0"/>
    <s v="Mutual Fund"/>
    <s v="HDFC MULTICAP FUND"/>
    <m/>
  </r>
  <r>
    <n v="208092"/>
    <x v="129"/>
    <s v="SUDEEP KULKARNI"/>
    <x v="10"/>
    <x v="0"/>
    <x v="2"/>
    <x v="0"/>
    <x v="0"/>
    <s v="Mutual Fund"/>
    <s v="ICICI Prudential Multi-Asset Fund"/>
    <m/>
  </r>
  <r>
    <n v="208095"/>
    <x v="129"/>
    <s v="SUNITA SAHU"/>
    <x v="14"/>
    <x v="1"/>
    <x v="3"/>
    <x v="1"/>
    <x v="0"/>
    <s v="Mutual Fund"/>
    <s v="Mirae Asset flexi cap fund"/>
    <m/>
  </r>
  <r>
    <n v="208094"/>
    <x v="129"/>
    <s v="SUNITA SAHU"/>
    <x v="14"/>
    <x v="1"/>
    <x v="3"/>
    <x v="1"/>
    <x v="0"/>
    <s v="Mutual Fund"/>
    <s v="HDFC FOCUSED 30 FUND"/>
    <m/>
  </r>
  <r>
    <n v="208103"/>
    <x v="129"/>
    <s v="MUKESH DABRAL"/>
    <x v="3"/>
    <x v="0"/>
    <x v="6"/>
    <x v="0"/>
    <x v="1"/>
    <s v="Mutual Fund"/>
    <s v="TATA SMALL CAP FUND"/>
    <m/>
  </r>
  <r>
    <n v="208093"/>
    <x v="129"/>
    <s v="SHOKENDRA PAL"/>
    <x v="0"/>
    <x v="0"/>
    <x v="5"/>
    <x v="0"/>
    <x v="0"/>
    <s v="Mutual Fund"/>
    <s v="HDFC Focused 30 Fund"/>
    <m/>
  </r>
  <r>
    <n v="208088"/>
    <x v="129"/>
    <s v="ABHISHEK YADAV"/>
    <x v="10"/>
    <x v="0"/>
    <x v="1"/>
    <x v="0"/>
    <x v="1"/>
    <s v="Mutual Fund"/>
    <s v="HDFC Focused 30 Fund"/>
    <m/>
  </r>
  <r>
    <n v="208085"/>
    <x v="129"/>
    <s v="RAM BABU SINGH"/>
    <x v="1"/>
    <x v="0"/>
    <x v="3"/>
    <x v="0"/>
    <x v="2"/>
    <s v="Mutual Fund"/>
    <s v="Mirae Asset flexi cap fund"/>
    <m/>
  </r>
  <r>
    <n v="208101"/>
    <x v="129"/>
    <s v="SUNITA BISHT"/>
    <x v="38"/>
    <x v="0"/>
    <x v="2"/>
    <x v="0"/>
    <x v="0"/>
    <s v="Mutual Fund"/>
    <s v="Mirae Asset Great Consumer Fund"/>
    <m/>
  </r>
  <r>
    <n v="208102"/>
    <x v="129"/>
    <s v="SUNITA BISHT"/>
    <x v="38"/>
    <x v="0"/>
    <x v="2"/>
    <x v="0"/>
    <x v="0"/>
    <s v="Mutual Fund"/>
    <s v="HDFC MULTICAP FUND"/>
    <m/>
  </r>
  <r>
    <n v="208086"/>
    <x v="129"/>
    <s v="LALIT NATH CHAUHAN"/>
    <x v="0"/>
    <x v="0"/>
    <x v="2"/>
    <x v="0"/>
    <x v="0"/>
    <s v="Mutual Fund"/>
    <s v="ICICI Prudential Multi-Asset Fund"/>
    <m/>
  </r>
  <r>
    <n v="208087"/>
    <x v="129"/>
    <s v="LALIT NATH CHAUHAN"/>
    <x v="0"/>
    <x v="0"/>
    <x v="2"/>
    <x v="0"/>
    <x v="1"/>
    <s v="Mutual Fund"/>
    <s v="Mirae Asset Flexi-cap Fund"/>
    <m/>
  </r>
  <r>
    <n v="208096"/>
    <x v="129"/>
    <s v="MANMOHAN SINGH BISHT"/>
    <x v="2"/>
    <x v="0"/>
    <x v="2"/>
    <x v="0"/>
    <x v="0"/>
    <s v="Mutual Fund"/>
    <s v="ICICI Prudential Multi-Asset Fund"/>
    <m/>
  </r>
  <r>
    <n v="208097"/>
    <x v="129"/>
    <s v="MANMOHAN SINGH BISHT"/>
    <x v="2"/>
    <x v="0"/>
    <x v="2"/>
    <x v="0"/>
    <x v="0"/>
    <s v="Mutual Fund"/>
    <s v="Mirae Asset Flexi-cap Fund"/>
    <m/>
  </r>
  <r>
    <n v="208098"/>
    <x v="129"/>
    <s v="SUNITA BISHT"/>
    <x v="8"/>
    <x v="0"/>
    <x v="2"/>
    <x v="0"/>
    <x v="0"/>
    <s v="Mutual Fund"/>
    <s v="bank of india Flexi-cap Fund"/>
    <m/>
  </r>
  <r>
    <n v="208110"/>
    <x v="130"/>
    <s v="MEENA KUMARI"/>
    <x v="8"/>
    <x v="0"/>
    <x v="4"/>
    <x v="0"/>
    <x v="0"/>
    <s v="Mutual Fund"/>
    <s v="ICICI Prudential Multi Asset fund"/>
    <m/>
  </r>
  <r>
    <n v="208125"/>
    <x v="131"/>
    <s v="SHUBHAM DHINGRA"/>
    <x v="25"/>
    <x v="1"/>
    <x v="0"/>
    <x v="0"/>
    <x v="0"/>
    <s v="Mutual Fund"/>
    <s v="Parag parikh Tax saver fund"/>
    <m/>
  </r>
  <r>
    <n v="208124"/>
    <x v="131"/>
    <s v="SHUBHAM DHINGRA"/>
    <x v="4"/>
    <x v="1"/>
    <x v="0"/>
    <x v="0"/>
    <x v="0"/>
    <s v="Mutual Fund"/>
    <s v="Mirae Asset Tax saver fund"/>
    <m/>
  </r>
  <r>
    <n v="208120"/>
    <x v="131"/>
    <s v="VISHESH"/>
    <x v="0"/>
    <x v="0"/>
    <x v="2"/>
    <x v="0"/>
    <x v="0"/>
    <s v="Mutual Fund"/>
    <s v="ICICI Prudential Multi-Asset Fund"/>
    <m/>
  </r>
  <r>
    <n v="208119"/>
    <x v="131"/>
    <s v="NEEARJ CHAND"/>
    <x v="4"/>
    <x v="0"/>
    <x v="4"/>
    <x v="0"/>
    <x v="0"/>
    <s v="Mutual Fund"/>
    <s v="ICICI MULTI ASSET FUND"/>
    <m/>
  </r>
  <r>
    <n v="208111"/>
    <x v="131"/>
    <s v="ARCHANA MISHRA"/>
    <x v="24"/>
    <x v="1"/>
    <x v="4"/>
    <x v="0"/>
    <x v="0"/>
    <s v="Mutual Fund"/>
    <s v="ICICI Prudential Multi Asset fund"/>
    <m/>
  </r>
  <r>
    <n v="208118"/>
    <x v="131"/>
    <s v="NEEARJ CHAND"/>
    <x v="0"/>
    <x v="0"/>
    <x v="4"/>
    <x v="0"/>
    <x v="0"/>
    <s v="Mutual Fund"/>
    <s v="PPFAS TAXSAVER FUND"/>
    <m/>
  </r>
  <r>
    <n v="208117"/>
    <x v="131"/>
    <s v="NEEARJ CHAND"/>
    <x v="0"/>
    <x v="0"/>
    <x v="4"/>
    <x v="0"/>
    <x v="0"/>
    <s v="Mutual Fund"/>
    <s v="KOTAK MULTICAP FUND"/>
    <m/>
  </r>
  <r>
    <n v="208123"/>
    <x v="131"/>
    <s v="MANISHA KUMARI"/>
    <x v="5"/>
    <x v="0"/>
    <x v="1"/>
    <x v="0"/>
    <x v="1"/>
    <s v="Mutual Fund"/>
    <s v="Mirae Asset flexi cap fund"/>
    <m/>
  </r>
  <r>
    <n v="208114"/>
    <x v="131"/>
    <s v="MAMTA VERMA"/>
    <x v="0"/>
    <x v="0"/>
    <x v="5"/>
    <x v="0"/>
    <x v="1"/>
    <s v="Mutual Fund"/>
    <s v="Parag Parikh Tax Saver Fund"/>
    <m/>
  </r>
  <r>
    <n v="208121"/>
    <x v="131"/>
    <s v="MANISHA KUMARI"/>
    <x v="5"/>
    <x v="0"/>
    <x v="1"/>
    <x v="0"/>
    <x v="0"/>
    <s v="Mutual Fund"/>
    <s v="HDFC MULTI-CAP FUND"/>
    <m/>
  </r>
  <r>
    <n v="208122"/>
    <x v="131"/>
    <s v="MANISHA KUMARI"/>
    <x v="5"/>
    <x v="0"/>
    <x v="1"/>
    <x v="0"/>
    <x v="0"/>
    <s v="Mutual Fund"/>
    <s v="ICICI MULTI ASSET FUND"/>
    <m/>
  </r>
  <r>
    <n v="208116"/>
    <x v="131"/>
    <s v="SUMAN GOGOAI"/>
    <x v="25"/>
    <x v="1"/>
    <x v="5"/>
    <x v="0"/>
    <x v="0"/>
    <s v="Mutual Fund"/>
    <s v="Axis Nasdaq 100 fund of fund"/>
    <m/>
  </r>
  <r>
    <n v="208126"/>
    <x v="131"/>
    <s v="SRINIDHI N GURURAJACHAR"/>
    <x v="0"/>
    <x v="0"/>
    <x v="6"/>
    <x v="0"/>
    <x v="0"/>
    <s v="Mutual Fund"/>
    <s v="HDFC MULTI CAP FUND"/>
    <m/>
  </r>
  <r>
    <n v="208112"/>
    <x v="131"/>
    <s v="CHANDRAKANT KUMAR"/>
    <x v="11"/>
    <x v="0"/>
    <x v="2"/>
    <x v="1"/>
    <x v="0"/>
    <s v="Mutual Fund"/>
    <s v="HDFC MULTI-CAP FUND"/>
    <m/>
  </r>
  <r>
    <n v="208113"/>
    <x v="131"/>
    <s v="VIDHUR VERMA"/>
    <x v="1"/>
    <x v="0"/>
    <x v="5"/>
    <x v="0"/>
    <x v="0"/>
    <s v="Mutual Fund"/>
    <s v="Parag Parikh Tax Saver Fund"/>
    <m/>
  </r>
  <r>
    <n v="208115"/>
    <x v="131"/>
    <s v="MAMTA VERMA"/>
    <x v="10"/>
    <x v="0"/>
    <x v="5"/>
    <x v="0"/>
    <x v="1"/>
    <s v="Mutual Fund"/>
    <s v="Mirae Asset Tax Saver"/>
    <m/>
  </r>
  <r>
    <n v="208134"/>
    <x v="132"/>
    <s v="KARAN SINGH"/>
    <x v="12"/>
    <x v="1"/>
    <x v="2"/>
    <x v="0"/>
    <x v="0"/>
    <s v="Mutual Fund"/>
    <s v="Axis Treasury Advantage Fund"/>
    <m/>
  </r>
  <r>
    <n v="208133"/>
    <x v="132"/>
    <s v="RUPESH KUMAR"/>
    <x v="0"/>
    <x v="0"/>
    <x v="2"/>
    <x v="0"/>
    <x v="0"/>
    <s v="Mutual Fund"/>
    <s v="Mirae Asset Flexi-cap Fund"/>
    <m/>
  </r>
  <r>
    <n v="208132"/>
    <x v="132"/>
    <s v="SMITA KUMARI"/>
    <x v="0"/>
    <x v="0"/>
    <x v="2"/>
    <x v="0"/>
    <x v="0"/>
    <s v="Mutual Fund"/>
    <s v="ICICI Prudential Multi-Asset Fund"/>
    <m/>
  </r>
  <r>
    <n v="208143"/>
    <x v="132"/>
    <s v="DILIP TIWARI"/>
    <x v="0"/>
    <x v="0"/>
    <x v="2"/>
    <x v="0"/>
    <x v="2"/>
    <s v="Mutual Fund"/>
    <s v="SBI small-cap fund."/>
    <m/>
  </r>
  <r>
    <n v="208139"/>
    <x v="132"/>
    <s v="ANAMIKA KRISHANPAL"/>
    <x v="14"/>
    <x v="1"/>
    <x v="4"/>
    <x v="0"/>
    <x v="0"/>
    <s v="Mutual Fund"/>
    <s v="MIRAE ASSET FLEXICAP FUND"/>
    <m/>
  </r>
  <r>
    <n v="208137"/>
    <x v="132"/>
    <s v="VIJAY"/>
    <x v="63"/>
    <x v="1"/>
    <x v="2"/>
    <x v="0"/>
    <x v="1"/>
    <s v="Mutual Fund"/>
    <s v="axis small-cap fund"/>
    <m/>
  </r>
  <r>
    <n v="208138"/>
    <x v="132"/>
    <s v="VIJAY"/>
    <x v="63"/>
    <x v="1"/>
    <x v="2"/>
    <x v="0"/>
    <x v="1"/>
    <s v="Mutual Fund"/>
    <s v="ICICI Prudential Multi-Asset Fund"/>
    <m/>
  </r>
  <r>
    <n v="208131"/>
    <x v="132"/>
    <s v="ADITYA NARAYAN MISHRA"/>
    <x v="10"/>
    <x v="0"/>
    <x v="2"/>
    <x v="0"/>
    <x v="0"/>
    <s v="Mutual Fund"/>
    <s v="Parag Parikh Tax Saver Fund"/>
    <m/>
  </r>
  <r>
    <n v="208129"/>
    <x v="132"/>
    <s v="MANPREET SINGH MALIK"/>
    <x v="1"/>
    <x v="0"/>
    <x v="5"/>
    <x v="0"/>
    <x v="0"/>
    <s v="Mutual Fund"/>
    <s v="kotak Multicap Fund"/>
    <m/>
  </r>
  <r>
    <n v="208136"/>
    <x v="132"/>
    <s v="VINAYAK VIRUPAKSHI DEVARGUDI"/>
    <x v="3"/>
    <x v="0"/>
    <x v="5"/>
    <x v="0"/>
    <x v="1"/>
    <s v="Mutual Fund"/>
    <s v="kotak Multicap Fund"/>
    <m/>
  </r>
  <r>
    <n v="208128"/>
    <x v="132"/>
    <s v="MANPREET SINGH MALIK"/>
    <x v="1"/>
    <x v="0"/>
    <x v="5"/>
    <x v="0"/>
    <x v="0"/>
    <s v="Mutual Fund"/>
    <s v="Bank of India Flexicap Fund"/>
    <m/>
  </r>
  <r>
    <n v="208135"/>
    <x v="132"/>
    <s v="BALRAJ PARASHAR"/>
    <x v="3"/>
    <x v="0"/>
    <x v="5"/>
    <x v="0"/>
    <x v="1"/>
    <s v="Mutual Fund"/>
    <s v="ICICI PRU Multi Asset Fund"/>
    <m/>
  </r>
  <r>
    <n v="208140"/>
    <x v="132"/>
    <s v="NIKHIL LAMBA"/>
    <x v="7"/>
    <x v="0"/>
    <x v="5"/>
    <x v="0"/>
    <x v="0"/>
    <s v="Mutual Fund"/>
    <s v="HDFC Focused 30 Fund"/>
    <m/>
  </r>
  <r>
    <n v="208127"/>
    <x v="132"/>
    <s v="SRINIDHI N GURURAJACHAR"/>
    <x v="0"/>
    <x v="0"/>
    <x v="6"/>
    <x v="0"/>
    <x v="0"/>
    <s v="Mutual Fund"/>
    <s v="SBI SMALL CAP FUND"/>
    <m/>
  </r>
  <r>
    <n v="208130"/>
    <x v="132"/>
    <s v="ADITYA NARAYAN MISHRA"/>
    <x v="3"/>
    <x v="0"/>
    <x v="2"/>
    <x v="0"/>
    <x v="1"/>
    <s v="Mutual Fund"/>
    <s v="Mirae Asset Flexi-cap Fund"/>
    <m/>
  </r>
  <r>
    <n v="208141"/>
    <x v="132"/>
    <s v="NIKHIL LAMBA"/>
    <x v="7"/>
    <x v="0"/>
    <x v="5"/>
    <x v="0"/>
    <x v="0"/>
    <s v="Mutual Fund"/>
    <s v="HDFC Multicap Fund"/>
    <m/>
  </r>
  <r>
    <n v="208142"/>
    <x v="132"/>
    <s v="NIKHIL LAMBA"/>
    <x v="7"/>
    <x v="0"/>
    <x v="5"/>
    <x v="0"/>
    <x v="1"/>
    <s v="Mutual Fund"/>
    <s v="ICICI Pru Small Cap"/>
    <m/>
  </r>
  <r>
    <n v="208147"/>
    <x v="133"/>
    <s v="CHITRA SHARMA"/>
    <x v="5"/>
    <x v="0"/>
    <x v="6"/>
    <x v="1"/>
    <x v="0"/>
    <s v="Mutual Fund"/>
    <s v="HDFC MULTI CAP FUND"/>
    <m/>
  </r>
  <r>
    <n v="208148"/>
    <x v="133"/>
    <s v="CHITRA SHARMA"/>
    <x v="5"/>
    <x v="0"/>
    <x v="6"/>
    <x v="1"/>
    <x v="0"/>
    <s v="Mutual Fund"/>
    <s v="TATA SMALL CAP FUND"/>
    <m/>
  </r>
  <r>
    <n v="208145"/>
    <x v="133"/>
    <s v="DEPIN TREHAN"/>
    <x v="11"/>
    <x v="0"/>
    <x v="3"/>
    <x v="0"/>
    <x v="0"/>
    <s v="Mutual Fund"/>
    <s v="ICICI Multi Asset Fund"/>
    <m/>
  </r>
  <r>
    <n v="208146"/>
    <x v="133"/>
    <s v="CHITRA SHARMA"/>
    <x v="1"/>
    <x v="0"/>
    <x v="6"/>
    <x v="1"/>
    <x v="0"/>
    <s v="Mutual Fund"/>
    <s v="ICICI PRUDENTIAL EQUITY &amp; DEBT FUND"/>
    <m/>
  </r>
  <r>
    <n v="208160"/>
    <x v="133"/>
    <s v="VIJAY KUMAR CHOUDHARY"/>
    <x v="22"/>
    <x v="1"/>
    <x v="2"/>
    <x v="0"/>
    <x v="0"/>
    <s v="Mutual Fund"/>
    <s v="Mirae Asset Flexi-cap Fund"/>
    <m/>
  </r>
  <r>
    <n v="208163"/>
    <x v="133"/>
    <s v="MANI MAHESHWARI"/>
    <x v="0"/>
    <x v="0"/>
    <x v="0"/>
    <x v="0"/>
    <x v="0"/>
    <s v="Mutual Fund"/>
    <s v="Parag parikh Tax saver fund"/>
    <m/>
  </r>
  <r>
    <n v="208158"/>
    <x v="133"/>
    <s v="BIJAY KUMAR"/>
    <x v="28"/>
    <x v="1"/>
    <x v="4"/>
    <x v="0"/>
    <x v="0"/>
    <s v="Mutual Fund"/>
    <s v="PARAG PARIKH TAXSAVER FUND"/>
    <m/>
  </r>
  <r>
    <n v="208161"/>
    <x v="133"/>
    <s v="VIJAY KUMAR CHOUDHARY"/>
    <x v="0"/>
    <x v="0"/>
    <x v="2"/>
    <x v="0"/>
    <x v="0"/>
    <s v="Mutual Fund"/>
    <s v="ICICI Prudential Multi-Asset Fund"/>
    <m/>
  </r>
  <r>
    <n v="208162"/>
    <x v="133"/>
    <s v="VIJAY KUMAR CHOUDHARY"/>
    <x v="0"/>
    <x v="0"/>
    <x v="2"/>
    <x v="0"/>
    <x v="0"/>
    <s v="Mutual Fund"/>
    <s v="JM FLEXI-CAP FUND"/>
    <m/>
  </r>
  <r>
    <n v="208151"/>
    <x v="133"/>
    <s v="SHEFALI RAVI KANAL"/>
    <x v="0"/>
    <x v="0"/>
    <x v="1"/>
    <x v="0"/>
    <x v="1"/>
    <s v="Mutual Fund"/>
    <s v="mirae asset hybrid equity fund"/>
    <m/>
  </r>
  <r>
    <n v="208157"/>
    <x v="133"/>
    <s v="RASHIMA SHARMA"/>
    <x v="17"/>
    <x v="1"/>
    <x v="5"/>
    <x v="0"/>
    <x v="0"/>
    <s v="Mutual Fund"/>
    <s v="Parag Parikh Tax Saver Fund"/>
    <m/>
  </r>
  <r>
    <n v="208149"/>
    <x v="133"/>
    <s v="SWETA DEVI"/>
    <x v="1"/>
    <x v="0"/>
    <x v="1"/>
    <x v="0"/>
    <x v="0"/>
    <s v="Mutual Fund"/>
    <s v="hdfc multicap fund"/>
    <m/>
  </r>
  <r>
    <n v="208152"/>
    <x v="133"/>
    <s v="SHEFALI RAVI KANAL"/>
    <x v="17"/>
    <x v="0"/>
    <x v="1"/>
    <x v="0"/>
    <x v="1"/>
    <s v="Mutual Fund"/>
    <s v="canara robeco small cap fund"/>
    <m/>
  </r>
  <r>
    <n v="208150"/>
    <x v="133"/>
    <s v="SHEFALI RAVI KANAL"/>
    <x v="0"/>
    <x v="0"/>
    <x v="1"/>
    <x v="0"/>
    <x v="1"/>
    <s v="Mutual Fund"/>
    <s v="ppfas flexi cap fund"/>
    <m/>
  </r>
  <r>
    <n v="208153"/>
    <x v="133"/>
    <s v="SHRUTI"/>
    <x v="5"/>
    <x v="0"/>
    <x v="5"/>
    <x v="0"/>
    <x v="0"/>
    <s v="Mutual Fund"/>
    <s v="HDFC Focused 30 Fund"/>
    <m/>
  </r>
  <r>
    <n v="208159"/>
    <x v="133"/>
    <s v="VIPIN SINGH BARAD"/>
    <x v="7"/>
    <x v="0"/>
    <x v="3"/>
    <x v="0"/>
    <x v="0"/>
    <s v="Mutual Fund"/>
    <s v="ICICI Multi Asset Fund"/>
    <m/>
  </r>
  <r>
    <n v="208144"/>
    <x v="133"/>
    <s v="DEPIN TREHAN"/>
    <x v="11"/>
    <x v="0"/>
    <x v="3"/>
    <x v="0"/>
    <x v="0"/>
    <s v="Mutual Fund"/>
    <s v="Mirae Asset flexi cap fund"/>
    <m/>
  </r>
  <r>
    <n v="208156"/>
    <x v="133"/>
    <s v="GAURAV KUMAR"/>
    <x v="7"/>
    <x v="0"/>
    <x v="5"/>
    <x v="0"/>
    <x v="0"/>
    <s v="Mutual Fund"/>
    <s v="HDFC Focused 30 Fund"/>
    <m/>
  </r>
  <r>
    <n v="208154"/>
    <x v="133"/>
    <s v="SHRUTI"/>
    <x v="5"/>
    <x v="0"/>
    <x v="5"/>
    <x v="0"/>
    <x v="0"/>
    <s v="Mutual Fund"/>
    <s v="kotak Multicap Fund"/>
    <m/>
  </r>
  <r>
    <n v="208155"/>
    <x v="133"/>
    <s v="GAURAV KUMAR"/>
    <x v="7"/>
    <x v="0"/>
    <x v="5"/>
    <x v="0"/>
    <x v="0"/>
    <s v="Mutual Fund"/>
    <s v="kotak Multicap Fund"/>
    <m/>
  </r>
  <r>
    <n v="208177"/>
    <x v="134"/>
    <s v="GAZAL BAJAJ"/>
    <x v="0"/>
    <x v="0"/>
    <x v="2"/>
    <x v="0"/>
    <x v="2"/>
    <s v="Mutual Fund"/>
    <s v="Mirae Asset Hybrid Equity Fund"/>
    <m/>
  </r>
  <r>
    <n v="208175"/>
    <x v="134"/>
    <s v="HARPREET BAJAJ"/>
    <x v="0"/>
    <x v="0"/>
    <x v="2"/>
    <x v="0"/>
    <x v="1"/>
    <s v="Mutual Fund"/>
    <s v="Kotak Multicap Fund"/>
    <m/>
  </r>
  <r>
    <n v="208169"/>
    <x v="134"/>
    <s v="PURUSHOTTAM KUMAR"/>
    <x v="4"/>
    <x v="0"/>
    <x v="6"/>
    <x v="0"/>
    <x v="1"/>
    <s v="Mutual Fund"/>
    <s v="HDFC MULTI CAP FUND"/>
    <m/>
  </r>
  <r>
    <n v="208172"/>
    <x v="134"/>
    <s v="SANJAY TIWARI"/>
    <x v="11"/>
    <x v="0"/>
    <x v="2"/>
    <x v="0"/>
    <x v="0"/>
    <s v="Mutual Fund"/>
    <s v="ICICI Prudential Multi-Asset Fund"/>
    <m/>
  </r>
  <r>
    <n v="208171"/>
    <x v="134"/>
    <s v="MANMATH RAUT"/>
    <x v="4"/>
    <x v="1"/>
    <x v="4"/>
    <x v="0"/>
    <x v="0"/>
    <s v="Mutual Fund"/>
    <s v="KOTAK MULTICAP FUND"/>
    <m/>
  </r>
  <r>
    <n v="208173"/>
    <x v="134"/>
    <s v="SANJAY TIWARI"/>
    <x v="11"/>
    <x v="0"/>
    <x v="2"/>
    <x v="0"/>
    <x v="0"/>
    <s v="Mutual Fund"/>
    <s v="Kotak Multicap Fund"/>
    <m/>
  </r>
  <r>
    <n v="208164"/>
    <x v="134"/>
    <s v="BHUMIKA AGRAWAL"/>
    <x v="12"/>
    <x v="1"/>
    <x v="0"/>
    <x v="0"/>
    <x v="0"/>
    <s v="Mutual Fund"/>
    <s v="ICICI Prudential Multi Asset Fund"/>
    <m/>
  </r>
  <r>
    <n v="208178"/>
    <x v="134"/>
    <s v="GAZAL BAJAJ"/>
    <x v="50"/>
    <x v="0"/>
    <x v="2"/>
    <x v="0"/>
    <x v="0"/>
    <s v="Mutual Fund"/>
    <s v="ICICI Prudential Multi-Asset Fund"/>
    <m/>
  </r>
  <r>
    <n v="208176"/>
    <x v="134"/>
    <s v="HARPREET BAJAJ"/>
    <x v="0"/>
    <x v="0"/>
    <x v="2"/>
    <x v="0"/>
    <x v="1"/>
    <s v="Mutual Fund"/>
    <s v="BOI Flexi-Cap Fund"/>
    <m/>
  </r>
  <r>
    <n v="208187"/>
    <x v="134"/>
    <s v="CHIRAQUDEEN KHAN"/>
    <x v="1"/>
    <x v="0"/>
    <x v="1"/>
    <x v="0"/>
    <x v="1"/>
    <s v="Mutual Fund"/>
    <s v="Mirae Asset Flexi Cap Fund"/>
    <m/>
  </r>
  <r>
    <n v="208190"/>
    <x v="134"/>
    <s v="MANSI DAWAR"/>
    <x v="11"/>
    <x v="0"/>
    <x v="1"/>
    <x v="0"/>
    <x v="0"/>
    <s v="Mutual Fund"/>
    <s v="HDFC Multi Cap Fund"/>
    <m/>
  </r>
  <r>
    <n v="208192"/>
    <x v="134"/>
    <s v="PANKAJ CHANDOLA"/>
    <x v="3"/>
    <x v="0"/>
    <x v="1"/>
    <x v="0"/>
    <x v="0"/>
    <s v="Mutual Fund"/>
    <s v="Mirae Asset Flexi Cap Fund"/>
    <m/>
  </r>
  <r>
    <n v="208186"/>
    <x v="134"/>
    <s v="CHIRAQUDEEN KHAN"/>
    <x v="1"/>
    <x v="0"/>
    <x v="1"/>
    <x v="0"/>
    <x v="0"/>
    <s v="Mutual Fund"/>
    <s v="Mirae Asset Flexi Cap Fund"/>
    <m/>
  </r>
  <r>
    <n v="208185"/>
    <x v="134"/>
    <s v="CHIRAQUDEEN KHAN"/>
    <x v="0"/>
    <x v="0"/>
    <x v="1"/>
    <x v="0"/>
    <x v="0"/>
    <s v="Mutual Fund"/>
    <s v="HDFC Multi Cap Fund"/>
    <m/>
  </r>
  <r>
    <n v="208174"/>
    <x v="134"/>
    <s v="GOVIND SINGH RAWAT"/>
    <x v="64"/>
    <x v="1"/>
    <x v="5"/>
    <x v="0"/>
    <x v="1"/>
    <s v="Mutual Fund"/>
    <s v="ICICI PRU Multi Asset Fund"/>
    <m/>
  </r>
  <r>
    <n v="208168"/>
    <x v="134"/>
    <s v="SAMATA SANJAY SAWANT"/>
    <x v="11"/>
    <x v="0"/>
    <x v="6"/>
    <x v="1"/>
    <x v="0"/>
    <s v="Mutual Fund"/>
    <s v="ICICI PRUDENTIAL EQUITY &amp; DEBT FUND"/>
    <m/>
  </r>
  <r>
    <n v="208167"/>
    <x v="134"/>
    <s v="SAMATA SANJAY SAWANT"/>
    <x v="11"/>
    <x v="0"/>
    <x v="6"/>
    <x v="1"/>
    <x v="0"/>
    <s v="Mutual Fund"/>
    <s v="HDFC MULTI CAP FUND"/>
    <m/>
  </r>
  <r>
    <n v="208170"/>
    <x v="134"/>
    <s v="VIJAY KUMAR"/>
    <x v="29"/>
    <x v="1"/>
    <x v="3"/>
    <x v="0"/>
    <x v="0"/>
    <s v="Mutual Fund"/>
    <s v="ICICI Multi Asset Fund"/>
    <m/>
  </r>
  <r>
    <n v="208165"/>
    <x v="134"/>
    <s v="AANCHAL PURI"/>
    <x v="10"/>
    <x v="0"/>
    <x v="5"/>
    <x v="0"/>
    <x v="0"/>
    <s v="Mutual Fund"/>
    <s v="HDFC Focused 30 Fund"/>
    <m/>
  </r>
  <r>
    <n v="208166"/>
    <x v="134"/>
    <s v="AANCHAL PURI"/>
    <x v="10"/>
    <x v="0"/>
    <x v="5"/>
    <x v="0"/>
    <x v="0"/>
    <s v="Mutual Fund"/>
    <s v="kotak Multicap Fund"/>
    <m/>
  </r>
  <r>
    <n v="208183"/>
    <x v="135"/>
    <s v="RADHA TALWAR"/>
    <x v="0"/>
    <x v="1"/>
    <x v="0"/>
    <x v="0"/>
    <x v="0"/>
    <s v="Mutual Fund"/>
    <s v="JM Flexi Cap fund"/>
    <m/>
  </r>
  <r>
    <n v="208182"/>
    <x v="135"/>
    <s v="RADHA TALWAR"/>
    <x v="4"/>
    <x v="1"/>
    <x v="0"/>
    <x v="0"/>
    <x v="0"/>
    <s v="Mutual Fund"/>
    <s v="Quant Flexi Cap Fund"/>
    <m/>
  </r>
  <r>
    <n v="208184"/>
    <x v="135"/>
    <s v="RADHA TALWAR"/>
    <x v="1"/>
    <x v="0"/>
    <x v="0"/>
    <x v="0"/>
    <x v="0"/>
    <s v="Mutual Fund"/>
    <s v="JM Flexi Cap fund"/>
    <m/>
  </r>
  <r>
    <n v="208200"/>
    <x v="135"/>
    <s v="SHUBHAM DHINGRA"/>
    <x v="65"/>
    <x v="1"/>
    <x v="0"/>
    <x v="0"/>
    <x v="1"/>
    <s v="Mutual Fund"/>
    <s v="ICICI Prudential Multi Asset Fund"/>
    <m/>
  </r>
  <r>
    <n v="208181"/>
    <x v="135"/>
    <s v="MUKESH KUMAR TALWAR"/>
    <x v="12"/>
    <x v="1"/>
    <x v="0"/>
    <x v="0"/>
    <x v="0"/>
    <s v="Mutual Fund"/>
    <s v="ICICI Prudential Multi Asset Fund"/>
    <m/>
  </r>
  <r>
    <n v="208198"/>
    <x v="135"/>
    <s v="SHUBHAM DHINGRA"/>
    <x v="1"/>
    <x v="0"/>
    <x v="0"/>
    <x v="0"/>
    <x v="1"/>
    <s v="Mutual Fund"/>
    <s v="Edelweiss small cap fund"/>
    <m/>
  </r>
  <r>
    <n v="208199"/>
    <x v="135"/>
    <s v="SHUBHAM DHINGRA"/>
    <x v="1"/>
    <x v="0"/>
    <x v="0"/>
    <x v="0"/>
    <x v="1"/>
    <s v="Mutual Fund"/>
    <s v="Kotak Equity Opportunities fund"/>
    <m/>
  </r>
  <r>
    <n v="208211"/>
    <x v="135"/>
    <s v="NEHA"/>
    <x v="0"/>
    <x v="0"/>
    <x v="4"/>
    <x v="1"/>
    <x v="0"/>
    <s v="Mutual Fund"/>
    <s v="PPFAS TAXSAVER FUND"/>
    <m/>
  </r>
  <r>
    <n v="208207"/>
    <x v="135"/>
    <s v="NEHA"/>
    <x v="0"/>
    <x v="0"/>
    <x v="4"/>
    <x v="0"/>
    <x v="0"/>
    <s v="Mutual Fund"/>
    <s v="JM FLEXICAP FUND"/>
    <m/>
  </r>
  <r>
    <n v="208210"/>
    <x v="135"/>
    <s v="NEHA"/>
    <x v="0"/>
    <x v="0"/>
    <x v="4"/>
    <x v="1"/>
    <x v="0"/>
    <s v="Mutual Fund"/>
    <s v="QUANT QUANTAMENTAL FUND"/>
    <m/>
  </r>
  <r>
    <n v="208209"/>
    <x v="135"/>
    <s v="NEHA"/>
    <x v="0"/>
    <x v="0"/>
    <x v="4"/>
    <x v="0"/>
    <x v="0"/>
    <s v="Mutual Fund"/>
    <s v="MIREA GREAT CONSUMER FUND"/>
    <m/>
  </r>
  <r>
    <n v="208179"/>
    <x v="135"/>
    <s v="SHIKHAR GARG"/>
    <x v="3"/>
    <x v="0"/>
    <x v="0"/>
    <x v="0"/>
    <x v="0"/>
    <s v="Mutual Fund"/>
    <s v="Quant Quantamental fund"/>
    <m/>
  </r>
  <r>
    <n v="208180"/>
    <x v="135"/>
    <s v="SHIKHAR GARG"/>
    <x v="1"/>
    <x v="0"/>
    <x v="0"/>
    <x v="0"/>
    <x v="0"/>
    <s v="Mutual Fund"/>
    <s v="UTI Multi Asset fund"/>
    <m/>
  </r>
  <r>
    <n v="208208"/>
    <x v="135"/>
    <s v="RIYA SINGH"/>
    <x v="10"/>
    <x v="0"/>
    <x v="4"/>
    <x v="1"/>
    <x v="0"/>
    <s v="Mutual Fund"/>
    <s v="PPFAS TAXSAVER FUND"/>
    <m/>
  </r>
  <r>
    <n v="208188"/>
    <x v="135"/>
    <s v="YASH KASHYAP"/>
    <x v="7"/>
    <x v="0"/>
    <x v="5"/>
    <x v="0"/>
    <x v="0"/>
    <s v="Mutual Fund"/>
    <s v="Mirae Asset Tax Saver"/>
    <m/>
  </r>
  <r>
    <n v="208203"/>
    <x v="135"/>
    <s v="YASH KASHYAP"/>
    <x v="7"/>
    <x v="0"/>
    <x v="5"/>
    <x v="0"/>
    <x v="0"/>
    <s v="Mutual Fund"/>
    <s v="Canara Robeco Small Cap"/>
    <m/>
  </r>
  <r>
    <n v="208193"/>
    <x v="135"/>
    <s v="TRIBHUWAN CHANDRA PANDEY"/>
    <x v="0"/>
    <x v="0"/>
    <x v="5"/>
    <x v="0"/>
    <x v="1"/>
    <s v="Mutual Fund"/>
    <s v="ICICI PRU Multi Asset Fund"/>
    <m/>
  </r>
  <r>
    <n v="208189"/>
    <x v="135"/>
    <s v="YASH KASHYAP"/>
    <x v="7"/>
    <x v="0"/>
    <x v="5"/>
    <x v="0"/>
    <x v="0"/>
    <s v="Mutual Fund"/>
    <s v="Parag Parikh Flexicap Fund"/>
    <m/>
  </r>
  <r>
    <n v="208227"/>
    <x v="135"/>
    <s v="CHARLES"/>
    <x v="1"/>
    <x v="0"/>
    <x v="1"/>
    <x v="0"/>
    <x v="0"/>
    <s v="Mutual Fund"/>
    <s v="HDFC MULTICAP FUND"/>
    <m/>
  </r>
  <r>
    <n v="208226"/>
    <x v="135"/>
    <s v="BABITA PUNDIR"/>
    <x v="7"/>
    <x v="0"/>
    <x v="1"/>
    <x v="0"/>
    <x v="0"/>
    <s v="Mutual Fund"/>
    <s v="Mirae Asset Flexi Cap Fund"/>
    <m/>
  </r>
  <r>
    <n v="208191"/>
    <x v="135"/>
    <s v="SHASHWAT SHUKLA"/>
    <x v="0"/>
    <x v="0"/>
    <x v="5"/>
    <x v="0"/>
    <x v="1"/>
    <s v="Mutual Fund"/>
    <s v="HDFC Focused 30 Fund"/>
    <m/>
  </r>
  <r>
    <n v="208195"/>
    <x v="135"/>
    <s v="ARVIND PREM MISHRA"/>
    <x v="7"/>
    <x v="0"/>
    <x v="1"/>
    <x v="0"/>
    <x v="2"/>
    <s v="Mutual Fund"/>
    <s v="Mirae Asset Hybrid-Equity Fund"/>
    <m/>
  </r>
  <r>
    <n v="208201"/>
    <x v="135"/>
    <s v="VIKAS DAHIYA"/>
    <x v="14"/>
    <x v="1"/>
    <x v="2"/>
    <x v="0"/>
    <x v="1"/>
    <s v="Mutual Fund"/>
    <s v="ICICI Prudential Multi-Asset Fund"/>
    <m/>
  </r>
  <r>
    <n v="208196"/>
    <x v="135"/>
    <s v="SUBRAT KUMAR PATRA"/>
    <x v="0"/>
    <x v="0"/>
    <x v="2"/>
    <x v="0"/>
    <x v="1"/>
    <s v="Mutual Fund"/>
    <s v="ICICI Prudential Multi-Asset Fund"/>
    <m/>
  </r>
  <r>
    <n v="208197"/>
    <x v="135"/>
    <s v="REENA ATRI"/>
    <x v="22"/>
    <x v="1"/>
    <x v="2"/>
    <x v="0"/>
    <x v="0"/>
    <s v="Mutual Fund"/>
    <s v="ICICI Prudential Multi-Asset Fund"/>
    <m/>
  </r>
  <r>
    <n v="208202"/>
    <x v="135"/>
    <s v="VIKAS DAHIYA"/>
    <x v="25"/>
    <x v="1"/>
    <x v="2"/>
    <x v="0"/>
    <x v="1"/>
    <s v="Mutual Fund"/>
    <s v="Parag Parikh Flexi-cap Fund"/>
    <m/>
  </r>
  <r>
    <n v="208204"/>
    <x v="135"/>
    <s v="PINAL RAMNIKLAL SHAH"/>
    <x v="1"/>
    <x v="0"/>
    <x v="6"/>
    <x v="0"/>
    <x v="0"/>
    <s v="Mutual Fund"/>
    <s v="ICICI PRUDENTIAL MULTI ASSET FUND"/>
    <m/>
  </r>
  <r>
    <n v="208194"/>
    <x v="135"/>
    <s v="TRIBHUWAN CHANDRA PANDEY"/>
    <x v="0"/>
    <x v="0"/>
    <x v="5"/>
    <x v="0"/>
    <x v="0"/>
    <s v="Mutual Fund"/>
    <s v="kotak Multicap Fund"/>
    <m/>
  </r>
  <r>
    <n v="208206"/>
    <x v="135"/>
    <s v="PINAL RAMNIKLAL SHAH"/>
    <x v="5"/>
    <x v="0"/>
    <x v="6"/>
    <x v="0"/>
    <x v="1"/>
    <s v="Mutual Fund"/>
    <s v="HDFC MULTI CAP FUND"/>
    <m/>
  </r>
  <r>
    <n v="208205"/>
    <x v="135"/>
    <s v="PINAL RAMNIKLAL SHAH"/>
    <x v="19"/>
    <x v="0"/>
    <x v="6"/>
    <x v="0"/>
    <x v="0"/>
    <s v="Mutual Fund"/>
    <s v="HDFC MULTI CAP FUND"/>
    <m/>
  </r>
  <r>
    <n v="209294"/>
    <x v="136"/>
    <s v="KAPIL TIWARI"/>
    <x v="0"/>
    <x v="0"/>
    <x v="2"/>
    <x v="0"/>
    <x v="0"/>
    <s v="Mutual Fund"/>
    <s v="ICICI Prudential Multi-Asset Fund"/>
    <m/>
  </r>
  <r>
    <n v="208217"/>
    <x v="136"/>
    <s v="SUMAN"/>
    <x v="14"/>
    <x v="1"/>
    <x v="2"/>
    <x v="0"/>
    <x v="1"/>
    <s v="Mutual Fund"/>
    <s v="Mirae Asset Flexi-cap Fund"/>
    <m/>
  </r>
  <r>
    <n v="208216"/>
    <x v="136"/>
    <s v="LEENA PANKAJ MORE"/>
    <x v="1"/>
    <x v="0"/>
    <x v="6"/>
    <x v="0"/>
    <x v="0"/>
    <s v="Mutual Fund"/>
    <s v="MIRAE ASSET GREAT CONSUMER FUND"/>
    <m/>
  </r>
  <r>
    <n v="208214"/>
    <x v="136"/>
    <s v="LEENA PANKAJ MORE"/>
    <x v="3"/>
    <x v="0"/>
    <x v="6"/>
    <x v="0"/>
    <x v="0"/>
    <s v="Mutual Fund"/>
    <s v="ICICI PRUDENTIAL EQUITY &amp; DEBT FUND"/>
    <m/>
  </r>
  <r>
    <n v="208215"/>
    <x v="136"/>
    <s v="LEENA PANKAJ MORE"/>
    <x v="1"/>
    <x v="0"/>
    <x v="6"/>
    <x v="0"/>
    <x v="0"/>
    <s v="Mutual Fund"/>
    <s v="KOTAK MULTI CAP FUND"/>
    <m/>
  </r>
  <r>
    <n v="208225"/>
    <x v="136"/>
    <s v="ANJANA DWIVEDI"/>
    <x v="5"/>
    <x v="0"/>
    <x v="4"/>
    <x v="1"/>
    <x v="0"/>
    <s v="Mutual Fund"/>
    <s v="ICICI Prudential Multi Asset fund"/>
    <m/>
  </r>
  <r>
    <n v="208234"/>
    <x v="136"/>
    <s v="LINGAMDINNE DASARATHARAMA REDDY"/>
    <x v="0"/>
    <x v="0"/>
    <x v="1"/>
    <x v="0"/>
    <x v="0"/>
    <s v="Mutual Fund"/>
    <s v="HDFC Multi Cap Fund"/>
    <m/>
  </r>
  <r>
    <n v="208224"/>
    <x v="136"/>
    <s v="RAKESH SINGH"/>
    <x v="5"/>
    <x v="0"/>
    <x v="0"/>
    <x v="1"/>
    <x v="0"/>
    <s v="Mutual Fund"/>
    <s v="Quant Flexi Cap Fund"/>
    <m/>
  </r>
  <r>
    <n v="208218"/>
    <x v="136"/>
    <s v="SUMAN"/>
    <x v="9"/>
    <x v="1"/>
    <x v="2"/>
    <x v="0"/>
    <x v="0"/>
    <s v="Mutual Fund"/>
    <s v="ICICI Prudential Multi-Asset Fund"/>
    <m/>
  </r>
  <r>
    <n v="208223"/>
    <x v="136"/>
    <s v="RAKESH SINGH"/>
    <x v="5"/>
    <x v="0"/>
    <x v="0"/>
    <x v="1"/>
    <x v="0"/>
    <s v="Mutual Fund"/>
    <s v="ICICI Prudential Multi Asset Fund"/>
    <m/>
  </r>
  <r>
    <n v="208213"/>
    <x v="136"/>
    <s v="PANKAJ GOPICHAND MORE"/>
    <x v="18"/>
    <x v="0"/>
    <x v="6"/>
    <x v="0"/>
    <x v="0"/>
    <s v="Mutual Fund"/>
    <s v="ICICI PRUDENTIAL MULTI ASSET FUND"/>
    <m/>
  </r>
  <r>
    <n v="208235"/>
    <x v="136"/>
    <s v="LINGAMDINNE DASARATHARAMA REDDY"/>
    <x v="10"/>
    <x v="0"/>
    <x v="1"/>
    <x v="0"/>
    <x v="0"/>
    <s v="Mutual Fund"/>
    <s v="ICICI PRUDENTIAL MULTI ASSET FUND"/>
    <m/>
  </r>
  <r>
    <n v="208219"/>
    <x v="136"/>
    <s v="MEENA"/>
    <x v="1"/>
    <x v="0"/>
    <x v="5"/>
    <x v="0"/>
    <x v="0"/>
    <s v="Mutual Fund"/>
    <s v="ICICI PRU Multi Asset Fund"/>
    <m/>
  </r>
  <r>
    <n v="208232"/>
    <x v="136"/>
    <s v="TAPAN BHATTACHARYA"/>
    <x v="0"/>
    <x v="0"/>
    <x v="1"/>
    <x v="0"/>
    <x v="0"/>
    <s v="Mutual Fund"/>
    <s v="SBI Small Cap Fund"/>
    <m/>
  </r>
  <r>
    <n v="208228"/>
    <x v="136"/>
    <s v="ANUP GOYAL"/>
    <x v="11"/>
    <x v="0"/>
    <x v="1"/>
    <x v="0"/>
    <x v="0"/>
    <s v="Mutual Fund"/>
    <s v="MIRAE ASSET FLEXI CAP FUIND"/>
    <m/>
  </r>
  <r>
    <n v="208231"/>
    <x v="136"/>
    <s v="TAPAN BHATTACHARYA"/>
    <x v="0"/>
    <x v="0"/>
    <x v="1"/>
    <x v="0"/>
    <x v="0"/>
    <s v="Mutual Fund"/>
    <s v="HDFC Focused 30 Fund"/>
    <m/>
  </r>
  <r>
    <n v="208222"/>
    <x v="136"/>
    <s v="AANCHAL PURI"/>
    <x v="6"/>
    <x v="1"/>
    <x v="5"/>
    <x v="0"/>
    <x v="0"/>
    <s v="Mutual Fund"/>
    <s v="HDFC Focused 30 Fund"/>
    <m/>
  </r>
  <r>
    <n v="208230"/>
    <x v="136"/>
    <s v="BALKESHWAR SHARMA"/>
    <x v="3"/>
    <x v="0"/>
    <x v="3"/>
    <x v="0"/>
    <x v="0"/>
    <s v="Mutual Fund"/>
    <s v="Mirae Asset flexi cap fund"/>
    <m/>
  </r>
  <r>
    <n v="208212"/>
    <x v="136"/>
    <s v="PANKAJ GOPICHAND MORE"/>
    <x v="18"/>
    <x v="0"/>
    <x v="6"/>
    <x v="0"/>
    <x v="0"/>
    <s v="Mutual Fund"/>
    <s v="HDFC MULTI CAP FUND"/>
    <m/>
  </r>
  <r>
    <n v="208221"/>
    <x v="136"/>
    <s v="AANCHAL PURI"/>
    <x v="6"/>
    <x v="1"/>
    <x v="5"/>
    <x v="0"/>
    <x v="0"/>
    <s v="Mutual Fund"/>
    <s v="ICICI PRU Multi Asset Fund"/>
    <m/>
  </r>
  <r>
    <n v="208229"/>
    <x v="136"/>
    <s v="DEEPALI SUR"/>
    <x v="4"/>
    <x v="0"/>
    <x v="5"/>
    <x v="0"/>
    <x v="1"/>
    <s v="Mutual Fund"/>
    <s v="ICICI PRU Multi Asset Fund"/>
    <m/>
  </r>
  <r>
    <n v="208220"/>
    <x v="136"/>
    <s v="ABHISHEK AGARWAL"/>
    <x v="1"/>
    <x v="0"/>
    <x v="5"/>
    <x v="0"/>
    <x v="0"/>
    <s v="Mutual Fund"/>
    <s v="HDFC Multicap Fund"/>
    <m/>
  </r>
  <r>
    <n v="208244"/>
    <x v="137"/>
    <s v="HUKUM SINGH NEGI"/>
    <x v="0"/>
    <x v="0"/>
    <x v="3"/>
    <x v="0"/>
    <x v="0"/>
    <s v="Mutual Fund"/>
    <s v="Mirae Asset flexi cap fund"/>
    <m/>
  </r>
  <r>
    <n v="208243"/>
    <x v="137"/>
    <s v="HUKUM SINGH NEGI"/>
    <x v="0"/>
    <x v="0"/>
    <x v="3"/>
    <x v="0"/>
    <x v="0"/>
    <s v="Mutual Fund"/>
    <s v="ICICI Multi Asset Fund"/>
    <m/>
  </r>
  <r>
    <n v="208233"/>
    <x v="137"/>
    <s v="PRAVEEN KUMAR DUBEY"/>
    <x v="11"/>
    <x v="0"/>
    <x v="6"/>
    <x v="0"/>
    <x v="0"/>
    <s v="Mutual Fund"/>
    <s v="ICICI PRUDENTIAL MULTI ASSET FUND"/>
    <m/>
  </r>
  <r>
    <n v="208239"/>
    <x v="137"/>
    <s v="ARYA GUPTA"/>
    <x v="1"/>
    <x v="0"/>
    <x v="5"/>
    <x v="1"/>
    <x v="0"/>
    <s v="Mutual Fund"/>
    <s v="kotak Multicap Fund"/>
    <m/>
  </r>
  <r>
    <n v="208240"/>
    <x v="137"/>
    <s v="ARYA GUPTA"/>
    <x v="7"/>
    <x v="0"/>
    <x v="5"/>
    <x v="1"/>
    <x v="0"/>
    <s v="Mutual Fund"/>
    <s v="SBI Magnum Childrens Benefit Plan"/>
    <m/>
  </r>
  <r>
    <n v="208245"/>
    <x v="137"/>
    <s v="HUKUM SINGH NEGI"/>
    <x v="0"/>
    <x v="0"/>
    <x v="3"/>
    <x v="0"/>
    <x v="0"/>
    <s v="Mutual Fund"/>
    <s v="HDFC Multicap Fund"/>
    <m/>
  </r>
  <r>
    <n v="208238"/>
    <x v="137"/>
    <s v="BASANT KUMAR MANDAL"/>
    <x v="11"/>
    <x v="0"/>
    <x v="2"/>
    <x v="1"/>
    <x v="0"/>
    <s v="Mutual Fund"/>
    <s v="HDFC MULTI-CAP FUND"/>
    <m/>
  </r>
  <r>
    <n v="208242"/>
    <x v="137"/>
    <s v="SABINA AZAM KHAN"/>
    <x v="1"/>
    <x v="0"/>
    <x v="5"/>
    <x v="0"/>
    <x v="1"/>
    <s v="Mutual Fund"/>
    <s v="HDFC Multicap Fund"/>
    <m/>
  </r>
  <r>
    <n v="208237"/>
    <x v="137"/>
    <s v="BASANT KUMAR MANDAL"/>
    <x v="11"/>
    <x v="0"/>
    <x v="2"/>
    <x v="1"/>
    <x v="0"/>
    <s v="Mutual Fund"/>
    <s v="ICICI Prudential Multi-Asset Fund"/>
    <m/>
  </r>
  <r>
    <n v="208249"/>
    <x v="137"/>
    <s v="VINAY KUMAR SINGH"/>
    <x v="12"/>
    <x v="1"/>
    <x v="6"/>
    <x v="0"/>
    <x v="0"/>
    <s v="Mutual Fund"/>
    <s v="AXIS GROWTH OPPORTUNITIES FUND"/>
    <m/>
  </r>
  <r>
    <n v="208246"/>
    <x v="137"/>
    <s v="PURUSHOTTAM KUMAR"/>
    <x v="66"/>
    <x v="1"/>
    <x v="6"/>
    <x v="0"/>
    <x v="1"/>
    <s v="Mutual Fund"/>
    <s v="ICICI PRUDENTIAL MULTI ASSET FUND"/>
    <m/>
  </r>
  <r>
    <n v="208255"/>
    <x v="137"/>
    <s v="ATUL KUMAR SINGH"/>
    <x v="0"/>
    <x v="0"/>
    <x v="1"/>
    <x v="0"/>
    <x v="0"/>
    <s v="Mutual Fund"/>
    <s v="hdfc multicap und"/>
    <m/>
  </r>
  <r>
    <n v="208248"/>
    <x v="137"/>
    <s v="GEETA"/>
    <x v="11"/>
    <x v="0"/>
    <x v="1"/>
    <x v="1"/>
    <x v="0"/>
    <s v="Mutual Fund"/>
    <s v="mirae asset flexi cap fund"/>
    <m/>
  </r>
  <r>
    <n v="209289"/>
    <x v="137"/>
    <s v="NIPUN MAHAJAN"/>
    <x v="7"/>
    <x v="0"/>
    <x v="1"/>
    <x v="0"/>
    <x v="0"/>
    <s v="Mutual Fund"/>
    <s v="quant flexi cap fund"/>
    <m/>
  </r>
  <r>
    <n v="208253"/>
    <x v="137"/>
    <s v="RANDHIR SINGH"/>
    <x v="11"/>
    <x v="0"/>
    <x v="1"/>
    <x v="0"/>
    <x v="0"/>
    <s v="Mutual Fund"/>
    <s v="Mirae Asset midcap Fund"/>
    <m/>
  </r>
  <r>
    <n v="208252"/>
    <x v="137"/>
    <s v="RANDHIR SINGH"/>
    <x v="11"/>
    <x v="0"/>
    <x v="1"/>
    <x v="0"/>
    <x v="0"/>
    <s v="Mutual Fund"/>
    <s v="Mirae Asset Emerging Bluechip Fund"/>
    <m/>
  </r>
  <r>
    <n v="208254"/>
    <x v="137"/>
    <s v="RANDHIR SINGH"/>
    <x v="11"/>
    <x v="0"/>
    <x v="1"/>
    <x v="0"/>
    <x v="0"/>
    <s v="Mutual Fund"/>
    <s v="Parag Parikh Flexi Cap"/>
    <m/>
  </r>
  <r>
    <n v="208251"/>
    <x v="137"/>
    <s v="RANDHIR SINGH"/>
    <x v="11"/>
    <x v="0"/>
    <x v="1"/>
    <x v="0"/>
    <x v="0"/>
    <s v="Mutual Fund"/>
    <s v="Axis Small Cap Fund"/>
    <m/>
  </r>
  <r>
    <n v="208236"/>
    <x v="137"/>
    <s v="REWA SHUKLA"/>
    <x v="0"/>
    <x v="0"/>
    <x v="5"/>
    <x v="0"/>
    <x v="1"/>
    <s v="Mutual Fund"/>
    <s v="HDFC Focused 30 Fund"/>
    <m/>
  </r>
  <r>
    <n v="208241"/>
    <x v="137"/>
    <s v="ARYA GUPTA"/>
    <x v="1"/>
    <x v="0"/>
    <x v="5"/>
    <x v="1"/>
    <x v="0"/>
    <s v="Mutual Fund"/>
    <s v="HDFC Focused 30 Fund"/>
    <m/>
  </r>
  <r>
    <n v="209290"/>
    <x v="137"/>
    <s v="NIPUN MAHAJAN"/>
    <x v="1"/>
    <x v="0"/>
    <x v="1"/>
    <x v="0"/>
    <x v="1"/>
    <s v="Mutual Fund"/>
    <s v="quant flexi cap fund"/>
    <m/>
  </r>
  <r>
    <n v="208247"/>
    <x v="137"/>
    <s v="GEETA"/>
    <x v="11"/>
    <x v="0"/>
    <x v="1"/>
    <x v="1"/>
    <x v="0"/>
    <s v="Mutual Fund"/>
    <s v="icici pru multi asset fund"/>
    <m/>
  </r>
  <r>
    <n v="208250"/>
    <x v="137"/>
    <s v="MAN BAHADUR MASKE MAGA"/>
    <x v="5"/>
    <x v="0"/>
    <x v="1"/>
    <x v="0"/>
    <x v="0"/>
    <s v="Mutual Fund"/>
    <s v="Nippon India GROWTH FUND"/>
    <m/>
  </r>
  <r>
    <n v="208269"/>
    <x v="138"/>
    <s v="SALIL MITTAL"/>
    <x v="6"/>
    <x v="1"/>
    <x v="0"/>
    <x v="0"/>
    <x v="0"/>
    <s v="Mutual Fund"/>
    <s v="ICICI Prudential Multi Asset Fund"/>
    <m/>
  </r>
  <r>
    <n v="208265"/>
    <x v="138"/>
    <s v="VIJAY KUMAR CHOUDHARY"/>
    <x v="14"/>
    <x v="1"/>
    <x v="2"/>
    <x v="0"/>
    <x v="0"/>
    <s v="Mutual Fund"/>
    <s v="Mirae Asset Flexi-cap Fund"/>
    <m/>
  </r>
  <r>
    <n v="208263"/>
    <x v="138"/>
    <s v="RISHABH SONI"/>
    <x v="3"/>
    <x v="0"/>
    <x v="2"/>
    <x v="0"/>
    <x v="0"/>
    <s v="Mutual Fund"/>
    <s v="ICICI Prudential Multi-Asset Fund"/>
    <m/>
  </r>
  <r>
    <n v="208270"/>
    <x v="138"/>
    <s v="SALIL MITTAL"/>
    <x v="14"/>
    <x v="1"/>
    <x v="0"/>
    <x v="0"/>
    <x v="0"/>
    <s v="Mutual Fund"/>
    <s v="UTI Multi Asset fund"/>
    <m/>
  </r>
  <r>
    <n v="208260"/>
    <x v="138"/>
    <s v="SHUBHAM JINDAL"/>
    <x v="0"/>
    <x v="1"/>
    <x v="0"/>
    <x v="0"/>
    <x v="1"/>
    <s v="Mutual Fund"/>
    <s v="Quant Flexi Cap Fund"/>
    <m/>
  </r>
  <r>
    <n v="208261"/>
    <x v="138"/>
    <s v="SHUBHAM JINDAL"/>
    <x v="9"/>
    <x v="1"/>
    <x v="0"/>
    <x v="0"/>
    <x v="1"/>
    <s v="Mutual Fund"/>
    <s v="ICICI Prudential Multi Asset Fund"/>
    <m/>
  </r>
  <r>
    <n v="208271"/>
    <x v="138"/>
    <s v="SALIL MITTAL"/>
    <x v="6"/>
    <x v="1"/>
    <x v="0"/>
    <x v="0"/>
    <x v="0"/>
    <s v="Mutual Fund"/>
    <s v="Canara Robeco Small Cap fund"/>
    <m/>
  </r>
  <r>
    <n v="208262"/>
    <x v="138"/>
    <s v="RISHABH SONI"/>
    <x v="62"/>
    <x v="1"/>
    <x v="2"/>
    <x v="0"/>
    <x v="0"/>
    <s v="Mutual Fund"/>
    <s v="ICICI Prudential Multi-Asset Fund"/>
    <m/>
  </r>
  <r>
    <n v="208259"/>
    <x v="138"/>
    <s v="DEEPALI NANDWANI SUR"/>
    <x v="4"/>
    <x v="0"/>
    <x v="5"/>
    <x v="0"/>
    <x v="0"/>
    <s v="Mutual Fund"/>
    <s v="HDFC Multicap Fund"/>
    <m/>
  </r>
  <r>
    <n v="208256"/>
    <x v="138"/>
    <s v="SPRIHA MATHUR"/>
    <x v="3"/>
    <x v="0"/>
    <x v="3"/>
    <x v="0"/>
    <x v="0"/>
    <s v="Mutual Fund"/>
    <s v="HDFC Multicap Fund"/>
    <m/>
  </r>
  <r>
    <n v="208258"/>
    <x v="138"/>
    <s v="UJJWAL SUR"/>
    <x v="4"/>
    <x v="0"/>
    <x v="5"/>
    <x v="0"/>
    <x v="0"/>
    <s v="Mutual Fund"/>
    <s v="HDFC Focused 30 Fund"/>
    <m/>
  </r>
  <r>
    <n v="209275"/>
    <x v="138"/>
    <s v="ADASH"/>
    <x v="10"/>
    <x v="0"/>
    <x v="1"/>
    <x v="0"/>
    <x v="0"/>
    <s v="Mutual Fund"/>
    <s v="HDFC Multicap Fund"/>
    <m/>
  </r>
  <r>
    <n v="208257"/>
    <x v="138"/>
    <s v="SPRIHA MATHUR"/>
    <x v="25"/>
    <x v="1"/>
    <x v="3"/>
    <x v="0"/>
    <x v="0"/>
    <s v="Mutual Fund"/>
    <s v="ICICI Multi Asset Fund"/>
    <m/>
  </r>
  <r>
    <n v="208266"/>
    <x v="138"/>
    <s v="VIJAY KUMAR CHOUDHARY"/>
    <x v="14"/>
    <x v="1"/>
    <x v="2"/>
    <x v="0"/>
    <x v="0"/>
    <s v="Mutual Fund"/>
    <s v="Kotak Multicap Fund"/>
    <m/>
  </r>
  <r>
    <n v="208264"/>
    <x v="138"/>
    <s v="SUJATA"/>
    <x v="51"/>
    <x v="1"/>
    <x v="2"/>
    <x v="0"/>
    <x v="1"/>
    <s v="Mutual Fund"/>
    <s v="HDFC MULTI-CAP FUND"/>
    <m/>
  </r>
  <r>
    <n v="208267"/>
    <x v="138"/>
    <s v="SEEMA RAVINDRA JAIN"/>
    <x v="0"/>
    <x v="0"/>
    <x v="6"/>
    <x v="0"/>
    <x v="2"/>
    <s v="Mutual Fund"/>
    <s v="SBI SMALL CAP FUND"/>
    <m/>
  </r>
  <r>
    <n v="208268"/>
    <x v="138"/>
    <s v="DIVYANSHU MALIK"/>
    <x v="0"/>
    <x v="0"/>
    <x v="6"/>
    <x v="0"/>
    <x v="2"/>
    <s v="Mutual Fund"/>
    <s v="SBI SMALL CAP FUND"/>
    <m/>
  </r>
  <r>
    <n v="209283"/>
    <x v="139"/>
    <s v="MEENA"/>
    <x v="1"/>
    <x v="0"/>
    <x v="5"/>
    <x v="0"/>
    <x v="0"/>
    <s v="Mutual Fund"/>
    <s v="HDFC Focused 30 Fund"/>
    <m/>
  </r>
  <r>
    <n v="209269"/>
    <x v="139"/>
    <s v="VAIBHAV RASTOGI"/>
    <x v="3"/>
    <x v="0"/>
    <x v="6"/>
    <x v="0"/>
    <x v="0"/>
    <s v="Mutual Fund"/>
    <s v="ICICI PRUDENTIAL MULTI ASSET FUND"/>
    <m/>
  </r>
  <r>
    <n v="209273"/>
    <x v="139"/>
    <s v="AJAY KUMAR"/>
    <x v="7"/>
    <x v="0"/>
    <x v="0"/>
    <x v="1"/>
    <x v="0"/>
    <s v="Mutual Fund"/>
    <s v="Kotak multi asset allocator FoF"/>
    <m/>
  </r>
  <r>
    <n v="209274"/>
    <x v="139"/>
    <s v="MALA MALHOTRA"/>
    <x v="6"/>
    <x v="1"/>
    <x v="5"/>
    <x v="1"/>
    <x v="0"/>
    <s v="Mutual Fund"/>
    <s v="HDFC Focused 30 Fund"/>
    <m/>
  </r>
  <r>
    <n v="209282"/>
    <x v="139"/>
    <s v="PRASHANT RAJAN PEDNEKAR"/>
    <x v="7"/>
    <x v="0"/>
    <x v="5"/>
    <x v="0"/>
    <x v="0"/>
    <s v="Mutual Fund"/>
    <s v="HDFC Focused 30 Fund"/>
    <m/>
  </r>
  <r>
    <n v="209276"/>
    <x v="139"/>
    <s v="AKSHAY PUNDIR"/>
    <x v="1"/>
    <x v="0"/>
    <x v="1"/>
    <x v="1"/>
    <x v="0"/>
    <s v="Mutual Fund"/>
    <s v="ICICI PRU Multi Asset Fund"/>
    <m/>
  </r>
  <r>
    <n v="209270"/>
    <x v="139"/>
    <s v="ABHISHEK AGARWAL"/>
    <x v="14"/>
    <x v="1"/>
    <x v="5"/>
    <x v="0"/>
    <x v="1"/>
    <s v="Mutual Fund"/>
    <s v="kotak Multicap Fund"/>
    <m/>
  </r>
  <r>
    <n v="209272"/>
    <x v="139"/>
    <s v="JUGAL KISHORE"/>
    <x v="7"/>
    <x v="0"/>
    <x v="5"/>
    <x v="0"/>
    <x v="0"/>
    <s v="Mutual Fund"/>
    <s v="kotak Multicap Fund"/>
    <m/>
  </r>
  <r>
    <n v="209271"/>
    <x v="139"/>
    <s v="MALA MALHOTRA"/>
    <x v="3"/>
    <x v="0"/>
    <x v="5"/>
    <x v="1"/>
    <x v="0"/>
    <s v="Mutual Fund"/>
    <s v="ICICI PRU Multi Asset Fund"/>
    <m/>
  </r>
  <r>
    <n v="209295"/>
    <x v="140"/>
    <s v="LATISHA MONGA"/>
    <x v="4"/>
    <x v="1"/>
    <x v="0"/>
    <x v="0"/>
    <x v="0"/>
    <s v="Mutual Fund"/>
    <s v="Mirae Asset Hybrid equity Fund"/>
    <m/>
  </r>
  <r>
    <n v="209293"/>
    <x v="140"/>
    <s v="LATISHA MONGA"/>
    <x v="5"/>
    <x v="0"/>
    <x v="0"/>
    <x v="0"/>
    <x v="1"/>
    <s v="Mutual Fund"/>
    <s v="JM Flexi Cap fund"/>
    <m/>
  </r>
  <r>
    <n v="209287"/>
    <x v="140"/>
    <s v="SURJEET KAUR S RANDHAVA"/>
    <x v="1"/>
    <x v="0"/>
    <x v="0"/>
    <x v="0"/>
    <x v="0"/>
    <s v="Mutual Fund"/>
    <s v="Mirae Asset Cash Management fund"/>
    <m/>
  </r>
  <r>
    <n v="209278"/>
    <x v="140"/>
    <s v="SANJEEV KUMAR"/>
    <x v="14"/>
    <x v="1"/>
    <x v="4"/>
    <x v="0"/>
    <x v="0"/>
    <s v="Mutual Fund"/>
    <s v="HDFC MULTICAP FUND"/>
    <m/>
  </r>
  <r>
    <n v="209279"/>
    <x v="140"/>
    <s v="RIYA SINGH"/>
    <x v="1"/>
    <x v="1"/>
    <x v="4"/>
    <x v="1"/>
    <x v="0"/>
    <s v="Mutual Fund"/>
    <s v="PPFAS TAXSAVER FUND"/>
    <m/>
  </r>
  <r>
    <n v="209277"/>
    <x v="140"/>
    <s v="RIYA SINGH"/>
    <x v="1"/>
    <x v="0"/>
    <x v="4"/>
    <x v="1"/>
    <x v="0"/>
    <s v="Mutual Fund"/>
    <s v="Kotak Taxsaver Fund"/>
    <m/>
  </r>
  <r>
    <n v="209291"/>
    <x v="140"/>
    <s v="SANDHYA RANA"/>
    <x v="0"/>
    <x v="0"/>
    <x v="2"/>
    <x v="0"/>
    <x v="0"/>
    <s v="Mutual Fund"/>
    <s v="ICICI Prudential Multi-Asset Fund"/>
    <m/>
  </r>
  <r>
    <n v="209285"/>
    <x v="140"/>
    <s v="PARMESHWAR SINGH"/>
    <x v="7"/>
    <x v="0"/>
    <x v="5"/>
    <x v="0"/>
    <x v="0"/>
    <s v="Mutual Fund"/>
    <s v="Tata Large &amp; Midcap Fund"/>
    <m/>
  </r>
  <r>
    <n v="209281"/>
    <x v="140"/>
    <s v="ASHOK KUMAR SAINI"/>
    <x v="11"/>
    <x v="0"/>
    <x v="3"/>
    <x v="1"/>
    <x v="0"/>
    <s v="Mutual Fund"/>
    <s v="HDFC Multicap Fund"/>
    <m/>
  </r>
  <r>
    <n v="209284"/>
    <x v="140"/>
    <s v="PARMESHWAR SINGH"/>
    <x v="7"/>
    <x v="0"/>
    <x v="5"/>
    <x v="0"/>
    <x v="1"/>
    <s v="Mutual Fund"/>
    <s v="Quant Flexicap Fund"/>
    <m/>
  </r>
  <r>
    <n v="209296"/>
    <x v="140"/>
    <s v="SAKSHAM MADAN"/>
    <x v="1"/>
    <x v="1"/>
    <x v="5"/>
    <x v="0"/>
    <x v="1"/>
    <s v="Mutual Fund"/>
    <s v="HDFC Focused 30 Fund"/>
    <m/>
  </r>
  <r>
    <n v="209288"/>
    <x v="140"/>
    <s v="SANJEEV THAPPA"/>
    <x v="3"/>
    <x v="0"/>
    <x v="6"/>
    <x v="0"/>
    <x v="0"/>
    <s v="Mutual Fund"/>
    <s v="HDFC MULTI CAP FUND"/>
    <m/>
  </r>
  <r>
    <n v="209292"/>
    <x v="140"/>
    <s v="SANDHYA RANA"/>
    <x v="0"/>
    <x v="0"/>
    <x v="2"/>
    <x v="0"/>
    <x v="0"/>
    <s v="Mutual Fund"/>
    <s v="HDFC MULTI-CAP FUND"/>
    <m/>
  </r>
  <r>
    <n v="209280"/>
    <x v="140"/>
    <s v="ASHOK KUMAR SAINI"/>
    <x v="11"/>
    <x v="0"/>
    <x v="3"/>
    <x v="1"/>
    <x v="0"/>
    <s v="Mutual Fund"/>
    <s v="ICICI Multi Asset Fund"/>
    <m/>
  </r>
  <r>
    <n v="209286"/>
    <x v="140"/>
    <s v="ANUVRAT CHADHA"/>
    <x v="0"/>
    <x v="0"/>
    <x v="6"/>
    <x v="0"/>
    <x v="0"/>
    <s v="Mutual Fund"/>
    <s v="ICICI PRUDENTIAL SAVINGS FUND"/>
    <m/>
  </r>
  <r>
    <n v="209301"/>
    <x v="141"/>
    <s v="SANTOSH KUMAR"/>
    <x v="0"/>
    <x v="0"/>
    <x v="6"/>
    <x v="0"/>
    <x v="0"/>
    <s v="Mutual Fund"/>
    <s v="ICICI PRUDENTIAL MULTI ASSET FUND"/>
    <m/>
  </r>
  <r>
    <n v="209300"/>
    <x v="141"/>
    <s v="SANTOSH KUMAR"/>
    <x v="0"/>
    <x v="0"/>
    <x v="6"/>
    <x v="0"/>
    <x v="0"/>
    <s v="Mutual Fund"/>
    <s v="HDFC FOCUSED 30 FUND"/>
    <m/>
  </r>
  <r>
    <n v="209303"/>
    <x v="141"/>
    <s v="SAIBA KAPOOR"/>
    <x v="39"/>
    <x v="1"/>
    <x v="4"/>
    <x v="0"/>
    <x v="0"/>
    <s v="Mutual Fund"/>
    <s v="ICICI MULTI ASSET FUND"/>
    <m/>
  </r>
  <r>
    <n v="209299"/>
    <x v="141"/>
    <s v="SAIBA KAPOOR"/>
    <x v="1"/>
    <x v="0"/>
    <x v="4"/>
    <x v="0"/>
    <x v="0"/>
    <s v="Mutual Fund"/>
    <s v="HDFC Multicap fund"/>
    <m/>
  </r>
  <r>
    <n v="209317"/>
    <x v="141"/>
    <s v="AKASH GUPTA"/>
    <x v="0"/>
    <x v="0"/>
    <x v="1"/>
    <x v="0"/>
    <x v="0"/>
    <s v="Mutual Fund"/>
    <s v="KOTAK MULTICAP FUND"/>
    <m/>
  </r>
  <r>
    <n v="209316"/>
    <x v="141"/>
    <s v="AKASH GUPTA"/>
    <x v="0"/>
    <x v="0"/>
    <x v="1"/>
    <x v="0"/>
    <x v="0"/>
    <s v="Mutual Fund"/>
    <s v="Mirae Asset Flexi Cap Fund"/>
    <m/>
  </r>
  <r>
    <n v="209315"/>
    <x v="141"/>
    <s v="AKASH GUPTA"/>
    <x v="0"/>
    <x v="0"/>
    <x v="1"/>
    <x v="0"/>
    <x v="0"/>
    <s v="Mutual Fund"/>
    <s v="Canara Robeco Focused Equity Fund"/>
    <m/>
  </r>
  <r>
    <n v="209297"/>
    <x v="141"/>
    <s v="PRADEEP KUMAR MALHOTRA"/>
    <x v="11"/>
    <x v="0"/>
    <x v="5"/>
    <x v="0"/>
    <x v="0"/>
    <s v="Mutual Fund"/>
    <s v="HDFC Focused 30 Fund"/>
    <m/>
  </r>
  <r>
    <n v="209302"/>
    <x v="141"/>
    <s v="SANTOSH KUMAR"/>
    <x v="0"/>
    <x v="0"/>
    <x v="6"/>
    <x v="0"/>
    <x v="0"/>
    <s v="Mutual Fund"/>
    <s v="MIRAE ASSET GREAT CONSUMER FUND"/>
    <m/>
  </r>
  <r>
    <n v="209298"/>
    <x v="141"/>
    <s v="PRADEEP KUMAR MALHOTRA"/>
    <x v="6"/>
    <x v="1"/>
    <x v="5"/>
    <x v="0"/>
    <x v="0"/>
    <s v="Mutual Fund"/>
    <s v="HDFC Focused 30 Fund"/>
    <m/>
  </r>
  <r>
    <n v="209309"/>
    <x v="142"/>
    <s v="KIRAN TAMTA"/>
    <x v="10"/>
    <x v="0"/>
    <x v="2"/>
    <x v="0"/>
    <x v="1"/>
    <s v="Mutual Fund"/>
    <s v="Quant Flexi-Cap Fund"/>
    <m/>
  </r>
  <r>
    <n v="209307"/>
    <x v="142"/>
    <s v="NEHA THUKRAL"/>
    <x v="0"/>
    <x v="0"/>
    <x v="6"/>
    <x v="0"/>
    <x v="1"/>
    <s v="Mutual Fund"/>
    <s v="HDFC FOCUSED 30 FUND"/>
    <m/>
  </r>
  <r>
    <n v="209304"/>
    <x v="142"/>
    <s v="DESHMUKH MAHESH HANUMANT"/>
    <x v="0"/>
    <x v="0"/>
    <x v="6"/>
    <x v="0"/>
    <x v="0"/>
    <s v="Mutual Fund"/>
    <s v="MIRAE ASSET TAX SAVER FUND"/>
    <m/>
  </r>
  <r>
    <n v="209310"/>
    <x v="142"/>
    <s v="SHANTANU BUDHALAKOTI"/>
    <x v="3"/>
    <x v="0"/>
    <x v="2"/>
    <x v="1"/>
    <x v="0"/>
    <s v="Mutual Fund"/>
    <s v="ICICI Prudential Equity &amp; Debt Fund"/>
    <m/>
  </r>
  <r>
    <n v="209311"/>
    <x v="142"/>
    <s v="SHANTANU BUDHALAKOTI"/>
    <x v="10"/>
    <x v="0"/>
    <x v="2"/>
    <x v="1"/>
    <x v="0"/>
    <s v="Mutual Fund"/>
    <s v="Mirae Asset Flexi-cap Fund"/>
    <m/>
  </r>
  <r>
    <n v="209308"/>
    <x v="142"/>
    <s v="KIRAN TAMTA"/>
    <x v="11"/>
    <x v="0"/>
    <x v="2"/>
    <x v="0"/>
    <x v="1"/>
    <s v="Mutual Fund"/>
    <s v="Kotak Equity Opportunities Fund"/>
    <m/>
  </r>
  <r>
    <n v="209312"/>
    <x v="142"/>
    <s v="SHANTANU BUDHALAKOTI"/>
    <x v="3"/>
    <x v="0"/>
    <x v="2"/>
    <x v="1"/>
    <x v="0"/>
    <s v="Mutual Fund"/>
    <s v="HDFC MULTI-CAP FUND"/>
    <m/>
  </r>
  <r>
    <n v="209313"/>
    <x v="142"/>
    <s v="SANJEEV KUMAR"/>
    <x v="0"/>
    <x v="0"/>
    <x v="2"/>
    <x v="0"/>
    <x v="0"/>
    <s v="Mutual Fund"/>
    <s v="Mirae Asset Great Consumer Fund"/>
    <m/>
  </r>
  <r>
    <n v="209306"/>
    <x v="142"/>
    <s v="RAJESH KUMAR"/>
    <x v="1"/>
    <x v="0"/>
    <x v="3"/>
    <x v="0"/>
    <x v="0"/>
    <s v="Mutual Fund"/>
    <s v="HDFC FOCUSED 30 FUND"/>
    <m/>
  </r>
  <r>
    <n v="209320"/>
    <x v="142"/>
    <s v="KIRAN KUMAR PATEL"/>
    <x v="3"/>
    <x v="0"/>
    <x v="5"/>
    <x v="0"/>
    <x v="0"/>
    <s v="Mutual Fund"/>
    <s v="HDFC Focused 30 Fund"/>
    <m/>
  </r>
  <r>
    <n v="209321"/>
    <x v="142"/>
    <s v="KAMINABAHEN RAMANBHAI PATEL"/>
    <x v="1"/>
    <x v="0"/>
    <x v="5"/>
    <x v="0"/>
    <x v="1"/>
    <s v="Mutual Fund"/>
    <s v="kotak Multicap Fund"/>
    <m/>
  </r>
  <r>
    <n v="209319"/>
    <x v="142"/>
    <s v="ABHISHEK AGARWAL"/>
    <x v="51"/>
    <x v="0"/>
    <x v="5"/>
    <x v="0"/>
    <x v="1"/>
    <s v="Mutual Fund"/>
    <s v="ICICI PRU Multi Asset Fund"/>
    <m/>
  </r>
  <r>
    <n v="209318"/>
    <x v="142"/>
    <s v="SUMAN GOGOAI"/>
    <x v="7"/>
    <x v="0"/>
    <x v="5"/>
    <x v="0"/>
    <x v="1"/>
    <s v="Mutual Fund"/>
    <s v="Axis Nasdaq 100 fund of fund"/>
    <m/>
  </r>
  <r>
    <n v="209322"/>
    <x v="142"/>
    <s v="LOWKUSH GUPTA"/>
    <x v="10"/>
    <x v="0"/>
    <x v="1"/>
    <x v="0"/>
    <x v="0"/>
    <s v="Mutual Fund"/>
    <s v="HDFC Focused 30 Fund"/>
    <m/>
  </r>
  <r>
    <n v="209323"/>
    <x v="142"/>
    <s v="AJIT KUMAR"/>
    <x v="7"/>
    <x v="0"/>
    <x v="3"/>
    <x v="0"/>
    <x v="0"/>
    <s v="Mutual Fund"/>
    <s v="canara robeco small cap fund"/>
    <m/>
  </r>
  <r>
    <n v="209324"/>
    <x v="142"/>
    <s v="AJIT KUMAR"/>
    <x v="7"/>
    <x v="0"/>
    <x v="3"/>
    <x v="0"/>
    <x v="0"/>
    <s v="Mutual Fund"/>
    <s v="ICICI Multi Asset Fund"/>
    <m/>
  </r>
  <r>
    <n v="209314"/>
    <x v="142"/>
    <s v="PRANJAL PANDEY"/>
    <x v="0"/>
    <x v="0"/>
    <x v="3"/>
    <x v="0"/>
    <x v="1"/>
    <s v="Mutual Fund"/>
    <s v="HDFC Multicap Fund"/>
    <m/>
  </r>
  <r>
    <n v="209305"/>
    <x v="142"/>
    <s v="RAJESH KUMAR"/>
    <x v="1"/>
    <x v="0"/>
    <x v="3"/>
    <x v="0"/>
    <x v="0"/>
    <s v="Mutual Fund"/>
    <s v="SBI Small Cap Fund"/>
    <m/>
  </r>
  <r>
    <n v="209329"/>
    <x v="142"/>
    <s v="RAKESH SINGH"/>
    <x v="3"/>
    <x v="0"/>
    <x v="5"/>
    <x v="0"/>
    <x v="0"/>
    <s v="Mutual Fund"/>
    <s v="HDFC Focused 30 Fund"/>
    <m/>
  </r>
  <r>
    <n v="209326"/>
    <x v="143"/>
    <s v="SURAJ KAUSHIK"/>
    <x v="0"/>
    <x v="0"/>
    <x v="2"/>
    <x v="0"/>
    <x v="0"/>
    <s v="Mutual Fund"/>
    <s v="ICICI Prudential Multi-Asset Fund"/>
    <m/>
  </r>
  <r>
    <n v="209330"/>
    <x v="143"/>
    <s v="MAHENDER SINGH"/>
    <x v="1"/>
    <x v="0"/>
    <x v="1"/>
    <x v="0"/>
    <x v="0"/>
    <s v="Mutual Fund"/>
    <s v="mirae asset flexi cap fund"/>
    <m/>
  </r>
  <r>
    <n v="209328"/>
    <x v="143"/>
    <s v="NEERAJ KUMAR"/>
    <x v="11"/>
    <x v="0"/>
    <x v="6"/>
    <x v="0"/>
    <x v="0"/>
    <s v="Mutual Fund"/>
    <s v="ICICI PRUDENTIAL MULTI ASSET FUND"/>
    <m/>
  </r>
  <r>
    <n v="209325"/>
    <x v="143"/>
    <s v="ANAND BHATIA"/>
    <x v="3"/>
    <x v="0"/>
    <x v="6"/>
    <x v="0"/>
    <x v="0"/>
    <s v="Mutual Fund"/>
    <s v="HDFC FOCUSED 30 FUND"/>
    <m/>
  </r>
  <r>
    <n v="209331"/>
    <x v="143"/>
    <s v="MAHENDER SINGH"/>
    <x v="1"/>
    <x v="0"/>
    <x v="1"/>
    <x v="0"/>
    <x v="0"/>
    <s v="Mutual Fund"/>
    <s v="canara rebeco focused fund"/>
    <m/>
  </r>
  <r>
    <n v="209327"/>
    <x v="143"/>
    <s v="NEERAJ KUMAR"/>
    <x v="11"/>
    <x v="0"/>
    <x v="6"/>
    <x v="0"/>
    <x v="0"/>
    <s v="Mutual Fund"/>
    <s v="HDFC FOCUSED 30 FUND"/>
    <m/>
  </r>
  <r>
    <n v="209341"/>
    <x v="144"/>
    <s v="SUNIL SAHAY"/>
    <x v="3"/>
    <x v="0"/>
    <x v="6"/>
    <x v="0"/>
    <x v="0"/>
    <s v="Mutual Fund"/>
    <s v="ICICI PRUDENTIAL EQUITY &amp; DEBT FUND"/>
    <m/>
  </r>
  <r>
    <n v="209332"/>
    <x v="144"/>
    <s v="KANCHAN THANGWAL"/>
    <x v="1"/>
    <x v="0"/>
    <x v="6"/>
    <x v="0"/>
    <x v="2"/>
    <s v="Mutual Fund"/>
    <s v="AXIS GROWTH OPPORTUNITIES FUND"/>
    <m/>
  </r>
  <r>
    <n v="209340"/>
    <x v="144"/>
    <s v="SUNIL SAHAY"/>
    <x v="3"/>
    <x v="0"/>
    <x v="6"/>
    <x v="0"/>
    <x v="0"/>
    <s v="Mutual Fund"/>
    <s v="HDFC FOCUSED 30 FUND"/>
    <m/>
  </r>
  <r>
    <n v="209336"/>
    <x v="144"/>
    <s v="REKHA"/>
    <x v="0"/>
    <x v="0"/>
    <x v="2"/>
    <x v="0"/>
    <x v="1"/>
    <s v="Mutual Fund"/>
    <s v="ICICI Prudential Multi-Asset Fund"/>
    <m/>
  </r>
  <r>
    <n v="209339"/>
    <x v="144"/>
    <s v="DEVESH KAUSHIK"/>
    <x v="0"/>
    <x v="0"/>
    <x v="2"/>
    <x v="0"/>
    <x v="0"/>
    <s v="Mutual Fund"/>
    <s v="Kotak Equity Opportunities Fund"/>
    <m/>
  </r>
  <r>
    <n v="209334"/>
    <x v="144"/>
    <s v="JEETENDRA KUMAR GARG"/>
    <x v="29"/>
    <x v="1"/>
    <x v="3"/>
    <x v="0"/>
    <x v="1"/>
    <s v="Mutual Fund"/>
    <s v="HDFC FOCUSED 30 FUND"/>
    <m/>
  </r>
  <r>
    <n v="209337"/>
    <x v="144"/>
    <s v="REKHA"/>
    <x v="0"/>
    <x v="0"/>
    <x v="2"/>
    <x v="0"/>
    <x v="1"/>
    <s v="Mutual Fund"/>
    <s v="Mirae Asset Flexi-cap Fund"/>
    <m/>
  </r>
  <r>
    <n v="209338"/>
    <x v="144"/>
    <s v="DEVESH KAUSHIK"/>
    <x v="0"/>
    <x v="0"/>
    <x v="2"/>
    <x v="0"/>
    <x v="0"/>
    <s v="Mutual Fund"/>
    <s v="ICICI Prudential Multi-Asset Fund"/>
    <m/>
  </r>
  <r>
    <n v="209342"/>
    <x v="144"/>
    <s v="NAINDEEP SINGH"/>
    <x v="11"/>
    <x v="0"/>
    <x v="6"/>
    <x v="0"/>
    <x v="1"/>
    <s v="Mutual Fund"/>
    <s v="HDFC FOCUSED 30 FUND"/>
    <m/>
  </r>
  <r>
    <n v="209352"/>
    <x v="144"/>
    <s v="NAITIKA GULATI"/>
    <x v="0"/>
    <x v="0"/>
    <x v="1"/>
    <x v="1"/>
    <x v="0"/>
    <s v="Mutual Fund"/>
    <s v="Canara Robeco Focused Equity Fund"/>
    <m/>
  </r>
  <r>
    <n v="209353"/>
    <x v="144"/>
    <s v="NAITIKA GULATI"/>
    <x v="0"/>
    <x v="0"/>
    <x v="1"/>
    <x v="1"/>
    <x v="0"/>
    <s v="Mutual Fund"/>
    <s v="HDFC Focused 30 Fund"/>
    <m/>
  </r>
  <r>
    <n v="209348"/>
    <x v="144"/>
    <s v="MOHIT KUMAR KUSWAHA"/>
    <x v="1"/>
    <x v="0"/>
    <x v="1"/>
    <x v="0"/>
    <x v="0"/>
    <s v="Mutual Fund"/>
    <s v="HDFC Focused 30 Fund"/>
    <m/>
  </r>
  <r>
    <n v="209349"/>
    <x v="144"/>
    <s v="MOHIT KUMAR KUSWAHA"/>
    <x v="1"/>
    <x v="0"/>
    <x v="1"/>
    <x v="0"/>
    <x v="0"/>
    <s v="Mutual Fund"/>
    <s v="Quant Flexi Cap Fund"/>
    <m/>
  </r>
  <r>
    <n v="209354"/>
    <x v="144"/>
    <s v="NAITIKA GULATI"/>
    <x v="0"/>
    <x v="0"/>
    <x v="1"/>
    <x v="1"/>
    <x v="0"/>
    <s v="Mutual Fund"/>
    <s v="Mirae Asset Flexi Cap Fund"/>
    <m/>
  </r>
  <r>
    <n v="209335"/>
    <x v="144"/>
    <s v="JEETENDRA KUMAR GARG"/>
    <x v="25"/>
    <x v="1"/>
    <x v="3"/>
    <x v="0"/>
    <x v="0"/>
    <s v="Mutual Fund"/>
    <s v="HDFC FOCUSED 30 FUND"/>
    <m/>
  </r>
  <r>
    <n v="209343"/>
    <x v="144"/>
    <s v="PARAS PATWAL"/>
    <x v="53"/>
    <x v="1"/>
    <x v="3"/>
    <x v="0"/>
    <x v="1"/>
    <s v="Mutual Fund"/>
    <s v="HDFC FOCUSED 30 FUND"/>
    <m/>
  </r>
  <r>
    <n v="209333"/>
    <x v="144"/>
    <s v="RASHIMA SHARMA"/>
    <x v="67"/>
    <x v="1"/>
    <x v="5"/>
    <x v="0"/>
    <x v="0"/>
    <s v="Mutual Fund"/>
    <s v="Parag Parikh Tax Saver Fund"/>
    <m/>
  </r>
  <r>
    <n v="209355"/>
    <x v="144"/>
    <s v="NAITIKA GULATI"/>
    <x v="0"/>
    <x v="0"/>
    <x v="1"/>
    <x v="1"/>
    <x v="0"/>
    <s v="Mutual Fund"/>
    <s v="ICICI Pru Multi Asset Fund"/>
    <m/>
  </r>
  <r>
    <n v="209359"/>
    <x v="145"/>
    <s v="ANIL KUMAR"/>
    <x v="0"/>
    <x v="0"/>
    <x v="6"/>
    <x v="0"/>
    <x v="0"/>
    <s v="Mutual Fund"/>
    <s v="MIRAE ASSET FLEXI CAP FUND"/>
    <m/>
  </r>
  <r>
    <n v="209351"/>
    <x v="145"/>
    <s v="DIVYA"/>
    <x v="5"/>
    <x v="0"/>
    <x v="6"/>
    <x v="0"/>
    <x v="0"/>
    <s v="Mutual Fund"/>
    <s v="ICICI PRUDENTIAL MULTI ASSET FUND"/>
    <m/>
  </r>
  <r>
    <n v="209345"/>
    <x v="145"/>
    <s v="NEETU THAKUR"/>
    <x v="0"/>
    <x v="0"/>
    <x v="2"/>
    <x v="0"/>
    <x v="0"/>
    <s v="Mutual Fund"/>
    <s v="Union Flexi-cap Fund"/>
    <m/>
  </r>
  <r>
    <n v="209344"/>
    <x v="145"/>
    <s v="ROOP NARAYAN THAKUR"/>
    <x v="68"/>
    <x v="0"/>
    <x v="2"/>
    <x v="0"/>
    <x v="0"/>
    <s v="Mutual Fund"/>
    <s v="Mirae Asset Flexi-cap Fund"/>
    <m/>
  </r>
  <r>
    <n v="209358"/>
    <x v="145"/>
    <s v="MRITUNJAY KUMAR"/>
    <x v="0"/>
    <x v="0"/>
    <x v="5"/>
    <x v="0"/>
    <x v="0"/>
    <s v="Mutual Fund"/>
    <s v="HDFC Focused 30 Fund"/>
    <m/>
  </r>
  <r>
    <n v="209356"/>
    <x v="145"/>
    <s v="NITIN SINGLA"/>
    <x v="3"/>
    <x v="0"/>
    <x v="1"/>
    <x v="0"/>
    <x v="0"/>
    <s v="Mutual Fund"/>
    <s v="axis multicap fund"/>
    <m/>
  </r>
  <r>
    <n v="209357"/>
    <x v="145"/>
    <s v="NITIN SINGLA"/>
    <x v="1"/>
    <x v="0"/>
    <x v="1"/>
    <x v="0"/>
    <x v="0"/>
    <s v="Mutual Fund"/>
    <s v="quant flexi cap fund"/>
    <m/>
  </r>
  <r>
    <n v="209350"/>
    <x v="145"/>
    <s v="DIVYA"/>
    <x v="5"/>
    <x v="0"/>
    <x v="6"/>
    <x v="0"/>
    <x v="0"/>
    <s v="Mutual Fund"/>
    <s v="HDFC FOCUSED 30 FUND"/>
    <m/>
  </r>
  <r>
    <n v="209347"/>
    <x v="145"/>
    <s v="TADWALKAR VARSHA VASANT"/>
    <x v="11"/>
    <x v="0"/>
    <x v="6"/>
    <x v="0"/>
    <x v="0"/>
    <s v="Mutual Fund"/>
    <s v="ICICI PRUDENTIAL MULTI ASSET FUND"/>
    <m/>
  </r>
  <r>
    <n v="209346"/>
    <x v="145"/>
    <s v="TADWALKAR VARSHA VASANT"/>
    <x v="11"/>
    <x v="0"/>
    <x v="6"/>
    <x v="0"/>
    <x v="0"/>
    <s v="Mutual Fund"/>
    <s v="HDFC FOCUSED 30 FUND"/>
    <m/>
  </r>
  <r>
    <n v="209360"/>
    <x v="146"/>
    <s v="DAYALANI RAJESH JAGDISH"/>
    <x v="1"/>
    <x v="0"/>
    <x v="2"/>
    <x v="0"/>
    <x v="0"/>
    <s v="Mutual Fund"/>
    <s v="ICICI Prudential Multi-Asset Fund"/>
    <m/>
  </r>
  <r>
    <n v="209384"/>
    <x v="146"/>
    <s v="AASTHA SACHAN"/>
    <x v="3"/>
    <x v="0"/>
    <x v="0"/>
    <x v="1"/>
    <x v="0"/>
    <s v="Mutual Fund"/>
    <s v="Parag parikh Tax saver fund"/>
    <m/>
  </r>
  <r>
    <n v="209371"/>
    <x v="146"/>
    <s v="SHYAM BIHARI BANSAL"/>
    <x v="1"/>
    <x v="0"/>
    <x v="0"/>
    <x v="1"/>
    <x v="0"/>
    <s v="Mutual Fund"/>
    <s v="Kotak Multicap fund"/>
    <m/>
  </r>
  <r>
    <n v="209365"/>
    <x v="146"/>
    <s v="SANJAY KUMAR"/>
    <x v="5"/>
    <x v="0"/>
    <x v="2"/>
    <x v="0"/>
    <x v="0"/>
    <s v="Mutual Fund"/>
    <s v="HDFC Focused 30 Fund"/>
    <m/>
  </r>
  <r>
    <n v="209368"/>
    <x v="146"/>
    <s v="RAKESH KUMAR"/>
    <x v="1"/>
    <x v="0"/>
    <x v="2"/>
    <x v="0"/>
    <x v="0"/>
    <s v="Mutual Fund"/>
    <s v="ICICI Prudential Multi-Asset Fund"/>
    <m/>
  </r>
  <r>
    <n v="209363"/>
    <x v="146"/>
    <s v="SANJAY KUMAR"/>
    <x v="1"/>
    <x v="0"/>
    <x v="2"/>
    <x v="0"/>
    <x v="1"/>
    <s v="Mutual Fund"/>
    <s v="Mirae Asset Flexi-cap Fund"/>
    <m/>
  </r>
  <r>
    <n v="209364"/>
    <x v="146"/>
    <s v="SANJAY KUMAR"/>
    <x v="19"/>
    <x v="0"/>
    <x v="2"/>
    <x v="0"/>
    <x v="1"/>
    <s v="Mutual Fund"/>
    <s v="HDFC Focused 30 Fund"/>
    <m/>
  </r>
  <r>
    <n v="209385"/>
    <x v="146"/>
    <s v="AASTHA SACHAN"/>
    <x v="1"/>
    <x v="0"/>
    <x v="0"/>
    <x v="1"/>
    <x v="0"/>
    <s v="Mutual Fund"/>
    <s v="Bank of India Tax advantage fund"/>
    <m/>
  </r>
  <r>
    <n v="209374"/>
    <x v="146"/>
    <s v="PRIYAL AGRAWAL"/>
    <x v="12"/>
    <x v="1"/>
    <x v="0"/>
    <x v="0"/>
    <x v="0"/>
    <s v="Mutual Fund"/>
    <s v="Quant Flexi Cap Fund"/>
    <m/>
  </r>
  <r>
    <n v="209373"/>
    <x v="146"/>
    <s v="PRIYAL AGRAWAL"/>
    <x v="12"/>
    <x v="1"/>
    <x v="0"/>
    <x v="0"/>
    <x v="0"/>
    <s v="Mutual Fund"/>
    <s v="Kotak multi asset allocator FoF"/>
    <m/>
  </r>
  <r>
    <n v="209381"/>
    <x v="146"/>
    <s v="KHUSHI GOEL"/>
    <x v="3"/>
    <x v="0"/>
    <x v="6"/>
    <x v="0"/>
    <x v="0"/>
    <s v="Mutual Fund"/>
    <s v="HDFC FOCUSED 30 FUND"/>
    <m/>
  </r>
  <r>
    <n v="209370"/>
    <x v="146"/>
    <s v="SHYAM BIHARI BANSAL"/>
    <x v="1"/>
    <x v="0"/>
    <x v="0"/>
    <x v="1"/>
    <x v="0"/>
    <s v="Mutual Fund"/>
    <s v="ICICI Prudential Multi Asset Fund"/>
    <m/>
  </r>
  <r>
    <n v="209387"/>
    <x v="146"/>
    <s v="AASTHA SACHAN"/>
    <x v="25"/>
    <x v="1"/>
    <x v="0"/>
    <x v="1"/>
    <x v="0"/>
    <s v="Mutual Fund"/>
    <s v="ICICI Prudential Multi Asset Fund"/>
    <m/>
  </r>
  <r>
    <n v="209386"/>
    <x v="146"/>
    <s v="BABITA AGARWAL"/>
    <x v="1"/>
    <x v="0"/>
    <x v="0"/>
    <x v="1"/>
    <x v="0"/>
    <s v="Mutual Fund"/>
    <s v="ICICI Prudential Multi Asset Fund"/>
    <m/>
  </r>
  <r>
    <n v="209372"/>
    <x v="146"/>
    <s v="PRIYAL AGRAWAL"/>
    <x v="12"/>
    <x v="1"/>
    <x v="0"/>
    <x v="0"/>
    <x v="0"/>
    <s v="Mutual Fund"/>
    <s v="ICICI Prudential Multi Asset Fund"/>
    <m/>
  </r>
  <r>
    <n v="209388"/>
    <x v="146"/>
    <s v="AASTHA SACHAN"/>
    <x v="6"/>
    <x v="1"/>
    <x v="0"/>
    <x v="1"/>
    <x v="0"/>
    <s v="Mutual Fund"/>
    <s v="Quant Flexi Cap Fund"/>
    <m/>
  </r>
  <r>
    <n v="209378"/>
    <x v="146"/>
    <s v="SAI SUDHMAYEE PARAB"/>
    <x v="0"/>
    <x v="0"/>
    <x v="2"/>
    <x v="0"/>
    <x v="0"/>
    <s v="Mutual Fund"/>
    <s v="Parag Parikh Flexi-cap Fund"/>
    <m/>
  </r>
  <r>
    <n v="210389"/>
    <x v="146"/>
    <s v="JIMUTH DUTTA CHOWDHARY"/>
    <x v="3"/>
    <x v="0"/>
    <x v="3"/>
    <x v="0"/>
    <x v="0"/>
    <s v="Mutual Fund"/>
    <s v="QUANT FLEXICAP FUND"/>
    <m/>
  </r>
  <r>
    <n v="210387"/>
    <x v="146"/>
    <s v="JIMUTH DUTTA CHOWDHARY"/>
    <x v="3"/>
    <x v="0"/>
    <x v="3"/>
    <x v="0"/>
    <x v="0"/>
    <s v="Mutual Fund"/>
    <s v="Mirae Asset Tax Saver Fund"/>
    <m/>
  </r>
  <r>
    <n v="209379"/>
    <x v="146"/>
    <s v="JITENDRA PRATAP SINGH"/>
    <x v="1"/>
    <x v="0"/>
    <x v="3"/>
    <x v="0"/>
    <x v="0"/>
    <s v="Mutual Fund"/>
    <s v="HDFC FOCUSED 30 FUND"/>
    <m/>
  </r>
  <r>
    <n v="209366"/>
    <x v="146"/>
    <s v="HUKUM SINGH NEGI"/>
    <x v="0"/>
    <x v="0"/>
    <x v="3"/>
    <x v="0"/>
    <x v="0"/>
    <s v="Mutual Fund"/>
    <s v="HDFC FOCUSED 30 FUND"/>
    <m/>
  </r>
  <r>
    <n v="209376"/>
    <x v="146"/>
    <s v="AARTI POKHRIYAL"/>
    <x v="3"/>
    <x v="0"/>
    <x v="1"/>
    <x v="0"/>
    <x v="0"/>
    <s v="Mutual Fund"/>
    <s v="Mirae Asset Flexi-cap Fund"/>
    <m/>
  </r>
  <r>
    <n v="209375"/>
    <x v="146"/>
    <s v="AARTI POKHRIYAL"/>
    <x v="3"/>
    <x v="0"/>
    <x v="1"/>
    <x v="0"/>
    <x v="0"/>
    <s v="Mutual Fund"/>
    <s v="HDFC FOCUSED 30 FUND"/>
    <m/>
  </r>
  <r>
    <n v="210386"/>
    <x v="146"/>
    <s v="JIMUTH DUTTA CHOWDHARY"/>
    <x v="3"/>
    <x v="0"/>
    <x v="3"/>
    <x v="0"/>
    <x v="0"/>
    <s v="Mutual Fund"/>
    <s v="BOI AXA TAX ADVANTAGE FUND"/>
    <m/>
  </r>
  <r>
    <n v="210385"/>
    <x v="146"/>
    <s v="JIMUTH DUTTA CHOWDHARY"/>
    <x v="3"/>
    <x v="0"/>
    <x v="3"/>
    <x v="0"/>
    <x v="0"/>
    <s v="Mutual Fund"/>
    <s v="PARAG PARIKH TAX SAVER FUND"/>
    <m/>
  </r>
  <r>
    <n v="209382"/>
    <x v="146"/>
    <s v="ARCHANA YADAV"/>
    <x v="1"/>
    <x v="0"/>
    <x v="3"/>
    <x v="0"/>
    <x v="0"/>
    <s v="Mutual Fund"/>
    <s v="HSBC Small Cap Fund"/>
    <m/>
  </r>
  <r>
    <n v="209380"/>
    <x v="146"/>
    <s v="DHRUV GOEL"/>
    <x v="3"/>
    <x v="0"/>
    <x v="6"/>
    <x v="0"/>
    <x v="0"/>
    <s v="Mutual Fund"/>
    <s v="ICICI PRUDENTIAL MULTI ASSET FUND"/>
    <m/>
  </r>
  <r>
    <n v="209361"/>
    <x v="146"/>
    <s v="KOMAL"/>
    <x v="11"/>
    <x v="0"/>
    <x v="6"/>
    <x v="1"/>
    <x v="0"/>
    <s v="Mutual Fund"/>
    <s v="ICICI PRUDENTIAL EQUITY &amp; DEBT FUND"/>
    <m/>
  </r>
  <r>
    <n v="209377"/>
    <x v="146"/>
    <s v="SAI SUDHMAYEE PARAB"/>
    <x v="0"/>
    <x v="0"/>
    <x v="2"/>
    <x v="0"/>
    <x v="0"/>
    <s v="Mutual Fund"/>
    <s v="HDFC Focused 30 Fund"/>
    <m/>
  </r>
  <r>
    <n v="209367"/>
    <x v="146"/>
    <s v="ANUJ MALIK"/>
    <x v="0"/>
    <x v="0"/>
    <x v="2"/>
    <x v="0"/>
    <x v="0"/>
    <s v="Mutual Fund"/>
    <s v="ICICI Prudential Multi-Asset Fund"/>
    <m/>
  </r>
  <r>
    <n v="209369"/>
    <x v="146"/>
    <s v="ANAND MANHARBHAI MAKWANA"/>
    <x v="2"/>
    <x v="0"/>
    <x v="6"/>
    <x v="0"/>
    <x v="1"/>
    <s v="Mutual Fund"/>
    <s v="HDFC FOCUSED 30 FUND"/>
    <m/>
  </r>
  <r>
    <n v="210388"/>
    <x v="146"/>
    <s v="JIMUTH DUTTA CHOWDHARY"/>
    <x v="3"/>
    <x v="0"/>
    <x v="3"/>
    <x v="0"/>
    <x v="0"/>
    <s v="Mutual Fund"/>
    <s v="Canara Robeco Focused Equity Fund"/>
    <m/>
  </r>
  <r>
    <n v="209383"/>
    <x v="146"/>
    <s v="BIPIN KUMAR SINGH"/>
    <x v="69"/>
    <x v="1"/>
    <x v="6"/>
    <x v="0"/>
    <x v="1"/>
    <s v="Mutual Fund"/>
    <s v="HDFC MULTI CAP FUND"/>
    <m/>
  </r>
  <r>
    <n v="209362"/>
    <x v="146"/>
    <s v="ANURAG KAPOOR"/>
    <x v="7"/>
    <x v="0"/>
    <x v="6"/>
    <x v="1"/>
    <x v="0"/>
    <s v="Mutual Fund"/>
    <s v="HDFC FOCUSED 30 FUND"/>
    <m/>
  </r>
  <r>
    <n v="210453"/>
    <x v="147"/>
    <s v="AMIT KUMAR SHARMA"/>
    <x v="10"/>
    <x v="0"/>
    <x v="1"/>
    <x v="0"/>
    <x v="0"/>
    <s v="Mutual Fund"/>
    <s v="Mirae Asset Flexi Cap Fund"/>
    <n v="1"/>
  </r>
  <r>
    <n v="210454"/>
    <x v="147"/>
    <s v="AMIT KUMAR SHARMA"/>
    <x v="1"/>
    <x v="0"/>
    <x v="1"/>
    <x v="0"/>
    <x v="0"/>
    <s v="Mutual Fund"/>
    <s v="ICICI Prudential Multi-Asset Fund"/>
    <n v="2"/>
  </r>
  <r>
    <n v="210398"/>
    <x v="147"/>
    <s v="VIKAS GUPTA"/>
    <x v="4"/>
    <x v="1"/>
    <x v="1"/>
    <x v="0"/>
    <x v="0"/>
    <s v="Mutual Fund"/>
    <s v="Parag Parikh Flexicap Fund"/>
    <n v="3"/>
  </r>
  <r>
    <n v="210399"/>
    <x v="147"/>
    <s v="VIKAS GUPTA"/>
    <x v="4"/>
    <x v="1"/>
    <x v="1"/>
    <x v="0"/>
    <x v="0"/>
    <s v="Mutual Fund"/>
    <s v="Mirae Asset hybrid equity Fund"/>
    <n v="4"/>
  </r>
  <r>
    <n v="210455"/>
    <x v="147"/>
    <s v="CHANDRIKA TRIPATHI"/>
    <x v="1"/>
    <x v="0"/>
    <x v="1"/>
    <x v="1"/>
    <x v="0"/>
    <s v="Mutual Fund"/>
    <s v="Bank of India Tax Advantage Fund"/>
    <n v="5"/>
  </r>
  <r>
    <n v="210456"/>
    <x v="147"/>
    <s v="CHANDRIKA TRIPATHI"/>
    <x v="1"/>
    <x v="0"/>
    <x v="1"/>
    <x v="1"/>
    <x v="0"/>
    <s v="Mutual Fund"/>
    <s v="SBI Long Term Equity Fund"/>
    <n v="6"/>
  </r>
  <r>
    <n v="210457"/>
    <x v="147"/>
    <s v="CHANDRIKA TRIPATHI"/>
    <x v="1"/>
    <x v="0"/>
    <x v="1"/>
    <x v="1"/>
    <x v="0"/>
    <s v="Mutual Fund"/>
    <s v="ppfas tax saver fund"/>
    <n v="7"/>
  </r>
  <r>
    <n v="210424"/>
    <x v="147"/>
    <s v="NITIN SINGLA"/>
    <x v="3"/>
    <x v="0"/>
    <x v="1"/>
    <x v="0"/>
    <x v="2"/>
    <s v="Mutual Fund"/>
    <s v="CANARA ROBECO EMERGING EQUITIES"/>
    <n v="8"/>
  </r>
  <r>
    <n v="210400"/>
    <x v="147"/>
    <s v="VIKAS GUPTA"/>
    <x v="4"/>
    <x v="1"/>
    <x v="1"/>
    <x v="0"/>
    <x v="0"/>
    <s v="Mutual Fund"/>
    <s v="quant flexi cap fund"/>
    <n v="9"/>
  </r>
  <r>
    <n v="210452"/>
    <x v="147"/>
    <s v="AMIT KUMAR SHARMA"/>
    <x v="10"/>
    <x v="0"/>
    <x v="1"/>
    <x v="0"/>
    <x v="0"/>
    <s v="Mutual Fund"/>
    <s v="HDFC Focused 30 Fund"/>
    <n v="10"/>
  </r>
  <r>
    <n v="210419"/>
    <x v="147"/>
    <s v="ANUPRIYA"/>
    <x v="11"/>
    <x v="0"/>
    <x v="1"/>
    <x v="0"/>
    <x v="0"/>
    <s v="Mutual Fund"/>
    <s v="MIRAE ASSET FLEXI CAP FUND"/>
    <n v="11"/>
  </r>
  <r>
    <n v="210420"/>
    <x v="147"/>
    <s v="GAURAV SAPRA"/>
    <x v="10"/>
    <x v="0"/>
    <x v="1"/>
    <x v="0"/>
    <x v="0"/>
    <s v="Mutual Fund"/>
    <s v="ICICI PRU MULTI ASSET FUND"/>
    <n v="12"/>
  </r>
  <r>
    <n v="210404"/>
    <x v="147"/>
    <s v="VIKASH SHUKLA"/>
    <x v="10"/>
    <x v="0"/>
    <x v="5"/>
    <x v="0"/>
    <x v="0"/>
    <s v="Mutual Fund"/>
    <s v="HDFC Focused 30 Fund"/>
    <n v="410"/>
  </r>
  <r>
    <n v="210391"/>
    <x v="147"/>
    <s v="MANJU RAJESH GUPTA"/>
    <x v="25"/>
    <x v="1"/>
    <x v="5"/>
    <x v="0"/>
    <x v="1"/>
    <s v="Mutual Fund"/>
    <s v="Mirae Asset Flexicap Fund"/>
    <n v="418"/>
  </r>
  <r>
    <n v="210392"/>
    <x v="147"/>
    <s v="SUMAN GOGOAI"/>
    <x v="7"/>
    <x v="0"/>
    <x v="5"/>
    <x v="0"/>
    <x v="1"/>
    <s v="Mutual Fund"/>
    <s v="Parag Parikh Flexicap Fund"/>
    <n v="419"/>
  </r>
  <r>
    <n v="210390"/>
    <x v="147"/>
    <s v="ABHISHEK KUMAR SINHA"/>
    <x v="70"/>
    <x v="1"/>
    <x v="5"/>
    <x v="0"/>
    <x v="0"/>
    <s v="Mutual Fund"/>
    <s v="Star Personal Accidental Policy"/>
    <n v="420"/>
  </r>
  <r>
    <n v="210405"/>
    <x v="147"/>
    <s v="JAINEEL AGGARWAL"/>
    <x v="7"/>
    <x v="0"/>
    <x v="5"/>
    <x v="0"/>
    <x v="1"/>
    <s v="Mutual Fund"/>
    <s v="HDFC Focused 30 Fund"/>
    <n v="421"/>
  </r>
  <r>
    <n v="210403"/>
    <x v="147"/>
    <s v="CHARUTA SHRIRAM TILAK"/>
    <x v="11"/>
    <x v="0"/>
    <x v="6"/>
    <x v="0"/>
    <x v="2"/>
    <s v="Mutual Fund"/>
    <s v="CANARA ROBECO ULTRA SHORT TERM FUND"/>
    <n v="767"/>
  </r>
  <r>
    <n v="210402"/>
    <x v="147"/>
    <s v="ANIL PRADHAN"/>
    <x v="1"/>
    <x v="0"/>
    <x v="6"/>
    <x v="0"/>
    <x v="2"/>
    <s v="Mutual Fund"/>
    <s v="MIRAE ASSET HYBRID EQUITY FUND"/>
    <n v="768"/>
  </r>
  <r>
    <n v="210395"/>
    <x v="147"/>
    <s v="SHOURYADEEP MISHRA"/>
    <x v="0"/>
    <x v="0"/>
    <x v="6"/>
    <x v="0"/>
    <x v="0"/>
    <s v="Mutual Fund"/>
    <s v="HDFC FOCUSED 30 FUND"/>
    <n v="769"/>
  </r>
  <r>
    <n v="210396"/>
    <x v="147"/>
    <s v="SHOURYADEEP MISHRA"/>
    <x v="0"/>
    <x v="0"/>
    <x v="6"/>
    <x v="0"/>
    <x v="0"/>
    <s v="Mutual Fund"/>
    <s v="ICICI PRUDENTIAL MULTI ASSET FUND"/>
    <n v="770"/>
  </r>
  <r>
    <n v="210397"/>
    <x v="147"/>
    <s v="YASHWANT KUMAR SAHU"/>
    <x v="1"/>
    <x v="0"/>
    <x v="6"/>
    <x v="0"/>
    <x v="1"/>
    <s v="Mutual Fund"/>
    <s v="ICICI PRUDENTIAL MULTI ASSET FUND"/>
    <n v="771"/>
  </r>
  <r>
    <n v="212654"/>
    <x v="147"/>
    <s v="NITIN YADAV"/>
    <x v="8"/>
    <x v="0"/>
    <x v="2"/>
    <x v="0"/>
    <x v="0"/>
    <s v="Mutual Fund"/>
    <s v="Mirae Asset Flexi-cap Fund"/>
    <n v="772"/>
  </r>
  <r>
    <n v="212655"/>
    <x v="147"/>
    <s v="NITIN YADAV"/>
    <x v="8"/>
    <x v="0"/>
    <x v="2"/>
    <x v="0"/>
    <x v="0"/>
    <s v="Mutual Fund"/>
    <s v="ICICI Prudential Multi-Asset Fund"/>
    <n v="773"/>
  </r>
  <r>
    <n v="212656"/>
    <x v="147"/>
    <s v="NITIN YADAV"/>
    <x v="17"/>
    <x v="0"/>
    <x v="2"/>
    <x v="0"/>
    <x v="0"/>
    <s v="Mutual Fund"/>
    <s v="HDFC Focused 30 Fund"/>
    <n v="774"/>
  </r>
  <r>
    <n v="210393"/>
    <x v="147"/>
    <s v="SUKHDEV SINGH"/>
    <x v="0"/>
    <x v="0"/>
    <x v="2"/>
    <x v="0"/>
    <x v="0"/>
    <s v="Mutual Fund"/>
    <s v="ICICI Prudential Multi-Asset Fund"/>
    <n v="775"/>
  </r>
  <r>
    <n v="210394"/>
    <x v="147"/>
    <s v="SUKHDEV SINGH"/>
    <x v="0"/>
    <x v="0"/>
    <x v="2"/>
    <x v="0"/>
    <x v="0"/>
    <s v="Mutual Fund"/>
    <s v="HDFC Focused 30 Fund"/>
    <n v="776"/>
  </r>
  <r>
    <n v="211517"/>
    <x v="147"/>
    <s v="RISHI NAREDRA"/>
    <x v="2"/>
    <x v="0"/>
    <x v="2"/>
    <x v="0"/>
    <x v="0"/>
    <s v="Mutual Fund"/>
    <s v="Canara Robeco Multi-cap Fund"/>
    <n v="777"/>
  </r>
  <r>
    <n v="210401"/>
    <x v="147"/>
    <s v="VIJAY KUMAR CHOUDHARY"/>
    <x v="14"/>
    <x v="1"/>
    <x v="2"/>
    <x v="0"/>
    <x v="0"/>
    <s v="Mutual Fund"/>
    <s v="HDFC Focused 30 Fund"/>
    <n v="778"/>
  </r>
  <r>
    <n v="211518"/>
    <x v="147"/>
    <s v="RISHI NAREDRA"/>
    <x v="8"/>
    <x v="0"/>
    <x v="2"/>
    <x v="0"/>
    <x v="0"/>
    <s v="Mutual Fund"/>
    <s v="HDFC Hybrid Equity Fund"/>
    <n v="779"/>
  </r>
  <r>
    <n v="210384"/>
    <x v="147"/>
    <s v="BABITA AGARWAL"/>
    <x v="1"/>
    <x v="0"/>
    <x v="0"/>
    <x v="1"/>
    <x v="0"/>
    <s v="Mutual Fund"/>
    <s v="ICICI Prudential Multi Asset Fund"/>
    <n v="1153"/>
  </r>
  <r>
    <n v="210406"/>
    <x v="148"/>
    <s v="SURJEET KAUR S RANDHAVA"/>
    <x v="0"/>
    <x v="0"/>
    <x v="0"/>
    <x v="0"/>
    <x v="0"/>
    <s v="Mutual Fund"/>
    <s v="Parag parikh Tax saver fund"/>
    <n v="1154"/>
  </r>
  <r>
    <n v="210417"/>
    <x v="149"/>
    <s v="MOHIT"/>
    <x v="11"/>
    <x v="0"/>
    <x v="1"/>
    <x v="0"/>
    <x v="0"/>
    <s v="Mutual Fund"/>
    <s v="HDFC MULTICAP FUND"/>
    <n v="13"/>
  </r>
  <r>
    <n v="210418"/>
    <x v="149"/>
    <s v="MOHIT"/>
    <x v="11"/>
    <x v="0"/>
    <x v="1"/>
    <x v="0"/>
    <x v="0"/>
    <s v="Mutual Fund"/>
    <s v="ICICI PRU MULTI ASSET FUND"/>
    <n v="14"/>
  </r>
  <r>
    <n v="210421"/>
    <x v="149"/>
    <s v="GIRIRAJ DADHICH"/>
    <x v="3"/>
    <x v="0"/>
    <x v="5"/>
    <x v="0"/>
    <x v="1"/>
    <s v="Mutual Fund"/>
    <s v="HDFC Focused 30 Fund"/>
    <n v="415"/>
  </r>
  <r>
    <n v="210422"/>
    <x v="149"/>
    <s v="GIRIRAJ DADHICH"/>
    <x v="0"/>
    <x v="0"/>
    <x v="5"/>
    <x v="0"/>
    <x v="0"/>
    <s v="Mutual Fund"/>
    <s v="ICICI PRU Multi Asset Fund"/>
    <n v="416"/>
  </r>
  <r>
    <n v="210423"/>
    <x v="149"/>
    <s v="NORAH DHORTA"/>
    <x v="0"/>
    <x v="0"/>
    <x v="5"/>
    <x v="0"/>
    <x v="0"/>
    <s v="Mutual Fund"/>
    <s v="SBI SMALL CAP FUND"/>
    <n v="417"/>
  </r>
  <r>
    <n v="210426"/>
    <x v="149"/>
    <s v="VIVEK KUMAR"/>
    <x v="3"/>
    <x v="0"/>
    <x v="3"/>
    <x v="0"/>
    <x v="0"/>
    <s v="Mutual Fund"/>
    <s v="HDFC multicap fund"/>
    <n v="422"/>
  </r>
  <r>
    <n v="210425"/>
    <x v="149"/>
    <s v="VIVEK KUMAR"/>
    <x v="3"/>
    <x v="0"/>
    <x v="3"/>
    <x v="0"/>
    <x v="0"/>
    <s v="Mutual Fund"/>
    <s v="ICICI Multi Asset Fund"/>
    <n v="423"/>
  </r>
  <r>
    <n v="210408"/>
    <x v="149"/>
    <s v="ARCHANA MADAAN"/>
    <x v="11"/>
    <x v="0"/>
    <x v="6"/>
    <x v="0"/>
    <x v="0"/>
    <s v="Mutual Fund"/>
    <s v="HDFC FOCUSED 30 FUND"/>
    <n v="759"/>
  </r>
  <r>
    <n v="210407"/>
    <x v="149"/>
    <s v="SUDHIR MADAAN"/>
    <x v="11"/>
    <x v="0"/>
    <x v="6"/>
    <x v="0"/>
    <x v="0"/>
    <s v="Mutual Fund"/>
    <s v="MIRAE ASSET FLEXI CAP FUND"/>
    <n v="760"/>
  </r>
  <r>
    <n v="210411"/>
    <x v="149"/>
    <s v="RAHUL VERMA"/>
    <x v="12"/>
    <x v="1"/>
    <x v="6"/>
    <x v="0"/>
    <x v="0"/>
    <s v="Mutual Fund"/>
    <s v="KOTAK MULTI CAP FUND"/>
    <n v="761"/>
  </r>
  <r>
    <n v="210409"/>
    <x v="149"/>
    <s v="ARCHANA MADAAN"/>
    <x v="0"/>
    <x v="0"/>
    <x v="6"/>
    <x v="0"/>
    <x v="1"/>
    <s v="Mutual Fund"/>
    <s v="ICICI PRUDENTIAL MULTI ASSET FUND"/>
    <n v="762"/>
  </r>
  <r>
    <n v="210410"/>
    <x v="149"/>
    <s v="KAVITA RAJAWAT"/>
    <x v="11"/>
    <x v="0"/>
    <x v="6"/>
    <x v="0"/>
    <x v="0"/>
    <s v="Mutual Fund"/>
    <s v="HDFC FOCUSED 30 FUND"/>
    <n v="763"/>
  </r>
  <r>
    <n v="210412"/>
    <x v="149"/>
    <s v="RAHUL VERMA"/>
    <x v="12"/>
    <x v="1"/>
    <x v="6"/>
    <x v="0"/>
    <x v="0"/>
    <s v="Mutual Fund"/>
    <s v="HDFC MULTI CAP FUND"/>
    <n v="764"/>
  </r>
  <r>
    <n v="210413"/>
    <x v="149"/>
    <s v="RAHUL VERMA"/>
    <x v="12"/>
    <x v="1"/>
    <x v="6"/>
    <x v="0"/>
    <x v="0"/>
    <s v="Mutual Fund"/>
    <s v="MIRAE ASSET TAX SAVER FUND"/>
    <n v="765"/>
  </r>
  <r>
    <n v="210414"/>
    <x v="149"/>
    <s v="SUNIL SAHAY"/>
    <x v="28"/>
    <x v="1"/>
    <x v="6"/>
    <x v="0"/>
    <x v="0"/>
    <s v="Mutual Fund"/>
    <s v="MIRAE ASSET FLEXI CAP FUND"/>
    <n v="766"/>
  </r>
  <r>
    <n v="210415"/>
    <x v="149"/>
    <s v="NEERAJ KUMAR JHA"/>
    <x v="1"/>
    <x v="0"/>
    <x v="2"/>
    <x v="0"/>
    <x v="0"/>
    <s v="Mutual Fund"/>
    <s v="Mirae Asset Tax Saver Fund"/>
    <n v="780"/>
  </r>
  <r>
    <n v="210416"/>
    <x v="149"/>
    <s v="GYAN PRAKASH VERMA"/>
    <x v="5"/>
    <x v="0"/>
    <x v="0"/>
    <x v="0"/>
    <x v="1"/>
    <s v="Mutual Fund"/>
    <s v="Mirae Great Consumer Fund"/>
    <n v="1152"/>
  </r>
  <r>
    <n v="210442"/>
    <x v="150"/>
    <s v="VAHIN SHAH"/>
    <x v="0"/>
    <x v="0"/>
    <x v="1"/>
    <x v="0"/>
    <x v="0"/>
    <s v="Mutual Fund"/>
    <s v="sbi magnuim children benfit"/>
    <n v="15"/>
  </r>
  <r>
    <n v="210443"/>
    <x v="150"/>
    <s v="AMIT KUMAR"/>
    <x v="0"/>
    <x v="0"/>
    <x v="1"/>
    <x v="0"/>
    <x v="0"/>
    <s v="Mutual Fund"/>
    <s v="hdfc focused 30 fund"/>
    <n v="16"/>
  </r>
  <r>
    <n v="210430"/>
    <x v="150"/>
    <s v="SATYABAN BAHADUR"/>
    <x v="3"/>
    <x v="0"/>
    <x v="5"/>
    <x v="0"/>
    <x v="0"/>
    <s v="Mutual Fund"/>
    <s v="ICICI PRU Multi Asset Fund"/>
    <n v="411"/>
  </r>
  <r>
    <n v="210431"/>
    <x v="150"/>
    <s v="SATYABAN BAHADUR"/>
    <x v="1"/>
    <x v="0"/>
    <x v="5"/>
    <x v="0"/>
    <x v="0"/>
    <s v="Mutual Fund"/>
    <s v="Tata Small Cap Fund"/>
    <n v="412"/>
  </r>
  <r>
    <n v="210432"/>
    <x v="150"/>
    <s v="VINOD KUMAR"/>
    <x v="7"/>
    <x v="0"/>
    <x v="5"/>
    <x v="0"/>
    <x v="0"/>
    <s v="Mutual Fund"/>
    <s v="ICICI PRU Multi Asset Fund"/>
    <n v="413"/>
  </r>
  <r>
    <n v="210433"/>
    <x v="150"/>
    <s v="VINOD KUMAR"/>
    <x v="1"/>
    <x v="0"/>
    <x v="5"/>
    <x v="0"/>
    <x v="0"/>
    <s v="Mutual Fund"/>
    <s v="HDFC Focused 30 Fund"/>
    <n v="414"/>
  </r>
  <r>
    <n v="210429"/>
    <x v="150"/>
    <s v="ASHISH PANDEY"/>
    <x v="0"/>
    <x v="1"/>
    <x v="3"/>
    <x v="0"/>
    <x v="0"/>
    <s v="Mutual Fund"/>
    <s v="DSP TAX SAVER FUND"/>
    <n v="424"/>
  </r>
  <r>
    <n v="210427"/>
    <x v="150"/>
    <s v="AMIR ASHOK DESAI"/>
    <x v="0"/>
    <x v="0"/>
    <x v="6"/>
    <x v="0"/>
    <x v="0"/>
    <s v="Mutual Fund"/>
    <s v="HDFC FOCUSED 30 FUND"/>
    <n v="757"/>
  </r>
  <r>
    <n v="210428"/>
    <x v="150"/>
    <s v="AMIR ASHOK DESAI"/>
    <x v="0"/>
    <x v="0"/>
    <x v="6"/>
    <x v="0"/>
    <x v="0"/>
    <s v="Mutual Fund"/>
    <s v="ICICI PRUDENTIAL MULTI ASSET FUND"/>
    <n v="758"/>
  </r>
  <r>
    <n v="210435"/>
    <x v="150"/>
    <s v="SAJAL BAGGA"/>
    <x v="17"/>
    <x v="0"/>
    <x v="2"/>
    <x v="0"/>
    <x v="0"/>
    <s v="Mutual Fund"/>
    <s v="Kotak Multicap Fund"/>
    <n v="781"/>
  </r>
  <r>
    <n v="210436"/>
    <x v="150"/>
    <s v="SAJAL BAGGA"/>
    <x v="17"/>
    <x v="0"/>
    <x v="2"/>
    <x v="0"/>
    <x v="0"/>
    <s v="Mutual Fund"/>
    <s v="Mirae Asset Great Consumer Fund"/>
    <n v="782"/>
  </r>
  <r>
    <n v="210434"/>
    <x v="150"/>
    <s v="SAJAL BAGGA"/>
    <x v="17"/>
    <x v="0"/>
    <x v="2"/>
    <x v="0"/>
    <x v="0"/>
    <s v="Mutual Fund"/>
    <s v="Canara Robeco Focused Equity Fund"/>
    <n v="783"/>
  </r>
  <r>
    <n v="210439"/>
    <x v="150"/>
    <s v="PREM SINGH"/>
    <x v="11"/>
    <x v="0"/>
    <x v="2"/>
    <x v="1"/>
    <x v="0"/>
    <s v="Mutual Fund"/>
    <s v="HDFC MULTI-CAP FUND"/>
    <n v="784"/>
  </r>
  <r>
    <n v="210440"/>
    <x v="150"/>
    <s v="PREM SINGH"/>
    <x v="11"/>
    <x v="0"/>
    <x v="2"/>
    <x v="1"/>
    <x v="0"/>
    <s v="Mutual Fund"/>
    <s v="Kotak Multicap Fund"/>
    <n v="785"/>
  </r>
  <r>
    <n v="210441"/>
    <x v="150"/>
    <s v="PREM SINGH"/>
    <x v="11"/>
    <x v="0"/>
    <x v="2"/>
    <x v="1"/>
    <x v="0"/>
    <s v="Mutual Fund"/>
    <s v="ICICI Prudential Multi-Asset Fund"/>
    <n v="786"/>
  </r>
  <r>
    <n v="210438"/>
    <x v="150"/>
    <s v="PREM SINGH"/>
    <x v="11"/>
    <x v="0"/>
    <x v="2"/>
    <x v="1"/>
    <x v="0"/>
    <s v="Mutual Fund"/>
    <s v="Canara Robeco Focused Equity Fund"/>
    <n v="788"/>
  </r>
  <r>
    <n v="210437"/>
    <x v="150"/>
    <s v="RANJAN B VERMA"/>
    <x v="14"/>
    <x v="1"/>
    <x v="4"/>
    <x v="0"/>
    <x v="0"/>
    <s v="Mutual Fund"/>
    <s v="ICICI Prudential Multi Asset fund"/>
    <n v="1155"/>
  </r>
  <r>
    <n v="210451"/>
    <x v="151"/>
    <s v="SUBODH KANT"/>
    <x v="1"/>
    <x v="0"/>
    <x v="1"/>
    <x v="0"/>
    <x v="0"/>
    <s v="Mutual Fund"/>
    <s v="hdfc focussed 30 fund"/>
    <n v="17"/>
  </r>
  <r>
    <n v="211462"/>
    <x v="151"/>
    <s v="ANSHU GUPTA"/>
    <x v="3"/>
    <x v="0"/>
    <x v="1"/>
    <x v="1"/>
    <x v="0"/>
    <s v="Mutual Fund"/>
    <s v="MIRAE ASSET FLEXI CAP FUND"/>
    <n v="18"/>
  </r>
  <r>
    <n v="211463"/>
    <x v="151"/>
    <s v="ANSHU GUPTA"/>
    <x v="10"/>
    <x v="0"/>
    <x v="1"/>
    <x v="1"/>
    <x v="0"/>
    <s v="Mutual Fund"/>
    <s v="HDFC FOCUSED 30 FUND"/>
    <n v="19"/>
  </r>
  <r>
    <n v="211465"/>
    <x v="151"/>
    <s v="SHASHANK SHARMA"/>
    <x v="1"/>
    <x v="0"/>
    <x v="1"/>
    <x v="1"/>
    <x v="2"/>
    <s v="Mutual Fund"/>
    <s v="SBI Flexi Cap Fund"/>
    <n v="20"/>
  </r>
  <r>
    <n v="210450"/>
    <x v="151"/>
    <s v="SUBODH KANT"/>
    <x v="7"/>
    <x v="0"/>
    <x v="1"/>
    <x v="0"/>
    <x v="0"/>
    <s v="Mutual Fund"/>
    <s v="quant flexi cap fund"/>
    <n v="21"/>
  </r>
  <r>
    <n v="211461"/>
    <x v="151"/>
    <s v="ANSHU GUPTA"/>
    <x v="3"/>
    <x v="0"/>
    <x v="1"/>
    <x v="1"/>
    <x v="0"/>
    <s v="Mutual Fund"/>
    <s v="ICICI PRU MULTI ASSET FUND"/>
    <n v="22"/>
  </r>
  <r>
    <n v="211466"/>
    <x v="151"/>
    <s v="KAVITA UPADHYAY"/>
    <x v="0"/>
    <x v="0"/>
    <x v="1"/>
    <x v="0"/>
    <x v="0"/>
    <s v="Mutual Fund"/>
    <s v="SBI Small Cap Fund-"/>
    <n v="23"/>
  </r>
  <r>
    <n v="210448"/>
    <x v="151"/>
    <s v="NARENDRA KUMAR"/>
    <x v="1"/>
    <x v="0"/>
    <x v="3"/>
    <x v="0"/>
    <x v="0"/>
    <s v="Mutual Fund"/>
    <s v="ICICI Multi Asset Fund"/>
    <n v="425"/>
  </r>
  <r>
    <n v="210459"/>
    <x v="151"/>
    <s v="PARAS PATWAL"/>
    <x v="0"/>
    <x v="1"/>
    <x v="3"/>
    <x v="0"/>
    <x v="0"/>
    <s v="Mutual Fund"/>
    <s v="HDFC FOCUSED 30 FUND"/>
    <n v="426"/>
  </r>
  <r>
    <n v="210458"/>
    <x v="151"/>
    <s v="PARAS PATWAL"/>
    <x v="71"/>
    <x v="1"/>
    <x v="3"/>
    <x v="0"/>
    <x v="1"/>
    <s v="Mutual Fund"/>
    <s v="HDFC FOCUSED 30 FUND"/>
    <n v="427"/>
  </r>
  <r>
    <n v="210444"/>
    <x v="151"/>
    <s v="PRAKASH KUMAR"/>
    <x v="11"/>
    <x v="0"/>
    <x v="3"/>
    <x v="0"/>
    <x v="0"/>
    <s v="Mutual Fund"/>
    <s v="ICICI Multi Asset Fund"/>
    <n v="428"/>
  </r>
  <r>
    <n v="210445"/>
    <x v="151"/>
    <s v="PRAKASH KUMAR"/>
    <x v="11"/>
    <x v="0"/>
    <x v="3"/>
    <x v="0"/>
    <x v="2"/>
    <s v="Mutual Fund"/>
    <s v="PARAG PARIKH FLEXI CAP FUND"/>
    <n v="429"/>
  </r>
  <r>
    <n v="210460"/>
    <x v="151"/>
    <s v="ANAMIKA SHUKLA"/>
    <x v="41"/>
    <x v="0"/>
    <x v="6"/>
    <x v="1"/>
    <x v="0"/>
    <s v="Mutual Fund"/>
    <s v="PARAG PARIKH TAX SAVER FUND"/>
    <n v="755"/>
  </r>
  <r>
    <n v="210449"/>
    <x v="151"/>
    <s v="SAURABH UPADHYAY"/>
    <x v="1"/>
    <x v="0"/>
    <x v="2"/>
    <x v="0"/>
    <x v="0"/>
    <s v="Mutual Fund"/>
    <s v="ICICI Prudential Multi-Asset Fund"/>
    <n v="787"/>
  </r>
  <r>
    <n v="210446"/>
    <x v="151"/>
    <s v="HARISH CHANDER"/>
    <x v="0"/>
    <x v="0"/>
    <x v="2"/>
    <x v="0"/>
    <x v="0"/>
    <s v="Mutual Fund"/>
    <s v="ICICI Prudential Multi-Asset Fund"/>
    <n v="789"/>
  </r>
  <r>
    <n v="210447"/>
    <x v="151"/>
    <s v="HARISH CHANDER"/>
    <x v="0"/>
    <x v="0"/>
    <x v="2"/>
    <x v="0"/>
    <x v="0"/>
    <s v="Mutual Fund"/>
    <s v="Canara Robeco Focused Equity Fund"/>
    <n v="790"/>
  </r>
  <r>
    <n v="210461"/>
    <x v="151"/>
    <s v="SMARAJIT KUMAR SEN"/>
    <x v="0"/>
    <x v="0"/>
    <x v="0"/>
    <x v="0"/>
    <x v="0"/>
    <s v="Mutual Fund"/>
    <s v="HDFC Multicap Fund"/>
    <n v="1151"/>
  </r>
  <r>
    <n v="211493"/>
    <x v="152"/>
    <s v="AAYUSH MAKOL"/>
    <x v="10"/>
    <x v="0"/>
    <x v="1"/>
    <x v="0"/>
    <x v="0"/>
    <s v="Mutual Fund"/>
    <s v="Canara Robeco Focused Equity Fund"/>
    <n v="24"/>
  </r>
  <r>
    <n v="211500"/>
    <x v="152"/>
    <s v="JASPREET SINGH"/>
    <x v="17"/>
    <x v="0"/>
    <x v="1"/>
    <x v="0"/>
    <x v="0"/>
    <s v="Mutual Fund"/>
    <s v="ICICI Prudential Multi-Asset Fund"/>
    <n v="25"/>
  </r>
  <r>
    <n v="211501"/>
    <x v="152"/>
    <s v="JASPREET SINGH"/>
    <x v="17"/>
    <x v="0"/>
    <x v="1"/>
    <x v="0"/>
    <x v="0"/>
    <s v="Mutual Fund"/>
    <s v="Canara Robeco Focused Equity"/>
    <n v="26"/>
  </r>
  <r>
    <n v="211494"/>
    <x v="152"/>
    <s v="AAYUSH MAKOL"/>
    <x v="10"/>
    <x v="0"/>
    <x v="1"/>
    <x v="0"/>
    <x v="0"/>
    <s v="Mutual Fund"/>
    <s v="ICICI Prudential Multi-Asset Fund-"/>
    <n v="27"/>
  </r>
  <r>
    <n v="211495"/>
    <x v="152"/>
    <s v="AAYUSH MAKOL"/>
    <x v="10"/>
    <x v="0"/>
    <x v="1"/>
    <x v="0"/>
    <x v="0"/>
    <s v="Mutual Fund"/>
    <s v="HDFC Multi Cap Fund"/>
    <n v="28"/>
  </r>
  <r>
    <n v="211496"/>
    <x v="152"/>
    <s v="JASPREET SINGH"/>
    <x v="0"/>
    <x v="0"/>
    <x v="1"/>
    <x v="0"/>
    <x v="0"/>
    <s v="Mutual Fund"/>
    <s v="Mirae Asset Midcap Fund"/>
    <n v="29"/>
  </r>
  <r>
    <n v="211497"/>
    <x v="152"/>
    <s v="JASPREET SINGH"/>
    <x v="0"/>
    <x v="0"/>
    <x v="1"/>
    <x v="0"/>
    <x v="0"/>
    <s v="Mutual Fund"/>
    <s v="Parag Parikh Flexi Cap"/>
    <n v="30"/>
  </r>
  <r>
    <n v="211498"/>
    <x v="152"/>
    <s v="JASPREET SINGH"/>
    <x v="17"/>
    <x v="0"/>
    <x v="1"/>
    <x v="0"/>
    <x v="0"/>
    <s v="Mutual Fund"/>
    <s v="HDFC Multi Cap Fund"/>
    <n v="31"/>
  </r>
  <r>
    <n v="211499"/>
    <x v="152"/>
    <s v="JASPREET SINGH"/>
    <x v="8"/>
    <x v="0"/>
    <x v="1"/>
    <x v="0"/>
    <x v="0"/>
    <s v="Mutual Fund"/>
    <s v="Mirae Asset Flexi Cap Fund"/>
    <n v="32"/>
  </r>
  <r>
    <n v="211467"/>
    <x v="152"/>
    <s v="VIPIN KUMAR"/>
    <x v="0"/>
    <x v="1"/>
    <x v="1"/>
    <x v="0"/>
    <x v="0"/>
    <s v="Mutual Fund"/>
    <s v="quant flexi cap fund"/>
    <n v="33"/>
  </r>
  <r>
    <n v="211468"/>
    <x v="152"/>
    <s v="DIVYANSHI SHARMA"/>
    <x v="3"/>
    <x v="0"/>
    <x v="5"/>
    <x v="0"/>
    <x v="0"/>
    <s v="Mutual Fund"/>
    <s v="HDFC Focused 30 Fund"/>
    <n v="407"/>
  </r>
  <r>
    <n v="211464"/>
    <x v="152"/>
    <s v="PURUSHOTTAM KUMAR"/>
    <x v="4"/>
    <x v="1"/>
    <x v="6"/>
    <x v="0"/>
    <x v="0"/>
    <s v="Mutual Fund"/>
    <s v="ICICI PRUDENTIAL TECHNOLOGY FUND"/>
    <n v="756"/>
  </r>
  <r>
    <n v="211487"/>
    <x v="153"/>
    <s v="NIRMALA KAUR"/>
    <x v="44"/>
    <x v="0"/>
    <x v="1"/>
    <x v="0"/>
    <x v="0"/>
    <s v="Mutual Fund"/>
    <m/>
    <n v="34"/>
  </r>
  <r>
    <n v="211489"/>
    <x v="153"/>
    <s v="NIRMALA KAUR"/>
    <x v="0"/>
    <x v="0"/>
    <x v="1"/>
    <x v="0"/>
    <x v="0"/>
    <s v="Mutual Fund"/>
    <s v="HDFC Focused 30 Fund"/>
    <n v="35"/>
  </r>
  <r>
    <n v="211488"/>
    <x v="153"/>
    <s v="NIRMALA KAUR"/>
    <x v="0"/>
    <x v="0"/>
    <x v="1"/>
    <x v="0"/>
    <x v="0"/>
    <s v="Mutual Fund"/>
    <s v="Mirae Asset Great Consumer Fund"/>
    <n v="36"/>
  </r>
  <r>
    <n v="211480"/>
    <x v="153"/>
    <s v="SONAM AGARWAL"/>
    <x v="3"/>
    <x v="0"/>
    <x v="5"/>
    <x v="0"/>
    <x v="1"/>
    <s v="Mutual Fund"/>
    <s v="Mirae Asset Great Consumer Fund"/>
    <n v="406"/>
  </r>
  <r>
    <n v="211478"/>
    <x v="153"/>
    <s v="PUNEET KUMAR"/>
    <x v="1"/>
    <x v="0"/>
    <x v="5"/>
    <x v="0"/>
    <x v="0"/>
    <s v="Mutual Fund"/>
    <s v="ICICI PRU Multi Asset Fund"/>
    <n v="408"/>
  </r>
  <r>
    <n v="211479"/>
    <x v="153"/>
    <s v="SONAM AGARWAL"/>
    <x v="1"/>
    <x v="0"/>
    <x v="5"/>
    <x v="0"/>
    <x v="1"/>
    <s v="Mutual Fund"/>
    <s v="HDFC Focused 30 Fund"/>
    <n v="409"/>
  </r>
  <r>
    <n v="211475"/>
    <x v="153"/>
    <s v="ANAND MANHARBHAI MAKWANA"/>
    <x v="25"/>
    <x v="1"/>
    <x v="6"/>
    <x v="0"/>
    <x v="0"/>
    <s v="Mutual Fund"/>
    <s v="HDFC FOCUSED 30 FUND"/>
    <n v="750"/>
  </r>
  <r>
    <n v="211476"/>
    <x v="153"/>
    <s v="ANAND MANHARBHAI MAKWANA"/>
    <x v="10"/>
    <x v="0"/>
    <x v="6"/>
    <x v="0"/>
    <x v="1"/>
    <s v="Mutual Fund"/>
    <s v="MIRAE ASSET GREAT CONSUMER FUND"/>
    <n v="751"/>
  </r>
  <r>
    <n v="211477"/>
    <x v="153"/>
    <s v="VIJAY KUMAR CHOUDHARY"/>
    <x v="14"/>
    <x v="1"/>
    <x v="2"/>
    <x v="0"/>
    <x v="0"/>
    <s v="Mutual Fund"/>
    <s v="ICICI Prudential Multi-Asset Fund"/>
    <n v="794"/>
  </r>
  <r>
    <n v="211481"/>
    <x v="153"/>
    <s v="VIPUL JAIN"/>
    <x v="9"/>
    <x v="1"/>
    <x v="2"/>
    <x v="0"/>
    <x v="0"/>
    <s v="Mutual Fund"/>
    <s v="HDFC Focused 30 Fund"/>
    <n v="799"/>
  </r>
  <r>
    <n v="211482"/>
    <x v="153"/>
    <s v="VIPUL JAIN"/>
    <x v="28"/>
    <x v="1"/>
    <x v="2"/>
    <x v="0"/>
    <x v="0"/>
    <s v="Mutual Fund"/>
    <s v="ICICI Prudential Multi-Asset Fund"/>
    <n v="800"/>
  </r>
  <r>
    <n v="211483"/>
    <x v="153"/>
    <s v="VIPUL JAIN"/>
    <x v="25"/>
    <x v="1"/>
    <x v="2"/>
    <x v="0"/>
    <x v="0"/>
    <s v="Mutual Fund"/>
    <s v="Kotak Multicap Fund"/>
    <n v="801"/>
  </r>
  <r>
    <n v="211484"/>
    <x v="153"/>
    <s v="VIPUL JAIN"/>
    <x v="11"/>
    <x v="1"/>
    <x v="2"/>
    <x v="0"/>
    <x v="0"/>
    <s v="Mutual Fund"/>
    <s v="Parag Parikh Flexi-cap Fund"/>
    <n v="802"/>
  </r>
  <r>
    <n v="211485"/>
    <x v="153"/>
    <s v="VIPUL JAIN"/>
    <x v="0"/>
    <x v="0"/>
    <x v="2"/>
    <x v="0"/>
    <x v="0"/>
    <s v="Mutual Fund"/>
    <s v="HDFC Focused 30 Fund"/>
    <n v="803"/>
  </r>
  <r>
    <n v="211486"/>
    <x v="153"/>
    <s v="HARSHIT SINGAL"/>
    <x v="1"/>
    <x v="0"/>
    <x v="2"/>
    <x v="0"/>
    <x v="0"/>
    <s v="Mutual Fund"/>
    <s v="Parag Parikh Flexi-cap Fund"/>
    <n v="804"/>
  </r>
  <r>
    <n v="211469"/>
    <x v="153"/>
    <s v="PARVESH KHATTRI"/>
    <x v="11"/>
    <x v="0"/>
    <x v="0"/>
    <x v="1"/>
    <x v="0"/>
    <s v="Mutual Fund"/>
    <s v="ICICI Prudential Multi Asset Fund"/>
    <n v="1145"/>
  </r>
  <r>
    <n v="211470"/>
    <x v="153"/>
    <s v="PARVESH KHATTRI"/>
    <x v="11"/>
    <x v="0"/>
    <x v="0"/>
    <x v="1"/>
    <x v="0"/>
    <s v="Mutual Fund"/>
    <s v="Mirae Asset Great Consumer fund"/>
    <n v="1146"/>
  </r>
  <r>
    <n v="211471"/>
    <x v="153"/>
    <s v="SAGARIKA"/>
    <x v="72"/>
    <x v="1"/>
    <x v="0"/>
    <x v="0"/>
    <x v="1"/>
    <s v="Mutual Fund"/>
    <s v="ICICI Prudential Multi Asset Fund"/>
    <n v="1147"/>
  </r>
  <r>
    <n v="211472"/>
    <x v="153"/>
    <s v="SUMAN VIMLESH YADAV"/>
    <x v="14"/>
    <x v="1"/>
    <x v="0"/>
    <x v="0"/>
    <x v="1"/>
    <s v="Mutual Fund"/>
    <s v="Kotak multi asset allocator FoF"/>
    <n v="1148"/>
  </r>
  <r>
    <n v="211473"/>
    <x v="153"/>
    <s v="SUMAN VIMLESH YADAV"/>
    <x v="14"/>
    <x v="1"/>
    <x v="0"/>
    <x v="0"/>
    <x v="1"/>
    <s v="Mutual Fund"/>
    <s v="Mirae Asset Hybrid equity Fund"/>
    <n v="1149"/>
  </r>
  <r>
    <n v="211474"/>
    <x v="153"/>
    <s v="SUMAN VIMLESH YADAV"/>
    <x v="6"/>
    <x v="1"/>
    <x v="0"/>
    <x v="0"/>
    <x v="1"/>
    <s v="Mutual Fund"/>
    <s v="Edelweiss Balanced Advantage Fund"/>
    <n v="1150"/>
  </r>
  <r>
    <n v="211515"/>
    <x v="154"/>
    <s v="MANJU RAJESH GUPTA"/>
    <x v="4"/>
    <x v="1"/>
    <x v="5"/>
    <x v="0"/>
    <x v="1"/>
    <s v="Mutual Fund"/>
    <s v="Mirae Asset Flexicap Fund"/>
    <n v="403"/>
  </r>
  <r>
    <n v="211507"/>
    <x v="154"/>
    <s v="MUNISH KUMAR"/>
    <x v="1"/>
    <x v="0"/>
    <x v="5"/>
    <x v="0"/>
    <x v="0"/>
    <s v="Mutual Fund"/>
    <s v="Canara Robeco Multi Cap Fund"/>
    <n v="404"/>
  </r>
  <r>
    <n v="211508"/>
    <x v="154"/>
    <s v="AMIT KUMAR SHUKHLA"/>
    <x v="1"/>
    <x v="0"/>
    <x v="5"/>
    <x v="0"/>
    <x v="0"/>
    <s v="Mutual Fund"/>
    <s v="Canara Robeco Multi Cap Fund"/>
    <n v="405"/>
  </r>
  <r>
    <n v="211490"/>
    <x v="154"/>
    <s v="RAGHAV KAPOOR"/>
    <x v="1"/>
    <x v="0"/>
    <x v="6"/>
    <x v="0"/>
    <x v="0"/>
    <s v="Mutual Fund"/>
    <s v="MIRAE ASSET GREAT CONSUMER FUND"/>
    <n v="748"/>
  </r>
  <r>
    <n v="211491"/>
    <x v="154"/>
    <s v="RAGHAV KAPOOR"/>
    <x v="1"/>
    <x v="0"/>
    <x v="6"/>
    <x v="0"/>
    <x v="1"/>
    <s v="Mutual Fund"/>
    <s v="HDFC FOCUSED 30 FUND"/>
    <n v="749"/>
  </r>
  <r>
    <n v="211519"/>
    <x v="154"/>
    <s v="PRAMOD RAMESHBHAI MAHAJAN"/>
    <x v="1"/>
    <x v="0"/>
    <x v="6"/>
    <x v="0"/>
    <x v="0"/>
    <s v="Mutual Fund"/>
    <s v="CANARA ROBECO MULTI CAP FUND"/>
    <n v="752"/>
  </r>
  <r>
    <n v="211492"/>
    <x v="154"/>
    <s v="RAGHAV KAPOOR"/>
    <x v="1"/>
    <x v="0"/>
    <x v="6"/>
    <x v="0"/>
    <x v="1"/>
    <s v="Mutual Fund"/>
    <s v="ICICI PRUDENTIAL MULTI ASSET FUND"/>
    <n v="753"/>
  </r>
  <r>
    <n v="211509"/>
    <x v="154"/>
    <s v="SUNIL KUMAR"/>
    <x v="0"/>
    <x v="0"/>
    <x v="2"/>
    <x v="0"/>
    <x v="0"/>
    <s v="Mutual Fund"/>
    <s v="Mirae Asset Great Consumer Fund"/>
    <n v="795"/>
  </r>
  <r>
    <n v="211502"/>
    <x v="154"/>
    <s v="ATUL KUMAR MOUDGIL"/>
    <x v="17"/>
    <x v="0"/>
    <x v="2"/>
    <x v="0"/>
    <x v="1"/>
    <s v="Mutual Fund"/>
    <s v="HDFC Focused 30 Fund"/>
    <n v="805"/>
  </r>
  <r>
    <n v="211503"/>
    <x v="154"/>
    <s v="ATUL KUMAR MOUDGIL"/>
    <x v="17"/>
    <x v="0"/>
    <x v="2"/>
    <x v="0"/>
    <x v="1"/>
    <s v="Mutual Fund"/>
    <s v="Mirae Asset Great Consumer Fund"/>
    <n v="806"/>
  </r>
  <r>
    <n v="211504"/>
    <x v="154"/>
    <s v="ATUL KUMAR MOUDGIL"/>
    <x v="17"/>
    <x v="0"/>
    <x v="2"/>
    <x v="0"/>
    <x v="1"/>
    <s v="Mutual Fund"/>
    <s v="Canara Robeco Multi-cap Fund"/>
    <n v="807"/>
  </r>
  <r>
    <n v="211510"/>
    <x v="154"/>
    <s v="MUNISH ATRI"/>
    <x v="4"/>
    <x v="0"/>
    <x v="2"/>
    <x v="0"/>
    <x v="0"/>
    <s v="Mutual Fund"/>
    <s v="Canara Robeco Multi-cap Fund"/>
    <n v="808"/>
  </r>
  <r>
    <n v="211511"/>
    <x v="154"/>
    <s v="REENA ATRI"/>
    <x v="0"/>
    <x v="0"/>
    <x v="2"/>
    <x v="0"/>
    <x v="0"/>
    <s v="Mutual Fund"/>
    <s v="HDFC Focused 30 Fund"/>
    <n v="809"/>
  </r>
  <r>
    <n v="211512"/>
    <x v="154"/>
    <s v="REENA ATRI"/>
    <x v="0"/>
    <x v="0"/>
    <x v="2"/>
    <x v="0"/>
    <x v="0"/>
    <s v="Mutual Fund"/>
    <s v="Mirae Asset Flexi-cap Fund"/>
    <n v="810"/>
  </r>
  <r>
    <n v="211513"/>
    <x v="154"/>
    <s v="ANJU GOEL"/>
    <x v="0"/>
    <x v="0"/>
    <x v="2"/>
    <x v="0"/>
    <x v="0"/>
    <s v="Mutual Fund"/>
    <s v="Mirae Asset Great Consumer Fund"/>
    <n v="811"/>
  </r>
  <r>
    <n v="211514"/>
    <x v="154"/>
    <s v="ANJU GOEL"/>
    <x v="0"/>
    <x v="0"/>
    <x v="2"/>
    <x v="0"/>
    <x v="0"/>
    <s v="Mutual Fund"/>
    <s v="Canara Robeco Multi-cap Fund"/>
    <n v="812"/>
  </r>
  <r>
    <n v="211516"/>
    <x v="154"/>
    <s v="VINAY KUMAR YADAV"/>
    <x v="0"/>
    <x v="0"/>
    <x v="4"/>
    <x v="0"/>
    <x v="0"/>
    <s v="Mutual Fund"/>
    <s v="CANARA MULTICAP FUND"/>
    <n v="1156"/>
  </r>
  <r>
    <n v="211505"/>
    <x v="154"/>
    <s v="DAMAN"/>
    <x v="6"/>
    <x v="1"/>
    <x v="4"/>
    <x v="1"/>
    <x v="0"/>
    <s v="Mutual Fund"/>
    <s v="ICICI Prudential Multi Asset fund"/>
    <n v="1157"/>
  </r>
  <r>
    <n v="211506"/>
    <x v="154"/>
    <s v="DAMAN"/>
    <x v="11"/>
    <x v="0"/>
    <x v="4"/>
    <x v="1"/>
    <x v="0"/>
    <s v="Mutual Fund"/>
    <s v="HDFC Multicap fund"/>
    <n v="1158"/>
  </r>
  <r>
    <n v="212521"/>
    <x v="155"/>
    <s v="SHASHWAT SHUKLA"/>
    <x v="0"/>
    <x v="0"/>
    <x v="5"/>
    <x v="0"/>
    <x v="0"/>
    <s v="Mutual Fund"/>
    <s v="kotak Multicap Fund"/>
    <n v="399"/>
  </r>
  <r>
    <n v="212522"/>
    <x v="155"/>
    <s v="REWA SHUKLA"/>
    <x v="0"/>
    <x v="0"/>
    <x v="5"/>
    <x v="0"/>
    <x v="0"/>
    <s v="Mutual Fund"/>
    <s v="kotak Multicap Fund"/>
    <n v="400"/>
  </r>
  <r>
    <n v="212523"/>
    <x v="155"/>
    <s v="SHARNYA HANDOO"/>
    <x v="5"/>
    <x v="0"/>
    <x v="6"/>
    <x v="1"/>
    <x v="0"/>
    <s v="Mutual Fund"/>
    <s v="SBI MAGNUM CHILDRENS BENEFIT FUND INVESTMENT PLAN"/>
    <n v="754"/>
  </r>
  <r>
    <n v="212524"/>
    <x v="155"/>
    <s v="NISHA GUPTA"/>
    <x v="4"/>
    <x v="0"/>
    <x v="2"/>
    <x v="0"/>
    <x v="0"/>
    <s v="Mutual Fund"/>
    <s v="Canara Robeco Multi-cap Fund"/>
    <n v="791"/>
  </r>
  <r>
    <n v="212525"/>
    <x v="155"/>
    <s v="AJAY TYAGI"/>
    <x v="10"/>
    <x v="0"/>
    <x v="2"/>
    <x v="0"/>
    <x v="0"/>
    <s v="Mutual Fund"/>
    <s v="Canara Robeco Multi-cap Fund"/>
    <n v="792"/>
  </r>
  <r>
    <n v="212519"/>
    <x v="155"/>
    <s v="SUKHDEV SINGH"/>
    <x v="0"/>
    <x v="0"/>
    <x v="2"/>
    <x v="0"/>
    <x v="0"/>
    <s v="Mutual Fund"/>
    <s v="Canara Robeco Multi-cap Fund"/>
    <n v="793"/>
  </r>
  <r>
    <n v="212520"/>
    <x v="155"/>
    <s v="GAURAV RAJPUT"/>
    <x v="1"/>
    <x v="0"/>
    <x v="0"/>
    <x v="0"/>
    <x v="0"/>
    <s v="Mutual Fund"/>
    <s v="ICICI Prudential Multi Asset Fund"/>
    <n v="1144"/>
  </r>
  <r>
    <n v="212526"/>
    <x v="155"/>
    <s v="NIVISH KHANNA"/>
    <x v="0"/>
    <x v="0"/>
    <x v="4"/>
    <x v="0"/>
    <x v="0"/>
    <s v="Mutual Fund"/>
    <s v="PPFAS TAXSAVER FUND"/>
    <n v="1163"/>
  </r>
  <r>
    <n v="212528"/>
    <x v="155"/>
    <s v="VIRENDER KHANNA"/>
    <x v="11"/>
    <x v="0"/>
    <x v="4"/>
    <x v="0"/>
    <x v="0"/>
    <s v="Mutual Fund"/>
    <s v="PPFAS TAXSAVER FUND"/>
    <n v="1164"/>
  </r>
  <r>
    <n v="212527"/>
    <x v="155"/>
    <s v="NANDA KHANNA"/>
    <x v="27"/>
    <x v="0"/>
    <x v="4"/>
    <x v="0"/>
    <x v="0"/>
    <s v="Mutual Fund"/>
    <s v="Kotak Taxsaver Fund"/>
    <n v="1165"/>
  </r>
  <r>
    <n v="212529"/>
    <x v="155"/>
    <s v="SNEHAL SUGUNAN"/>
    <x v="0"/>
    <x v="0"/>
    <x v="4"/>
    <x v="0"/>
    <x v="0"/>
    <s v="Mutual Fund"/>
    <s v="CANARA MULTICAP FUND"/>
    <n v="1166"/>
  </r>
  <r>
    <n v="212530"/>
    <x v="155"/>
    <s v="DAMAN"/>
    <x v="11"/>
    <x v="0"/>
    <x v="4"/>
    <x v="1"/>
    <x v="0"/>
    <s v="Mutual Fund"/>
    <s v="MIRAE ASSET GREAT CONSUMER FUND"/>
    <n v="1167"/>
  </r>
  <r>
    <n v="212535"/>
    <x v="156"/>
    <s v="CHARLES"/>
    <x v="7"/>
    <x v="0"/>
    <x v="1"/>
    <x v="0"/>
    <x v="0"/>
    <s v="Mutual Fund"/>
    <s v="Canara Robeco Multi Cap Fund"/>
    <n v="37"/>
  </r>
  <r>
    <n v="212532"/>
    <x v="156"/>
    <s v="SHYAM SUNDER SINGH"/>
    <x v="4"/>
    <x v="1"/>
    <x v="6"/>
    <x v="0"/>
    <x v="0"/>
    <s v="Mutual Fund"/>
    <s v="CANARA ROBECO MULTI CAP FUND"/>
    <n v="746"/>
  </r>
  <r>
    <n v="212533"/>
    <x v="156"/>
    <s v="POONAM"/>
    <x v="4"/>
    <x v="0"/>
    <x v="2"/>
    <x v="0"/>
    <x v="0"/>
    <s v="Mutual Fund"/>
    <s v="HDFC Focused 30 Fund"/>
    <n v="796"/>
  </r>
  <r>
    <n v="212531"/>
    <x v="156"/>
    <s v="ANUJA KORE"/>
    <x v="1"/>
    <x v="0"/>
    <x v="2"/>
    <x v="0"/>
    <x v="0"/>
    <s v="Mutual Fund"/>
    <s v="Parag Parikh Tax Saver Fund"/>
    <n v="797"/>
  </r>
  <r>
    <n v="212534"/>
    <x v="156"/>
    <s v="POONAM"/>
    <x v="4"/>
    <x v="0"/>
    <x v="2"/>
    <x v="0"/>
    <x v="1"/>
    <s v="Mutual Fund"/>
    <s v="Mirae Asset Great Consumer Fund"/>
    <n v="798"/>
  </r>
  <r>
    <n v="212549"/>
    <x v="157"/>
    <s v="TIKA RAM"/>
    <x v="4"/>
    <x v="0"/>
    <x v="5"/>
    <x v="0"/>
    <x v="0"/>
    <s v="Mutual Fund"/>
    <s v="Mirae Asset Great Consumer Fund"/>
    <n v="397"/>
  </r>
  <r>
    <n v="212546"/>
    <x v="157"/>
    <s v="DIVYANSHI SHARMA"/>
    <x v="4"/>
    <x v="1"/>
    <x v="5"/>
    <x v="0"/>
    <x v="1"/>
    <s v="Mutual Fund"/>
    <s v="HDFC Focused 30 Fund"/>
    <n v="398"/>
  </r>
  <r>
    <n v="212547"/>
    <x v="157"/>
    <s v="TANNU"/>
    <x v="25"/>
    <x v="1"/>
    <x v="5"/>
    <x v="0"/>
    <x v="1"/>
    <s v="Mutual Fund"/>
    <s v="HDFC Focused 30 Fund"/>
    <n v="401"/>
  </r>
  <r>
    <n v="212548"/>
    <x v="157"/>
    <s v="TIKA RAM"/>
    <x v="4"/>
    <x v="0"/>
    <x v="5"/>
    <x v="0"/>
    <x v="0"/>
    <s v="Mutual Fund"/>
    <s v="Canara Robeco Multi Cap Fund"/>
    <n v="402"/>
  </r>
  <r>
    <n v="212550"/>
    <x v="157"/>
    <s v="LALMANI TIWARI"/>
    <x v="0"/>
    <x v="0"/>
    <x v="3"/>
    <x v="0"/>
    <x v="2"/>
    <s v="Mutual Fund"/>
    <s v="Mirae Asset Great Consumer Fund"/>
    <n v="430"/>
  </r>
  <r>
    <n v="212541"/>
    <x v="157"/>
    <s v="GAURAV KUMAR"/>
    <x v="3"/>
    <x v="0"/>
    <x v="3"/>
    <x v="0"/>
    <x v="0"/>
    <s v="Mutual Fund"/>
    <s v="Mirae Asset Great Consumer Fund"/>
    <n v="431"/>
  </r>
  <r>
    <n v="212540"/>
    <x v="157"/>
    <s v="SANGEETA DEVI"/>
    <x v="1"/>
    <x v="0"/>
    <x v="3"/>
    <x v="0"/>
    <x v="2"/>
    <s v="Mutual Fund"/>
    <s v="AXIS GROWTH OPPORTUNITIES FUND"/>
    <n v="432"/>
  </r>
  <r>
    <n v="212551"/>
    <x v="157"/>
    <s v="LALMANI TIWARI"/>
    <x v="0"/>
    <x v="0"/>
    <x v="3"/>
    <x v="0"/>
    <x v="2"/>
    <s v="Mutual Fund"/>
    <s v="Kotak Multicap Fund"/>
    <n v="433"/>
  </r>
  <r>
    <n v="212542"/>
    <x v="157"/>
    <s v="VIVEK SHARMA"/>
    <x v="0"/>
    <x v="0"/>
    <x v="6"/>
    <x v="0"/>
    <x v="0"/>
    <s v="Mutual Fund"/>
    <s v="MIRAE ASSET GREAT CONSUMER FUND"/>
    <n v="743"/>
  </r>
  <r>
    <n v="212544"/>
    <x v="157"/>
    <s v="SIDDHARTH SHARMA"/>
    <x v="1"/>
    <x v="0"/>
    <x v="6"/>
    <x v="0"/>
    <x v="0"/>
    <s v="Mutual Fund"/>
    <s v="CANARA ROBECO MULTI CAP FUND"/>
    <n v="744"/>
  </r>
  <r>
    <n v="212545"/>
    <x v="157"/>
    <s v="CHANDER PRAKASH KAUSHIK"/>
    <x v="3"/>
    <x v="0"/>
    <x v="6"/>
    <x v="0"/>
    <x v="0"/>
    <s v="Mutual Fund"/>
    <s v="MIRAE ASSET GREAT CONSUMER FUND"/>
    <n v="745"/>
  </r>
  <r>
    <n v="212543"/>
    <x v="157"/>
    <s v="SIDDHARTH SHARMA"/>
    <x v="3"/>
    <x v="0"/>
    <x v="6"/>
    <x v="0"/>
    <x v="0"/>
    <s v="Mutual Fund"/>
    <s v="MIRAE ASSET GREAT CONSUMER FUND"/>
    <n v="747"/>
  </r>
  <r>
    <n v="212552"/>
    <x v="157"/>
    <s v="MADAN LAL SHARMA"/>
    <x v="11"/>
    <x v="0"/>
    <x v="2"/>
    <x v="0"/>
    <x v="0"/>
    <s v="Mutual Fund"/>
    <s v="Canara Robeco Multi-cap Fund"/>
    <n v="821"/>
  </r>
  <r>
    <n v="212536"/>
    <x v="157"/>
    <s v="AKASH AGARWAL"/>
    <x v="10"/>
    <x v="0"/>
    <x v="4"/>
    <x v="0"/>
    <x v="0"/>
    <s v="Mutual Fund"/>
    <s v="CANARA MULTICAP FUND"/>
    <n v="1159"/>
  </r>
  <r>
    <n v="212537"/>
    <x v="157"/>
    <s v="SANDEEP GURJAR"/>
    <x v="11"/>
    <x v="0"/>
    <x v="4"/>
    <x v="0"/>
    <x v="0"/>
    <s v="Mutual Fund"/>
    <s v="ICICI Prudential Multi Asset fund"/>
    <n v="1160"/>
  </r>
  <r>
    <n v="212538"/>
    <x v="157"/>
    <s v="SANJEEV KUMAR"/>
    <x v="14"/>
    <x v="1"/>
    <x v="4"/>
    <x v="0"/>
    <x v="0"/>
    <s v="Mutual Fund"/>
    <s v="HDFC Multicap fund"/>
    <n v="1161"/>
  </r>
  <r>
    <n v="212539"/>
    <x v="157"/>
    <s v="SANJEEV KUMAR"/>
    <x v="32"/>
    <x v="1"/>
    <x v="4"/>
    <x v="0"/>
    <x v="0"/>
    <s v="Mutual Fund"/>
    <s v="ICICI Prudential Multi Asset fund"/>
    <n v="1162"/>
  </r>
  <r>
    <n v="212570"/>
    <x v="158"/>
    <s v="NEETU GOLA"/>
    <x v="7"/>
    <x v="0"/>
    <x v="1"/>
    <x v="0"/>
    <x v="1"/>
    <s v="Mutual Fund"/>
    <s v="ppfas flexi cap fund"/>
    <n v="38"/>
  </r>
  <r>
    <n v="212556"/>
    <x v="158"/>
    <s v="PANKAJ BISHT"/>
    <x v="1"/>
    <x v="0"/>
    <x v="1"/>
    <x v="0"/>
    <x v="0"/>
    <s v="Mutual Fund"/>
    <s v="Axis Growth Opportunities Fund"/>
    <n v="39"/>
  </r>
  <r>
    <n v="212563"/>
    <x v="158"/>
    <s v="GAURAB LAHKAR"/>
    <x v="3"/>
    <x v="0"/>
    <x v="1"/>
    <x v="0"/>
    <x v="0"/>
    <s v="Mutual Fund"/>
    <s v="Canara Robeco Multi Cap Fund"/>
    <n v="40"/>
  </r>
  <r>
    <n v="212626"/>
    <x v="158"/>
    <s v="JAYHAN KANIKATTU THOMAS"/>
    <x v="73"/>
    <x v="0"/>
    <x v="3"/>
    <x v="0"/>
    <x v="0"/>
    <s v="Mutual Fund"/>
    <s v="ADITYA BIRLA SUN LIFE FRONTLINE EQUITY FUND"/>
    <n v="435"/>
  </r>
  <r>
    <n v="212571"/>
    <x v="158"/>
    <s v="DEEP PRAKASH"/>
    <x v="3"/>
    <x v="0"/>
    <x v="6"/>
    <x v="0"/>
    <x v="1"/>
    <s v="Mutual Fund"/>
    <s v="MIRAE ASSET FLEXI CAP FUND"/>
    <n v="739"/>
  </r>
  <r>
    <n v="212553"/>
    <x v="158"/>
    <s v="SHOBHA KUMARI"/>
    <x v="3"/>
    <x v="0"/>
    <x v="6"/>
    <x v="0"/>
    <x v="0"/>
    <s v="Mutual Fund"/>
    <s v="CANARA ROBECO MULTI CAP FUND"/>
    <n v="740"/>
  </r>
  <r>
    <n v="212554"/>
    <x v="158"/>
    <s v="SHOBHA KUMARI"/>
    <x v="3"/>
    <x v="0"/>
    <x v="6"/>
    <x v="0"/>
    <x v="1"/>
    <s v="Mutual Fund"/>
    <s v="KOTAK MULTI CAP FUND"/>
    <n v="741"/>
  </r>
  <r>
    <n v="212555"/>
    <x v="158"/>
    <s v="ARUN CHANDA"/>
    <x v="0"/>
    <x v="1"/>
    <x v="6"/>
    <x v="0"/>
    <x v="0"/>
    <s v="Mutual Fund"/>
    <s v="HDFC FOCUSED 30 FUND"/>
    <n v="742"/>
  </r>
  <r>
    <n v="212564"/>
    <x v="158"/>
    <s v="SUKHDEV SINGH"/>
    <x v="12"/>
    <x v="1"/>
    <x v="2"/>
    <x v="0"/>
    <x v="1"/>
    <s v="Mutual Fund"/>
    <s v="ICICI Prudential Multi-Asset Fund"/>
    <n v="813"/>
  </r>
  <r>
    <n v="212565"/>
    <x v="158"/>
    <s v="SUKHDEV SINGH"/>
    <x v="12"/>
    <x v="1"/>
    <x v="2"/>
    <x v="0"/>
    <x v="1"/>
    <s v="Mutual Fund"/>
    <s v="HDFC Focused 30 Fund"/>
    <n v="814"/>
  </r>
  <r>
    <n v="212566"/>
    <x v="158"/>
    <s v="SUKHDEV SINGH"/>
    <x v="12"/>
    <x v="1"/>
    <x v="2"/>
    <x v="0"/>
    <x v="1"/>
    <s v="Mutual Fund"/>
    <s v="Parag Parikh Flexi-cap Fund"/>
    <n v="815"/>
  </r>
  <r>
    <n v="212567"/>
    <x v="158"/>
    <s v="SUKHDEV SINGH"/>
    <x v="12"/>
    <x v="1"/>
    <x v="2"/>
    <x v="0"/>
    <x v="1"/>
    <s v="Mutual Fund"/>
    <s v="Quant Flexi-Cap Fund"/>
    <n v="816"/>
  </r>
  <r>
    <n v="212568"/>
    <x v="158"/>
    <s v="SUPRIYA KAUSHIK DE"/>
    <x v="4"/>
    <x v="0"/>
    <x v="2"/>
    <x v="0"/>
    <x v="0"/>
    <s v="Mutual Fund"/>
    <s v="ICICI Prudential Multi-Asset Fund"/>
    <n v="817"/>
  </r>
  <r>
    <n v="212569"/>
    <x v="158"/>
    <s v="SUPRIYA KAUSHIK DE"/>
    <x v="4"/>
    <x v="0"/>
    <x v="2"/>
    <x v="0"/>
    <x v="0"/>
    <s v="Mutual Fund"/>
    <s v="HDFC Focused 30 Fund"/>
    <n v="818"/>
  </r>
  <r>
    <n v="212557"/>
    <x v="158"/>
    <s v="DEEPANSHU SATRAWAL"/>
    <x v="7"/>
    <x v="0"/>
    <x v="2"/>
    <x v="0"/>
    <x v="0"/>
    <s v="Mutual Fund"/>
    <s v="HDFC Focused 30 Fund"/>
    <n v="819"/>
  </r>
  <r>
    <n v="212558"/>
    <x v="158"/>
    <s v="DEEPANSHU SATRAWAL"/>
    <x v="7"/>
    <x v="0"/>
    <x v="2"/>
    <x v="0"/>
    <x v="1"/>
    <s v="Mutual Fund"/>
    <s v="HDFC Focused 30 Fund"/>
    <n v="820"/>
  </r>
  <r>
    <n v="212559"/>
    <x v="158"/>
    <s v="DEEPANSHU SATRAWAL"/>
    <x v="1"/>
    <x v="0"/>
    <x v="2"/>
    <x v="0"/>
    <x v="1"/>
    <s v="Mutual Fund"/>
    <s v="Mirae Asset Emerging Blue-chip Fund"/>
    <n v="823"/>
  </r>
  <r>
    <n v="212560"/>
    <x v="158"/>
    <s v="SHITEL"/>
    <x v="0"/>
    <x v="0"/>
    <x v="2"/>
    <x v="0"/>
    <x v="0"/>
    <s v="Mutual Fund"/>
    <s v="canara robeco emerging equities fund"/>
    <n v="824"/>
  </r>
  <r>
    <n v="212562"/>
    <x v="158"/>
    <s v="DHEERAJ KUMAR SHARMA"/>
    <x v="4"/>
    <x v="0"/>
    <x v="4"/>
    <x v="0"/>
    <x v="0"/>
    <s v="Mutual Fund"/>
    <s v="CANARA MULTICAP FUND"/>
    <n v="1168"/>
  </r>
  <r>
    <n v="212561"/>
    <x v="158"/>
    <s v="TISHA MASSEY"/>
    <x v="0"/>
    <x v="0"/>
    <x v="4"/>
    <x v="0"/>
    <x v="0"/>
    <s v="Mutual Fund"/>
    <s v="ICICI Prudential Multi Asset fund"/>
    <n v="1171"/>
  </r>
  <r>
    <n v="212583"/>
    <x v="159"/>
    <s v="PRASUN BHARGAV"/>
    <x v="3"/>
    <x v="0"/>
    <x v="1"/>
    <x v="0"/>
    <x v="1"/>
    <s v="Mutual Fund"/>
    <s v="ICICI Prudential Multi-Asset Fund"/>
    <n v="41"/>
  </r>
  <r>
    <n v="212584"/>
    <x v="159"/>
    <s v="PRASUN BHARGAV"/>
    <x v="3"/>
    <x v="0"/>
    <x v="1"/>
    <x v="0"/>
    <x v="2"/>
    <s v="Mutual Fund"/>
    <s v="Mirae Asset Midcap Fund"/>
    <n v="42"/>
  </r>
  <r>
    <n v="212582"/>
    <x v="159"/>
    <s v="KUSUM YADAV"/>
    <x v="25"/>
    <x v="1"/>
    <x v="1"/>
    <x v="0"/>
    <x v="0"/>
    <s v="Mutual Fund"/>
    <s v="Canara Robeco Multi Cap Fund"/>
    <n v="43"/>
  </r>
  <r>
    <n v="212576"/>
    <x v="159"/>
    <s v="AVDHESH PRATAP"/>
    <x v="7"/>
    <x v="0"/>
    <x v="1"/>
    <x v="0"/>
    <x v="0"/>
    <s v="Mutual Fund"/>
    <s v="hdfc focused 30 fund"/>
    <n v="44"/>
  </r>
  <r>
    <n v="212574"/>
    <x v="159"/>
    <s v="SHEKHAR CHANDRA"/>
    <x v="1"/>
    <x v="0"/>
    <x v="5"/>
    <x v="0"/>
    <x v="0"/>
    <s v="Mutual Fund"/>
    <s v="Parag Parikh Flexicap Fund"/>
    <n v="395"/>
  </r>
  <r>
    <n v="212575"/>
    <x v="159"/>
    <s v="SHEKHAR CHANDRA"/>
    <x v="7"/>
    <x v="0"/>
    <x v="5"/>
    <x v="0"/>
    <x v="0"/>
    <s v="Mutual Fund"/>
    <s v="Canara Robeco Multi Cap Fund"/>
    <n v="396"/>
  </r>
  <r>
    <n v="212581"/>
    <x v="159"/>
    <s v="RAHUL NANDA"/>
    <x v="74"/>
    <x v="1"/>
    <x v="3"/>
    <x v="0"/>
    <x v="1"/>
    <s v="Mutual Fund"/>
    <s v="Canara Robeco Multicap fund"/>
    <n v="434"/>
  </r>
  <r>
    <n v="212579"/>
    <x v="159"/>
    <s v="RAHUL NANDA"/>
    <x v="75"/>
    <x v="1"/>
    <x v="3"/>
    <x v="0"/>
    <x v="1"/>
    <s v="Mutual Fund"/>
    <s v="Mirae Asset flexi cap fund"/>
    <n v="436"/>
  </r>
  <r>
    <n v="212580"/>
    <x v="159"/>
    <s v="RAHUL NANDA"/>
    <x v="12"/>
    <x v="1"/>
    <x v="3"/>
    <x v="0"/>
    <x v="0"/>
    <s v="Mutual Fund"/>
    <s v="Canara Robeco Multicap fund"/>
    <n v="437"/>
  </r>
  <r>
    <n v="212593"/>
    <x v="159"/>
    <s v="HARIA DIPESH M"/>
    <x v="1"/>
    <x v="0"/>
    <x v="6"/>
    <x v="0"/>
    <x v="0"/>
    <s v="Mutual Fund"/>
    <s v="CANARA ROBECO MULTI CAP FUND"/>
    <n v="728"/>
  </r>
  <r>
    <n v="212592"/>
    <x v="159"/>
    <s v="RAHUL GOEL"/>
    <x v="3"/>
    <x v="0"/>
    <x v="2"/>
    <x v="0"/>
    <x v="0"/>
    <s v="Mutual Fund"/>
    <s v="ICICI Prudential Multi-Asset Fund"/>
    <n v="822"/>
  </r>
  <r>
    <n v="212578"/>
    <x v="159"/>
    <s v="SUNDER SWAMI"/>
    <x v="8"/>
    <x v="0"/>
    <x v="2"/>
    <x v="0"/>
    <x v="2"/>
    <s v="Mutual Fund"/>
    <s v="Bandhan Focused Equity Fund"/>
    <n v="825"/>
  </r>
  <r>
    <n v="212585"/>
    <x v="159"/>
    <s v="MANISH NIGAM"/>
    <x v="1"/>
    <x v="0"/>
    <x v="2"/>
    <x v="0"/>
    <x v="2"/>
    <s v="Mutual Fund"/>
    <s v="Mirae Asset Hybrid Equity Fund"/>
    <n v="826"/>
  </r>
  <r>
    <n v="212586"/>
    <x v="159"/>
    <s v="MANISH NIGAM"/>
    <x v="1"/>
    <x v="0"/>
    <x v="2"/>
    <x v="0"/>
    <x v="0"/>
    <s v="Mutual Fund"/>
    <s v="kotak flexicap fund"/>
    <n v="827"/>
  </r>
  <r>
    <n v="212587"/>
    <x v="159"/>
    <s v="MANISH NIGAM"/>
    <x v="5"/>
    <x v="0"/>
    <x v="2"/>
    <x v="0"/>
    <x v="0"/>
    <s v="Mutual Fund"/>
    <s v="ICICI Prudential Multi-Asset Fund"/>
    <n v="828"/>
  </r>
  <r>
    <n v="212588"/>
    <x v="159"/>
    <s v="RENU AGGARWAL"/>
    <x v="3"/>
    <x v="0"/>
    <x v="2"/>
    <x v="0"/>
    <x v="2"/>
    <s v="Mutual Fund"/>
    <s v="Mirae Asset Mid-Cap Fund."/>
    <n v="829"/>
  </r>
  <r>
    <n v="212594"/>
    <x v="159"/>
    <s v="SUDEEP KULKARNI"/>
    <x v="1"/>
    <x v="0"/>
    <x v="2"/>
    <x v="0"/>
    <x v="1"/>
    <s v="Mutual Fund"/>
    <s v="canara robeco emerging equities fund"/>
    <n v="836"/>
  </r>
  <r>
    <n v="212572"/>
    <x v="159"/>
    <s v="SACHIN KUMAR"/>
    <x v="0"/>
    <x v="0"/>
    <x v="2"/>
    <x v="0"/>
    <x v="0"/>
    <s v="Mutual Fund"/>
    <s v="Canara Robeco Multi-cap Fund"/>
    <n v="837"/>
  </r>
  <r>
    <n v="212573"/>
    <x v="159"/>
    <s v="SACHIN KUMAR"/>
    <x v="0"/>
    <x v="0"/>
    <x v="2"/>
    <x v="0"/>
    <x v="1"/>
    <s v="Mutual Fund"/>
    <s v="Mirae Asset Flexi-cap Fund"/>
    <n v="838"/>
  </r>
  <r>
    <n v="212577"/>
    <x v="159"/>
    <s v="SUNDER SWAMI"/>
    <x v="2"/>
    <x v="0"/>
    <x v="2"/>
    <x v="0"/>
    <x v="2"/>
    <s v="Mutual Fund"/>
    <s v="SBI small-cap fund."/>
    <n v="839"/>
  </r>
  <r>
    <n v="212591"/>
    <x v="159"/>
    <s v="RAHUL GOEL"/>
    <x v="7"/>
    <x v="0"/>
    <x v="2"/>
    <x v="0"/>
    <x v="0"/>
    <s v="Mutual Fund"/>
    <s v="Quant Flexi-Cap Fund"/>
    <n v="840"/>
  </r>
  <r>
    <n v="212590"/>
    <x v="159"/>
    <s v="VISHAL BAJAJ"/>
    <x v="4"/>
    <x v="0"/>
    <x v="4"/>
    <x v="0"/>
    <x v="0"/>
    <s v="Mutual Fund"/>
    <s v="HDFC Multicap fund"/>
    <n v="1169"/>
  </r>
  <r>
    <n v="212589"/>
    <x v="159"/>
    <s v="VISHAL BAJAJ"/>
    <x v="4"/>
    <x v="0"/>
    <x v="4"/>
    <x v="0"/>
    <x v="0"/>
    <s v="Mutual Fund"/>
    <s v="ICICI Prudential Multi Asset fund"/>
    <n v="1170"/>
  </r>
  <r>
    <n v="212624"/>
    <x v="160"/>
    <s v="PAWAN RATHI"/>
    <x v="0"/>
    <x v="0"/>
    <x v="1"/>
    <x v="0"/>
    <x v="0"/>
    <s v="Mutual Fund"/>
    <s v="Axis Growth Opportunities Fund"/>
    <n v="45"/>
  </r>
  <r>
    <n v="212625"/>
    <x v="160"/>
    <s v="PAWAN RATHI"/>
    <x v="0"/>
    <x v="0"/>
    <x v="1"/>
    <x v="0"/>
    <x v="0"/>
    <s v="Mutual Fund"/>
    <s v="ICICI Prudential Multi-Asset Fund-"/>
    <n v="46"/>
  </r>
  <r>
    <n v="212601"/>
    <x v="160"/>
    <s v="SHEFALI KANAL SONI"/>
    <x v="0"/>
    <x v="0"/>
    <x v="1"/>
    <x v="0"/>
    <x v="0"/>
    <s v="Mutual Fund"/>
    <s v="HDFC FOCUSED 30 FUND"/>
    <n v="47"/>
  </r>
  <r>
    <n v="212622"/>
    <x v="160"/>
    <s v="S MAHESH KUMAR"/>
    <x v="3"/>
    <x v="0"/>
    <x v="1"/>
    <x v="1"/>
    <x v="0"/>
    <s v="Mutual Fund"/>
    <s v="HDFC FOCUSED 30 FUND"/>
    <n v="48"/>
  </r>
  <r>
    <n v="212623"/>
    <x v="160"/>
    <s v="S MAHESH KUMAR"/>
    <x v="3"/>
    <x v="0"/>
    <x v="1"/>
    <x v="1"/>
    <x v="0"/>
    <s v="Mutual Fund"/>
    <s v="MIRAE ASSET FLEXI CAP FUND"/>
    <n v="49"/>
  </r>
  <r>
    <n v="212602"/>
    <x v="160"/>
    <s v="SHEFALI KANAL SONI"/>
    <x v="0"/>
    <x v="0"/>
    <x v="1"/>
    <x v="0"/>
    <x v="0"/>
    <s v="Mutual Fund"/>
    <s v="MIRAE ASSET GEAT CONSUMPTION FUND"/>
    <n v="50"/>
  </r>
  <r>
    <n v="212620"/>
    <x v="160"/>
    <s v="RAJNISH NANDAN"/>
    <x v="7"/>
    <x v="0"/>
    <x v="5"/>
    <x v="0"/>
    <x v="0"/>
    <s v="Mutual Fund"/>
    <s v="AXIS LONG TERM EQUITY FUND"/>
    <n v="390"/>
  </r>
  <r>
    <n v="212621"/>
    <x v="160"/>
    <s v="SHOKENDRA PAL"/>
    <x v="11"/>
    <x v="1"/>
    <x v="5"/>
    <x v="0"/>
    <x v="0"/>
    <s v="Mutual Fund"/>
    <s v="AXIS GROWTH OPPORTUNITES"/>
    <n v="391"/>
  </r>
  <r>
    <n v="212619"/>
    <x v="160"/>
    <s v="RAJNISH NANDAN"/>
    <x v="7"/>
    <x v="0"/>
    <x v="5"/>
    <x v="0"/>
    <x v="2"/>
    <s v="Mutual Fund"/>
    <s v="AXIS LONG TERM EQUITY FUND"/>
    <n v="392"/>
  </r>
  <r>
    <n v="212617"/>
    <x v="160"/>
    <s v="RAJNISH NANDAN"/>
    <x v="0"/>
    <x v="0"/>
    <x v="5"/>
    <x v="0"/>
    <x v="0"/>
    <s v="Mutual Fund"/>
    <s v="Mirae Asset Great Consumer Fund"/>
    <n v="393"/>
  </r>
  <r>
    <n v="212618"/>
    <x v="160"/>
    <s v="RAJNISH NANDAN"/>
    <x v="0"/>
    <x v="0"/>
    <x v="5"/>
    <x v="0"/>
    <x v="0"/>
    <s v="Mutual Fund"/>
    <s v="HDFC Focused 30 Fund"/>
    <n v="394"/>
  </r>
  <r>
    <n v="212600"/>
    <x v="160"/>
    <s v="JAYDAS DATTA PATI"/>
    <x v="3"/>
    <x v="0"/>
    <x v="6"/>
    <x v="0"/>
    <x v="0"/>
    <s v="Mutual Fund"/>
    <s v="MIRAE ASSET GREAT CONSUMER FUND"/>
    <n v="713"/>
  </r>
  <r>
    <n v="212608"/>
    <x v="160"/>
    <s v="SHILPA BHARTI"/>
    <x v="4"/>
    <x v="1"/>
    <x v="6"/>
    <x v="0"/>
    <x v="1"/>
    <s v="Mutual Fund"/>
    <s v="CANARA ROBECO MULTI CAP FUND"/>
    <n v="729"/>
  </r>
  <r>
    <n v="212609"/>
    <x v="160"/>
    <s v="SHILPA BHARTI"/>
    <x v="4"/>
    <x v="1"/>
    <x v="6"/>
    <x v="0"/>
    <x v="1"/>
    <s v="Mutual Fund"/>
    <s v="ICICI PRUDENTIAL MULTI ASSET FUND"/>
    <n v="730"/>
  </r>
  <r>
    <n v="212610"/>
    <x v="160"/>
    <s v="SHILPA BHARTI"/>
    <x v="4"/>
    <x v="1"/>
    <x v="6"/>
    <x v="0"/>
    <x v="1"/>
    <s v="Mutual Fund"/>
    <s v="HDFC FOCUSED 30 FUND"/>
    <n v="731"/>
  </r>
  <r>
    <n v="212606"/>
    <x v="160"/>
    <s v="RASHMI"/>
    <x v="76"/>
    <x v="1"/>
    <x v="6"/>
    <x v="0"/>
    <x v="1"/>
    <s v="Mutual Fund"/>
    <s v="MIRAE ASSET GREAT CONSUMER FUND"/>
    <n v="732"/>
  </r>
  <r>
    <n v="212611"/>
    <x v="160"/>
    <s v="SHILPA BHARTI"/>
    <x v="77"/>
    <x v="1"/>
    <x v="6"/>
    <x v="0"/>
    <x v="1"/>
    <s v="Mutual Fund"/>
    <s v="MIRAE ASSET GREAT CONSUMER FUND"/>
    <n v="733"/>
  </r>
  <r>
    <n v="212616"/>
    <x v="160"/>
    <s v="JATIN YADAV"/>
    <x v="1"/>
    <x v="0"/>
    <x v="6"/>
    <x v="0"/>
    <x v="0"/>
    <s v="Mutual Fund"/>
    <s v="CANARA ROBECO MULTI CAP FUND"/>
    <n v="734"/>
  </r>
  <r>
    <n v="212614"/>
    <x v="160"/>
    <s v="JATIN YADAV"/>
    <x v="0"/>
    <x v="0"/>
    <x v="6"/>
    <x v="0"/>
    <x v="0"/>
    <s v="Mutual Fund"/>
    <s v="MIRAE ASSET GREAT CONSUMER FUND"/>
    <n v="735"/>
  </r>
  <r>
    <n v="212615"/>
    <x v="160"/>
    <s v="JATIN YADAV"/>
    <x v="3"/>
    <x v="0"/>
    <x v="6"/>
    <x v="0"/>
    <x v="0"/>
    <s v="Mutual Fund"/>
    <s v="KOTAK MULTI CAP FUND"/>
    <n v="736"/>
  </r>
  <r>
    <n v="212605"/>
    <x v="160"/>
    <s v="ANIL PRADHAN"/>
    <x v="10"/>
    <x v="0"/>
    <x v="6"/>
    <x v="0"/>
    <x v="1"/>
    <s v="Mutual Fund"/>
    <s v="MIRAE ASSET GREAT CONSUMER FUND"/>
    <n v="737"/>
  </r>
  <r>
    <n v="212607"/>
    <x v="160"/>
    <s v="RASHMI"/>
    <x v="4"/>
    <x v="1"/>
    <x v="6"/>
    <x v="0"/>
    <x v="1"/>
    <s v="Mutual Fund"/>
    <s v="CANARA ROBECO MULTI CAP FUND"/>
    <n v="738"/>
  </r>
  <r>
    <n v="212595"/>
    <x v="160"/>
    <s v="HEMA VERMA PRASAD"/>
    <x v="0"/>
    <x v="0"/>
    <x v="2"/>
    <x v="1"/>
    <x v="0"/>
    <s v="Mutual Fund"/>
    <s v="Canara Robeco Multi-cap Fund"/>
    <n v="830"/>
  </r>
  <r>
    <n v="212596"/>
    <x v="160"/>
    <s v="HEMA VERMA PRASAD"/>
    <x v="8"/>
    <x v="0"/>
    <x v="2"/>
    <x v="1"/>
    <x v="1"/>
    <s v="Mutual Fund"/>
    <s v="Quant Flexi-Cap Fund"/>
    <n v="831"/>
  </r>
  <r>
    <n v="212597"/>
    <x v="160"/>
    <s v="HEMA VERMA PRASAD"/>
    <x v="8"/>
    <x v="0"/>
    <x v="2"/>
    <x v="1"/>
    <x v="1"/>
    <s v="Mutual Fund"/>
    <s v="ICICI Prudential Multi-Asset Fund"/>
    <n v="832"/>
  </r>
  <r>
    <n v="212598"/>
    <x v="160"/>
    <s v="HEMA VERMA PRASAD"/>
    <x v="10"/>
    <x v="0"/>
    <x v="2"/>
    <x v="1"/>
    <x v="1"/>
    <s v="Mutual Fund"/>
    <s v="Kotak Multicap Fund"/>
    <n v="833"/>
  </r>
  <r>
    <n v="212599"/>
    <x v="160"/>
    <s v="HEMA VERMA PRASAD"/>
    <x v="0"/>
    <x v="0"/>
    <x v="2"/>
    <x v="1"/>
    <x v="1"/>
    <s v="Mutual Fund"/>
    <s v="HDFC Focused 30 Fund"/>
    <n v="834"/>
  </r>
  <r>
    <n v="212604"/>
    <x v="160"/>
    <s v="KEWAL NAND PANDEY"/>
    <x v="11"/>
    <x v="0"/>
    <x v="2"/>
    <x v="0"/>
    <x v="1"/>
    <s v="Mutual Fund"/>
    <s v="Mirae Asset Flexi-cap Fund"/>
    <n v="835"/>
  </r>
  <r>
    <n v="212603"/>
    <x v="160"/>
    <s v="ASHISH BHANDARI"/>
    <x v="25"/>
    <x v="1"/>
    <x v="0"/>
    <x v="0"/>
    <x v="0"/>
    <s v="Mutual Fund"/>
    <s v="ICICI Prudential Multi Asset Fund"/>
    <n v="1143"/>
  </r>
  <r>
    <n v="212612"/>
    <x v="160"/>
    <s v="REKHA BHANDARI"/>
    <x v="10"/>
    <x v="0"/>
    <x v="4"/>
    <x v="1"/>
    <x v="0"/>
    <s v="Mutual Fund"/>
    <s v="ICICI Prudential Multi Asset fund"/>
    <n v="1172"/>
  </r>
  <r>
    <n v="212613"/>
    <x v="160"/>
    <s v="MANMATH RAUT"/>
    <x v="4"/>
    <x v="1"/>
    <x v="4"/>
    <x v="1"/>
    <x v="0"/>
    <s v="Mutual Fund"/>
    <s v="ICICI Prudential Multi Asset fund"/>
    <n v="1173"/>
  </r>
  <r>
    <n v="212639"/>
    <x v="161"/>
    <s v="BHANU PRATAP SINGH"/>
    <x v="1"/>
    <x v="0"/>
    <x v="1"/>
    <x v="0"/>
    <x v="0"/>
    <s v="Mutual Fund"/>
    <s v="ICICI Prudential Multi-Asset Fund"/>
    <n v="51"/>
  </r>
  <r>
    <n v="212628"/>
    <x v="161"/>
    <s v="MISHRI LAL KAMAT"/>
    <x v="9"/>
    <x v="1"/>
    <x v="1"/>
    <x v="0"/>
    <x v="0"/>
    <s v="Mutual Fund"/>
    <s v="PPFAS FLEXI CAP FUND"/>
    <n v="52"/>
  </r>
  <r>
    <n v="212630"/>
    <x v="161"/>
    <s v="MISHRI LAL KAMAT"/>
    <x v="9"/>
    <x v="1"/>
    <x v="1"/>
    <x v="0"/>
    <x v="0"/>
    <s v="Mutual Fund"/>
    <s v="CANARA ROBECO MULTICAP FUND"/>
    <n v="53"/>
  </r>
  <r>
    <n v="212640"/>
    <x v="161"/>
    <s v="ANKITA AHLAWAT"/>
    <x v="0"/>
    <x v="0"/>
    <x v="1"/>
    <x v="0"/>
    <x v="0"/>
    <s v="Mutual Fund"/>
    <s v="HDFC MULTICAP FUND"/>
    <n v="54"/>
  </r>
  <r>
    <n v="212641"/>
    <x v="161"/>
    <s v="ANKITA AHLAWAT"/>
    <x v="0"/>
    <x v="0"/>
    <x v="1"/>
    <x v="0"/>
    <x v="0"/>
    <s v="Mutual Fund"/>
    <s v="mirae asset flexi cap fund"/>
    <n v="55"/>
  </r>
  <r>
    <n v="212629"/>
    <x v="161"/>
    <s v="GOPAL SINGH RANA"/>
    <x v="1"/>
    <x v="0"/>
    <x v="3"/>
    <x v="0"/>
    <x v="0"/>
    <s v="Mutual Fund"/>
    <s v="Canara Robeco Multi Cap Fund"/>
    <n v="438"/>
  </r>
  <r>
    <n v="212631"/>
    <x v="161"/>
    <s v="GOPAL SINGH RANA"/>
    <x v="1"/>
    <x v="0"/>
    <x v="3"/>
    <x v="0"/>
    <x v="0"/>
    <s v="Mutual Fund"/>
    <s v="ICICI Multi Asset Fund"/>
    <n v="439"/>
  </r>
  <r>
    <n v="212627"/>
    <x v="161"/>
    <s v="GOPAL SINGH RANA"/>
    <x v="1"/>
    <x v="0"/>
    <x v="3"/>
    <x v="0"/>
    <x v="0"/>
    <s v="Mutual Fund"/>
    <s v="Axis Growth Opportunities Fund"/>
    <n v="440"/>
  </r>
  <r>
    <n v="212632"/>
    <x v="161"/>
    <s v="ALOK KUMAR"/>
    <x v="0"/>
    <x v="0"/>
    <x v="6"/>
    <x v="0"/>
    <x v="0"/>
    <s v="Mutual Fund"/>
    <s v="PARAG PARIKH FLEXI CAP FUND"/>
    <n v="718"/>
  </r>
  <r>
    <n v="212633"/>
    <x v="161"/>
    <s v="ALOK KUMAR"/>
    <x v="0"/>
    <x v="0"/>
    <x v="6"/>
    <x v="0"/>
    <x v="2"/>
    <s v="Mutual Fund"/>
    <s v="PARAG PARIKH FLEXI CAP FUND"/>
    <n v="719"/>
  </r>
  <r>
    <n v="212634"/>
    <x v="161"/>
    <s v="SAJAL BAGGA"/>
    <x v="62"/>
    <x v="1"/>
    <x v="2"/>
    <x v="0"/>
    <x v="1"/>
    <s v="Mutual Fund"/>
    <s v="Canara Robeco Focused Equity Fund"/>
    <n v="844"/>
  </r>
  <r>
    <n v="212638"/>
    <x v="161"/>
    <s v="SOMDUTT SHARMA"/>
    <x v="1"/>
    <x v="0"/>
    <x v="2"/>
    <x v="0"/>
    <x v="0"/>
    <s v="Mutual Fund"/>
    <s v="Kotak Multicap Fund"/>
    <n v="845"/>
  </r>
  <r>
    <n v="212635"/>
    <x v="161"/>
    <s v="SAJAL BAGGA"/>
    <x v="62"/>
    <x v="1"/>
    <x v="2"/>
    <x v="0"/>
    <x v="1"/>
    <s v="Mutual Fund"/>
    <s v="Mirae Asset Great Consumer Fund"/>
    <n v="848"/>
  </r>
  <r>
    <n v="212637"/>
    <x v="161"/>
    <s v="SAJAL BAGGA"/>
    <x v="62"/>
    <x v="1"/>
    <x v="2"/>
    <x v="0"/>
    <x v="1"/>
    <s v="Mutual Fund"/>
    <s v="Union Flexi-cap Fund"/>
    <n v="849"/>
  </r>
  <r>
    <n v="212636"/>
    <x v="161"/>
    <s v="SAJAL BAGGA"/>
    <x v="62"/>
    <x v="1"/>
    <x v="2"/>
    <x v="0"/>
    <x v="1"/>
    <s v="Mutual Fund"/>
    <s v="Parag Parikh Flexi-cap Fund"/>
    <n v="850"/>
  </r>
  <r>
    <n v="212669"/>
    <x v="162"/>
    <s v="GAURANGI DESWAL"/>
    <x v="1"/>
    <x v="0"/>
    <x v="1"/>
    <x v="0"/>
    <x v="0"/>
    <s v="Mutual Fund"/>
    <s v="sbi childrean benifit"/>
    <n v="56"/>
  </r>
  <r>
    <n v="212670"/>
    <x v="162"/>
    <s v="GAURANGI DESWAL"/>
    <x v="2"/>
    <x v="0"/>
    <x v="1"/>
    <x v="1"/>
    <x v="0"/>
    <s v="Mutual Fund"/>
    <s v="icici pru multi asset fund"/>
    <n v="57"/>
  </r>
  <r>
    <n v="212649"/>
    <x v="162"/>
    <s v="SEEMA"/>
    <x v="10"/>
    <x v="0"/>
    <x v="1"/>
    <x v="0"/>
    <x v="0"/>
    <s v="Mutual Fund"/>
    <s v="ICICI PRUDENTIAL MULTI ASSET FUND"/>
    <n v="58"/>
  </r>
  <r>
    <n v="212658"/>
    <x v="162"/>
    <s v="JAINEEL AGGARWAL"/>
    <x v="4"/>
    <x v="1"/>
    <x v="5"/>
    <x v="0"/>
    <x v="0"/>
    <s v="Mutual Fund"/>
    <s v="ICICI PRU Multi Asset Fund"/>
    <n v="387"/>
  </r>
  <r>
    <n v="212659"/>
    <x v="162"/>
    <s v="VANYA AGGARWAL"/>
    <x v="4"/>
    <x v="1"/>
    <x v="5"/>
    <x v="0"/>
    <x v="0"/>
    <s v="Mutual Fund"/>
    <s v="ICICI PRU Multi Asset Fund"/>
    <n v="388"/>
  </r>
  <r>
    <n v="212657"/>
    <x v="162"/>
    <s v="VISHAMBHAR DAYAL"/>
    <x v="1"/>
    <x v="0"/>
    <x v="5"/>
    <x v="0"/>
    <x v="0"/>
    <s v="Mutual Fund"/>
    <s v="HDFC Multicap Fund"/>
    <n v="389"/>
  </r>
  <r>
    <n v="212642"/>
    <x v="162"/>
    <s v="INDRAJEET"/>
    <x v="0"/>
    <x v="0"/>
    <x v="6"/>
    <x v="0"/>
    <x v="0"/>
    <s v="Mutual Fund"/>
    <s v="CANARA ROBECO MULTI CAP FUND"/>
    <n v="720"/>
  </r>
  <r>
    <n v="212643"/>
    <x v="162"/>
    <s v="INDRAJEET"/>
    <x v="0"/>
    <x v="0"/>
    <x v="6"/>
    <x v="0"/>
    <x v="1"/>
    <s v="Mutual Fund"/>
    <s v="ICICI PRUDENTIAL MULTI ASSET FUND"/>
    <n v="721"/>
  </r>
  <r>
    <n v="212644"/>
    <x v="162"/>
    <s v="SIDDHARTH SHARMA"/>
    <x v="28"/>
    <x v="1"/>
    <x v="6"/>
    <x v="0"/>
    <x v="1"/>
    <s v="Mutual Fund"/>
    <s v="PARAG PARIKH FLEXI CAP FUND"/>
    <n v="722"/>
  </r>
  <r>
    <n v="212645"/>
    <x v="162"/>
    <s v="SIDDHARTH SHARMA"/>
    <x v="12"/>
    <x v="1"/>
    <x v="6"/>
    <x v="0"/>
    <x v="1"/>
    <s v="Mutual Fund"/>
    <s v="MIRAE ASSET GREAT CONSUMER FUND"/>
    <n v="723"/>
  </r>
  <r>
    <n v="212646"/>
    <x v="162"/>
    <s v="SANTOSH SURESH RAJGURU"/>
    <x v="24"/>
    <x v="1"/>
    <x v="6"/>
    <x v="0"/>
    <x v="0"/>
    <s v="Mutual Fund"/>
    <s v="ICICI PRUDENTIAL MULTI ASSET FUND"/>
    <n v="724"/>
  </r>
  <r>
    <n v="212647"/>
    <x v="162"/>
    <s v="SANTOSH SURESH RAJGURU"/>
    <x v="28"/>
    <x v="1"/>
    <x v="6"/>
    <x v="0"/>
    <x v="0"/>
    <s v="Mutual Fund"/>
    <s v="MIRAE ASSET GREAT CONSUMER FUND"/>
    <n v="725"/>
  </r>
  <r>
    <n v="212648"/>
    <x v="162"/>
    <s v="SANTOSH SURESH RAJGURU"/>
    <x v="28"/>
    <x v="1"/>
    <x v="6"/>
    <x v="0"/>
    <x v="0"/>
    <s v="Mutual Fund"/>
    <s v="CANARA ROBECO MULTI CAP FUND"/>
    <n v="726"/>
  </r>
  <r>
    <n v="212660"/>
    <x v="162"/>
    <s v="KALYANI RAMESH THALI"/>
    <x v="1"/>
    <x v="0"/>
    <x v="6"/>
    <x v="0"/>
    <x v="0"/>
    <s v="Mutual Fund"/>
    <s v="CANARA ROBECO MULTI CAP FUND"/>
    <n v="727"/>
  </r>
  <r>
    <n v="212651"/>
    <x v="162"/>
    <s v="SUNIL RATHORE"/>
    <x v="7"/>
    <x v="0"/>
    <x v="2"/>
    <x v="0"/>
    <x v="1"/>
    <s v="Mutual Fund"/>
    <s v="Axis Growth Opportunities Fund"/>
    <n v="841"/>
  </r>
  <r>
    <n v="212652"/>
    <x v="162"/>
    <s v="DHARAMPAL AGGGARWAL"/>
    <x v="0"/>
    <x v="0"/>
    <x v="2"/>
    <x v="0"/>
    <x v="0"/>
    <s v="Mutual Fund"/>
    <s v="Canara Robeco Multi-cap Fund"/>
    <n v="842"/>
  </r>
  <r>
    <n v="212650"/>
    <x v="162"/>
    <s v="SUNIL RATHORE"/>
    <x v="3"/>
    <x v="0"/>
    <x v="2"/>
    <x v="0"/>
    <x v="0"/>
    <s v="Mutual Fund"/>
    <s v="Canara Robeco Multi-cap Fund"/>
    <n v="846"/>
  </r>
  <r>
    <n v="212653"/>
    <x v="162"/>
    <s v="HEMLATHA GANGRAJU"/>
    <x v="0"/>
    <x v="0"/>
    <x v="2"/>
    <x v="0"/>
    <x v="0"/>
    <s v="Mutual Fund"/>
    <s v="Canara Robeco Multi-cap Fund"/>
    <n v="847"/>
  </r>
  <r>
    <n v="212661"/>
    <x v="162"/>
    <s v="SAPAN KUMAR"/>
    <x v="3"/>
    <x v="0"/>
    <x v="4"/>
    <x v="0"/>
    <x v="0"/>
    <s v="Mutual Fund"/>
    <s v="ICICI Prudential Multi Asset fund"/>
    <n v="1174"/>
  </r>
  <r>
    <n v="212664"/>
    <x v="163"/>
    <s v="GGETA"/>
    <x v="0"/>
    <x v="1"/>
    <x v="1"/>
    <x v="0"/>
    <x v="0"/>
    <s v="Mutual Fund"/>
    <s v="ICICI Prudential Multi-Asset Fund-Regular-Growth (Equity)"/>
    <n v="59"/>
  </r>
  <r>
    <n v="213680"/>
    <x v="163"/>
    <s v="RITU RAJ SHARMA"/>
    <x v="3"/>
    <x v="0"/>
    <x v="1"/>
    <x v="0"/>
    <x v="0"/>
    <s v="Mutual Fund"/>
    <s v="Canara Robeco Multi Cap Fund"/>
    <n v="60"/>
  </r>
  <r>
    <n v="213675"/>
    <x v="163"/>
    <s v="GEETA KUMARI"/>
    <x v="10"/>
    <x v="0"/>
    <x v="1"/>
    <x v="0"/>
    <x v="0"/>
    <s v="Mutual Fund"/>
    <s v="SBI SMALL CPP FUND"/>
    <n v="61"/>
  </r>
  <r>
    <n v="213676"/>
    <x v="163"/>
    <s v="GEETA KUMARI"/>
    <x v="1"/>
    <x v="0"/>
    <x v="1"/>
    <x v="0"/>
    <x v="0"/>
    <s v="Mutual Fund"/>
    <s v="PPFAS flexi cap fund"/>
    <n v="62"/>
  </r>
  <r>
    <n v="213678"/>
    <x v="163"/>
    <s v="VAIBHAV VERMA"/>
    <x v="0"/>
    <x v="0"/>
    <x v="1"/>
    <x v="0"/>
    <x v="0"/>
    <s v="Mutual Fund"/>
    <s v="Canara Robeco Multi Cap Fund"/>
    <n v="63"/>
  </r>
  <r>
    <n v="212667"/>
    <x v="163"/>
    <s v="LEENA PANKAJ MORE"/>
    <x v="25"/>
    <x v="1"/>
    <x v="6"/>
    <x v="0"/>
    <x v="0"/>
    <s v="Mutual Fund"/>
    <s v="CANARA ROBECO MULTI CAP FUND"/>
    <n v="715"/>
  </r>
  <r>
    <n v="212665"/>
    <x v="163"/>
    <s v="JIWAN SINGH MEHTA"/>
    <x v="1"/>
    <x v="0"/>
    <x v="6"/>
    <x v="0"/>
    <x v="0"/>
    <s v="Mutual Fund"/>
    <s v="CANARA ROBECO MULTI CAP FUND"/>
    <n v="716"/>
  </r>
  <r>
    <n v="212666"/>
    <x v="163"/>
    <s v="AMIT GUPTA"/>
    <x v="0"/>
    <x v="0"/>
    <x v="6"/>
    <x v="0"/>
    <x v="0"/>
    <s v="Mutual Fund"/>
    <s v="HDFC MULTI CAP FUND"/>
    <n v="717"/>
  </r>
  <r>
    <n v="212668"/>
    <x v="163"/>
    <s v="SUKHDEV SINGH"/>
    <x v="0"/>
    <x v="0"/>
    <x v="2"/>
    <x v="0"/>
    <x v="1"/>
    <s v="Mutual Fund"/>
    <s v="Parag Parikh Flexi-cap Fund"/>
    <n v="843"/>
  </r>
  <r>
    <n v="212671"/>
    <x v="163"/>
    <s v="JAY NARAYAN PRASAD"/>
    <x v="11"/>
    <x v="0"/>
    <x v="2"/>
    <x v="1"/>
    <x v="0"/>
    <s v="Mutual Fund"/>
    <s v="ICICI Prudential Multi-Asset Fund"/>
    <n v="851"/>
  </r>
  <r>
    <n v="212662"/>
    <x v="163"/>
    <s v="GAURAV SINGH PARMAR"/>
    <x v="1"/>
    <x v="0"/>
    <x v="2"/>
    <x v="0"/>
    <x v="0"/>
    <s v="Mutual Fund"/>
    <s v="Canara Robeco Multi-cap Fund"/>
    <n v="852"/>
  </r>
  <r>
    <n v="212663"/>
    <x v="163"/>
    <s v="HARPREET BAJAJ"/>
    <x v="3"/>
    <x v="0"/>
    <x v="2"/>
    <x v="0"/>
    <x v="0"/>
    <s v="Mutual Fund"/>
    <s v="Canara Robeco Multi-cap Fund"/>
    <n v="853"/>
  </r>
  <r>
    <n v="212672"/>
    <x v="163"/>
    <s v="VINAY THAKUR"/>
    <x v="7"/>
    <x v="0"/>
    <x v="0"/>
    <x v="0"/>
    <x v="0"/>
    <s v="Mutual Fund"/>
    <s v="Bank of India Flexi Cap fund"/>
    <n v="1141"/>
  </r>
  <r>
    <n v="212673"/>
    <x v="163"/>
    <s v="VINAY THAKUR"/>
    <x v="7"/>
    <x v="0"/>
    <x v="0"/>
    <x v="0"/>
    <x v="0"/>
    <s v="Mutual Fund"/>
    <s v="Mirae Asset Hybrid equity Fund"/>
    <n v="1142"/>
  </r>
  <r>
    <n v="213681"/>
    <x v="164"/>
    <s v="ADHIR VIGG"/>
    <x v="0"/>
    <x v="0"/>
    <x v="1"/>
    <x v="0"/>
    <x v="0"/>
    <s v="Mutual Fund"/>
    <s v="hdfc multicap fund"/>
    <n v="64"/>
  </r>
  <r>
    <n v="213684"/>
    <x v="164"/>
    <s v="DEVESH JOSHI"/>
    <x v="24"/>
    <x v="1"/>
    <x v="1"/>
    <x v="0"/>
    <x v="0"/>
    <s v="Mutual Fund"/>
    <s v="canara robeco multicap fund"/>
    <n v="65"/>
  </r>
  <r>
    <n v="213685"/>
    <x v="164"/>
    <s v="DEVESH JOSHI"/>
    <x v="28"/>
    <x v="1"/>
    <x v="1"/>
    <x v="0"/>
    <x v="0"/>
    <s v="Mutual Fund"/>
    <s v="mirae asset flexi cap fund"/>
    <n v="66"/>
  </r>
  <r>
    <n v="213693"/>
    <x v="164"/>
    <s v="CHANDRAGEETA"/>
    <x v="11"/>
    <x v="0"/>
    <x v="5"/>
    <x v="0"/>
    <x v="0"/>
    <s v="Mutual Fund"/>
    <s v="PARAG PARIKH FLEXI CAP FUND"/>
    <n v="382"/>
  </r>
  <r>
    <n v="213694"/>
    <x v="164"/>
    <s v="CHANDRAGEETA"/>
    <x v="11"/>
    <x v="0"/>
    <x v="5"/>
    <x v="0"/>
    <x v="0"/>
    <s v="Mutual Fund"/>
    <s v="Mirae Asset flexi cap fund"/>
    <n v="383"/>
  </r>
  <r>
    <n v="213674"/>
    <x v="164"/>
    <s v="TANNU"/>
    <x v="78"/>
    <x v="1"/>
    <x v="5"/>
    <x v="0"/>
    <x v="1"/>
    <s v="Mutual Fund"/>
    <s v="ICICI PRU Multi Asset Fund"/>
    <n v="384"/>
  </r>
  <r>
    <n v="213677"/>
    <x v="164"/>
    <s v="SONI KUMARI"/>
    <x v="1"/>
    <x v="0"/>
    <x v="5"/>
    <x v="1"/>
    <x v="0"/>
    <s v="Mutual Fund"/>
    <s v="ICICI PRU Multi Asset Fund"/>
    <n v="385"/>
  </r>
  <r>
    <n v="213691"/>
    <x v="164"/>
    <s v="ARUN MADHUKAR GAIKAR"/>
    <x v="3"/>
    <x v="0"/>
    <x v="3"/>
    <x v="0"/>
    <x v="0"/>
    <s v="Mutual Fund"/>
    <s v="ICICI Multi Asset Fund"/>
    <n v="441"/>
  </r>
  <r>
    <n v="213692"/>
    <x v="164"/>
    <s v="ARUN MADHUKAR GAIKAR"/>
    <x v="1"/>
    <x v="0"/>
    <x v="3"/>
    <x v="0"/>
    <x v="0"/>
    <s v="Mutual Fund"/>
    <s v="HDFC Multicap Fund"/>
    <n v="442"/>
  </r>
  <r>
    <n v="213683"/>
    <x v="164"/>
    <s v="ALANKAR"/>
    <x v="11"/>
    <x v="0"/>
    <x v="6"/>
    <x v="0"/>
    <x v="0"/>
    <s v="Mutual Fund"/>
    <s v="MIRAE ASSET GREAT CONSUMER FUND"/>
    <n v="710"/>
  </r>
  <r>
    <n v="213672"/>
    <x v="164"/>
    <s v="RUBY KUMARI"/>
    <x v="3"/>
    <x v="0"/>
    <x v="6"/>
    <x v="0"/>
    <x v="0"/>
    <s v="Mutual Fund"/>
    <s v="CANARA ROBECO MULTI CAP FUND"/>
    <n v="711"/>
  </r>
  <r>
    <n v="213673"/>
    <x v="164"/>
    <s v="RUBY KUMARI"/>
    <x v="3"/>
    <x v="0"/>
    <x v="6"/>
    <x v="0"/>
    <x v="1"/>
    <s v="Mutual Fund"/>
    <s v="MIRAE ASSET GREAT CONSUMER FUND"/>
    <n v="712"/>
  </r>
  <r>
    <n v="213682"/>
    <x v="164"/>
    <s v="ALANKAR"/>
    <x v="11"/>
    <x v="0"/>
    <x v="6"/>
    <x v="0"/>
    <x v="0"/>
    <s v="Mutual Fund"/>
    <s v="ICICI PRUDENTIAL MULTI ASSET FUND"/>
    <n v="714"/>
  </r>
  <r>
    <n v="213690"/>
    <x v="164"/>
    <s v="BHOLA SINGH"/>
    <x v="1"/>
    <x v="0"/>
    <x v="2"/>
    <x v="0"/>
    <x v="0"/>
    <s v="Mutual Fund"/>
    <s v="Canara Robeco Multi-cap Fund"/>
    <n v="854"/>
  </r>
  <r>
    <n v="213686"/>
    <x v="164"/>
    <s v="SUJEET PANDA"/>
    <x v="5"/>
    <x v="0"/>
    <x v="0"/>
    <x v="0"/>
    <x v="1"/>
    <s v="Mutual Fund"/>
    <s v="HDFC Multicap Fund"/>
    <n v="1136"/>
  </r>
  <r>
    <n v="213687"/>
    <x v="164"/>
    <s v="SUJEET PANDA"/>
    <x v="19"/>
    <x v="0"/>
    <x v="0"/>
    <x v="0"/>
    <x v="1"/>
    <s v="Mutual Fund"/>
    <s v="ICICI Prudential Multi Asset Fund"/>
    <n v="1137"/>
  </r>
  <r>
    <n v="213688"/>
    <x v="164"/>
    <s v="SUJEET PANDA"/>
    <x v="7"/>
    <x v="0"/>
    <x v="0"/>
    <x v="0"/>
    <x v="0"/>
    <s v="Mutual Fund"/>
    <s v="ICICI Prudential Multi Asset Fund"/>
    <n v="1138"/>
  </r>
  <r>
    <n v="213689"/>
    <x v="164"/>
    <s v="BISWAKALYANI PANDA"/>
    <x v="7"/>
    <x v="0"/>
    <x v="0"/>
    <x v="0"/>
    <x v="0"/>
    <s v="Mutual Fund"/>
    <s v="ICICI Prudential Multi Asset Fund"/>
    <n v="1139"/>
  </r>
  <r>
    <n v="213679"/>
    <x v="164"/>
    <s v="VARUN PRATAP SINGH"/>
    <x v="7"/>
    <x v="0"/>
    <x v="0"/>
    <x v="0"/>
    <x v="0"/>
    <s v="Mutual Fund"/>
    <s v="ICICI Prudential Multi Asset Fund"/>
    <n v="1140"/>
  </r>
  <r>
    <n v="213709"/>
    <x v="165"/>
    <s v="DEEPAK KUMAR JHA"/>
    <x v="10"/>
    <x v="0"/>
    <x v="5"/>
    <x v="1"/>
    <x v="0"/>
    <s v="Mutual Fund"/>
    <s v="ICICI PRU Multi Asset Fund"/>
    <n v="379"/>
  </r>
  <r>
    <n v="213710"/>
    <x v="165"/>
    <s v="DEEPAK KUMAR JHA"/>
    <x v="10"/>
    <x v="0"/>
    <x v="5"/>
    <x v="1"/>
    <x v="0"/>
    <s v="Mutual Fund"/>
    <s v="HDFC Multicap Fund"/>
    <n v="380"/>
  </r>
  <r>
    <n v="213711"/>
    <x v="165"/>
    <s v="TARUN ROHTGI"/>
    <x v="11"/>
    <x v="0"/>
    <x v="5"/>
    <x v="0"/>
    <x v="0"/>
    <s v="Mutual Fund"/>
    <s v="Canara Robeco Multi Cap Fund"/>
    <n v="381"/>
  </r>
  <r>
    <n v="213715"/>
    <x v="165"/>
    <s v="SANDEEP GAUTAM"/>
    <x v="7"/>
    <x v="0"/>
    <x v="5"/>
    <x v="0"/>
    <x v="0"/>
    <s v="Mutual Fund"/>
    <s v="ICICI PRU Multi Asset Fund"/>
    <n v="386"/>
  </r>
  <r>
    <n v="213699"/>
    <x v="165"/>
    <s v="SHANKAR RAO ATAPAKALA"/>
    <x v="1"/>
    <x v="0"/>
    <x v="3"/>
    <x v="0"/>
    <x v="0"/>
    <s v="Mutual Fund"/>
    <s v="ICICI Multi Asset Fund"/>
    <n v="443"/>
  </r>
  <r>
    <n v="213701"/>
    <x v="165"/>
    <s v="SRINIDHI N GURURAJACHAR"/>
    <x v="0"/>
    <x v="0"/>
    <x v="6"/>
    <x v="0"/>
    <x v="1"/>
    <s v="Mutual Fund"/>
    <s v="HDFC MULTI CAP FUND"/>
    <n v="681"/>
  </r>
  <r>
    <n v="213702"/>
    <x v="165"/>
    <s v="SRINIDHI N GURURAJACHAR"/>
    <x v="0"/>
    <x v="0"/>
    <x v="6"/>
    <x v="0"/>
    <x v="1"/>
    <s v="Mutual Fund"/>
    <s v="ICICI PRUDENTIAL MULTI ASSET FUND"/>
    <n v="682"/>
  </r>
  <r>
    <n v="213703"/>
    <x v="165"/>
    <s v="SRINIDHI N GURURAJACHAR"/>
    <x v="0"/>
    <x v="0"/>
    <x v="6"/>
    <x v="0"/>
    <x v="1"/>
    <s v="Mutual Fund"/>
    <s v="MIRAE ASSET GREAT CONSUMER FUND"/>
    <n v="683"/>
  </r>
  <r>
    <n v="213695"/>
    <x v="165"/>
    <s v="VEENA BHOMIA"/>
    <x v="0"/>
    <x v="0"/>
    <x v="6"/>
    <x v="1"/>
    <x v="0"/>
    <s v="Mutual Fund"/>
    <s v="HDFC MULTI CAP FUND"/>
    <n v="684"/>
  </r>
  <r>
    <n v="213696"/>
    <x v="165"/>
    <s v="VEENA BHOMIA"/>
    <x v="4"/>
    <x v="0"/>
    <x v="6"/>
    <x v="1"/>
    <x v="0"/>
    <s v="Mutual Fund"/>
    <s v="ICICI PRUDENTIAL MULTI ASSET FUND"/>
    <n v="685"/>
  </r>
  <r>
    <n v="213697"/>
    <x v="165"/>
    <s v="VEENA BHOMIA"/>
    <x v="0"/>
    <x v="0"/>
    <x v="6"/>
    <x v="1"/>
    <x v="0"/>
    <s v="Mutual Fund"/>
    <s v="MIRAE ASSET GREAT CONSUMER FUND"/>
    <n v="686"/>
  </r>
  <r>
    <n v="213698"/>
    <x v="165"/>
    <s v="PRAKASH SAMBHAJI PUJARE"/>
    <x v="1"/>
    <x v="0"/>
    <x v="6"/>
    <x v="0"/>
    <x v="0"/>
    <s v="Mutual Fund"/>
    <s v="ICICI PRUDENTIAL MULTI ASSET FUND"/>
    <n v="687"/>
  </r>
  <r>
    <n v="213704"/>
    <x v="165"/>
    <s v="ANKITA JUYAL JUGRAN"/>
    <x v="4"/>
    <x v="0"/>
    <x v="2"/>
    <x v="0"/>
    <x v="0"/>
    <s v="Mutual Fund"/>
    <s v="ICICI Prudential Multi-Asset Fund"/>
    <n v="855"/>
  </r>
  <r>
    <n v="213705"/>
    <x v="165"/>
    <s v="SUNITA BISHT"/>
    <x v="0"/>
    <x v="0"/>
    <x v="2"/>
    <x v="0"/>
    <x v="0"/>
    <s v="Mutual Fund"/>
    <s v="HDFC large &amp; mid-cap Fund"/>
    <n v="856"/>
  </r>
  <r>
    <n v="213707"/>
    <x v="165"/>
    <s v="MANMOHAN SINGH BISHT"/>
    <x v="0"/>
    <x v="0"/>
    <x v="2"/>
    <x v="0"/>
    <x v="0"/>
    <s v="Mutual Fund"/>
    <s v="ICICI Prudential Multi-Asset Fund"/>
    <n v="872"/>
  </r>
  <r>
    <n v="213708"/>
    <x v="165"/>
    <s v="MANMOHAN SINGH BISHT"/>
    <x v="0"/>
    <x v="0"/>
    <x v="2"/>
    <x v="0"/>
    <x v="0"/>
    <s v="Mutual Fund"/>
    <s v="Quant Flexi-Cap Fund"/>
    <n v="873"/>
  </r>
  <r>
    <n v="213706"/>
    <x v="165"/>
    <s v="SUNITA BISHT"/>
    <x v="0"/>
    <x v="0"/>
    <x v="2"/>
    <x v="0"/>
    <x v="0"/>
    <s v="Mutual Fund"/>
    <s v="Canara Robeco Multi-cap Fund"/>
    <n v="874"/>
  </r>
  <r>
    <n v="213700"/>
    <x v="165"/>
    <s v="BHUMIKA AGRAWAL"/>
    <x v="8"/>
    <x v="1"/>
    <x v="0"/>
    <x v="0"/>
    <x v="0"/>
    <s v="Mutual Fund"/>
    <s v="Mirae Asset Great Consumer fund"/>
    <n v="1131"/>
  </r>
  <r>
    <n v="213712"/>
    <x v="165"/>
    <s v="ARPIT MITTAL"/>
    <x v="11"/>
    <x v="0"/>
    <x v="0"/>
    <x v="1"/>
    <x v="0"/>
    <s v="Mutual Fund"/>
    <s v="ICICI Prudential Multi Asset Fund"/>
    <n v="1134"/>
  </r>
  <r>
    <n v="213713"/>
    <x v="165"/>
    <s v="ARPIT MITTAL"/>
    <x v="11"/>
    <x v="0"/>
    <x v="0"/>
    <x v="1"/>
    <x v="0"/>
    <s v="Mutual Fund"/>
    <s v="SBI Small Cap fund"/>
    <n v="1135"/>
  </r>
  <r>
    <n v="213714"/>
    <x v="165"/>
    <s v="JYOTI MANAKTALA"/>
    <x v="14"/>
    <x v="1"/>
    <x v="4"/>
    <x v="0"/>
    <x v="0"/>
    <s v="Mutual Fund"/>
    <s v="MIRAE ASSET EQUITY SAVINGS FUND"/>
    <n v="1175"/>
  </r>
  <r>
    <n v="213722"/>
    <x v="166"/>
    <s v="ROHIT KUMAR"/>
    <x v="10"/>
    <x v="0"/>
    <x v="1"/>
    <x v="0"/>
    <x v="0"/>
    <s v="Mutual Fund"/>
    <s v="HDFC MULTICAP FUND"/>
    <n v="67"/>
  </r>
  <r>
    <n v="213716"/>
    <x v="166"/>
    <s v="ATUL GOEL"/>
    <x v="0"/>
    <x v="0"/>
    <x v="5"/>
    <x v="0"/>
    <x v="0"/>
    <s v="Mutual Fund"/>
    <s v="ICICI PRU Multi Asset Fund"/>
    <n v="378"/>
  </r>
  <r>
    <n v="213717"/>
    <x v="166"/>
    <s v="PREM PRAKASH"/>
    <x v="11"/>
    <x v="0"/>
    <x v="3"/>
    <x v="1"/>
    <x v="0"/>
    <s v="Mutual Fund"/>
    <s v="Kotak Tax Saver"/>
    <n v="444"/>
  </r>
  <r>
    <n v="213719"/>
    <x v="166"/>
    <s v="PREM PRAKASH"/>
    <x v="1"/>
    <x v="0"/>
    <x v="3"/>
    <x v="1"/>
    <x v="0"/>
    <s v="Mutual Fund"/>
    <s v="ICICI Multi Asset Fund"/>
    <n v="445"/>
  </r>
  <r>
    <n v="213718"/>
    <x v="166"/>
    <s v="PREM PRAKASH"/>
    <x v="11"/>
    <x v="0"/>
    <x v="3"/>
    <x v="1"/>
    <x v="0"/>
    <s v="Mutual Fund"/>
    <s v="PARAG PARIKH TAX SAVER FUND"/>
    <n v="446"/>
  </r>
  <r>
    <n v="213720"/>
    <x v="166"/>
    <s v="EKNATH MEDHEKAR"/>
    <x v="1"/>
    <x v="0"/>
    <x v="6"/>
    <x v="0"/>
    <x v="0"/>
    <s v="Mutual Fund"/>
    <s v="ICICI PRUDENTIAL MULTI ASSET FUND"/>
    <n v="679"/>
  </r>
  <r>
    <n v="213721"/>
    <x v="166"/>
    <s v="EKNATH MEDHEKAR"/>
    <x v="1"/>
    <x v="0"/>
    <x v="6"/>
    <x v="0"/>
    <x v="1"/>
    <s v="Mutual Fund"/>
    <s v="HDFC MULTI CAP FUND"/>
    <n v="680"/>
  </r>
  <r>
    <n v="214748"/>
    <x v="167"/>
    <s v="DEEPAK VAIDYA"/>
    <x v="1"/>
    <x v="0"/>
    <x v="1"/>
    <x v="0"/>
    <x v="0"/>
    <s v="Mutual Fund"/>
    <s v="icici pru multi asset fund"/>
    <n v="68"/>
  </r>
  <r>
    <n v="214749"/>
    <x v="167"/>
    <s v="DEEPAK VAIDYA"/>
    <x v="10"/>
    <x v="0"/>
    <x v="1"/>
    <x v="0"/>
    <x v="0"/>
    <s v="Mutual Fund"/>
    <s v="hdfc multicap fund"/>
    <n v="69"/>
  </r>
  <r>
    <n v="214747"/>
    <x v="167"/>
    <s v="DEEPAK VAIDYA"/>
    <x v="1"/>
    <x v="0"/>
    <x v="1"/>
    <x v="0"/>
    <x v="0"/>
    <s v="Mutual Fund"/>
    <s v="ppfas flexi cap fund"/>
    <n v="70"/>
  </r>
  <r>
    <n v="214746"/>
    <x v="167"/>
    <s v="DEEPAK VAIDYA"/>
    <x v="1"/>
    <x v="0"/>
    <x v="1"/>
    <x v="0"/>
    <x v="0"/>
    <s v="Mutual Fund"/>
    <s v="axis growth opp.fund"/>
    <n v="71"/>
  </r>
  <r>
    <n v="213726"/>
    <x v="167"/>
    <s v="MANMOHAN SINGH"/>
    <x v="0"/>
    <x v="0"/>
    <x v="5"/>
    <x v="0"/>
    <x v="0"/>
    <s v="Mutual Fund"/>
    <s v="ICICI PRU Multi Asset Fund"/>
    <n v="374"/>
  </r>
  <r>
    <n v="213727"/>
    <x v="167"/>
    <s v="RAKESH KUMAR MOHANTY"/>
    <x v="7"/>
    <x v="0"/>
    <x v="5"/>
    <x v="0"/>
    <x v="0"/>
    <s v="Mutual Fund"/>
    <s v="UTI Nifty 50 Fund"/>
    <n v="377"/>
  </r>
  <r>
    <n v="213723"/>
    <x v="167"/>
    <s v="AAKRITI KAUSHIK"/>
    <x v="3"/>
    <x v="0"/>
    <x v="6"/>
    <x v="0"/>
    <x v="0"/>
    <s v="Mutual Fund"/>
    <s v="HDFC MULTI CAP FUND"/>
    <n v="689"/>
  </r>
  <r>
    <n v="213724"/>
    <x v="167"/>
    <s v="AAKRITI KAUSHIK"/>
    <x v="3"/>
    <x v="0"/>
    <x v="6"/>
    <x v="0"/>
    <x v="0"/>
    <s v="Mutual Fund"/>
    <s v="MIRAE ASSET GREAT CONSUMER FUND"/>
    <n v="690"/>
  </r>
  <r>
    <n v="213725"/>
    <x v="167"/>
    <s v="RAJ KUMAR PRADHAN"/>
    <x v="1"/>
    <x v="0"/>
    <x v="6"/>
    <x v="0"/>
    <x v="0"/>
    <s v="Mutual Fund"/>
    <s v="KOTAK MULTI CAP FUND"/>
    <n v="691"/>
  </r>
  <r>
    <n v="213729"/>
    <x v="167"/>
    <s v="RISHABH SONI"/>
    <x v="24"/>
    <x v="1"/>
    <x v="2"/>
    <x v="0"/>
    <x v="0"/>
    <s v="Mutual Fund"/>
    <s v="ICICI Prudential Equity &amp; Debt Fund"/>
    <n v="868"/>
  </r>
  <r>
    <n v="213730"/>
    <x v="167"/>
    <s v="RISHABH SONI"/>
    <x v="4"/>
    <x v="1"/>
    <x v="2"/>
    <x v="0"/>
    <x v="0"/>
    <s v="Mutual Fund"/>
    <s v="Kotak Small-cap Fund"/>
    <n v="869"/>
  </r>
  <r>
    <n v="213731"/>
    <x v="167"/>
    <s v="GURPINDER SINGH"/>
    <x v="1"/>
    <x v="0"/>
    <x v="2"/>
    <x v="0"/>
    <x v="0"/>
    <s v="Mutual Fund"/>
    <s v="Quant Flexi-Cap Fund"/>
    <n v="870"/>
  </r>
  <r>
    <n v="213732"/>
    <x v="167"/>
    <s v="MUKESH KUMAR"/>
    <x v="0"/>
    <x v="0"/>
    <x v="2"/>
    <x v="0"/>
    <x v="0"/>
    <s v="Mutual Fund"/>
    <s v="ICICI Prudential Multi-Asset Fund"/>
    <n v="871"/>
  </r>
  <r>
    <n v="213728"/>
    <x v="167"/>
    <s v="RISHABH SONI"/>
    <x v="2"/>
    <x v="1"/>
    <x v="2"/>
    <x v="0"/>
    <x v="0"/>
    <s v="Mutual Fund"/>
    <s v="ICICI Prudential Multi-Asset Fund"/>
    <n v="875"/>
  </r>
  <r>
    <n v="213733"/>
    <x v="167"/>
    <s v="AMIT CHOUDHARY"/>
    <x v="4"/>
    <x v="0"/>
    <x v="4"/>
    <x v="0"/>
    <x v="0"/>
    <s v="Mutual Fund"/>
    <s v="ICICI Prudential Multi Asset fund"/>
    <n v="1177"/>
  </r>
  <r>
    <n v="213734"/>
    <x v="167"/>
    <s v="SURUCHI CHAUDHARY"/>
    <x v="4"/>
    <x v="0"/>
    <x v="4"/>
    <x v="0"/>
    <x v="0"/>
    <s v="Mutual Fund"/>
    <s v="ICICI Prudential Multi Asset fund"/>
    <n v="1178"/>
  </r>
  <r>
    <n v="213736"/>
    <x v="167"/>
    <s v="KOPAL KHANNA"/>
    <x v="6"/>
    <x v="1"/>
    <x v="4"/>
    <x v="0"/>
    <x v="0"/>
    <s v="Mutual Fund"/>
    <s v="KOTAK EQUITY SAVINGS"/>
    <n v="1179"/>
  </r>
  <r>
    <n v="213737"/>
    <x v="167"/>
    <s v="KOPAL KHANNA"/>
    <x v="6"/>
    <x v="1"/>
    <x v="4"/>
    <x v="0"/>
    <x v="0"/>
    <s v="Mutual Fund"/>
    <s v="ICICI Prudential Multi Asset fund"/>
    <n v="1180"/>
  </r>
  <r>
    <n v="213735"/>
    <x v="167"/>
    <s v="GUNNI CHOUDHARY"/>
    <x v="0"/>
    <x v="0"/>
    <x v="4"/>
    <x v="0"/>
    <x v="0"/>
    <s v="Mutual Fund"/>
    <s v="SBI CHILDREN FUND"/>
    <n v="1181"/>
  </r>
  <r>
    <n v="214759"/>
    <x v="168"/>
    <s v="RACHNA JAIN"/>
    <x v="3"/>
    <x v="0"/>
    <x v="1"/>
    <x v="0"/>
    <x v="0"/>
    <s v="Mutual Fund"/>
    <s v="mirae asset flexi cap fund"/>
    <n v="72"/>
  </r>
  <r>
    <n v="214751"/>
    <x v="168"/>
    <s v="BALRAJ PARASHAR"/>
    <x v="1"/>
    <x v="0"/>
    <x v="5"/>
    <x v="0"/>
    <x v="0"/>
    <s v="Mutual Fund"/>
    <s v="JM Flexicap Fund"/>
    <n v="372"/>
  </r>
  <r>
    <n v="214753"/>
    <x v="168"/>
    <s v="BALRAJ PARASHAR"/>
    <x v="17"/>
    <x v="0"/>
    <x v="5"/>
    <x v="0"/>
    <x v="0"/>
    <s v="Mutual Fund"/>
    <s v="ICICI PRU Multi Asset Fund"/>
    <n v="373"/>
  </r>
  <r>
    <n v="214744"/>
    <x v="168"/>
    <s v="ANITA NEGI"/>
    <x v="17"/>
    <x v="0"/>
    <x v="5"/>
    <x v="0"/>
    <x v="0"/>
    <s v="Mutual Fund"/>
    <s v="Parag Parikh Tax Saver Fund"/>
    <n v="375"/>
  </r>
  <r>
    <n v="214752"/>
    <x v="168"/>
    <s v="BALRAJ PARASHAR"/>
    <x v="3"/>
    <x v="0"/>
    <x v="5"/>
    <x v="0"/>
    <x v="0"/>
    <s v="Mutual Fund"/>
    <s v="kotak Multicap Fund"/>
    <n v="376"/>
  </r>
  <r>
    <n v="214750"/>
    <x v="168"/>
    <s v="SATISH KUMAR SHARMA"/>
    <x v="7"/>
    <x v="0"/>
    <x v="6"/>
    <x v="0"/>
    <x v="0"/>
    <s v="Mutual Fund"/>
    <s v="ICICI PRUDENTIAL MULTI ASSET FUND"/>
    <n v="688"/>
  </r>
  <r>
    <n v="214735"/>
    <x v="168"/>
    <s v="SHAITAN SINGH"/>
    <x v="11"/>
    <x v="0"/>
    <x v="6"/>
    <x v="0"/>
    <x v="0"/>
    <s v="Mutual Fund"/>
    <s v="MIRAE ASSET GREAT CONSUMER FUND"/>
    <n v="692"/>
  </r>
  <r>
    <n v="214736"/>
    <x v="168"/>
    <s v="SHAITAN SINGH"/>
    <x v="11"/>
    <x v="0"/>
    <x v="6"/>
    <x v="0"/>
    <x v="1"/>
    <s v="Mutual Fund"/>
    <s v="KOTAK MULTI CAP FUND"/>
    <n v="693"/>
  </r>
  <r>
    <n v="214737"/>
    <x v="168"/>
    <s v="SHAITAN SINGH"/>
    <x v="11"/>
    <x v="0"/>
    <x v="6"/>
    <x v="0"/>
    <x v="1"/>
    <s v="Mutual Fund"/>
    <s v="ICICI PRUDENTIAL MULTI ASSET FUND"/>
    <n v="694"/>
  </r>
  <r>
    <n v="214738"/>
    <x v="168"/>
    <s v="PRAKHAR GUPTA"/>
    <x v="18"/>
    <x v="0"/>
    <x v="6"/>
    <x v="0"/>
    <x v="1"/>
    <s v="Mutual Fund"/>
    <s v="ICICI PRUDENTIAL MULTI ASSET FUND"/>
    <n v="695"/>
  </r>
  <r>
    <n v="214740"/>
    <x v="168"/>
    <s v="PRAKHAR GUPTA"/>
    <x v="1"/>
    <x v="0"/>
    <x v="6"/>
    <x v="0"/>
    <x v="0"/>
    <s v="Mutual Fund"/>
    <s v="MIRAE ASSET GREAT CONSUMER FUND"/>
    <n v="696"/>
  </r>
  <r>
    <n v="214743"/>
    <x v="168"/>
    <s v="TIPUGADE MINAKSHI SANDIP"/>
    <x v="6"/>
    <x v="1"/>
    <x v="6"/>
    <x v="0"/>
    <x v="0"/>
    <s v="Mutual Fund"/>
    <s v="ICICI PRUDENTIAL MULTI ASSET FUND"/>
    <n v="697"/>
  </r>
  <r>
    <n v="214739"/>
    <x v="168"/>
    <s v="PRAKHAR GUPTA"/>
    <x v="5"/>
    <x v="0"/>
    <x v="6"/>
    <x v="0"/>
    <x v="1"/>
    <s v="Mutual Fund"/>
    <s v="MIRAE ASSET GREAT CONSUMER FUND"/>
    <n v="702"/>
  </r>
  <r>
    <n v="214741"/>
    <x v="168"/>
    <s v="SUNITA BISHT"/>
    <x v="24"/>
    <x v="1"/>
    <x v="2"/>
    <x v="0"/>
    <x v="1"/>
    <s v="Mutual Fund"/>
    <s v="HDFC MULTI-CAP FUND"/>
    <n v="866"/>
  </r>
  <r>
    <n v="214742"/>
    <x v="168"/>
    <s v="SUNITA BISHT"/>
    <x v="24"/>
    <x v="1"/>
    <x v="2"/>
    <x v="0"/>
    <x v="1"/>
    <s v="Mutual Fund"/>
    <s v="Mirae Asset Great Consumer Fund"/>
    <n v="867"/>
  </r>
  <r>
    <n v="214745"/>
    <x v="168"/>
    <s v="NEETU KHANNA"/>
    <x v="5"/>
    <x v="0"/>
    <x v="0"/>
    <x v="0"/>
    <x v="1"/>
    <s v="Mutual Fund"/>
    <s v="Mirae Asset Great Consumer fund"/>
    <n v="1132"/>
  </r>
  <r>
    <n v="214754"/>
    <x v="168"/>
    <s v="SUNIL BALUNI"/>
    <x v="38"/>
    <x v="0"/>
    <x v="4"/>
    <x v="0"/>
    <x v="0"/>
    <s v="Mutual Fund"/>
    <s v="CANARA FLEXICAP FUND"/>
    <n v="1176"/>
  </r>
  <r>
    <n v="214760"/>
    <x v="169"/>
    <s v="ANUJ SANJAY AGARWAL"/>
    <x v="26"/>
    <x v="1"/>
    <x v="1"/>
    <x v="0"/>
    <x v="0"/>
    <s v="Mutual Fund"/>
    <s v="HDFC MULTICAP FUND"/>
    <n v="73"/>
  </r>
  <r>
    <n v="214767"/>
    <x v="169"/>
    <s v="FARHEEN ANWAR"/>
    <x v="3"/>
    <x v="0"/>
    <x v="5"/>
    <x v="0"/>
    <x v="0"/>
    <s v="Mutual Fund"/>
    <s v="HDFC Multicap Fund"/>
    <n v="370"/>
  </r>
  <r>
    <n v="214768"/>
    <x v="169"/>
    <s v="FARHEEN ANWAR"/>
    <x v="1"/>
    <x v="0"/>
    <x v="5"/>
    <x v="1"/>
    <x v="0"/>
    <s v="Mutual Fund"/>
    <s v="Mirae Asset Great Consumer Fund"/>
    <n v="371"/>
  </r>
  <r>
    <n v="214755"/>
    <x v="169"/>
    <s v="DHARAMVIR SINGH VERMA"/>
    <x v="28"/>
    <x v="1"/>
    <x v="6"/>
    <x v="0"/>
    <x v="0"/>
    <s v="Mutual Fund"/>
    <s v="KOTAK MULTI CAP FUND"/>
    <n v="698"/>
  </r>
  <r>
    <n v="214756"/>
    <x v="169"/>
    <s v="DHARAMVIR SINGH VERMA"/>
    <x v="28"/>
    <x v="1"/>
    <x v="6"/>
    <x v="0"/>
    <x v="0"/>
    <s v="Mutual Fund"/>
    <s v="HDFC MULTI CAP FUND"/>
    <n v="699"/>
  </r>
  <r>
    <n v="214757"/>
    <x v="169"/>
    <s v="DHARAMVIR SINGH VERMA"/>
    <x v="24"/>
    <x v="1"/>
    <x v="6"/>
    <x v="0"/>
    <x v="0"/>
    <s v="Mutual Fund"/>
    <s v="MIRAE ASSET GREAT CONSUMER FUND"/>
    <n v="700"/>
  </r>
  <r>
    <n v="214758"/>
    <x v="169"/>
    <s v="HIMANSHU"/>
    <x v="5"/>
    <x v="0"/>
    <x v="6"/>
    <x v="0"/>
    <x v="1"/>
    <s v="Mutual Fund"/>
    <s v="KOTAK MULTI CAP FUND"/>
    <n v="701"/>
  </r>
  <r>
    <n v="214769"/>
    <x v="169"/>
    <s v="NARAYAN DAS TIWARI"/>
    <x v="0"/>
    <x v="0"/>
    <x v="6"/>
    <x v="0"/>
    <x v="0"/>
    <s v="Mutual Fund"/>
    <s v="MIRAE ASSET GREAT CONSUMER FUND"/>
    <n v="704"/>
  </r>
  <r>
    <n v="214770"/>
    <x v="169"/>
    <s v="NARAYAN DAS TIWARI"/>
    <x v="0"/>
    <x v="0"/>
    <x v="6"/>
    <x v="0"/>
    <x v="1"/>
    <s v="Mutual Fund"/>
    <s v="ICICI PRUDENTIAL MULTI ASSET FUND"/>
    <n v="705"/>
  </r>
  <r>
    <n v="214771"/>
    <x v="169"/>
    <s v="JAVENDRA"/>
    <x v="35"/>
    <x v="1"/>
    <x v="6"/>
    <x v="0"/>
    <x v="1"/>
    <s v="Mutual Fund"/>
    <s v="PARAG PARIKH FLEXI CAP FUND"/>
    <n v="706"/>
  </r>
  <r>
    <n v="214762"/>
    <x v="169"/>
    <s v="SOMDUTT SHARMA"/>
    <x v="25"/>
    <x v="1"/>
    <x v="2"/>
    <x v="0"/>
    <x v="1"/>
    <s v="Mutual Fund"/>
    <s v="Kotak Multicap Fund"/>
    <n v="862"/>
  </r>
  <r>
    <n v="214763"/>
    <x v="169"/>
    <s v="SOMDUTT SHARMA"/>
    <x v="25"/>
    <x v="1"/>
    <x v="2"/>
    <x v="0"/>
    <x v="1"/>
    <s v="Mutual Fund"/>
    <s v="canara robeco emerging equities fund"/>
    <n v="863"/>
  </r>
  <r>
    <n v="214764"/>
    <x v="169"/>
    <s v="SOMDUTT SHARMA"/>
    <x v="25"/>
    <x v="1"/>
    <x v="2"/>
    <x v="0"/>
    <x v="1"/>
    <s v="Mutual Fund"/>
    <s v="BOI Flexi-Cap Fund"/>
    <n v="864"/>
  </r>
  <r>
    <n v="214761"/>
    <x v="169"/>
    <s v="SOMDUTT SHARMA"/>
    <x v="14"/>
    <x v="1"/>
    <x v="2"/>
    <x v="0"/>
    <x v="1"/>
    <s v="Mutual Fund"/>
    <s v="HDFC large &amp; mid-cap Fund"/>
    <n v="865"/>
  </r>
  <r>
    <n v="214765"/>
    <x v="169"/>
    <s v="RAKESH SHARMA"/>
    <x v="10"/>
    <x v="0"/>
    <x v="2"/>
    <x v="0"/>
    <x v="0"/>
    <s v="Mutual Fund"/>
    <s v="Parag Parikh Flexi-cap Fund"/>
    <n v="877"/>
  </r>
  <r>
    <n v="214766"/>
    <x v="169"/>
    <s v="ABHIKALP SRIVASTAV"/>
    <x v="1"/>
    <x v="0"/>
    <x v="0"/>
    <x v="0"/>
    <x v="0"/>
    <s v="Mutual Fund"/>
    <s v="Axis Small Cap fund"/>
    <n v="1133"/>
  </r>
  <r>
    <n v="214780"/>
    <x v="170"/>
    <s v="ARPITA BHATTACHARJEE"/>
    <x v="0"/>
    <x v="0"/>
    <x v="1"/>
    <x v="0"/>
    <x v="0"/>
    <s v="Mutual Fund"/>
    <s v="Mirae Asset Flexi Cap Fund"/>
    <n v="74"/>
  </r>
  <r>
    <n v="214783"/>
    <x v="170"/>
    <s v="PARAS PARCHANDA"/>
    <x v="0"/>
    <x v="0"/>
    <x v="1"/>
    <x v="1"/>
    <x v="0"/>
    <s v="Mutual Fund"/>
    <s v="Canara Robeco Focused Equity Fund"/>
    <n v="75"/>
  </r>
  <r>
    <n v="214784"/>
    <x v="170"/>
    <s v="PARAS PARCHANDA"/>
    <x v="0"/>
    <x v="0"/>
    <x v="1"/>
    <x v="1"/>
    <x v="0"/>
    <s v="Mutual Fund"/>
    <s v="Mirae Asset Flexi Cap Fund"/>
    <n v="76"/>
  </r>
  <r>
    <n v="214785"/>
    <x v="170"/>
    <s v="PARAS PARCHANDA"/>
    <x v="0"/>
    <x v="0"/>
    <x v="1"/>
    <x v="1"/>
    <x v="0"/>
    <s v="Mutual Fund"/>
    <s v="HDFC Multi Cap Fund"/>
    <n v="77"/>
  </r>
  <r>
    <n v="214778"/>
    <x v="170"/>
    <s v="RAJENDER KUMAR PARIDA"/>
    <x v="1"/>
    <x v="0"/>
    <x v="5"/>
    <x v="0"/>
    <x v="0"/>
    <s v="Mutual Fund"/>
    <s v="HDFC Multicap Fund"/>
    <n v="368"/>
  </r>
  <r>
    <n v="214779"/>
    <x v="170"/>
    <s v="RAM KUMAR"/>
    <x v="5"/>
    <x v="0"/>
    <x v="5"/>
    <x v="0"/>
    <x v="1"/>
    <s v="Mutual Fund"/>
    <s v="HDFC Multicap Fund"/>
    <n v="369"/>
  </r>
  <r>
    <n v="214772"/>
    <x v="170"/>
    <s v="SUBODH KUMAR"/>
    <x v="1"/>
    <x v="0"/>
    <x v="3"/>
    <x v="0"/>
    <x v="0"/>
    <s v="Mutual Fund"/>
    <s v="ICICI Multi Asset Fund"/>
    <n v="451"/>
  </r>
  <r>
    <n v="214773"/>
    <x v="170"/>
    <s v="SUBODH KUMAR"/>
    <x v="1"/>
    <x v="0"/>
    <x v="3"/>
    <x v="0"/>
    <x v="0"/>
    <s v="Mutual Fund"/>
    <s v="Kotak Multicap Fund"/>
    <n v="452"/>
  </r>
  <r>
    <n v="214776"/>
    <x v="170"/>
    <s v="BISWADIP BISWAS"/>
    <x v="7"/>
    <x v="0"/>
    <x v="6"/>
    <x v="0"/>
    <x v="0"/>
    <s v="Mutual Fund"/>
    <s v="ICICI PRUDENTIAL MULTI ASSET FUND"/>
    <n v="703"/>
  </r>
  <r>
    <n v="214774"/>
    <x v="170"/>
    <s v="VIPIN KUMAR"/>
    <x v="7"/>
    <x v="0"/>
    <x v="6"/>
    <x v="0"/>
    <x v="0"/>
    <s v="Mutual Fund"/>
    <s v="MIRAE ASSET GREAT CONSUMER FUND"/>
    <n v="707"/>
  </r>
  <r>
    <n v="214775"/>
    <x v="170"/>
    <s v="MAHESH PANDURANG MANE"/>
    <x v="7"/>
    <x v="0"/>
    <x v="6"/>
    <x v="0"/>
    <x v="1"/>
    <s v="Mutual Fund"/>
    <s v="KOTAK MULTI CAP FUND"/>
    <n v="708"/>
  </r>
  <r>
    <n v="214777"/>
    <x v="170"/>
    <s v="SONI NAUTIYAL"/>
    <x v="1"/>
    <x v="0"/>
    <x v="6"/>
    <x v="0"/>
    <x v="0"/>
    <s v="Mutual Fund"/>
    <s v="HDFC MULTI CAP FUND"/>
    <n v="709"/>
  </r>
  <r>
    <n v="214781"/>
    <x v="170"/>
    <s v="KUMAR VIKRAM"/>
    <x v="12"/>
    <x v="1"/>
    <x v="2"/>
    <x v="0"/>
    <x v="0"/>
    <s v="Mutual Fund"/>
    <s v="HDFC Top 100 fund"/>
    <n v="860"/>
  </r>
  <r>
    <n v="214782"/>
    <x v="170"/>
    <s v="KUMAR VIKRAM"/>
    <x v="12"/>
    <x v="1"/>
    <x v="2"/>
    <x v="0"/>
    <x v="0"/>
    <s v="Mutual Fund"/>
    <s v="Bandhan flexi-cap fund"/>
    <n v="861"/>
  </r>
  <r>
    <n v="214786"/>
    <x v="171"/>
    <s v="JAGMOHAN PANDEY"/>
    <x v="11"/>
    <x v="0"/>
    <x v="1"/>
    <x v="1"/>
    <x v="0"/>
    <s v="Mutual Fund"/>
    <s v="HDFC Multi Cap Fund"/>
    <n v="78"/>
  </r>
  <r>
    <n v="214789"/>
    <x v="171"/>
    <s v="JAGMOHAN PANDEY"/>
    <x v="11"/>
    <x v="0"/>
    <x v="1"/>
    <x v="1"/>
    <x v="0"/>
    <s v="Mutual Fund"/>
    <s v="Mirae Asset Flexi Cap Fund"/>
    <n v="79"/>
  </r>
  <r>
    <n v="214808"/>
    <x v="171"/>
    <s v="DHRUV TYAGI"/>
    <x v="3"/>
    <x v="0"/>
    <x v="1"/>
    <x v="0"/>
    <x v="0"/>
    <s v="Mutual Fund"/>
    <s v="Mirae Asset Multicap Fund"/>
    <n v="80"/>
  </r>
  <r>
    <n v="214809"/>
    <x v="171"/>
    <s v="MANJU RAJESH GUPTA"/>
    <x v="1"/>
    <x v="0"/>
    <x v="5"/>
    <x v="0"/>
    <x v="0"/>
    <s v="Mutual Fund"/>
    <s v="Mirae Asset Multicap Fund"/>
    <n v="364"/>
  </r>
  <r>
    <n v="214806"/>
    <x v="171"/>
    <s v="SENTHIL KUMAR G"/>
    <x v="3"/>
    <x v="0"/>
    <x v="3"/>
    <x v="0"/>
    <x v="0"/>
    <s v="Mutual Fund"/>
    <s v="ICICI Multi Asset Fund"/>
    <n v="447"/>
  </r>
  <r>
    <n v="214794"/>
    <x v="171"/>
    <s v="SHWETA BISHT"/>
    <x v="1"/>
    <x v="0"/>
    <x v="3"/>
    <x v="0"/>
    <x v="0"/>
    <s v="Mutual Fund"/>
    <s v="ICICI Multi Asset Fund"/>
    <n v="448"/>
  </r>
  <r>
    <n v="214795"/>
    <x v="171"/>
    <s v="SPRIHA MATHUR"/>
    <x v="25"/>
    <x v="1"/>
    <x v="3"/>
    <x v="0"/>
    <x v="0"/>
    <s v="Mutual Fund"/>
    <s v="ICICI Multi Asset Fund"/>
    <n v="449"/>
  </r>
  <r>
    <n v="214810"/>
    <x v="171"/>
    <s v="AYUSHI JAIN"/>
    <x v="6"/>
    <x v="1"/>
    <x v="3"/>
    <x v="0"/>
    <x v="0"/>
    <s v="Mutual Fund"/>
    <s v="Mirae Asset Multicap fund"/>
    <n v="450"/>
  </r>
  <r>
    <n v="214805"/>
    <x v="171"/>
    <s v="SENTHIL KUMAR G"/>
    <x v="1"/>
    <x v="0"/>
    <x v="3"/>
    <x v="0"/>
    <x v="0"/>
    <s v="Mutual Fund"/>
    <s v="Mirae Asset Multicap fund"/>
    <n v="453"/>
  </r>
  <r>
    <n v="214799"/>
    <x v="171"/>
    <s v="NEERAJ KUMAR MALIK"/>
    <x v="0"/>
    <x v="0"/>
    <x v="6"/>
    <x v="0"/>
    <x v="1"/>
    <s v="Mutual Fund"/>
    <s v="HDFC MULTI CAP FUND"/>
    <n v="671"/>
  </r>
  <r>
    <n v="214800"/>
    <x v="171"/>
    <s v="SUNIL BARAN GUHA"/>
    <x v="79"/>
    <x v="1"/>
    <x v="6"/>
    <x v="0"/>
    <x v="1"/>
    <s v="Mutual Fund"/>
    <s v="ICICI PRUDENTIAL MULTI ASSET FUND"/>
    <n v="672"/>
  </r>
  <r>
    <n v="214796"/>
    <x v="171"/>
    <s v="BHAVYA SINGH"/>
    <x v="1"/>
    <x v="0"/>
    <x v="6"/>
    <x v="1"/>
    <x v="0"/>
    <s v="Mutual Fund"/>
    <s v="ICICI PRUDENTIAL MULTI ASSET FUND"/>
    <n v="673"/>
  </r>
  <r>
    <n v="214797"/>
    <x v="171"/>
    <s v="BHAVYA SINGH"/>
    <x v="1"/>
    <x v="0"/>
    <x v="6"/>
    <x v="1"/>
    <x v="0"/>
    <s v="Mutual Fund"/>
    <s v="SBI MAGNUM CHILDRENS BENEFIT FUND INVESTMENT PLAN"/>
    <n v="674"/>
  </r>
  <r>
    <n v="214801"/>
    <x v="171"/>
    <s v="GURVENDRA PRATAP SINGH TOMAR"/>
    <x v="0"/>
    <x v="0"/>
    <x v="6"/>
    <x v="0"/>
    <x v="1"/>
    <s v="Mutual Fund"/>
    <s v="HDFC MULTI CAP FUND"/>
    <n v="675"/>
  </r>
  <r>
    <n v="214802"/>
    <x v="171"/>
    <s v="CHANDRIMA MAJUMDAR"/>
    <x v="10"/>
    <x v="0"/>
    <x v="6"/>
    <x v="0"/>
    <x v="1"/>
    <s v="Mutual Fund"/>
    <s v="ICICI PRUDENTIAL MULTI ASSET FUND"/>
    <n v="676"/>
  </r>
  <r>
    <n v="214798"/>
    <x v="171"/>
    <s v="NEERAJ KUMAR MALIK"/>
    <x v="10"/>
    <x v="0"/>
    <x v="6"/>
    <x v="0"/>
    <x v="2"/>
    <s v="Mutual Fund"/>
    <s v="Invesco India Multicap Fund-"/>
    <n v="677"/>
  </r>
  <r>
    <n v="214791"/>
    <x v="171"/>
    <s v="RAJNI GUPTA"/>
    <x v="0"/>
    <x v="0"/>
    <x v="2"/>
    <x v="0"/>
    <x v="0"/>
    <s v="Mutual Fund"/>
    <s v="Mirae Asset Great Consumer Fund"/>
    <n v="857"/>
  </r>
  <r>
    <n v="214792"/>
    <x v="171"/>
    <s v="RAJNI GUPTA"/>
    <x v="10"/>
    <x v="0"/>
    <x v="2"/>
    <x v="0"/>
    <x v="1"/>
    <s v="Mutual Fund"/>
    <s v="ICICI Prudential Multi-Asset Fund"/>
    <n v="858"/>
  </r>
  <r>
    <n v="214793"/>
    <x v="171"/>
    <s v="RAJNI GUPTA"/>
    <x v="10"/>
    <x v="0"/>
    <x v="2"/>
    <x v="0"/>
    <x v="1"/>
    <s v="Mutual Fund"/>
    <s v="Kotak Multicap Fund"/>
    <n v="859"/>
  </r>
  <r>
    <n v="214807"/>
    <x v="171"/>
    <s v="SAMEER SAXENA"/>
    <x v="0"/>
    <x v="0"/>
    <x v="2"/>
    <x v="0"/>
    <x v="0"/>
    <s v="Mutual Fund"/>
    <s v="Mirae Asset Multi-cap Fund"/>
    <n v="878"/>
  </r>
  <r>
    <n v="214804"/>
    <x v="171"/>
    <s v="AAKASHLINA MITRA"/>
    <x v="9"/>
    <x v="1"/>
    <x v="2"/>
    <x v="0"/>
    <x v="0"/>
    <s v="Mutual Fund"/>
    <s v="Axis Treasury Advantage Fund"/>
    <n v="879"/>
  </r>
  <r>
    <n v="214803"/>
    <x v="171"/>
    <s v="AAKASHLINA MITRA"/>
    <x v="9"/>
    <x v="1"/>
    <x v="2"/>
    <x v="0"/>
    <x v="0"/>
    <s v="Mutual Fund"/>
    <s v="ICICI Prudential Saving Fund"/>
    <n v="881"/>
  </r>
  <r>
    <n v="214787"/>
    <x v="171"/>
    <s v="PALLAVI DHINGRA"/>
    <x v="28"/>
    <x v="1"/>
    <x v="0"/>
    <x v="0"/>
    <x v="0"/>
    <s v="Mutual Fund"/>
    <s v="Parag parikh Tax saver fund"/>
    <n v="1128"/>
  </r>
  <r>
    <n v="214788"/>
    <x v="171"/>
    <s v="DIKSHA SHARMA"/>
    <x v="25"/>
    <x v="1"/>
    <x v="0"/>
    <x v="1"/>
    <x v="0"/>
    <s v="Mutual Fund"/>
    <s v="ICICI Prudential Multi Asset Fund"/>
    <n v="1129"/>
  </r>
  <r>
    <n v="214790"/>
    <x v="171"/>
    <s v="SARA AGRAWAL"/>
    <x v="25"/>
    <x v="1"/>
    <x v="0"/>
    <x v="1"/>
    <x v="0"/>
    <s v="Mutual Fund"/>
    <s v="Kotak multi asset allocator FoF"/>
    <n v="1130"/>
  </r>
  <r>
    <n v="214811"/>
    <x v="171"/>
    <s v="VINAY KUMAR YADAV"/>
    <x v="26"/>
    <x v="1"/>
    <x v="4"/>
    <x v="0"/>
    <x v="0"/>
    <s v="Mutual Fund"/>
    <s v="MIRAE ASSET MULTICAP FUND"/>
    <n v="1189"/>
  </r>
  <r>
    <n v="215818"/>
    <x v="172"/>
    <s v="ROHIT BHANDARI"/>
    <x v="10"/>
    <x v="0"/>
    <x v="1"/>
    <x v="0"/>
    <x v="0"/>
    <s v="Mutual Fund"/>
    <s v="Mirae Asset Multi-cap Fund"/>
    <n v="81"/>
  </r>
  <r>
    <n v="215815"/>
    <x v="172"/>
    <s v="AMIT GUPTA"/>
    <x v="0"/>
    <x v="0"/>
    <x v="5"/>
    <x v="0"/>
    <x v="0"/>
    <s v="Mutual Fund"/>
    <s v="ICICI PRU Multi Asset Fund"/>
    <n v="365"/>
  </r>
  <r>
    <n v="215816"/>
    <x v="172"/>
    <s v="AMIT GUPTA"/>
    <x v="3"/>
    <x v="0"/>
    <x v="5"/>
    <x v="0"/>
    <x v="0"/>
    <s v="Mutual Fund"/>
    <s v="HDFC Multicap Fund"/>
    <n v="366"/>
  </r>
  <r>
    <n v="215817"/>
    <x v="172"/>
    <s v="AMIT GUPTA"/>
    <x v="1"/>
    <x v="0"/>
    <x v="5"/>
    <x v="0"/>
    <x v="0"/>
    <s v="Mutual Fund"/>
    <s v="Mirae Asset Great Consumer Fund"/>
    <n v="367"/>
  </r>
  <r>
    <n v="215821"/>
    <x v="172"/>
    <s v="DHARAMVIR SINGH VERMA"/>
    <x v="28"/>
    <x v="1"/>
    <x v="6"/>
    <x v="0"/>
    <x v="0"/>
    <s v="Mutual Fund"/>
    <s v="MIRAE ASSET MULTI CAP FUND"/>
    <n v="678"/>
  </r>
  <r>
    <n v="215810"/>
    <x v="172"/>
    <s v="VIKAS DIXIT"/>
    <x v="6"/>
    <x v="1"/>
    <x v="2"/>
    <x v="0"/>
    <x v="0"/>
    <s v="Mutual Fund"/>
    <s v="Mirae Asset Multi-cap Fund"/>
    <n v="876"/>
  </r>
  <r>
    <n v="215811"/>
    <x v="172"/>
    <s v="VIKAS DIXIT"/>
    <x v="6"/>
    <x v="1"/>
    <x v="2"/>
    <x v="0"/>
    <x v="0"/>
    <s v="Mutual Fund"/>
    <s v="ICICI Prudential Multi-Asset Fund"/>
    <n v="880"/>
  </r>
  <r>
    <n v="215819"/>
    <x v="172"/>
    <s v="UTTAM KUMAR"/>
    <x v="3"/>
    <x v="0"/>
    <x v="2"/>
    <x v="0"/>
    <x v="1"/>
    <s v="Mutual Fund"/>
    <s v="Parag Parikh Flexi-cap Fund"/>
    <n v="888"/>
  </r>
  <r>
    <n v="215820"/>
    <x v="172"/>
    <s v="UTTAM KUMAR"/>
    <x v="11"/>
    <x v="0"/>
    <x v="2"/>
    <x v="0"/>
    <x v="1"/>
    <s v="Mutual Fund"/>
    <s v="Mirae Asset Multi-cap Fund"/>
    <n v="889"/>
  </r>
  <r>
    <n v="215812"/>
    <x v="172"/>
    <s v="DEVENDER KUMAR"/>
    <x v="11"/>
    <x v="0"/>
    <x v="4"/>
    <x v="0"/>
    <x v="0"/>
    <s v="Mutual Fund"/>
    <s v="HDFC MULTICAP FUND"/>
    <n v="1182"/>
  </r>
  <r>
    <n v="215813"/>
    <x v="172"/>
    <s v="DEVENDER KUMAR"/>
    <x v="11"/>
    <x v="0"/>
    <x v="4"/>
    <x v="0"/>
    <x v="0"/>
    <s v="Mutual Fund"/>
    <s v="ICICI Prudential Multi Asset fund"/>
    <n v="1183"/>
  </r>
  <r>
    <n v="215814"/>
    <x v="172"/>
    <s v="MANJU VIJESH"/>
    <x v="11"/>
    <x v="0"/>
    <x v="4"/>
    <x v="0"/>
    <x v="0"/>
    <s v="Mutual Fund"/>
    <s v="MIRAE ASSET MULTICAP FUND"/>
    <n v="1184"/>
  </r>
  <r>
    <n v="215824"/>
    <x v="172"/>
    <s v="NEERAJ GOYAL"/>
    <x v="0"/>
    <x v="0"/>
    <x v="4"/>
    <x v="0"/>
    <x v="0"/>
    <s v="Mutual Fund"/>
    <s v="MIRAE ASSET MULTICAP FUND"/>
    <n v="1185"/>
  </r>
  <r>
    <n v="215825"/>
    <x v="172"/>
    <s v="ARCHANA MISHRA"/>
    <x v="10"/>
    <x v="0"/>
    <x v="4"/>
    <x v="0"/>
    <x v="0"/>
    <s v="Mutual Fund"/>
    <s v="MIRAE ASSET MULTICAP FUND"/>
    <n v="1186"/>
  </r>
  <r>
    <n v="215822"/>
    <x v="172"/>
    <s v="RAKESH KUMAR SINGH"/>
    <x v="6"/>
    <x v="1"/>
    <x v="4"/>
    <x v="0"/>
    <x v="0"/>
    <s v="Mutual Fund"/>
    <s v="MIRAE ASSET MULTICAP FUND"/>
    <n v="1187"/>
  </r>
  <r>
    <n v="215823"/>
    <x v="172"/>
    <s v="RAKESH KUMAR SINGH"/>
    <x v="6"/>
    <x v="1"/>
    <x v="4"/>
    <x v="0"/>
    <x v="0"/>
    <s v="Mutual Fund"/>
    <s v="ICICI Prudential Multi Asset fund"/>
    <n v="1188"/>
  </r>
  <r>
    <n v="216837"/>
    <x v="173"/>
    <s v="RITU RAJ SHARMA"/>
    <x v="1"/>
    <x v="0"/>
    <x v="1"/>
    <x v="0"/>
    <x v="0"/>
    <s v="Mutual Fund"/>
    <s v="MIRAE ASSET MULTICAP FUND"/>
    <n v="82"/>
  </r>
  <r>
    <n v="216838"/>
    <x v="173"/>
    <s v="AMIT KUMAR TIWARI"/>
    <x v="1"/>
    <x v="0"/>
    <x v="1"/>
    <x v="0"/>
    <x v="0"/>
    <s v="Mutual Fund"/>
    <s v="HDFC MULTICAP FUND"/>
    <n v="83"/>
  </r>
  <r>
    <n v="216843"/>
    <x v="173"/>
    <s v="SUSHANT KUMAR SINGH"/>
    <x v="4"/>
    <x v="1"/>
    <x v="5"/>
    <x v="0"/>
    <x v="0"/>
    <s v="Mutual Fund"/>
    <s v="Parag Parikh Tax Saver Fund"/>
    <n v="357"/>
  </r>
  <r>
    <n v="216840"/>
    <x v="173"/>
    <s v="PARTH DOGRA"/>
    <x v="7"/>
    <x v="0"/>
    <x v="5"/>
    <x v="0"/>
    <x v="0"/>
    <s v="Mutual Fund"/>
    <s v="HDFC Multicap Fund"/>
    <n v="362"/>
  </r>
  <r>
    <n v="216841"/>
    <x v="173"/>
    <s v="PARTH DOGRA"/>
    <x v="7"/>
    <x v="0"/>
    <x v="5"/>
    <x v="0"/>
    <x v="1"/>
    <s v="Mutual Fund"/>
    <s v="HDFC Multicap Fund"/>
    <n v="363"/>
  </r>
  <r>
    <n v="216833"/>
    <x v="173"/>
    <s v="BHUVAN MANOCHA"/>
    <x v="0"/>
    <x v="0"/>
    <x v="3"/>
    <x v="0"/>
    <x v="1"/>
    <s v="Mutual Fund"/>
    <s v="KOTAK MULTICAP FUND"/>
    <n v="454"/>
  </r>
  <r>
    <n v="216832"/>
    <x v="173"/>
    <s v="BHUVAN MANOCHA"/>
    <x v="0"/>
    <x v="0"/>
    <x v="3"/>
    <x v="0"/>
    <x v="0"/>
    <s v="Mutual Fund"/>
    <s v="MIRAE ASSET MULTICAP FUND"/>
    <n v="455"/>
  </r>
  <r>
    <n v="216856"/>
    <x v="173"/>
    <s v="SPRIHA MATHUR"/>
    <x v="15"/>
    <x v="1"/>
    <x v="3"/>
    <x v="0"/>
    <x v="1"/>
    <s v="Mutual Fund"/>
    <s v="ICICI Multi Asset Fund"/>
    <n v="456"/>
  </r>
  <r>
    <n v="216855"/>
    <x v="173"/>
    <s v="AAKRITI KAUSHIK"/>
    <x v="10"/>
    <x v="0"/>
    <x v="6"/>
    <x v="0"/>
    <x v="2"/>
    <s v="Mutual Fund"/>
    <s v="UTI NIFTY 50 INDEX FUND"/>
    <n v="654"/>
  </r>
  <r>
    <n v="216822"/>
    <x v="173"/>
    <s v="MALA DASPURKAYASTHA"/>
    <x v="0"/>
    <x v="0"/>
    <x v="6"/>
    <x v="0"/>
    <x v="0"/>
    <s v="Mutual Fund"/>
    <s v="MIRAE ASSET MULTI CAP FUND"/>
    <n v="655"/>
  </r>
  <r>
    <n v="216823"/>
    <x v="173"/>
    <s v="MALA DASPURKAYASTHA"/>
    <x v="0"/>
    <x v="0"/>
    <x v="6"/>
    <x v="0"/>
    <x v="1"/>
    <s v="Mutual Fund"/>
    <s v="ICICI PRUDENTIAL MULTI ASSET FUND"/>
    <n v="656"/>
  </r>
  <r>
    <n v="216826"/>
    <x v="173"/>
    <s v="SHYAM SUNDER SINGH"/>
    <x v="4"/>
    <x v="1"/>
    <x v="6"/>
    <x v="0"/>
    <x v="0"/>
    <s v="Mutual Fund"/>
    <s v="MIRAE ASSET MULTI CAP FUND"/>
    <n v="657"/>
  </r>
  <r>
    <n v="216849"/>
    <x v="173"/>
    <s v="SHYAM SUNDER SINGH"/>
    <x v="5"/>
    <x v="0"/>
    <x v="6"/>
    <x v="0"/>
    <x v="0"/>
    <s v="Mutual Fund"/>
    <s v="CANARA ROBECO MULTI CAP FUND"/>
    <n v="658"/>
  </r>
  <r>
    <n v="216834"/>
    <x v="173"/>
    <s v="RAHUL VERMA"/>
    <x v="25"/>
    <x v="1"/>
    <x v="6"/>
    <x v="0"/>
    <x v="0"/>
    <s v="Mutual Fund"/>
    <s v="HDFC MULTI CAP FUND"/>
    <n v="663"/>
  </r>
  <r>
    <n v="216835"/>
    <x v="173"/>
    <s v="RAHUL VERMA"/>
    <x v="25"/>
    <x v="1"/>
    <x v="6"/>
    <x v="0"/>
    <x v="0"/>
    <s v="Mutual Fund"/>
    <s v="MIRAE ASSET TAX SAVER FUND"/>
    <n v="664"/>
  </r>
  <r>
    <n v="216836"/>
    <x v="173"/>
    <s v="RAHUL VERMA"/>
    <x v="25"/>
    <x v="1"/>
    <x v="6"/>
    <x v="0"/>
    <x v="0"/>
    <s v="Mutual Fund"/>
    <s v="MIRAE ASSET MULTI CAP FUND"/>
    <n v="665"/>
  </r>
  <r>
    <n v="216846"/>
    <x v="173"/>
    <s v="SHOURYADEEP MISHRA"/>
    <x v="6"/>
    <x v="1"/>
    <x v="6"/>
    <x v="0"/>
    <x v="0"/>
    <s v="Mutual Fund"/>
    <s v="ICICI PRUDENTIAL MULTI ASSET FUND"/>
    <n v="666"/>
  </r>
  <r>
    <n v="216847"/>
    <x v="173"/>
    <s v="SHOURYADEEP MISHRA"/>
    <x v="6"/>
    <x v="1"/>
    <x v="6"/>
    <x v="0"/>
    <x v="0"/>
    <s v="Mutual Fund"/>
    <s v="MIRAE ASSET MULTI CAP FUND"/>
    <n v="667"/>
  </r>
  <r>
    <n v="216848"/>
    <x v="173"/>
    <s v="SHYAM SUNDER SINGH"/>
    <x v="5"/>
    <x v="0"/>
    <x v="6"/>
    <x v="0"/>
    <x v="0"/>
    <s v="Mutual Fund"/>
    <s v="MIRAE ASSET MULTI CAP FUND"/>
    <n v="668"/>
  </r>
  <r>
    <n v="216850"/>
    <x v="173"/>
    <s v="ARUN KUMAR"/>
    <x v="1"/>
    <x v="0"/>
    <x v="6"/>
    <x v="0"/>
    <x v="1"/>
    <s v="Mutual Fund"/>
    <s v="HDFC MULTI CAP FUND"/>
    <n v="669"/>
  </r>
  <r>
    <n v="216851"/>
    <x v="173"/>
    <s v="ARUN KUMAR"/>
    <x v="1"/>
    <x v="0"/>
    <x v="6"/>
    <x v="0"/>
    <x v="1"/>
    <s v="Mutual Fund"/>
    <s v="MIRAE ASSET GREAT CONSUMER FUND"/>
    <n v="670"/>
  </r>
  <r>
    <n v="216827"/>
    <x v="173"/>
    <s v="RAJESH YADAV"/>
    <x v="0"/>
    <x v="0"/>
    <x v="2"/>
    <x v="0"/>
    <x v="0"/>
    <s v="Mutual Fund"/>
    <s v="Mirae Asset Multi-cap Fund"/>
    <n v="882"/>
  </r>
  <r>
    <n v="216842"/>
    <x v="173"/>
    <s v="SAJAL SONI"/>
    <x v="5"/>
    <x v="0"/>
    <x v="2"/>
    <x v="0"/>
    <x v="0"/>
    <s v="Mutual Fund"/>
    <s v="ICICI Prudential Multi-Asset Fund"/>
    <n v="883"/>
  </r>
  <r>
    <n v="216824"/>
    <x v="173"/>
    <s v="SUNITA BISHT"/>
    <x v="80"/>
    <x v="1"/>
    <x v="2"/>
    <x v="0"/>
    <x v="1"/>
    <s v="Mutual Fund"/>
    <s v="HDFC large &amp; mid-cap Fund"/>
    <n v="884"/>
  </r>
  <r>
    <n v="216825"/>
    <x v="173"/>
    <s v="SUNITA BISHT"/>
    <x v="15"/>
    <x v="1"/>
    <x v="2"/>
    <x v="0"/>
    <x v="1"/>
    <s v="Mutual Fund"/>
    <s v="Mirae Asset Great Consumer Fund"/>
    <n v="885"/>
  </r>
  <r>
    <n v="216839"/>
    <x v="173"/>
    <s v="PRADIKSHNA"/>
    <x v="10"/>
    <x v="0"/>
    <x v="2"/>
    <x v="0"/>
    <x v="0"/>
    <s v="Mutual Fund"/>
    <s v="Mirae Asset Multi-cap Fund"/>
    <n v="886"/>
  </r>
  <r>
    <n v="216831"/>
    <x v="173"/>
    <s v="RISHU OJHA"/>
    <x v="7"/>
    <x v="0"/>
    <x v="2"/>
    <x v="0"/>
    <x v="1"/>
    <s v="Mutual Fund"/>
    <s v="Parag Parikh Flexi-cap Fund"/>
    <n v="887"/>
  </r>
  <r>
    <n v="216828"/>
    <x v="173"/>
    <s v="BEDRE SUYASH SOPANRAO"/>
    <x v="0"/>
    <x v="1"/>
    <x v="2"/>
    <x v="0"/>
    <x v="0"/>
    <s v="Mutual Fund"/>
    <s v="Canara Robeco Focused Equity Fund"/>
    <n v="890"/>
  </r>
  <r>
    <n v="216829"/>
    <x v="173"/>
    <s v="BEDRE SUYASH SOPANRAO"/>
    <x v="7"/>
    <x v="0"/>
    <x v="2"/>
    <x v="0"/>
    <x v="1"/>
    <s v="Mutual Fund"/>
    <s v="Canara Robeco Focused Equity Fund"/>
    <n v="891"/>
  </r>
  <r>
    <n v="216845"/>
    <x v="173"/>
    <s v="SAJAL SONI"/>
    <x v="1"/>
    <x v="0"/>
    <x v="2"/>
    <x v="0"/>
    <x v="0"/>
    <s v="Mutual Fund"/>
    <s v="Mirae Asset Multi-cap Fund"/>
    <n v="892"/>
  </r>
  <r>
    <n v="216830"/>
    <x v="173"/>
    <s v="SHOBHIT AGGARWAL"/>
    <x v="39"/>
    <x v="1"/>
    <x v="2"/>
    <x v="0"/>
    <x v="0"/>
    <s v="Mutual Fund"/>
    <s v="Kotak Multicap Fund"/>
    <n v="893"/>
  </r>
  <r>
    <n v="216844"/>
    <x v="173"/>
    <s v="SAJAL SONI"/>
    <x v="5"/>
    <x v="0"/>
    <x v="2"/>
    <x v="0"/>
    <x v="0"/>
    <s v="Mutual Fund"/>
    <s v="Canara Robeco Focused Equity Fund"/>
    <n v="895"/>
  </r>
  <r>
    <n v="216852"/>
    <x v="173"/>
    <s v="AMRITA SINHA"/>
    <x v="0"/>
    <x v="0"/>
    <x v="4"/>
    <x v="0"/>
    <x v="0"/>
    <s v="Mutual Fund"/>
    <s v="PPFAS TAXSAVER FUND"/>
    <n v="1190"/>
  </r>
  <r>
    <n v="216853"/>
    <x v="173"/>
    <s v="AMRITA SINHA"/>
    <x v="1"/>
    <x v="0"/>
    <x v="4"/>
    <x v="0"/>
    <x v="0"/>
    <s v="Mutual Fund"/>
    <s v="HDFC MULTICAP FUND"/>
    <n v="1191"/>
  </r>
  <r>
    <n v="216854"/>
    <x v="173"/>
    <s v="AMRITA SINHA"/>
    <x v="1"/>
    <x v="0"/>
    <x v="4"/>
    <x v="0"/>
    <x v="0"/>
    <s v="Mutual Fund"/>
    <s v="ICICI MULTI ASSET FUND"/>
    <n v="1192"/>
  </r>
  <r>
    <n v="216922"/>
    <x v="174"/>
    <s v="JAGAN PRABHU NATTURAYAN"/>
    <x v="4"/>
    <x v="0"/>
    <x v="1"/>
    <x v="0"/>
    <x v="0"/>
    <s v="Mutual Fund"/>
    <s v="HDFC Multi Cap Fund"/>
    <n v="84"/>
  </r>
  <r>
    <n v="216920"/>
    <x v="174"/>
    <s v="JAGAN PRABHU NATTURAYAN"/>
    <x v="0"/>
    <x v="0"/>
    <x v="1"/>
    <x v="0"/>
    <x v="0"/>
    <s v="Mutual Fund"/>
    <s v="Mirae Asset Multicap Fund"/>
    <n v="85"/>
  </r>
  <r>
    <n v="216921"/>
    <x v="174"/>
    <s v="JAGAN PRABHU NATTURAYAN"/>
    <x v="0"/>
    <x v="0"/>
    <x v="1"/>
    <x v="0"/>
    <x v="0"/>
    <s v="Mutual Fund"/>
    <s v="ICICI Prudential Multi-Asset Fund"/>
    <n v="86"/>
  </r>
  <r>
    <n v="216875"/>
    <x v="174"/>
    <s v="DIPESH JOSHI"/>
    <x v="6"/>
    <x v="1"/>
    <x v="1"/>
    <x v="0"/>
    <x v="0"/>
    <s v="Mutual Fund"/>
    <s v="mirae asset multicap fund"/>
    <n v="87"/>
  </r>
  <r>
    <n v="216863"/>
    <x v="174"/>
    <s v="SHAURYA VARDHAN"/>
    <x v="12"/>
    <x v="1"/>
    <x v="5"/>
    <x v="0"/>
    <x v="0"/>
    <s v="Mutual Fund"/>
    <s v="HDFC Multicap Fund"/>
    <n v="358"/>
  </r>
  <r>
    <n v="216864"/>
    <x v="174"/>
    <s v="VIPIN KHARI"/>
    <x v="81"/>
    <x v="1"/>
    <x v="5"/>
    <x v="0"/>
    <x v="1"/>
    <s v="Mutual Fund"/>
    <s v="HDFC Multicap Fund"/>
    <n v="359"/>
  </r>
  <r>
    <n v="216865"/>
    <x v="174"/>
    <s v="KAUSHIKA BENARGEE"/>
    <x v="4"/>
    <x v="1"/>
    <x v="5"/>
    <x v="0"/>
    <x v="0"/>
    <s v="Mutual Fund"/>
    <s v="Parag Parikh Tax Saver Fund"/>
    <n v="360"/>
  </r>
  <r>
    <n v="216866"/>
    <x v="174"/>
    <s v="KAUSHIKA BENARGEE"/>
    <x v="0"/>
    <x v="0"/>
    <x v="5"/>
    <x v="0"/>
    <x v="0"/>
    <s v="Mutual Fund"/>
    <s v="HDFC Multicap Fund"/>
    <n v="361"/>
  </r>
  <r>
    <n v="216868"/>
    <x v="174"/>
    <s v="AMAN KUMAR"/>
    <x v="0"/>
    <x v="1"/>
    <x v="3"/>
    <x v="0"/>
    <x v="0"/>
    <s v="Mutual Fund"/>
    <s v="MIRAE ASSET MULTI CAP FUND"/>
    <n v="457"/>
  </r>
  <r>
    <n v="216867"/>
    <x v="174"/>
    <s v="NIMISHA AGGARWAL"/>
    <x v="28"/>
    <x v="1"/>
    <x v="3"/>
    <x v="0"/>
    <x v="0"/>
    <s v="Mutual Fund"/>
    <s v="Kotak Multicap Fund"/>
    <n v="458"/>
  </r>
  <r>
    <n v="216878"/>
    <x v="174"/>
    <s v="JIMUTH DUTTA CHOWDHURY"/>
    <x v="1"/>
    <x v="0"/>
    <x v="3"/>
    <x v="0"/>
    <x v="0"/>
    <s v="Mutual Fund"/>
    <s v="Kotak Tax Saver"/>
    <n v="459"/>
  </r>
  <r>
    <n v="216873"/>
    <x v="174"/>
    <s v="BIRANDER SHARMA"/>
    <x v="7"/>
    <x v="0"/>
    <x v="6"/>
    <x v="0"/>
    <x v="0"/>
    <s v="Mutual Fund"/>
    <s v="HDFC MULTI CAP FUND"/>
    <n v="650"/>
  </r>
  <r>
    <n v="216874"/>
    <x v="174"/>
    <s v="BIRANDER SHARMA"/>
    <x v="7"/>
    <x v="0"/>
    <x v="6"/>
    <x v="0"/>
    <x v="0"/>
    <s v="Mutual Fund"/>
    <s v="MIRAE ASSET MULTI CAP FUND"/>
    <n v="651"/>
  </r>
  <r>
    <n v="216876"/>
    <x v="174"/>
    <s v="CHARU SINGHAL"/>
    <x v="1"/>
    <x v="0"/>
    <x v="6"/>
    <x v="0"/>
    <x v="0"/>
    <s v="Mutual Fund"/>
    <s v="AXIS GROWTH OPPORTUNITIES FUND"/>
    <n v="652"/>
  </r>
  <r>
    <n v="216877"/>
    <x v="174"/>
    <s v="CHARU SINGHAL"/>
    <x v="1"/>
    <x v="0"/>
    <x v="6"/>
    <x v="0"/>
    <x v="0"/>
    <s v="Mutual Fund"/>
    <s v="HDFC LARGE AND MID CAP FUND"/>
    <n v="653"/>
  </r>
  <r>
    <n v="216859"/>
    <x v="174"/>
    <s v="AJEET"/>
    <x v="3"/>
    <x v="0"/>
    <x v="6"/>
    <x v="0"/>
    <x v="0"/>
    <s v="Mutual Fund"/>
    <s v="MIRAE ASSET MULTI CAP FUND"/>
    <n v="659"/>
  </r>
  <r>
    <n v="216860"/>
    <x v="174"/>
    <s v="AJEET"/>
    <x v="1"/>
    <x v="0"/>
    <x v="6"/>
    <x v="0"/>
    <x v="2"/>
    <s v="Mutual Fund"/>
    <s v="PARAG PARIKH FLEXI CAP FUND"/>
    <n v="660"/>
  </r>
  <r>
    <n v="216861"/>
    <x v="174"/>
    <s v="AJEET"/>
    <x v="5"/>
    <x v="0"/>
    <x v="6"/>
    <x v="0"/>
    <x v="2"/>
    <s v="Mutual Fund"/>
    <s v="AXIS GROWTH OPPORTUNITIES FUND"/>
    <n v="661"/>
  </r>
  <r>
    <n v="216862"/>
    <x v="174"/>
    <s v="PRAKASH CHANDRA GUPTA"/>
    <x v="3"/>
    <x v="0"/>
    <x v="6"/>
    <x v="0"/>
    <x v="2"/>
    <s v="Mutual Fund"/>
    <s v="PARAG PARIKH FLEXI CAP FUND"/>
    <n v="662"/>
  </r>
  <r>
    <n v="216872"/>
    <x v="174"/>
    <s v="DEEPIKA VATS"/>
    <x v="4"/>
    <x v="0"/>
    <x v="2"/>
    <x v="0"/>
    <x v="0"/>
    <s v="Mutual Fund"/>
    <s v="SBI small-cap fund."/>
    <n v="894"/>
  </r>
  <r>
    <n v="216869"/>
    <x v="174"/>
    <s v="DEEPIKA VATS"/>
    <x v="4"/>
    <x v="0"/>
    <x v="2"/>
    <x v="0"/>
    <x v="0"/>
    <s v="Mutual Fund"/>
    <s v="HDFC Focused 30 Fund"/>
    <n v="896"/>
  </r>
  <r>
    <n v="216870"/>
    <x v="174"/>
    <s v="DEEPIKA VATS"/>
    <x v="12"/>
    <x v="0"/>
    <x v="2"/>
    <x v="0"/>
    <x v="0"/>
    <s v="Mutual Fund"/>
    <s v="Mirae Asset Great Consumer Fund"/>
    <n v="897"/>
  </r>
  <r>
    <n v="216871"/>
    <x v="174"/>
    <s v="DEEPIKA VATS"/>
    <x v="12"/>
    <x v="0"/>
    <x v="2"/>
    <x v="0"/>
    <x v="0"/>
    <s v="Mutual Fund"/>
    <s v="Canara Robeco Multi-cap Fund"/>
    <n v="898"/>
  </r>
  <r>
    <n v="216857"/>
    <x v="174"/>
    <s v="GARIMA KHATOR"/>
    <x v="11"/>
    <x v="0"/>
    <x v="0"/>
    <x v="0"/>
    <x v="0"/>
    <s v="Mutual Fund"/>
    <s v="ICICI Prudential Multi Asset Fund"/>
    <n v="1126"/>
  </r>
  <r>
    <n v="216858"/>
    <x v="174"/>
    <s v="GARIMA KHATOR"/>
    <x v="11"/>
    <x v="0"/>
    <x v="0"/>
    <x v="0"/>
    <x v="0"/>
    <s v="Mutual Fund"/>
    <s v="HDFC Focused 30 fund"/>
    <n v="1127"/>
  </r>
  <r>
    <n v="216890"/>
    <x v="175"/>
    <s v="MANOJ KUMAR RAWAL"/>
    <x v="10"/>
    <x v="0"/>
    <x v="1"/>
    <x v="0"/>
    <x v="0"/>
    <s v="Mutual Fund"/>
    <s v="hdffc multicap fund"/>
    <n v="88"/>
  </r>
  <r>
    <n v="216891"/>
    <x v="175"/>
    <s v="MANOJ KUMAR RAWAL"/>
    <x v="3"/>
    <x v="0"/>
    <x v="1"/>
    <x v="0"/>
    <x v="0"/>
    <s v="Mutual Fund"/>
    <s v="mirae asset flexi cap fund"/>
    <n v="89"/>
  </r>
  <r>
    <n v="216892"/>
    <x v="175"/>
    <s v="MANOJ KUMAR RAWAL"/>
    <x v="3"/>
    <x v="0"/>
    <x v="1"/>
    <x v="0"/>
    <x v="0"/>
    <s v="Mutual Fund"/>
    <s v="icici pru multi asset fund"/>
    <n v="90"/>
  </r>
  <r>
    <n v="216896"/>
    <x v="175"/>
    <s v="SEEMA AGARWAL"/>
    <x v="25"/>
    <x v="1"/>
    <x v="1"/>
    <x v="0"/>
    <x v="0"/>
    <s v="Mutual Fund"/>
    <s v="Mirae Asset Multi-cap Fund"/>
    <n v="91"/>
  </r>
  <r>
    <n v="216897"/>
    <x v="175"/>
    <s v="SEEMA AGARWAL"/>
    <x v="28"/>
    <x v="1"/>
    <x v="1"/>
    <x v="0"/>
    <x v="0"/>
    <s v="Mutual Fund"/>
    <s v="quant flexi cap fund"/>
    <n v="92"/>
  </r>
  <r>
    <n v="216898"/>
    <x v="175"/>
    <s v="SEEMA AGARWAL"/>
    <x v="6"/>
    <x v="1"/>
    <x v="1"/>
    <x v="0"/>
    <x v="0"/>
    <s v="Mutual Fund"/>
    <s v="hdffc multicap fund"/>
    <n v="93"/>
  </r>
  <r>
    <n v="216918"/>
    <x v="175"/>
    <s v="ANKURDEEP"/>
    <x v="11"/>
    <x v="0"/>
    <x v="1"/>
    <x v="0"/>
    <x v="0"/>
    <s v="Mutual Fund"/>
    <s v="HDFC Large and Mid Cap Fund"/>
    <n v="94"/>
  </r>
  <r>
    <n v="216912"/>
    <x v="175"/>
    <s v="SANJAY SURESH AGARWAL"/>
    <x v="4"/>
    <x v="0"/>
    <x v="1"/>
    <x v="0"/>
    <x v="0"/>
    <s v="Mutual Fund"/>
    <s v="mirae asset multicap. fund"/>
    <n v="95"/>
  </r>
  <r>
    <n v="216913"/>
    <x v="175"/>
    <s v="SEEMA AGARWAL"/>
    <x v="4"/>
    <x v="0"/>
    <x v="1"/>
    <x v="0"/>
    <x v="0"/>
    <s v="Mutual Fund"/>
    <s v="mirae asset multicap. fund"/>
    <n v="96"/>
  </r>
  <r>
    <n v="216893"/>
    <x v="175"/>
    <s v="SANJAY KUMAR AGARWAL"/>
    <x v="6"/>
    <x v="1"/>
    <x v="1"/>
    <x v="0"/>
    <x v="0"/>
    <s v="Mutual Fund"/>
    <s v="icici pru multi asset fund"/>
    <n v="97"/>
  </r>
  <r>
    <n v="216894"/>
    <x v="175"/>
    <s v="SANJAY KUMAR AGARWAL"/>
    <x v="14"/>
    <x v="1"/>
    <x v="1"/>
    <x v="0"/>
    <x v="0"/>
    <s v="Mutual Fund"/>
    <s v="hdffc multicap fund"/>
    <n v="98"/>
  </r>
  <r>
    <n v="216895"/>
    <x v="175"/>
    <s v="SANJAY KUMAR AGARWAL"/>
    <x v="25"/>
    <x v="1"/>
    <x v="1"/>
    <x v="0"/>
    <x v="0"/>
    <s v="Mutual Fund"/>
    <s v="Mirae Asset Multi-cap Fund"/>
    <n v="99"/>
  </r>
  <r>
    <n v="216899"/>
    <x v="175"/>
    <s v="SEEMA AGARWAL"/>
    <x v="6"/>
    <x v="1"/>
    <x v="1"/>
    <x v="0"/>
    <x v="0"/>
    <s v="Mutual Fund"/>
    <s v="mirae asset flexi cap fund"/>
    <n v="100"/>
  </r>
  <r>
    <n v="216919"/>
    <x v="175"/>
    <s v="ANKURDEEP"/>
    <x v="11"/>
    <x v="0"/>
    <x v="1"/>
    <x v="0"/>
    <x v="0"/>
    <s v="Mutual Fund"/>
    <s v="Mirae Asset Multicap Fund"/>
    <n v="101"/>
  </r>
  <r>
    <n v="216882"/>
    <x v="175"/>
    <s v="AMIT KUMAR DASH"/>
    <x v="6"/>
    <x v="1"/>
    <x v="5"/>
    <x v="0"/>
    <x v="0"/>
    <s v="Mutual Fund"/>
    <s v="ICICI PRU Multi Asset Fund"/>
    <n v="349"/>
  </r>
  <r>
    <n v="216883"/>
    <x v="175"/>
    <s v="AMIT KUMAR DASH"/>
    <x v="6"/>
    <x v="1"/>
    <x v="5"/>
    <x v="0"/>
    <x v="0"/>
    <s v="Mutual Fund"/>
    <s v="Mirae Asset Multicap Fund"/>
    <n v="352"/>
  </r>
  <r>
    <n v="216900"/>
    <x v="175"/>
    <s v="NAINA MADAN"/>
    <x v="0"/>
    <x v="0"/>
    <x v="5"/>
    <x v="0"/>
    <x v="0"/>
    <s v="Mutual Fund"/>
    <s v="ICICI PRU Multi Asset Fund"/>
    <n v="353"/>
  </r>
  <r>
    <n v="216901"/>
    <x v="175"/>
    <s v="NAINA MADAN"/>
    <x v="3"/>
    <x v="0"/>
    <x v="5"/>
    <x v="0"/>
    <x v="0"/>
    <s v="Mutual Fund"/>
    <s v="Mirae Asset Multicap Fund"/>
    <n v="354"/>
  </r>
  <r>
    <n v="216902"/>
    <x v="175"/>
    <s v="NAINA MADAN"/>
    <x v="1"/>
    <x v="0"/>
    <x v="5"/>
    <x v="0"/>
    <x v="0"/>
    <s v="Mutual Fund"/>
    <s v="Mirae Asset Great Consumer Fund"/>
    <n v="355"/>
  </r>
  <r>
    <n v="216880"/>
    <x v="175"/>
    <s v="AMIT KUMAR DASH"/>
    <x v="6"/>
    <x v="1"/>
    <x v="5"/>
    <x v="0"/>
    <x v="0"/>
    <s v="Mutual Fund"/>
    <s v="Kotak Tax Saver Fund"/>
    <n v="356"/>
  </r>
  <r>
    <n v="216905"/>
    <x v="175"/>
    <s v="SHWETA BISHT"/>
    <x v="82"/>
    <x v="1"/>
    <x v="3"/>
    <x v="0"/>
    <x v="1"/>
    <s v="Mutual Fund"/>
    <s v="ICICI Multi Asset Fund"/>
    <n v="460"/>
  </r>
  <r>
    <n v="216879"/>
    <x v="175"/>
    <s v="PRIYANKA MEHTA"/>
    <x v="0"/>
    <x v="0"/>
    <x v="3"/>
    <x v="0"/>
    <x v="0"/>
    <s v="Mutual Fund"/>
    <s v="MIRAE ASSET MULTI CAP FUND"/>
    <n v="461"/>
  </r>
  <r>
    <n v="216903"/>
    <x v="175"/>
    <s v="CHANDRA SHEKHAR JOSHI"/>
    <x v="7"/>
    <x v="0"/>
    <x v="6"/>
    <x v="0"/>
    <x v="0"/>
    <s v="Mutual Fund"/>
    <s v="KOTAK MULTI CAP FUND"/>
    <n v="648"/>
  </r>
  <r>
    <n v="216904"/>
    <x v="175"/>
    <s v="CHANDRA SHEKHAR JOSHI"/>
    <x v="5"/>
    <x v="0"/>
    <x v="6"/>
    <x v="0"/>
    <x v="0"/>
    <s v="Mutual Fund"/>
    <s v="MIRAE ASSET MULTI CAP FUND"/>
    <n v="649"/>
  </r>
  <r>
    <n v="216881"/>
    <x v="175"/>
    <s v="JAIVEER"/>
    <x v="28"/>
    <x v="0"/>
    <x v="2"/>
    <x v="0"/>
    <x v="0"/>
    <s v="Mutual Fund"/>
    <s v="Mirae Asset Multi-cap Fund"/>
    <n v="899"/>
  </r>
  <r>
    <n v="216888"/>
    <x v="175"/>
    <s v="ANGEL PANDEY"/>
    <x v="0"/>
    <x v="0"/>
    <x v="2"/>
    <x v="1"/>
    <x v="0"/>
    <s v="Mutual Fund"/>
    <s v="Mirae Asset Multi-cap Fund"/>
    <n v="900"/>
  </r>
  <r>
    <n v="216889"/>
    <x v="175"/>
    <s v="ANGEL PANDEY"/>
    <x v="0"/>
    <x v="0"/>
    <x v="2"/>
    <x v="1"/>
    <x v="0"/>
    <s v="Mutual Fund"/>
    <s v="Canara Robeco Focused Equity Fund"/>
    <n v="901"/>
  </r>
  <r>
    <n v="216884"/>
    <x v="175"/>
    <s v="VIBHA VASHISTH"/>
    <x v="3"/>
    <x v="0"/>
    <x v="2"/>
    <x v="0"/>
    <x v="0"/>
    <s v="Mutual Fund"/>
    <s v="Mirae Asset Multi-cap Fund"/>
    <n v="903"/>
  </r>
  <r>
    <n v="216885"/>
    <x v="175"/>
    <s v="YOGESH KUMAR"/>
    <x v="4"/>
    <x v="0"/>
    <x v="2"/>
    <x v="0"/>
    <x v="0"/>
    <s v="Mutual Fund"/>
    <s v="Mirae Asset Multi-cap Fund"/>
    <n v="904"/>
  </r>
  <r>
    <n v="216886"/>
    <x v="175"/>
    <s v="TARUNESH PAGORE"/>
    <x v="3"/>
    <x v="0"/>
    <x v="2"/>
    <x v="0"/>
    <x v="0"/>
    <s v="Mutual Fund"/>
    <s v="Mirae Asset Multi-cap Fund"/>
    <n v="905"/>
  </r>
  <r>
    <n v="216887"/>
    <x v="175"/>
    <s v="ROOP NARAYAN THAKUR"/>
    <x v="2"/>
    <x v="0"/>
    <x v="2"/>
    <x v="0"/>
    <x v="0"/>
    <s v="Mutual Fund"/>
    <s v="Mirae Asset Multi-cap Fund"/>
    <n v="906"/>
  </r>
  <r>
    <n v="216906"/>
    <x v="175"/>
    <s v="UTTAM MANCHANDA"/>
    <x v="7"/>
    <x v="0"/>
    <x v="0"/>
    <x v="0"/>
    <x v="0"/>
    <s v="Mutual Fund"/>
    <s v="ICICI Prudential Multi Asset Fund"/>
    <n v="1125"/>
  </r>
  <r>
    <n v="216911"/>
    <x v="176"/>
    <s v="DILIP SOLANKI"/>
    <x v="3"/>
    <x v="0"/>
    <x v="1"/>
    <x v="0"/>
    <x v="0"/>
    <s v="Mutual Fund"/>
    <s v="hdfc multicap. fund"/>
    <n v="102"/>
  </r>
  <r>
    <n v="216914"/>
    <x v="176"/>
    <s v="JANPREET SINGH BEDI"/>
    <x v="4"/>
    <x v="0"/>
    <x v="1"/>
    <x v="0"/>
    <x v="1"/>
    <s v="Mutual Fund"/>
    <s v="mirae asset multicap fund"/>
    <n v="103"/>
  </r>
  <r>
    <n v="216915"/>
    <x v="176"/>
    <s v="JANPREET SINGH BEDI"/>
    <x v="4"/>
    <x v="0"/>
    <x v="1"/>
    <x v="0"/>
    <x v="1"/>
    <s v="Mutual Fund"/>
    <s v="HDFC Large and Mid Cap Fund"/>
    <n v="104"/>
  </r>
  <r>
    <n v="217936"/>
    <x v="176"/>
    <s v="MUKESH KUMAR"/>
    <x v="4"/>
    <x v="0"/>
    <x v="1"/>
    <x v="0"/>
    <x v="0"/>
    <s v="Mutual Fund"/>
    <s v="mirae asset multicap fund"/>
    <n v="105"/>
  </r>
  <r>
    <n v="216916"/>
    <x v="176"/>
    <s v="PANKAJ KUMAR"/>
    <x v="3"/>
    <x v="0"/>
    <x v="1"/>
    <x v="0"/>
    <x v="2"/>
    <s v="Mutual Fund"/>
    <s v="Mirae Asset Hybrid-Equity Fund"/>
    <n v="106"/>
  </r>
  <r>
    <n v="216917"/>
    <x v="176"/>
    <s v="NEERA BHARDWAJ"/>
    <x v="11"/>
    <x v="0"/>
    <x v="1"/>
    <x v="0"/>
    <x v="2"/>
    <s v="Mutual Fund"/>
    <s v="Mirae Asset Hybrid-Equity Fund"/>
    <n v="107"/>
  </r>
  <r>
    <n v="216907"/>
    <x v="176"/>
    <s v="NAINA MADAN"/>
    <x v="0"/>
    <x v="0"/>
    <x v="5"/>
    <x v="0"/>
    <x v="0"/>
    <s v="Mutual Fund"/>
    <s v="HDFC Multicap Fund"/>
    <n v="350"/>
  </r>
  <r>
    <n v="216908"/>
    <x v="176"/>
    <s v="POOJA"/>
    <x v="1"/>
    <x v="0"/>
    <x v="5"/>
    <x v="0"/>
    <x v="0"/>
    <s v="Mutual Fund"/>
    <s v="ICICI PRU Multi Asset Fund"/>
    <n v="351"/>
  </r>
  <r>
    <n v="216923"/>
    <x v="176"/>
    <s v="NIKUNJ LEPCHA"/>
    <x v="3"/>
    <x v="0"/>
    <x v="6"/>
    <x v="0"/>
    <x v="0"/>
    <s v="Mutual Fund"/>
    <s v="ICICI Prudential Equity &amp; Debt Fund"/>
    <n v="646"/>
  </r>
  <r>
    <n v="216924"/>
    <x v="176"/>
    <s v="NIKUNJ LEPCHA"/>
    <x v="1"/>
    <x v="0"/>
    <x v="6"/>
    <x v="0"/>
    <x v="0"/>
    <s v="Mutual Fund"/>
    <s v="MIRAE ASSET MULTI CAP FUND"/>
    <n v="647"/>
  </r>
  <r>
    <n v="216909"/>
    <x v="176"/>
    <s v="MUKESH KUMAR"/>
    <x v="0"/>
    <x v="0"/>
    <x v="2"/>
    <x v="0"/>
    <x v="0"/>
    <s v="Mutual Fund"/>
    <s v="Mirae Asset Multi-cap Fund"/>
    <n v="907"/>
  </r>
  <r>
    <n v="216910"/>
    <x v="176"/>
    <s v="GAURAV SINGH PARMAR"/>
    <x v="3"/>
    <x v="0"/>
    <x v="2"/>
    <x v="0"/>
    <x v="1"/>
    <s v="Mutual Fund"/>
    <s v="Mirae Asset Multi-cap Fund"/>
    <n v="908"/>
  </r>
  <r>
    <n v="216930"/>
    <x v="176"/>
    <s v="AMRITA SINHA"/>
    <x v="0"/>
    <x v="0"/>
    <x v="4"/>
    <x v="1"/>
    <x v="0"/>
    <s v="Mutual Fund"/>
    <s v="PPFAS TAXSAVER FUND"/>
    <n v="1193"/>
  </r>
  <r>
    <n v="216931"/>
    <x v="176"/>
    <s v="AMRITA SINHA"/>
    <x v="10"/>
    <x v="0"/>
    <x v="4"/>
    <x v="1"/>
    <x v="0"/>
    <s v="Mutual Fund"/>
    <s v="HDFC MULTICAP FUND"/>
    <n v="1194"/>
  </r>
  <r>
    <n v="216925"/>
    <x v="176"/>
    <s v="SAIANSH KHURANA"/>
    <x v="11"/>
    <x v="0"/>
    <x v="4"/>
    <x v="1"/>
    <x v="0"/>
    <s v="Mutual Fund"/>
    <s v="SBI CHILDREN FUND"/>
    <n v="1195"/>
  </r>
  <r>
    <n v="216926"/>
    <x v="176"/>
    <s v="SAIANSH KHURANA"/>
    <x v="11"/>
    <x v="0"/>
    <x v="4"/>
    <x v="1"/>
    <x v="0"/>
    <s v="Mutual Fund"/>
    <s v="HDFC MULTICAP FUND"/>
    <n v="1196"/>
  </r>
  <r>
    <n v="216927"/>
    <x v="176"/>
    <s v="KRATI RASTOGI"/>
    <x v="3"/>
    <x v="0"/>
    <x v="4"/>
    <x v="1"/>
    <x v="0"/>
    <s v="Mutual Fund"/>
    <s v="SBI SMALL CAP FUND"/>
    <n v="1197"/>
  </r>
  <r>
    <n v="216928"/>
    <x v="176"/>
    <s v="VILAS GUNAJI"/>
    <x v="3"/>
    <x v="0"/>
    <x v="4"/>
    <x v="1"/>
    <x v="0"/>
    <s v="Mutual Fund"/>
    <s v="HDFC MULTICAP FUND"/>
    <n v="1198"/>
  </r>
  <r>
    <n v="216929"/>
    <x v="176"/>
    <s v="ANKITA KAPOOR"/>
    <x v="0"/>
    <x v="0"/>
    <x v="4"/>
    <x v="1"/>
    <x v="0"/>
    <s v="Mutual Fund"/>
    <s v="PPFAS TAXSAVER FUND"/>
    <n v="1199"/>
  </r>
  <r>
    <n v="217937"/>
    <x v="177"/>
    <s v="POOJA SETHI"/>
    <x v="11"/>
    <x v="0"/>
    <x v="1"/>
    <x v="0"/>
    <x v="0"/>
    <s v="Mutual Fund"/>
    <s v="mirae asset multicap fund"/>
    <n v="108"/>
  </r>
  <r>
    <n v="217938"/>
    <x v="177"/>
    <s v="POOJA SETHI"/>
    <x v="11"/>
    <x v="0"/>
    <x v="1"/>
    <x v="0"/>
    <x v="0"/>
    <s v="Mutual Fund"/>
    <s v="HDFC Large and Mid Cap Fund"/>
    <n v="109"/>
  </r>
  <r>
    <n v="217943"/>
    <x v="178"/>
    <s v="RASHMI SONI"/>
    <x v="3"/>
    <x v="0"/>
    <x v="1"/>
    <x v="0"/>
    <x v="0"/>
    <s v="Mutual Fund"/>
    <s v="Mirae Asset Multicap Fund"/>
    <n v="110"/>
  </r>
  <r>
    <n v="217944"/>
    <x v="178"/>
    <s v="SURAJ SINGH"/>
    <x v="0"/>
    <x v="0"/>
    <x v="1"/>
    <x v="0"/>
    <x v="0"/>
    <s v="Mutual Fund"/>
    <s v="ppfas tax saver fund"/>
    <n v="111"/>
  </r>
  <r>
    <n v="217945"/>
    <x v="178"/>
    <s v="SURAJ SINGH"/>
    <x v="0"/>
    <x v="0"/>
    <x v="1"/>
    <x v="0"/>
    <x v="0"/>
    <s v="Mutual Fund"/>
    <s v="quant tax saver fund"/>
    <n v="112"/>
  </r>
  <r>
    <n v="217946"/>
    <x v="178"/>
    <s v="SURAJ SINGH"/>
    <x v="0"/>
    <x v="0"/>
    <x v="1"/>
    <x v="0"/>
    <x v="0"/>
    <s v="Mutual Fund"/>
    <s v="hdfc multicap fund"/>
    <n v="113"/>
  </r>
  <r>
    <n v="217947"/>
    <x v="178"/>
    <s v="SURAJ SINGH"/>
    <x v="0"/>
    <x v="0"/>
    <x v="1"/>
    <x v="0"/>
    <x v="0"/>
    <s v="Mutual Fund"/>
    <s v="canara robeco small cap fund"/>
    <n v="114"/>
  </r>
  <r>
    <n v="217948"/>
    <x v="178"/>
    <s v="MD AFTAB HOSSAIN"/>
    <x v="1"/>
    <x v="0"/>
    <x v="1"/>
    <x v="0"/>
    <x v="1"/>
    <s v="Mutual Fund"/>
    <s v="HDFC MULTICAP FUND"/>
    <n v="115"/>
  </r>
  <r>
    <n v="217949"/>
    <x v="178"/>
    <s v="MD AFTAB HOSSAIN"/>
    <x v="7"/>
    <x v="0"/>
    <x v="1"/>
    <x v="0"/>
    <x v="2"/>
    <s v="Mutual Fund"/>
    <s v="axis midcap fund"/>
    <n v="116"/>
  </r>
  <r>
    <n v="217950"/>
    <x v="178"/>
    <s v="SHILPI AHUJA"/>
    <x v="17"/>
    <x v="0"/>
    <x v="1"/>
    <x v="0"/>
    <x v="1"/>
    <s v="Mutual Fund"/>
    <s v="HDFC Multi Cap Fund"/>
    <n v="117"/>
  </r>
  <r>
    <n v="217951"/>
    <x v="178"/>
    <s v="KUSANGI RAKESH"/>
    <x v="0"/>
    <x v="0"/>
    <x v="5"/>
    <x v="0"/>
    <x v="0"/>
    <s v="Mutual Fund"/>
    <s v="ICICI PRU Multi Asset Fund"/>
    <n v="346"/>
  </r>
  <r>
    <n v="217939"/>
    <x v="178"/>
    <s v="DISHA ARORA"/>
    <x v="0"/>
    <x v="0"/>
    <x v="5"/>
    <x v="0"/>
    <x v="0"/>
    <s v="Mutual Fund"/>
    <s v="Mirae Asset Multicap Fund"/>
    <n v="347"/>
  </r>
  <r>
    <n v="217940"/>
    <x v="178"/>
    <s v="PRIYA ARORA"/>
    <x v="11"/>
    <x v="0"/>
    <x v="5"/>
    <x v="0"/>
    <x v="0"/>
    <s v="Mutual Fund"/>
    <s v="Mirae Asset Multicap Fund"/>
    <n v="348"/>
  </r>
  <r>
    <n v="217934"/>
    <x v="178"/>
    <s v="RADHIKA SINGH"/>
    <x v="11"/>
    <x v="0"/>
    <x v="3"/>
    <x v="1"/>
    <x v="0"/>
    <s v="Mutual Fund"/>
    <s v="SBI SMALL CAP"/>
    <n v="462"/>
  </r>
  <r>
    <n v="217933"/>
    <x v="178"/>
    <s v="RADHIKA SINGH"/>
    <x v="11"/>
    <x v="0"/>
    <x v="3"/>
    <x v="1"/>
    <x v="0"/>
    <s v="Mutual Fund"/>
    <s v="Mirae Asset flexi cap fund"/>
    <n v="463"/>
  </r>
  <r>
    <n v="217941"/>
    <x v="178"/>
    <s v="KASHRI DEVI"/>
    <x v="14"/>
    <x v="1"/>
    <x v="6"/>
    <x v="0"/>
    <x v="0"/>
    <s v="Mutual Fund"/>
    <s v="MIRAE ASSET GREAT CONSUMER FUND"/>
    <n v="643"/>
  </r>
  <r>
    <n v="217942"/>
    <x v="178"/>
    <s v="KASHRI DEVI"/>
    <x v="14"/>
    <x v="1"/>
    <x v="6"/>
    <x v="0"/>
    <x v="0"/>
    <s v="Mutual Fund"/>
    <s v="MIRAE ASSET MULTI CAP FUND"/>
    <n v="644"/>
  </r>
  <r>
    <n v="217932"/>
    <x v="178"/>
    <s v="MUSTAHSAN NABEEL"/>
    <x v="10"/>
    <x v="0"/>
    <x v="6"/>
    <x v="0"/>
    <x v="0"/>
    <s v="Mutual Fund"/>
    <s v="MIRAE ASSET MULTI CAP FUND"/>
    <n v="645"/>
  </r>
  <r>
    <n v="217927"/>
    <x v="178"/>
    <s v="VIPIN KUMAR"/>
    <x v="10"/>
    <x v="0"/>
    <x v="2"/>
    <x v="0"/>
    <x v="1"/>
    <s v="Mutual Fund"/>
    <s v="Parag Parikh Tax Saver Fund"/>
    <n v="902"/>
  </r>
  <r>
    <n v="217925"/>
    <x v="178"/>
    <s v="VIPIN KUMAR"/>
    <x v="0"/>
    <x v="0"/>
    <x v="2"/>
    <x v="0"/>
    <x v="0"/>
    <s v="Mutual Fund"/>
    <s v="Mirae Asset Multi-cap Fund"/>
    <n v="909"/>
  </r>
  <r>
    <n v="217926"/>
    <x v="178"/>
    <s v="VIPIN KUMAR"/>
    <x v="0"/>
    <x v="0"/>
    <x v="2"/>
    <x v="0"/>
    <x v="0"/>
    <s v="Mutual Fund"/>
    <s v="Canara Robeco Focused Equity Fund"/>
    <n v="910"/>
  </r>
  <r>
    <n v="217929"/>
    <x v="178"/>
    <s v="SAVITA"/>
    <x v="28"/>
    <x v="1"/>
    <x v="2"/>
    <x v="0"/>
    <x v="0"/>
    <s v="Mutual Fund"/>
    <s v="Parag Parikh Tax Saver Fund"/>
    <n v="911"/>
  </r>
  <r>
    <n v="217935"/>
    <x v="178"/>
    <s v="RAHUL SINHA ROY"/>
    <x v="4"/>
    <x v="0"/>
    <x v="4"/>
    <x v="0"/>
    <x v="0"/>
    <s v="Mutual Fund"/>
    <s v="MIRAE ASSET MULTICAP FUND"/>
    <n v="1203"/>
  </r>
  <r>
    <n v="217930"/>
    <x v="178"/>
    <s v="DAMANJEET KAUR"/>
    <x v="11"/>
    <x v="0"/>
    <x v="4"/>
    <x v="0"/>
    <x v="0"/>
    <s v="Mutual Fund"/>
    <s v="HDFC MULTICAP FUND"/>
    <n v="1205"/>
  </r>
  <r>
    <n v="217931"/>
    <x v="178"/>
    <s v="DAMANJEET KAUR"/>
    <x v="11"/>
    <x v="0"/>
    <x v="4"/>
    <x v="0"/>
    <x v="0"/>
    <s v="Mutual Fund"/>
    <s v="MIRAE ASSET GREAT CONSUMER FUND"/>
    <n v="1206"/>
  </r>
  <r>
    <n v="217928"/>
    <x v="178"/>
    <s v="DAMANJEET KAUR"/>
    <x v="0"/>
    <x v="0"/>
    <x v="4"/>
    <x v="0"/>
    <x v="0"/>
    <s v="Mutual Fund"/>
    <s v="ICICI Prudential Multi Asset fund"/>
    <n v="1208"/>
  </r>
  <r>
    <n v="217952"/>
    <x v="178"/>
    <s v="ITI GOYAL"/>
    <x v="0"/>
    <x v="0"/>
    <x v="4"/>
    <x v="0"/>
    <x v="0"/>
    <s v="Mutual Fund"/>
    <s v="ICICI Prudential Multi Asset fund"/>
    <n v="1209"/>
  </r>
  <r>
    <n v="217953"/>
    <x v="178"/>
    <s v="ITI GOYAL"/>
    <x v="0"/>
    <x v="0"/>
    <x v="4"/>
    <x v="0"/>
    <x v="0"/>
    <s v="Mutual Fund"/>
    <s v="KOTAK MULTICAP FUND"/>
    <n v="1210"/>
  </r>
  <r>
    <n v="218978"/>
    <x v="179"/>
    <s v="DEEPESH KUMAR"/>
    <x v="3"/>
    <x v="0"/>
    <x v="1"/>
    <x v="0"/>
    <x v="0"/>
    <s v="Mutual Fund"/>
    <s v="Mirae Asset Multicap Fund"/>
    <n v="118"/>
  </r>
  <r>
    <n v="218979"/>
    <x v="179"/>
    <s v="INDUJA"/>
    <x v="7"/>
    <x v="0"/>
    <x v="1"/>
    <x v="0"/>
    <x v="0"/>
    <s v="Mutual Fund"/>
    <s v="axis growth opp.fund"/>
    <n v="119"/>
  </r>
  <r>
    <n v="218980"/>
    <x v="179"/>
    <s v="GAURAV YADAV"/>
    <x v="3"/>
    <x v="0"/>
    <x v="1"/>
    <x v="0"/>
    <x v="0"/>
    <s v="Mutual Fund"/>
    <s v="Mirae Asset Multicap Fund"/>
    <n v="120"/>
  </r>
  <r>
    <n v="218969"/>
    <x v="179"/>
    <s v="RAHUL JHA"/>
    <x v="7"/>
    <x v="0"/>
    <x v="5"/>
    <x v="0"/>
    <x v="0"/>
    <s v="Mutual Fund"/>
    <s v="Canara Robeco Equity Tax Saver"/>
    <n v="344"/>
  </r>
  <r>
    <n v="218970"/>
    <x v="179"/>
    <s v="RAHUL JHA"/>
    <x v="7"/>
    <x v="0"/>
    <x v="5"/>
    <x v="0"/>
    <x v="0"/>
    <s v="Mutual Fund"/>
    <s v="Invesco Tax Saver Fund"/>
    <n v="345"/>
  </r>
  <r>
    <n v="218968"/>
    <x v="179"/>
    <s v="DILIP DADU GAIKWAD"/>
    <x v="1"/>
    <x v="0"/>
    <x v="3"/>
    <x v="0"/>
    <x v="0"/>
    <s v="Mutual Fund"/>
    <s v="Kotak Multicap Fund"/>
    <n v="464"/>
  </r>
  <r>
    <n v="218965"/>
    <x v="179"/>
    <s v="ANAND V DHABU"/>
    <x v="3"/>
    <x v="0"/>
    <x v="6"/>
    <x v="0"/>
    <x v="0"/>
    <s v="Mutual Fund"/>
    <s v="MIRAE ASSET MULTI CAP FUND"/>
    <n v="627"/>
  </r>
  <r>
    <n v="218966"/>
    <x v="179"/>
    <s v="ANAND V DHABU"/>
    <x v="7"/>
    <x v="0"/>
    <x v="6"/>
    <x v="0"/>
    <x v="1"/>
    <s v="Mutual Fund"/>
    <s v="MIRAE ASSET MULTI CAP FUND"/>
    <n v="628"/>
  </r>
  <r>
    <n v="218967"/>
    <x v="179"/>
    <s v="ANAND V DHABU"/>
    <x v="3"/>
    <x v="0"/>
    <x v="6"/>
    <x v="0"/>
    <x v="1"/>
    <s v="Mutual Fund"/>
    <s v="MIRAE ASSET FLEXI CAP FUND"/>
    <n v="631"/>
  </r>
  <r>
    <n v="218957"/>
    <x v="179"/>
    <s v="RAHUL VERMA"/>
    <x v="25"/>
    <x v="1"/>
    <x v="6"/>
    <x v="0"/>
    <x v="0"/>
    <s v="Mutual Fund"/>
    <s v="MIRAE ASSET MULTI CAP FUND"/>
    <n v="641"/>
  </r>
  <r>
    <n v="218958"/>
    <x v="179"/>
    <s v="SAMENDRA PRATAP SINGH RAGHAV"/>
    <x v="0"/>
    <x v="0"/>
    <x v="6"/>
    <x v="0"/>
    <x v="0"/>
    <s v="Mutual Fund"/>
    <s v="MIRAE ASSET MULTI CAP FUND"/>
    <n v="642"/>
  </r>
  <r>
    <n v="218961"/>
    <x v="179"/>
    <s v="RAKESH SHARDA"/>
    <x v="6"/>
    <x v="1"/>
    <x v="2"/>
    <x v="0"/>
    <x v="1"/>
    <s v="Mutual Fund"/>
    <s v="Mirae Asset Multi-cap Fund"/>
    <n v="912"/>
  </r>
  <r>
    <n v="218963"/>
    <x v="179"/>
    <s v="RASHMI TOMER"/>
    <x v="0"/>
    <x v="0"/>
    <x v="2"/>
    <x v="0"/>
    <x v="1"/>
    <s v="Mutual Fund"/>
    <s v="Mirae Asset Flexi-cap Fund"/>
    <n v="913"/>
  </r>
  <r>
    <n v="218959"/>
    <x v="179"/>
    <s v="RENU AGGARWAL"/>
    <x v="6"/>
    <x v="1"/>
    <x v="2"/>
    <x v="0"/>
    <x v="0"/>
    <s v="Mutual Fund"/>
    <s v="ICICI Prudential Multi-Asset Fund"/>
    <n v="914"/>
  </r>
  <r>
    <n v="218960"/>
    <x v="179"/>
    <s v="RENU AGGARWAL"/>
    <x v="6"/>
    <x v="1"/>
    <x v="2"/>
    <x v="0"/>
    <x v="0"/>
    <s v="Mutual Fund"/>
    <s v="Mirae Asset Multi-cap Fund"/>
    <n v="915"/>
  </r>
  <r>
    <n v="218964"/>
    <x v="179"/>
    <s v="RASHMI TOMER"/>
    <x v="0"/>
    <x v="0"/>
    <x v="2"/>
    <x v="0"/>
    <x v="1"/>
    <s v="Mutual Fund"/>
    <s v="Canara Robeco Multi-cap Fund"/>
    <n v="916"/>
  </r>
  <r>
    <n v="218953"/>
    <x v="179"/>
    <s v="VIKAS TOKSYA"/>
    <x v="3"/>
    <x v="0"/>
    <x v="2"/>
    <x v="0"/>
    <x v="1"/>
    <s v="Mutual Fund"/>
    <s v="Parag Parikh Flexi-cap Fund"/>
    <n v="917"/>
  </r>
  <r>
    <n v="218962"/>
    <x v="179"/>
    <s v="RAKESH SHARDA"/>
    <x v="6"/>
    <x v="1"/>
    <x v="2"/>
    <x v="0"/>
    <x v="1"/>
    <s v="Mutual Fund"/>
    <s v="ICICI Prudential Multi-Asset Fund"/>
    <n v="918"/>
  </r>
  <r>
    <n v="218952"/>
    <x v="179"/>
    <s v="VIKAS TOKSYA"/>
    <x v="0"/>
    <x v="0"/>
    <x v="2"/>
    <x v="0"/>
    <x v="0"/>
    <s v="Mutual Fund"/>
    <s v="Mirae Asset Multi-cap Fund"/>
    <n v="919"/>
  </r>
  <r>
    <n v="218954"/>
    <x v="179"/>
    <s v="VINAY KUMAR YADAV"/>
    <x v="31"/>
    <x v="1"/>
    <x v="4"/>
    <x v="0"/>
    <x v="0"/>
    <s v="Mutual Fund"/>
    <s v="MIRAE ASSET MULTICAP FUND"/>
    <n v="1202"/>
  </r>
  <r>
    <n v="218955"/>
    <x v="179"/>
    <s v="ARCHIT AGARWAL"/>
    <x v="49"/>
    <x v="1"/>
    <x v="4"/>
    <x v="0"/>
    <x v="0"/>
    <s v="Mutual Fund"/>
    <s v="HDFC MULTICAP FUND"/>
    <n v="1204"/>
  </r>
  <r>
    <n v="218956"/>
    <x v="179"/>
    <s v="MOHITA SEHGAL"/>
    <x v="59"/>
    <x v="1"/>
    <x v="4"/>
    <x v="0"/>
    <x v="0"/>
    <s v="Mutual Fund"/>
    <s v="ICICI Prudential Multi Asset fund"/>
    <n v="1207"/>
  </r>
  <r>
    <n v="218981"/>
    <x v="180"/>
    <s v="CHARLES"/>
    <x v="7"/>
    <x v="0"/>
    <x v="1"/>
    <x v="0"/>
    <x v="0"/>
    <s v="Mutual Fund"/>
    <s v="Mirae Asset Multicap Fund"/>
    <n v="121"/>
  </r>
  <r>
    <n v="218986"/>
    <x v="180"/>
    <s v="SHIBU VARGHESE"/>
    <x v="7"/>
    <x v="0"/>
    <x v="5"/>
    <x v="0"/>
    <x v="0"/>
    <s v="Mutual Fund"/>
    <s v="Mirae Asset Flexicap Fund"/>
    <n v="338"/>
  </r>
  <r>
    <n v="218987"/>
    <x v="180"/>
    <s v="RAJAN RAJESH GUPTA"/>
    <x v="7"/>
    <x v="0"/>
    <x v="5"/>
    <x v="0"/>
    <x v="0"/>
    <s v="Mutual Fund"/>
    <s v="HDFC Multicap Fund"/>
    <n v="339"/>
  </r>
  <r>
    <n v="218988"/>
    <x v="180"/>
    <s v="DEVI ARCHANA MOHANTY"/>
    <x v="5"/>
    <x v="0"/>
    <x v="5"/>
    <x v="1"/>
    <x v="0"/>
    <s v="Mutual Fund"/>
    <s v="ICICI PRU Multi Asset Fund"/>
    <n v="340"/>
  </r>
  <r>
    <n v="218989"/>
    <x v="180"/>
    <s v="DEVI ARCHANA MOHANTY"/>
    <x v="5"/>
    <x v="0"/>
    <x v="5"/>
    <x v="1"/>
    <x v="0"/>
    <s v="Mutual Fund"/>
    <s v="Kotak Tax Saver Fund"/>
    <n v="343"/>
  </r>
  <r>
    <n v="218982"/>
    <x v="180"/>
    <s v="POOJA VERMA"/>
    <x v="35"/>
    <x v="1"/>
    <x v="6"/>
    <x v="0"/>
    <x v="0"/>
    <s v="Mutual Fund"/>
    <s v="MIRAE ASSET MULTI CAP FUND"/>
    <n v="629"/>
  </r>
  <r>
    <n v="218984"/>
    <x v="180"/>
    <s v="SANTOSH KUMAR"/>
    <x v="0"/>
    <x v="0"/>
    <x v="6"/>
    <x v="0"/>
    <x v="1"/>
    <s v="Mutual Fund"/>
    <s v="ICICI PRUDENTIAL MULTI ASSET FUND"/>
    <n v="630"/>
  </r>
  <r>
    <n v="218983"/>
    <x v="180"/>
    <s v="SANTOSH KUMAR"/>
    <x v="0"/>
    <x v="0"/>
    <x v="6"/>
    <x v="0"/>
    <x v="1"/>
    <s v="Mutual Fund"/>
    <s v="HDFC MULTI CAP FUND"/>
    <n v="632"/>
  </r>
  <r>
    <n v="218985"/>
    <x v="180"/>
    <s v="BHUSHAN PRAKASH RAHATEKAR"/>
    <x v="3"/>
    <x v="0"/>
    <x v="6"/>
    <x v="0"/>
    <x v="1"/>
    <s v="Mutual Fund"/>
    <s v="KOTAK MULTI CAP FUND"/>
    <n v="633"/>
  </r>
  <r>
    <n v="219059"/>
    <x v="180"/>
    <s v="AKHIL CHADHA"/>
    <x v="4"/>
    <x v="0"/>
    <x v="2"/>
    <x v="0"/>
    <x v="0"/>
    <s v="Mutual Fund"/>
    <s v="Mirae Asset Multi-Cap Fund."/>
    <n v="926"/>
  </r>
  <r>
    <n v="218971"/>
    <x v="180"/>
    <s v="YOGESH VIRMANI"/>
    <x v="4"/>
    <x v="0"/>
    <x v="2"/>
    <x v="0"/>
    <x v="2"/>
    <s v="Mutual Fund"/>
    <s v="SBI small-cap fund."/>
    <n v="927"/>
  </r>
  <r>
    <n v="218973"/>
    <x v="180"/>
    <s v="JITENDER JAIN"/>
    <x v="5"/>
    <x v="0"/>
    <x v="2"/>
    <x v="0"/>
    <x v="0"/>
    <s v="Mutual Fund"/>
    <s v="Mirae Asset Multi-cap Fund"/>
    <n v="928"/>
  </r>
  <r>
    <n v="218974"/>
    <x v="180"/>
    <s v="SARVDEEP SINGH"/>
    <x v="15"/>
    <x v="0"/>
    <x v="2"/>
    <x v="0"/>
    <x v="1"/>
    <s v="Mutual Fund"/>
    <s v="Mirae Asset Multi-cap Fund"/>
    <n v="929"/>
  </r>
  <r>
    <n v="218972"/>
    <x v="180"/>
    <s v="ANSHUL GUPTA"/>
    <x v="22"/>
    <x v="1"/>
    <x v="2"/>
    <x v="0"/>
    <x v="1"/>
    <s v="Mutual Fund"/>
    <s v="Mirae Asset Multi-cap Fund"/>
    <n v="930"/>
  </r>
  <r>
    <n v="218975"/>
    <x v="180"/>
    <s v="BHOLA SINGH"/>
    <x v="43"/>
    <x v="1"/>
    <x v="2"/>
    <x v="0"/>
    <x v="1"/>
    <s v="Mutual Fund"/>
    <s v="Mirae Asset Multi-cap Fund"/>
    <n v="931"/>
  </r>
  <r>
    <n v="219058"/>
    <x v="180"/>
    <s v="KAUSHIK KUMAR DE"/>
    <x v="12"/>
    <x v="0"/>
    <x v="2"/>
    <x v="0"/>
    <x v="0"/>
    <s v="Mutual Fund"/>
    <s v="Mirae Asset Multi-Cap Fund."/>
    <n v="932"/>
  </r>
  <r>
    <n v="218990"/>
    <x v="180"/>
    <s v="TANYA GUPTA"/>
    <x v="4"/>
    <x v="1"/>
    <x v="0"/>
    <x v="0"/>
    <x v="0"/>
    <s v="Mutual Fund"/>
    <s v="Kotak multi asset allocator FoF"/>
    <n v="1124"/>
  </r>
  <r>
    <n v="218976"/>
    <x v="180"/>
    <s v="KARAN KAPOOR"/>
    <x v="6"/>
    <x v="1"/>
    <x v="4"/>
    <x v="0"/>
    <x v="0"/>
    <s v="Mutual Fund"/>
    <s v="JM FLEXICAP FUND"/>
    <n v="1200"/>
  </r>
  <r>
    <n v="218977"/>
    <x v="180"/>
    <s v="KARAN KAPOOR"/>
    <x v="6"/>
    <x v="1"/>
    <x v="4"/>
    <x v="0"/>
    <x v="0"/>
    <s v="Mutual Fund"/>
    <s v="ICICI Prudential Multi Asset fund"/>
    <n v="1201"/>
  </r>
  <r>
    <n v="219002"/>
    <x v="181"/>
    <s v="ARJUN AGARWAL"/>
    <x v="3"/>
    <x v="0"/>
    <x v="1"/>
    <x v="1"/>
    <x v="0"/>
    <s v="Mutual Fund"/>
    <s v="sbi magnum childrean benefit plan"/>
    <n v="122"/>
  </r>
  <r>
    <n v="219003"/>
    <x v="181"/>
    <s v="DEVESH JOSHI"/>
    <x v="6"/>
    <x v="1"/>
    <x v="1"/>
    <x v="0"/>
    <x v="0"/>
    <s v="Mutual Fund"/>
    <s v="mirae asset multicap fund"/>
    <n v="124"/>
  </r>
  <r>
    <n v="219007"/>
    <x v="181"/>
    <s v="HITESH ARORA"/>
    <x v="11"/>
    <x v="0"/>
    <x v="5"/>
    <x v="0"/>
    <x v="0"/>
    <s v="Mutual Fund"/>
    <s v="Mirae Asset Multicap Fund"/>
    <n v="335"/>
  </r>
  <r>
    <n v="219008"/>
    <x v="181"/>
    <s v="HITESH ARORA"/>
    <x v="6"/>
    <x v="1"/>
    <x v="5"/>
    <x v="0"/>
    <x v="0"/>
    <s v="Mutual Fund"/>
    <s v="Mirae Asset Multicap Fund"/>
    <n v="336"/>
  </r>
  <r>
    <n v="219010"/>
    <x v="181"/>
    <s v="NUTAN KUMARI"/>
    <x v="1"/>
    <x v="0"/>
    <x v="5"/>
    <x v="0"/>
    <x v="0"/>
    <s v="Mutual Fund"/>
    <s v="ICICI PRU Multi Asset Fund"/>
    <n v="337"/>
  </r>
  <r>
    <n v="219009"/>
    <x v="181"/>
    <s v="AMIT GUPTA"/>
    <x v="7"/>
    <x v="0"/>
    <x v="5"/>
    <x v="0"/>
    <x v="0"/>
    <s v="Mutual Fund"/>
    <s v="Mirae Asset Multicap Fund"/>
    <n v="341"/>
  </r>
  <r>
    <n v="219011"/>
    <x v="181"/>
    <s v="NUTAN KUMARI"/>
    <x v="1"/>
    <x v="0"/>
    <x v="5"/>
    <x v="0"/>
    <x v="0"/>
    <s v="Mutual Fund"/>
    <s v="Mirae Asset Multicap Fund"/>
    <n v="342"/>
  </r>
  <r>
    <n v="219000"/>
    <x v="181"/>
    <s v="ANIL KUMAR TOMAR"/>
    <x v="11"/>
    <x v="0"/>
    <x v="6"/>
    <x v="1"/>
    <x v="0"/>
    <s v="Mutual Fund"/>
    <s v="ICICI PRUDENTIAL MULTI ASSET FUND"/>
    <n v="634"/>
  </r>
  <r>
    <n v="219001"/>
    <x v="181"/>
    <s v="ANIL KUMAR TOMAR"/>
    <x v="11"/>
    <x v="0"/>
    <x v="6"/>
    <x v="1"/>
    <x v="0"/>
    <s v="Mutual Fund"/>
    <s v="HDFC MULTI CAP FUND"/>
    <n v="635"/>
  </r>
  <r>
    <n v="218991"/>
    <x v="181"/>
    <s v="SANTOSH KUMAR SAH"/>
    <x v="1"/>
    <x v="0"/>
    <x v="6"/>
    <x v="0"/>
    <x v="1"/>
    <s v="Mutual Fund"/>
    <s v="HDFC MULTI CAP FUND"/>
    <n v="636"/>
  </r>
  <r>
    <n v="218992"/>
    <x v="181"/>
    <s v="SANTOSH KUMAR SAH"/>
    <x v="1"/>
    <x v="0"/>
    <x v="6"/>
    <x v="0"/>
    <x v="0"/>
    <s v="Mutual Fund"/>
    <s v="MIRAE ASSET MULTI CAP FUND"/>
    <n v="637"/>
  </r>
  <r>
    <n v="218993"/>
    <x v="181"/>
    <s v="ANNESHA NANDY"/>
    <x v="11"/>
    <x v="0"/>
    <x v="6"/>
    <x v="0"/>
    <x v="1"/>
    <s v="Mutual Fund"/>
    <s v="MIRAE ASSET MULTI CAP FUND"/>
    <n v="638"/>
  </r>
  <r>
    <n v="219004"/>
    <x v="181"/>
    <s v="SUNIL KUMAR SAH"/>
    <x v="1"/>
    <x v="0"/>
    <x v="6"/>
    <x v="0"/>
    <x v="1"/>
    <s v="Mutual Fund"/>
    <s v="MIRAE ASSET MULTI CAP FUND"/>
    <n v="640"/>
  </r>
  <r>
    <n v="218996"/>
    <x v="181"/>
    <s v="SHANTANU BUDHALAKOTI"/>
    <x v="0"/>
    <x v="0"/>
    <x v="2"/>
    <x v="0"/>
    <x v="0"/>
    <s v="Mutual Fund"/>
    <s v="Mirae Asset Multi-cap Fund"/>
    <n v="920"/>
  </r>
  <r>
    <n v="218997"/>
    <x v="181"/>
    <s v="ANSHUL GUPTA"/>
    <x v="0"/>
    <x v="0"/>
    <x v="2"/>
    <x v="0"/>
    <x v="0"/>
    <s v="Mutual Fund"/>
    <s v="Mirae Asset Multi-cap Fund"/>
    <n v="921"/>
  </r>
  <r>
    <n v="218998"/>
    <x v="181"/>
    <s v="MATHEW VERGHESE"/>
    <x v="0"/>
    <x v="0"/>
    <x v="2"/>
    <x v="0"/>
    <x v="0"/>
    <s v="Mutual Fund"/>
    <s v="Mirae Asset Multi-cap Fund"/>
    <n v="922"/>
  </r>
  <r>
    <n v="218999"/>
    <x v="181"/>
    <s v="MATHEW VERGHESE"/>
    <x v="0"/>
    <x v="0"/>
    <x v="2"/>
    <x v="0"/>
    <x v="1"/>
    <s v="Mutual Fund"/>
    <s v="Mirae Asset Multi-cap Fund"/>
    <n v="923"/>
  </r>
  <r>
    <n v="218994"/>
    <x v="181"/>
    <s v="ROHIT THAKUR"/>
    <x v="0"/>
    <x v="0"/>
    <x v="2"/>
    <x v="0"/>
    <x v="0"/>
    <s v="Mutual Fund"/>
    <s v="Canara Robeco Multi-cap Fund"/>
    <n v="924"/>
  </r>
  <r>
    <n v="218995"/>
    <x v="181"/>
    <s v="ROHIT THAKUR"/>
    <x v="0"/>
    <x v="0"/>
    <x v="2"/>
    <x v="0"/>
    <x v="0"/>
    <s v="Mutual Fund"/>
    <s v="Mirae Asset Multi-cap Fund"/>
    <n v="925"/>
  </r>
  <r>
    <n v="219005"/>
    <x v="181"/>
    <s v="RENU BHATT"/>
    <x v="6"/>
    <x v="1"/>
    <x v="2"/>
    <x v="0"/>
    <x v="0"/>
    <s v="Mutual Fund"/>
    <s v="Mirae Asset Flexi-cap Fund"/>
    <n v="935"/>
  </r>
  <r>
    <n v="219006"/>
    <x v="181"/>
    <s v="RENU BHATT"/>
    <x v="6"/>
    <x v="1"/>
    <x v="2"/>
    <x v="0"/>
    <x v="0"/>
    <s v="Mutual Fund"/>
    <s v="Parag Parikh Flexi-cap Fund"/>
    <n v="936"/>
  </r>
  <r>
    <n v="219037"/>
    <x v="182"/>
    <s v="SUNIL"/>
    <x v="1"/>
    <x v="0"/>
    <x v="1"/>
    <x v="0"/>
    <x v="0"/>
    <s v="Mutual Fund"/>
    <s v="nippon small cap fund"/>
    <n v="123"/>
  </r>
  <r>
    <n v="219039"/>
    <x v="182"/>
    <s v="SUBHASH CHAND"/>
    <x v="0"/>
    <x v="0"/>
    <x v="1"/>
    <x v="0"/>
    <x v="0"/>
    <s v="Mutual Fund"/>
    <s v="HDFC Multi Cap Fund"/>
    <n v="125"/>
  </r>
  <r>
    <n v="219040"/>
    <x v="182"/>
    <s v="SUBHASH CHAND"/>
    <x v="0"/>
    <x v="0"/>
    <x v="1"/>
    <x v="0"/>
    <x v="0"/>
    <s v="Mutual Fund"/>
    <s v="mirae asset multicap fund"/>
    <n v="126"/>
  </r>
  <r>
    <n v="219041"/>
    <x v="182"/>
    <s v="ADESH KUMAR"/>
    <x v="0"/>
    <x v="0"/>
    <x v="1"/>
    <x v="0"/>
    <x v="0"/>
    <s v="Mutual Fund"/>
    <s v="mirae asset multicap fund"/>
    <n v="127"/>
  </r>
  <r>
    <n v="219042"/>
    <x v="182"/>
    <s v="ROMITA CHUGH"/>
    <x v="7"/>
    <x v="0"/>
    <x v="1"/>
    <x v="0"/>
    <x v="0"/>
    <s v="Mutual Fund"/>
    <s v="mirae asset multicap fund"/>
    <n v="128"/>
  </r>
  <r>
    <n v="219043"/>
    <x v="182"/>
    <s v="ROMITA CHUGH"/>
    <x v="7"/>
    <x v="0"/>
    <x v="1"/>
    <x v="0"/>
    <x v="0"/>
    <s v="Mutual Fund"/>
    <s v="HDFC large &amp; midcap fund"/>
    <n v="129"/>
  </r>
  <r>
    <n v="219023"/>
    <x v="182"/>
    <s v="ABHISHEK KUMAR SINHA"/>
    <x v="0"/>
    <x v="0"/>
    <x v="5"/>
    <x v="0"/>
    <x v="0"/>
    <s v="Mutual Fund"/>
    <s v="Mirae Asset Multicap Fund"/>
    <n v="328"/>
  </r>
  <r>
    <n v="219025"/>
    <x v="182"/>
    <s v="ABHISHEK KUMAR SINHA"/>
    <x v="0"/>
    <x v="0"/>
    <x v="5"/>
    <x v="0"/>
    <x v="0"/>
    <s v="Mutual Fund"/>
    <s v="ICICI PRU Multi Asset Fund"/>
    <n v="332"/>
  </r>
  <r>
    <n v="219026"/>
    <x v="182"/>
    <s v="ANIL KUMAR ("/>
    <x v="0"/>
    <x v="0"/>
    <x v="5"/>
    <x v="0"/>
    <x v="0"/>
    <s v="Mutual Fund"/>
    <s v="ICICI PRU Multi Asset Fund"/>
    <n v="333"/>
  </r>
  <r>
    <n v="219024"/>
    <x v="182"/>
    <s v="ABHISHEK KUMAR SINHA"/>
    <x v="0"/>
    <x v="0"/>
    <x v="5"/>
    <x v="0"/>
    <x v="0"/>
    <s v="Mutual Fund"/>
    <s v="HDFC Focused 30 Fund"/>
    <n v="334"/>
  </r>
  <r>
    <n v="219016"/>
    <x v="182"/>
    <s v="ARUN ANAND"/>
    <x v="3"/>
    <x v="0"/>
    <x v="6"/>
    <x v="0"/>
    <x v="0"/>
    <s v="Mutual Fund"/>
    <s v="MIRAE ASSET MULTI CAP FUND"/>
    <n v="622"/>
  </r>
  <r>
    <n v="219027"/>
    <x v="182"/>
    <s v="PUSHPENDRA CHAUHAN"/>
    <x v="1"/>
    <x v="0"/>
    <x v="6"/>
    <x v="0"/>
    <x v="1"/>
    <s v="Mutual Fund"/>
    <s v="KOTAK MULTI CAP FUND"/>
    <n v="623"/>
  </r>
  <r>
    <n v="219014"/>
    <x v="182"/>
    <s v="SANTOSH KUMAR"/>
    <x v="6"/>
    <x v="1"/>
    <x v="6"/>
    <x v="0"/>
    <x v="0"/>
    <s v="Mutual Fund"/>
    <s v="MIRAE ASSET MULTI CAP FUND"/>
    <n v="624"/>
  </r>
  <r>
    <n v="219012"/>
    <x v="182"/>
    <s v="RUCHIT RAJESH JANI"/>
    <x v="0"/>
    <x v="0"/>
    <x v="6"/>
    <x v="0"/>
    <x v="0"/>
    <s v="Mutual Fund"/>
    <s v="MIRAE ASSET MULTI CAP FUND"/>
    <n v="625"/>
  </r>
  <r>
    <n v="219013"/>
    <x v="182"/>
    <s v="RUCHIT RAJESH JANI"/>
    <x v="10"/>
    <x v="0"/>
    <x v="6"/>
    <x v="0"/>
    <x v="0"/>
    <s v="Mutual Fund"/>
    <s v="ICICI PRUDENTIAL MULTI ASSET FUND"/>
    <n v="626"/>
  </r>
  <r>
    <n v="219017"/>
    <x v="182"/>
    <s v="SUNIL KUMAR B N"/>
    <x v="0"/>
    <x v="0"/>
    <x v="6"/>
    <x v="0"/>
    <x v="0"/>
    <s v="Mutual Fund"/>
    <s v="MIRAE ASSET MULTI CAP FUND"/>
    <n v="639"/>
  </r>
  <r>
    <n v="219015"/>
    <x v="182"/>
    <s v="JITENDRA KUMAR YADAV"/>
    <x v="4"/>
    <x v="0"/>
    <x v="2"/>
    <x v="0"/>
    <x v="0"/>
    <s v="Mutual Fund"/>
    <s v="Mirae Asset Multi-cap Fund"/>
    <n v="933"/>
  </r>
  <r>
    <n v="219022"/>
    <x v="182"/>
    <s v="SANGEETA DHONDHIYAL"/>
    <x v="5"/>
    <x v="0"/>
    <x v="2"/>
    <x v="1"/>
    <x v="0"/>
    <s v="Mutual Fund"/>
    <s v="HDFC MULTI-CAP FUND"/>
    <n v="934"/>
  </r>
  <r>
    <n v="219028"/>
    <x v="182"/>
    <s v="ANKUR MAHESHWARI"/>
    <x v="0"/>
    <x v="0"/>
    <x v="2"/>
    <x v="0"/>
    <x v="0"/>
    <s v="Mutual Fund"/>
    <s v="MIRAE ASSET MULTI-CAP FUND"/>
    <n v="937"/>
  </r>
  <r>
    <n v="219018"/>
    <x v="182"/>
    <s v="BANDANA MALL"/>
    <x v="18"/>
    <x v="0"/>
    <x v="2"/>
    <x v="0"/>
    <x v="2"/>
    <s v="Mutual Fund"/>
    <s v="Mirae Asset Tax Saver Fund"/>
    <n v="938"/>
  </r>
  <r>
    <n v="219019"/>
    <x v="182"/>
    <s v="BANDANA MALL"/>
    <x v="10"/>
    <x v="0"/>
    <x v="2"/>
    <x v="0"/>
    <x v="0"/>
    <s v="Mutual Fund"/>
    <s v="Parag Parikh Tax Saver Fund"/>
    <n v="939"/>
  </r>
  <r>
    <n v="219021"/>
    <x v="182"/>
    <s v="PRIYANKA JHA"/>
    <x v="1"/>
    <x v="0"/>
    <x v="4"/>
    <x v="0"/>
    <x v="0"/>
    <s v="Mutual Fund"/>
    <s v="HDFC MULTICAP FUND"/>
    <n v="1211"/>
  </r>
  <r>
    <n v="219020"/>
    <x v="182"/>
    <s v="PRIYANKA JHA"/>
    <x v="1"/>
    <x v="0"/>
    <x v="4"/>
    <x v="0"/>
    <x v="0"/>
    <s v="Mutual Fund"/>
    <s v="ICICI Prudential Multi Asset fund"/>
    <n v="1215"/>
  </r>
  <r>
    <n v="221102"/>
    <x v="183"/>
    <s v="RITESH GUPTA"/>
    <x v="7"/>
    <x v="0"/>
    <x v="1"/>
    <x v="1"/>
    <x v="0"/>
    <s v="Mutual Fund"/>
    <s v="mirae asset flexi cap fund"/>
    <n v="130"/>
  </r>
  <r>
    <n v="219046"/>
    <x v="183"/>
    <s v="RUBBI"/>
    <x v="0"/>
    <x v="0"/>
    <x v="5"/>
    <x v="1"/>
    <x v="0"/>
    <s v="Mutual Fund"/>
    <s v="ICICI PRU Multi Asset Fund"/>
    <n v="327"/>
  </r>
  <r>
    <n v="219044"/>
    <x v="183"/>
    <s v="TRISHA GUPTA"/>
    <x v="0"/>
    <x v="0"/>
    <x v="5"/>
    <x v="1"/>
    <x v="0"/>
    <s v="Mutual Fund"/>
    <s v="Mirae Asset Tax Saver"/>
    <n v="329"/>
  </r>
  <r>
    <n v="219045"/>
    <x v="183"/>
    <s v="MAMTA PRASAD"/>
    <x v="3"/>
    <x v="1"/>
    <x v="3"/>
    <x v="0"/>
    <x v="0"/>
    <s v="Mutual Fund"/>
    <s v="ICICI Multi Asset Fund"/>
    <n v="465"/>
  </r>
  <r>
    <n v="219038"/>
    <x v="183"/>
    <s v="MONIKA SHARMA"/>
    <x v="11"/>
    <x v="0"/>
    <x v="3"/>
    <x v="1"/>
    <x v="0"/>
    <s v="Mutual Fund"/>
    <s v="Kotak Multicap Fund"/>
    <n v="467"/>
  </r>
  <r>
    <n v="219030"/>
    <x v="183"/>
    <s v="ATUL SINGHAL"/>
    <x v="0"/>
    <x v="0"/>
    <x v="6"/>
    <x v="1"/>
    <x v="0"/>
    <s v="Mutual Fund"/>
    <s v="ICICI PRUDENTIAL MULTI ASSET FUND"/>
    <n v="618"/>
  </r>
  <r>
    <n v="219031"/>
    <x v="183"/>
    <s v="ATUL SINGHAL"/>
    <x v="0"/>
    <x v="0"/>
    <x v="6"/>
    <x v="1"/>
    <x v="0"/>
    <s v="Mutual Fund"/>
    <s v="HDFC MULTI CAP FUND"/>
    <n v="619"/>
  </r>
  <r>
    <n v="219032"/>
    <x v="183"/>
    <s v="ATUL SINGHAL"/>
    <x v="0"/>
    <x v="0"/>
    <x v="6"/>
    <x v="1"/>
    <x v="0"/>
    <s v="Mutual Fund"/>
    <s v="MIRAE ASSET GREAT CONSUMER FUND"/>
    <n v="620"/>
  </r>
  <r>
    <n v="219033"/>
    <x v="183"/>
    <s v="HEMLATA SHARMA"/>
    <x v="28"/>
    <x v="1"/>
    <x v="2"/>
    <x v="0"/>
    <x v="1"/>
    <s v="Mutual Fund"/>
    <s v="Kotak Multicap Fund"/>
    <n v="940"/>
  </r>
  <r>
    <n v="219034"/>
    <x v="183"/>
    <s v="HEMLATA SHARMA"/>
    <x v="3"/>
    <x v="1"/>
    <x v="2"/>
    <x v="0"/>
    <x v="1"/>
    <s v="Mutual Fund"/>
    <s v="Parag Parikh Flexi-cap Fund"/>
    <n v="941"/>
  </r>
  <r>
    <n v="219029"/>
    <x v="183"/>
    <s v="JITENDRA KUMAR"/>
    <x v="6"/>
    <x v="1"/>
    <x v="0"/>
    <x v="0"/>
    <x v="0"/>
    <s v="Mutual Fund"/>
    <s v="ICICI Prudential Multi Asset Fund"/>
    <n v="1121"/>
  </r>
  <r>
    <n v="219035"/>
    <x v="183"/>
    <s v="BHUMIKA AGRAWAL"/>
    <x v="1"/>
    <x v="1"/>
    <x v="0"/>
    <x v="0"/>
    <x v="0"/>
    <s v="Mutual Fund"/>
    <s v="Quant Flexi Cap Fund"/>
    <n v="1122"/>
  </r>
  <r>
    <n v="219036"/>
    <x v="183"/>
    <s v="BHUMIKA AGRAWAL"/>
    <x v="3"/>
    <x v="1"/>
    <x v="0"/>
    <x v="0"/>
    <x v="0"/>
    <s v="Mutual Fund"/>
    <s v="Mirae Asset Great Consumer fund"/>
    <n v="1123"/>
  </r>
  <r>
    <n v="221100"/>
    <x v="184"/>
    <s v="ZEESHAN"/>
    <x v="11"/>
    <x v="0"/>
    <x v="1"/>
    <x v="1"/>
    <x v="0"/>
    <s v="Mutual Fund"/>
    <s v="Parag Parikh Tax Saver Fund"/>
    <n v="131"/>
  </r>
  <r>
    <n v="221101"/>
    <x v="184"/>
    <s v="ZEESHAN"/>
    <x v="11"/>
    <x v="0"/>
    <x v="1"/>
    <x v="1"/>
    <x v="0"/>
    <s v="Mutual Fund"/>
    <s v="quant tax plan"/>
    <n v="132"/>
  </r>
  <r>
    <n v="219053"/>
    <x v="184"/>
    <s v="PUSHPA KUMARI"/>
    <x v="5"/>
    <x v="0"/>
    <x v="5"/>
    <x v="1"/>
    <x v="0"/>
    <s v="Mutual Fund"/>
    <s v="HDFC Multicap Fund"/>
    <n v="326"/>
  </r>
  <r>
    <n v="219052"/>
    <x v="184"/>
    <s v="PUSHPA KUMAR"/>
    <x v="5"/>
    <x v="0"/>
    <x v="5"/>
    <x v="1"/>
    <x v="0"/>
    <s v="Mutual Fund"/>
    <s v="ICICI PRU Multi Asset Fund"/>
    <n v="330"/>
  </r>
  <r>
    <n v="219054"/>
    <x v="184"/>
    <s v="SHIBU VARGHESE"/>
    <x v="6"/>
    <x v="1"/>
    <x v="5"/>
    <x v="0"/>
    <x v="1"/>
    <s v="Mutual Fund"/>
    <s v="ICICI PRU Multi Asset Fund"/>
    <n v="331"/>
  </r>
  <r>
    <n v="219049"/>
    <x v="184"/>
    <s v="ANURODH G SHAHAPURKAR"/>
    <x v="6"/>
    <x v="1"/>
    <x v="3"/>
    <x v="0"/>
    <x v="0"/>
    <s v="Mutual Fund"/>
    <s v="Kotak Multicap Fund"/>
    <n v="466"/>
  </r>
  <r>
    <n v="219050"/>
    <x v="184"/>
    <s v="ANURODH G SHAHAPURKAR"/>
    <x v="6"/>
    <x v="1"/>
    <x v="3"/>
    <x v="0"/>
    <x v="0"/>
    <s v="Mutual Fund"/>
    <s v="HDFC small fund"/>
    <n v="469"/>
  </r>
  <r>
    <n v="219051"/>
    <x v="184"/>
    <s v="POOJA SHARMA"/>
    <x v="0"/>
    <x v="0"/>
    <x v="6"/>
    <x v="0"/>
    <x v="0"/>
    <s v="Mutual Fund"/>
    <s v="HDFC MULTI CAP FUND"/>
    <n v="621"/>
  </r>
  <r>
    <n v="219055"/>
    <x v="184"/>
    <s v="VIJAY SHARMA"/>
    <x v="11"/>
    <x v="0"/>
    <x v="2"/>
    <x v="1"/>
    <x v="0"/>
    <s v="Mutual Fund"/>
    <s v="Parag Parikh Tax Saver Fund"/>
    <n v="942"/>
  </r>
  <r>
    <n v="219056"/>
    <x v="184"/>
    <s v="VIJAY SHARMA"/>
    <x v="11"/>
    <x v="0"/>
    <x v="2"/>
    <x v="1"/>
    <x v="0"/>
    <s v="Mutual Fund"/>
    <s v="Quant tax plan"/>
    <n v="943"/>
  </r>
  <r>
    <n v="219057"/>
    <x v="184"/>
    <s v="HIMANSHU KHANNA"/>
    <x v="3"/>
    <x v="0"/>
    <x v="2"/>
    <x v="0"/>
    <x v="0"/>
    <s v="Mutual Fund"/>
    <s v="Kotak Multicap Fund"/>
    <n v="944"/>
  </r>
  <r>
    <n v="219064"/>
    <x v="184"/>
    <s v="RAKESH SHARDA"/>
    <x v="6"/>
    <x v="1"/>
    <x v="2"/>
    <x v="0"/>
    <x v="1"/>
    <s v="Mutual Fund"/>
    <s v="Quant Flexi-Cap Fund"/>
    <n v="945"/>
  </r>
  <r>
    <n v="219065"/>
    <x v="184"/>
    <s v="RAKESH SHARDA"/>
    <x v="26"/>
    <x v="1"/>
    <x v="2"/>
    <x v="0"/>
    <x v="1"/>
    <s v="Mutual Fund"/>
    <s v="MIRAE ASSET MULTI-CAP FUND"/>
    <n v="946"/>
  </r>
  <r>
    <n v="219062"/>
    <x v="184"/>
    <s v="MRITUNJAY NARAYAN SINGH"/>
    <x v="11"/>
    <x v="0"/>
    <x v="2"/>
    <x v="0"/>
    <x v="0"/>
    <s v="Mutual Fund"/>
    <s v="Mirae Asset Flexi-Cap Fund."/>
    <n v="947"/>
  </r>
  <r>
    <n v="219063"/>
    <x v="184"/>
    <s v="MRITUNJAY NARAYAN SINGH"/>
    <x v="11"/>
    <x v="0"/>
    <x v="2"/>
    <x v="0"/>
    <x v="0"/>
    <s v="Mutual Fund"/>
    <s v="Canara Robeco Multi-cap Fund"/>
    <n v="948"/>
  </r>
  <r>
    <n v="219048"/>
    <x v="184"/>
    <s v="SMRITI KHANDELWAL"/>
    <x v="11"/>
    <x v="0"/>
    <x v="0"/>
    <x v="1"/>
    <x v="0"/>
    <s v="Mutual Fund"/>
    <s v="ICICI Prudential Multi Asset Fund"/>
    <n v="1118"/>
  </r>
  <r>
    <n v="219066"/>
    <x v="184"/>
    <s v="ARNAV KHANDELWAL"/>
    <x v="11"/>
    <x v="0"/>
    <x v="0"/>
    <x v="1"/>
    <x v="0"/>
    <s v="Mutual Fund"/>
    <s v="SBI Magnum Childrens Benefit fund - Investment Plan"/>
    <n v="1119"/>
  </r>
  <r>
    <n v="219047"/>
    <x v="184"/>
    <s v="SMRITI KHANDELWAL"/>
    <x v="11"/>
    <x v="0"/>
    <x v="0"/>
    <x v="1"/>
    <x v="0"/>
    <s v="Mutual Fund"/>
    <s v="HDFC Multicap Fund"/>
    <n v="1120"/>
  </r>
  <r>
    <n v="219067"/>
    <x v="184"/>
    <s v="SUMITA CHANDRA"/>
    <x v="26"/>
    <x v="1"/>
    <x v="4"/>
    <x v="0"/>
    <x v="0"/>
    <s v="Mutual Fund"/>
    <s v="KOTAK EQUITY SAVINGS FUND"/>
    <n v="1212"/>
  </r>
  <r>
    <n v="219068"/>
    <x v="184"/>
    <s v="SUMITA CHANDRA"/>
    <x v="32"/>
    <x v="1"/>
    <x v="4"/>
    <x v="0"/>
    <x v="0"/>
    <s v="Mutual Fund"/>
    <s v="KOTAK SAVINGS FUND"/>
    <n v="1213"/>
  </r>
  <r>
    <n v="219060"/>
    <x v="184"/>
    <s v="TANISH BHARDWAJ"/>
    <x v="0"/>
    <x v="0"/>
    <x v="4"/>
    <x v="0"/>
    <x v="0"/>
    <s v="Mutual Fund"/>
    <s v="KOTAK MULTICAP FUND"/>
    <n v="1214"/>
  </r>
  <r>
    <n v="219061"/>
    <x v="184"/>
    <s v="TANISH BHARDWAJ"/>
    <x v="0"/>
    <x v="0"/>
    <x v="4"/>
    <x v="0"/>
    <x v="0"/>
    <s v="Mutual Fund"/>
    <s v="QUANT QUANTAMENTAL FUND"/>
    <n v="1216"/>
  </r>
  <r>
    <n v="220069"/>
    <x v="185"/>
    <s v="NITIN KUMAR"/>
    <x v="5"/>
    <x v="1"/>
    <x v="5"/>
    <x v="0"/>
    <x v="0"/>
    <s v="Mutual Fund"/>
    <s v="Bank of India Flexicap Fund"/>
    <n v="324"/>
  </r>
  <r>
    <n v="220070"/>
    <x v="185"/>
    <s v="SHALINI AGGARWAL"/>
    <x v="7"/>
    <x v="0"/>
    <x v="5"/>
    <x v="0"/>
    <x v="2"/>
    <s v="Mutual Fund"/>
    <s v="Parag Parikh Flexicap Fund"/>
    <n v="325"/>
  </r>
  <r>
    <n v="220067"/>
    <x v="185"/>
    <s v="RAUNAK DHANUKA"/>
    <x v="7"/>
    <x v="0"/>
    <x v="6"/>
    <x v="0"/>
    <x v="0"/>
    <s v="Mutual Fund"/>
    <s v="HDFC MULTI CAP FUND"/>
    <n v="616"/>
  </r>
  <r>
    <n v="220068"/>
    <x v="185"/>
    <s v="RAUNAK DHANUKA"/>
    <x v="1"/>
    <x v="0"/>
    <x v="6"/>
    <x v="0"/>
    <x v="1"/>
    <s v="Mutual Fund"/>
    <s v="HDFC MULTI CAP FUND"/>
    <n v="617"/>
  </r>
  <r>
    <n v="220071"/>
    <x v="185"/>
    <s v="SAIBA KAPOOR"/>
    <x v="1"/>
    <x v="0"/>
    <x v="4"/>
    <x v="0"/>
    <x v="0"/>
    <s v="Mutual Fund"/>
    <s v="SBI CHILDREN FUND"/>
    <n v="1217"/>
  </r>
  <r>
    <n v="221093"/>
    <x v="186"/>
    <s v="VIPIN GUPTA"/>
    <x v="0"/>
    <x v="0"/>
    <x v="1"/>
    <x v="0"/>
    <x v="0"/>
    <s v="Mutual Fund"/>
    <s v="HDFC Multicap Fund"/>
    <n v="133"/>
  </r>
  <r>
    <n v="221074"/>
    <x v="186"/>
    <s v="ROCHITA MUKHERJEE"/>
    <x v="9"/>
    <x v="1"/>
    <x v="1"/>
    <x v="0"/>
    <x v="0"/>
    <s v="Mutual Fund"/>
    <s v="ICICI Prudential Multi-Asset Fund"/>
    <n v="134"/>
  </r>
  <r>
    <n v="221095"/>
    <x v="186"/>
    <s v="ALOK AGGARWAL"/>
    <x v="3"/>
    <x v="0"/>
    <x v="1"/>
    <x v="0"/>
    <x v="0"/>
    <s v="Mutual Fund"/>
    <s v="Nippon Multicap Fund"/>
    <n v="135"/>
  </r>
  <r>
    <n v="221098"/>
    <x v="186"/>
    <s v="SANJAY KUMAR PANDAY"/>
    <x v="11"/>
    <x v="0"/>
    <x v="1"/>
    <x v="1"/>
    <x v="0"/>
    <s v="Mutual Fund"/>
    <s v="quant quantamental fund"/>
    <n v="136"/>
  </r>
  <r>
    <n v="221094"/>
    <x v="186"/>
    <s v="VIPIN GUPTA"/>
    <x v="0"/>
    <x v="0"/>
    <x v="1"/>
    <x v="0"/>
    <x v="0"/>
    <s v="Mutual Fund"/>
    <s v="Nippon Multicap Fund"/>
    <n v="137"/>
  </r>
  <r>
    <n v="221096"/>
    <x v="186"/>
    <s v="SUJESH BALAN"/>
    <x v="3"/>
    <x v="0"/>
    <x v="1"/>
    <x v="0"/>
    <x v="0"/>
    <s v="Mutual Fund"/>
    <s v="HDFC Multicap Fund"/>
    <n v="138"/>
  </r>
  <r>
    <n v="221097"/>
    <x v="186"/>
    <s v="SANJAY KUMAR PANDAY"/>
    <x v="11"/>
    <x v="0"/>
    <x v="1"/>
    <x v="1"/>
    <x v="0"/>
    <s v="Mutual Fund"/>
    <s v="HDFC Multicap Fund"/>
    <n v="139"/>
  </r>
  <r>
    <n v="221075"/>
    <x v="186"/>
    <s v="ROCHITA MUKHERJEE"/>
    <x v="9"/>
    <x v="1"/>
    <x v="1"/>
    <x v="0"/>
    <x v="0"/>
    <s v="Mutual Fund"/>
    <s v="HDFC Multi Cap Fund"/>
    <n v="140"/>
  </r>
  <r>
    <n v="221076"/>
    <x v="186"/>
    <s v="RASHIMA SHARMA"/>
    <x v="62"/>
    <x v="1"/>
    <x v="5"/>
    <x v="0"/>
    <x v="0"/>
    <s v="Mutual Fund"/>
    <s v="Parag Parikh Tax Saver Fund"/>
    <n v="322"/>
  </r>
  <r>
    <n v="221077"/>
    <x v="186"/>
    <s v="RASHIMA SHARMA"/>
    <x v="17"/>
    <x v="0"/>
    <x v="5"/>
    <x v="0"/>
    <x v="0"/>
    <s v="Mutual Fund"/>
    <s v="Parag Parikh Tax Saver Fund"/>
    <n v="323"/>
  </r>
  <r>
    <n v="221072"/>
    <x v="186"/>
    <s v="RAGHAV SINGH"/>
    <x v="11"/>
    <x v="0"/>
    <x v="3"/>
    <x v="1"/>
    <x v="0"/>
    <s v="Mutual Fund"/>
    <s v="Kotak Multicap Fund"/>
    <n v="468"/>
  </r>
  <r>
    <n v="221071"/>
    <x v="186"/>
    <s v="RAGHAV SINGH"/>
    <x v="11"/>
    <x v="0"/>
    <x v="3"/>
    <x v="1"/>
    <x v="0"/>
    <s v="Mutual Fund"/>
    <s v="HDFC small fund"/>
    <n v="470"/>
  </r>
  <r>
    <n v="221073"/>
    <x v="186"/>
    <s v="SAJAL BAGGA"/>
    <x v="4"/>
    <x v="0"/>
    <x v="2"/>
    <x v="0"/>
    <x v="0"/>
    <s v="Mutual Fund"/>
    <s v="Parag Parikh Flexi-cap Fund"/>
    <n v="949"/>
  </r>
  <r>
    <n v="221078"/>
    <x v="186"/>
    <s v="SANDESH RAO"/>
    <x v="0"/>
    <x v="0"/>
    <x v="4"/>
    <x v="0"/>
    <x v="0"/>
    <s v="Mutual Fund"/>
    <s v="JM FLEXICAP FUND"/>
    <n v="1223"/>
  </r>
  <r>
    <n v="221084"/>
    <x v="187"/>
    <s v="VIVEKANAND SINHA"/>
    <x v="1"/>
    <x v="0"/>
    <x v="1"/>
    <x v="1"/>
    <x v="0"/>
    <s v="Mutual Fund"/>
    <s v="HDFC Focused 30 Fund"/>
    <n v="141"/>
  </r>
  <r>
    <n v="221107"/>
    <x v="187"/>
    <s v="SHILPI GUPTA"/>
    <x v="0"/>
    <x v="0"/>
    <x v="1"/>
    <x v="0"/>
    <x v="0"/>
    <s v="Mutual Fund"/>
    <s v="quant Quantamental Fund"/>
    <n v="142"/>
  </r>
  <r>
    <n v="221103"/>
    <x v="187"/>
    <s v="SHILPI GUPTA"/>
    <x v="0"/>
    <x v="0"/>
    <x v="1"/>
    <x v="0"/>
    <x v="0"/>
    <s v="Mutual Fund"/>
    <s v="Mirae Asset Midcap Fund"/>
    <n v="143"/>
  </r>
  <r>
    <n v="221104"/>
    <x v="187"/>
    <s v="SHILPI GUPTA"/>
    <x v="0"/>
    <x v="0"/>
    <x v="1"/>
    <x v="0"/>
    <x v="0"/>
    <s v="Mutual Fund"/>
    <s v="Mirae Asset Multicap Fund"/>
    <n v="144"/>
  </r>
  <r>
    <n v="221105"/>
    <x v="187"/>
    <s v="SHILPI GUPTA"/>
    <x v="11"/>
    <x v="0"/>
    <x v="1"/>
    <x v="0"/>
    <x v="0"/>
    <s v="Mutual Fund"/>
    <s v="Axis Growth Opportunities Fund"/>
    <n v="145"/>
  </r>
  <r>
    <n v="221106"/>
    <x v="187"/>
    <s v="SHILPI GUPTA"/>
    <x v="11"/>
    <x v="0"/>
    <x v="1"/>
    <x v="0"/>
    <x v="0"/>
    <s v="Mutual Fund"/>
    <s v="Parag Parikh Flexi Cap Fund"/>
    <n v="146"/>
  </r>
  <r>
    <n v="221083"/>
    <x v="187"/>
    <s v="ROSARIO GOMES"/>
    <x v="1"/>
    <x v="0"/>
    <x v="5"/>
    <x v="0"/>
    <x v="0"/>
    <s v="Mutual Fund"/>
    <s v="HDFC Multicap Fund"/>
    <n v="318"/>
  </r>
  <r>
    <n v="221079"/>
    <x v="187"/>
    <s v="SANDEEP RAGHAV"/>
    <x v="0"/>
    <x v="0"/>
    <x v="5"/>
    <x v="0"/>
    <x v="0"/>
    <s v="Mutual Fund"/>
    <s v="HDFC Multicap Fund"/>
    <n v="320"/>
  </r>
  <r>
    <n v="221085"/>
    <x v="187"/>
    <s v="MALABIKA DUTTA CHOUDHURY"/>
    <x v="7"/>
    <x v="0"/>
    <x v="3"/>
    <x v="0"/>
    <x v="0"/>
    <s v="Mutual Fund"/>
    <s v="PARAG PARIKH TAX SAVER FUND"/>
    <n v="471"/>
  </r>
  <r>
    <n v="221090"/>
    <x v="187"/>
    <s v="SUMAN"/>
    <x v="0"/>
    <x v="1"/>
    <x v="2"/>
    <x v="0"/>
    <x v="0"/>
    <s v="Mutual Fund"/>
    <s v="BOI Flexi-Cap Fund"/>
    <n v="951"/>
  </r>
  <r>
    <n v="221091"/>
    <x v="187"/>
    <s v="SUMAN"/>
    <x v="8"/>
    <x v="1"/>
    <x v="2"/>
    <x v="0"/>
    <x v="0"/>
    <s v="Mutual Fund"/>
    <s v="Mirae Asset Flexi-cap Fund"/>
    <n v="952"/>
  </r>
  <r>
    <n v="221092"/>
    <x v="187"/>
    <s v="SUMAN"/>
    <x v="8"/>
    <x v="1"/>
    <x v="2"/>
    <x v="0"/>
    <x v="0"/>
    <s v="Mutual Fund"/>
    <s v="Quant Flexi-Cap Fund"/>
    <n v="953"/>
  </r>
  <r>
    <n v="221099"/>
    <x v="187"/>
    <s v="ABHINAV TOMAR"/>
    <x v="4"/>
    <x v="0"/>
    <x v="2"/>
    <x v="0"/>
    <x v="0"/>
    <s v="Mutual Fund"/>
    <s v="Canara Robeco Multi-cap Fund"/>
    <n v="954"/>
  </r>
  <r>
    <n v="221081"/>
    <x v="187"/>
    <s v="SANJEEV BANSAL"/>
    <x v="18"/>
    <x v="1"/>
    <x v="0"/>
    <x v="0"/>
    <x v="0"/>
    <s v="Mutual Fund"/>
    <s v="JM Flexi Cap fund"/>
    <n v="1115"/>
  </r>
  <r>
    <n v="221082"/>
    <x v="187"/>
    <s v="TANEESHA BANSAL"/>
    <x v="0"/>
    <x v="0"/>
    <x v="0"/>
    <x v="0"/>
    <x v="1"/>
    <s v="Mutual Fund"/>
    <s v="Motilal Oswal Nifty Microcap 250 Index fund"/>
    <n v="1116"/>
  </r>
  <r>
    <n v="221080"/>
    <x v="187"/>
    <s v="SANJEEV BANSAL"/>
    <x v="18"/>
    <x v="1"/>
    <x v="0"/>
    <x v="0"/>
    <x v="0"/>
    <s v="Mutual Fund"/>
    <s v="Quant Flexi Cap Fund"/>
    <n v="1117"/>
  </r>
  <r>
    <n v="221086"/>
    <x v="187"/>
    <s v="MANAV BANSAL"/>
    <x v="42"/>
    <x v="1"/>
    <x v="4"/>
    <x v="1"/>
    <x v="0"/>
    <s v="Mutual Fund"/>
    <s v="HDFC MULTICAP FUND"/>
    <n v="1224"/>
  </r>
  <r>
    <n v="221087"/>
    <x v="187"/>
    <s v="RAJEEV BANSAL"/>
    <x v="42"/>
    <x v="1"/>
    <x v="4"/>
    <x v="1"/>
    <x v="0"/>
    <s v="Mutual Fund"/>
    <s v="SBI CHILDREN FUND"/>
    <n v="1225"/>
  </r>
  <r>
    <n v="221088"/>
    <x v="187"/>
    <s v="RAN SINGH KADIAN"/>
    <x v="0"/>
    <x v="0"/>
    <x v="4"/>
    <x v="1"/>
    <x v="0"/>
    <s v="Mutual Fund"/>
    <s v="HDFC MULTICAP FUND"/>
    <n v="1226"/>
  </r>
  <r>
    <n v="221089"/>
    <x v="187"/>
    <s v="RAN SINGH KADIAN"/>
    <x v="0"/>
    <x v="0"/>
    <x v="4"/>
    <x v="1"/>
    <x v="0"/>
    <s v="Mutual Fund"/>
    <s v="MIRAE ASSET FLEXICAP FUND"/>
    <n v="1227"/>
  </r>
  <r>
    <n v="221116"/>
    <x v="188"/>
    <s v="KUSUMLATA SINGH"/>
    <x v="5"/>
    <x v="0"/>
    <x v="5"/>
    <x v="0"/>
    <x v="0"/>
    <s v="Mutual Fund"/>
    <s v="ICICI Prudential Multi-Asset Fund"/>
    <n v="319"/>
  </r>
  <r>
    <n v="221117"/>
    <x v="188"/>
    <s v="ATUL GOEL"/>
    <x v="0"/>
    <x v="0"/>
    <x v="5"/>
    <x v="0"/>
    <x v="1"/>
    <s v="Mutual Fund"/>
    <s v="HDFC Multicap Fund"/>
    <n v="321"/>
  </r>
  <r>
    <n v="221114"/>
    <x v="188"/>
    <s v="AJAY SISWAL"/>
    <x v="3"/>
    <x v="0"/>
    <x v="3"/>
    <x v="0"/>
    <x v="0"/>
    <s v="Mutual Fund"/>
    <s v="ICICI Multi Asset Fund"/>
    <n v="472"/>
  </r>
  <r>
    <n v="221115"/>
    <x v="188"/>
    <s v="RAKESH SHARMA"/>
    <x v="24"/>
    <x v="1"/>
    <x v="2"/>
    <x v="0"/>
    <x v="0"/>
    <s v="Mutual Fund"/>
    <s v="Kotak Multicap Fund"/>
    <n v="950"/>
  </r>
  <r>
    <n v="221111"/>
    <x v="188"/>
    <s v="SHANKER SRINIVASAN"/>
    <x v="0"/>
    <x v="0"/>
    <x v="4"/>
    <x v="1"/>
    <x v="0"/>
    <s v="Mutual Fund"/>
    <s v="MIREA GREAT CONSUMER FUND"/>
    <n v="1218"/>
  </r>
  <r>
    <n v="221108"/>
    <x v="188"/>
    <s v="SHANKER SRINIVASAN"/>
    <x v="0"/>
    <x v="0"/>
    <x v="4"/>
    <x v="1"/>
    <x v="0"/>
    <s v="Mutual Fund"/>
    <s v="ICICI Prudential Multi Asset fund"/>
    <n v="1219"/>
  </r>
  <r>
    <n v="221109"/>
    <x v="188"/>
    <s v="SHANKER SRINIVASAN"/>
    <x v="0"/>
    <x v="0"/>
    <x v="4"/>
    <x v="1"/>
    <x v="0"/>
    <s v="Mutual Fund"/>
    <s v="HDFC MULTICAP FUND"/>
    <n v="1220"/>
  </r>
  <r>
    <n v="221113"/>
    <x v="188"/>
    <s v="KARAN KAPOOR"/>
    <x v="10"/>
    <x v="0"/>
    <x v="4"/>
    <x v="0"/>
    <x v="0"/>
    <s v="Mutual Fund"/>
    <s v="MOTILAL MICROCAP INDEX FUND"/>
    <n v="1221"/>
  </r>
  <r>
    <n v="221112"/>
    <x v="188"/>
    <s v="HIMANSHU VERMA"/>
    <x v="1"/>
    <x v="0"/>
    <x v="4"/>
    <x v="1"/>
    <x v="0"/>
    <s v="Mutual Fund"/>
    <s v="HDFC MULTICAP FUND"/>
    <n v="1222"/>
  </r>
  <r>
    <n v="221110"/>
    <x v="188"/>
    <s v="SHANKER SRINIVASAN"/>
    <x v="0"/>
    <x v="0"/>
    <x v="4"/>
    <x v="1"/>
    <x v="0"/>
    <s v="Mutual Fund"/>
    <s v="KOTAK MULTICAP FUND"/>
    <n v="1228"/>
  </r>
  <r>
    <n v="221119"/>
    <x v="189"/>
    <s v="MANSI CHOUDHARY"/>
    <x v="4"/>
    <x v="1"/>
    <x v="1"/>
    <x v="0"/>
    <x v="0"/>
    <s v="Mutual Fund"/>
    <s v="Quant Tax Plan"/>
    <n v="147"/>
  </r>
  <r>
    <n v="221132"/>
    <x v="189"/>
    <s v="RITU RAJ SHARMA"/>
    <x v="28"/>
    <x v="1"/>
    <x v="1"/>
    <x v="0"/>
    <x v="0"/>
    <s v="Mutual Fund"/>
    <s v="mirae asset multicap fund"/>
    <n v="148"/>
  </r>
  <r>
    <n v="221120"/>
    <x v="189"/>
    <s v="MAHENDRA KUMAR"/>
    <x v="25"/>
    <x v="1"/>
    <x v="1"/>
    <x v="0"/>
    <x v="0"/>
    <s v="Mutual Fund"/>
    <s v="quant flexi cap fund"/>
    <n v="149"/>
  </r>
  <r>
    <n v="221121"/>
    <x v="189"/>
    <s v="MAHENDRA KUMAR"/>
    <x v="4"/>
    <x v="1"/>
    <x v="1"/>
    <x v="0"/>
    <x v="0"/>
    <s v="Mutual Fund"/>
    <s v="kotak savings fund"/>
    <n v="150"/>
  </r>
  <r>
    <n v="221128"/>
    <x v="189"/>
    <s v="ADHIR VIGG"/>
    <x v="18"/>
    <x v="0"/>
    <x v="1"/>
    <x v="0"/>
    <x v="0"/>
    <s v="Mutual Fund"/>
    <s v="mirae asset multicap fund"/>
    <n v="151"/>
  </r>
  <r>
    <n v="221118"/>
    <x v="189"/>
    <s v="MANSI CHOUDHARY"/>
    <x v="28"/>
    <x v="1"/>
    <x v="1"/>
    <x v="0"/>
    <x v="0"/>
    <s v="Mutual Fund"/>
    <s v="PARAG PARIKH TAX SAVER FUND"/>
    <n v="152"/>
  </r>
  <r>
    <n v="222135"/>
    <x v="189"/>
    <s v="RUCHI GUPTA"/>
    <x v="1"/>
    <x v="0"/>
    <x v="1"/>
    <x v="0"/>
    <x v="0"/>
    <s v="Mutual Fund"/>
    <s v="PPFAS flexi cap fund"/>
    <n v="153"/>
  </r>
  <r>
    <n v="222136"/>
    <x v="189"/>
    <s v="RUCHI GUPTA"/>
    <x v="7"/>
    <x v="0"/>
    <x v="1"/>
    <x v="0"/>
    <x v="0"/>
    <s v="Mutual Fund"/>
    <s v="ICICI Prudential Technology Fund"/>
    <n v="154"/>
  </r>
  <r>
    <n v="221131"/>
    <x v="189"/>
    <s v="MANISH SRIVASTAVA"/>
    <x v="0"/>
    <x v="0"/>
    <x v="5"/>
    <x v="0"/>
    <x v="0"/>
    <s v="Mutual Fund"/>
    <s v="Mirae Asset Multicap Fund"/>
    <n v="313"/>
  </r>
  <r>
    <n v="221129"/>
    <x v="189"/>
    <s v="DISHA ARORA"/>
    <x v="63"/>
    <x v="1"/>
    <x v="5"/>
    <x v="0"/>
    <x v="1"/>
    <s v="Mutual Fund"/>
    <s v="Mirae Asset Multicap Fund"/>
    <n v="314"/>
  </r>
  <r>
    <n v="221130"/>
    <x v="189"/>
    <s v="MANISH SRIVASTAVA"/>
    <x v="52"/>
    <x v="1"/>
    <x v="5"/>
    <x v="0"/>
    <x v="1"/>
    <s v="Mutual Fund"/>
    <s v="Mirae Asset Multicap Fund"/>
    <n v="315"/>
  </r>
  <r>
    <n v="221124"/>
    <x v="189"/>
    <s v="AZIZ KHOJEMA"/>
    <x v="11"/>
    <x v="0"/>
    <x v="5"/>
    <x v="0"/>
    <x v="0"/>
    <s v="Mutual Fund"/>
    <s v="HDFC Multicap Fund"/>
    <n v="316"/>
  </r>
  <r>
    <n v="221125"/>
    <x v="189"/>
    <s v="AZIZ KHOJEMA"/>
    <x v="11"/>
    <x v="0"/>
    <x v="5"/>
    <x v="0"/>
    <x v="0"/>
    <s v="Mutual Fund"/>
    <s v="Quant Flexicap Fund"/>
    <n v="317"/>
  </r>
  <r>
    <n v="221123"/>
    <x v="189"/>
    <s v="RIYA KUMARI ARYA"/>
    <x v="7"/>
    <x v="0"/>
    <x v="3"/>
    <x v="1"/>
    <x v="0"/>
    <s v="Mutual Fund"/>
    <s v="ICICI Multi Asset Fund"/>
    <n v="473"/>
  </r>
  <r>
    <n v="221122"/>
    <x v="189"/>
    <s v="RIYA KUMARI ARYA"/>
    <x v="7"/>
    <x v="0"/>
    <x v="3"/>
    <x v="1"/>
    <x v="0"/>
    <s v="Mutual Fund"/>
    <s v="MIRAE ASSET MULTI CAP FUND"/>
    <n v="474"/>
  </r>
  <r>
    <n v="221126"/>
    <x v="189"/>
    <s v="KUNDAN LAL"/>
    <x v="0"/>
    <x v="0"/>
    <x v="6"/>
    <x v="0"/>
    <x v="0"/>
    <s v="Mutual Fund"/>
    <s v="MIRAE ASSET MULTI CAP FUND"/>
    <n v="613"/>
  </r>
  <r>
    <n v="221133"/>
    <x v="189"/>
    <s v="BISWADIP BISWAS"/>
    <x v="7"/>
    <x v="0"/>
    <x v="6"/>
    <x v="0"/>
    <x v="0"/>
    <s v="Mutual Fund"/>
    <s v="KOTAK MULTI CAP FUND"/>
    <n v="614"/>
  </r>
  <r>
    <n v="221127"/>
    <x v="189"/>
    <s v="ANJALI AGGARWAL"/>
    <x v="7"/>
    <x v="0"/>
    <x v="6"/>
    <x v="0"/>
    <x v="0"/>
    <s v="Mutual Fund"/>
    <s v="MIRAE ASSET MULTI CAP FUND"/>
    <n v="615"/>
  </r>
  <r>
    <n v="221134"/>
    <x v="189"/>
    <s v="JYOTI KUMAR"/>
    <x v="3"/>
    <x v="0"/>
    <x v="4"/>
    <x v="0"/>
    <x v="0"/>
    <s v="Mutual Fund"/>
    <s v="HDFC MULTICAP FUND"/>
    <n v="1230"/>
  </r>
  <r>
    <n v="222146"/>
    <x v="190"/>
    <s v="MUKESH KUMAR"/>
    <x v="0"/>
    <x v="0"/>
    <x v="1"/>
    <x v="0"/>
    <x v="0"/>
    <s v="Mutual Fund"/>
    <s v="mirae asset multicap fund"/>
    <n v="155"/>
  </r>
  <r>
    <n v="222147"/>
    <x v="190"/>
    <s v="SANJAY KUMAR MISHRA"/>
    <x v="0"/>
    <x v="0"/>
    <x v="1"/>
    <x v="0"/>
    <x v="0"/>
    <s v="Mutual Fund"/>
    <s v="mirae asset multicap fund"/>
    <n v="156"/>
  </r>
  <r>
    <n v="222140"/>
    <x v="190"/>
    <s v="MANISHA THAKUR"/>
    <x v="5"/>
    <x v="0"/>
    <x v="3"/>
    <x v="0"/>
    <x v="0"/>
    <s v="Mutual Fund"/>
    <s v="Mirae Asset flexi cap fund"/>
    <n v="475"/>
  </r>
  <r>
    <n v="222145"/>
    <x v="190"/>
    <s v="REKHA DEVI"/>
    <x v="1"/>
    <x v="0"/>
    <x v="3"/>
    <x v="0"/>
    <x v="0"/>
    <s v="Mutual Fund"/>
    <s v="Quant Tax Plan Fund"/>
    <n v="482"/>
  </r>
  <r>
    <n v="222137"/>
    <x v="190"/>
    <s v="LAL CHAND"/>
    <x v="9"/>
    <x v="1"/>
    <x v="2"/>
    <x v="0"/>
    <x v="0"/>
    <s v="Mutual Fund"/>
    <s v="Quant Flexi-Cap Fund"/>
    <n v="955"/>
  </r>
  <r>
    <n v="222141"/>
    <x v="190"/>
    <s v="GOPI KRISHNA GOPU"/>
    <x v="10"/>
    <x v="0"/>
    <x v="2"/>
    <x v="0"/>
    <x v="0"/>
    <s v="Mutual Fund"/>
    <s v="Mirae Asset Multi-cap Fund"/>
    <n v="956"/>
  </r>
  <r>
    <n v="222142"/>
    <x v="190"/>
    <s v="VANDANA JAIN"/>
    <x v="10"/>
    <x v="0"/>
    <x v="2"/>
    <x v="0"/>
    <x v="0"/>
    <s v="Mutual Fund"/>
    <s v="Kotak Multicap Fund"/>
    <n v="957"/>
  </r>
  <r>
    <n v="222143"/>
    <x v="190"/>
    <s v="VANDANA JAIN"/>
    <x v="3"/>
    <x v="0"/>
    <x v="2"/>
    <x v="0"/>
    <x v="0"/>
    <s v="Mutual Fund"/>
    <s v="Canara Robeco Focused Equity Fund"/>
    <n v="958"/>
  </r>
  <r>
    <n v="222144"/>
    <x v="190"/>
    <s v="VANDANA JAIN"/>
    <x v="3"/>
    <x v="0"/>
    <x v="2"/>
    <x v="0"/>
    <x v="0"/>
    <s v="Mutual Fund"/>
    <s v="Mirae Asset Flexi-cap Fund"/>
    <n v="959"/>
  </r>
  <r>
    <n v="222134"/>
    <x v="190"/>
    <s v="VEDAANT SINGH"/>
    <x v="1"/>
    <x v="0"/>
    <x v="0"/>
    <x v="1"/>
    <x v="0"/>
    <s v="Mutual Fund"/>
    <s v="SBI Magnum Childrens Benefit fund - Investment Plan"/>
    <n v="1114"/>
  </r>
  <r>
    <n v="222139"/>
    <x v="190"/>
    <s v="NITESH GOYAL"/>
    <x v="39"/>
    <x v="1"/>
    <x v="4"/>
    <x v="0"/>
    <x v="0"/>
    <s v="Mutual Fund"/>
    <s v="quant business cycle fund"/>
    <n v="1229"/>
  </r>
  <r>
    <n v="222138"/>
    <x v="190"/>
    <s v="KARAN KAPOOR"/>
    <x v="14"/>
    <x v="1"/>
    <x v="4"/>
    <x v="0"/>
    <x v="0"/>
    <s v="Mutual Fund"/>
    <s v="quant business cycle fund"/>
    <n v="1231"/>
  </r>
  <r>
    <n v="222168"/>
    <x v="191"/>
    <s v="DIPESH JOSHI"/>
    <x v="0"/>
    <x v="0"/>
    <x v="1"/>
    <x v="0"/>
    <x v="0"/>
    <s v="Mutual Fund"/>
    <s v="MIRAE ASSET MULTI CAP FUND"/>
    <n v="157"/>
  </r>
  <r>
    <n v="222169"/>
    <x v="191"/>
    <s v="SANJEEV SHARMA"/>
    <x v="3"/>
    <x v="0"/>
    <x v="1"/>
    <x v="0"/>
    <x v="1"/>
    <s v="Mutual Fund"/>
    <s v="MIRAE ASSET MULTI CAP FUND"/>
    <n v="158"/>
  </r>
  <r>
    <n v="222170"/>
    <x v="191"/>
    <s v="SANJEEV SHARMA"/>
    <x v="1"/>
    <x v="0"/>
    <x v="1"/>
    <x v="0"/>
    <x v="1"/>
    <s v="Mutual Fund"/>
    <s v="HDFC MULTI CAP FUND"/>
    <n v="159"/>
  </r>
  <r>
    <n v="222167"/>
    <x v="191"/>
    <s v="SANJAY NAYYAR"/>
    <x v="3"/>
    <x v="0"/>
    <x v="1"/>
    <x v="0"/>
    <x v="0"/>
    <s v="Mutual Fund"/>
    <s v="Axis Growth Opportunities Fund"/>
    <n v="160"/>
  </r>
  <r>
    <n v="222148"/>
    <x v="191"/>
    <s v="IRSHAD ALAM"/>
    <x v="3"/>
    <x v="0"/>
    <x v="5"/>
    <x v="0"/>
    <x v="0"/>
    <s v="Mutual Fund"/>
    <s v="ICICI PRU Multi Asset Fund"/>
    <n v="310"/>
  </r>
  <r>
    <n v="222149"/>
    <x v="191"/>
    <s v="IRSHAD ALAM"/>
    <x v="1"/>
    <x v="0"/>
    <x v="5"/>
    <x v="0"/>
    <x v="0"/>
    <s v="Mutual Fund"/>
    <s v="kotak Multicap Fund"/>
    <n v="311"/>
  </r>
  <r>
    <n v="222150"/>
    <x v="191"/>
    <s v="POOJA"/>
    <x v="7"/>
    <x v="0"/>
    <x v="5"/>
    <x v="0"/>
    <x v="0"/>
    <s v="Mutual Fund"/>
    <s v="Mirae Asset Multicap Fund"/>
    <n v="312"/>
  </r>
  <r>
    <n v="222156"/>
    <x v="191"/>
    <s v="RAGHU NANDAN SINGH BISHT"/>
    <x v="1"/>
    <x v="0"/>
    <x v="3"/>
    <x v="0"/>
    <x v="0"/>
    <s v="Mutual Fund"/>
    <s v="MIRAE ASSET MULTI CAP FUND"/>
    <n v="476"/>
  </r>
  <r>
    <n v="222157"/>
    <x v="191"/>
    <s v="KAJAL KUMARI"/>
    <x v="5"/>
    <x v="0"/>
    <x v="3"/>
    <x v="1"/>
    <x v="0"/>
    <s v="Mutual Fund"/>
    <s v="ICICI Multi Asset Fund"/>
    <n v="477"/>
  </r>
  <r>
    <n v="222158"/>
    <x v="191"/>
    <s v="KAJAL KUMARI"/>
    <x v="5"/>
    <x v="0"/>
    <x v="3"/>
    <x v="1"/>
    <x v="0"/>
    <s v="Mutual Fund"/>
    <s v="Mirae Asset flexi cap fund"/>
    <n v="478"/>
  </r>
  <r>
    <n v="222159"/>
    <x v="191"/>
    <s v="AMAN KUMAR"/>
    <x v="25"/>
    <x v="1"/>
    <x v="3"/>
    <x v="0"/>
    <x v="0"/>
    <s v="Mutual Fund"/>
    <s v="ICICI Prudential Equity &amp; Debt Fund"/>
    <n v="479"/>
  </r>
  <r>
    <n v="222160"/>
    <x v="191"/>
    <s v="SANTOSH KUMAR"/>
    <x v="52"/>
    <x v="1"/>
    <x v="6"/>
    <x v="0"/>
    <x v="1"/>
    <s v="Mutual Fund"/>
    <s v="ICICI PRUDENTIAL MULTI ASSET FUND"/>
    <n v="607"/>
  </r>
  <r>
    <n v="222166"/>
    <x v="191"/>
    <s v="VIPIN KUMAR"/>
    <x v="0"/>
    <x v="0"/>
    <x v="6"/>
    <x v="0"/>
    <x v="0"/>
    <s v="Mutual Fund"/>
    <s v="HDFC MULTI CAP FUND"/>
    <n v="608"/>
  </r>
  <r>
    <n v="222151"/>
    <x v="191"/>
    <s v="PRAMODA KUMARI PATRO"/>
    <x v="1"/>
    <x v="0"/>
    <x v="6"/>
    <x v="0"/>
    <x v="0"/>
    <s v="Mutual Fund"/>
    <s v="MIRAE ASSET MULTI CAP FUND"/>
    <n v="609"/>
  </r>
  <r>
    <n v="222152"/>
    <x v="191"/>
    <s v="PRAMODA KUMARI PATRO"/>
    <x v="4"/>
    <x v="1"/>
    <x v="6"/>
    <x v="0"/>
    <x v="0"/>
    <s v="Mutual Fund"/>
    <s v="ICICI PRUDENTIAL FLEXICAP FUND"/>
    <n v="610"/>
  </r>
  <r>
    <n v="222161"/>
    <x v="191"/>
    <s v="SANTOSH KUMAR"/>
    <x v="22"/>
    <x v="1"/>
    <x v="6"/>
    <x v="0"/>
    <x v="1"/>
    <s v="Mutual Fund"/>
    <s v="HDFC FOCUSED 30 FUND"/>
    <n v="611"/>
  </r>
  <r>
    <n v="222162"/>
    <x v="191"/>
    <s v="SANTOSH KUMAR"/>
    <x v="6"/>
    <x v="1"/>
    <x v="6"/>
    <x v="0"/>
    <x v="1"/>
    <s v="Mutual Fund"/>
    <s v="PARAG PARIKH FLEXI CAP FUND"/>
    <n v="612"/>
  </r>
  <r>
    <n v="222155"/>
    <x v="191"/>
    <s v="HEMANT RATURI"/>
    <x v="65"/>
    <x v="1"/>
    <x v="2"/>
    <x v="0"/>
    <x v="1"/>
    <s v="Mutual Fund"/>
    <s v="Mirae Asset Flexi-cap Fund"/>
    <n v="960"/>
  </r>
  <r>
    <n v="222164"/>
    <x v="191"/>
    <s v="KARUNA JHA"/>
    <x v="11"/>
    <x v="0"/>
    <x v="2"/>
    <x v="0"/>
    <x v="0"/>
    <s v="Mutual Fund"/>
    <s v="Quant Flexi-Cap Fund"/>
    <n v="961"/>
  </r>
  <r>
    <n v="222153"/>
    <x v="191"/>
    <s v="UPASANA SONI"/>
    <x v="1"/>
    <x v="0"/>
    <x v="2"/>
    <x v="0"/>
    <x v="0"/>
    <s v="Mutual Fund"/>
    <s v="Mirae Asset Multi-cap Fund"/>
    <n v="962"/>
  </r>
  <r>
    <n v="222154"/>
    <x v="191"/>
    <s v="NIDHI GUPTA"/>
    <x v="1"/>
    <x v="0"/>
    <x v="2"/>
    <x v="0"/>
    <x v="0"/>
    <s v="Mutual Fund"/>
    <s v="Mirae Asset Multi-cap Fund"/>
    <n v="963"/>
  </r>
  <r>
    <n v="222165"/>
    <x v="191"/>
    <s v="SARVDEEP SINGH"/>
    <x v="1"/>
    <x v="0"/>
    <x v="2"/>
    <x v="0"/>
    <x v="0"/>
    <s v="Mutual Fund"/>
    <s v="Mirae Asset Multi-cap Fund"/>
    <n v="964"/>
  </r>
  <r>
    <n v="222163"/>
    <x v="191"/>
    <s v="RIZWAN MOHAMMAD"/>
    <x v="0"/>
    <x v="0"/>
    <x v="4"/>
    <x v="1"/>
    <x v="0"/>
    <s v="Mutual Fund"/>
    <s v="ICICI Prudential Multi Asset fund"/>
    <n v="1232"/>
  </r>
  <r>
    <n v="222189"/>
    <x v="192"/>
    <s v="VIKAS PANDAY"/>
    <x v="11"/>
    <x v="0"/>
    <x v="1"/>
    <x v="1"/>
    <x v="0"/>
    <s v="Mutual Fund"/>
    <s v="nippon india small cap fund"/>
    <n v="161"/>
  </r>
  <r>
    <n v="222187"/>
    <x v="192"/>
    <s v="RASHIMA SHARMA"/>
    <x v="4"/>
    <x v="1"/>
    <x v="5"/>
    <x v="0"/>
    <x v="0"/>
    <s v="Mutual Fund"/>
    <s v="Parag Parikh Tax Saver Fund"/>
    <n v="305"/>
  </r>
  <r>
    <n v="222174"/>
    <x v="192"/>
    <s v="DEEPAK BHARGAVA"/>
    <x v="11"/>
    <x v="0"/>
    <x v="5"/>
    <x v="0"/>
    <x v="0"/>
    <s v="Mutual Fund"/>
    <s v="Mirae Asset Emerging Bluechip Fund"/>
    <n v="306"/>
  </r>
  <r>
    <n v="222175"/>
    <x v="192"/>
    <s v="SAVITA"/>
    <x v="0"/>
    <x v="0"/>
    <x v="5"/>
    <x v="1"/>
    <x v="0"/>
    <s v="Mutual Fund"/>
    <s v="ICICI PRU Multi Asset Fund"/>
    <n v="307"/>
  </r>
  <r>
    <n v="222176"/>
    <x v="192"/>
    <s v="SAVITA"/>
    <x v="0"/>
    <x v="0"/>
    <x v="5"/>
    <x v="1"/>
    <x v="0"/>
    <s v="Mutual Fund"/>
    <s v="Mirae Asset Multicap Fund"/>
    <n v="308"/>
  </r>
  <r>
    <n v="222179"/>
    <x v="192"/>
    <s v="KUSUMLATA SINGH"/>
    <x v="9"/>
    <x v="1"/>
    <x v="5"/>
    <x v="0"/>
    <x v="0"/>
    <s v="Mutual Fund"/>
    <s v="Mirae Asset Multicap Fund"/>
    <n v="309"/>
  </r>
  <r>
    <n v="222180"/>
    <x v="192"/>
    <s v="RAJ KUMAR PRADHAN"/>
    <x v="1"/>
    <x v="0"/>
    <x v="6"/>
    <x v="0"/>
    <x v="0"/>
    <s v="Mutual Fund"/>
    <s v="MIRAE ASSET MULTI CAP FUND"/>
    <n v="604"/>
  </r>
  <r>
    <n v="222190"/>
    <x v="192"/>
    <s v="RAVIKIRAN NIRBHAVANE"/>
    <x v="0"/>
    <x v="0"/>
    <x v="6"/>
    <x v="0"/>
    <x v="0"/>
    <s v="Mutual Fund"/>
    <s v="ICICI PRUDENTIAL MULTI ASSET FUND"/>
    <n v="605"/>
  </r>
  <r>
    <n v="222191"/>
    <x v="192"/>
    <s v="RAVIKIRAN NIRBHAVANE"/>
    <x v="0"/>
    <x v="0"/>
    <x v="6"/>
    <x v="0"/>
    <x v="0"/>
    <s v="Mutual Fund"/>
    <s v="HDFC MULTI CAP FUND"/>
    <n v="606"/>
  </r>
  <r>
    <n v="222188"/>
    <x v="192"/>
    <s v="HARISH CHANDER"/>
    <x v="14"/>
    <x v="1"/>
    <x v="2"/>
    <x v="0"/>
    <x v="0"/>
    <s v="Mutual Fund"/>
    <s v="Kotak Equity Saving Fund"/>
    <n v="965"/>
  </r>
  <r>
    <n v="222177"/>
    <x v="192"/>
    <s v="VIPUL JAIN"/>
    <x v="6"/>
    <x v="1"/>
    <x v="2"/>
    <x v="0"/>
    <x v="0"/>
    <s v="Mutual Fund"/>
    <s v="ICICI Prudential Multi-Asset Fund"/>
    <n v="966"/>
  </r>
  <r>
    <n v="222178"/>
    <x v="192"/>
    <s v="VIPUL JAIN"/>
    <x v="6"/>
    <x v="1"/>
    <x v="2"/>
    <x v="0"/>
    <x v="0"/>
    <s v="Mutual Fund"/>
    <s v="Mirae Asset Multi-cap Fund"/>
    <n v="967"/>
  </r>
  <r>
    <n v="222172"/>
    <x v="192"/>
    <s v="VIKASH TYAGI"/>
    <x v="28"/>
    <x v="1"/>
    <x v="0"/>
    <x v="0"/>
    <x v="0"/>
    <s v="Mutual Fund"/>
    <s v="JM Flexi Cap fund"/>
    <n v="1111"/>
  </r>
  <r>
    <n v="222173"/>
    <x v="192"/>
    <s v="VIKASH TYAGI"/>
    <x v="1"/>
    <x v="0"/>
    <x v="0"/>
    <x v="0"/>
    <x v="0"/>
    <s v="Mutual Fund"/>
    <s v="Motilal Oswal Nifty Microcap 250 Index fund"/>
    <n v="1112"/>
  </r>
  <r>
    <n v="222171"/>
    <x v="192"/>
    <s v="VIKASH TYAGI"/>
    <x v="28"/>
    <x v="1"/>
    <x v="0"/>
    <x v="0"/>
    <x v="0"/>
    <s v="Mutual Fund"/>
    <s v="ICICI Prudential Multi Asset Fund"/>
    <n v="1113"/>
  </r>
  <r>
    <n v="222184"/>
    <x v="192"/>
    <s v="RAJEEV BANSAL"/>
    <x v="11"/>
    <x v="0"/>
    <x v="4"/>
    <x v="0"/>
    <x v="0"/>
    <s v="Mutual Fund"/>
    <s v="SBI CHILDREN FUND"/>
    <n v="1233"/>
  </r>
  <r>
    <n v="222185"/>
    <x v="192"/>
    <s v="MANAV BANSAL"/>
    <x v="11"/>
    <x v="0"/>
    <x v="4"/>
    <x v="0"/>
    <x v="0"/>
    <s v="Mutual Fund"/>
    <s v="HDFC MULTICAP FUND"/>
    <n v="1234"/>
  </r>
  <r>
    <n v="222186"/>
    <x v="192"/>
    <s v="KRISH BANSAL"/>
    <x v="42"/>
    <x v="1"/>
    <x v="4"/>
    <x v="0"/>
    <x v="0"/>
    <s v="Mutual Fund"/>
    <s v="MIRAE ASSET MULTICAP FUND"/>
    <n v="1235"/>
  </r>
  <r>
    <n v="222183"/>
    <x v="192"/>
    <s v="PRAKHAR MITRA"/>
    <x v="33"/>
    <x v="1"/>
    <x v="4"/>
    <x v="0"/>
    <x v="0"/>
    <s v="Mutual Fund"/>
    <s v="quant business cycle fund"/>
    <n v="1236"/>
  </r>
  <r>
    <n v="222181"/>
    <x v="192"/>
    <s v="PRAKHAR MITRA"/>
    <x v="14"/>
    <x v="1"/>
    <x v="4"/>
    <x v="0"/>
    <x v="0"/>
    <s v="Mutual Fund"/>
    <s v="MOTILAL MICROCAP INDEX FUND"/>
    <n v="1237"/>
  </r>
  <r>
    <n v="222182"/>
    <x v="192"/>
    <s v="PRAKHAR MITRA"/>
    <x v="4"/>
    <x v="0"/>
    <x v="4"/>
    <x v="0"/>
    <x v="0"/>
    <s v="Mutual Fund"/>
    <s v="MOTILAL MICROCAP INDEX FUND"/>
    <n v="1238"/>
  </r>
  <r>
    <n v="222244"/>
    <x v="193"/>
    <s v="PRADIP PATEL"/>
    <x v="0"/>
    <x v="0"/>
    <x v="1"/>
    <x v="0"/>
    <x v="0"/>
    <s v="Mutual Fund"/>
    <s v="mirae asset tax saver fund"/>
    <n v="162"/>
  </r>
  <r>
    <n v="222245"/>
    <x v="193"/>
    <s v="PANKAJ KUMAR"/>
    <x v="3"/>
    <x v="0"/>
    <x v="1"/>
    <x v="0"/>
    <x v="0"/>
    <s v="Mutual Fund"/>
    <s v="mirae asset multicap fund"/>
    <n v="163"/>
  </r>
  <r>
    <n v="222202"/>
    <x v="193"/>
    <s v="NEHA RATHEE"/>
    <x v="3"/>
    <x v="0"/>
    <x v="1"/>
    <x v="0"/>
    <x v="0"/>
    <s v="Mutual Fund"/>
    <s v="HDFC MULTICAP FUND"/>
    <n v="164"/>
  </r>
  <r>
    <n v="222203"/>
    <x v="193"/>
    <s v="NEHA RATHEE"/>
    <x v="3"/>
    <x v="0"/>
    <x v="1"/>
    <x v="0"/>
    <x v="0"/>
    <s v="Mutual Fund"/>
    <s v="MIrae asset MULTICAP FUND"/>
    <n v="165"/>
  </r>
  <r>
    <n v="222206"/>
    <x v="193"/>
    <s v="DEEPAK BHARGAVA"/>
    <x v="6"/>
    <x v="1"/>
    <x v="5"/>
    <x v="0"/>
    <x v="0"/>
    <s v="Mutual Fund"/>
    <s v="ICICI Pru S&amp;P BSE Sensex Index Fund"/>
    <n v="300"/>
  </r>
  <r>
    <n v="222207"/>
    <x v="193"/>
    <s v="DEEPAK BHARGAVA"/>
    <x v="6"/>
    <x v="1"/>
    <x v="5"/>
    <x v="0"/>
    <x v="0"/>
    <s v="Mutual Fund"/>
    <s v="Tata Small Cap Fund"/>
    <n v="301"/>
  </r>
  <r>
    <n v="222199"/>
    <x v="193"/>
    <s v="DEEPAK BHARGAVA"/>
    <x v="6"/>
    <x v="1"/>
    <x v="5"/>
    <x v="0"/>
    <x v="0"/>
    <s v="Mutual Fund"/>
    <s v="ICICI PRU Multi Asset Fund"/>
    <n v="302"/>
  </r>
  <r>
    <n v="222200"/>
    <x v="193"/>
    <s v="DEEPAK BHARGAVA"/>
    <x v="6"/>
    <x v="1"/>
    <x v="5"/>
    <x v="0"/>
    <x v="0"/>
    <s v="Mutual Fund"/>
    <s v="UTI Nifty 50 Fund"/>
    <n v="303"/>
  </r>
  <r>
    <n v="222201"/>
    <x v="193"/>
    <s v="ABHISHEK BALONI"/>
    <x v="0"/>
    <x v="0"/>
    <x v="5"/>
    <x v="0"/>
    <x v="0"/>
    <s v="Mutual Fund"/>
    <s v="kotak Multicap Fund"/>
    <n v="304"/>
  </r>
  <r>
    <n v="222204"/>
    <x v="193"/>
    <s v="INDU SAINI"/>
    <x v="0"/>
    <x v="0"/>
    <x v="3"/>
    <x v="0"/>
    <x v="0"/>
    <s v="Mutual Fund"/>
    <s v="HDFC Multicap Fund"/>
    <n v="480"/>
  </r>
  <r>
    <n v="222205"/>
    <x v="193"/>
    <s v="INDU SAINI"/>
    <x v="0"/>
    <x v="0"/>
    <x v="3"/>
    <x v="0"/>
    <x v="0"/>
    <s v="Mutual Fund"/>
    <s v="Mahindra Large and Mid cap"/>
    <n v="481"/>
  </r>
  <r>
    <n v="222196"/>
    <x v="193"/>
    <s v="INDU SAINI"/>
    <x v="0"/>
    <x v="0"/>
    <x v="3"/>
    <x v="0"/>
    <x v="0"/>
    <s v="Mutual Fund"/>
    <s v="Mirae Asset flexi cap fund"/>
    <n v="483"/>
  </r>
  <r>
    <n v="222197"/>
    <x v="193"/>
    <s v="INDU SAINI"/>
    <x v="0"/>
    <x v="0"/>
    <x v="3"/>
    <x v="0"/>
    <x v="0"/>
    <s v="Mutual Fund"/>
    <s v="Kotak Multicap Fund"/>
    <n v="484"/>
  </r>
  <r>
    <n v="222198"/>
    <x v="193"/>
    <s v="INDU SAINI"/>
    <x v="0"/>
    <x v="0"/>
    <x v="3"/>
    <x v="0"/>
    <x v="0"/>
    <s v="Mutual Fund"/>
    <s v="ICICI Multi Asset Fund"/>
    <n v="485"/>
  </r>
  <r>
    <n v="222194"/>
    <x v="193"/>
    <s v="KARUNA JHA"/>
    <x v="4"/>
    <x v="1"/>
    <x v="2"/>
    <x v="0"/>
    <x v="0"/>
    <s v="Mutual Fund"/>
    <s v="Quant absolute fund"/>
    <n v="968"/>
  </r>
  <r>
    <n v="222208"/>
    <x v="193"/>
    <s v="ABHINAV AGGARWAL"/>
    <x v="3"/>
    <x v="0"/>
    <x v="2"/>
    <x v="0"/>
    <x v="0"/>
    <s v="Mutual Fund"/>
    <s v="Mirae Asset Multi-cap Fund"/>
    <n v="969"/>
  </r>
  <r>
    <n v="222192"/>
    <x v="193"/>
    <s v="KARUNA JHA"/>
    <x v="4"/>
    <x v="1"/>
    <x v="2"/>
    <x v="0"/>
    <x v="0"/>
    <s v="Mutual Fund"/>
    <s v="Quant Flexi-Cap Fund"/>
    <n v="975"/>
  </r>
  <r>
    <n v="222193"/>
    <x v="193"/>
    <s v="KARUNA JHA"/>
    <x v="4"/>
    <x v="1"/>
    <x v="2"/>
    <x v="0"/>
    <x v="0"/>
    <s v="Mutual Fund"/>
    <s v="Canara Robeco Focused Equity Fund"/>
    <n v="976"/>
  </r>
  <r>
    <n v="222195"/>
    <x v="193"/>
    <s v="ANSHUL GUPTA"/>
    <x v="10"/>
    <x v="0"/>
    <x v="2"/>
    <x v="0"/>
    <x v="0"/>
    <s v="Mutual Fund"/>
    <s v="Kotak Multicap Fund"/>
    <n v="978"/>
  </r>
  <r>
    <n v="222243"/>
    <x v="194"/>
    <s v="ISPREET"/>
    <x v="1"/>
    <x v="0"/>
    <x v="1"/>
    <x v="1"/>
    <x v="0"/>
    <s v="Mutual Fund"/>
    <s v="quant quantmental fund"/>
    <n v="166"/>
  </r>
  <r>
    <n v="222242"/>
    <x v="194"/>
    <s v="ISPREET"/>
    <x v="3"/>
    <x v="0"/>
    <x v="1"/>
    <x v="1"/>
    <x v="0"/>
    <s v="Mutual Fund"/>
    <s v="Mirae Asset Multi-cap Fund"/>
    <n v="167"/>
  </r>
  <r>
    <n v="222223"/>
    <x v="194"/>
    <s v="DEEPAK BHARGAVA"/>
    <x v="6"/>
    <x v="1"/>
    <x v="5"/>
    <x v="0"/>
    <x v="0"/>
    <s v="Mutual Fund"/>
    <s v="kotak Multicap Fund"/>
    <n v="297"/>
  </r>
  <r>
    <n v="222217"/>
    <x v="194"/>
    <s v="NEHA CHAUHAN"/>
    <x v="6"/>
    <x v="1"/>
    <x v="5"/>
    <x v="1"/>
    <x v="0"/>
    <s v="Mutual Fund"/>
    <s v="ICICI PRU Multi Asset Fund"/>
    <n v="298"/>
  </r>
  <r>
    <n v="222216"/>
    <x v="194"/>
    <s v="NEHA CHAUHAN"/>
    <x v="0"/>
    <x v="0"/>
    <x v="5"/>
    <x v="1"/>
    <x v="0"/>
    <s v="Mutual Fund"/>
    <s v="HDFC Multicap Fund"/>
    <n v="299"/>
  </r>
  <r>
    <n v="222209"/>
    <x v="194"/>
    <s v="ANAND JOSHI"/>
    <x v="54"/>
    <x v="1"/>
    <x v="3"/>
    <x v="0"/>
    <x v="0"/>
    <s v="Mutual Fund"/>
    <s v="HDFC FOCUSED 30 FUND"/>
    <n v="486"/>
  </r>
  <r>
    <n v="222210"/>
    <x v="194"/>
    <s v="BHUSHAN PRAKASH RAHATEKAR"/>
    <x v="32"/>
    <x v="1"/>
    <x v="6"/>
    <x v="0"/>
    <x v="0"/>
    <s v="Mutual Fund"/>
    <s v="KOTAK MULTI CAP FUND"/>
    <n v="598"/>
  </r>
  <r>
    <n v="222211"/>
    <x v="194"/>
    <s v="BHUSHAN PRAKASH RAHATEKAR"/>
    <x v="33"/>
    <x v="1"/>
    <x v="6"/>
    <x v="0"/>
    <x v="0"/>
    <s v="Mutual Fund"/>
    <s v="ICICI PRUDENTIAL MULTI ASSET FUND"/>
    <n v="599"/>
  </r>
  <r>
    <n v="222212"/>
    <x v="194"/>
    <s v="BHUSHAN PRAKASH RAHATEKAR"/>
    <x v="6"/>
    <x v="1"/>
    <x v="6"/>
    <x v="0"/>
    <x v="0"/>
    <s v="Mutual Fund"/>
    <s v="Quant BUSINESS CYCLE FUND"/>
    <n v="600"/>
  </r>
  <r>
    <n v="222229"/>
    <x v="194"/>
    <s v="KAVITA RAJAWAT"/>
    <x v="0"/>
    <x v="0"/>
    <x v="6"/>
    <x v="0"/>
    <x v="0"/>
    <s v="Mutual Fund"/>
    <s v="MIRAE ASSET MULTI CAP FUND"/>
    <n v="601"/>
  </r>
  <r>
    <n v="222213"/>
    <x v="194"/>
    <s v="BHUSHAN PRAKASH RAHATEKAR"/>
    <x v="65"/>
    <x v="1"/>
    <x v="6"/>
    <x v="0"/>
    <x v="0"/>
    <s v="Mutual Fund"/>
    <s v="HDFC FOCUSED 30 FUND"/>
    <n v="602"/>
  </r>
  <r>
    <n v="222214"/>
    <x v="194"/>
    <s v="BHUSHAN PRAKASH RAHATEKAR"/>
    <x v="29"/>
    <x v="1"/>
    <x v="6"/>
    <x v="0"/>
    <x v="1"/>
    <s v="Mutual Fund"/>
    <s v="HDFC FOCUSED 30 FUND"/>
    <n v="603"/>
  </r>
  <r>
    <n v="222215"/>
    <x v="194"/>
    <s v="NEELIMA SINHA"/>
    <x v="10"/>
    <x v="0"/>
    <x v="2"/>
    <x v="0"/>
    <x v="0"/>
    <s v="Mutual Fund"/>
    <s v="Mirae Asset Multi-cap Fund"/>
    <n v="970"/>
  </r>
  <r>
    <n v="222225"/>
    <x v="194"/>
    <s v="HARPREET BAJAJ"/>
    <x v="9"/>
    <x v="1"/>
    <x v="2"/>
    <x v="0"/>
    <x v="1"/>
    <s v="Mutual Fund"/>
    <s v="Quant Flexi-cap Fund"/>
    <n v="971"/>
  </r>
  <r>
    <n v="222226"/>
    <x v="194"/>
    <s v="HARPREET BAJAJ"/>
    <x v="9"/>
    <x v="1"/>
    <x v="2"/>
    <x v="0"/>
    <x v="1"/>
    <s v="Mutual Fund"/>
    <s v="Kotak Multicap Fund"/>
    <n v="972"/>
  </r>
  <r>
    <n v="222227"/>
    <x v="194"/>
    <s v="HARPREET BAJAJ"/>
    <x v="9"/>
    <x v="1"/>
    <x v="2"/>
    <x v="0"/>
    <x v="1"/>
    <s v="Mutual Fund"/>
    <s v="Mirae Asset Multi-cap Fund"/>
    <n v="973"/>
  </r>
  <r>
    <n v="222228"/>
    <x v="194"/>
    <s v="SANJEEV BANSAL"/>
    <x v="11"/>
    <x v="0"/>
    <x v="2"/>
    <x v="0"/>
    <x v="1"/>
    <s v="Mutual Fund"/>
    <s v="Kotak Multicap Fund"/>
    <n v="974"/>
  </r>
  <r>
    <n v="222220"/>
    <x v="194"/>
    <s v="ADESH SHARMA"/>
    <x v="10"/>
    <x v="0"/>
    <x v="2"/>
    <x v="0"/>
    <x v="0"/>
    <s v="Mutual Fund"/>
    <s v="Kotak Multicap Fund"/>
    <n v="977"/>
  </r>
  <r>
    <n v="222224"/>
    <x v="194"/>
    <s v="HARPREET BAJAJ"/>
    <x v="9"/>
    <x v="1"/>
    <x v="2"/>
    <x v="0"/>
    <x v="1"/>
    <s v="Mutual Fund"/>
    <s v="Mirae Asset Flexi-cap Fund"/>
    <n v="979"/>
  </r>
  <r>
    <n v="222219"/>
    <x v="194"/>
    <s v="ADESH SHARMA"/>
    <x v="3"/>
    <x v="0"/>
    <x v="2"/>
    <x v="0"/>
    <x v="1"/>
    <s v="Mutual Fund"/>
    <s v="Mirae Asset Multi-cap Fund"/>
    <n v="980"/>
  </r>
  <r>
    <n v="222221"/>
    <x v="194"/>
    <s v="RINKESH JHA"/>
    <x v="0"/>
    <x v="0"/>
    <x v="2"/>
    <x v="0"/>
    <x v="0"/>
    <s v="Mutual Fund"/>
    <s v="HDFC MULTI-CAP FUND"/>
    <n v="981"/>
  </r>
  <r>
    <n v="222222"/>
    <x v="194"/>
    <s v="RINKESH JHA"/>
    <x v="0"/>
    <x v="0"/>
    <x v="2"/>
    <x v="0"/>
    <x v="0"/>
    <s v="Mutual Fund"/>
    <s v="Parag Parikh Flexi-cap Fund"/>
    <n v="982"/>
  </r>
  <r>
    <n v="222218"/>
    <x v="194"/>
    <s v="VINAY KUMAR YADAV"/>
    <x v="32"/>
    <x v="1"/>
    <x v="4"/>
    <x v="0"/>
    <x v="0"/>
    <s v="Mutual Fund"/>
    <s v="quant business cycle fund"/>
    <n v="1242"/>
  </r>
  <r>
    <n v="222241"/>
    <x v="195"/>
    <s v="VIKAS DAHIYA"/>
    <x v="3"/>
    <x v="0"/>
    <x v="1"/>
    <x v="0"/>
    <x v="0"/>
    <s v="Mutual Fund"/>
    <s v="Mirae Asset Multi-cap Fund"/>
    <n v="168"/>
  </r>
  <r>
    <n v="223254"/>
    <x v="195"/>
    <s v="C BARATHAN"/>
    <x v="0"/>
    <x v="0"/>
    <x v="1"/>
    <x v="0"/>
    <x v="0"/>
    <s v="Mutual Fund"/>
    <s v="HDFC Multi Cap Fund"/>
    <n v="169"/>
  </r>
  <r>
    <n v="223255"/>
    <x v="195"/>
    <s v="C BARATHAN"/>
    <x v="0"/>
    <x v="0"/>
    <x v="1"/>
    <x v="0"/>
    <x v="0"/>
    <s v="Mutual Fund"/>
    <s v="HDFC Focused 30 Fund"/>
    <n v="170"/>
  </r>
  <r>
    <n v="223256"/>
    <x v="195"/>
    <s v="C BARATHAN"/>
    <x v="0"/>
    <x v="0"/>
    <x v="1"/>
    <x v="0"/>
    <x v="0"/>
    <s v="Mutual Fund"/>
    <s v="KOTAK MULTICAP FUND"/>
    <n v="171"/>
  </r>
  <r>
    <n v="222232"/>
    <x v="195"/>
    <s v="SUNIL KUMAR"/>
    <x v="9"/>
    <x v="1"/>
    <x v="3"/>
    <x v="0"/>
    <x v="0"/>
    <s v="Mutual Fund"/>
    <s v="QUANT FLEXICAP FUND"/>
    <n v="487"/>
  </r>
  <r>
    <n v="222246"/>
    <x v="195"/>
    <s v="PANKAJ P ADHAPURE"/>
    <x v="11"/>
    <x v="0"/>
    <x v="3"/>
    <x v="0"/>
    <x v="0"/>
    <s v="Mutual Fund"/>
    <s v="Kotak Multicap Fund"/>
    <n v="489"/>
  </r>
  <r>
    <n v="222247"/>
    <x v="195"/>
    <s v="PANKAJ P ADHAPURE"/>
    <x v="11"/>
    <x v="0"/>
    <x v="3"/>
    <x v="0"/>
    <x v="0"/>
    <s v="Mutual Fund"/>
    <s v="ICICI Multi Asset Fund"/>
    <n v="490"/>
  </r>
  <r>
    <n v="222238"/>
    <x v="195"/>
    <s v="RAMESH SITARAM KONDILAKAR"/>
    <x v="19"/>
    <x v="0"/>
    <x v="6"/>
    <x v="0"/>
    <x v="1"/>
    <s v="Mutual Fund"/>
    <s v="ICICI PRUDENTIAL MULTI ASSET FUND"/>
    <n v="582"/>
  </r>
  <r>
    <n v="222237"/>
    <x v="195"/>
    <s v="RAMESH SITARAM KONDILAKAR"/>
    <x v="11"/>
    <x v="0"/>
    <x v="6"/>
    <x v="0"/>
    <x v="0"/>
    <s v="Mutual Fund"/>
    <s v="ICICI PRUDENTIAL MULTI ASSET FUND"/>
    <n v="589"/>
  </r>
  <r>
    <n v="222239"/>
    <x v="195"/>
    <s v="RAMESH SITARAM KONDILAKAR"/>
    <x v="1"/>
    <x v="0"/>
    <x v="6"/>
    <x v="0"/>
    <x v="1"/>
    <s v="Mutual Fund"/>
    <s v="HDFC MULTI CAP FUND"/>
    <n v="590"/>
  </r>
  <r>
    <n v="222240"/>
    <x v="195"/>
    <s v="RAMESH SITARAM KONDILAKAR"/>
    <x v="1"/>
    <x v="0"/>
    <x v="6"/>
    <x v="0"/>
    <x v="1"/>
    <s v="Mutual Fund"/>
    <s v="MIRAE ASSET GREAT CONSUMER FUND"/>
    <n v="591"/>
  </r>
  <r>
    <n v="222249"/>
    <x v="195"/>
    <s v="VINAY KUMAR SINGH"/>
    <x v="18"/>
    <x v="0"/>
    <x v="6"/>
    <x v="0"/>
    <x v="0"/>
    <s v="Mutual Fund"/>
    <s v="KOTAK MULTI CAP FUND"/>
    <n v="592"/>
  </r>
  <r>
    <n v="222250"/>
    <x v="195"/>
    <s v="VINAY KUMAR SINGH"/>
    <x v="11"/>
    <x v="0"/>
    <x v="6"/>
    <x v="0"/>
    <x v="1"/>
    <s v="Mutual Fund"/>
    <s v="KOTAK MULTI CAP FUND"/>
    <n v="593"/>
  </r>
  <r>
    <n v="222248"/>
    <x v="195"/>
    <s v="RAJEEV RANJAN"/>
    <x v="1"/>
    <x v="0"/>
    <x v="6"/>
    <x v="0"/>
    <x v="1"/>
    <s v="Mutual Fund"/>
    <s v="HDFC MULTI CAP FUND"/>
    <n v="594"/>
  </r>
  <r>
    <n v="222233"/>
    <x v="195"/>
    <s v="SUNIL KUMAR"/>
    <x v="0"/>
    <x v="0"/>
    <x v="2"/>
    <x v="0"/>
    <x v="0"/>
    <s v="Mutual Fund"/>
    <s v="Canara Robeco Multi-cap Fund"/>
    <n v="983"/>
  </r>
  <r>
    <n v="222234"/>
    <x v="195"/>
    <s v="SUNIL KUMAR"/>
    <x v="0"/>
    <x v="0"/>
    <x v="2"/>
    <x v="0"/>
    <x v="0"/>
    <s v="Mutual Fund"/>
    <s v="HDFC Focused 30 Fund"/>
    <n v="984"/>
  </r>
  <r>
    <n v="222235"/>
    <x v="195"/>
    <s v="SUNIL KUMAR"/>
    <x v="0"/>
    <x v="0"/>
    <x v="2"/>
    <x v="0"/>
    <x v="0"/>
    <s v="Mutual Fund"/>
    <s v="Mirae Asset Great Consumer Fund"/>
    <n v="985"/>
  </r>
  <r>
    <n v="222236"/>
    <x v="195"/>
    <s v="RENU AGGARWAL"/>
    <x v="11"/>
    <x v="0"/>
    <x v="2"/>
    <x v="0"/>
    <x v="0"/>
    <s v="Mutual Fund"/>
    <s v="Mirae Asset Multi-cap Fund"/>
    <n v="986"/>
  </r>
  <r>
    <n v="222230"/>
    <x v="195"/>
    <s v="RENU AGGARWAL"/>
    <x v="6"/>
    <x v="1"/>
    <x v="2"/>
    <x v="0"/>
    <x v="0"/>
    <s v="Mutual Fund"/>
    <s v="ICICI Prudential Multi-Asset Fund"/>
    <n v="987"/>
  </r>
  <r>
    <n v="222231"/>
    <x v="195"/>
    <s v="RENU AGGARWAL"/>
    <x v="26"/>
    <x v="1"/>
    <x v="2"/>
    <x v="0"/>
    <x v="0"/>
    <s v="Mutual Fund"/>
    <s v="Mirae Asset Multi-cap Fund"/>
    <n v="988"/>
  </r>
  <r>
    <n v="222251"/>
    <x v="195"/>
    <s v="HENA SALEM"/>
    <x v="32"/>
    <x v="1"/>
    <x v="4"/>
    <x v="0"/>
    <x v="0"/>
    <s v="Mutual Fund"/>
    <s v="HDFC MULTICAP FUND"/>
    <n v="1239"/>
  </r>
  <r>
    <n v="222252"/>
    <x v="195"/>
    <s v="HENA SALEM"/>
    <x v="32"/>
    <x v="1"/>
    <x v="4"/>
    <x v="0"/>
    <x v="0"/>
    <s v="Mutual Fund"/>
    <s v="KOTAK MULTICAP FUND"/>
    <n v="1240"/>
  </r>
  <r>
    <n v="222253"/>
    <x v="195"/>
    <s v="HENA SALEM"/>
    <x v="83"/>
    <x v="1"/>
    <x v="4"/>
    <x v="0"/>
    <x v="0"/>
    <s v="Mutual Fund"/>
    <s v="ICICI Prudential Multi Asset fund"/>
    <n v="1241"/>
  </r>
  <r>
    <n v="223274"/>
    <x v="196"/>
    <s v="VIJAY KUMAR"/>
    <x v="4"/>
    <x v="0"/>
    <x v="1"/>
    <x v="0"/>
    <x v="0"/>
    <s v="Mutual Fund"/>
    <s v="MIRAE ASSET MULTI CAP FUND"/>
    <n v="172"/>
  </r>
  <r>
    <n v="223275"/>
    <x v="196"/>
    <s v="VIJAY KUMAR"/>
    <x v="4"/>
    <x v="0"/>
    <x v="1"/>
    <x v="0"/>
    <x v="0"/>
    <s v="Mutual Fund"/>
    <s v="HDFC MULTICAP FUND"/>
    <n v="173"/>
  </r>
  <r>
    <n v="223268"/>
    <x v="196"/>
    <s v="ABHISHEK BALONI"/>
    <x v="4"/>
    <x v="1"/>
    <x v="5"/>
    <x v="0"/>
    <x v="1"/>
    <s v="Mutual Fund"/>
    <s v="BOI Flexicap Fund"/>
    <n v="293"/>
  </r>
  <r>
    <n v="223260"/>
    <x v="196"/>
    <s v="GHANSHYAM SINGH CHAUHAN"/>
    <x v="0"/>
    <x v="1"/>
    <x v="5"/>
    <x v="0"/>
    <x v="0"/>
    <s v="Mutual Fund"/>
    <s v="ICICI PRU Multi Asset Fund"/>
    <n v="294"/>
  </r>
  <r>
    <n v="223259"/>
    <x v="196"/>
    <s v="GHANSHYAM SINGH CHAUHAN"/>
    <x v="6"/>
    <x v="1"/>
    <x v="5"/>
    <x v="0"/>
    <x v="1"/>
    <s v="Mutual Fund"/>
    <s v="ICICI PRU Multi Asset Fund"/>
    <n v="295"/>
  </r>
  <r>
    <n v="223269"/>
    <x v="196"/>
    <s v="ABHISHEK BALONI"/>
    <x v="4"/>
    <x v="1"/>
    <x v="5"/>
    <x v="0"/>
    <x v="1"/>
    <s v="Mutual Fund"/>
    <s v="Quant Flexicap Fund"/>
    <n v="296"/>
  </r>
  <r>
    <n v="223262"/>
    <x v="196"/>
    <s v="INDU SAINI"/>
    <x v="84"/>
    <x v="1"/>
    <x v="3"/>
    <x v="0"/>
    <x v="0"/>
    <s v="Mutual Fund"/>
    <s v="ICICI Multi Asset Fund"/>
    <n v="488"/>
  </r>
  <r>
    <n v="223261"/>
    <x v="196"/>
    <s v="INDU SAINI"/>
    <x v="85"/>
    <x v="1"/>
    <x v="3"/>
    <x v="0"/>
    <x v="1"/>
    <s v="Mutual Fund"/>
    <s v="ICICI Multi Asset Fund"/>
    <n v="492"/>
  </r>
  <r>
    <n v="223253"/>
    <x v="196"/>
    <s v="PRATIK GOPICHAND MORE"/>
    <x v="6"/>
    <x v="1"/>
    <x v="6"/>
    <x v="0"/>
    <x v="0"/>
    <s v="Mutual Fund"/>
    <s v="ICICI PRUDENTIAL MULTI ASSET FUND"/>
    <n v="588"/>
  </r>
  <r>
    <n v="223271"/>
    <x v="196"/>
    <s v="SUDHIR MADAAN"/>
    <x v="6"/>
    <x v="1"/>
    <x v="6"/>
    <x v="0"/>
    <x v="1"/>
    <s v="Mutual Fund"/>
    <s v="MIRAE ASSET FLEXI CAP FUND"/>
    <n v="595"/>
  </r>
  <r>
    <n v="223270"/>
    <x v="196"/>
    <s v="SUDHIR MADAAN"/>
    <x v="6"/>
    <x v="1"/>
    <x v="6"/>
    <x v="0"/>
    <x v="1"/>
    <s v="Mutual Fund"/>
    <s v="KOTAK MULTI CAP FUND"/>
    <n v="596"/>
  </r>
  <r>
    <n v="223272"/>
    <x v="196"/>
    <s v="SUDHIR MADAAN"/>
    <x v="86"/>
    <x v="1"/>
    <x v="6"/>
    <x v="0"/>
    <x v="1"/>
    <s v="Mutual Fund"/>
    <s v="PARAG PARIKH FLEXI CAP FUND"/>
    <n v="597"/>
  </r>
  <r>
    <n v="223257"/>
    <x v="196"/>
    <s v="ARPIT VATS"/>
    <x v="6"/>
    <x v="1"/>
    <x v="2"/>
    <x v="0"/>
    <x v="0"/>
    <s v="Mutual Fund"/>
    <s v="Mirae Asset Multi-cap Fund"/>
    <n v="989"/>
  </r>
  <r>
    <n v="223258"/>
    <x v="196"/>
    <s v="KIRTIKA"/>
    <x v="6"/>
    <x v="1"/>
    <x v="2"/>
    <x v="0"/>
    <x v="0"/>
    <s v="Mutual Fund"/>
    <s v="Kotak Multi-cap Fund"/>
    <n v="990"/>
  </r>
  <r>
    <n v="223251"/>
    <x v="196"/>
    <s v="ARPIT DEEP"/>
    <x v="3"/>
    <x v="0"/>
    <x v="0"/>
    <x v="0"/>
    <x v="0"/>
    <s v="Mutual Fund"/>
    <s v="ICICI Prudential Multi Asset Fund"/>
    <n v="1109"/>
  </r>
  <r>
    <n v="223252"/>
    <x v="196"/>
    <s v="ARPIT DEEP"/>
    <x v="3"/>
    <x v="0"/>
    <x v="0"/>
    <x v="0"/>
    <x v="0"/>
    <s v="Mutual Fund"/>
    <s v="Tata Small cap fund"/>
    <n v="1110"/>
  </r>
  <r>
    <n v="223263"/>
    <x v="196"/>
    <s v="RAKESH KUMAR SINGH"/>
    <x v="6"/>
    <x v="1"/>
    <x v="4"/>
    <x v="0"/>
    <x v="0"/>
    <s v="Mutual Fund"/>
    <s v="HDFC MULTICAP FUND"/>
    <n v="1243"/>
  </r>
  <r>
    <n v="223264"/>
    <x v="196"/>
    <s v="SAIBA KAPOOR"/>
    <x v="25"/>
    <x v="1"/>
    <x v="4"/>
    <x v="0"/>
    <x v="0"/>
    <s v="Mutual Fund"/>
    <s v="QUANT QUANTAMENTAL FUND"/>
    <n v="1244"/>
  </r>
  <r>
    <n v="223265"/>
    <x v="196"/>
    <s v="SANTARAM"/>
    <x v="14"/>
    <x v="1"/>
    <x v="4"/>
    <x v="1"/>
    <x v="0"/>
    <s v="Mutual Fund"/>
    <s v="ICICI Prudential Multi Asset fund"/>
    <n v="1245"/>
  </r>
  <r>
    <n v="223266"/>
    <x v="196"/>
    <s v="SANTARAM"/>
    <x v="6"/>
    <x v="1"/>
    <x v="4"/>
    <x v="1"/>
    <x v="0"/>
    <s v="Mutual Fund"/>
    <s v="HDFC MULTICAP FUND"/>
    <n v="1246"/>
  </r>
  <r>
    <n v="223267"/>
    <x v="196"/>
    <s v="P R SUBRAMANIAN"/>
    <x v="6"/>
    <x v="1"/>
    <x v="4"/>
    <x v="0"/>
    <x v="0"/>
    <s v="Mutual Fund"/>
    <s v="ICICI Prudential Multi Asset fund"/>
    <n v="1247"/>
  </r>
  <r>
    <n v="223296"/>
    <x v="197"/>
    <s v="SAURABH SHARMA"/>
    <x v="0"/>
    <x v="0"/>
    <x v="1"/>
    <x v="0"/>
    <x v="0"/>
    <s v="Mutual Fund"/>
    <s v="hdfc multicap fund"/>
    <n v="174"/>
  </r>
  <r>
    <n v="223297"/>
    <x v="197"/>
    <s v="SAURABH SHARMA"/>
    <x v="0"/>
    <x v="0"/>
    <x v="1"/>
    <x v="0"/>
    <x v="0"/>
    <s v="Mutual Fund"/>
    <s v="Mirae Asset Multicap Fund"/>
    <n v="175"/>
  </r>
  <r>
    <n v="223280"/>
    <x v="197"/>
    <s v="RAMU"/>
    <x v="7"/>
    <x v="0"/>
    <x v="1"/>
    <x v="0"/>
    <x v="0"/>
    <s v="Mutual Fund"/>
    <s v="MIRAE ASSSET MULTICAP FUND"/>
    <n v="176"/>
  </r>
  <r>
    <n v="223273"/>
    <x v="197"/>
    <s v="RAGHU NANDAN SINGH BISHT"/>
    <x v="2"/>
    <x v="1"/>
    <x v="3"/>
    <x v="0"/>
    <x v="1"/>
    <s v="Mutual Fund"/>
    <s v="MIRAE ASSET MULTI CAP FUND"/>
    <n v="491"/>
  </r>
  <r>
    <n v="223277"/>
    <x v="197"/>
    <s v="SPRIHA MATHUR"/>
    <x v="14"/>
    <x v="1"/>
    <x v="3"/>
    <x v="0"/>
    <x v="0"/>
    <s v="Mutual Fund"/>
    <s v="Kotak Multicap Fund"/>
    <n v="493"/>
  </r>
  <r>
    <n v="223278"/>
    <x v="197"/>
    <s v="HIMANSHU BAJPAI"/>
    <x v="1"/>
    <x v="0"/>
    <x v="3"/>
    <x v="0"/>
    <x v="0"/>
    <s v="Mutual Fund"/>
    <s v="Quant Tax Plan Fund"/>
    <n v="494"/>
  </r>
  <r>
    <n v="223281"/>
    <x v="197"/>
    <s v="HEMANT KUMAR BHATRA"/>
    <x v="39"/>
    <x v="1"/>
    <x v="6"/>
    <x v="0"/>
    <x v="1"/>
    <s v="Mutual Fund"/>
    <s v="Quant BUSINESS CYCLE FUND"/>
    <n v="587"/>
  </r>
  <r>
    <n v="223279"/>
    <x v="197"/>
    <s v="VERKHA BAJAJ"/>
    <x v="0"/>
    <x v="0"/>
    <x v="2"/>
    <x v="0"/>
    <x v="0"/>
    <s v="Mutual Fund"/>
    <s v="Mirae Asset Multi-cap Fund"/>
    <n v="991"/>
  </r>
  <r>
    <n v="223306"/>
    <x v="197"/>
    <s v="POONAM AGGARWAL"/>
    <x v="3"/>
    <x v="0"/>
    <x v="2"/>
    <x v="0"/>
    <x v="0"/>
    <s v="Mutual Fund"/>
    <s v="Parag Parikh Flexi-cap Fund"/>
    <n v="992"/>
  </r>
  <r>
    <n v="223309"/>
    <x v="197"/>
    <s v="ANUPAMA"/>
    <x v="7"/>
    <x v="0"/>
    <x v="2"/>
    <x v="0"/>
    <x v="0"/>
    <s v="Mutual Fund"/>
    <s v="SBI large &amp; mid-cap fund."/>
    <n v="993"/>
  </r>
  <r>
    <n v="223311"/>
    <x v="197"/>
    <s v="HEENA"/>
    <x v="10"/>
    <x v="1"/>
    <x v="2"/>
    <x v="0"/>
    <x v="0"/>
    <s v="Mutual Fund"/>
    <s v="Mirae Asset Tax Saver Fund"/>
    <n v="994"/>
  </r>
  <r>
    <n v="223276"/>
    <x v="197"/>
    <s v="ABHISHEK KAUSHIK"/>
    <x v="3"/>
    <x v="0"/>
    <x v="2"/>
    <x v="0"/>
    <x v="1"/>
    <s v="Mutual Fund"/>
    <s v="Parag Parikh Tax Saver Fund"/>
    <n v="995"/>
  </r>
  <r>
    <n v="223363"/>
    <x v="198"/>
    <s v="MAYANK KUMAR DESHPENDE"/>
    <x v="1"/>
    <x v="0"/>
    <x v="1"/>
    <x v="0"/>
    <x v="0"/>
    <s v="Mutual Fund"/>
    <s v="Canara Robeco Small Cap Fund"/>
    <n v="177"/>
  </r>
  <r>
    <n v="223364"/>
    <x v="198"/>
    <s v="MAYANK KUMAR DESHPENDE"/>
    <x v="0"/>
    <x v="0"/>
    <x v="1"/>
    <x v="0"/>
    <x v="0"/>
    <s v="Mutual Fund"/>
    <s v="Kotak Equity Opportunities Fund"/>
    <n v="178"/>
  </r>
  <r>
    <n v="223301"/>
    <x v="198"/>
    <s v="ROCHITA MUKHERJEE"/>
    <x v="4"/>
    <x v="1"/>
    <x v="1"/>
    <x v="0"/>
    <x v="0"/>
    <s v="Mutual Fund"/>
    <s v="ICICI Prudential Multi-Asset Fund-"/>
    <n v="179"/>
  </r>
  <r>
    <n v="223295"/>
    <x v="198"/>
    <s v="SAMEER SHAH"/>
    <x v="6"/>
    <x v="1"/>
    <x v="1"/>
    <x v="0"/>
    <x v="0"/>
    <s v="Mutual Fund"/>
    <s v="mirae asset flexi cap fund"/>
    <n v="180"/>
  </r>
  <r>
    <n v="223298"/>
    <x v="198"/>
    <s v="SANJAY KUMAR"/>
    <x v="3"/>
    <x v="0"/>
    <x v="5"/>
    <x v="0"/>
    <x v="0"/>
    <s v="Mutual Fund"/>
    <s v="ICICI PRU Multi Asset Fund"/>
    <n v="289"/>
  </r>
  <r>
    <n v="223299"/>
    <x v="198"/>
    <s v="SANJAY KUMAR"/>
    <x v="1"/>
    <x v="0"/>
    <x v="5"/>
    <x v="0"/>
    <x v="0"/>
    <s v="Mutual Fund"/>
    <s v="kotak Multicap Fund"/>
    <n v="290"/>
  </r>
  <r>
    <n v="223284"/>
    <x v="198"/>
    <s v="NEETU SHARMA"/>
    <x v="1"/>
    <x v="0"/>
    <x v="5"/>
    <x v="1"/>
    <x v="0"/>
    <s v="Mutual Fund"/>
    <s v="kotak Multicap Fund"/>
    <n v="291"/>
  </r>
  <r>
    <n v="223285"/>
    <x v="198"/>
    <s v="RAJSHEKHAR SHUKLA"/>
    <x v="5"/>
    <x v="0"/>
    <x v="5"/>
    <x v="0"/>
    <x v="2"/>
    <s v="Mutual Fund"/>
    <s v="Parag Parikh Flexicap Fund"/>
    <n v="292"/>
  </r>
  <r>
    <n v="223288"/>
    <x v="198"/>
    <s v="BALI SHAH"/>
    <x v="0"/>
    <x v="0"/>
    <x v="3"/>
    <x v="0"/>
    <x v="0"/>
    <s v="Mutual Fund"/>
    <s v="Kotak Multicap Fund"/>
    <n v="495"/>
  </r>
  <r>
    <n v="223290"/>
    <x v="198"/>
    <s v="RAJENDRA GOSWAMI"/>
    <x v="0"/>
    <x v="1"/>
    <x v="3"/>
    <x v="0"/>
    <x v="0"/>
    <s v="Mutual Fund"/>
    <s v="Kotak Multicap Fund"/>
    <n v="496"/>
  </r>
  <r>
    <n v="223289"/>
    <x v="198"/>
    <s v="RAJENDRA GOSWAMI"/>
    <x v="24"/>
    <x v="1"/>
    <x v="3"/>
    <x v="0"/>
    <x v="1"/>
    <s v="Mutual Fund"/>
    <s v="Kotak Multicap Fund"/>
    <n v="497"/>
  </r>
  <r>
    <n v="223286"/>
    <x v="198"/>
    <s v="MANISH KUMAR KASHYAP"/>
    <x v="7"/>
    <x v="0"/>
    <x v="6"/>
    <x v="0"/>
    <x v="0"/>
    <s v="Mutual Fund"/>
    <s v="ICICI PRUDENTIAL EQUITY &amp; DEBT FUND"/>
    <n v="585"/>
  </r>
  <r>
    <n v="223287"/>
    <x v="198"/>
    <s v="MANISH KUMAR KASHYAP"/>
    <x v="3"/>
    <x v="0"/>
    <x v="6"/>
    <x v="0"/>
    <x v="1"/>
    <s v="Mutual Fund"/>
    <s v="ICICI PRUDENTIAL EQUITY &amp; DEBT FUND"/>
    <n v="586"/>
  </r>
  <r>
    <n v="223300"/>
    <x v="198"/>
    <s v="KUNDAN DINKAR MAHTRE"/>
    <x v="1"/>
    <x v="0"/>
    <x v="2"/>
    <x v="0"/>
    <x v="0"/>
    <s v="Mutual Fund"/>
    <s v="Axis Growth Opportunities Fund"/>
    <n v="996"/>
  </r>
  <r>
    <n v="223282"/>
    <x v="198"/>
    <s v="SAMEER SHARAD BHIDE"/>
    <x v="14"/>
    <x v="1"/>
    <x v="0"/>
    <x v="0"/>
    <x v="0"/>
    <s v="Mutual Fund"/>
    <s v="Nippon India Multicap fund"/>
    <n v="1107"/>
  </r>
  <r>
    <n v="223283"/>
    <x v="198"/>
    <s v="SAMEER SHARAD BHIDE"/>
    <x v="14"/>
    <x v="1"/>
    <x v="0"/>
    <x v="0"/>
    <x v="0"/>
    <s v="Mutual Fund"/>
    <s v="Quant Quantamental fund"/>
    <n v="1108"/>
  </r>
  <r>
    <n v="223291"/>
    <x v="198"/>
    <s v="RIZWAN MOHAMMAD"/>
    <x v="0"/>
    <x v="0"/>
    <x v="4"/>
    <x v="0"/>
    <x v="0"/>
    <s v="Mutual Fund"/>
    <s v="HDFC MULTICAP FUND"/>
    <n v="1248"/>
  </r>
  <r>
    <n v="223292"/>
    <x v="198"/>
    <s v="RIZWAN MOHAMMAD"/>
    <x v="0"/>
    <x v="0"/>
    <x v="4"/>
    <x v="0"/>
    <x v="0"/>
    <s v="Mutual Fund"/>
    <s v="ICICI Prudential Multi Asset fund"/>
    <n v="1249"/>
  </r>
  <r>
    <n v="223293"/>
    <x v="198"/>
    <s v="HEENA KHURANA"/>
    <x v="0"/>
    <x v="0"/>
    <x v="4"/>
    <x v="0"/>
    <x v="0"/>
    <s v="Mutual Fund"/>
    <s v="ICICI Prudential Multi Asset fund"/>
    <n v="1250"/>
  </r>
  <r>
    <n v="223294"/>
    <x v="198"/>
    <s v="SIMI SHARMA"/>
    <x v="10"/>
    <x v="0"/>
    <x v="4"/>
    <x v="0"/>
    <x v="0"/>
    <s v="Mutual Fund"/>
    <s v="MIRAE ASSET MIDCAP FUND"/>
    <n v="1251"/>
  </r>
  <r>
    <n v="223308"/>
    <x v="199"/>
    <s v="MANJU BARTHWAL"/>
    <x v="4"/>
    <x v="1"/>
    <x v="5"/>
    <x v="0"/>
    <x v="0"/>
    <s v="Mutual Fund"/>
    <s v="Canara Robeco Multi Cap Fund"/>
    <n v="285"/>
  </r>
  <r>
    <n v="223310"/>
    <x v="199"/>
    <s v="ANIL SINGH DAWAN"/>
    <x v="1"/>
    <x v="0"/>
    <x v="5"/>
    <x v="0"/>
    <x v="2"/>
    <s v="Mutual Fund"/>
    <s v="Parag Parikh Flexicap Fund"/>
    <n v="286"/>
  </r>
  <r>
    <n v="223312"/>
    <x v="199"/>
    <s v="AYUSHI JAIN"/>
    <x v="1"/>
    <x v="0"/>
    <x v="3"/>
    <x v="0"/>
    <x v="0"/>
    <s v="Mutual Fund"/>
    <s v="MIRAE ASSET MULTI CAP FUND"/>
    <n v="498"/>
  </r>
  <r>
    <n v="223307"/>
    <x v="199"/>
    <s v="SUNIL KUMAR"/>
    <x v="9"/>
    <x v="1"/>
    <x v="3"/>
    <x v="0"/>
    <x v="1"/>
    <s v="Mutual Fund"/>
    <s v="Kotak Multicap Fund"/>
    <n v="499"/>
  </r>
  <r>
    <n v="223314"/>
    <x v="199"/>
    <s v="SUNILKUMAR B N"/>
    <x v="0"/>
    <x v="1"/>
    <x v="6"/>
    <x v="0"/>
    <x v="0"/>
    <s v="Mutual Fund"/>
    <s v="MIRAE ASSET MULTI CAP FUND"/>
    <n v="583"/>
  </r>
  <r>
    <n v="223302"/>
    <x v="199"/>
    <s v="TARUN CHUGH"/>
    <x v="11"/>
    <x v="0"/>
    <x v="2"/>
    <x v="0"/>
    <x v="0"/>
    <s v="Mutual Fund"/>
    <s v="ICICI Prudential Multi-Asset Fund"/>
    <n v="1001"/>
  </r>
  <r>
    <n v="223303"/>
    <x v="199"/>
    <s v="TARUN CHUGH"/>
    <x v="11"/>
    <x v="0"/>
    <x v="2"/>
    <x v="0"/>
    <x v="0"/>
    <s v="Mutual Fund"/>
    <s v="Canara Robeco Multi-cap Fund"/>
    <n v="1002"/>
  </r>
  <r>
    <n v="223304"/>
    <x v="199"/>
    <s v="MAYANK SHARMA"/>
    <x v="0"/>
    <x v="0"/>
    <x v="2"/>
    <x v="1"/>
    <x v="0"/>
    <s v="Mutual Fund"/>
    <s v="Mirae Asset Flexi-cap Fund"/>
    <n v="1003"/>
  </r>
  <r>
    <n v="223305"/>
    <x v="199"/>
    <s v="MAYANK SHARMA"/>
    <x v="0"/>
    <x v="0"/>
    <x v="2"/>
    <x v="1"/>
    <x v="0"/>
    <s v="Mutual Fund"/>
    <s v="Kotak Multicap Fund"/>
    <n v="1004"/>
  </r>
  <r>
    <n v="223391"/>
    <x v="200"/>
    <s v="KOMAL NARANG"/>
    <x v="0"/>
    <x v="0"/>
    <x v="1"/>
    <x v="0"/>
    <x v="0"/>
    <s v="Mutual Fund"/>
    <s v="ICICI Prudential Infrastructure Fund"/>
    <n v="181"/>
  </r>
  <r>
    <n v="223392"/>
    <x v="200"/>
    <s v="KOMAL NARANG"/>
    <x v="0"/>
    <x v="0"/>
    <x v="1"/>
    <x v="0"/>
    <x v="0"/>
    <s v="Mutual Fund"/>
    <s v="quant Small Cap Fund"/>
    <n v="182"/>
  </r>
  <r>
    <n v="223345"/>
    <x v="200"/>
    <s v="PANKAJ DHIMAN"/>
    <x v="17"/>
    <x v="0"/>
    <x v="1"/>
    <x v="0"/>
    <x v="1"/>
    <s v="Mutual Fund"/>
    <s v="MIRAE ASSET MULTI CAP FUND"/>
    <n v="183"/>
  </r>
  <r>
    <n v="223346"/>
    <x v="200"/>
    <s v="SUSHIL JAIN"/>
    <x v="7"/>
    <x v="0"/>
    <x v="1"/>
    <x v="0"/>
    <x v="2"/>
    <s v="Mutual Fund"/>
    <s v="MIRAE ASSET HYBRID EQUITY FUND"/>
    <n v="184"/>
  </r>
  <r>
    <n v="223347"/>
    <x v="200"/>
    <s v="SHAJI KUNJAPPAN"/>
    <x v="0"/>
    <x v="0"/>
    <x v="1"/>
    <x v="0"/>
    <x v="2"/>
    <s v="Mutual Fund"/>
    <s v="Parag Parikh Flexicap Fund"/>
    <n v="185"/>
  </r>
  <r>
    <n v="223348"/>
    <x v="200"/>
    <s v="SARIKA PAL"/>
    <x v="1"/>
    <x v="0"/>
    <x v="1"/>
    <x v="0"/>
    <x v="2"/>
    <s v="Mutual Fund"/>
    <s v="MIRAE ASSET HYBRID EQUITY FUND"/>
    <n v="186"/>
  </r>
  <r>
    <n v="223349"/>
    <x v="200"/>
    <s v="RASHMI SONI"/>
    <x v="3"/>
    <x v="0"/>
    <x v="1"/>
    <x v="0"/>
    <x v="1"/>
    <s v="Mutual Fund"/>
    <s v="KOTAK MULTICAP FUND"/>
    <n v="187"/>
  </r>
  <r>
    <n v="223343"/>
    <x v="200"/>
    <s v="VIKASH METHO"/>
    <x v="7"/>
    <x v="0"/>
    <x v="1"/>
    <x v="0"/>
    <x v="0"/>
    <s v="Mutual Fund"/>
    <s v="axis growth opp. fund"/>
    <n v="188"/>
  </r>
  <r>
    <n v="223344"/>
    <x v="200"/>
    <s v="ATUL SETHI"/>
    <x v="0"/>
    <x v="1"/>
    <x v="1"/>
    <x v="1"/>
    <x v="0"/>
    <s v="Mutual Fund"/>
    <s v="ppfas flexi cap fund"/>
    <n v="189"/>
  </r>
  <r>
    <n v="223330"/>
    <x v="200"/>
    <s v="MANORANJAN SAHOO"/>
    <x v="0"/>
    <x v="0"/>
    <x v="5"/>
    <x v="0"/>
    <x v="0"/>
    <s v="Mutual Fund"/>
    <s v="HDFC SmallCap Fund"/>
    <n v="283"/>
  </r>
  <r>
    <n v="223332"/>
    <x v="200"/>
    <s v="SANJAY PARSAD"/>
    <x v="3"/>
    <x v="0"/>
    <x v="5"/>
    <x v="0"/>
    <x v="0"/>
    <s v="Mutual Fund"/>
    <s v="AXIS GROWTH OPPORTUNITES"/>
    <n v="287"/>
  </r>
  <r>
    <n v="223333"/>
    <x v="200"/>
    <s v="SANJAY PARSAD"/>
    <x v="1"/>
    <x v="0"/>
    <x v="5"/>
    <x v="0"/>
    <x v="0"/>
    <s v="Mutual Fund"/>
    <s v="ICICI PRU Multi Asset Fund"/>
    <n v="288"/>
  </r>
  <r>
    <n v="223328"/>
    <x v="200"/>
    <s v="ANIKET SINGH"/>
    <x v="7"/>
    <x v="0"/>
    <x v="3"/>
    <x v="0"/>
    <x v="0"/>
    <s v="Mutual Fund"/>
    <s v="Mirae Asset flexi cap fund"/>
    <n v="500"/>
  </r>
  <r>
    <n v="223321"/>
    <x v="200"/>
    <s v="RAJ KUMAR PRADHAN"/>
    <x v="21"/>
    <x v="1"/>
    <x v="6"/>
    <x v="0"/>
    <x v="1"/>
    <s v="Mutual Fund"/>
    <s v="KOTAK MULTI CAP FUND"/>
    <n v="581"/>
  </r>
  <r>
    <n v="223320"/>
    <x v="200"/>
    <s v="SHOURYADEEP MISHRA"/>
    <x v="6"/>
    <x v="1"/>
    <x v="6"/>
    <x v="0"/>
    <x v="0"/>
    <s v="Mutual Fund"/>
    <s v="MIRAE ASSET MULTI CAP FUND"/>
    <n v="584"/>
  </r>
  <r>
    <n v="223323"/>
    <x v="200"/>
    <s v="KARUNA JHA"/>
    <x v="4"/>
    <x v="1"/>
    <x v="2"/>
    <x v="0"/>
    <x v="0"/>
    <s v="Mutual Fund"/>
    <s v="Canara Robeco Focused Equity Fund"/>
    <n v="997"/>
  </r>
  <r>
    <n v="223324"/>
    <x v="200"/>
    <s v="SANDEEP ARORA"/>
    <x v="24"/>
    <x v="0"/>
    <x v="2"/>
    <x v="0"/>
    <x v="1"/>
    <s v="Mutual Fund"/>
    <s v="canara robeco emerging equities fund"/>
    <n v="998"/>
  </r>
  <r>
    <n v="223325"/>
    <x v="200"/>
    <s v="VIPUL JAIN"/>
    <x v="6"/>
    <x v="1"/>
    <x v="2"/>
    <x v="0"/>
    <x v="0"/>
    <s v="Mutual Fund"/>
    <s v="Kotak multi-asset allocation fund"/>
    <n v="999"/>
  </r>
  <r>
    <n v="223326"/>
    <x v="200"/>
    <s v="VIPUL JAIN"/>
    <x v="6"/>
    <x v="1"/>
    <x v="2"/>
    <x v="0"/>
    <x v="0"/>
    <s v="Mutual Fund"/>
    <s v="Mirae Asset Multi-cap Fund"/>
    <n v="1000"/>
  </r>
  <r>
    <n v="223322"/>
    <x v="200"/>
    <s v="KARUNA JHA"/>
    <x v="4"/>
    <x v="1"/>
    <x v="2"/>
    <x v="0"/>
    <x v="0"/>
    <s v="Mutual Fund"/>
    <s v="Quant Flexi-Cap Fund"/>
    <n v="1005"/>
  </r>
  <r>
    <n v="223329"/>
    <x v="200"/>
    <s v="VIPUL JAIN"/>
    <x v="6"/>
    <x v="1"/>
    <x v="2"/>
    <x v="0"/>
    <x v="0"/>
    <s v="Mutual Fund"/>
    <s v="Quant Flexi-Cap Fund"/>
    <n v="1006"/>
  </r>
  <r>
    <n v="223331"/>
    <x v="200"/>
    <s v="HEMLATA SHARMA"/>
    <x v="6"/>
    <x v="1"/>
    <x v="2"/>
    <x v="0"/>
    <x v="0"/>
    <s v="Mutual Fund"/>
    <s v="Mirae Asset Multi-cap Fund"/>
    <n v="1007"/>
  </r>
  <r>
    <n v="223327"/>
    <x v="200"/>
    <s v="VIPUL JAIN"/>
    <x v="6"/>
    <x v="1"/>
    <x v="2"/>
    <x v="0"/>
    <x v="0"/>
    <s v="Mutual Fund"/>
    <s v="Parag Parikh Flexi-cap Fund"/>
    <n v="1008"/>
  </r>
  <r>
    <n v="223315"/>
    <x v="200"/>
    <s v="VARSHA ARORA"/>
    <x v="87"/>
    <x v="1"/>
    <x v="4"/>
    <x v="0"/>
    <x v="0"/>
    <s v="Mutual Fund"/>
    <s v="quant business cycle fund"/>
    <n v="1253"/>
  </r>
  <r>
    <n v="223316"/>
    <x v="200"/>
    <s v="PRATIKSHA"/>
    <x v="0"/>
    <x v="0"/>
    <x v="4"/>
    <x v="0"/>
    <x v="0"/>
    <s v="Mutual Fund"/>
    <s v="QUANT QUANTAMENTAL FUND"/>
    <n v="1254"/>
  </r>
  <r>
    <n v="223317"/>
    <x v="200"/>
    <s v="PRATIKSHA"/>
    <x v="0"/>
    <x v="0"/>
    <x v="4"/>
    <x v="0"/>
    <x v="0"/>
    <s v="Mutual Fund"/>
    <s v="ICICI Prudential Multi Asset fund"/>
    <n v="1255"/>
  </r>
  <r>
    <n v="223318"/>
    <x v="200"/>
    <s v="PRATIKSHA"/>
    <x v="0"/>
    <x v="0"/>
    <x v="4"/>
    <x v="0"/>
    <x v="0"/>
    <s v="Mutual Fund"/>
    <s v="HDFC MULTICAP FUND"/>
    <n v="1256"/>
  </r>
  <r>
    <n v="223319"/>
    <x v="200"/>
    <s v="PRATIKSHA"/>
    <x v="0"/>
    <x v="0"/>
    <x v="4"/>
    <x v="0"/>
    <x v="0"/>
    <s v="Mutual Fund"/>
    <s v="KOTAK MULTICAP FUND"/>
    <n v="1257"/>
  </r>
  <r>
    <n v="223342"/>
    <x v="201"/>
    <s v="POOJA KUMARI"/>
    <x v="11"/>
    <x v="0"/>
    <x v="1"/>
    <x v="1"/>
    <x v="0"/>
    <s v="Mutual Fund"/>
    <s v="mirae asset multicap fund"/>
    <n v="190"/>
  </r>
  <r>
    <n v="223350"/>
    <x v="201"/>
    <s v="SANDEEP R DIDDI"/>
    <x v="0"/>
    <x v="0"/>
    <x v="1"/>
    <x v="0"/>
    <x v="1"/>
    <s v="Mutual Fund"/>
    <s v="HDFC MULTICAP FUND"/>
    <n v="191"/>
  </r>
  <r>
    <n v="223339"/>
    <x v="201"/>
    <s v="ANKITA PANDEY"/>
    <x v="7"/>
    <x v="0"/>
    <x v="5"/>
    <x v="1"/>
    <x v="0"/>
    <s v="Mutual Fund"/>
    <s v="Mirae Asset Multicap Fund"/>
    <n v="278"/>
  </r>
  <r>
    <n v="223357"/>
    <x v="201"/>
    <s v="USHA AGGARWAL"/>
    <x v="7"/>
    <x v="0"/>
    <x v="5"/>
    <x v="0"/>
    <x v="1"/>
    <s v="Mutual Fund"/>
    <s v="Mirae Asset Multicap Fund"/>
    <n v="280"/>
  </r>
  <r>
    <n v="223356"/>
    <x v="201"/>
    <s v="GOVIND AGGARWAL"/>
    <x v="7"/>
    <x v="0"/>
    <x v="5"/>
    <x v="0"/>
    <x v="2"/>
    <s v="Mutual Fund"/>
    <s v="Parag Parikh Flexi Cap"/>
    <n v="281"/>
  </r>
  <r>
    <n v="223338"/>
    <x v="201"/>
    <s v="SIJO VARGHEESE"/>
    <x v="11"/>
    <x v="0"/>
    <x v="5"/>
    <x v="1"/>
    <x v="0"/>
    <s v="Mutual Fund"/>
    <s v="kotak Multicap Fund"/>
    <n v="282"/>
  </r>
  <r>
    <n v="223337"/>
    <x v="201"/>
    <s v="SIJO VARGHEESE"/>
    <x v="11"/>
    <x v="0"/>
    <x v="5"/>
    <x v="1"/>
    <x v="0"/>
    <s v="Mutual Fund"/>
    <s v="ICICI PRU Multi Asset Fund"/>
    <n v="284"/>
  </r>
  <r>
    <n v="223336"/>
    <x v="201"/>
    <s v="ADIRA PRALHAD PATIL"/>
    <x v="0"/>
    <x v="0"/>
    <x v="6"/>
    <x v="0"/>
    <x v="0"/>
    <s v="Mutual Fund"/>
    <s v="HDFC MULTI CAP FUND"/>
    <n v="576"/>
  </r>
  <r>
    <n v="223358"/>
    <x v="201"/>
    <s v="AMIT GUPTA"/>
    <x v="0"/>
    <x v="0"/>
    <x v="6"/>
    <x v="0"/>
    <x v="0"/>
    <s v="Mutual Fund"/>
    <s v="KOTAK MULTI CAP FUND"/>
    <n v="579"/>
  </r>
  <r>
    <n v="223334"/>
    <x v="201"/>
    <s v="ADIRA PRALHAD PATIL"/>
    <x v="1"/>
    <x v="0"/>
    <x v="6"/>
    <x v="0"/>
    <x v="0"/>
    <s v="Mutual Fund"/>
    <s v="SBI MAGNUM CHILDRENS BENEFIT FUND INVESTMENT PLAN"/>
    <n v="580"/>
  </r>
  <r>
    <n v="223444"/>
    <x v="201"/>
    <s v="SAI SUDHMAYEE PARAB"/>
    <x v="0"/>
    <x v="0"/>
    <x v="2"/>
    <x v="0"/>
    <x v="0"/>
    <s v="Mutual Fund"/>
    <s v="Quant Flexi-Cap Fund"/>
    <n v="1009"/>
  </r>
  <r>
    <n v="223341"/>
    <x v="201"/>
    <s v="SHIVAM KHANDELWAL"/>
    <x v="3"/>
    <x v="0"/>
    <x v="2"/>
    <x v="0"/>
    <x v="2"/>
    <s v="Mutual Fund"/>
    <s v="canara robeco emerging equities fund"/>
    <n v="1010"/>
  </r>
  <r>
    <n v="223443"/>
    <x v="201"/>
    <s v="SAI SUDHMAYEE PARAB"/>
    <x v="0"/>
    <x v="0"/>
    <x v="2"/>
    <x v="0"/>
    <x v="0"/>
    <s v="Mutual Fund"/>
    <s v="Mirae Asset Multi-cap Fund"/>
    <n v="1011"/>
  </r>
  <r>
    <n v="223340"/>
    <x v="201"/>
    <s v="VIPIN BHATT"/>
    <x v="1"/>
    <x v="0"/>
    <x v="2"/>
    <x v="0"/>
    <x v="0"/>
    <s v="Mutual Fund"/>
    <s v="Mirae Asset Multi-cap Fund"/>
    <n v="1018"/>
  </r>
  <r>
    <n v="223354"/>
    <x v="201"/>
    <s v="RITIK AGRAWAL"/>
    <x v="1"/>
    <x v="0"/>
    <x v="0"/>
    <x v="1"/>
    <x v="0"/>
    <s v="Mutual Fund"/>
    <s v="ICICI Prudential Multi Asset Fund"/>
    <n v="1101"/>
  </r>
  <r>
    <n v="223355"/>
    <x v="201"/>
    <s v="RITIK AGRAWAL"/>
    <x v="1"/>
    <x v="0"/>
    <x v="0"/>
    <x v="1"/>
    <x v="0"/>
    <s v="Mutual Fund"/>
    <s v="HDFC Multicap Fund"/>
    <n v="1102"/>
  </r>
  <r>
    <n v="223335"/>
    <x v="201"/>
    <s v="MUKUL KUMAR AGRAWAL"/>
    <x v="14"/>
    <x v="1"/>
    <x v="0"/>
    <x v="1"/>
    <x v="0"/>
    <s v="Mutual Fund"/>
    <s v="ICICI Prudential Multi Asset Fund"/>
    <n v="1103"/>
  </r>
  <r>
    <n v="223351"/>
    <x v="201"/>
    <s v="SALIL MITTAL"/>
    <x v="26"/>
    <x v="1"/>
    <x v="0"/>
    <x v="0"/>
    <x v="0"/>
    <s v="Mutual Fund"/>
    <s v="ICICI Prudential Multi Asset Fund"/>
    <n v="1104"/>
  </r>
  <r>
    <n v="223352"/>
    <x v="201"/>
    <s v="SALIL MITTAL"/>
    <x v="26"/>
    <x v="1"/>
    <x v="0"/>
    <x v="0"/>
    <x v="0"/>
    <s v="Mutual Fund"/>
    <s v="Motilal Oswal Nifty Microcap 250 Index fund"/>
    <n v="1105"/>
  </r>
  <r>
    <n v="223353"/>
    <x v="201"/>
    <s v="MUKUL KUMAR AGRAWAL"/>
    <x v="14"/>
    <x v="1"/>
    <x v="0"/>
    <x v="1"/>
    <x v="0"/>
    <s v="Mutual Fund"/>
    <s v="SBI Small Cap fund"/>
    <n v="1106"/>
  </r>
  <r>
    <n v="223360"/>
    <x v="202"/>
    <s v="DIKSHA SHARMA"/>
    <x v="4"/>
    <x v="1"/>
    <x v="0"/>
    <x v="0"/>
    <x v="0"/>
    <s v="Mutual Fund"/>
    <s v="ICICI Prudential Multi Asset Fund"/>
    <n v="1098"/>
  </r>
  <r>
    <n v="223361"/>
    <x v="202"/>
    <s v="DIKSHA SHARMA"/>
    <x v="28"/>
    <x v="1"/>
    <x v="0"/>
    <x v="0"/>
    <x v="0"/>
    <s v="Mutual Fund"/>
    <s v="Nippon India Multicap fund"/>
    <n v="1099"/>
  </r>
  <r>
    <n v="223359"/>
    <x v="202"/>
    <s v="ASHISH BHANDARI"/>
    <x v="4"/>
    <x v="1"/>
    <x v="0"/>
    <x v="0"/>
    <x v="0"/>
    <s v="Mutual Fund"/>
    <s v="ICICI Prudential Multi Asset Fund"/>
    <n v="1100"/>
  </r>
  <r>
    <n v="223362"/>
    <x v="203"/>
    <s v="RESHMA DEVI"/>
    <x v="1"/>
    <x v="0"/>
    <x v="1"/>
    <x v="0"/>
    <x v="0"/>
    <s v="Mutual Fund"/>
    <s v="HDFC MULTICAP FUND"/>
    <n v="192"/>
  </r>
  <r>
    <n v="223366"/>
    <x v="203"/>
    <s v="AJAY BAISOYA"/>
    <x v="3"/>
    <x v="0"/>
    <x v="5"/>
    <x v="0"/>
    <x v="0"/>
    <s v="Mutual Fund"/>
    <s v="kotak Multicap Fund"/>
    <n v="275"/>
  </r>
  <r>
    <n v="223367"/>
    <x v="203"/>
    <s v="SUHAS SADANAND GANPULE"/>
    <x v="0"/>
    <x v="0"/>
    <x v="5"/>
    <x v="0"/>
    <x v="0"/>
    <s v="Mutual Fund"/>
    <s v="ICICI PRU Multi Asset Fund"/>
    <n v="276"/>
  </r>
  <r>
    <n v="223368"/>
    <x v="203"/>
    <s v="SUHAS SADANAND GANPULE"/>
    <x v="4"/>
    <x v="0"/>
    <x v="5"/>
    <x v="0"/>
    <x v="0"/>
    <s v="Mutual Fund"/>
    <s v="HDFC Focused 30 Fund"/>
    <n v="277"/>
  </r>
  <r>
    <n v="223375"/>
    <x v="203"/>
    <s v="SUDESH WATI"/>
    <x v="3"/>
    <x v="0"/>
    <x v="5"/>
    <x v="0"/>
    <x v="0"/>
    <s v="Mutual Fund"/>
    <s v="Kotak Tax Saver Fund"/>
    <n v="279"/>
  </r>
  <r>
    <n v="223365"/>
    <x v="203"/>
    <s v="NISHA SAVAN CHAUHAN"/>
    <x v="1"/>
    <x v="0"/>
    <x v="3"/>
    <x v="0"/>
    <x v="0"/>
    <s v="Mutual Fund"/>
    <s v="Kotak Multicap Fund"/>
    <n v="501"/>
  </r>
  <r>
    <n v="223377"/>
    <x v="203"/>
    <s v="ANURAG SHARMA"/>
    <x v="11"/>
    <x v="0"/>
    <x v="6"/>
    <x v="0"/>
    <x v="1"/>
    <s v="Mutual Fund"/>
    <s v="MIRAE ASSET MULTI CAP FUND"/>
    <n v="571"/>
  </r>
  <r>
    <n v="223376"/>
    <x v="203"/>
    <s v="ANURAG SHARMA"/>
    <x v="11"/>
    <x v="0"/>
    <x v="6"/>
    <x v="0"/>
    <x v="1"/>
    <s v="Mutual Fund"/>
    <s v="HDFC MULTI CAP FUND"/>
    <n v="577"/>
  </r>
  <r>
    <n v="223378"/>
    <x v="203"/>
    <s v="VINAY KUMAR SINGH"/>
    <x v="52"/>
    <x v="1"/>
    <x v="6"/>
    <x v="0"/>
    <x v="1"/>
    <s v="Mutual Fund"/>
    <s v="KOTAK MULTI CAP FUND"/>
    <n v="578"/>
  </r>
  <r>
    <n v="223372"/>
    <x v="203"/>
    <s v="SUNIL GULATI"/>
    <x v="9"/>
    <x v="1"/>
    <x v="2"/>
    <x v="0"/>
    <x v="1"/>
    <s v="Mutual Fund"/>
    <s v="Kotak Multicap Fund"/>
    <n v="1012"/>
  </r>
  <r>
    <n v="223373"/>
    <x v="203"/>
    <s v="SUNIL GULATI"/>
    <x v="39"/>
    <x v="1"/>
    <x v="2"/>
    <x v="0"/>
    <x v="0"/>
    <s v="Mutual Fund"/>
    <s v="Kotak Multicap Fund"/>
    <n v="1013"/>
  </r>
  <r>
    <n v="223374"/>
    <x v="203"/>
    <s v="VIKAS MISHRA"/>
    <x v="4"/>
    <x v="0"/>
    <x v="2"/>
    <x v="0"/>
    <x v="0"/>
    <s v="Mutual Fund"/>
    <s v="Mirae Asset Multi-cap Fund"/>
    <n v="1014"/>
  </r>
  <r>
    <n v="223369"/>
    <x v="203"/>
    <s v="SUNIL GUALTI"/>
    <x v="26"/>
    <x v="1"/>
    <x v="2"/>
    <x v="0"/>
    <x v="1"/>
    <s v="Mutual Fund"/>
    <s v="ICICI Prudential Multi-Asset Fund"/>
    <n v="1015"/>
  </r>
  <r>
    <n v="223370"/>
    <x v="203"/>
    <s v="SUNIL GULATI"/>
    <x v="14"/>
    <x v="1"/>
    <x v="2"/>
    <x v="0"/>
    <x v="1"/>
    <s v="Mutual Fund"/>
    <s v="Quant Flexi-Cap Fund"/>
    <n v="1016"/>
  </r>
  <r>
    <n v="223371"/>
    <x v="203"/>
    <s v="SUNIL GULATI"/>
    <x v="88"/>
    <x v="1"/>
    <x v="2"/>
    <x v="0"/>
    <x v="1"/>
    <s v="Mutual Fund"/>
    <s v="HDFC Focused 30 Fund"/>
    <n v="1017"/>
  </r>
  <r>
    <n v="223379"/>
    <x v="203"/>
    <s v="SAIBA KAPOOR"/>
    <x v="3"/>
    <x v="0"/>
    <x v="4"/>
    <x v="0"/>
    <x v="0"/>
    <s v="Mutual Fund"/>
    <s v="SBI CHILDREN FUND"/>
    <n v="1252"/>
  </r>
  <r>
    <n v="223386"/>
    <x v="204"/>
    <s v="RICHA GOYAT"/>
    <x v="1"/>
    <x v="0"/>
    <x v="5"/>
    <x v="0"/>
    <x v="0"/>
    <s v="Mutual Fund"/>
    <s v="Mirae Asset Multicap Fund"/>
    <n v="273"/>
  </r>
  <r>
    <n v="223385"/>
    <x v="204"/>
    <s v="RAJENDRA KUMAR PARIDA"/>
    <x v="1"/>
    <x v="0"/>
    <x v="5"/>
    <x v="0"/>
    <x v="0"/>
    <s v="Mutual Fund"/>
    <s v="HDFC Multicap Fund"/>
    <n v="274"/>
  </r>
  <r>
    <n v="223380"/>
    <x v="204"/>
    <s v="VIJAY KUMAR JAISWAL"/>
    <x v="89"/>
    <x v="1"/>
    <x v="3"/>
    <x v="0"/>
    <x v="1"/>
    <s v="Mutual Fund"/>
    <s v="ICICI Multi Asset Fund"/>
    <n v="502"/>
  </r>
  <r>
    <n v="223393"/>
    <x v="204"/>
    <s v="PRASHANT SHARMA"/>
    <x v="3"/>
    <x v="0"/>
    <x v="6"/>
    <x v="0"/>
    <x v="2"/>
    <s v="Mutual Fund"/>
    <s v="PARAG PARIKH FLEXI CAP FUND"/>
    <n v="570"/>
  </r>
  <r>
    <n v="223383"/>
    <x v="204"/>
    <s v="RAHUL VERMA"/>
    <x v="4"/>
    <x v="1"/>
    <x v="6"/>
    <x v="0"/>
    <x v="0"/>
    <s v="Mutual Fund"/>
    <s v="HDFC MULTI CAP FUND"/>
    <n v="572"/>
  </r>
  <r>
    <n v="223381"/>
    <x v="204"/>
    <s v="BASANTKUMAR KULSHRESTHA"/>
    <x v="11"/>
    <x v="0"/>
    <x v="6"/>
    <x v="0"/>
    <x v="0"/>
    <s v="Mutual Fund"/>
    <s v="ICICI PRUDENTIAL MULTI ASSET FUND"/>
    <n v="573"/>
  </r>
  <r>
    <n v="223382"/>
    <x v="204"/>
    <s v="BASANTKUMAR KULSHRESTHA"/>
    <x v="11"/>
    <x v="0"/>
    <x v="6"/>
    <x v="0"/>
    <x v="0"/>
    <s v="Mutual Fund"/>
    <s v="HDFC MULTI CAP FUND"/>
    <n v="574"/>
  </r>
  <r>
    <n v="223384"/>
    <x v="204"/>
    <s v="RAHUL VERMA"/>
    <x v="12"/>
    <x v="1"/>
    <x v="6"/>
    <x v="0"/>
    <x v="0"/>
    <s v="Mutual Fund"/>
    <s v="BANK OF INDIA FLEXI CAP FUND"/>
    <n v="575"/>
  </r>
  <r>
    <n v="223389"/>
    <x v="204"/>
    <s v="SAPNA CHAUHAN"/>
    <x v="11"/>
    <x v="0"/>
    <x v="2"/>
    <x v="1"/>
    <x v="0"/>
    <s v="Mutual Fund"/>
    <s v="ICICI Prudential Multi-Asset Fund"/>
    <n v="1019"/>
  </r>
  <r>
    <n v="223390"/>
    <x v="204"/>
    <s v="SAPNA CHAUHAN"/>
    <x v="11"/>
    <x v="0"/>
    <x v="2"/>
    <x v="1"/>
    <x v="0"/>
    <s v="Mutual Fund"/>
    <s v="Mirae Asset Multi-cap Fund"/>
    <n v="1020"/>
  </r>
  <r>
    <n v="223388"/>
    <x v="204"/>
    <s v="SHIPRA TANDON"/>
    <x v="1"/>
    <x v="0"/>
    <x v="2"/>
    <x v="0"/>
    <x v="0"/>
    <s v="Mutual Fund"/>
    <s v="Kotak Multicap Fund"/>
    <n v="1021"/>
  </r>
  <r>
    <n v="223387"/>
    <x v="204"/>
    <s v="SHIPRA TANDON"/>
    <x v="1"/>
    <x v="0"/>
    <x v="2"/>
    <x v="0"/>
    <x v="0"/>
    <s v="Mutual Fund"/>
    <s v="Mirae Asset Flexi-cap Fund"/>
    <n v="1022"/>
  </r>
  <r>
    <n v="223394"/>
    <x v="204"/>
    <s v="KOPAL KHANNA"/>
    <x v="14"/>
    <x v="1"/>
    <x v="4"/>
    <x v="0"/>
    <x v="0"/>
    <s v="Mutual Fund"/>
    <s v="quant business cycle fund"/>
    <n v="1263"/>
  </r>
  <r>
    <n v="223401"/>
    <x v="205"/>
    <s v="MANISH RAWAT"/>
    <x v="2"/>
    <x v="1"/>
    <x v="1"/>
    <x v="0"/>
    <x v="0"/>
    <s v="Mutual Fund"/>
    <s v="ICICI PRU MULTIASSET FUND"/>
    <n v="193"/>
  </r>
  <r>
    <n v="223541"/>
    <x v="205"/>
    <s v="BHOPESH RASTOGI"/>
    <x v="1"/>
    <x v="0"/>
    <x v="1"/>
    <x v="0"/>
    <x v="0"/>
    <s v="Mutual Fund"/>
    <s v="mirae asset multicap fund"/>
    <n v="194"/>
  </r>
  <r>
    <n v="223404"/>
    <x v="205"/>
    <s v="GURJEEV KAUR WALIA"/>
    <x v="1"/>
    <x v="0"/>
    <x v="1"/>
    <x v="0"/>
    <x v="0"/>
    <s v="Mutual Fund"/>
    <s v="mirae asset multicap fund"/>
    <n v="195"/>
  </r>
  <r>
    <n v="223400"/>
    <x v="205"/>
    <s v="MANISH RAWAT"/>
    <x v="8"/>
    <x v="1"/>
    <x v="1"/>
    <x v="0"/>
    <x v="0"/>
    <s v="Mutual Fund"/>
    <s v="HDFC FOCUSED 30 FUND"/>
    <n v="196"/>
  </r>
  <r>
    <n v="223405"/>
    <x v="205"/>
    <s v="GURJEEV KAUR WALIA"/>
    <x v="4"/>
    <x v="1"/>
    <x v="1"/>
    <x v="0"/>
    <x v="0"/>
    <s v="Mutual Fund"/>
    <s v="icici pru multi asset fund"/>
    <n v="197"/>
  </r>
  <r>
    <n v="223403"/>
    <x v="205"/>
    <s v="NARINDER KUMAR"/>
    <x v="5"/>
    <x v="0"/>
    <x v="5"/>
    <x v="0"/>
    <x v="1"/>
    <s v="Mutual Fund"/>
    <s v="ICICI PRU Multi Asset Fund"/>
    <n v="270"/>
  </r>
  <r>
    <n v="223402"/>
    <x v="205"/>
    <s v="NARIENDER"/>
    <x v="5"/>
    <x v="0"/>
    <x v="5"/>
    <x v="0"/>
    <x v="0"/>
    <s v="Mutual Fund"/>
    <s v="ICICI PRU Multi Asset Fund"/>
    <n v="271"/>
  </r>
  <r>
    <n v="223406"/>
    <x v="205"/>
    <s v="KULDEEP SINGH"/>
    <x v="7"/>
    <x v="0"/>
    <x v="5"/>
    <x v="0"/>
    <x v="0"/>
    <s v="Mutual Fund"/>
    <s v="HDFC Multicap Fund"/>
    <n v="272"/>
  </r>
  <r>
    <n v="223398"/>
    <x v="205"/>
    <s v="MANPREET SINGH KOHLI"/>
    <x v="3"/>
    <x v="0"/>
    <x v="3"/>
    <x v="0"/>
    <x v="0"/>
    <s v="Mutual Fund"/>
    <s v="Kotak Multicap Fund"/>
    <n v="503"/>
  </r>
  <r>
    <n v="223395"/>
    <x v="205"/>
    <s v="UTKARSH KULSHRESTHA"/>
    <x v="0"/>
    <x v="0"/>
    <x v="6"/>
    <x v="0"/>
    <x v="0"/>
    <s v="Mutual Fund"/>
    <s v="MIRAE ASSET MULTI CAP FUND"/>
    <n v="568"/>
  </r>
  <r>
    <n v="223407"/>
    <x v="205"/>
    <s v="MUSTAHSAN NABEEL"/>
    <x v="1"/>
    <x v="0"/>
    <x v="6"/>
    <x v="0"/>
    <x v="1"/>
    <s v="Mutual Fund"/>
    <s v="KOTAK MULTI CAP FUND"/>
    <n v="569"/>
  </r>
  <r>
    <n v="223396"/>
    <x v="205"/>
    <s v="VIJAY SHARMA"/>
    <x v="0"/>
    <x v="1"/>
    <x v="2"/>
    <x v="0"/>
    <x v="0"/>
    <s v="Mutual Fund"/>
    <s v="Parag Parikh Tax Saver Fund"/>
    <n v="1023"/>
  </r>
  <r>
    <n v="223397"/>
    <x v="205"/>
    <s v="VIJAY SHARMA"/>
    <x v="0"/>
    <x v="1"/>
    <x v="2"/>
    <x v="0"/>
    <x v="0"/>
    <s v="Mutual Fund"/>
    <s v="Quant tax plan"/>
    <n v="1024"/>
  </r>
  <r>
    <n v="223399"/>
    <x v="205"/>
    <s v="HARISH CHANDER"/>
    <x v="14"/>
    <x v="1"/>
    <x v="2"/>
    <x v="0"/>
    <x v="0"/>
    <s v="Mutual Fund"/>
    <s v="Kotak Equity Saving Fund"/>
    <n v="1025"/>
  </r>
  <r>
    <n v="223415"/>
    <x v="206"/>
    <s v="ANIL KUMAR GUPTA"/>
    <x v="3"/>
    <x v="0"/>
    <x v="1"/>
    <x v="0"/>
    <x v="0"/>
    <s v="Mutual Fund"/>
    <s v="hdfc multicap fund"/>
    <n v="198"/>
  </r>
  <r>
    <n v="223431"/>
    <x v="206"/>
    <s v="KANIKA GUPTA"/>
    <x v="0"/>
    <x v="0"/>
    <x v="1"/>
    <x v="1"/>
    <x v="0"/>
    <s v="Mutual Fund"/>
    <s v="HDFC FOCUSED 30 FUND"/>
    <n v="199"/>
  </r>
  <r>
    <n v="223429"/>
    <x v="206"/>
    <s v="ALOK AGARWAL"/>
    <x v="3"/>
    <x v="0"/>
    <x v="1"/>
    <x v="0"/>
    <x v="0"/>
    <s v="Mutual Fund"/>
    <s v="KOTAK MULTI ASSET ALLOCATION FUND"/>
    <n v="200"/>
  </r>
  <r>
    <n v="223430"/>
    <x v="206"/>
    <s v="KANIKA GUPTA"/>
    <x v="4"/>
    <x v="0"/>
    <x v="1"/>
    <x v="1"/>
    <x v="0"/>
    <s v="Mutual Fund"/>
    <s v="MIRAE ASSET MULTI CAP FUND"/>
    <n v="201"/>
  </r>
  <r>
    <n v="223432"/>
    <x v="206"/>
    <s v="KANIKA GUPTA"/>
    <x v="0"/>
    <x v="0"/>
    <x v="1"/>
    <x v="1"/>
    <x v="0"/>
    <s v="Mutual Fund"/>
    <s v="nippon multicap fund"/>
    <n v="202"/>
  </r>
  <r>
    <n v="223433"/>
    <x v="206"/>
    <s v="KANIKA GUPTA"/>
    <x v="0"/>
    <x v="0"/>
    <x v="1"/>
    <x v="1"/>
    <x v="0"/>
    <s v="Mutual Fund"/>
    <s v="quyant quantamental fund"/>
    <n v="203"/>
  </r>
  <r>
    <n v="223418"/>
    <x v="206"/>
    <s v="SANDEEP SINGH RAWAT"/>
    <x v="7"/>
    <x v="0"/>
    <x v="1"/>
    <x v="1"/>
    <x v="0"/>
    <s v="Mutual Fund"/>
    <s v="HDFC Focused 30 fund"/>
    <n v="204"/>
  </r>
  <r>
    <n v="223416"/>
    <x v="206"/>
    <s v="ANIL KUMAR GUPTA"/>
    <x v="1"/>
    <x v="0"/>
    <x v="1"/>
    <x v="0"/>
    <x v="2"/>
    <s v="Mutual Fund"/>
    <s v="MIRAE ASSET HYBRID EQUITY FUND"/>
    <n v="205"/>
  </r>
  <r>
    <n v="223419"/>
    <x v="206"/>
    <s v="SHIVANI"/>
    <x v="7"/>
    <x v="0"/>
    <x v="5"/>
    <x v="1"/>
    <x v="0"/>
    <s v="Mutual Fund"/>
    <s v="kotak Multicap Fund"/>
    <n v="265"/>
  </r>
  <r>
    <n v="223413"/>
    <x v="206"/>
    <s v="SUHAS SADANAND GANPULE"/>
    <x v="12"/>
    <x v="0"/>
    <x v="5"/>
    <x v="0"/>
    <x v="0"/>
    <s v="Mutual Fund"/>
    <s v="kotak Multicap Fund"/>
    <n v="266"/>
  </r>
  <r>
    <n v="223421"/>
    <x v="206"/>
    <s v="SOUMENDU NANDY"/>
    <x v="54"/>
    <x v="1"/>
    <x v="3"/>
    <x v="0"/>
    <x v="1"/>
    <s v="Mutual Fund"/>
    <s v="MIRAE ASSET MULTI CAP FUND"/>
    <n v="504"/>
  </r>
  <r>
    <n v="223420"/>
    <x v="206"/>
    <s v="MAMTA ARYA"/>
    <x v="7"/>
    <x v="0"/>
    <x v="3"/>
    <x v="0"/>
    <x v="0"/>
    <s v="Mutual Fund"/>
    <s v="MIRAE ASSET MULTI CAP FUND"/>
    <n v="505"/>
  </r>
  <r>
    <n v="223422"/>
    <x v="206"/>
    <s v="YASHWANT KUMAR SAHU"/>
    <x v="5"/>
    <x v="0"/>
    <x v="6"/>
    <x v="0"/>
    <x v="1"/>
    <s v="Mutual Fund"/>
    <s v="HDFC MULTI CAP FUND"/>
    <n v="559"/>
  </r>
  <r>
    <n v="223414"/>
    <x v="206"/>
    <s v="RAVI NANDAN PANDEY"/>
    <x v="0"/>
    <x v="1"/>
    <x v="2"/>
    <x v="0"/>
    <x v="0"/>
    <s v="Mutual Fund"/>
    <s v="Mirae Asset Tax Saver Fund"/>
    <n v="1026"/>
  </r>
  <r>
    <n v="223417"/>
    <x v="206"/>
    <s v="DILIP KUMAR DHAL"/>
    <x v="4"/>
    <x v="0"/>
    <x v="2"/>
    <x v="0"/>
    <x v="0"/>
    <s v="Mutual Fund"/>
    <s v="Parag Parikh Flexi-cap Fund"/>
    <n v="1027"/>
  </r>
  <r>
    <n v="223408"/>
    <x v="206"/>
    <s v="SHASHANK"/>
    <x v="6"/>
    <x v="1"/>
    <x v="4"/>
    <x v="1"/>
    <x v="0"/>
    <s v="Mutual Fund"/>
    <s v="ICICI Prudential Multi Asset fund"/>
    <n v="1258"/>
  </r>
  <r>
    <n v="223409"/>
    <x v="206"/>
    <s v="SHAHSANK"/>
    <x v="9"/>
    <x v="1"/>
    <x v="4"/>
    <x v="1"/>
    <x v="0"/>
    <s v="Mutual Fund"/>
    <s v="HDFC MULTICAP FUND"/>
    <n v="1259"/>
  </r>
  <r>
    <n v="223410"/>
    <x v="206"/>
    <s v="SHAHSANK"/>
    <x v="9"/>
    <x v="1"/>
    <x v="4"/>
    <x v="1"/>
    <x v="0"/>
    <s v="Mutual Fund"/>
    <s v="KOTAK MULTICAP FUND"/>
    <n v="1260"/>
  </r>
  <r>
    <n v="223411"/>
    <x v="206"/>
    <s v="SHAHSANK"/>
    <x v="5"/>
    <x v="0"/>
    <x v="4"/>
    <x v="1"/>
    <x v="0"/>
    <s v="Mutual Fund"/>
    <s v="KOTAK MULTICAP FUND"/>
    <n v="1261"/>
  </r>
  <r>
    <n v="223412"/>
    <x v="206"/>
    <s v="SHASHANK"/>
    <x v="5"/>
    <x v="0"/>
    <x v="4"/>
    <x v="1"/>
    <x v="0"/>
    <s v="Mutual Fund"/>
    <s v="HDFC MULTICAP FUND"/>
    <n v="1262"/>
  </r>
  <r>
    <n v="223442"/>
    <x v="207"/>
    <s v="AMIT KUMAR SHUKHLA"/>
    <x v="1"/>
    <x v="0"/>
    <x v="5"/>
    <x v="0"/>
    <x v="0"/>
    <s v="Mutual Fund"/>
    <s v="kotak Multicap Fund"/>
    <n v="264"/>
  </r>
  <r>
    <n v="223438"/>
    <x v="207"/>
    <s v="SAVITA"/>
    <x v="0"/>
    <x v="0"/>
    <x v="5"/>
    <x v="0"/>
    <x v="0"/>
    <s v="Mutual Fund"/>
    <s v="Quant Quantamental Fund"/>
    <n v="267"/>
  </r>
  <r>
    <n v="223439"/>
    <x v="207"/>
    <s v="SAVITA"/>
    <x v="0"/>
    <x v="0"/>
    <x v="5"/>
    <x v="0"/>
    <x v="0"/>
    <s v="Mutual Fund"/>
    <s v="ICICI PRU Multi Asset Fund"/>
    <n v="268"/>
  </r>
  <r>
    <n v="223440"/>
    <x v="207"/>
    <s v="ROHIT JAIN"/>
    <x v="7"/>
    <x v="0"/>
    <x v="5"/>
    <x v="0"/>
    <x v="0"/>
    <s v="Mutual Fund"/>
    <s v="Quant Quantamental Fund"/>
    <n v="269"/>
  </r>
  <r>
    <n v="223445"/>
    <x v="207"/>
    <s v="GOPAL SINGH RANA"/>
    <x v="1"/>
    <x v="0"/>
    <x v="3"/>
    <x v="0"/>
    <x v="2"/>
    <s v="Mutual Fund"/>
    <s v="PARAG PARIKH FLEXI CAP FUND"/>
    <n v="506"/>
  </r>
  <r>
    <n v="223446"/>
    <x v="207"/>
    <s v="GIRISH N"/>
    <x v="1"/>
    <x v="0"/>
    <x v="3"/>
    <x v="0"/>
    <x v="2"/>
    <s v="Mutual Fund"/>
    <s v="PARAG PARIKH FLEXI CAP FUND"/>
    <n v="507"/>
  </r>
  <r>
    <n v="223424"/>
    <x v="207"/>
    <s v="SHOURYADEEP MISHRA"/>
    <x v="0"/>
    <x v="0"/>
    <x v="6"/>
    <x v="0"/>
    <x v="0"/>
    <s v="Mutual Fund"/>
    <s v="MIRAE ASSET MULTI CAP FUND"/>
    <n v="555"/>
  </r>
  <r>
    <n v="223434"/>
    <x v="207"/>
    <s v="SONIYA"/>
    <x v="7"/>
    <x v="0"/>
    <x v="6"/>
    <x v="1"/>
    <x v="0"/>
    <s v="Mutual Fund"/>
    <s v="ICICI PRUDENTIAL EQUITY &amp; DEBT FUND"/>
    <n v="556"/>
  </r>
  <r>
    <n v="223435"/>
    <x v="207"/>
    <s v="SONIYA"/>
    <x v="7"/>
    <x v="0"/>
    <x v="6"/>
    <x v="1"/>
    <x v="0"/>
    <s v="Mutual Fund"/>
    <s v="HDFC MULTI CAP FUND"/>
    <n v="557"/>
  </r>
  <r>
    <n v="223428"/>
    <x v="207"/>
    <s v="SHOURYADEEP MISHRA"/>
    <x v="12"/>
    <x v="0"/>
    <x v="6"/>
    <x v="0"/>
    <x v="0"/>
    <s v="Mutual Fund"/>
    <s v="ICICI PRUDENTIAL MULTI ASSET FUND"/>
    <n v="558"/>
  </r>
  <r>
    <n v="223437"/>
    <x v="207"/>
    <s v="YASHWANT KUMAR SAHU"/>
    <x v="28"/>
    <x v="0"/>
    <x v="6"/>
    <x v="0"/>
    <x v="1"/>
    <s v="Mutual Fund"/>
    <s v="PARAG PARIKH FLEXI CAP FUND"/>
    <n v="560"/>
  </r>
  <r>
    <n v="223441"/>
    <x v="207"/>
    <s v="K H S NARAYAN"/>
    <x v="3"/>
    <x v="0"/>
    <x v="6"/>
    <x v="0"/>
    <x v="0"/>
    <s v="Mutual Fund"/>
    <s v="MIRAE ASSET MULTI CAP FUND"/>
    <n v="561"/>
  </r>
  <r>
    <n v="224629"/>
    <x v="207"/>
    <s v="YASHWANT KUMAR SAHU"/>
    <x v="86"/>
    <x v="1"/>
    <x v="6"/>
    <x v="0"/>
    <x v="1"/>
    <s v="Mutual Fund"/>
    <s v="ICICI PRUDENTIAL MULTI ASSET FUND"/>
    <n v="562"/>
  </r>
  <r>
    <n v="223425"/>
    <x v="207"/>
    <s v="SHOURYADEEP MISHRA"/>
    <x v="4"/>
    <x v="0"/>
    <x v="6"/>
    <x v="0"/>
    <x v="0"/>
    <s v="Mutual Fund"/>
    <s v="HDFC FOCUSED 30 FUND"/>
    <n v="563"/>
  </r>
  <r>
    <n v="223426"/>
    <x v="207"/>
    <s v="SHOURYADEEP MISHRA"/>
    <x v="4"/>
    <x v="0"/>
    <x v="6"/>
    <x v="0"/>
    <x v="0"/>
    <s v="Mutual Fund"/>
    <s v="KOTAK MULTI CAP FUND"/>
    <n v="564"/>
  </r>
  <r>
    <n v="224630"/>
    <x v="207"/>
    <s v="YASHWANT KUMAR SAHU"/>
    <x v="28"/>
    <x v="1"/>
    <x v="6"/>
    <x v="0"/>
    <x v="1"/>
    <s v="Mutual Fund"/>
    <s v="PARAG PARIKH FLEXI CAP FUND"/>
    <n v="565"/>
  </r>
  <r>
    <n v="223436"/>
    <x v="207"/>
    <s v="YASHWANT KUMAR SAHU"/>
    <x v="86"/>
    <x v="0"/>
    <x v="6"/>
    <x v="0"/>
    <x v="1"/>
    <s v="Mutual Fund"/>
    <s v="ICICI PRUDENTIAL MULTI ASSET FUND"/>
    <n v="566"/>
  </r>
  <r>
    <n v="223427"/>
    <x v="207"/>
    <s v="SHOURYADEEP MISHRA"/>
    <x v="4"/>
    <x v="0"/>
    <x v="6"/>
    <x v="0"/>
    <x v="0"/>
    <s v="Mutual Fund"/>
    <s v="BANK OF INDIA FLEXI CAP FUND"/>
    <n v="567"/>
  </r>
  <r>
    <n v="223423"/>
    <x v="207"/>
    <s v="BANDANA MALL"/>
    <x v="27"/>
    <x v="1"/>
    <x v="2"/>
    <x v="0"/>
    <x v="0"/>
    <s v="Mutual Fund"/>
    <s v="Parag Parikh Tax Saver Fund"/>
    <n v="1028"/>
  </r>
  <r>
    <n v="223488"/>
    <x v="208"/>
    <s v="DEEPESH KUMAR"/>
    <x v="3"/>
    <x v="0"/>
    <x v="1"/>
    <x v="0"/>
    <x v="0"/>
    <s v="Mutual Fund"/>
    <s v="HDFC Multi Cap Fund"/>
    <n v="206"/>
  </r>
  <r>
    <n v="223489"/>
    <x v="208"/>
    <s v="DEEPESH KUMAR"/>
    <x v="1"/>
    <x v="0"/>
    <x v="1"/>
    <x v="0"/>
    <x v="0"/>
    <s v="Mutual Fund"/>
    <s v="Mirae Asset Midcap Fund"/>
    <n v="207"/>
  </r>
  <r>
    <n v="223490"/>
    <x v="208"/>
    <s v="DEEPESH KUMAR"/>
    <x v="0"/>
    <x v="0"/>
    <x v="1"/>
    <x v="0"/>
    <x v="0"/>
    <s v="Mutual Fund"/>
    <s v="HDFC Focused 30 Fund"/>
    <n v="208"/>
  </r>
  <r>
    <n v="223491"/>
    <x v="208"/>
    <s v="DEEPESH KUMAR"/>
    <x v="0"/>
    <x v="0"/>
    <x v="1"/>
    <x v="0"/>
    <x v="0"/>
    <s v="Mutual Fund"/>
    <s v="Nippon India MULTI CAP FUND"/>
    <n v="209"/>
  </r>
  <r>
    <n v="223492"/>
    <x v="208"/>
    <s v="DEEPESH KUMAR"/>
    <x v="0"/>
    <x v="0"/>
    <x v="1"/>
    <x v="0"/>
    <x v="0"/>
    <s v="Mutual Fund"/>
    <s v="quant Quantamental Fund"/>
    <n v="210"/>
  </r>
  <r>
    <n v="223475"/>
    <x v="208"/>
    <s v="SHRAWAN SINGH"/>
    <x v="1"/>
    <x v="0"/>
    <x v="1"/>
    <x v="0"/>
    <x v="0"/>
    <s v="Mutual Fund"/>
    <s v="Parag Parikh Flexi Cap Fund"/>
    <n v="211"/>
  </r>
  <r>
    <n v="223476"/>
    <x v="208"/>
    <s v="SHRAWAN SINGH"/>
    <x v="0"/>
    <x v="0"/>
    <x v="1"/>
    <x v="0"/>
    <x v="0"/>
    <s v="Mutual Fund"/>
    <s v="Mirae Asset Multicap Fund"/>
    <n v="212"/>
  </r>
  <r>
    <n v="223451"/>
    <x v="208"/>
    <s v="RASHIMA SHARMA"/>
    <x v="67"/>
    <x v="1"/>
    <x v="5"/>
    <x v="0"/>
    <x v="0"/>
    <s v="Mutual Fund"/>
    <s v="Parag Parikh Tax Saver Fund"/>
    <n v="258"/>
  </r>
  <r>
    <n v="223449"/>
    <x v="208"/>
    <s v="PARVIN KUMAR"/>
    <x v="1"/>
    <x v="0"/>
    <x v="5"/>
    <x v="0"/>
    <x v="0"/>
    <s v="Mutual Fund"/>
    <s v="ICICI PRU Multi Asset Fund"/>
    <n v="262"/>
  </r>
  <r>
    <n v="223450"/>
    <x v="208"/>
    <s v="PRAVEEN KUMAR"/>
    <x v="3"/>
    <x v="0"/>
    <x v="5"/>
    <x v="0"/>
    <x v="0"/>
    <s v="Mutual Fund"/>
    <s v="kotak Multicap Fund"/>
    <n v="263"/>
  </r>
  <r>
    <n v="223313"/>
    <x v="208"/>
    <s v="ANAND SINGH"/>
    <x v="7"/>
    <x v="0"/>
    <x v="3"/>
    <x v="0"/>
    <x v="2"/>
    <s v="Mutual Fund"/>
    <s v="MIRAE ASSET HYBRID EQUITY FUND"/>
    <n v="508"/>
  </r>
  <r>
    <n v="223448"/>
    <x v="208"/>
    <s v="ANAND SINGH"/>
    <x v="7"/>
    <x v="0"/>
    <x v="3"/>
    <x v="0"/>
    <x v="0"/>
    <s v="Mutual Fund"/>
    <s v="MIRAE ASSET HYBRID EQUITY FUND"/>
    <n v="509"/>
  </r>
  <r>
    <n v="223453"/>
    <x v="208"/>
    <s v="DEEPIKA VATS"/>
    <x v="0"/>
    <x v="0"/>
    <x v="2"/>
    <x v="0"/>
    <x v="0"/>
    <s v="Mutual Fund"/>
    <s v="HDFC Focused 30 Fund"/>
    <n v="1029"/>
  </r>
  <r>
    <n v="223454"/>
    <x v="208"/>
    <s v="DEEPIKA VATS"/>
    <x v="4"/>
    <x v="0"/>
    <x v="2"/>
    <x v="0"/>
    <x v="0"/>
    <s v="Mutual Fund"/>
    <s v="Mirae Asset Flexi-cap Fund"/>
    <n v="1030"/>
  </r>
  <r>
    <n v="223455"/>
    <x v="208"/>
    <s v="DEEPIKA VATS"/>
    <x v="4"/>
    <x v="0"/>
    <x v="2"/>
    <x v="0"/>
    <x v="0"/>
    <s v="Mutual Fund"/>
    <s v="Quant Flexi-Cap Fund"/>
    <n v="1031"/>
  </r>
  <r>
    <n v="223560"/>
    <x v="208"/>
    <s v="SHILADITYA BRAHMA"/>
    <x v="2"/>
    <x v="0"/>
    <x v="2"/>
    <x v="0"/>
    <x v="0"/>
    <s v="Mutual Fund"/>
    <s v="ICICI Prudential Multi-Asset Fund"/>
    <n v="1032"/>
  </r>
  <r>
    <n v="223452"/>
    <x v="208"/>
    <s v="DEEPIKA VATS"/>
    <x v="4"/>
    <x v="0"/>
    <x v="2"/>
    <x v="0"/>
    <x v="0"/>
    <s v="Mutual Fund"/>
    <s v="ICICI Prudential Multi-Asset Fund"/>
    <n v="1033"/>
  </r>
  <r>
    <n v="223447"/>
    <x v="208"/>
    <s v="ARVIND KUMAR"/>
    <x v="0"/>
    <x v="0"/>
    <x v="2"/>
    <x v="0"/>
    <x v="0"/>
    <s v="Mutual Fund"/>
    <s v="ICICI Prudential Multi-Asset Fund"/>
    <n v="1034"/>
  </r>
  <r>
    <n v="223472"/>
    <x v="209"/>
    <s v="RAJENDRA ANNAJI GADHE"/>
    <x v="0"/>
    <x v="0"/>
    <x v="1"/>
    <x v="0"/>
    <x v="0"/>
    <s v="Mutual Fund"/>
    <s v="HDFC MULTI CAP FUND"/>
    <n v="213"/>
  </r>
  <r>
    <n v="223467"/>
    <x v="209"/>
    <s v="GEETA"/>
    <x v="11"/>
    <x v="0"/>
    <x v="1"/>
    <x v="0"/>
    <x v="0"/>
    <s v="Mutual Fund"/>
    <s v="icici pru multicasset fund"/>
    <n v="214"/>
  </r>
  <r>
    <n v="223474"/>
    <x v="209"/>
    <s v="PRADEEP KUMAR PAHWA"/>
    <x v="3"/>
    <x v="0"/>
    <x v="1"/>
    <x v="0"/>
    <x v="0"/>
    <s v="Mutual Fund"/>
    <s v="Mirae Asset Multi-cap Fund"/>
    <n v="215"/>
  </r>
  <r>
    <n v="223470"/>
    <x v="209"/>
    <s v="RAJENDRA ANNAJI GADHE"/>
    <x v="0"/>
    <x v="0"/>
    <x v="1"/>
    <x v="0"/>
    <x v="0"/>
    <s v="Mutual Fund"/>
    <s v="ICICI Prudential Multi-Asset Fund"/>
    <n v="216"/>
  </r>
  <r>
    <n v="223466"/>
    <x v="209"/>
    <s v="GEETA"/>
    <x v="11"/>
    <x v="0"/>
    <x v="1"/>
    <x v="0"/>
    <x v="0"/>
    <s v="Mutual Fund"/>
    <s v="HDFC Focused 30 Fund"/>
    <n v="217"/>
  </r>
  <r>
    <n v="223465"/>
    <x v="209"/>
    <s v="DEEPAK SINGH"/>
    <x v="1"/>
    <x v="0"/>
    <x v="5"/>
    <x v="0"/>
    <x v="0"/>
    <s v="Mutual Fund"/>
    <s v="kotak Multicap Fund"/>
    <n v="253"/>
  </r>
  <r>
    <n v="223473"/>
    <x v="209"/>
    <s v="SAVITA"/>
    <x v="6"/>
    <x v="1"/>
    <x v="5"/>
    <x v="0"/>
    <x v="0"/>
    <s v="Mutual Fund"/>
    <s v="HDFC Multicap Fund"/>
    <n v="257"/>
  </r>
  <r>
    <n v="223471"/>
    <x v="209"/>
    <s v="SAVITA"/>
    <x v="6"/>
    <x v="1"/>
    <x v="5"/>
    <x v="0"/>
    <x v="0"/>
    <s v="Mutual Fund"/>
    <s v="ICICI PRU Multi Asset Fund"/>
    <n v="259"/>
  </r>
  <r>
    <n v="223463"/>
    <x v="209"/>
    <s v="JYOTSNA SUHAS GANPULE"/>
    <x v="4"/>
    <x v="0"/>
    <x v="5"/>
    <x v="0"/>
    <x v="0"/>
    <s v="Mutual Fund"/>
    <s v="ICICI PRU Multi Asset Fund"/>
    <n v="260"/>
  </r>
  <r>
    <n v="223464"/>
    <x v="209"/>
    <s v="JYOTSNA SUHAS GANPULE"/>
    <x v="4"/>
    <x v="0"/>
    <x v="5"/>
    <x v="0"/>
    <x v="0"/>
    <s v="Mutual Fund"/>
    <s v="kotak Multicap Fund"/>
    <n v="261"/>
  </r>
  <r>
    <n v="223477"/>
    <x v="209"/>
    <s v="POONAM SINGH"/>
    <x v="0"/>
    <x v="0"/>
    <x v="3"/>
    <x v="0"/>
    <x v="0"/>
    <s v="Mutual Fund"/>
    <s v="BOI AXA FLEXI CAP FUND"/>
    <n v="510"/>
  </r>
  <r>
    <n v="223478"/>
    <x v="209"/>
    <s v="POONAM SINGH"/>
    <x v="0"/>
    <x v="0"/>
    <x v="3"/>
    <x v="0"/>
    <x v="0"/>
    <s v="Mutual Fund"/>
    <s v="HDFC FOCUSED 30 FUND"/>
    <n v="511"/>
  </r>
  <r>
    <n v="223459"/>
    <x v="209"/>
    <s v="AMIT KUMAR"/>
    <x v="5"/>
    <x v="0"/>
    <x v="6"/>
    <x v="0"/>
    <x v="1"/>
    <s v="Mutual Fund"/>
    <s v="HDFC MULTI CAP FUND"/>
    <n v="550"/>
  </r>
  <r>
    <n v="223460"/>
    <x v="209"/>
    <s v="AMIT KUMAR"/>
    <x v="7"/>
    <x v="0"/>
    <x v="6"/>
    <x v="0"/>
    <x v="1"/>
    <s v="Mutual Fund"/>
    <s v="MIRAE ASSET EMERGING BLUECHIP FUND"/>
    <n v="551"/>
  </r>
  <r>
    <n v="223461"/>
    <x v="209"/>
    <s v="VINAY KUMAR SINGH"/>
    <x v="52"/>
    <x v="1"/>
    <x v="6"/>
    <x v="0"/>
    <x v="1"/>
    <s v="Mutual Fund"/>
    <s v="KOTAK MULTI CAP FUND"/>
    <n v="552"/>
  </r>
  <r>
    <n v="223457"/>
    <x v="209"/>
    <s v="MUSTAHSAN NABEEL"/>
    <x v="10"/>
    <x v="1"/>
    <x v="6"/>
    <x v="0"/>
    <x v="0"/>
    <s v="Mutual Fund"/>
    <s v="MIRAE ASSET MULTI CAP FUND"/>
    <n v="553"/>
  </r>
  <r>
    <n v="223458"/>
    <x v="209"/>
    <s v="AMIT KUMAR"/>
    <x v="11"/>
    <x v="0"/>
    <x v="6"/>
    <x v="0"/>
    <x v="1"/>
    <s v="Mutual Fund"/>
    <s v="KOTAK TAX SAVER SCHEME"/>
    <n v="554"/>
  </r>
  <r>
    <n v="223468"/>
    <x v="209"/>
    <s v="ASHISH SINGH"/>
    <x v="0"/>
    <x v="0"/>
    <x v="2"/>
    <x v="0"/>
    <x v="0"/>
    <s v="Mutual Fund"/>
    <s v="ICICI Prudential Multi-Asset Fund"/>
    <n v="1035"/>
  </r>
  <r>
    <n v="223469"/>
    <x v="209"/>
    <s v="ASHISH SINGH"/>
    <x v="0"/>
    <x v="0"/>
    <x v="2"/>
    <x v="0"/>
    <x v="0"/>
    <s v="Mutual Fund"/>
    <s v="Mirae Asset Multi-cap Fund"/>
    <n v="1036"/>
  </r>
  <r>
    <n v="223462"/>
    <x v="209"/>
    <s v="NISHA GUPTA"/>
    <x v="22"/>
    <x v="1"/>
    <x v="2"/>
    <x v="0"/>
    <x v="1"/>
    <s v="Mutual Fund"/>
    <s v="Kotak Multicap Fund"/>
    <n v="1037"/>
  </r>
  <r>
    <n v="223456"/>
    <x v="209"/>
    <s v="PRIYAL AGRAWAL"/>
    <x v="17"/>
    <x v="1"/>
    <x v="0"/>
    <x v="0"/>
    <x v="0"/>
    <s v="Mutual Fund"/>
    <s v="UTI Multi Asset fund"/>
    <n v="1097"/>
  </r>
  <r>
    <n v="223493"/>
    <x v="210"/>
    <s v="PRASHANT KUMAR SHARMA"/>
    <x v="3"/>
    <x v="0"/>
    <x v="1"/>
    <x v="0"/>
    <x v="0"/>
    <s v="Mutual Fund"/>
    <s v="ICICI Prudential Multi-Asset Fund"/>
    <n v="218"/>
  </r>
  <r>
    <n v="223494"/>
    <x v="210"/>
    <s v="MANJU RAJESH GUPTA"/>
    <x v="1"/>
    <x v="0"/>
    <x v="5"/>
    <x v="0"/>
    <x v="0"/>
    <s v="Mutual Fund"/>
    <s v="Mirae Asset Multicap Fund"/>
    <n v="256"/>
  </r>
  <r>
    <n v="223499"/>
    <x v="210"/>
    <s v="SUPRIYA SINGH"/>
    <x v="0"/>
    <x v="0"/>
    <x v="3"/>
    <x v="0"/>
    <x v="0"/>
    <s v="Mutual Fund"/>
    <s v="MIRAE ASSET MULTI CAP FUND"/>
    <n v="512"/>
  </r>
  <r>
    <n v="223498"/>
    <x v="210"/>
    <s v="SUPRIYA SINGH"/>
    <x v="0"/>
    <x v="0"/>
    <x v="3"/>
    <x v="0"/>
    <x v="0"/>
    <s v="Mutual Fund"/>
    <s v="ICICI Multi Asset Fund"/>
    <n v="514"/>
  </r>
  <r>
    <n v="223495"/>
    <x v="210"/>
    <s v="DESH RAJ"/>
    <x v="1"/>
    <x v="0"/>
    <x v="6"/>
    <x v="0"/>
    <x v="1"/>
    <s v="Mutual Fund"/>
    <s v="HDFC FOCUSED 30 FUND"/>
    <n v="547"/>
  </r>
  <r>
    <n v="223496"/>
    <x v="210"/>
    <s v="ARCHANA MADAAN"/>
    <x v="90"/>
    <x v="1"/>
    <x v="6"/>
    <x v="0"/>
    <x v="1"/>
    <s v="Mutual Fund"/>
    <s v="ICICI PRUDENTIAL MULTI ASSET FUND"/>
    <n v="548"/>
  </r>
  <r>
    <n v="223497"/>
    <x v="210"/>
    <s v="ARCHANA MADAAN"/>
    <x v="24"/>
    <x v="1"/>
    <x v="6"/>
    <x v="0"/>
    <x v="1"/>
    <s v="Mutual Fund"/>
    <s v="KOTAK MULTI CAP FUND"/>
    <n v="549"/>
  </r>
  <r>
    <n v="223500"/>
    <x v="210"/>
    <s v="ADITYA CHAUHAN"/>
    <x v="3"/>
    <x v="0"/>
    <x v="2"/>
    <x v="1"/>
    <x v="0"/>
    <s v="Mutual Fund"/>
    <s v="ICICI Prudential Multi-Asset Fund"/>
    <n v="1038"/>
  </r>
  <r>
    <n v="223501"/>
    <x v="210"/>
    <s v="ADITYA CHAUHAN"/>
    <x v="3"/>
    <x v="0"/>
    <x v="2"/>
    <x v="1"/>
    <x v="0"/>
    <s v="Mutual Fund"/>
    <s v="Quant Flexi-Cap Fund"/>
    <n v="1039"/>
  </r>
  <r>
    <n v="223502"/>
    <x v="210"/>
    <s v="ADITYA CHAUHAN"/>
    <x v="10"/>
    <x v="0"/>
    <x v="2"/>
    <x v="1"/>
    <x v="0"/>
    <s v="Mutual Fund"/>
    <s v="Kotak Multicap Fund"/>
    <n v="1040"/>
  </r>
  <r>
    <n v="223487"/>
    <x v="210"/>
    <s v="SALIL MITTAL"/>
    <x v="32"/>
    <x v="1"/>
    <x v="0"/>
    <x v="0"/>
    <x v="0"/>
    <s v="Mutual Fund"/>
    <s v="Nippon India Multicap fund"/>
    <n v="1091"/>
  </r>
  <r>
    <n v="223486"/>
    <x v="210"/>
    <s v="SALIL MITTAL"/>
    <x v="14"/>
    <x v="1"/>
    <x v="0"/>
    <x v="0"/>
    <x v="0"/>
    <s v="Mutual Fund"/>
    <s v="UTI Multi Asset fund"/>
    <n v="1096"/>
  </r>
  <r>
    <n v="223479"/>
    <x v="210"/>
    <s v="NIDHI KAPOOR"/>
    <x v="0"/>
    <x v="0"/>
    <x v="4"/>
    <x v="0"/>
    <x v="0"/>
    <s v="Mutual Fund"/>
    <s v="MIRAE ASSET FLEXICAP FUND"/>
    <n v="1264"/>
  </r>
  <r>
    <n v="223480"/>
    <x v="210"/>
    <s v="REKHA MAHESHWARI"/>
    <x v="6"/>
    <x v="1"/>
    <x v="4"/>
    <x v="0"/>
    <x v="0"/>
    <s v="Mutual Fund"/>
    <s v="ICICI Prudential Multi Asset fund"/>
    <n v="1265"/>
  </r>
  <r>
    <n v="223481"/>
    <x v="210"/>
    <s v="AMIT KUMAR"/>
    <x v="1"/>
    <x v="0"/>
    <x v="4"/>
    <x v="1"/>
    <x v="0"/>
    <s v="Mutual Fund"/>
    <s v="ICICI Prudential Multi Asset fund"/>
    <n v="1266"/>
  </r>
  <r>
    <n v="223482"/>
    <x v="210"/>
    <s v="AMIT KUMAR"/>
    <x v="7"/>
    <x v="0"/>
    <x v="4"/>
    <x v="1"/>
    <x v="0"/>
    <s v="Mutual Fund"/>
    <s v="HDFC FOCUSSED 30 FUND"/>
    <n v="1267"/>
  </r>
  <r>
    <n v="223483"/>
    <x v="210"/>
    <s v="KOMAL KAPOOR"/>
    <x v="11"/>
    <x v="0"/>
    <x v="4"/>
    <x v="1"/>
    <x v="0"/>
    <s v="Mutual Fund"/>
    <s v="HDFC FOCUSSED 30 FUND"/>
    <n v="1268"/>
  </r>
  <r>
    <n v="223484"/>
    <x v="210"/>
    <s v="KOMAL KAPOOR"/>
    <x v="11"/>
    <x v="0"/>
    <x v="4"/>
    <x v="1"/>
    <x v="0"/>
    <s v="Mutual Fund"/>
    <s v="ICICI Prudential Multi Asset fund"/>
    <n v="1269"/>
  </r>
  <r>
    <n v="223485"/>
    <x v="210"/>
    <s v="ROHIT SINHA ROY"/>
    <x v="0"/>
    <x v="0"/>
    <x v="4"/>
    <x v="0"/>
    <x v="0"/>
    <s v="Mutual Fund"/>
    <s v="PARAG PARIKH TAXSAVER FUND"/>
    <n v="1270"/>
  </r>
  <r>
    <n v="223511"/>
    <x v="211"/>
    <s v="PRADIP KUMAR"/>
    <x v="6"/>
    <x v="1"/>
    <x v="1"/>
    <x v="0"/>
    <x v="1"/>
    <s v="Mutual Fund"/>
    <s v="HDFC MULTICAP FUND"/>
    <n v="219"/>
  </r>
  <r>
    <n v="223512"/>
    <x v="211"/>
    <s v="YOGESH MUNDHRA"/>
    <x v="10"/>
    <x v="0"/>
    <x v="1"/>
    <x v="0"/>
    <x v="0"/>
    <s v="Mutual Fund"/>
    <s v="Mirae Asset Multicap Fund"/>
    <n v="220"/>
  </r>
  <r>
    <n v="223513"/>
    <x v="211"/>
    <s v="PRADIP KUMAR"/>
    <x v="6"/>
    <x v="1"/>
    <x v="1"/>
    <x v="0"/>
    <x v="1"/>
    <s v="Mutual Fund"/>
    <s v="Mirae Asset Multicap Fund"/>
    <n v="221"/>
  </r>
  <r>
    <n v="223514"/>
    <x v="211"/>
    <s v="YOGESH MUNDHRA"/>
    <x v="10"/>
    <x v="0"/>
    <x v="1"/>
    <x v="0"/>
    <x v="0"/>
    <s v="Mutual Fund"/>
    <s v="HDFC Focused 30 Fund"/>
    <n v="222"/>
  </r>
  <r>
    <n v="223510"/>
    <x v="211"/>
    <s v="YOGESH MUNDHRA"/>
    <x v="7"/>
    <x v="0"/>
    <x v="1"/>
    <x v="0"/>
    <x v="0"/>
    <s v="Mutual Fund"/>
    <s v="Bank of India FLEXI CAP FUND"/>
    <n v="223"/>
  </r>
  <r>
    <n v="223515"/>
    <x v="211"/>
    <s v="PRADIP KUMAR"/>
    <x v="14"/>
    <x v="0"/>
    <x v="1"/>
    <x v="0"/>
    <x v="1"/>
    <s v="Mutual Fund"/>
    <s v="ICICI PRU MULTI"/>
    <n v="224"/>
  </r>
  <r>
    <n v="223505"/>
    <x v="211"/>
    <s v="ARUN BHATT"/>
    <x v="7"/>
    <x v="0"/>
    <x v="5"/>
    <x v="1"/>
    <x v="0"/>
    <s v="Mutual Fund"/>
    <s v="ICICI PRU Multi Asset Fund"/>
    <n v="254"/>
  </r>
  <r>
    <n v="223506"/>
    <x v="211"/>
    <s v="ARUN BHATT"/>
    <x v="7"/>
    <x v="0"/>
    <x v="5"/>
    <x v="1"/>
    <x v="0"/>
    <s v="Mutual Fund"/>
    <s v="kotak Multicap Fund"/>
    <n v="255"/>
  </r>
  <r>
    <n v="223503"/>
    <x v="211"/>
    <s v="BARUN KUMAR SINGH"/>
    <x v="7"/>
    <x v="0"/>
    <x v="3"/>
    <x v="0"/>
    <x v="0"/>
    <s v="Mutual Fund"/>
    <s v="QUANT FLEXICAP FUND"/>
    <n v="513"/>
  </r>
  <r>
    <n v="223504"/>
    <x v="211"/>
    <s v="BARUN KUMAR SINGH"/>
    <x v="1"/>
    <x v="0"/>
    <x v="3"/>
    <x v="0"/>
    <x v="0"/>
    <s v="Mutual Fund"/>
    <s v="ICICI Multi Asset Fund"/>
    <n v="516"/>
  </r>
  <r>
    <n v="223507"/>
    <x v="211"/>
    <s v="UJJWALA GUPTA"/>
    <x v="91"/>
    <x v="1"/>
    <x v="2"/>
    <x v="0"/>
    <x v="0"/>
    <s v="Mutual Fund"/>
    <s v="ICICI Prudential Multi-Asset Fund"/>
    <n v="1047"/>
  </r>
  <r>
    <n v="223527"/>
    <x v="212"/>
    <s v="SHERLY VARGHESE"/>
    <x v="3"/>
    <x v="0"/>
    <x v="5"/>
    <x v="0"/>
    <x v="0"/>
    <s v="Mutual Fund"/>
    <s v="ICICI PRU Multi Asset Fund"/>
    <n v="249"/>
  </r>
  <r>
    <n v="223528"/>
    <x v="212"/>
    <s v="KANIKA SOOD"/>
    <x v="51"/>
    <x v="1"/>
    <x v="5"/>
    <x v="0"/>
    <x v="1"/>
    <s v="Mutual Fund"/>
    <s v="ICICI PRU Multi Asset Fund"/>
    <n v="250"/>
  </r>
  <r>
    <n v="223529"/>
    <x v="212"/>
    <s v="DISHA ARORA"/>
    <x v="6"/>
    <x v="1"/>
    <x v="5"/>
    <x v="0"/>
    <x v="0"/>
    <s v="Mutual Fund"/>
    <s v="HDFC Focused 30 Fund"/>
    <n v="251"/>
  </r>
  <r>
    <n v="223530"/>
    <x v="212"/>
    <s v="DISHA ARORA"/>
    <x v="6"/>
    <x v="1"/>
    <x v="5"/>
    <x v="0"/>
    <x v="0"/>
    <s v="Mutual Fund"/>
    <s v="Mirae Asset Multicap Fund"/>
    <n v="252"/>
  </r>
  <r>
    <n v="223531"/>
    <x v="212"/>
    <s v="KAMAL SINGH JAT"/>
    <x v="7"/>
    <x v="0"/>
    <x v="3"/>
    <x v="0"/>
    <x v="2"/>
    <s v="Mutual Fund"/>
    <s v="Axis small fund"/>
    <n v="515"/>
  </r>
  <r>
    <n v="223533"/>
    <x v="212"/>
    <s v="PRATIK GOPICHAND MORE"/>
    <x v="6"/>
    <x v="1"/>
    <x v="6"/>
    <x v="0"/>
    <x v="1"/>
    <s v="Mutual Fund"/>
    <s v="HDFC FOCUSED 30 FUND"/>
    <n v="533"/>
  </r>
  <r>
    <n v="223534"/>
    <x v="212"/>
    <s v="TADWALKAR VARSHA VASANT"/>
    <x v="6"/>
    <x v="1"/>
    <x v="6"/>
    <x v="0"/>
    <x v="1"/>
    <s v="Mutual Fund"/>
    <s v="HDFC FOCUSED 30 FUND"/>
    <n v="534"/>
  </r>
  <r>
    <n v="223535"/>
    <x v="212"/>
    <s v="TADWALKAR VARSHA VASANT"/>
    <x v="6"/>
    <x v="1"/>
    <x v="6"/>
    <x v="0"/>
    <x v="1"/>
    <s v="Mutual Fund"/>
    <s v="KOTAK MULTI CAP FUND"/>
    <n v="535"/>
  </r>
  <r>
    <n v="223536"/>
    <x v="212"/>
    <s v="TADWALKAR VARSHA VASANT"/>
    <x v="6"/>
    <x v="1"/>
    <x v="6"/>
    <x v="0"/>
    <x v="1"/>
    <s v="Mutual Fund"/>
    <s v="MIRAE ASSET FLEXI CAP FUND"/>
    <n v="536"/>
  </r>
  <r>
    <n v="223537"/>
    <x v="212"/>
    <s v="RAJ KUMAR PRADHAN"/>
    <x v="28"/>
    <x v="1"/>
    <x v="6"/>
    <x v="0"/>
    <x v="1"/>
    <s v="Mutual Fund"/>
    <s v="MIRAE ASSET FLEXI CAP FUND"/>
    <n v="537"/>
  </r>
  <r>
    <n v="223538"/>
    <x v="212"/>
    <s v="RAJ KUMAR PRADHAN"/>
    <x v="86"/>
    <x v="1"/>
    <x v="6"/>
    <x v="0"/>
    <x v="1"/>
    <s v="Mutual Fund"/>
    <s v="HDFC FOCUSED 30 FUND"/>
    <n v="538"/>
  </r>
  <r>
    <n v="223539"/>
    <x v="212"/>
    <s v="BINAY KUMAR"/>
    <x v="20"/>
    <x v="1"/>
    <x v="6"/>
    <x v="0"/>
    <x v="1"/>
    <s v="Mutual Fund"/>
    <s v="KOTAK MULTI CAP FUND"/>
    <n v="539"/>
  </r>
  <r>
    <n v="223532"/>
    <x v="212"/>
    <s v="PRATIK GOPICHAND MORE"/>
    <x v="53"/>
    <x v="1"/>
    <x v="6"/>
    <x v="0"/>
    <x v="1"/>
    <s v="Mutual Fund"/>
    <s v="ICICI PRUDENTIAL MULTI ASSET FUND"/>
    <n v="543"/>
  </r>
  <r>
    <n v="223508"/>
    <x v="212"/>
    <s v="HAMENDRA SHARMA"/>
    <x v="11"/>
    <x v="0"/>
    <x v="6"/>
    <x v="0"/>
    <x v="0"/>
    <s v="Mutual Fund"/>
    <s v="HDFC FOCUSED 30 FUND"/>
    <n v="544"/>
  </r>
  <r>
    <n v="223509"/>
    <x v="212"/>
    <s v="HAMENDRA SHARMA"/>
    <x v="11"/>
    <x v="0"/>
    <x v="6"/>
    <x v="0"/>
    <x v="0"/>
    <s v="Mutual Fund"/>
    <s v="ICICI PRUDENTIAL EQUITY &amp; DEBT FUND"/>
    <n v="545"/>
  </r>
  <r>
    <n v="223517"/>
    <x v="212"/>
    <s v="SRINIDHI N GURURAJACHAR"/>
    <x v="0"/>
    <x v="0"/>
    <x v="6"/>
    <x v="0"/>
    <x v="0"/>
    <s v="Mutual Fund"/>
    <s v="ICICI PRUDENTIAL MULTI ASSET FUND"/>
    <n v="546"/>
  </r>
  <r>
    <n v="223519"/>
    <x v="212"/>
    <s v="SANJAY KESARWANI"/>
    <x v="11"/>
    <x v="0"/>
    <x v="2"/>
    <x v="1"/>
    <x v="0"/>
    <s v="Mutual Fund"/>
    <s v="Kotak Multicap Fund"/>
    <n v="1041"/>
  </r>
  <r>
    <n v="223524"/>
    <x v="212"/>
    <s v="VIKRAM KUMAR"/>
    <x v="0"/>
    <x v="1"/>
    <x v="2"/>
    <x v="1"/>
    <x v="0"/>
    <s v="Mutual Fund"/>
    <s v="Bandhan flexi-cap fund"/>
    <n v="1042"/>
  </r>
  <r>
    <n v="223526"/>
    <x v="212"/>
    <s v="VIKRAM KUMAR"/>
    <x v="0"/>
    <x v="1"/>
    <x v="2"/>
    <x v="1"/>
    <x v="0"/>
    <s v="Mutual Fund"/>
    <s v="HDFC Top 100 fund"/>
    <n v="1043"/>
  </r>
  <r>
    <n v="223518"/>
    <x v="212"/>
    <s v="SANJAY KESARWANI"/>
    <x v="11"/>
    <x v="0"/>
    <x v="2"/>
    <x v="1"/>
    <x v="0"/>
    <s v="Mutual Fund"/>
    <s v="ICICI Prudential Multi-Asset Fund"/>
    <n v="1044"/>
  </r>
  <r>
    <n v="223516"/>
    <x v="212"/>
    <s v="NEETU THAKUR"/>
    <x v="0"/>
    <x v="0"/>
    <x v="2"/>
    <x v="0"/>
    <x v="0"/>
    <s v="Mutual Fund"/>
    <s v="HDFC Focused 30 Fund"/>
    <n v="1045"/>
  </r>
  <r>
    <n v="223525"/>
    <x v="212"/>
    <s v="VIKRAM KUMAR"/>
    <x v="0"/>
    <x v="1"/>
    <x v="2"/>
    <x v="1"/>
    <x v="0"/>
    <s v="Mutual Fund"/>
    <s v="Birla sunlife equity hybrid 95 fund"/>
    <n v="1046"/>
  </r>
  <r>
    <n v="223520"/>
    <x v="212"/>
    <s v="SAMEER SHARAD BHIDE"/>
    <x v="14"/>
    <x v="1"/>
    <x v="0"/>
    <x v="0"/>
    <x v="0"/>
    <s v="Mutual Fund"/>
    <s v="Quant Quantamental fund"/>
    <n v="1092"/>
  </r>
  <r>
    <n v="223521"/>
    <x v="212"/>
    <s v="SAMEER SHARAD BHIDE"/>
    <x v="14"/>
    <x v="1"/>
    <x v="0"/>
    <x v="0"/>
    <x v="0"/>
    <s v="Mutual Fund"/>
    <s v="SBI Small Cap fund"/>
    <n v="1093"/>
  </r>
  <r>
    <n v="223522"/>
    <x v="212"/>
    <s v="SAMEER SHARAD BHIDE"/>
    <x v="26"/>
    <x v="1"/>
    <x v="0"/>
    <x v="0"/>
    <x v="0"/>
    <s v="Mutual Fund"/>
    <s v="Nippon India Multicap fund"/>
    <n v="1094"/>
  </r>
  <r>
    <n v="223523"/>
    <x v="212"/>
    <s v="SAMEER SHARAD BHIDE"/>
    <x v="32"/>
    <x v="1"/>
    <x v="0"/>
    <x v="0"/>
    <x v="0"/>
    <s v="Mutual Fund"/>
    <s v="ICICI Prudential Multi Asset Fund"/>
    <n v="1095"/>
  </r>
  <r>
    <n v="223546"/>
    <x v="213"/>
    <s v="SUMIT KUMAR KAUSHIK"/>
    <x v="11"/>
    <x v="0"/>
    <x v="1"/>
    <x v="0"/>
    <x v="0"/>
    <s v="Mutual Fund"/>
    <s v="HDFC Focused 30 Fund"/>
    <n v="225"/>
  </r>
  <r>
    <n v="223547"/>
    <x v="213"/>
    <s v="SUMIT KUMAR KAUSHIK"/>
    <x v="11"/>
    <x v="0"/>
    <x v="1"/>
    <x v="0"/>
    <x v="0"/>
    <s v="Mutual Fund"/>
    <s v="Mirae Asset Multi-cap Fund"/>
    <n v="226"/>
  </r>
  <r>
    <n v="223540"/>
    <x v="213"/>
    <s v="TRIPURARI RAI"/>
    <x v="9"/>
    <x v="1"/>
    <x v="3"/>
    <x v="0"/>
    <x v="0"/>
    <s v="Mutual Fund"/>
    <s v="ICICI Multi Asset Fund"/>
    <n v="517"/>
  </r>
  <r>
    <n v="223545"/>
    <x v="213"/>
    <s v="CHANDERPAL YADAV"/>
    <x v="9"/>
    <x v="1"/>
    <x v="6"/>
    <x v="0"/>
    <x v="1"/>
    <s v="Mutual Fund"/>
    <s v="KOTAK MULTI CAP FUND"/>
    <n v="532"/>
  </r>
  <r>
    <n v="223548"/>
    <x v="213"/>
    <s v="PUSHPENDRA RAWAT"/>
    <x v="3"/>
    <x v="0"/>
    <x v="2"/>
    <x v="0"/>
    <x v="0"/>
    <s v="Mutual Fund"/>
    <s v="Mirae Asset Multi-cap Fund"/>
    <n v="1053"/>
  </r>
  <r>
    <n v="223559"/>
    <x v="213"/>
    <s v="VIPUL JAIN"/>
    <x v="4"/>
    <x v="0"/>
    <x v="2"/>
    <x v="0"/>
    <x v="0"/>
    <s v="Mutual Fund"/>
    <s v="ICICI Prudential Multi-Asset Fund"/>
    <n v="1054"/>
  </r>
  <r>
    <n v="223542"/>
    <x v="213"/>
    <s v="AMIT AGGARWAL"/>
    <x v="53"/>
    <x v="1"/>
    <x v="2"/>
    <x v="0"/>
    <x v="0"/>
    <s v="Mutual Fund"/>
    <s v="Mirae Asset Tax Saver Fund"/>
    <n v="1055"/>
  </r>
  <r>
    <n v="223543"/>
    <x v="213"/>
    <s v="NITIN ANAND"/>
    <x v="11"/>
    <x v="0"/>
    <x v="2"/>
    <x v="1"/>
    <x v="0"/>
    <s v="Mutual Fund"/>
    <s v="ICICI Prudential Multi-Asset Fund"/>
    <n v="1056"/>
  </r>
  <r>
    <n v="223544"/>
    <x v="213"/>
    <s v="NITIN ANAND"/>
    <x v="11"/>
    <x v="0"/>
    <x v="2"/>
    <x v="1"/>
    <x v="0"/>
    <s v="Mutual Fund"/>
    <s v="Mirae Asset Multi-cap Fund"/>
    <n v="1057"/>
  </r>
  <r>
    <n v="223554"/>
    <x v="214"/>
    <s v="SAGARIKA"/>
    <x v="14"/>
    <x v="1"/>
    <x v="1"/>
    <x v="0"/>
    <x v="0"/>
    <s v="Mutual Fund"/>
    <s v="ICICI Prudential Multi Asset Fund"/>
    <n v="227"/>
  </r>
  <r>
    <n v="223561"/>
    <x v="214"/>
    <s v="RAHUL MITTAL"/>
    <x v="1"/>
    <x v="0"/>
    <x v="1"/>
    <x v="1"/>
    <x v="0"/>
    <s v="Mutual Fund"/>
    <s v="icici pru multi asset fund"/>
    <n v="228"/>
  </r>
  <r>
    <n v="223562"/>
    <x v="214"/>
    <s v="RAHUL MITTAL"/>
    <x v="1"/>
    <x v="0"/>
    <x v="1"/>
    <x v="1"/>
    <x v="0"/>
    <s v="Mutual Fund"/>
    <s v="hdfc focuued 30 fund"/>
    <n v="229"/>
  </r>
  <r>
    <n v="224581"/>
    <x v="214"/>
    <s v="SUMITA"/>
    <x v="0"/>
    <x v="0"/>
    <x v="1"/>
    <x v="1"/>
    <x v="0"/>
    <s v="Mutual Fund"/>
    <s v="ICICI Prudential Multi Asset Fund"/>
    <n v="230"/>
  </r>
  <r>
    <n v="224582"/>
    <x v="214"/>
    <s v="SUMITA"/>
    <x v="3"/>
    <x v="0"/>
    <x v="1"/>
    <x v="1"/>
    <x v="0"/>
    <s v="Mutual Fund"/>
    <s v="HDFC Focused 30 Fund"/>
    <n v="231"/>
  </r>
  <r>
    <n v="224583"/>
    <x v="214"/>
    <s v="SUMITA"/>
    <x v="10"/>
    <x v="0"/>
    <x v="1"/>
    <x v="1"/>
    <x v="0"/>
    <s v="Mutual Fund"/>
    <s v="Parag Parikh Tax Saver Fund"/>
    <n v="232"/>
  </r>
  <r>
    <n v="223557"/>
    <x v="214"/>
    <s v="PRIYA ARORA"/>
    <x v="6"/>
    <x v="1"/>
    <x v="5"/>
    <x v="0"/>
    <x v="0"/>
    <s v="Mutual Fund"/>
    <s v="HDFC Focused 30 Fund"/>
    <n v="244"/>
  </r>
  <r>
    <n v="223558"/>
    <x v="214"/>
    <s v="PRIYA ARORA"/>
    <x v="6"/>
    <x v="1"/>
    <x v="5"/>
    <x v="0"/>
    <x v="0"/>
    <s v="Mutual Fund"/>
    <s v="Mirae Asset Multicap Fund"/>
    <n v="248"/>
  </r>
  <r>
    <n v="224631"/>
    <x v="214"/>
    <s v="VIJAY YADAV"/>
    <x v="1"/>
    <x v="0"/>
    <x v="6"/>
    <x v="0"/>
    <x v="1"/>
    <s v="Mutual Fund"/>
    <s v="HDFC FOCUSED 30 FUND"/>
    <n v="527"/>
  </r>
  <r>
    <n v="223563"/>
    <x v="214"/>
    <s v="VINAY KUMAR SINGH"/>
    <x v="92"/>
    <x v="1"/>
    <x v="6"/>
    <x v="0"/>
    <x v="0"/>
    <s v="Mutual Fund"/>
    <s v="KOTAK MULTI CAP FUND"/>
    <n v="528"/>
  </r>
  <r>
    <n v="223549"/>
    <x v="214"/>
    <s v="ROOP NARAYAN THAKUR"/>
    <x v="5"/>
    <x v="0"/>
    <x v="2"/>
    <x v="0"/>
    <x v="0"/>
    <s v="Mutual Fund"/>
    <s v="Mirae Asset Flexi-cap Fund"/>
    <n v="1058"/>
  </r>
  <r>
    <n v="223551"/>
    <x v="214"/>
    <s v="VINAYA SHARAD BHIDE"/>
    <x v="26"/>
    <x v="1"/>
    <x v="0"/>
    <x v="0"/>
    <x v="0"/>
    <s v="Mutual Fund"/>
    <s v="Tata Balanced Advantage Fund"/>
    <n v="1085"/>
  </r>
  <r>
    <n v="223556"/>
    <x v="214"/>
    <s v="MUKUL KUMAR AGRAWAL"/>
    <x v="14"/>
    <x v="1"/>
    <x v="0"/>
    <x v="1"/>
    <x v="0"/>
    <s v="Mutual Fund"/>
    <s v="Kotak Multicap fund"/>
    <n v="1086"/>
  </r>
  <r>
    <n v="223550"/>
    <x v="214"/>
    <s v="VINAYA SHARAD BHIDE"/>
    <x v="93"/>
    <x v="1"/>
    <x v="0"/>
    <x v="0"/>
    <x v="0"/>
    <s v="Mutual Fund"/>
    <s v="ICICI Prudential Multi Asset Fund"/>
    <n v="1087"/>
  </r>
  <r>
    <n v="223552"/>
    <x v="214"/>
    <s v="VINAYA SHARAD BHIDE"/>
    <x v="14"/>
    <x v="1"/>
    <x v="0"/>
    <x v="0"/>
    <x v="0"/>
    <s v="Mutual Fund"/>
    <s v="Nippon India Multicap fund"/>
    <n v="1088"/>
  </r>
  <r>
    <n v="223553"/>
    <x v="214"/>
    <s v="VINAYA SHARAD BHIDE"/>
    <x v="26"/>
    <x v="1"/>
    <x v="0"/>
    <x v="0"/>
    <x v="0"/>
    <s v="Mutual Fund"/>
    <s v="Parag parikh Tax saver fund"/>
    <n v="1089"/>
  </r>
  <r>
    <n v="223555"/>
    <x v="214"/>
    <s v="MUKUL KUMAR AGRAWAL"/>
    <x v="14"/>
    <x v="1"/>
    <x v="0"/>
    <x v="1"/>
    <x v="0"/>
    <s v="Mutual Fund"/>
    <s v="ICICI Prudential Multi Asset Fund"/>
    <n v="1090"/>
  </r>
  <r>
    <n v="223564"/>
    <x v="214"/>
    <s v="NEEARJ CHAND"/>
    <x v="14"/>
    <x v="1"/>
    <x v="4"/>
    <x v="0"/>
    <x v="0"/>
    <s v="Mutual Fund"/>
    <s v="ICICI Prudential Multi Asset fund"/>
    <n v="1271"/>
  </r>
  <r>
    <n v="223565"/>
    <x v="214"/>
    <s v="NEERAJ CHAND"/>
    <x v="4"/>
    <x v="0"/>
    <x v="4"/>
    <x v="0"/>
    <x v="0"/>
    <s v="Mutual Fund"/>
    <s v="ICICI Prudential Multi Asset fund"/>
    <n v="1272"/>
  </r>
  <r>
    <n v="223566"/>
    <x v="214"/>
    <s v="NEEARJ CHAND"/>
    <x v="4"/>
    <x v="0"/>
    <x v="4"/>
    <x v="0"/>
    <x v="0"/>
    <s v="Mutual Fund"/>
    <s v="HDFC FOCUSSED 30 FUND"/>
    <n v="1273"/>
  </r>
  <r>
    <n v="223567"/>
    <x v="215"/>
    <s v="RENU MASSEY"/>
    <x v="11"/>
    <x v="0"/>
    <x v="6"/>
    <x v="1"/>
    <x v="0"/>
    <s v="Mutual Fund"/>
    <s v="ICICI PRUDENTIAL MULTI ASSET FUND"/>
    <n v="529"/>
  </r>
  <r>
    <n v="223568"/>
    <x v="215"/>
    <s v="RENU MASSEY"/>
    <x v="11"/>
    <x v="0"/>
    <x v="6"/>
    <x v="1"/>
    <x v="0"/>
    <s v="Mutual Fund"/>
    <s v="HDFC MULTI CAP FUND"/>
    <n v="530"/>
  </r>
  <r>
    <n v="223575"/>
    <x v="215"/>
    <s v="BINAY KUMAR"/>
    <x v="20"/>
    <x v="1"/>
    <x v="6"/>
    <x v="0"/>
    <x v="1"/>
    <s v="Mutual Fund"/>
    <s v="PARAG PARIKH FLEXI CAP FUND"/>
    <n v="540"/>
  </r>
  <r>
    <n v="223576"/>
    <x v="215"/>
    <s v="BINAY KUMAR"/>
    <x v="24"/>
    <x v="1"/>
    <x v="6"/>
    <x v="0"/>
    <x v="1"/>
    <s v="Mutual Fund"/>
    <s v="ICICI PRUDENTIAL MULTI ASSET FUND"/>
    <n v="541"/>
  </r>
  <r>
    <n v="223579"/>
    <x v="215"/>
    <s v="ARUN KUMAR"/>
    <x v="1"/>
    <x v="0"/>
    <x v="6"/>
    <x v="0"/>
    <x v="1"/>
    <s v="Mutual Fund"/>
    <s v="HDFC MULTI CAP FUND"/>
    <n v="542"/>
  </r>
  <r>
    <n v="223571"/>
    <x v="215"/>
    <s v="HARISH CHANDER"/>
    <x v="6"/>
    <x v="1"/>
    <x v="2"/>
    <x v="0"/>
    <x v="0"/>
    <s v="Mutual Fund"/>
    <s v="ICICI Prudential Multi-Asset Fund"/>
    <n v="1048"/>
  </r>
  <r>
    <n v="223572"/>
    <x v="215"/>
    <s v="RENU BHATT"/>
    <x v="6"/>
    <x v="1"/>
    <x v="2"/>
    <x v="0"/>
    <x v="0"/>
    <s v="Mutual Fund"/>
    <s v="Mirae Asset Flexi-cap Fund"/>
    <n v="1049"/>
  </r>
  <r>
    <n v="223573"/>
    <x v="215"/>
    <s v="RENU BHATT"/>
    <x v="6"/>
    <x v="1"/>
    <x v="2"/>
    <x v="0"/>
    <x v="0"/>
    <s v="Mutual Fund"/>
    <s v="Quant Flexi-Cap Fund"/>
    <n v="1050"/>
  </r>
  <r>
    <n v="223578"/>
    <x v="215"/>
    <s v="PUNIT GHAI"/>
    <x v="4"/>
    <x v="0"/>
    <x v="2"/>
    <x v="0"/>
    <x v="0"/>
    <s v="Mutual Fund"/>
    <s v="Mirae Asset Great Consumer Fund"/>
    <n v="1051"/>
  </r>
  <r>
    <n v="223577"/>
    <x v="215"/>
    <s v="PUNIT GHAI"/>
    <x v="4"/>
    <x v="0"/>
    <x v="2"/>
    <x v="0"/>
    <x v="0"/>
    <s v="Mutual Fund"/>
    <s v="Kotak Multicap Fund"/>
    <n v="1052"/>
  </r>
  <r>
    <n v="223574"/>
    <x v="215"/>
    <s v="HEENA"/>
    <x v="4"/>
    <x v="1"/>
    <x v="2"/>
    <x v="0"/>
    <x v="0"/>
    <s v="Mutual Fund"/>
    <s v="Parag Parikh Tax Saver Fund"/>
    <n v="1061"/>
  </r>
  <r>
    <n v="223569"/>
    <x v="215"/>
    <s v="PREETI CHAUHAN"/>
    <x v="19"/>
    <x v="0"/>
    <x v="0"/>
    <x v="0"/>
    <x v="0"/>
    <s v="Mutual Fund"/>
    <s v="Kotak Multicap fund"/>
    <n v="1083"/>
  </r>
  <r>
    <n v="223570"/>
    <x v="215"/>
    <s v="PREETI CHAUHAN"/>
    <x v="19"/>
    <x v="0"/>
    <x v="0"/>
    <x v="0"/>
    <x v="0"/>
    <s v="Mutual Fund"/>
    <s v="Quant Absolute Fund"/>
    <n v="1084"/>
  </r>
  <r>
    <n v="224586"/>
    <x v="216"/>
    <s v="PRADEEP KUMAR MALHOTRA"/>
    <x v="6"/>
    <x v="1"/>
    <x v="5"/>
    <x v="0"/>
    <x v="0"/>
    <s v="Mutual Fund"/>
    <s v="HDFC Focused 30 Fund"/>
    <n v="245"/>
  </r>
  <r>
    <n v="224588"/>
    <x v="216"/>
    <s v="ARVIND RAGHAV"/>
    <x v="0"/>
    <x v="0"/>
    <x v="5"/>
    <x v="0"/>
    <x v="0"/>
    <s v="Mutual Fund"/>
    <s v="JM Flexicap Fund"/>
    <n v="246"/>
  </r>
  <r>
    <n v="224587"/>
    <x v="216"/>
    <s v="RAM RANG CHOPRA"/>
    <x v="5"/>
    <x v="0"/>
    <x v="5"/>
    <x v="0"/>
    <x v="0"/>
    <s v="Mutual Fund"/>
    <s v="HDFC Mid-Cap Opportunities"/>
    <n v="247"/>
  </r>
  <r>
    <n v="224579"/>
    <x v="216"/>
    <s v="KUNDAN LAL"/>
    <x v="0"/>
    <x v="0"/>
    <x v="6"/>
    <x v="0"/>
    <x v="0"/>
    <s v="Mutual Fund"/>
    <s v="ICICI PRUDENTIAL MULTI ASSET FUND"/>
    <n v="526"/>
  </r>
  <r>
    <n v="224580"/>
    <x v="216"/>
    <s v="KUNDAN LAL"/>
    <x v="0"/>
    <x v="0"/>
    <x v="6"/>
    <x v="0"/>
    <x v="0"/>
    <s v="Mutual Fund"/>
    <s v="KOTAK MULTI CAP FUND"/>
    <n v="531"/>
  </r>
  <r>
    <n v="224585"/>
    <x v="216"/>
    <s v="HEENA"/>
    <x v="0"/>
    <x v="1"/>
    <x v="2"/>
    <x v="0"/>
    <x v="0"/>
    <s v="Mutual Fund"/>
    <s v="Mirae Asset Tax Saver Fund"/>
    <n v="1059"/>
  </r>
  <r>
    <n v="224584"/>
    <x v="216"/>
    <s v="SUMAN"/>
    <x v="28"/>
    <x v="1"/>
    <x v="2"/>
    <x v="0"/>
    <x v="0"/>
    <s v="Mutual Fund"/>
    <s v="Mirae Asset Flexi-cap Fund"/>
    <n v="1060"/>
  </r>
  <r>
    <n v="224615"/>
    <x v="217"/>
    <s v="VINITA SHARMA"/>
    <x v="1"/>
    <x v="0"/>
    <x v="1"/>
    <x v="0"/>
    <x v="0"/>
    <s v="Mutual Fund"/>
    <s v="Nippon India MULTI CAP FUND"/>
    <n v="233"/>
  </r>
  <r>
    <n v="224616"/>
    <x v="217"/>
    <s v="VINITA SHARMA"/>
    <x v="1"/>
    <x v="0"/>
    <x v="1"/>
    <x v="0"/>
    <x v="0"/>
    <s v="Mutual Fund"/>
    <s v="Nippon India SMALL CAP FUND"/>
    <n v="234"/>
  </r>
  <r>
    <n v="224589"/>
    <x v="217"/>
    <s v="MAN BAHADUR MASKE MAGAR"/>
    <x v="1"/>
    <x v="0"/>
    <x v="1"/>
    <x v="0"/>
    <x v="0"/>
    <s v="Mutual Fund"/>
    <s v="Nippon India GROWTH FUND"/>
    <n v="235"/>
  </r>
  <r>
    <n v="224606"/>
    <x v="217"/>
    <s v="JYOTSNA SUHAS GANPULE"/>
    <x v="23"/>
    <x v="1"/>
    <x v="5"/>
    <x v="0"/>
    <x v="1"/>
    <s v="Mutual Fund"/>
    <s v="ICICI PRU Multi Asset Fund"/>
    <n v="241"/>
  </r>
  <r>
    <n v="224607"/>
    <x v="217"/>
    <s v="JYOTSNA SUHAS GANPULE"/>
    <x v="6"/>
    <x v="1"/>
    <x v="5"/>
    <x v="0"/>
    <x v="1"/>
    <s v="Mutual Fund"/>
    <s v="Quant Flexicap Fund"/>
    <n v="242"/>
  </r>
  <r>
    <n v="224608"/>
    <x v="217"/>
    <s v="JYOTSNA SUHAS GANPULE"/>
    <x v="6"/>
    <x v="1"/>
    <x v="5"/>
    <x v="0"/>
    <x v="1"/>
    <s v="Mutual Fund"/>
    <s v="kotak Multicap Fund"/>
    <n v="243"/>
  </r>
  <r>
    <n v="224601"/>
    <x v="217"/>
    <s v="BAL GOVIND"/>
    <x v="3"/>
    <x v="0"/>
    <x v="3"/>
    <x v="1"/>
    <x v="0"/>
    <s v="Mutual Fund"/>
    <s v="Quant Tax Plan Fund"/>
    <n v="518"/>
  </r>
  <r>
    <n v="224602"/>
    <x v="217"/>
    <s v="BAL GOVIND"/>
    <x v="3"/>
    <x v="0"/>
    <x v="3"/>
    <x v="1"/>
    <x v="0"/>
    <s v="Mutual Fund"/>
    <s v="ICICI Multi Asset Fund"/>
    <n v="519"/>
  </r>
  <r>
    <n v="224603"/>
    <x v="217"/>
    <s v="BAL GOVIND"/>
    <x v="10"/>
    <x v="0"/>
    <x v="3"/>
    <x v="1"/>
    <x v="0"/>
    <s v="Mutual Fund"/>
    <s v="Mirae Asset flexi cap fund"/>
    <n v="520"/>
  </r>
  <r>
    <n v="224594"/>
    <x v="217"/>
    <s v="SUJIT KUMAR PATI"/>
    <x v="0"/>
    <x v="0"/>
    <x v="6"/>
    <x v="0"/>
    <x v="1"/>
    <s v="Mutual Fund"/>
    <s v="ICICI PRUDENTIAL MULTI ASSET FUND"/>
    <n v="521"/>
  </r>
  <r>
    <n v="224595"/>
    <x v="217"/>
    <s v="SUJIT KUMAR PATI"/>
    <x v="8"/>
    <x v="0"/>
    <x v="6"/>
    <x v="0"/>
    <x v="1"/>
    <s v="Mutual Fund"/>
    <s v="HDFC FOCUSED 30 FUND"/>
    <n v="522"/>
  </r>
  <r>
    <n v="224605"/>
    <x v="217"/>
    <s v="DALJEET"/>
    <x v="0"/>
    <x v="0"/>
    <x v="6"/>
    <x v="0"/>
    <x v="1"/>
    <s v="Mutual Fund"/>
    <s v="HDFC FOCUSED 30 FUND"/>
    <n v="523"/>
  </r>
  <r>
    <n v="224604"/>
    <x v="217"/>
    <s v="VINAY KUMAR SINGH"/>
    <x v="25"/>
    <x v="1"/>
    <x v="6"/>
    <x v="0"/>
    <x v="0"/>
    <s v="Mutual Fund"/>
    <s v="KOTAK MULTI CAP FUND"/>
    <n v="524"/>
  </r>
  <r>
    <n v="224593"/>
    <x v="217"/>
    <s v="SUJIT KUMAR PATI"/>
    <x v="8"/>
    <x v="0"/>
    <x v="6"/>
    <x v="0"/>
    <x v="0"/>
    <s v="Mutual Fund"/>
    <s v="KOTAK MULTI CAP FUND"/>
    <n v="525"/>
  </r>
  <r>
    <n v="224596"/>
    <x v="217"/>
    <s v="ANJANA RAI"/>
    <x v="0"/>
    <x v="0"/>
    <x v="2"/>
    <x v="0"/>
    <x v="0"/>
    <s v="Mutual Fund"/>
    <s v="HDFC Focused 30 Fund"/>
    <n v="1062"/>
  </r>
  <r>
    <n v="224597"/>
    <x v="217"/>
    <s v="ANJANA RAI"/>
    <x v="0"/>
    <x v="0"/>
    <x v="2"/>
    <x v="0"/>
    <x v="0"/>
    <s v="Mutual Fund"/>
    <s v="Mirae Asset Multi-cap Fund"/>
    <n v="1063"/>
  </r>
  <r>
    <n v="224598"/>
    <x v="217"/>
    <s v="PADMA MITTAL"/>
    <x v="0"/>
    <x v="0"/>
    <x v="0"/>
    <x v="1"/>
    <x v="0"/>
    <s v="Mutual Fund"/>
    <s v="Parag parikh Tax saver fund"/>
    <n v="1076"/>
  </r>
  <r>
    <n v="224599"/>
    <x v="217"/>
    <s v="PADMA MITTAL"/>
    <x v="0"/>
    <x v="0"/>
    <x v="0"/>
    <x v="1"/>
    <x v="0"/>
    <s v="Mutual Fund"/>
    <s v="Kotak tax saver fund"/>
    <n v="1077"/>
  </r>
  <r>
    <n v="224600"/>
    <x v="217"/>
    <s v="PADMA MITTAL"/>
    <x v="0"/>
    <x v="0"/>
    <x v="0"/>
    <x v="1"/>
    <x v="0"/>
    <s v="Mutual Fund"/>
    <s v="Kotak Multicap fund"/>
    <n v="1078"/>
  </r>
  <r>
    <n v="224591"/>
    <x v="217"/>
    <s v="SIMRAN GUPTA"/>
    <x v="3"/>
    <x v="0"/>
    <x v="0"/>
    <x v="1"/>
    <x v="0"/>
    <s v="Mutual Fund"/>
    <s v="ICICI Prudential Multi Asset Fund"/>
    <n v="1079"/>
  </r>
  <r>
    <n v="224592"/>
    <x v="217"/>
    <s v="SIMRAN GUPTA"/>
    <x v="3"/>
    <x v="0"/>
    <x v="0"/>
    <x v="1"/>
    <x v="0"/>
    <s v="Mutual Fund"/>
    <s v="Nippon India Multicap fund"/>
    <n v="1080"/>
  </r>
  <r>
    <n v="224609"/>
    <x v="217"/>
    <s v="AKHILESH JHA"/>
    <x v="5"/>
    <x v="0"/>
    <x v="0"/>
    <x v="0"/>
    <x v="0"/>
    <s v="Mutual Fund"/>
    <s v="Kotak Multicap fund"/>
    <n v="1081"/>
  </r>
  <r>
    <n v="224590"/>
    <x v="217"/>
    <s v="SAGARIKA"/>
    <x v="14"/>
    <x v="1"/>
    <x v="0"/>
    <x v="0"/>
    <x v="0"/>
    <s v="Mutual Fund"/>
    <s v="ICICI Prudential Multi Asset Fund"/>
    <n v="1082"/>
  </r>
  <r>
    <n v="224613"/>
    <x v="218"/>
    <s v="ATUL SETHI"/>
    <x v="1"/>
    <x v="0"/>
    <x v="1"/>
    <x v="0"/>
    <x v="0"/>
    <s v="Mutual Fund"/>
    <s v="HDFC Focused 30 Fund"/>
    <n v="236"/>
  </r>
  <r>
    <n v="224614"/>
    <x v="218"/>
    <s v="ATUL SETHI"/>
    <x v="3"/>
    <x v="0"/>
    <x v="1"/>
    <x v="0"/>
    <x v="0"/>
    <s v="Mutual Fund"/>
    <s v="KOTAK MULTICAP FUND"/>
    <n v="237"/>
  </r>
  <r>
    <n v="224620"/>
    <x v="218"/>
    <s v="HARENDRA SINGH"/>
    <x v="11"/>
    <x v="0"/>
    <x v="2"/>
    <x v="0"/>
    <x v="0"/>
    <s v="Mutual Fund"/>
    <s v="ICICI Prudential Multi-Asset Fund"/>
    <n v="1064"/>
  </r>
  <r>
    <n v="224621"/>
    <x v="218"/>
    <s v="HARENDRA SINGH"/>
    <x v="11"/>
    <x v="0"/>
    <x v="2"/>
    <x v="0"/>
    <x v="0"/>
    <s v="Mutual Fund"/>
    <s v="Mirae Asset Emerging Blue-chip Fund"/>
    <n v="1067"/>
  </r>
  <r>
    <n v="224622"/>
    <x v="218"/>
    <s v="HARENDRA SINGH"/>
    <x v="0"/>
    <x v="0"/>
    <x v="2"/>
    <x v="0"/>
    <x v="0"/>
    <s v="Mutual Fund"/>
    <s v="HDFC MULTI-CAP FUND"/>
    <n v="1068"/>
  </r>
  <r>
    <n v="224610"/>
    <x v="218"/>
    <s v="AKHILESH JHA"/>
    <x v="27"/>
    <x v="1"/>
    <x v="0"/>
    <x v="0"/>
    <x v="0"/>
    <s v="Mutual Fund"/>
    <s v="JM Flexi Cap fund"/>
    <n v="1069"/>
  </r>
  <r>
    <n v="224611"/>
    <x v="218"/>
    <s v="SANSKRATI GOYAL"/>
    <x v="0"/>
    <x v="0"/>
    <x v="0"/>
    <x v="1"/>
    <x v="0"/>
    <s v="Mutual Fund"/>
    <s v="SBI Magnum Childrens Benefit fund - Investment Plan"/>
    <n v="1071"/>
  </r>
  <r>
    <n v="224612"/>
    <x v="218"/>
    <s v="VARSHA PANDEY"/>
    <x v="1"/>
    <x v="0"/>
    <x v="0"/>
    <x v="1"/>
    <x v="0"/>
    <s v="Mutual Fund"/>
    <s v="ICICI Prudential Multi Asset Fund"/>
    <n v="1072"/>
  </r>
  <r>
    <n v="224617"/>
    <x v="218"/>
    <s v="SHARVAN SINGH RATHORE"/>
    <x v="1"/>
    <x v="0"/>
    <x v="0"/>
    <x v="0"/>
    <x v="2"/>
    <s v="Mutual Fund"/>
    <s v="Parag parikh Flexi Cap Fund"/>
    <n v="1073"/>
  </r>
  <r>
    <n v="224618"/>
    <x v="218"/>
    <s v="AMIT KUMAR MITTRA"/>
    <x v="1"/>
    <x v="0"/>
    <x v="0"/>
    <x v="0"/>
    <x v="2"/>
    <s v="Mutual Fund"/>
    <s v="Mirae Asset Hybrid equity Fund"/>
    <n v="1074"/>
  </r>
  <r>
    <n v="224619"/>
    <x v="218"/>
    <s v="AMIT KUMAR MITTRA"/>
    <x v="1"/>
    <x v="0"/>
    <x v="0"/>
    <x v="0"/>
    <x v="2"/>
    <s v="Mutual Fund"/>
    <s v="PGIM India flexi cap fund"/>
    <n v="1075"/>
  </r>
  <r>
    <n v="224625"/>
    <x v="219"/>
    <s v="HASHIM MOHAMMAD"/>
    <x v="11"/>
    <x v="0"/>
    <x v="1"/>
    <x v="1"/>
    <x v="0"/>
    <s v="Mutual Fund"/>
    <s v="ppfas tax saver fund"/>
    <n v="238"/>
  </r>
  <r>
    <n v="224626"/>
    <x v="219"/>
    <s v="HASHIM MOHAMMAD"/>
    <x v="11"/>
    <x v="0"/>
    <x v="1"/>
    <x v="1"/>
    <x v="0"/>
    <s v="Mutual Fund"/>
    <s v="quant tax saver fund"/>
    <n v="239"/>
  </r>
  <r>
    <n v="224623"/>
    <x v="219"/>
    <s v="SUHAS SADANAND GANPULE"/>
    <x v="94"/>
    <x v="1"/>
    <x v="5"/>
    <x v="0"/>
    <x v="1"/>
    <s v="Mutual Fund"/>
    <s v="HDFC Focused 30 Fund"/>
    <n v="240"/>
  </r>
  <r>
    <n v="224627"/>
    <x v="219"/>
    <s v="REENA KUMARI"/>
    <x v="11"/>
    <x v="0"/>
    <x v="2"/>
    <x v="1"/>
    <x v="0"/>
    <s v="Mutual Fund"/>
    <s v="ICICI PRUDENTIAL MULTI CAP FUND"/>
    <n v="1065"/>
  </r>
  <r>
    <n v="224628"/>
    <x v="219"/>
    <s v="REENA KUMARI"/>
    <x v="11"/>
    <x v="0"/>
    <x v="2"/>
    <x v="1"/>
    <x v="0"/>
    <s v="Mutual Fund"/>
    <s v="MIRAE ASSET MULTI CAP FUND"/>
    <n v="1066"/>
  </r>
  <r>
    <n v="224624"/>
    <x v="219"/>
    <s v="CHETAN S CHAUHAN"/>
    <x v="11"/>
    <x v="0"/>
    <x v="0"/>
    <x v="0"/>
    <x v="1"/>
    <s v="Mutual Fund"/>
    <s v="Axis Small Cap fund"/>
    <n v="1070"/>
  </r>
  <r>
    <n v="224643"/>
    <x v="220"/>
    <s v="SHRADDHA MITTAL"/>
    <x v="7"/>
    <x v="0"/>
    <x v="0"/>
    <x v="1"/>
    <x v="0"/>
    <s v="Mutual Fund"/>
    <s v="ICICI Prudential Multi Asset Fund"/>
    <m/>
  </r>
  <r>
    <n v="224642"/>
    <x v="220"/>
    <s v="SUJEET PANDA"/>
    <x v="1"/>
    <x v="0"/>
    <x v="0"/>
    <x v="0"/>
    <x v="2"/>
    <s v="Mutual Fund"/>
    <s v="Bank of India Flexi Cap fund"/>
    <m/>
  </r>
  <r>
    <n v="224634"/>
    <x v="220"/>
    <s v="BISWAKALYANI PANDA"/>
    <x v="1"/>
    <x v="0"/>
    <x v="0"/>
    <x v="0"/>
    <x v="1"/>
    <s v="Mutual Fund"/>
    <s v="Parag parikh Tax saver fund"/>
    <m/>
  </r>
  <r>
    <n v="224639"/>
    <x v="220"/>
    <s v="DEEPAK GUPTA"/>
    <x v="1"/>
    <x v="0"/>
    <x v="0"/>
    <x v="0"/>
    <x v="1"/>
    <s v="Mutual Fund"/>
    <s v="ICICI Prudential Multi Asset Fund"/>
    <m/>
  </r>
  <r>
    <n v="225645"/>
    <x v="220"/>
    <s v="DEEPTI SHARMA"/>
    <x v="1"/>
    <x v="0"/>
    <x v="1"/>
    <x v="0"/>
    <x v="0"/>
    <s v="Mutual Fund"/>
    <s v="quant Small Cap Fund"/>
    <m/>
  </r>
  <r>
    <n v="224641"/>
    <x v="220"/>
    <s v="DIMPLE PRAVEEN KUMAWAT"/>
    <x v="1"/>
    <x v="0"/>
    <x v="0"/>
    <x v="0"/>
    <x v="2"/>
    <s v="Mutual Fund"/>
    <s v="Mirae Asset midcap fund"/>
    <m/>
  </r>
  <r>
    <n v="224640"/>
    <x v="220"/>
    <s v="DEEPAK GUPTA"/>
    <x v="1"/>
    <x v="0"/>
    <x v="0"/>
    <x v="0"/>
    <x v="1"/>
    <s v="Mutual Fund"/>
    <s v="Nippon India Multicap fund"/>
    <m/>
  </r>
  <r>
    <n v="224635"/>
    <x v="220"/>
    <s v="SHREYA"/>
    <x v="5"/>
    <x v="0"/>
    <x v="6"/>
    <x v="0"/>
    <x v="0"/>
    <s v="Mutual Fund"/>
    <s v="ICICI PRUDENTIAL MULTI ASSET FUND"/>
    <m/>
  </r>
  <r>
    <n v="224637"/>
    <x v="220"/>
    <s v="SUMAN"/>
    <x v="0"/>
    <x v="0"/>
    <x v="2"/>
    <x v="0"/>
    <x v="0"/>
    <s v="Mutual Fund"/>
    <s v="Quant quantamental fund"/>
    <m/>
  </r>
  <r>
    <n v="224636"/>
    <x v="220"/>
    <s v="SHREYA"/>
    <x v="5"/>
    <x v="0"/>
    <x v="6"/>
    <x v="0"/>
    <x v="0"/>
    <s v="Mutual Fund"/>
    <s v="KOTAK MULTI CAP FUND"/>
    <m/>
  </r>
  <r>
    <n v="225646"/>
    <x v="220"/>
    <s v="DEEPTI SHARMA"/>
    <x v="1"/>
    <x v="0"/>
    <x v="1"/>
    <x v="0"/>
    <x v="0"/>
    <s v="Mutual Fund"/>
    <s v="Mirae Asset Multicap Fund"/>
    <m/>
  </r>
  <r>
    <n v="224632"/>
    <x v="220"/>
    <s v="BISWAKALYANI PANDA"/>
    <x v="7"/>
    <x v="0"/>
    <x v="0"/>
    <x v="0"/>
    <x v="0"/>
    <s v="Mutual Fund"/>
    <s v="Parag parikh Tax saver fund"/>
    <m/>
  </r>
  <r>
    <n v="224633"/>
    <x v="220"/>
    <s v="BISWAKALYANI PANDA"/>
    <x v="1"/>
    <x v="0"/>
    <x v="0"/>
    <x v="0"/>
    <x v="2"/>
    <s v="Mutual Fund"/>
    <s v="Mirae Asset Tax saver fund"/>
    <m/>
  </r>
  <r>
    <n v="224638"/>
    <x v="220"/>
    <s v="SMITAKSHI BOSE"/>
    <x v="1"/>
    <x v="0"/>
    <x v="0"/>
    <x v="0"/>
    <x v="1"/>
    <s v="Mutual Fund"/>
    <s v="ICICI Prudential Multi Asset Fund"/>
    <m/>
  </r>
  <r>
    <n v="224644"/>
    <x v="220"/>
    <s v="SHRADDHA MITTAL"/>
    <x v="7"/>
    <x v="0"/>
    <x v="0"/>
    <x v="1"/>
    <x v="0"/>
    <s v="Mutual Fund"/>
    <s v="JM Flexi Cap fund"/>
    <m/>
  </r>
  <r>
    <n v="225643"/>
    <x v="221"/>
    <s v="PUNEET DOGRA"/>
    <x v="6"/>
    <x v="1"/>
    <x v="2"/>
    <x v="1"/>
    <x v="0"/>
    <s v="Mutual Fund"/>
    <s v="ICICI Prudential Multi-Asset Fund"/>
    <m/>
  </r>
  <r>
    <n v="225652"/>
    <x v="221"/>
    <s v="ANKUR SHARMA"/>
    <x v="11"/>
    <x v="0"/>
    <x v="2"/>
    <x v="0"/>
    <x v="0"/>
    <s v="Mutual Fund"/>
    <s v="HDFC Focused 30 Fund"/>
    <m/>
  </r>
  <r>
    <n v="225651"/>
    <x v="221"/>
    <s v="ANKUR SHARMA"/>
    <x v="11"/>
    <x v="0"/>
    <x v="2"/>
    <x v="0"/>
    <x v="0"/>
    <s v="Mutual Fund"/>
    <s v="Kotak Multicap Fund"/>
    <m/>
  </r>
  <r>
    <n v="225642"/>
    <x v="221"/>
    <s v="IMRAN AHMAD"/>
    <x v="3"/>
    <x v="0"/>
    <x v="0"/>
    <x v="0"/>
    <x v="0"/>
    <s v="Mutual Fund"/>
    <s v="Parag parikh Tax saver fund"/>
    <m/>
  </r>
  <r>
    <n v="225647"/>
    <x v="221"/>
    <s v="SUMAN"/>
    <x v="28"/>
    <x v="1"/>
    <x v="2"/>
    <x v="0"/>
    <x v="0"/>
    <s v="Mutual Fund"/>
    <s v="Quant Flexi-Cap Fund"/>
    <m/>
  </r>
  <r>
    <n v="225644"/>
    <x v="221"/>
    <s v="PUNEET DOGRA"/>
    <x v="6"/>
    <x v="1"/>
    <x v="2"/>
    <x v="1"/>
    <x v="0"/>
    <s v="Mutual Fund"/>
    <s v="Kotak Multicap Fund"/>
    <m/>
  </r>
  <r>
    <n v="225655"/>
    <x v="221"/>
    <s v="NEEMA SINGH"/>
    <x v="95"/>
    <x v="1"/>
    <x v="5"/>
    <x v="0"/>
    <x v="0"/>
    <s v="Mutual Fund"/>
    <s v="kotak Multicap Fund"/>
    <m/>
  </r>
  <r>
    <n v="225654"/>
    <x v="221"/>
    <s v="ABHISHEK P TODANKAR"/>
    <x v="80"/>
    <x v="1"/>
    <x v="6"/>
    <x v="0"/>
    <x v="1"/>
    <s v="Mutual Fund"/>
    <s v="KOTAK MULTI CAP FUND"/>
    <m/>
  </r>
  <r>
    <n v="225656"/>
    <x v="221"/>
    <s v="JUGAL KISHORE"/>
    <x v="7"/>
    <x v="0"/>
    <x v="5"/>
    <x v="0"/>
    <x v="2"/>
    <s v="Mutual Fund"/>
    <s v="ICICI Prudential Value Discovery Fund"/>
    <m/>
  </r>
  <r>
    <n v="225657"/>
    <x v="221"/>
    <s v="PRITI PARNA DAS"/>
    <x v="0"/>
    <x v="0"/>
    <x v="1"/>
    <x v="0"/>
    <x v="0"/>
    <s v="Mutual Fund"/>
    <s v="Mirae Asset Multicap Fund"/>
    <m/>
  </r>
  <r>
    <n v="225649"/>
    <x v="221"/>
    <s v="SURENDER KUMAR SHARMA"/>
    <x v="1"/>
    <x v="1"/>
    <x v="2"/>
    <x v="0"/>
    <x v="1"/>
    <s v="Mutual Fund"/>
    <s v="Quant Flexi-Cap Fund"/>
    <m/>
  </r>
  <r>
    <n v="225650"/>
    <x v="221"/>
    <s v="SURENDER KUMAR SHARMA"/>
    <x v="28"/>
    <x v="1"/>
    <x v="2"/>
    <x v="0"/>
    <x v="0"/>
    <s v="Mutual Fund"/>
    <s v="Quant Flexi-Cap Fund"/>
    <m/>
  </r>
  <r>
    <n v="225653"/>
    <x v="221"/>
    <s v="HARPAL MEHRA"/>
    <x v="1"/>
    <x v="0"/>
    <x v="6"/>
    <x v="0"/>
    <x v="0"/>
    <s v="Mutual Fund"/>
    <s v="HDFC MULTI CAP FUND"/>
    <m/>
  </r>
  <r>
    <n v="225648"/>
    <x v="221"/>
    <s v="SURENDER KUMAR SHARMA"/>
    <x v="6"/>
    <x v="1"/>
    <x v="2"/>
    <x v="0"/>
    <x v="1"/>
    <s v="Mutual Fund"/>
    <s v="Kotak Multicap Fund"/>
    <m/>
  </r>
  <r>
    <n v="225659"/>
    <x v="222"/>
    <s v="CHANDAN DEEP KAUR"/>
    <x v="1"/>
    <x v="0"/>
    <x v="0"/>
    <x v="0"/>
    <x v="0"/>
    <s v="Mutual Fund"/>
    <s v="ICICI Prudential Multi Asset Fund"/>
    <m/>
  </r>
  <r>
    <n v="225658"/>
    <x v="222"/>
    <s v="CHANDAN DEEP KAUR"/>
    <x v="3"/>
    <x v="0"/>
    <x v="0"/>
    <x v="0"/>
    <x v="1"/>
    <s v="Mutual Fund"/>
    <s v="ICICI Prudential Multi Asset Fund"/>
    <m/>
  </r>
  <r>
    <n v="225661"/>
    <x v="222"/>
    <s v="PRADEEP KUMAR MALHOTRA"/>
    <x v="9"/>
    <x v="1"/>
    <x v="5"/>
    <x v="0"/>
    <x v="0"/>
    <s v="Mutual Fund"/>
    <s v="HDFC Focused 30 Fund"/>
    <m/>
  </r>
  <r>
    <n v="225660"/>
    <x v="222"/>
    <s v="INDER PAL"/>
    <x v="7"/>
    <x v="0"/>
    <x v="3"/>
    <x v="0"/>
    <x v="2"/>
    <s v="Mutual Fund"/>
    <s v="PARAG PARIKH FLEXI CAP FUND"/>
    <m/>
  </r>
  <r>
    <n v="225662"/>
    <x v="222"/>
    <s v="JAVENDRA"/>
    <x v="11"/>
    <x v="0"/>
    <x v="6"/>
    <x v="0"/>
    <x v="2"/>
    <s v="Mutual Fund"/>
    <s v="MIRAE ASSET EMERGING BLUECHIP FUND"/>
    <m/>
  </r>
  <r>
    <n v="225675"/>
    <x v="223"/>
    <s v="PRIYA KAUSHIK"/>
    <x v="0"/>
    <x v="0"/>
    <x v="3"/>
    <x v="0"/>
    <x v="0"/>
    <s v="Mutual Fund"/>
    <s v="KOTAK SAVINGS FUND"/>
    <m/>
  </r>
  <r>
    <n v="225663"/>
    <x v="223"/>
    <s v="RAJESH SHARMA"/>
    <x v="28"/>
    <x v="1"/>
    <x v="6"/>
    <x v="1"/>
    <x v="0"/>
    <s v="Mutual Fund"/>
    <s v="ICICI PRUDENTIAL EQUITY &amp; DEBT FUND"/>
    <m/>
  </r>
  <r>
    <n v="225676"/>
    <x v="223"/>
    <s v="PRIYA KAUSHIK"/>
    <x v="0"/>
    <x v="0"/>
    <x v="3"/>
    <x v="0"/>
    <x v="0"/>
    <s v="Mutual Fund"/>
    <s v="ICICI Multi Asset Fund"/>
    <m/>
  </r>
  <r>
    <n v="225670"/>
    <x v="223"/>
    <s v="VIJAY KUMAR"/>
    <x v="1"/>
    <x v="0"/>
    <x v="3"/>
    <x v="0"/>
    <x v="0"/>
    <s v="Mutual Fund"/>
    <s v="JM flexi Cap fund"/>
    <m/>
  </r>
  <r>
    <n v="225672"/>
    <x v="223"/>
    <s v="HEENA"/>
    <x v="2"/>
    <x v="1"/>
    <x v="2"/>
    <x v="0"/>
    <x v="0"/>
    <s v="Mutual Fund"/>
    <s v="Parag Parikh Tax Saver Fund"/>
    <m/>
  </r>
  <r>
    <n v="225669"/>
    <x v="223"/>
    <s v="HINA BANSAL"/>
    <x v="14"/>
    <x v="1"/>
    <x v="0"/>
    <x v="0"/>
    <x v="0"/>
    <s v="Mutual Fund"/>
    <s v="SBI Small Cap fund"/>
    <m/>
  </r>
  <r>
    <n v="225668"/>
    <x v="223"/>
    <s v="HINA BANSAL"/>
    <x v="14"/>
    <x v="1"/>
    <x v="0"/>
    <x v="0"/>
    <x v="0"/>
    <s v="Mutual Fund"/>
    <s v="ICICI Prudential Multi Asset Fund"/>
    <m/>
  </r>
  <r>
    <n v="225673"/>
    <x v="223"/>
    <s v="KAMLESH SHARMA"/>
    <x v="0"/>
    <x v="0"/>
    <x v="2"/>
    <x v="0"/>
    <x v="0"/>
    <s v="Mutual Fund"/>
    <s v="HDFC Focused 30 Fund"/>
    <m/>
  </r>
  <r>
    <n v="225674"/>
    <x v="223"/>
    <s v="KAMLESH SHARMA"/>
    <x v="0"/>
    <x v="0"/>
    <x v="2"/>
    <x v="0"/>
    <x v="0"/>
    <s v="Mutual Fund"/>
    <s v="Mirae Asset Flexi-cap Fund"/>
    <m/>
  </r>
  <r>
    <n v="225681"/>
    <x v="223"/>
    <s v="PRAKASH KUMAR KAR"/>
    <x v="1"/>
    <x v="0"/>
    <x v="1"/>
    <x v="0"/>
    <x v="0"/>
    <s v="Mutual Fund"/>
    <s v="HDFC MULTICAP FUND"/>
    <m/>
  </r>
  <r>
    <n v="225682"/>
    <x v="223"/>
    <s v="PRAKASH KUMAR KAR"/>
    <x v="1"/>
    <x v="0"/>
    <x v="1"/>
    <x v="0"/>
    <x v="0"/>
    <s v="Mutual Fund"/>
    <s v="Parag Parikh Flexi Cap Fund"/>
    <m/>
  </r>
  <r>
    <n v="225684"/>
    <x v="223"/>
    <s v="RAHUL RAMPAL"/>
    <x v="0"/>
    <x v="0"/>
    <x v="1"/>
    <x v="0"/>
    <x v="0"/>
    <s v="Mutual Fund"/>
    <s v="ICICI Prudential Multi-Asset Fund"/>
    <m/>
  </r>
  <r>
    <n v="225686"/>
    <x v="223"/>
    <s v="RAHUL RAMPAL"/>
    <x v="0"/>
    <x v="0"/>
    <x v="1"/>
    <x v="0"/>
    <x v="0"/>
    <s v="Mutual Fund"/>
    <s v="quant Quantamental Fund"/>
    <m/>
  </r>
  <r>
    <n v="225683"/>
    <x v="223"/>
    <s v="RAHUL RAMPAL"/>
    <x v="0"/>
    <x v="0"/>
    <x v="1"/>
    <x v="0"/>
    <x v="0"/>
    <s v="Mutual Fund"/>
    <s v="HDFC Focused 30 Fund"/>
    <m/>
  </r>
  <r>
    <n v="225685"/>
    <x v="223"/>
    <s v="RAHUL RAMPAL"/>
    <x v="0"/>
    <x v="0"/>
    <x v="1"/>
    <x v="0"/>
    <x v="0"/>
    <s v="Mutual Fund"/>
    <s v="Mirae Asset Multicap Fund"/>
    <m/>
  </r>
  <r>
    <n v="225671"/>
    <x v="223"/>
    <s v="VIJAY KUMAR"/>
    <x v="1"/>
    <x v="0"/>
    <x v="3"/>
    <x v="0"/>
    <x v="0"/>
    <s v="Mutual Fund"/>
    <s v="Mahindra Large and Mid cap"/>
    <m/>
  </r>
  <r>
    <n v="225665"/>
    <x v="223"/>
    <s v="ARCHANA"/>
    <x v="7"/>
    <x v="0"/>
    <x v="3"/>
    <x v="0"/>
    <x v="2"/>
    <s v="Mutual Fund"/>
    <s v="MIRAE ASSET HYBRID EQUITY FUND"/>
    <m/>
  </r>
  <r>
    <n v="225667"/>
    <x v="223"/>
    <s v="LATA"/>
    <x v="1"/>
    <x v="0"/>
    <x v="5"/>
    <x v="0"/>
    <x v="0"/>
    <s v="Mutual Fund"/>
    <s v="Mirae Asset Midcap Fund"/>
    <m/>
  </r>
  <r>
    <n v="225664"/>
    <x v="223"/>
    <s v="ANIL P BABU"/>
    <x v="1"/>
    <x v="0"/>
    <x v="5"/>
    <x v="0"/>
    <x v="1"/>
    <s v="Mutual Fund"/>
    <s v="kotak Multicap Fund"/>
    <m/>
  </r>
  <r>
    <n v="225666"/>
    <x v="223"/>
    <s v="LATA"/>
    <x v="1"/>
    <x v="0"/>
    <x v="5"/>
    <x v="0"/>
    <x v="0"/>
    <s v="Mutual Fund"/>
    <s v="BOI INDIA SMALL CAP FUND"/>
    <m/>
  </r>
  <r>
    <n v="225678"/>
    <x v="224"/>
    <s v="RUCHIR JOSHI"/>
    <x v="4"/>
    <x v="0"/>
    <x v="2"/>
    <x v="0"/>
    <x v="0"/>
    <s v="Mutual Fund"/>
    <s v="ICICI Prudential Multi-Asset Fund"/>
    <m/>
  </r>
  <r>
    <n v="225677"/>
    <x v="224"/>
    <s v="PRAMODA KUMARI PATRO"/>
    <x v="1"/>
    <x v="0"/>
    <x v="6"/>
    <x v="0"/>
    <x v="0"/>
    <s v="Mutual Fund"/>
    <s v="HDFC MULTI CAP FUND"/>
    <m/>
  </r>
  <r>
    <n v="225680"/>
    <x v="224"/>
    <s v="RUCHIR JOSHI"/>
    <x v="4"/>
    <x v="0"/>
    <x v="2"/>
    <x v="0"/>
    <x v="0"/>
    <s v="Mutual Fund"/>
    <s v="Quant Flexi-Cap Fund"/>
    <m/>
  </r>
  <r>
    <n v="225679"/>
    <x v="224"/>
    <s v="RUCHIR JOSHI"/>
    <x v="4"/>
    <x v="0"/>
    <x v="2"/>
    <x v="0"/>
    <x v="0"/>
    <s v="Mutual Fund"/>
    <s v="Canara Robeco Focused Equity Fund"/>
    <m/>
  </r>
  <r>
    <n v="225687"/>
    <x v="224"/>
    <s v="PRIYA KAUSHIK"/>
    <x v="10"/>
    <x v="0"/>
    <x v="3"/>
    <x v="0"/>
    <x v="1"/>
    <s v="Mutual Fund"/>
    <s v="HDFC FOCUSED 30 FUND"/>
    <m/>
  </r>
  <r>
    <n v="225689"/>
    <x v="224"/>
    <s v="ASHWANI KUMAR"/>
    <x v="3"/>
    <x v="0"/>
    <x v="5"/>
    <x v="0"/>
    <x v="0"/>
    <s v="Mutual Fund"/>
    <s v="HDFC Focused 30 Fund"/>
    <m/>
  </r>
  <r>
    <n v="225699"/>
    <x v="224"/>
    <s v="SHEFALI KANAL SONI"/>
    <x v="0"/>
    <x v="0"/>
    <x v="1"/>
    <x v="0"/>
    <x v="0"/>
    <s v="Mutual Fund"/>
    <s v="ppfas flexi cap fund"/>
    <m/>
  </r>
  <r>
    <n v="225692"/>
    <x v="224"/>
    <s v="ESHA"/>
    <x v="1"/>
    <x v="0"/>
    <x v="1"/>
    <x v="0"/>
    <x v="0"/>
    <s v="Mutual Fund"/>
    <s v="mirae asset mid cap fund"/>
    <m/>
  </r>
  <r>
    <n v="225688"/>
    <x v="224"/>
    <s v="PRIYA KAUSHIK"/>
    <x v="1"/>
    <x v="0"/>
    <x v="3"/>
    <x v="0"/>
    <x v="2"/>
    <s v="Mutual Fund"/>
    <s v="PARAG PARIKH FLEXI CAP FUND"/>
    <m/>
  </r>
  <r>
    <n v="225691"/>
    <x v="224"/>
    <s v="ADARSH SONI"/>
    <x v="7"/>
    <x v="0"/>
    <x v="5"/>
    <x v="0"/>
    <x v="0"/>
    <s v="Mutual Fund"/>
    <s v="Mirae Asset Flexicap Fund"/>
    <m/>
  </r>
  <r>
    <n v="225690"/>
    <x v="224"/>
    <s v="ADARSH SONI"/>
    <x v="7"/>
    <x v="0"/>
    <x v="5"/>
    <x v="0"/>
    <x v="0"/>
    <s v="Mutual Fund"/>
    <s v="HDFC Focused 30 Fund"/>
    <m/>
  </r>
  <r>
    <n v="225694"/>
    <x v="225"/>
    <s v="NIRAJ JAIN"/>
    <x v="1"/>
    <x v="0"/>
    <x v="0"/>
    <x v="1"/>
    <x v="0"/>
    <s v="Mutual Fund"/>
    <s v="SBI Small Cap fund"/>
    <m/>
  </r>
  <r>
    <n v="225693"/>
    <x v="225"/>
    <s v="NIRAJ JAIN"/>
    <x v="1"/>
    <x v="0"/>
    <x v="0"/>
    <x v="1"/>
    <x v="0"/>
    <s v="Mutual Fund"/>
    <s v="HDFC Multicap Fund"/>
    <m/>
  </r>
  <r>
    <n v="225700"/>
    <x v="225"/>
    <s v="MOHIT SONI"/>
    <x v="0"/>
    <x v="0"/>
    <x v="2"/>
    <x v="0"/>
    <x v="0"/>
    <s v="Mutual Fund"/>
    <s v="Parag Parikh Tax Saver Fund"/>
    <m/>
  </r>
  <r>
    <n v="225695"/>
    <x v="225"/>
    <s v="ASHA KHANDWEKAR"/>
    <x v="7"/>
    <x v="0"/>
    <x v="5"/>
    <x v="0"/>
    <x v="0"/>
    <s v="Mutual Fund"/>
    <s v="kotak Multicap Fund"/>
    <m/>
  </r>
  <r>
    <n v="225697"/>
    <x v="225"/>
    <s v="AJAY KUMAR YADAV"/>
    <x v="25"/>
    <x v="1"/>
    <x v="3"/>
    <x v="0"/>
    <x v="0"/>
    <s v="Mutual Fund"/>
    <s v="Mirae Asset flexi cap fund"/>
    <m/>
  </r>
  <r>
    <n v="225696"/>
    <x v="225"/>
    <s v="SANJAY KESARWANI"/>
    <x v="7"/>
    <x v="0"/>
    <x v="2"/>
    <x v="0"/>
    <x v="0"/>
    <s v="Mutual Fund"/>
    <s v="Axis focused 25 fund"/>
    <m/>
  </r>
  <r>
    <n v="225698"/>
    <x v="225"/>
    <s v="AJAY KUMAR YADAV"/>
    <x v="6"/>
    <x v="1"/>
    <x v="3"/>
    <x v="0"/>
    <x v="0"/>
    <s v="Mutual Fund"/>
    <s v="HDFC FOCUSED 30 FUND"/>
    <m/>
  </r>
  <r>
    <n v="225707"/>
    <x v="226"/>
    <s v="SUSHIL KUMAR"/>
    <x v="7"/>
    <x v="0"/>
    <x v="2"/>
    <x v="0"/>
    <x v="0"/>
    <s v="Mutual Fund"/>
    <s v="Quant Flexi-Cap Fund"/>
    <m/>
  </r>
  <r>
    <n v="225717"/>
    <x v="226"/>
    <s v="VANDANA DAHIYA"/>
    <x v="4"/>
    <x v="0"/>
    <x v="2"/>
    <x v="0"/>
    <x v="0"/>
    <s v="Mutual Fund"/>
    <s v="Mirae Asset Emerging Blue-chip Fund"/>
    <m/>
  </r>
  <r>
    <n v="225705"/>
    <x v="226"/>
    <s v="SUSHIL KUMAR"/>
    <x v="7"/>
    <x v="0"/>
    <x v="2"/>
    <x v="0"/>
    <x v="0"/>
    <s v="Mutual Fund"/>
    <s v="Mirae Asset Multi-cap Fund"/>
    <m/>
  </r>
  <r>
    <n v="225706"/>
    <x v="226"/>
    <s v="SUSHIL KUMAR"/>
    <x v="7"/>
    <x v="0"/>
    <x v="2"/>
    <x v="0"/>
    <x v="0"/>
    <s v="Mutual Fund"/>
    <s v="Kotak Multicap Fund"/>
    <m/>
  </r>
  <r>
    <n v="225710"/>
    <x v="226"/>
    <s v="KUNDAN DINKAR MAHTRE"/>
    <x v="11"/>
    <x v="0"/>
    <x v="2"/>
    <x v="0"/>
    <x v="1"/>
    <s v="Mutual Fund"/>
    <s v="Mirae Asset Multi-cap Fund"/>
    <m/>
  </r>
  <r>
    <n v="225709"/>
    <x v="226"/>
    <s v="AASTHA SACHAN"/>
    <x v="3"/>
    <x v="1"/>
    <x v="0"/>
    <x v="0"/>
    <x v="0"/>
    <s v="Mutual Fund"/>
    <s v="Parag parikh Tax saver fund"/>
    <m/>
  </r>
  <r>
    <n v="225701"/>
    <x v="226"/>
    <s v="KAUSHIKI BANSAL"/>
    <x v="28"/>
    <x v="1"/>
    <x v="0"/>
    <x v="1"/>
    <x v="0"/>
    <s v="Mutual Fund"/>
    <s v="ICICI Prudential Multi Asset Fund"/>
    <m/>
  </r>
  <r>
    <n v="225711"/>
    <x v="226"/>
    <s v="SANJAY KESARWANI"/>
    <x v="11"/>
    <x v="0"/>
    <x v="2"/>
    <x v="0"/>
    <x v="0"/>
    <s v="Mutual Fund"/>
    <s v="Mirae Asset Flexi-cap Fund"/>
    <m/>
  </r>
  <r>
    <n v="225708"/>
    <x v="226"/>
    <s v="AASTHA SACHAN"/>
    <x v="10"/>
    <x v="1"/>
    <x v="0"/>
    <x v="0"/>
    <x v="0"/>
    <s v="Mutual Fund"/>
    <s v="BOI Tax Advantage fund"/>
    <m/>
  </r>
  <r>
    <n v="225713"/>
    <x v="226"/>
    <s v="MANOJ MONAPPA SHETTY"/>
    <x v="1"/>
    <x v="0"/>
    <x v="5"/>
    <x v="0"/>
    <x v="0"/>
    <s v="Mutual Fund"/>
    <s v="kotak Multicap Fund"/>
    <m/>
  </r>
  <r>
    <n v="225714"/>
    <x v="226"/>
    <s v="AMIT KUMAR SHUKLA"/>
    <x v="5"/>
    <x v="0"/>
    <x v="5"/>
    <x v="0"/>
    <x v="0"/>
    <s v="Mutual Fund"/>
    <s v="Quant Flexicap Fund"/>
    <m/>
  </r>
  <r>
    <n v="225712"/>
    <x v="226"/>
    <s v="MANOJ MONAPPA SHETTY"/>
    <x v="5"/>
    <x v="0"/>
    <x v="5"/>
    <x v="0"/>
    <x v="1"/>
    <s v="Mutual Fund"/>
    <s v="kotak Multicap Fund"/>
    <m/>
  </r>
  <r>
    <n v="225719"/>
    <x v="226"/>
    <s v="DEVI MUKHERJEE"/>
    <x v="0"/>
    <x v="0"/>
    <x v="1"/>
    <x v="0"/>
    <x v="0"/>
    <s v="Mutual Fund"/>
    <s v="HDFC FOCUSED 30 FUND"/>
    <m/>
  </r>
  <r>
    <n v="225718"/>
    <x v="226"/>
    <s v="DEVI MUKHERJEE"/>
    <x v="0"/>
    <x v="0"/>
    <x v="1"/>
    <x v="0"/>
    <x v="0"/>
    <s v="Mutual Fund"/>
    <s v="Mirae Asset Multi-cap Fund"/>
    <m/>
  </r>
  <r>
    <n v="225715"/>
    <x v="226"/>
    <s v="AMIT KUMAR SHUKLA"/>
    <x v="5"/>
    <x v="0"/>
    <x v="5"/>
    <x v="0"/>
    <x v="0"/>
    <s v="Mutual Fund"/>
    <s v="HDFC Focused 30 Fund"/>
    <m/>
  </r>
  <r>
    <n v="225702"/>
    <x v="226"/>
    <s v="SOUMAY SHANKAR"/>
    <x v="18"/>
    <x v="0"/>
    <x v="5"/>
    <x v="0"/>
    <x v="1"/>
    <s v="Mutual Fund"/>
    <s v="kotak Multicap Fund"/>
    <m/>
  </r>
  <r>
    <n v="225703"/>
    <x v="226"/>
    <s v="ANAND JOSHI"/>
    <x v="0"/>
    <x v="0"/>
    <x v="3"/>
    <x v="0"/>
    <x v="0"/>
    <s v="Mutual Fund"/>
    <s v="HDFC FOCUSED 30 FUND"/>
    <m/>
  </r>
  <r>
    <n v="225704"/>
    <x v="226"/>
    <s v="SAYED MUDASSIR KAZMI"/>
    <x v="1"/>
    <x v="0"/>
    <x v="5"/>
    <x v="0"/>
    <x v="1"/>
    <s v="Mutual Fund"/>
    <s v="HDFC Focused 30 Fund"/>
    <m/>
  </r>
  <r>
    <n v="225716"/>
    <x v="226"/>
    <s v="AMIT KUMAR SHUKLA"/>
    <x v="7"/>
    <x v="0"/>
    <x v="5"/>
    <x v="0"/>
    <x v="0"/>
    <s v="Mutual Fund"/>
    <s v="Tata Small Cap Fund"/>
    <m/>
  </r>
  <r>
    <n v="225720"/>
    <x v="226"/>
    <s v="SANTOSH DEWANGAN"/>
    <x v="3"/>
    <x v="0"/>
    <x v="5"/>
    <x v="0"/>
    <x v="0"/>
    <s v="Mutual Fund"/>
    <s v="HDFC Focused 30 Fund"/>
    <m/>
  </r>
  <r>
    <n v="225721"/>
    <x v="227"/>
    <s v="RENU BALA"/>
    <x v="0"/>
    <x v="0"/>
    <x v="2"/>
    <x v="0"/>
    <x v="1"/>
    <s v="Mutual Fund"/>
    <s v="Quant Flexi-Cap Fund"/>
    <m/>
  </r>
  <r>
    <n v="225724"/>
    <x v="227"/>
    <s v="VINAY KUMAR SINGH"/>
    <x v="8"/>
    <x v="0"/>
    <x v="6"/>
    <x v="0"/>
    <x v="0"/>
    <s v="Mutual Fund"/>
    <s v="MIRAE ASSET EMERGING BLUECHIP FUND"/>
    <m/>
  </r>
  <r>
    <n v="225723"/>
    <x v="227"/>
    <s v="RENU BALA"/>
    <x v="0"/>
    <x v="0"/>
    <x v="2"/>
    <x v="0"/>
    <x v="1"/>
    <s v="Mutual Fund"/>
    <s v="Kotak Multicap Fund"/>
    <m/>
  </r>
  <r>
    <n v="225722"/>
    <x v="227"/>
    <s v="RENU BALA"/>
    <x v="0"/>
    <x v="0"/>
    <x v="2"/>
    <x v="0"/>
    <x v="1"/>
    <s v="Mutual Fund"/>
    <s v="HDFC Focused 30 Fund"/>
    <m/>
  </r>
  <r>
    <n v="225730"/>
    <x v="227"/>
    <s v="VINAY KUMAR SINHA"/>
    <x v="11"/>
    <x v="0"/>
    <x v="5"/>
    <x v="0"/>
    <x v="0"/>
    <s v="Mutual Fund"/>
    <s v="kotak Multicap Fund"/>
    <m/>
  </r>
  <r>
    <n v="225726"/>
    <x v="227"/>
    <s v="SANDEEP KUMAR SINGH"/>
    <x v="6"/>
    <x v="1"/>
    <x v="1"/>
    <x v="0"/>
    <x v="0"/>
    <s v="Mutual Fund"/>
    <s v="icic pru multi asset fund"/>
    <m/>
  </r>
  <r>
    <n v="225729"/>
    <x v="227"/>
    <s v="VINAY KUMAR SINHA"/>
    <x v="11"/>
    <x v="0"/>
    <x v="5"/>
    <x v="0"/>
    <x v="0"/>
    <s v="Mutual Fund"/>
    <s v="HDFC Focused 30 Fund"/>
    <m/>
  </r>
  <r>
    <n v="225725"/>
    <x v="227"/>
    <s v="KAVITA RAJAWAT"/>
    <x v="11"/>
    <x v="0"/>
    <x v="6"/>
    <x v="0"/>
    <x v="1"/>
    <s v="Mutual Fund"/>
    <s v="KOTAK MULTI CAP FUND"/>
    <m/>
  </r>
  <r>
    <n v="225728"/>
    <x v="227"/>
    <s v="SATENDRA"/>
    <x v="1"/>
    <x v="0"/>
    <x v="5"/>
    <x v="0"/>
    <x v="0"/>
    <s v="Mutual Fund"/>
    <s v="HDFC Focused 30 Fund"/>
    <m/>
  </r>
  <r>
    <n v="225727"/>
    <x v="227"/>
    <s v="DESHRAJ"/>
    <x v="1"/>
    <x v="0"/>
    <x v="5"/>
    <x v="1"/>
    <x v="0"/>
    <s v="Mutual Fund"/>
    <s v="HDFC Focused 30 Fund"/>
    <m/>
  </r>
  <r>
    <n v="225741"/>
    <x v="228"/>
    <s v="JAIDEEP SINGH"/>
    <x v="0"/>
    <x v="0"/>
    <x v="4"/>
    <x v="0"/>
    <x v="0"/>
    <s v="Mutual Fund"/>
    <s v="MIRAE ASSET FLEXICAP FUND"/>
    <m/>
  </r>
  <r>
    <n v="225737"/>
    <x v="228"/>
    <s v="RUCHI BAJAJ"/>
    <x v="4"/>
    <x v="0"/>
    <x v="4"/>
    <x v="0"/>
    <x v="0"/>
    <s v="Mutual Fund"/>
    <s v="ICICI Prudential Multi Asset fund"/>
    <m/>
  </r>
  <r>
    <n v="225740"/>
    <x v="228"/>
    <s v="JAIDEEP SINGH"/>
    <x v="0"/>
    <x v="0"/>
    <x v="4"/>
    <x v="0"/>
    <x v="0"/>
    <s v="Mutual Fund"/>
    <s v="SBI CONTRA FUND"/>
    <m/>
  </r>
  <r>
    <n v="225735"/>
    <x v="228"/>
    <s v="KAPIL DAHL"/>
    <x v="0"/>
    <x v="0"/>
    <x v="4"/>
    <x v="0"/>
    <x v="0"/>
    <s v="Mutual Fund"/>
    <s v="KOTAK TAXSAVER FUND"/>
    <m/>
  </r>
  <r>
    <n v="225734"/>
    <x v="228"/>
    <s v="RAHUL SINGH"/>
    <x v="6"/>
    <x v="1"/>
    <x v="4"/>
    <x v="1"/>
    <x v="0"/>
    <s v="Mutual Fund"/>
    <s v="HDFC MULTICAP FUND"/>
    <m/>
  </r>
  <r>
    <n v="225736"/>
    <x v="228"/>
    <s v="RUCHI BAJAJ"/>
    <x v="4"/>
    <x v="0"/>
    <x v="4"/>
    <x v="0"/>
    <x v="0"/>
    <s v="Mutual Fund"/>
    <s v="JM FLEXICAP FUND"/>
    <m/>
  </r>
  <r>
    <n v="225732"/>
    <x v="228"/>
    <s v="AJAY GUPTA"/>
    <x v="1"/>
    <x v="0"/>
    <x v="3"/>
    <x v="0"/>
    <x v="0"/>
    <s v="Mutual Fund"/>
    <s v="HDFC FOCUSED 30 FUND"/>
    <m/>
  </r>
  <r>
    <n v="225738"/>
    <x v="228"/>
    <s v="PRASHANT KUMAR"/>
    <x v="1"/>
    <x v="0"/>
    <x v="5"/>
    <x v="0"/>
    <x v="0"/>
    <s v="Mutual Fund"/>
    <s v="HDFC Focused 30 Fund"/>
    <m/>
  </r>
  <r>
    <n v="225739"/>
    <x v="228"/>
    <s v="ANKIT TYAGI"/>
    <x v="1"/>
    <x v="0"/>
    <x v="5"/>
    <x v="0"/>
    <x v="0"/>
    <s v="Mutual Fund"/>
    <s v="Mirae Asset Emerging Bluechip Fund"/>
    <m/>
  </r>
  <r>
    <n v="225733"/>
    <x v="228"/>
    <s v="RAHUL SINGH"/>
    <x v="6"/>
    <x v="1"/>
    <x v="4"/>
    <x v="1"/>
    <x v="0"/>
    <s v="Mutual Fund"/>
    <s v="ICICI Prudential Multi Asset fund"/>
    <m/>
  </r>
  <r>
    <n v="225742"/>
    <x v="228"/>
    <s v="JAIDEEP SINGH"/>
    <x v="0"/>
    <x v="0"/>
    <x v="4"/>
    <x v="0"/>
    <x v="0"/>
    <s v="Mutual Fund"/>
    <s v="PARAG PARIKH FLEXICAP FUND"/>
    <m/>
  </r>
  <r>
    <n v="225731"/>
    <x v="228"/>
    <s v="AJAY GUPTA"/>
    <x v="7"/>
    <x v="0"/>
    <x v="3"/>
    <x v="0"/>
    <x v="0"/>
    <s v="Mutual Fund"/>
    <s v="JM flexi Cap fund"/>
    <m/>
  </r>
  <r>
    <n v="226742"/>
    <x v="229"/>
    <s v="RAVI KUMAR BAIRWA"/>
    <x v="3"/>
    <x v="0"/>
    <x v="6"/>
    <x v="0"/>
    <x v="0"/>
    <s v="Mutual Fund"/>
    <s v="HDFC MULTI CAP FUND"/>
    <m/>
  </r>
  <r>
    <n v="226740"/>
    <x v="229"/>
    <s v="SACHIN KUMAR"/>
    <x v="0"/>
    <x v="0"/>
    <x v="2"/>
    <x v="0"/>
    <x v="0"/>
    <s v="Mutual Fund"/>
    <s v="Mirae Asset Emerging Blue-chip Fund"/>
    <m/>
  </r>
  <r>
    <n v="226743"/>
    <x v="229"/>
    <s v="RAVI KUMAR BAIRWA"/>
    <x v="3"/>
    <x v="0"/>
    <x v="6"/>
    <x v="0"/>
    <x v="0"/>
    <s v="Mutual Fund"/>
    <s v="KOTAK MULTI CAP FUND"/>
    <m/>
  </r>
  <r>
    <n v="226741"/>
    <x v="229"/>
    <s v="DIVYANSHI JHA"/>
    <x v="11"/>
    <x v="0"/>
    <x v="2"/>
    <x v="1"/>
    <x v="0"/>
    <s v="Mutual Fund"/>
    <s v="Kotak Multicap Fund"/>
    <m/>
  </r>
  <r>
    <n v="226745"/>
    <x v="230"/>
    <s v="THE RIVER FRONT RESORT"/>
    <x v="6"/>
    <x v="1"/>
    <x v="0"/>
    <x v="1"/>
    <x v="0"/>
    <s v="Mutual Fund"/>
    <s v="Nippon India Multicap fund"/>
    <m/>
  </r>
  <r>
    <n v="226744"/>
    <x v="230"/>
    <s v="THE RIVER FRONT RESORT"/>
    <x v="6"/>
    <x v="1"/>
    <x v="0"/>
    <x v="1"/>
    <x v="0"/>
    <s v="Mutual Fund"/>
    <s v="ICICI Prudential Multi Asset Fund"/>
    <m/>
  </r>
  <r>
    <n v="227750"/>
    <x v="231"/>
    <s v="JASNA SINGH"/>
    <x v="27"/>
    <x v="0"/>
    <x v="2"/>
    <x v="1"/>
    <x v="0"/>
    <s v="Mutual Fund"/>
    <s v="Kotak Multicap Fund"/>
    <m/>
  </r>
  <r>
    <n v="227749"/>
    <x v="231"/>
    <s v="JASNA SINGH"/>
    <x v="27"/>
    <x v="0"/>
    <x v="2"/>
    <x v="1"/>
    <x v="0"/>
    <s v="Mutual Fund"/>
    <s v="Mirae Asset Multi-cap Fund"/>
    <m/>
  </r>
  <r>
    <n v="227746"/>
    <x v="231"/>
    <s v="VARSHA PANDEY"/>
    <x v="0"/>
    <x v="1"/>
    <x v="0"/>
    <x v="0"/>
    <x v="0"/>
    <s v="Mutual Fund"/>
    <s v="Kotak Multicap fund"/>
    <m/>
  </r>
  <r>
    <n v="227745"/>
    <x v="231"/>
    <s v="VARSHA PANDEY"/>
    <x v="0"/>
    <x v="1"/>
    <x v="0"/>
    <x v="0"/>
    <x v="0"/>
    <s v="Mutual Fund"/>
    <s v="ICICI Prudential Multi Asset Fund"/>
    <m/>
  </r>
  <r>
    <n v="227751"/>
    <x v="231"/>
    <s v="MUKESH SANSANWAL"/>
    <x v="0"/>
    <x v="0"/>
    <x v="2"/>
    <x v="0"/>
    <x v="0"/>
    <s v="Mutual Fund"/>
    <s v="Tata Digital India Fund"/>
    <m/>
  </r>
  <r>
    <n v="227753"/>
    <x v="231"/>
    <s v="AVINASH VIJAY PARAB"/>
    <x v="5"/>
    <x v="0"/>
    <x v="6"/>
    <x v="0"/>
    <x v="1"/>
    <s v="Mutual Fund"/>
    <s v="HDFC FOCUSED 30 FUND"/>
    <m/>
  </r>
  <r>
    <n v="227744"/>
    <x v="231"/>
    <s v="SANDEEP KUMAR SINGH"/>
    <x v="6"/>
    <x v="1"/>
    <x v="1"/>
    <x v="0"/>
    <x v="0"/>
    <s v="Mutual Fund"/>
    <s v="HDFC Focused 30 Fund"/>
    <m/>
  </r>
  <r>
    <n v="227748"/>
    <x v="231"/>
    <s v="SANTOSH VENKAT"/>
    <x v="0"/>
    <x v="0"/>
    <x v="2"/>
    <x v="0"/>
    <x v="0"/>
    <s v="Mutual Fund"/>
    <s v="Mirae Asset Multi-cap Fund"/>
    <m/>
  </r>
  <r>
    <n v="227747"/>
    <x v="231"/>
    <s v="SANTOSH VENKAT"/>
    <x v="0"/>
    <x v="0"/>
    <x v="2"/>
    <x v="0"/>
    <x v="1"/>
    <s v="Mutual Fund"/>
    <s v="HDFC Focused 30 Fund"/>
    <m/>
  </r>
  <r>
    <n v="227752"/>
    <x v="231"/>
    <s v="MUKESH SANSANWAL"/>
    <x v="0"/>
    <x v="0"/>
    <x v="2"/>
    <x v="0"/>
    <x v="0"/>
    <s v="Mutual Fund"/>
    <s v="ICICI Prudential Technology Fund"/>
    <m/>
  </r>
  <r>
    <n v="227758"/>
    <x v="232"/>
    <s v="RAVISHANKAR KAWLE"/>
    <x v="10"/>
    <x v="0"/>
    <x v="2"/>
    <x v="0"/>
    <x v="0"/>
    <s v="Mutual Fund"/>
    <s v="Mirae Asset Multi-cap Fund"/>
    <m/>
  </r>
  <r>
    <n v="227761"/>
    <x v="232"/>
    <s v="RAVISHANKAR KAWLE"/>
    <x v="1"/>
    <x v="0"/>
    <x v="2"/>
    <x v="0"/>
    <x v="1"/>
    <s v="Mutual Fund"/>
    <s v="HDFC Focused 30 Fund"/>
    <m/>
  </r>
  <r>
    <n v="227767"/>
    <x v="232"/>
    <s v="SANJIT BANIK"/>
    <x v="10"/>
    <x v="0"/>
    <x v="6"/>
    <x v="0"/>
    <x v="1"/>
    <s v="Mutual Fund"/>
    <s v="HDFC MULTI CAP FUND"/>
    <m/>
  </r>
  <r>
    <n v="227764"/>
    <x v="232"/>
    <s v="JIWAN SINGH MEHTA"/>
    <x v="1"/>
    <x v="0"/>
    <x v="6"/>
    <x v="0"/>
    <x v="1"/>
    <s v="Mutual Fund"/>
    <s v="KOTAK MULTI CAP FUND"/>
    <m/>
  </r>
  <r>
    <n v="227756"/>
    <x v="232"/>
    <s v="MANI MAHESHWARI"/>
    <x v="6"/>
    <x v="1"/>
    <x v="0"/>
    <x v="0"/>
    <x v="0"/>
    <s v="Mutual Fund"/>
    <s v="Parag parikh Tax saver fund"/>
    <m/>
  </r>
  <r>
    <n v="227755"/>
    <x v="232"/>
    <s v="DEEKSHA SINGH JADON"/>
    <x v="3"/>
    <x v="0"/>
    <x v="0"/>
    <x v="0"/>
    <x v="0"/>
    <s v="Mutual Fund"/>
    <s v="Kotak Multicap fund"/>
    <m/>
  </r>
  <r>
    <n v="227759"/>
    <x v="232"/>
    <s v="RAVISHANKAR KAWLE"/>
    <x v="1"/>
    <x v="0"/>
    <x v="2"/>
    <x v="0"/>
    <x v="0"/>
    <s v="Mutual Fund"/>
    <s v="Parag Parikh Tax Saver Fund"/>
    <m/>
  </r>
  <r>
    <n v="227760"/>
    <x v="232"/>
    <s v="RAVISHANKAR KAWLE"/>
    <x v="1"/>
    <x v="0"/>
    <x v="2"/>
    <x v="0"/>
    <x v="1"/>
    <s v="Mutual Fund"/>
    <s v="Mirae Asset Tax Saver Fund"/>
    <m/>
  </r>
  <r>
    <n v="227754"/>
    <x v="232"/>
    <s v="KAUSHIKA BENARGEE"/>
    <x v="4"/>
    <x v="1"/>
    <x v="5"/>
    <x v="0"/>
    <x v="0"/>
    <s v="Mutual Fund"/>
    <s v="Kotak Tax Saver Fund"/>
    <m/>
  </r>
  <r>
    <n v="227768"/>
    <x v="232"/>
    <s v="SAURABH GOEL"/>
    <x v="7"/>
    <x v="0"/>
    <x v="5"/>
    <x v="0"/>
    <x v="2"/>
    <s v="Mutual Fund"/>
    <s v="Nippon India Multicap Fund"/>
    <m/>
  </r>
  <r>
    <n v="227769"/>
    <x v="232"/>
    <s v="NISHU ARORA"/>
    <x v="3"/>
    <x v="0"/>
    <x v="1"/>
    <x v="1"/>
    <x v="0"/>
    <s v="Mutual Fund"/>
    <s v="hdfc focused 30 fund"/>
    <m/>
  </r>
  <r>
    <n v="227770"/>
    <x v="232"/>
    <s v="POOJA KUMARI"/>
    <x v="5"/>
    <x v="0"/>
    <x v="1"/>
    <x v="1"/>
    <x v="0"/>
    <s v="Mutual Fund"/>
    <s v="hdfc focused multicap fund"/>
    <m/>
  </r>
  <r>
    <n v="227771"/>
    <x v="232"/>
    <s v="POOJA KUMARI"/>
    <x v="5"/>
    <x v="0"/>
    <x v="1"/>
    <x v="1"/>
    <x v="0"/>
    <s v="Mutual Fund"/>
    <s v="icici pru multi asset fund"/>
    <m/>
  </r>
  <r>
    <n v="227762"/>
    <x v="232"/>
    <s v="NIDHI"/>
    <x v="1"/>
    <x v="0"/>
    <x v="6"/>
    <x v="0"/>
    <x v="1"/>
    <s v="Mutual Fund"/>
    <s v="KOTAK MULTI CAP FUND"/>
    <m/>
  </r>
  <r>
    <n v="227763"/>
    <x v="232"/>
    <s v="ANIL CHANDRA JOSHI"/>
    <x v="1"/>
    <x v="0"/>
    <x v="6"/>
    <x v="0"/>
    <x v="1"/>
    <s v="Mutual Fund"/>
    <s v="KOTAK MULTI CAP FUND"/>
    <m/>
  </r>
  <r>
    <n v="227766"/>
    <x v="232"/>
    <s v="RAVI KUMAR BAIRWA"/>
    <x v="3"/>
    <x v="0"/>
    <x v="6"/>
    <x v="0"/>
    <x v="1"/>
    <s v="Mutual Fund"/>
    <s v="QUANT FLEXI CAP FUND"/>
    <m/>
  </r>
  <r>
    <n v="227757"/>
    <x v="232"/>
    <s v="ASHWANI KUMAR"/>
    <x v="1"/>
    <x v="0"/>
    <x v="3"/>
    <x v="1"/>
    <x v="0"/>
    <s v="Mutual Fund"/>
    <s v="Mirae Asset flexi cap fund"/>
    <m/>
  </r>
  <r>
    <n v="227765"/>
    <x v="232"/>
    <s v="JIWAN SINGH MEHTA"/>
    <x v="1"/>
    <x v="0"/>
    <x v="6"/>
    <x v="0"/>
    <x v="1"/>
    <s v="Mutual Fund"/>
    <s v="HDFC FOCUSED 30 FUND"/>
    <m/>
  </r>
  <r>
    <n v="227777"/>
    <x v="233"/>
    <s v="SARA BHARDWAJ"/>
    <x v="7"/>
    <x v="0"/>
    <x v="0"/>
    <x v="0"/>
    <x v="2"/>
    <s v="Mutual Fund"/>
    <s v="Edelweiss Balanced Advantage Fund"/>
    <m/>
  </r>
  <r>
    <n v="227775"/>
    <x v="233"/>
    <s v="VIMAL JAIN"/>
    <x v="96"/>
    <x v="1"/>
    <x v="6"/>
    <x v="0"/>
    <x v="1"/>
    <s v="Mutual Fund"/>
    <s v="MIRAE ASSET FLEXI CAP FUND"/>
    <m/>
  </r>
  <r>
    <n v="227779"/>
    <x v="233"/>
    <s v="VIMAL JAIN"/>
    <x v="6"/>
    <x v="1"/>
    <x v="6"/>
    <x v="0"/>
    <x v="1"/>
    <s v="Mutual Fund"/>
    <s v="ICICI PRUDENTIAL MULTI ASSET FUND"/>
    <m/>
  </r>
  <r>
    <n v="227776"/>
    <x v="233"/>
    <s v="CHETNA AERON"/>
    <x v="0"/>
    <x v="0"/>
    <x v="0"/>
    <x v="0"/>
    <x v="1"/>
    <s v="Mutual Fund"/>
    <s v="ICICI Prudential Multi Asset Fund"/>
    <m/>
  </r>
  <r>
    <n v="227772"/>
    <x v="233"/>
    <s v="THE RIVER FRONT RESORT"/>
    <x v="0"/>
    <x v="0"/>
    <x v="0"/>
    <x v="1"/>
    <x v="0"/>
    <s v="Mutual Fund"/>
    <s v="JM Flexi Cap fund"/>
    <m/>
  </r>
  <r>
    <n v="227774"/>
    <x v="233"/>
    <s v="CHETNA AERON"/>
    <x v="0"/>
    <x v="0"/>
    <x v="0"/>
    <x v="0"/>
    <x v="1"/>
    <s v="Mutual Fund"/>
    <s v="Bank of India Flexi Cap fund"/>
    <m/>
  </r>
  <r>
    <n v="227784"/>
    <x v="233"/>
    <s v="VIPIN SINGH BARAD"/>
    <x v="77"/>
    <x v="0"/>
    <x v="3"/>
    <x v="0"/>
    <x v="1"/>
    <s v="Mutual Fund"/>
    <s v="Axis small fund"/>
    <m/>
  </r>
  <r>
    <n v="227778"/>
    <x v="233"/>
    <s v="VIMAL JAIN"/>
    <x v="6"/>
    <x v="1"/>
    <x v="6"/>
    <x v="0"/>
    <x v="1"/>
    <s v="Mutual Fund"/>
    <s v="NIPPON INDIA MULTI CAP FUND"/>
    <m/>
  </r>
  <r>
    <n v="227785"/>
    <x v="233"/>
    <s v="ARYA GUPTA"/>
    <x v="1"/>
    <x v="0"/>
    <x v="5"/>
    <x v="0"/>
    <x v="0"/>
    <s v="Mutual Fund"/>
    <s v="kotak Multicap Fund"/>
    <m/>
  </r>
  <r>
    <n v="227783"/>
    <x v="233"/>
    <s v="VIPIN SINGH BARAD"/>
    <x v="1"/>
    <x v="0"/>
    <x v="3"/>
    <x v="0"/>
    <x v="0"/>
    <s v="Mutual Fund"/>
    <s v="MIRAE ASSET EMERGING BLUECHIP FUND"/>
    <m/>
  </r>
  <r>
    <n v="227782"/>
    <x v="233"/>
    <s v="SHOURYADEEP MISHRA"/>
    <x v="0"/>
    <x v="1"/>
    <x v="6"/>
    <x v="0"/>
    <x v="0"/>
    <s v="Mutual Fund"/>
    <s v="MIRAE ASSET MULTI CAP FUND"/>
    <m/>
  </r>
  <r>
    <n v="227773"/>
    <x v="233"/>
    <s v="VIMAL JAIN"/>
    <x v="8"/>
    <x v="1"/>
    <x v="6"/>
    <x v="0"/>
    <x v="0"/>
    <s v="Mutual Fund"/>
    <s v="MIRAE ASSET FLEXI CAP FUND"/>
    <m/>
  </r>
  <r>
    <n v="227781"/>
    <x v="233"/>
    <s v="BHAWNA SHARMA"/>
    <x v="7"/>
    <x v="0"/>
    <x v="6"/>
    <x v="0"/>
    <x v="1"/>
    <s v="Mutual Fund"/>
    <s v="HDFC FOCUSED 30 FUND"/>
    <m/>
  </r>
  <r>
    <n v="227780"/>
    <x v="233"/>
    <s v="MORMUKAT SHARMA"/>
    <x v="5"/>
    <x v="0"/>
    <x v="6"/>
    <x v="0"/>
    <x v="1"/>
    <s v="Mutual Fund"/>
    <s v="KOTAK MULTI CAP FUND"/>
    <m/>
  </r>
  <r>
    <n v="227787"/>
    <x v="234"/>
    <s v="GARIMA KHATOR"/>
    <x v="0"/>
    <x v="0"/>
    <x v="0"/>
    <x v="0"/>
    <x v="0"/>
    <s v="Mutual Fund"/>
    <s v="HDFC Multicap Fund"/>
    <m/>
  </r>
  <r>
    <n v="227786"/>
    <x v="234"/>
    <s v="GARIMA KHATOR"/>
    <x v="0"/>
    <x v="0"/>
    <x v="0"/>
    <x v="0"/>
    <x v="0"/>
    <s v="Mutual Fund"/>
    <s v="Quant Flexi Cap Fund"/>
    <m/>
  </r>
  <r>
    <n v="227797"/>
    <x v="234"/>
    <s v="DIVYANSHI JHA"/>
    <x v="14"/>
    <x v="1"/>
    <x v="2"/>
    <x v="0"/>
    <x v="0"/>
    <s v="Mutual Fund"/>
    <s v="Kotak Multicap Fund"/>
    <m/>
  </r>
  <r>
    <n v="227799"/>
    <x v="234"/>
    <s v="SAMEER KUMAR"/>
    <x v="3"/>
    <x v="0"/>
    <x v="4"/>
    <x v="0"/>
    <x v="0"/>
    <s v="Mutual Fund"/>
    <s v="HDFC FOCUSSED 30 FUND"/>
    <m/>
  </r>
  <r>
    <n v="227789"/>
    <x v="234"/>
    <s v="GARIMA KHATOR"/>
    <x v="0"/>
    <x v="0"/>
    <x v="0"/>
    <x v="0"/>
    <x v="0"/>
    <s v="Mutual Fund"/>
    <s v="JM Flexi Cap fund"/>
    <m/>
  </r>
  <r>
    <n v="227788"/>
    <x v="234"/>
    <s v="GARIMA KHATOR"/>
    <x v="0"/>
    <x v="0"/>
    <x v="0"/>
    <x v="0"/>
    <x v="0"/>
    <s v="Mutual Fund"/>
    <s v="Motilal Oswal Nifty Microcap 250 Index fund"/>
    <m/>
  </r>
  <r>
    <n v="227792"/>
    <x v="234"/>
    <s v="HARPAL MEHRA"/>
    <x v="62"/>
    <x v="1"/>
    <x v="6"/>
    <x v="0"/>
    <x v="0"/>
    <s v="Mutual Fund"/>
    <s v="QUANT FLEXI CAP FUND"/>
    <m/>
  </r>
  <r>
    <n v="227796"/>
    <x v="234"/>
    <s v="SANTOSH DEWANGAN"/>
    <x v="79"/>
    <x v="1"/>
    <x v="5"/>
    <x v="0"/>
    <x v="1"/>
    <s v="Mutual Fund"/>
    <s v="HDFC Focused 30 Fund"/>
    <m/>
  </r>
  <r>
    <n v="229031"/>
    <x v="234"/>
    <s v="RAMESH KUMAR"/>
    <x v="11"/>
    <x v="0"/>
    <x v="3"/>
    <x v="0"/>
    <x v="1"/>
    <s v="Mutual Fund"/>
    <s v="PARAG PARIKH FLEXI CAP FUND"/>
    <m/>
  </r>
  <r>
    <n v="227794"/>
    <x v="234"/>
    <s v="SANJAY PARSAD"/>
    <x v="79"/>
    <x v="1"/>
    <x v="5"/>
    <x v="0"/>
    <x v="1"/>
    <s v="Mutual Fund"/>
    <s v="ICICI PRU Multi Asset Fund"/>
    <m/>
  </r>
  <r>
    <n v="227795"/>
    <x v="234"/>
    <s v="SANJAY PARSAD"/>
    <x v="1"/>
    <x v="1"/>
    <x v="5"/>
    <x v="0"/>
    <x v="0"/>
    <s v="Mutual Fund"/>
    <s v="ICICI PRU Multi Asset Fund"/>
    <m/>
  </r>
  <r>
    <n v="227790"/>
    <x v="234"/>
    <s v="RUCHIKA CHAUDHARY"/>
    <x v="3"/>
    <x v="0"/>
    <x v="6"/>
    <x v="1"/>
    <x v="0"/>
    <s v="Mutual Fund"/>
    <s v="HDFC MULTI CAP FUND"/>
    <m/>
  </r>
  <r>
    <n v="227791"/>
    <x v="234"/>
    <s v="HARPAL MEHRA"/>
    <x v="62"/>
    <x v="1"/>
    <x v="6"/>
    <x v="0"/>
    <x v="0"/>
    <s v="Mutual Fund"/>
    <s v="HDFC MULTI CAP FUND"/>
    <m/>
  </r>
  <r>
    <n v="227793"/>
    <x v="234"/>
    <s v="JACOB VARGHESE RAJ"/>
    <x v="1"/>
    <x v="0"/>
    <x v="3"/>
    <x v="1"/>
    <x v="0"/>
    <s v="Mutual Fund"/>
    <s v="HDFC Multicap Fund"/>
    <m/>
  </r>
  <r>
    <n v="227798"/>
    <x v="234"/>
    <s v="ASHOK PALJI KHUMAN"/>
    <x v="55"/>
    <x v="1"/>
    <x v="3"/>
    <x v="0"/>
    <x v="1"/>
    <s v="Mutual Fund"/>
    <s v="HDFC Multicap Fund"/>
    <m/>
  </r>
  <r>
    <n v="227803"/>
    <x v="235"/>
    <s v="ABINASH DASS"/>
    <x v="11"/>
    <x v="0"/>
    <x v="2"/>
    <x v="0"/>
    <x v="0"/>
    <s v="Mutual Fund"/>
    <s v="Kotak Multicap Fund"/>
    <m/>
  </r>
  <r>
    <n v="227806"/>
    <x v="235"/>
    <s v="MUKESH SHARMA"/>
    <x v="11"/>
    <x v="0"/>
    <x v="6"/>
    <x v="1"/>
    <x v="0"/>
    <s v="Mutual Fund"/>
    <s v="HDFC FOCUSED 30 FUND"/>
    <m/>
  </r>
  <r>
    <n v="227805"/>
    <x v="235"/>
    <s v="MUKESH SHARMA"/>
    <x v="11"/>
    <x v="0"/>
    <x v="6"/>
    <x v="1"/>
    <x v="0"/>
    <s v="Mutual Fund"/>
    <s v="ICICI PRUDENTIAL MULTI ASSET FUND"/>
    <m/>
  </r>
  <r>
    <n v="227800"/>
    <x v="235"/>
    <s v="SAGARIKA"/>
    <x v="14"/>
    <x v="1"/>
    <x v="0"/>
    <x v="0"/>
    <x v="0"/>
    <s v="Mutual Fund"/>
    <s v="JM Flexi Cap fund"/>
    <m/>
  </r>
  <r>
    <n v="227802"/>
    <x v="235"/>
    <s v="ABINASH DASS"/>
    <x v="11"/>
    <x v="0"/>
    <x v="2"/>
    <x v="0"/>
    <x v="0"/>
    <s v="Mutual Fund"/>
    <s v="Mirae Asset Emerging Blue-chip Fund"/>
    <m/>
  </r>
  <r>
    <n v="227801"/>
    <x v="235"/>
    <s v="CHETNA CHERUKUPALLI"/>
    <x v="3"/>
    <x v="0"/>
    <x v="2"/>
    <x v="0"/>
    <x v="0"/>
    <s v="Mutual Fund"/>
    <s v="Mirae Asset Multi-cap Fund"/>
    <m/>
  </r>
  <r>
    <n v="227813"/>
    <x v="235"/>
    <s v="VIPUL TIWARI"/>
    <x v="4"/>
    <x v="0"/>
    <x v="6"/>
    <x v="0"/>
    <x v="0"/>
    <s v="Mutual Fund"/>
    <s v="KOTAK MULTI CAP FUND"/>
    <m/>
  </r>
  <r>
    <n v="227807"/>
    <x v="235"/>
    <s v="JISHA VARGHESE"/>
    <x v="1"/>
    <x v="0"/>
    <x v="5"/>
    <x v="1"/>
    <x v="0"/>
    <s v="Mutual Fund"/>
    <s v="HDFC Focused 30 Fund"/>
    <m/>
  </r>
  <r>
    <n v="227810"/>
    <x v="235"/>
    <s v="ARVIND RAGHAV"/>
    <x v="1"/>
    <x v="0"/>
    <x v="5"/>
    <x v="0"/>
    <x v="0"/>
    <s v="Mutual Fund"/>
    <s v="Tata Small Cap Fund"/>
    <m/>
  </r>
  <r>
    <n v="227809"/>
    <x v="235"/>
    <s v="JISHA VARGHESE"/>
    <x v="1"/>
    <x v="0"/>
    <x v="5"/>
    <x v="1"/>
    <x v="0"/>
    <s v="Mutual Fund"/>
    <s v="kotak Multicap Fund"/>
    <m/>
  </r>
  <r>
    <n v="227808"/>
    <x v="235"/>
    <s v="JISHA VARGHESE"/>
    <x v="1"/>
    <x v="0"/>
    <x v="5"/>
    <x v="1"/>
    <x v="0"/>
    <s v="Mutual Fund"/>
    <s v="Quant Flexicap Fund"/>
    <m/>
  </r>
  <r>
    <n v="227811"/>
    <x v="235"/>
    <s v="VIPUL TIWARI"/>
    <x v="0"/>
    <x v="0"/>
    <x v="6"/>
    <x v="0"/>
    <x v="0"/>
    <s v="Mutual Fund"/>
    <s v="JM Flexi Cap Fund"/>
    <m/>
  </r>
  <r>
    <n v="227812"/>
    <x v="235"/>
    <s v="VIPUL TIWARI"/>
    <x v="4"/>
    <x v="0"/>
    <x v="6"/>
    <x v="0"/>
    <x v="0"/>
    <s v="Mutual Fund"/>
    <s v="HDFC MULTI CAP FUND"/>
    <m/>
  </r>
  <r>
    <n v="227814"/>
    <x v="235"/>
    <s v="NITIN GARG"/>
    <x v="1"/>
    <x v="0"/>
    <x v="5"/>
    <x v="0"/>
    <x v="0"/>
    <s v="Mutual Fund"/>
    <s v="kotak Multicap Fund"/>
    <m/>
  </r>
  <r>
    <n v="227804"/>
    <x v="235"/>
    <s v="KULDEEP SINGH"/>
    <x v="1"/>
    <x v="0"/>
    <x v="3"/>
    <x v="0"/>
    <x v="0"/>
    <s v="Mutual Fund"/>
    <s v="QUANT FLEXICAP FUND"/>
    <m/>
  </r>
  <r>
    <n v="227835"/>
    <x v="236"/>
    <s v="DESH RAJ"/>
    <x v="8"/>
    <x v="1"/>
    <x v="6"/>
    <x v="0"/>
    <x v="1"/>
    <s v="Mutual Fund"/>
    <s v="HDFC FOCUSED 30 FUND"/>
    <m/>
  </r>
  <r>
    <n v="227834"/>
    <x v="236"/>
    <s v="DESH RAJ"/>
    <x v="3"/>
    <x v="1"/>
    <x v="6"/>
    <x v="0"/>
    <x v="0"/>
    <s v="Mutual Fund"/>
    <s v="HDFC FOCUSED 30 FUND"/>
    <m/>
  </r>
  <r>
    <n v="227816"/>
    <x v="236"/>
    <s v="PANKAJ GOPICHAND MORE"/>
    <x v="0"/>
    <x v="0"/>
    <x v="6"/>
    <x v="0"/>
    <x v="0"/>
    <s v="Mutual Fund"/>
    <s v="QUANT FLEXI CAP FUND"/>
    <m/>
  </r>
  <r>
    <n v="227843"/>
    <x v="236"/>
    <s v="ANIL KUMAR"/>
    <x v="6"/>
    <x v="1"/>
    <x v="6"/>
    <x v="0"/>
    <x v="1"/>
    <s v="Mutual Fund"/>
    <s v="QUANT FLEXI CAP FUND"/>
    <m/>
  </r>
  <r>
    <n v="227836"/>
    <x v="236"/>
    <s v="VIJAY YADAV"/>
    <x v="92"/>
    <x v="1"/>
    <x v="6"/>
    <x v="0"/>
    <x v="1"/>
    <s v="Mutual Fund"/>
    <s v="HDFC FOCUSED 30 FUND"/>
    <m/>
  </r>
  <r>
    <n v="227820"/>
    <x v="236"/>
    <s v="SHREYA AMUL PAWASKAR"/>
    <x v="11"/>
    <x v="0"/>
    <x v="3"/>
    <x v="0"/>
    <x v="0"/>
    <s v="Mutual Fund"/>
    <s v="HDFC FOCUSED 30 FUND"/>
    <m/>
  </r>
  <r>
    <n v="227833"/>
    <x v="236"/>
    <s v="RISHI CHAUDHARY"/>
    <x v="19"/>
    <x v="0"/>
    <x v="6"/>
    <x v="0"/>
    <x v="0"/>
    <s v="Mutual Fund"/>
    <s v="MIRAE ASSET EMERGING BLUECHIP FUND"/>
    <m/>
  </r>
  <r>
    <n v="227837"/>
    <x v="236"/>
    <s v="VIJAY YADAV"/>
    <x v="92"/>
    <x v="1"/>
    <x v="6"/>
    <x v="0"/>
    <x v="1"/>
    <s v="Mutual Fund"/>
    <s v="KOTAK MULTI CAP FUND"/>
    <m/>
  </r>
  <r>
    <n v="227818"/>
    <x v="236"/>
    <s v="SAVITA"/>
    <x v="7"/>
    <x v="0"/>
    <x v="2"/>
    <x v="0"/>
    <x v="0"/>
    <s v="Mutual Fund"/>
    <s v="Quant Flexi-Cap Fund"/>
    <m/>
  </r>
  <r>
    <n v="227847"/>
    <x v="236"/>
    <s v="AMIT ANIL SALVI"/>
    <x v="0"/>
    <x v="0"/>
    <x v="6"/>
    <x v="0"/>
    <x v="2"/>
    <s v="Mutual Fund"/>
    <s v="MIRAE ASSET EMERGING BLUECHIP FUND"/>
    <m/>
  </r>
  <r>
    <n v="227846"/>
    <x v="236"/>
    <s v="SHABD CHADHA"/>
    <x v="12"/>
    <x v="0"/>
    <x v="2"/>
    <x v="1"/>
    <x v="0"/>
    <s v="Mutual Fund"/>
    <s v="SBI Magnum Childrens Benefit Fund"/>
    <m/>
  </r>
  <r>
    <n v="227845"/>
    <x v="236"/>
    <s v="ANSH CHADHA"/>
    <x v="12"/>
    <x v="0"/>
    <x v="2"/>
    <x v="1"/>
    <x v="0"/>
    <s v="Mutual Fund"/>
    <s v="SBI Magnum Childrens Benefit Fund"/>
    <m/>
  </r>
  <r>
    <n v="227817"/>
    <x v="236"/>
    <s v="LEENA PANKAJ MORE"/>
    <x v="0"/>
    <x v="0"/>
    <x v="6"/>
    <x v="0"/>
    <x v="0"/>
    <s v="Mutual Fund"/>
    <s v="JM Flexi Cap Fund"/>
    <m/>
  </r>
  <r>
    <n v="227848"/>
    <x v="236"/>
    <s v="AMIT ANIL SALVI"/>
    <x v="0"/>
    <x v="0"/>
    <x v="6"/>
    <x v="0"/>
    <x v="1"/>
    <s v="Mutual Fund"/>
    <s v="ICICI PRUDENTIAL MULTI ASSET FUND"/>
    <m/>
  </r>
  <r>
    <n v="227841"/>
    <x v="236"/>
    <s v="ANIL KUMAR"/>
    <x v="6"/>
    <x v="1"/>
    <x v="6"/>
    <x v="0"/>
    <x v="1"/>
    <s v="Mutual Fund"/>
    <s v="MIRAE ASSET FLEXI CAP FUND"/>
    <m/>
  </r>
  <r>
    <n v="227840"/>
    <x v="236"/>
    <s v="ANIL KUMAR"/>
    <x v="14"/>
    <x v="1"/>
    <x v="6"/>
    <x v="0"/>
    <x v="1"/>
    <s v="Mutual Fund"/>
    <s v="KOTAK MULTI CAP FUND"/>
    <m/>
  </r>
  <r>
    <n v="227819"/>
    <x v="236"/>
    <s v="SHREYA AMUL PAWASKAR"/>
    <x v="11"/>
    <x v="0"/>
    <x v="3"/>
    <x v="0"/>
    <x v="0"/>
    <s v="Mutual Fund"/>
    <s v="JM flexi Cap fund"/>
    <m/>
  </r>
  <r>
    <n v="227829"/>
    <x v="236"/>
    <s v="AMAR JEET KUMAR SINGH"/>
    <x v="7"/>
    <x v="0"/>
    <x v="1"/>
    <x v="0"/>
    <x v="0"/>
    <s v="Mutual Fund"/>
    <s v="Mirae Asset Hybrid-Equity"/>
    <m/>
  </r>
  <r>
    <n v="227828"/>
    <x v="236"/>
    <s v="AMAR JEET KUMAR SINGH"/>
    <x v="7"/>
    <x v="0"/>
    <x v="1"/>
    <x v="0"/>
    <x v="0"/>
    <s v="Mutual Fund"/>
    <s v="HDFC Multi Cap Fund"/>
    <m/>
  </r>
  <r>
    <n v="227824"/>
    <x v="236"/>
    <s v="ARVIND PANWAR"/>
    <x v="4"/>
    <x v="0"/>
    <x v="1"/>
    <x v="0"/>
    <x v="0"/>
    <s v="Mutual Fund"/>
    <s v="Mirae Asset Multicap Fund"/>
    <m/>
  </r>
  <r>
    <n v="227823"/>
    <x v="236"/>
    <s v="ARVIND PANWAR"/>
    <x v="4"/>
    <x v="0"/>
    <x v="1"/>
    <x v="0"/>
    <x v="0"/>
    <s v="Mutual Fund"/>
    <s v="HDFC Multi Cap Fund"/>
    <m/>
  </r>
  <r>
    <n v="227825"/>
    <x v="236"/>
    <s v="ARVIND PANWAR"/>
    <x v="4"/>
    <x v="0"/>
    <x v="1"/>
    <x v="0"/>
    <x v="0"/>
    <s v="Mutual Fund"/>
    <s v="Axis Multicap Fund"/>
    <m/>
  </r>
  <r>
    <n v="227826"/>
    <x v="236"/>
    <s v="ARVIND PANWAR"/>
    <x v="0"/>
    <x v="0"/>
    <x v="1"/>
    <x v="0"/>
    <x v="0"/>
    <s v="Mutual Fund"/>
    <s v="HDFC Focused 30 Fund"/>
    <m/>
  </r>
  <r>
    <n v="227849"/>
    <x v="236"/>
    <s v="RANDEEP KAUR VERMA"/>
    <x v="0"/>
    <x v="0"/>
    <x v="1"/>
    <x v="0"/>
    <x v="0"/>
    <s v="Mutual Fund"/>
    <s v="uti nifty 50 index fund"/>
    <m/>
  </r>
  <r>
    <n v="227822"/>
    <x v="236"/>
    <s v="ARVIND PANWAR"/>
    <x v="4"/>
    <x v="0"/>
    <x v="1"/>
    <x v="0"/>
    <x v="0"/>
    <s v="Mutual Fund"/>
    <s v="Quant Flexi Cap fund"/>
    <m/>
  </r>
  <r>
    <n v="227821"/>
    <x v="236"/>
    <s v="ARVIND PANWAR"/>
    <x v="4"/>
    <x v="0"/>
    <x v="1"/>
    <x v="0"/>
    <x v="0"/>
    <s v="Mutual Fund"/>
    <s v="quant Quantamental Fund"/>
    <m/>
  </r>
  <r>
    <n v="227844"/>
    <x v="236"/>
    <s v="TANNU"/>
    <x v="10"/>
    <x v="1"/>
    <x v="5"/>
    <x v="0"/>
    <x v="0"/>
    <s v="Mutual Fund"/>
    <s v="HDFC Focused 30 Fund"/>
    <m/>
  </r>
  <r>
    <n v="227832"/>
    <x v="236"/>
    <s v="PRADEEP KUMAR"/>
    <x v="11"/>
    <x v="0"/>
    <x v="5"/>
    <x v="0"/>
    <x v="0"/>
    <s v="Mutual Fund"/>
    <s v="kotak Multicap Fund"/>
    <m/>
  </r>
  <r>
    <n v="227815"/>
    <x v="236"/>
    <s v="RAJ KUMAR"/>
    <x v="7"/>
    <x v="0"/>
    <x v="3"/>
    <x v="1"/>
    <x v="0"/>
    <s v="Mutual Fund"/>
    <s v="Mirae Asset flexi cap fund"/>
    <m/>
  </r>
  <r>
    <n v="227842"/>
    <x v="236"/>
    <s v="NANDINI BHATIA"/>
    <x v="97"/>
    <x v="1"/>
    <x v="5"/>
    <x v="0"/>
    <x v="1"/>
    <s v="Mutual Fund"/>
    <s v="ICICI PRU Multi Asset Fund"/>
    <m/>
  </r>
  <r>
    <n v="227831"/>
    <x v="236"/>
    <s v="RASHIMA SHARMA"/>
    <x v="23"/>
    <x v="1"/>
    <x v="5"/>
    <x v="0"/>
    <x v="0"/>
    <s v="Mutual Fund"/>
    <s v="Parag Parikh Tax Saver Fund"/>
    <m/>
  </r>
  <r>
    <n v="227838"/>
    <x v="236"/>
    <s v="VIRENDRA KUMAR SINGH"/>
    <x v="7"/>
    <x v="0"/>
    <x v="5"/>
    <x v="0"/>
    <x v="0"/>
    <s v="Mutual Fund"/>
    <s v="UTI Nifty 50 Fund"/>
    <m/>
  </r>
  <r>
    <n v="227827"/>
    <x v="236"/>
    <s v="ARVIND PANWAR"/>
    <x v="0"/>
    <x v="0"/>
    <x v="1"/>
    <x v="0"/>
    <x v="0"/>
    <s v="Mutual Fund"/>
    <s v="Canara Robeco Focused Equity Fund"/>
    <m/>
  </r>
  <r>
    <n v="227830"/>
    <x v="236"/>
    <s v="RASHIMA SHARMA"/>
    <x v="1"/>
    <x v="0"/>
    <x v="5"/>
    <x v="0"/>
    <x v="0"/>
    <s v="Mutual Fund"/>
    <s v="Quant Tax Plan"/>
    <m/>
  </r>
  <r>
    <n v="227839"/>
    <x v="236"/>
    <s v="VIRENDRA KUMAR SINGH"/>
    <x v="7"/>
    <x v="0"/>
    <x v="5"/>
    <x v="0"/>
    <x v="0"/>
    <s v="Mutual Fund"/>
    <s v="Quant Flexicap Fund"/>
    <m/>
  </r>
  <r>
    <n v="227851"/>
    <x v="237"/>
    <s v="SHAILENDRA KUMAR"/>
    <x v="37"/>
    <x v="1"/>
    <x v="2"/>
    <x v="0"/>
    <x v="0"/>
    <s v="Mutual Fund"/>
    <s v="Parag Parikh Flexi-cap Fund"/>
    <m/>
  </r>
  <r>
    <n v="227850"/>
    <x v="237"/>
    <s v="SAIBA KAPOOR"/>
    <x v="24"/>
    <x v="1"/>
    <x v="4"/>
    <x v="0"/>
    <x v="0"/>
    <s v="Mutual Fund"/>
    <s v="SBI CHILDREN FUND"/>
    <m/>
  </r>
  <r>
    <n v="227855"/>
    <x v="237"/>
    <s v="VIPUL JAIN"/>
    <x v="4"/>
    <x v="0"/>
    <x v="2"/>
    <x v="0"/>
    <x v="0"/>
    <s v="Mutual Fund"/>
    <s v="Mirae Asset Multi-cap Fund"/>
    <m/>
  </r>
  <r>
    <n v="227852"/>
    <x v="237"/>
    <s v="HARI KRISHNA SHUKHLA"/>
    <x v="7"/>
    <x v="0"/>
    <x v="5"/>
    <x v="0"/>
    <x v="0"/>
    <s v="Mutual Fund"/>
    <s v="HDFC Focused 30 Fund"/>
    <m/>
  </r>
  <r>
    <n v="227854"/>
    <x v="237"/>
    <s v="VIKAS GUPTA"/>
    <x v="53"/>
    <x v="1"/>
    <x v="1"/>
    <x v="0"/>
    <x v="0"/>
    <s v="Mutual Fund"/>
    <s v="kotak multicap fund"/>
    <m/>
  </r>
  <r>
    <n v="227853"/>
    <x v="237"/>
    <s v="HARI KRISHNA SHUKHLA"/>
    <x v="7"/>
    <x v="0"/>
    <x v="5"/>
    <x v="0"/>
    <x v="0"/>
    <s v="Mutual Fund"/>
    <s v="SBI SMALL CAP FUND"/>
    <m/>
  </r>
  <r>
    <n v="227856"/>
    <x v="237"/>
    <s v="VIPUL JAIN"/>
    <x v="0"/>
    <x v="0"/>
    <x v="2"/>
    <x v="0"/>
    <x v="0"/>
    <s v="Mutual Fund"/>
    <s v="Quant Flexi-Cap Fund"/>
    <m/>
  </r>
  <r>
    <n v="227861"/>
    <x v="238"/>
    <s v="SUDHIR GUPTA"/>
    <x v="6"/>
    <x v="1"/>
    <x v="4"/>
    <x v="0"/>
    <x v="0"/>
    <s v="Mutual Fund"/>
    <s v="HDFC MULTICAP FUND"/>
    <m/>
  </r>
  <r>
    <n v="227857"/>
    <x v="238"/>
    <s v="HEENA"/>
    <x v="12"/>
    <x v="1"/>
    <x v="2"/>
    <x v="0"/>
    <x v="0"/>
    <s v="Mutual Fund"/>
    <s v="Kotak Saving Fund"/>
    <m/>
  </r>
  <r>
    <n v="227859"/>
    <x v="238"/>
    <s v="NITESH GOYAL"/>
    <x v="14"/>
    <x v="1"/>
    <x v="4"/>
    <x v="0"/>
    <x v="0"/>
    <s v="Mutual Fund"/>
    <s v="ICICI Prudential Multi Asset fund"/>
    <m/>
  </r>
  <r>
    <n v="227858"/>
    <x v="238"/>
    <s v="SAIBA KAPOOR"/>
    <x v="14"/>
    <x v="1"/>
    <x v="4"/>
    <x v="0"/>
    <x v="0"/>
    <s v="Mutual Fund"/>
    <s v="MIRAE ASSET FLEXICAP FUND"/>
    <m/>
  </r>
  <r>
    <n v="227860"/>
    <x v="238"/>
    <s v="NITESH GOYAL"/>
    <x v="14"/>
    <x v="1"/>
    <x v="4"/>
    <x v="0"/>
    <x v="0"/>
    <s v="Mutual Fund"/>
    <s v="HDFC MULTICAP FUND"/>
    <m/>
  </r>
  <r>
    <n v="227865"/>
    <x v="238"/>
    <s v="SACHIN SHARMA"/>
    <x v="11"/>
    <x v="0"/>
    <x v="6"/>
    <x v="0"/>
    <x v="1"/>
    <s v="Mutual Fund"/>
    <s v="HDFC MULTI CAP FUND"/>
    <m/>
  </r>
  <r>
    <n v="227866"/>
    <x v="238"/>
    <s v="GAURAV KUMAR"/>
    <x v="3"/>
    <x v="0"/>
    <x v="3"/>
    <x v="0"/>
    <x v="1"/>
    <s v="Mutual Fund"/>
    <s v="Mirae Asset flexi cap fund"/>
    <m/>
  </r>
  <r>
    <n v="228981"/>
    <x v="238"/>
    <s v="PARNA ACHARYA"/>
    <x v="32"/>
    <x v="1"/>
    <x v="1"/>
    <x v="0"/>
    <x v="0"/>
    <s v="Mutual Fund"/>
    <s v="ICICI Prudential Multi-Asset Fund"/>
    <m/>
  </r>
  <r>
    <n v="227867"/>
    <x v="238"/>
    <s v="DIWAKAR TRIPATHI"/>
    <x v="7"/>
    <x v="0"/>
    <x v="6"/>
    <x v="0"/>
    <x v="1"/>
    <s v="Mutual Fund"/>
    <s v="ICICI PRUDENTIAL MULTI ASSET FUND"/>
    <m/>
  </r>
  <r>
    <n v="227864"/>
    <x v="238"/>
    <s v="SACHIN SHARMA"/>
    <x v="11"/>
    <x v="0"/>
    <x v="6"/>
    <x v="0"/>
    <x v="1"/>
    <s v="Mutual Fund"/>
    <s v="ICICI PRUDENTIAL MULTI ASSET FUND"/>
    <m/>
  </r>
  <r>
    <n v="227863"/>
    <x v="238"/>
    <s v="AVINASH VIJAY PARAB"/>
    <x v="98"/>
    <x v="1"/>
    <x v="6"/>
    <x v="0"/>
    <x v="1"/>
    <s v="Mutual Fund"/>
    <s v="QUANT FLEXI CAP FUND"/>
    <m/>
  </r>
  <r>
    <n v="227862"/>
    <x v="238"/>
    <s v="MANINDER SAINI"/>
    <x v="0"/>
    <x v="1"/>
    <x v="6"/>
    <x v="0"/>
    <x v="0"/>
    <s v="Mutual Fund"/>
    <s v="MIRAE ASSET TAX SAVER FUND"/>
    <m/>
  </r>
  <r>
    <n v="227880"/>
    <x v="239"/>
    <s v="SAVITA"/>
    <x v="4"/>
    <x v="1"/>
    <x v="2"/>
    <x v="0"/>
    <x v="0"/>
    <s v="Mutual Fund"/>
    <s v="BOI small-cap fund"/>
    <m/>
  </r>
  <r>
    <n v="227877"/>
    <x v="239"/>
    <s v="KUMAR VIKRAM"/>
    <x v="0"/>
    <x v="1"/>
    <x v="2"/>
    <x v="0"/>
    <x v="0"/>
    <s v="Mutual Fund"/>
    <s v="Bandhan flexi-cap fund"/>
    <m/>
  </r>
  <r>
    <n v="227870"/>
    <x v="239"/>
    <s v="YASHWANT KUMAR SAHU"/>
    <x v="3"/>
    <x v="0"/>
    <x v="6"/>
    <x v="0"/>
    <x v="1"/>
    <s v="Mutual Fund"/>
    <s v="HDFC FOCUSED 30 FUND"/>
    <m/>
  </r>
  <r>
    <n v="227869"/>
    <x v="239"/>
    <s v="YASHWANT KUMAR SAHU"/>
    <x v="7"/>
    <x v="0"/>
    <x v="6"/>
    <x v="0"/>
    <x v="0"/>
    <s v="Mutual Fund"/>
    <s v="HDFC FOCUSED 30 FUND"/>
    <m/>
  </r>
  <r>
    <n v="227923"/>
    <x v="239"/>
    <s v="RAKESH SHARMA"/>
    <x v="0"/>
    <x v="0"/>
    <x v="2"/>
    <x v="0"/>
    <x v="0"/>
    <s v="Mutual Fund"/>
    <s v="Mirae Asset Emerging Blue-chip Fund"/>
    <m/>
  </r>
  <r>
    <n v="227924"/>
    <x v="239"/>
    <s v="RAKESH SHARMA"/>
    <x v="0"/>
    <x v="0"/>
    <x v="2"/>
    <x v="0"/>
    <x v="0"/>
    <s v="Mutual Fund"/>
    <s v="Kotak Multicap Fund"/>
    <m/>
  </r>
  <r>
    <n v="227922"/>
    <x v="239"/>
    <s v="RISHABH SONI"/>
    <x v="12"/>
    <x v="1"/>
    <x v="2"/>
    <x v="0"/>
    <x v="0"/>
    <s v="Mutual Fund"/>
    <s v="ICICI Prudential Equity &amp; Debt Fund"/>
    <m/>
  </r>
  <r>
    <n v="227898"/>
    <x v="239"/>
    <s v="SANJEEV KUMAR"/>
    <x v="2"/>
    <x v="0"/>
    <x v="2"/>
    <x v="0"/>
    <x v="0"/>
    <s v="Mutual Fund"/>
    <s v="Mirae Asset Emerging Blue-chip Fund"/>
    <m/>
  </r>
  <r>
    <n v="227926"/>
    <x v="239"/>
    <s v="ALOK KUMAR"/>
    <x v="4"/>
    <x v="1"/>
    <x v="6"/>
    <x v="0"/>
    <x v="0"/>
    <s v="Mutual Fund"/>
    <s v="KOTAK MULTI CAP FUND"/>
    <m/>
  </r>
  <r>
    <n v="227899"/>
    <x v="239"/>
    <s v="TADWALKAR VARSHA VASANT"/>
    <x v="25"/>
    <x v="1"/>
    <x v="6"/>
    <x v="0"/>
    <x v="0"/>
    <s v="Mutual Fund"/>
    <s v="HDFC FOCUSED 30 FUND"/>
    <m/>
  </r>
  <r>
    <n v="227927"/>
    <x v="239"/>
    <s v="ALOK KUMAR"/>
    <x v="4"/>
    <x v="1"/>
    <x v="6"/>
    <x v="0"/>
    <x v="0"/>
    <s v="Mutual Fund"/>
    <s v="AXIS SMALL CAP FUND"/>
    <m/>
  </r>
  <r>
    <n v="227925"/>
    <x v="239"/>
    <s v="ALOK KUMAR"/>
    <x v="4"/>
    <x v="1"/>
    <x v="6"/>
    <x v="0"/>
    <x v="0"/>
    <s v="Mutual Fund"/>
    <s v="HDFC FOCUSED 30 FUND"/>
    <m/>
  </r>
  <r>
    <n v="227901"/>
    <x v="239"/>
    <s v="NIKUNJ ARORA"/>
    <x v="9"/>
    <x v="1"/>
    <x v="6"/>
    <x v="0"/>
    <x v="0"/>
    <s v="Mutual Fund"/>
    <s v="PARAG PARIKH FLEXI CAP FUND"/>
    <m/>
  </r>
  <r>
    <n v="227902"/>
    <x v="239"/>
    <s v="NIKUNJ ARORA"/>
    <x v="9"/>
    <x v="1"/>
    <x v="6"/>
    <x v="0"/>
    <x v="0"/>
    <s v="Mutual Fund"/>
    <s v="HDFC SMALL CAP FUND"/>
    <m/>
  </r>
  <r>
    <n v="227900"/>
    <x v="239"/>
    <s v="RUCHI VERMA"/>
    <x v="6"/>
    <x v="1"/>
    <x v="6"/>
    <x v="0"/>
    <x v="0"/>
    <s v="Mutual Fund"/>
    <s v="ICICI PRUDENTIAL MULTI ASSET FUND"/>
    <m/>
  </r>
  <r>
    <n v="227903"/>
    <x v="239"/>
    <s v="SAMENDRA PRATAP SINGH RAGHAV"/>
    <x v="0"/>
    <x v="0"/>
    <x v="6"/>
    <x v="0"/>
    <x v="0"/>
    <s v="Mutual Fund"/>
    <s v="MIRAE ASSET EMERGING BLUECHIP FUND"/>
    <m/>
  </r>
  <r>
    <n v="227875"/>
    <x v="239"/>
    <s v="SUMAN"/>
    <x v="25"/>
    <x v="1"/>
    <x v="2"/>
    <x v="0"/>
    <x v="0"/>
    <s v="Mutual Fund"/>
    <s v="Canara Robeco Small-cap Fund"/>
    <m/>
  </r>
  <r>
    <n v="227932"/>
    <x v="239"/>
    <s v="AKHILESH JHA"/>
    <x v="27"/>
    <x v="1"/>
    <x v="0"/>
    <x v="0"/>
    <x v="0"/>
    <s v="Mutual Fund"/>
    <s v="Kotak Multicap fund"/>
    <m/>
  </r>
  <r>
    <n v="227933"/>
    <x v="239"/>
    <s v="AKHILESH JHA"/>
    <x v="27"/>
    <x v="1"/>
    <x v="0"/>
    <x v="0"/>
    <x v="0"/>
    <s v="Mutual Fund"/>
    <s v="JM Flexi Cap fund"/>
    <m/>
  </r>
  <r>
    <n v="227884"/>
    <x v="239"/>
    <s v="PALLAVI DHINGRA"/>
    <x v="28"/>
    <x v="1"/>
    <x v="0"/>
    <x v="0"/>
    <x v="0"/>
    <s v="Mutual Fund"/>
    <s v="Parag parikh Tax saver fund"/>
    <m/>
  </r>
  <r>
    <n v="227916"/>
    <x v="239"/>
    <s v="VIKASH TYAGI"/>
    <x v="25"/>
    <x v="1"/>
    <x v="0"/>
    <x v="0"/>
    <x v="0"/>
    <s v="Mutual Fund"/>
    <s v="ICICI Prudential Multi Asset Fund"/>
    <m/>
  </r>
  <r>
    <n v="227873"/>
    <x v="239"/>
    <s v="NAVYA AGARWAL"/>
    <x v="6"/>
    <x v="1"/>
    <x v="4"/>
    <x v="0"/>
    <x v="0"/>
    <s v="Mutual Fund"/>
    <s v="HDFC FOCUSSED 30 FUND"/>
    <m/>
  </r>
  <r>
    <n v="227874"/>
    <x v="239"/>
    <s v="NAVYA AGARWAL"/>
    <x v="6"/>
    <x v="1"/>
    <x v="4"/>
    <x v="0"/>
    <x v="0"/>
    <s v="Mutual Fund"/>
    <s v="ICICI Prudential Multi Asset fund"/>
    <m/>
  </r>
  <r>
    <n v="227871"/>
    <x v="239"/>
    <s v="ANKITA KAPOOR"/>
    <x v="6"/>
    <x v="1"/>
    <x v="4"/>
    <x v="0"/>
    <x v="0"/>
    <s v="Mutual Fund"/>
    <s v="PPFAS TAXSAVER FUND"/>
    <m/>
  </r>
  <r>
    <n v="227872"/>
    <x v="239"/>
    <s v="KARAN KAPOOR"/>
    <x v="6"/>
    <x v="1"/>
    <x v="4"/>
    <x v="0"/>
    <x v="0"/>
    <s v="Mutual Fund"/>
    <s v="JM FLEXICAP FUND"/>
    <m/>
  </r>
  <r>
    <n v="227878"/>
    <x v="239"/>
    <s v="BANDITA PANI"/>
    <x v="0"/>
    <x v="0"/>
    <x v="2"/>
    <x v="1"/>
    <x v="0"/>
    <s v="Mutual Fund"/>
    <s v="Mirae Asset Multi-cap Fund"/>
    <m/>
  </r>
  <r>
    <n v="227879"/>
    <x v="239"/>
    <s v="BANDITA PANI"/>
    <x v="0"/>
    <x v="0"/>
    <x v="2"/>
    <x v="1"/>
    <x v="0"/>
    <s v="Mutual Fund"/>
    <s v="Quant Flexi-Cap Fund"/>
    <m/>
  </r>
  <r>
    <n v="227868"/>
    <x v="239"/>
    <s v="RENU BHATT"/>
    <x v="24"/>
    <x v="1"/>
    <x v="2"/>
    <x v="0"/>
    <x v="0"/>
    <s v="Mutual Fund"/>
    <s v="BOI small-cap fund"/>
    <m/>
  </r>
  <r>
    <n v="227876"/>
    <x v="239"/>
    <s v="AMIT AGGARWAL"/>
    <x v="53"/>
    <x v="1"/>
    <x v="2"/>
    <x v="0"/>
    <x v="0"/>
    <s v="Mutual Fund"/>
    <s v="Canara Robeco Equity Tax Saver Fund."/>
    <m/>
  </r>
  <r>
    <n v="227931"/>
    <x v="239"/>
    <s v="SHUBHAM DHINGRA"/>
    <x v="28"/>
    <x v="1"/>
    <x v="0"/>
    <x v="0"/>
    <x v="0"/>
    <s v="Mutual Fund"/>
    <s v="Parag parikh Tax saver fund"/>
    <m/>
  </r>
  <r>
    <n v="227917"/>
    <x v="239"/>
    <s v="VIKASH TYAGI"/>
    <x v="28"/>
    <x v="1"/>
    <x v="0"/>
    <x v="0"/>
    <x v="0"/>
    <s v="Mutual Fund"/>
    <s v="HDFC Focused 30 fund"/>
    <m/>
  </r>
  <r>
    <n v="227914"/>
    <x v="239"/>
    <s v="HEMLATA SHARMA"/>
    <x v="4"/>
    <x v="1"/>
    <x v="2"/>
    <x v="0"/>
    <x v="0"/>
    <s v="Mutual Fund"/>
    <s v="Mirae Asset Flexi-cap Fund"/>
    <m/>
  </r>
  <r>
    <n v="227919"/>
    <x v="239"/>
    <s v="GAURAV ANAND"/>
    <x v="9"/>
    <x v="1"/>
    <x v="2"/>
    <x v="0"/>
    <x v="0"/>
    <s v="Mutual Fund"/>
    <s v="Mirae Asset Flexi-cap Fund"/>
    <m/>
  </r>
  <r>
    <n v="227908"/>
    <x v="239"/>
    <s v="ARCHANA"/>
    <x v="10"/>
    <x v="1"/>
    <x v="1"/>
    <x v="0"/>
    <x v="0"/>
    <s v="Mutual Fund"/>
    <s v="mirae asset flexi cap fund"/>
    <m/>
  </r>
  <r>
    <n v="227918"/>
    <x v="239"/>
    <s v="RINKU"/>
    <x v="0"/>
    <x v="1"/>
    <x v="1"/>
    <x v="0"/>
    <x v="0"/>
    <s v="Mutual Fund"/>
    <s v="mirae asset flexi cap fund"/>
    <m/>
  </r>
  <r>
    <n v="227904"/>
    <x v="239"/>
    <s v="VAIBHAV VERMA"/>
    <x v="28"/>
    <x v="1"/>
    <x v="1"/>
    <x v="0"/>
    <x v="0"/>
    <s v="Mutual Fund"/>
    <s v="HDFC Multi Cap Fund"/>
    <m/>
  </r>
  <r>
    <n v="227907"/>
    <x v="239"/>
    <s v="ARCHANA"/>
    <x v="10"/>
    <x v="1"/>
    <x v="1"/>
    <x v="0"/>
    <x v="0"/>
    <s v="Mutual Fund"/>
    <s v="HDFC Focused 30 Fund"/>
    <m/>
  </r>
  <r>
    <n v="227905"/>
    <x v="239"/>
    <s v="VAIBHAV VERMA"/>
    <x v="28"/>
    <x v="1"/>
    <x v="1"/>
    <x v="0"/>
    <x v="0"/>
    <s v="Mutual Fund"/>
    <s v="Quant Flexi Cap Fund"/>
    <m/>
  </r>
  <r>
    <n v="227906"/>
    <x v="239"/>
    <s v="VAIBHAV VERMA"/>
    <x v="24"/>
    <x v="1"/>
    <x v="1"/>
    <x v="0"/>
    <x v="0"/>
    <s v="Mutual Fund"/>
    <s v="UTI Nifty 50 Index Fund"/>
    <m/>
  </r>
  <r>
    <n v="227890"/>
    <x v="239"/>
    <s v="DIPESH JOSHI"/>
    <x v="12"/>
    <x v="1"/>
    <x v="1"/>
    <x v="0"/>
    <x v="0"/>
    <s v="Mutual Fund"/>
    <s v="Canara Robeco Focused Equity Fund"/>
    <m/>
  </r>
  <r>
    <n v="227891"/>
    <x v="239"/>
    <s v="DIPESH JOSHI"/>
    <x v="12"/>
    <x v="1"/>
    <x v="1"/>
    <x v="0"/>
    <x v="0"/>
    <s v="Mutual Fund"/>
    <s v="Mirae Asset Multicap Fund"/>
    <m/>
  </r>
  <r>
    <n v="227892"/>
    <x v="239"/>
    <s v="DIPESH JOSHI"/>
    <x v="25"/>
    <x v="1"/>
    <x v="1"/>
    <x v="0"/>
    <x v="0"/>
    <s v="Mutual Fund"/>
    <s v="Mirae Asset Flexi Cap Fund"/>
    <m/>
  </r>
  <r>
    <n v="227888"/>
    <x v="239"/>
    <s v="ABHISHEK YADAV"/>
    <x v="28"/>
    <x v="1"/>
    <x v="1"/>
    <x v="0"/>
    <x v="0"/>
    <s v="Mutual Fund"/>
    <s v="hdfc focused 30 fund"/>
    <m/>
  </r>
  <r>
    <n v="227886"/>
    <x v="239"/>
    <s v="ALOK AGARWAL"/>
    <x v="4"/>
    <x v="1"/>
    <x v="1"/>
    <x v="0"/>
    <x v="0"/>
    <s v="Mutual Fund"/>
    <s v="hdfc focused 30fund"/>
    <m/>
  </r>
  <r>
    <n v="227885"/>
    <x v="239"/>
    <s v="AMAN NARULA"/>
    <x v="6"/>
    <x v="1"/>
    <x v="1"/>
    <x v="0"/>
    <x v="0"/>
    <s v="Mutual Fund"/>
    <s v="hdfc focused 30fund"/>
    <m/>
  </r>
  <r>
    <n v="227889"/>
    <x v="239"/>
    <s v="SAMEER SHAH"/>
    <x v="6"/>
    <x v="1"/>
    <x v="1"/>
    <x v="0"/>
    <x v="0"/>
    <s v="Mutual Fund"/>
    <s v="ppfas flexi cap fund"/>
    <m/>
  </r>
  <r>
    <n v="227935"/>
    <x v="239"/>
    <s v="MANSI VIRMANI"/>
    <x v="4"/>
    <x v="1"/>
    <x v="1"/>
    <x v="0"/>
    <x v="0"/>
    <s v="Mutual Fund"/>
    <s v="icic pru equity &amp; multicap fund"/>
    <m/>
  </r>
  <r>
    <n v="227928"/>
    <x v="239"/>
    <s v="AMIT MATHUR"/>
    <x v="25"/>
    <x v="1"/>
    <x v="1"/>
    <x v="0"/>
    <x v="0"/>
    <s v="Mutual Fund"/>
    <s v="hdfc focused 30 fund"/>
    <m/>
  </r>
  <r>
    <n v="227887"/>
    <x v="239"/>
    <s v="ALOK AGARWAL"/>
    <x v="4"/>
    <x v="1"/>
    <x v="1"/>
    <x v="0"/>
    <x v="0"/>
    <s v="Mutual Fund"/>
    <s v="Nippon India MULTI CAP FUND"/>
    <m/>
  </r>
  <r>
    <n v="227934"/>
    <x v="239"/>
    <s v="MANSI VIRMANI"/>
    <x v="12"/>
    <x v="1"/>
    <x v="1"/>
    <x v="0"/>
    <x v="0"/>
    <s v="Mutual Fund"/>
    <s v="hdfc multicap fund"/>
    <m/>
  </r>
  <r>
    <n v="227909"/>
    <x v="239"/>
    <s v="DEVESH JOSHI"/>
    <x v="4"/>
    <x v="1"/>
    <x v="1"/>
    <x v="0"/>
    <x v="0"/>
    <s v="Mutual Fund"/>
    <s v="mirae asset multi cap fund"/>
    <m/>
  </r>
  <r>
    <n v="227921"/>
    <x v="239"/>
    <s v="THYAGRAJ ANNISETTAR"/>
    <x v="7"/>
    <x v="0"/>
    <x v="5"/>
    <x v="0"/>
    <x v="0"/>
    <s v="Mutual Fund"/>
    <s v="HDFC Focused 30 Fund"/>
    <m/>
  </r>
  <r>
    <n v="227882"/>
    <x v="239"/>
    <s v="GAUTAM KUMAR JHA"/>
    <x v="1"/>
    <x v="0"/>
    <x v="3"/>
    <x v="0"/>
    <x v="0"/>
    <s v="Mutual Fund"/>
    <s v="JM flexi Cap fund"/>
    <m/>
  </r>
  <r>
    <n v="227894"/>
    <x v="239"/>
    <s v="SANDEEP RAGHAV"/>
    <x v="0"/>
    <x v="0"/>
    <x v="5"/>
    <x v="0"/>
    <x v="0"/>
    <s v="Mutual Fund"/>
    <s v="Axis Small Cap Fund"/>
    <m/>
  </r>
  <r>
    <n v="227920"/>
    <x v="239"/>
    <s v="THYAGRAJ ANNISETTAR"/>
    <x v="7"/>
    <x v="0"/>
    <x v="5"/>
    <x v="0"/>
    <x v="0"/>
    <s v="Mutual Fund"/>
    <s v="Kotak Tax Saver Fund"/>
    <m/>
  </r>
  <r>
    <n v="227912"/>
    <x v="239"/>
    <s v="SPRIHA MATHUR"/>
    <x v="9"/>
    <x v="1"/>
    <x v="3"/>
    <x v="0"/>
    <x v="0"/>
    <s v="Mutual Fund"/>
    <s v="QUANT FLEXICAP FUND"/>
    <m/>
  </r>
  <r>
    <n v="227881"/>
    <x v="239"/>
    <s v="ANAND SINGH"/>
    <x v="1"/>
    <x v="0"/>
    <x v="3"/>
    <x v="0"/>
    <x v="0"/>
    <s v="Mutual Fund"/>
    <s v="HDFC Multicap Fund"/>
    <m/>
  </r>
  <r>
    <n v="227883"/>
    <x v="239"/>
    <s v="SHREYA AMUL PAWASKAR"/>
    <x v="6"/>
    <x v="1"/>
    <x v="3"/>
    <x v="0"/>
    <x v="0"/>
    <s v="Mutual Fund"/>
    <s v="JM flexi Cap fund"/>
    <m/>
  </r>
  <r>
    <n v="227911"/>
    <x v="239"/>
    <s v="SPRIHA MATHUR"/>
    <x v="9"/>
    <x v="1"/>
    <x v="3"/>
    <x v="0"/>
    <x v="0"/>
    <s v="Mutual Fund"/>
    <s v="BOI AXA FLEXI CAP FUND"/>
    <m/>
  </r>
  <r>
    <n v="227893"/>
    <x v="239"/>
    <s v="ARVIND RAGHAV"/>
    <x v="0"/>
    <x v="0"/>
    <x v="5"/>
    <x v="0"/>
    <x v="0"/>
    <s v="Mutual Fund"/>
    <s v="Mirae Asset Midcap Fund"/>
    <m/>
  </r>
  <r>
    <n v="227915"/>
    <x v="239"/>
    <s v="RAJNISH VIRMANI"/>
    <x v="12"/>
    <x v="1"/>
    <x v="1"/>
    <x v="0"/>
    <x v="0"/>
    <s v="Mutual Fund"/>
    <s v="Quant Flexi Cap Fund"/>
    <m/>
  </r>
  <r>
    <n v="227929"/>
    <x v="239"/>
    <s v="VANYA AGGARWAL,"/>
    <x v="9"/>
    <x v="1"/>
    <x v="5"/>
    <x v="0"/>
    <x v="0"/>
    <s v="Mutual Fund"/>
    <s v="SBI Magnum Childrens Benefit Plan"/>
    <m/>
  </r>
  <r>
    <n v="227910"/>
    <x v="239"/>
    <s v="DEVESH JOSHI"/>
    <x v="4"/>
    <x v="1"/>
    <x v="1"/>
    <x v="0"/>
    <x v="0"/>
    <s v="Mutual Fund"/>
    <s v="HDFC Multi Cap Fund"/>
    <m/>
  </r>
  <r>
    <n v="227913"/>
    <x v="239"/>
    <s v="RAJNISH VIRMANI"/>
    <x v="4"/>
    <x v="1"/>
    <x v="1"/>
    <x v="0"/>
    <x v="0"/>
    <s v="Mutual Fund"/>
    <s v="Bank of India FLEXI CAP"/>
    <m/>
  </r>
  <r>
    <n v="227896"/>
    <x v="239"/>
    <s v="TARUN ROHATGI"/>
    <x v="9"/>
    <x v="1"/>
    <x v="5"/>
    <x v="0"/>
    <x v="0"/>
    <s v="Mutual Fund"/>
    <s v="HDFC Focused 30 Fund"/>
    <m/>
  </r>
  <r>
    <n v="227897"/>
    <x v="239"/>
    <s v="TARUN ROHATGI"/>
    <x v="9"/>
    <x v="1"/>
    <x v="5"/>
    <x v="0"/>
    <x v="0"/>
    <s v="Mutual Fund"/>
    <s v="kotak Multicap Fund"/>
    <m/>
  </r>
  <r>
    <n v="227930"/>
    <x v="239"/>
    <s v="JAINEEL AGGARWAL"/>
    <x v="9"/>
    <x v="1"/>
    <x v="5"/>
    <x v="0"/>
    <x v="0"/>
    <s v="Mutual Fund"/>
    <s v="SBI Magnum Childrens Benefit Plan"/>
    <m/>
  </r>
  <r>
    <n v="227895"/>
    <x v="239"/>
    <s v="GAURAV BHATIA"/>
    <x v="0"/>
    <x v="1"/>
    <x v="5"/>
    <x v="0"/>
    <x v="0"/>
    <s v="Mutual Fund"/>
    <s v="ICICI PRU Multi Asset Fund"/>
    <m/>
  </r>
  <r>
    <n v="228950"/>
    <x v="240"/>
    <s v="HARPREET BAJAJ"/>
    <x v="24"/>
    <x v="1"/>
    <x v="2"/>
    <x v="0"/>
    <x v="0"/>
    <s v="Mutual Fund"/>
    <s v="Mirae Asset Flexi-cap Fund"/>
    <m/>
  </r>
  <r>
    <n v="228949"/>
    <x v="240"/>
    <s v="SANJAY SACHDEVA"/>
    <x v="39"/>
    <x v="1"/>
    <x v="2"/>
    <x v="1"/>
    <x v="0"/>
    <s v="Mutual Fund"/>
    <s v="Mirae Asset Flexi-cap Fund"/>
    <m/>
  </r>
  <r>
    <n v="228937"/>
    <x v="240"/>
    <s v="PARTH JINDAL"/>
    <x v="12"/>
    <x v="1"/>
    <x v="0"/>
    <x v="0"/>
    <x v="0"/>
    <s v="Mutual Fund"/>
    <s v="JM Flexi Cap fund"/>
    <m/>
  </r>
  <r>
    <n v="228955"/>
    <x v="240"/>
    <s v="GAZAL BAJAJ"/>
    <x v="28"/>
    <x v="1"/>
    <x v="2"/>
    <x v="0"/>
    <x v="0"/>
    <s v="Mutual Fund"/>
    <s v="Mirae Asset Multi-cap Fund"/>
    <m/>
  </r>
  <r>
    <n v="228953"/>
    <x v="240"/>
    <s v="GAZAL BAJAJ"/>
    <x v="24"/>
    <x v="1"/>
    <x v="2"/>
    <x v="0"/>
    <x v="0"/>
    <s v="Mutual Fund"/>
    <s v="BOI Flexi-Cap Fund"/>
    <m/>
  </r>
  <r>
    <n v="228952"/>
    <x v="240"/>
    <s v="HARPREET BAJAJ"/>
    <x v="28"/>
    <x v="1"/>
    <x v="2"/>
    <x v="0"/>
    <x v="0"/>
    <s v="Mutual Fund"/>
    <s v="BOI Flexi-Cap Fund"/>
    <m/>
  </r>
  <r>
    <n v="228948"/>
    <x v="240"/>
    <s v="SANJAY SACHDEVA"/>
    <x v="39"/>
    <x v="1"/>
    <x v="2"/>
    <x v="1"/>
    <x v="0"/>
    <s v="Mutual Fund"/>
    <s v="HDFC Focused 30 Fund"/>
    <m/>
  </r>
  <r>
    <n v="228954"/>
    <x v="240"/>
    <s v="GAZAL BAJAJ"/>
    <x v="28"/>
    <x v="1"/>
    <x v="2"/>
    <x v="0"/>
    <x v="0"/>
    <s v="Mutual Fund"/>
    <s v="Kotak Multicap Fund"/>
    <m/>
  </r>
  <r>
    <n v="228959"/>
    <x v="240"/>
    <s v="NAVYA AGARWAL"/>
    <x v="0"/>
    <x v="0"/>
    <x v="4"/>
    <x v="0"/>
    <x v="0"/>
    <s v="Mutual Fund"/>
    <s v="QUANT QUANTAMENTAL FUND"/>
    <m/>
  </r>
  <r>
    <n v="228956"/>
    <x v="240"/>
    <s v="FATEH SINGH"/>
    <x v="3"/>
    <x v="0"/>
    <x v="4"/>
    <x v="0"/>
    <x v="0"/>
    <s v="Mutual Fund"/>
    <s v="SBI CHILDREN FUND"/>
    <m/>
  </r>
  <r>
    <n v="228958"/>
    <x v="240"/>
    <s v="[PRAKHAR MITRA"/>
    <x v="26"/>
    <x v="1"/>
    <x v="4"/>
    <x v="0"/>
    <x v="0"/>
    <s v="Mutual Fund"/>
    <s v="KOTAK MULTICAP FUND"/>
    <m/>
  </r>
  <r>
    <n v="228957"/>
    <x v="240"/>
    <s v="PRAKHAR MITRA"/>
    <x v="26"/>
    <x v="1"/>
    <x v="4"/>
    <x v="0"/>
    <x v="0"/>
    <s v="Mutual Fund"/>
    <s v="HDFC MULTICAP FUND"/>
    <m/>
  </r>
  <r>
    <n v="228934"/>
    <x v="240"/>
    <s v="DIVYA GARG"/>
    <x v="9"/>
    <x v="1"/>
    <x v="0"/>
    <x v="0"/>
    <x v="0"/>
    <s v="Mutual Fund"/>
    <s v="JM Flexi Cap fund"/>
    <m/>
  </r>
  <r>
    <n v="228938"/>
    <x v="240"/>
    <s v="SWAPNIL MITTAL"/>
    <x v="12"/>
    <x v="1"/>
    <x v="0"/>
    <x v="0"/>
    <x v="0"/>
    <s v="Mutual Fund"/>
    <s v="Parag parikh Tax saver fund"/>
    <m/>
  </r>
  <r>
    <n v="228936"/>
    <x v="240"/>
    <s v="PARTH JINDAL"/>
    <x v="12"/>
    <x v="1"/>
    <x v="0"/>
    <x v="0"/>
    <x v="0"/>
    <s v="Mutual Fund"/>
    <s v="HDFC Multicap Fund"/>
    <m/>
  </r>
  <r>
    <n v="228935"/>
    <x v="240"/>
    <s v="DIVYA GARG"/>
    <x v="9"/>
    <x v="1"/>
    <x v="0"/>
    <x v="0"/>
    <x v="0"/>
    <s v="Mutual Fund"/>
    <s v="Quant Flexi Cap Fund"/>
    <m/>
  </r>
  <r>
    <n v="228951"/>
    <x v="240"/>
    <s v="HARPREET BAJAJ"/>
    <x v="28"/>
    <x v="1"/>
    <x v="2"/>
    <x v="0"/>
    <x v="0"/>
    <s v="Mutual Fund"/>
    <s v="Quant Flexi-Cap Fund"/>
    <m/>
  </r>
  <r>
    <n v="228946"/>
    <x v="240"/>
    <s v="HITESH ARORA"/>
    <x v="12"/>
    <x v="1"/>
    <x v="5"/>
    <x v="0"/>
    <x v="0"/>
    <s v="Mutual Fund"/>
    <s v="HDFC Focused 30 Fund"/>
    <m/>
  </r>
  <r>
    <n v="228966"/>
    <x v="240"/>
    <s v="MINAL SONI"/>
    <x v="6"/>
    <x v="1"/>
    <x v="5"/>
    <x v="0"/>
    <x v="0"/>
    <s v="Mutual Fund"/>
    <s v="HDFC Focused 30 Fund"/>
    <m/>
  </r>
  <r>
    <n v="228964"/>
    <x v="240"/>
    <s v="SANDEEP AGGARWAL"/>
    <x v="1"/>
    <x v="0"/>
    <x v="3"/>
    <x v="0"/>
    <x v="0"/>
    <s v="Mutual Fund"/>
    <s v="Mirae Asset flexi cap fund"/>
    <m/>
  </r>
  <r>
    <n v="228965"/>
    <x v="240"/>
    <s v="ASHISH PANDEY"/>
    <x v="0"/>
    <x v="1"/>
    <x v="3"/>
    <x v="0"/>
    <x v="0"/>
    <s v="Mutual Fund"/>
    <s v="Mirae asset tax saver"/>
    <m/>
  </r>
  <r>
    <n v="228941"/>
    <x v="240"/>
    <s v="LILY LONGJAM"/>
    <x v="1"/>
    <x v="0"/>
    <x v="5"/>
    <x v="0"/>
    <x v="1"/>
    <s v="Mutual Fund"/>
    <s v="HDFC Focused 30 Fund"/>
    <m/>
  </r>
  <r>
    <n v="228967"/>
    <x v="240"/>
    <s v="MINAL SONI"/>
    <x v="6"/>
    <x v="1"/>
    <x v="5"/>
    <x v="0"/>
    <x v="0"/>
    <s v="Mutual Fund"/>
    <s v="ICICI PRU Multi Asset Fund"/>
    <m/>
  </r>
  <r>
    <n v="228942"/>
    <x v="240"/>
    <s v="LILY LONGJAM"/>
    <x v="3"/>
    <x v="0"/>
    <x v="5"/>
    <x v="0"/>
    <x v="0"/>
    <s v="Mutual Fund"/>
    <s v="kotak Multicap Fund"/>
    <m/>
  </r>
  <r>
    <n v="228940"/>
    <x v="240"/>
    <s v="LILY LONGJAM"/>
    <x v="3"/>
    <x v="0"/>
    <x v="5"/>
    <x v="0"/>
    <x v="0"/>
    <s v="Mutual Fund"/>
    <s v="HDFC Focused 30 Fund"/>
    <m/>
  </r>
  <r>
    <n v="228968"/>
    <x v="240"/>
    <s v="MINAL SONI"/>
    <x v="3"/>
    <x v="0"/>
    <x v="5"/>
    <x v="0"/>
    <x v="0"/>
    <s v="Mutual Fund"/>
    <s v="ICICI PRU Multi Asset Fund"/>
    <m/>
  </r>
  <r>
    <n v="228944"/>
    <x v="240"/>
    <s v="AMIT KUMAR MOHANTY"/>
    <x v="6"/>
    <x v="1"/>
    <x v="6"/>
    <x v="0"/>
    <x v="0"/>
    <s v="Mutual Fund"/>
    <s v="ICICI PRUDENTIAL MULTI ASSET FUND"/>
    <m/>
  </r>
  <r>
    <n v="228943"/>
    <x v="240"/>
    <s v="AMIT KUMAR MOHANTY"/>
    <x v="6"/>
    <x v="1"/>
    <x v="6"/>
    <x v="0"/>
    <x v="0"/>
    <s v="Mutual Fund"/>
    <s v="HDFC FOCUSED 30 FUND"/>
    <m/>
  </r>
  <r>
    <n v="228947"/>
    <x v="240"/>
    <s v="SANJAY SACHDEVA"/>
    <x v="14"/>
    <x v="1"/>
    <x v="2"/>
    <x v="1"/>
    <x v="0"/>
    <s v="Mutual Fund"/>
    <s v="ICICI Prudential Multi-Asset Fund"/>
    <m/>
  </r>
  <r>
    <n v="228945"/>
    <x v="240"/>
    <s v="NANDI RANI"/>
    <x v="0"/>
    <x v="1"/>
    <x v="6"/>
    <x v="0"/>
    <x v="0"/>
    <s v="Mutual Fund"/>
    <s v="QUANT FLEXI CAP FUND"/>
    <m/>
  </r>
  <r>
    <n v="228961"/>
    <x v="240"/>
    <s v="ANAND SINGH"/>
    <x v="9"/>
    <x v="1"/>
    <x v="3"/>
    <x v="0"/>
    <x v="1"/>
    <s v="Mutual Fund"/>
    <s v="QUANT FLEXICAP FUND"/>
    <m/>
  </r>
  <r>
    <n v="228963"/>
    <x v="240"/>
    <s v="SANDEEP AGGARWAL"/>
    <x v="1"/>
    <x v="0"/>
    <x v="3"/>
    <x v="0"/>
    <x v="0"/>
    <s v="Mutual Fund"/>
    <s v="HDFC Multicap Fund"/>
    <m/>
  </r>
  <r>
    <n v="228939"/>
    <x v="240"/>
    <s v="MONIKA SHARMA"/>
    <x v="0"/>
    <x v="1"/>
    <x v="3"/>
    <x v="0"/>
    <x v="0"/>
    <s v="Mutual Fund"/>
    <s v="Kotak Multicap Fund"/>
    <m/>
  </r>
  <r>
    <n v="228960"/>
    <x v="240"/>
    <s v="ANAND SINGH"/>
    <x v="1"/>
    <x v="0"/>
    <x v="3"/>
    <x v="0"/>
    <x v="1"/>
    <s v="Mutual Fund"/>
    <s v="QUANT FLEXICAP FUND"/>
    <m/>
  </r>
  <r>
    <n v="228962"/>
    <x v="240"/>
    <s v="PIYUSH SHARMA"/>
    <x v="4"/>
    <x v="1"/>
    <x v="3"/>
    <x v="0"/>
    <x v="0"/>
    <s v="Mutual Fund"/>
    <s v="Quant Tax Plan Fund"/>
    <m/>
  </r>
  <r>
    <n v="228979"/>
    <x v="241"/>
    <s v="UDAY KUMAR"/>
    <x v="0"/>
    <x v="0"/>
    <x v="2"/>
    <x v="0"/>
    <x v="0"/>
    <s v="Mutual Fund"/>
    <s v="Kotak Multicap Fund"/>
    <m/>
  </r>
  <r>
    <n v="228974"/>
    <x v="241"/>
    <s v="DAYALANI RAJESH JAGDISH"/>
    <x v="6"/>
    <x v="1"/>
    <x v="2"/>
    <x v="0"/>
    <x v="0"/>
    <s v="Mutual Fund"/>
    <s v="ICICI Prudential Multi-Asset Fund"/>
    <m/>
  </r>
  <r>
    <n v="228990"/>
    <x v="241"/>
    <s v="BINOD KUMAR MAHTO"/>
    <x v="7"/>
    <x v="0"/>
    <x v="6"/>
    <x v="0"/>
    <x v="1"/>
    <s v="Mutual Fund"/>
    <s v="HDFC MULTI CAP FUND"/>
    <m/>
  </r>
  <r>
    <n v="228973"/>
    <x v="241"/>
    <s v="DAYALANI RAJESH JAGDISH"/>
    <x v="28"/>
    <x v="1"/>
    <x v="2"/>
    <x v="0"/>
    <x v="0"/>
    <s v="Mutual Fund"/>
    <s v="BOI Flexi-Cap Fund"/>
    <m/>
  </r>
  <r>
    <n v="228978"/>
    <x v="241"/>
    <s v="VARUN PRATAP SINGH"/>
    <x v="4"/>
    <x v="1"/>
    <x v="0"/>
    <x v="0"/>
    <x v="0"/>
    <s v="Mutual Fund"/>
    <s v="JM Flexi Cap fund"/>
    <m/>
  </r>
  <r>
    <n v="228975"/>
    <x v="241"/>
    <s v="DAYALANI RAJESH JAGDISH"/>
    <x v="25"/>
    <x v="1"/>
    <x v="2"/>
    <x v="0"/>
    <x v="0"/>
    <s v="Mutual Fund"/>
    <s v="Kotak Multicap Fund"/>
    <m/>
  </r>
  <r>
    <n v="228976"/>
    <x v="241"/>
    <s v="BHARAT BACHANI"/>
    <x v="14"/>
    <x v="1"/>
    <x v="0"/>
    <x v="0"/>
    <x v="0"/>
    <s v="Mutual Fund"/>
    <s v="Kotak Multicap fund"/>
    <m/>
  </r>
  <r>
    <n v="228980"/>
    <x v="241"/>
    <s v="UDAY KUMAR"/>
    <x v="0"/>
    <x v="0"/>
    <x v="2"/>
    <x v="0"/>
    <x v="0"/>
    <s v="Mutual Fund"/>
    <s v="Mirae Asset Multi-cap Fund"/>
    <m/>
  </r>
  <r>
    <n v="228977"/>
    <x v="241"/>
    <s v="BHARAT BACHANI"/>
    <x v="14"/>
    <x v="1"/>
    <x v="0"/>
    <x v="0"/>
    <x v="0"/>
    <s v="Mutual Fund"/>
    <s v="Quant Flexi Cap fund"/>
    <m/>
  </r>
  <r>
    <n v="228989"/>
    <x v="241"/>
    <s v="BINOD KUMAR MAHTO"/>
    <x v="7"/>
    <x v="0"/>
    <x v="6"/>
    <x v="0"/>
    <x v="2"/>
    <s v="Mutual Fund"/>
    <s v="MIRAE ASSET EMERGING BLUECHIP FUND"/>
    <m/>
  </r>
  <r>
    <n v="228969"/>
    <x v="241"/>
    <s v="YOGITA"/>
    <x v="26"/>
    <x v="1"/>
    <x v="5"/>
    <x v="1"/>
    <x v="0"/>
    <s v="Mutual Fund"/>
    <s v="ICICI PRU Multi Asset Fund"/>
    <m/>
  </r>
  <r>
    <n v="228970"/>
    <x v="241"/>
    <s v="YOGITA"/>
    <x v="26"/>
    <x v="1"/>
    <x v="5"/>
    <x v="1"/>
    <x v="0"/>
    <s v="Mutual Fund"/>
    <s v="HDFC Focused 30 Fund"/>
    <m/>
  </r>
  <r>
    <n v="228983"/>
    <x v="241"/>
    <s v="NIRMALA KAUR"/>
    <x v="0"/>
    <x v="0"/>
    <x v="1"/>
    <x v="0"/>
    <x v="0"/>
    <s v="Mutual Fund"/>
    <s v="HDFC Multi Cap Fund"/>
    <m/>
  </r>
  <r>
    <n v="228982"/>
    <x v="241"/>
    <s v="NIRMALA KAUR"/>
    <x v="0"/>
    <x v="0"/>
    <x v="1"/>
    <x v="0"/>
    <x v="0"/>
    <s v="Mutual Fund"/>
    <s v="HDFC Focused 30 Fund"/>
    <m/>
  </r>
  <r>
    <n v="228984"/>
    <x v="241"/>
    <s v="NIRMALA KAUR"/>
    <x v="0"/>
    <x v="0"/>
    <x v="1"/>
    <x v="0"/>
    <x v="0"/>
    <s v="Mutual Fund"/>
    <s v="KOTAK MULTICAP FUND"/>
    <m/>
  </r>
  <r>
    <n v="228972"/>
    <x v="241"/>
    <s v="YOGITA"/>
    <x v="14"/>
    <x v="1"/>
    <x v="5"/>
    <x v="1"/>
    <x v="0"/>
    <s v="Mutual Fund"/>
    <s v="Quant Flexicap Fund"/>
    <m/>
  </r>
  <r>
    <n v="228988"/>
    <x v="241"/>
    <s v="BINOD KUMAR MAHTO"/>
    <x v="1"/>
    <x v="0"/>
    <x v="6"/>
    <x v="0"/>
    <x v="2"/>
    <s v="Mutual Fund"/>
    <s v="PARAG PARIKH FLEXI CAP FUND"/>
    <m/>
  </r>
  <r>
    <n v="228987"/>
    <x v="241"/>
    <s v="AMIT KUMAR GUPTA"/>
    <x v="1"/>
    <x v="0"/>
    <x v="6"/>
    <x v="0"/>
    <x v="0"/>
    <s v="Mutual Fund"/>
    <s v="MIRAE ASSET EMERGING BLUECHIP FUND"/>
    <m/>
  </r>
  <r>
    <n v="228986"/>
    <x v="241"/>
    <s v="AMIT KUMAR GUPTA"/>
    <x v="11"/>
    <x v="0"/>
    <x v="6"/>
    <x v="0"/>
    <x v="0"/>
    <s v="Mutual Fund"/>
    <s v="KOTAK MULTI CAP FUND"/>
    <m/>
  </r>
  <r>
    <n v="228971"/>
    <x v="241"/>
    <s v="YOGITA"/>
    <x v="14"/>
    <x v="1"/>
    <x v="5"/>
    <x v="1"/>
    <x v="0"/>
    <s v="Mutual Fund"/>
    <s v="kotak Multicap Fund"/>
    <m/>
  </r>
  <r>
    <n v="228985"/>
    <x v="241"/>
    <s v="AMIT KUMAR GUPTA"/>
    <x v="11"/>
    <x v="0"/>
    <x v="6"/>
    <x v="0"/>
    <x v="0"/>
    <s v="Mutual Fund"/>
    <s v="ICICI PRUDENTIAL MULTI ASSET FUND"/>
    <m/>
  </r>
  <r>
    <n v="228998"/>
    <x v="242"/>
    <s v="SANJEEV KUMAR"/>
    <x v="6"/>
    <x v="1"/>
    <x v="2"/>
    <x v="0"/>
    <x v="0"/>
    <s v="Mutual Fund"/>
    <s v="Mirae Asset Great Consumer Fund"/>
    <m/>
  </r>
  <r>
    <n v="229042"/>
    <x v="242"/>
    <s v="KISHOR KUMAR TAMTA"/>
    <x v="11"/>
    <x v="0"/>
    <x v="2"/>
    <x v="0"/>
    <x v="0"/>
    <s v="Mutual Fund"/>
    <s v="ICICI Prudential Multi-Asset Fund"/>
    <m/>
  </r>
  <r>
    <n v="229010"/>
    <x v="242"/>
    <s v="ARCHANA MADAAN"/>
    <x v="11"/>
    <x v="0"/>
    <x v="6"/>
    <x v="0"/>
    <x v="1"/>
    <s v="Mutual Fund"/>
    <s v="HDFC FOCUSED 30 FUND"/>
    <m/>
  </r>
  <r>
    <n v="228999"/>
    <x v="242"/>
    <s v="SANJEEV KUMAR"/>
    <x v="6"/>
    <x v="1"/>
    <x v="2"/>
    <x v="0"/>
    <x v="0"/>
    <s v="Mutual Fund"/>
    <s v="Quant Flexi-Cap Fund"/>
    <m/>
  </r>
  <r>
    <n v="229043"/>
    <x v="242"/>
    <s v="KISHOR KUMAR TAMTA"/>
    <x v="11"/>
    <x v="0"/>
    <x v="2"/>
    <x v="0"/>
    <x v="0"/>
    <s v="Mutual Fund"/>
    <s v="HDFC MULTI-CAP FUND"/>
    <m/>
  </r>
  <r>
    <n v="229001"/>
    <x v="242"/>
    <s v="SANJEEV KUMAR"/>
    <x v="1"/>
    <x v="0"/>
    <x v="2"/>
    <x v="0"/>
    <x v="0"/>
    <s v="Mutual Fund"/>
    <s v="Kotak Multicap Fund"/>
    <m/>
  </r>
  <r>
    <n v="229000"/>
    <x v="242"/>
    <s v="SANJEEV KUMAR"/>
    <x v="1"/>
    <x v="0"/>
    <x v="2"/>
    <x v="0"/>
    <x v="0"/>
    <s v="Mutual Fund"/>
    <s v="Parag Parikh Flexi-cap Fund"/>
    <m/>
  </r>
  <r>
    <n v="229015"/>
    <x v="242"/>
    <s v="GARIMA KUMAR"/>
    <x v="0"/>
    <x v="0"/>
    <x v="6"/>
    <x v="0"/>
    <x v="0"/>
    <s v="Mutual Fund"/>
    <s v="HDFC FOCUSED 30 FUND"/>
    <m/>
  </r>
  <r>
    <n v="229034"/>
    <x v="242"/>
    <s v="ADITYA CHAITANYA GHOSH"/>
    <x v="3"/>
    <x v="0"/>
    <x v="6"/>
    <x v="0"/>
    <x v="1"/>
    <s v="Mutual Fund"/>
    <s v="ICICI PRUDENTIAL MULTI ASSET FUND"/>
    <m/>
  </r>
  <r>
    <n v="229033"/>
    <x v="242"/>
    <s v="ADITYA CHAITANYA GHOSH"/>
    <x v="3"/>
    <x v="0"/>
    <x v="6"/>
    <x v="0"/>
    <x v="1"/>
    <s v="Mutual Fund"/>
    <s v="QUANT FLEXI CAP FUND"/>
    <m/>
  </r>
  <r>
    <n v="229017"/>
    <x v="242"/>
    <s v="GARIMA KUMAR"/>
    <x v="0"/>
    <x v="0"/>
    <x v="6"/>
    <x v="0"/>
    <x v="0"/>
    <s v="Mutual Fund"/>
    <s v="KOTAK MULTI CAP FUND"/>
    <m/>
  </r>
  <r>
    <n v="229009"/>
    <x v="242"/>
    <s v="ARCHANA MADAAN"/>
    <x v="11"/>
    <x v="0"/>
    <x v="6"/>
    <x v="0"/>
    <x v="0"/>
    <s v="Mutual Fund"/>
    <s v="HDFC FOCUSED 30 FUND"/>
    <m/>
  </r>
  <r>
    <n v="229044"/>
    <x v="242"/>
    <s v="PROMILA TYAGI"/>
    <x v="1"/>
    <x v="0"/>
    <x v="6"/>
    <x v="0"/>
    <x v="1"/>
    <s v="Mutual Fund"/>
    <s v="PARAG PARIKH FLEXI CAP FUND"/>
    <m/>
  </r>
  <r>
    <n v="229018"/>
    <x v="242"/>
    <s v="AVINASH KUMAR"/>
    <x v="0"/>
    <x v="0"/>
    <x v="6"/>
    <x v="0"/>
    <x v="0"/>
    <s v="Mutual Fund"/>
    <s v="JM FLEXI CAP FUND"/>
    <m/>
  </r>
  <r>
    <n v="229004"/>
    <x v="242"/>
    <s v="GURPREET SINGH POPLI"/>
    <x v="3"/>
    <x v="0"/>
    <x v="4"/>
    <x v="0"/>
    <x v="0"/>
    <s v="Mutual Fund"/>
    <s v="HDFC MULTICAP FUND"/>
    <m/>
  </r>
  <r>
    <n v="229032"/>
    <x v="242"/>
    <s v="MUKESH KUMAR TALWAR"/>
    <x v="7"/>
    <x v="0"/>
    <x v="0"/>
    <x v="0"/>
    <x v="0"/>
    <s v="Mutual Fund"/>
    <s v="JM Flexi Cap fund"/>
    <m/>
  </r>
  <r>
    <n v="229014"/>
    <x v="242"/>
    <s v="AJAY PARASHAR"/>
    <x v="1"/>
    <x v="0"/>
    <x v="0"/>
    <x v="0"/>
    <x v="0"/>
    <s v="Mutual Fund"/>
    <s v="Bank of India Tax advantage fund"/>
    <m/>
  </r>
  <r>
    <n v="229038"/>
    <x v="242"/>
    <s v="SAMBIT DAS"/>
    <x v="14"/>
    <x v="1"/>
    <x v="4"/>
    <x v="0"/>
    <x v="0"/>
    <s v="Mutual Fund"/>
    <s v="ICICI Prudential Multi Asset fund"/>
    <m/>
  </r>
  <r>
    <n v="229041"/>
    <x v="242"/>
    <s v="SAMBIT DAS"/>
    <x v="6"/>
    <x v="1"/>
    <x v="4"/>
    <x v="0"/>
    <x v="0"/>
    <s v="Mutual Fund"/>
    <s v="QUANT QUANTAMENTAL FUND"/>
    <m/>
  </r>
  <r>
    <n v="229040"/>
    <x v="242"/>
    <s v="SAMBIT DAS"/>
    <x v="14"/>
    <x v="1"/>
    <x v="4"/>
    <x v="0"/>
    <x v="0"/>
    <s v="Mutual Fund"/>
    <s v="KOTAK MULTICAP FUND"/>
    <m/>
  </r>
  <r>
    <n v="229039"/>
    <x v="242"/>
    <s v="SAMBIT DAS"/>
    <x v="14"/>
    <x v="1"/>
    <x v="4"/>
    <x v="0"/>
    <x v="0"/>
    <s v="Mutual Fund"/>
    <s v="HDFC MULTICAP FUND"/>
    <m/>
  </r>
  <r>
    <n v="229013"/>
    <x v="242"/>
    <s v="ATUL GARG"/>
    <x v="11"/>
    <x v="0"/>
    <x v="2"/>
    <x v="0"/>
    <x v="0"/>
    <s v="Mutual Fund"/>
    <s v="ICICI Prudential Multi-Asset Fund"/>
    <m/>
  </r>
  <r>
    <n v="229012"/>
    <x v="242"/>
    <s v="SARITA AGGARWAL"/>
    <x v="5"/>
    <x v="0"/>
    <x v="2"/>
    <x v="0"/>
    <x v="0"/>
    <s v="Mutual Fund"/>
    <s v="Nippon India multi-cap fund"/>
    <m/>
  </r>
  <r>
    <n v="228992"/>
    <x v="242"/>
    <s v="PARUL SHARMA"/>
    <x v="1"/>
    <x v="0"/>
    <x v="2"/>
    <x v="0"/>
    <x v="1"/>
    <s v="Mutual Fund"/>
    <s v="BOI Flexi-Cap Fund"/>
    <m/>
  </r>
  <r>
    <n v="228991"/>
    <x v="242"/>
    <s v="ANTARA DUTTA"/>
    <x v="28"/>
    <x v="1"/>
    <x v="0"/>
    <x v="0"/>
    <x v="0"/>
    <s v="Mutual Fund"/>
    <s v="Parag parikh Tax saver fund"/>
    <m/>
  </r>
  <r>
    <n v="229022"/>
    <x v="242"/>
    <s v="SAGARIKA"/>
    <x v="0"/>
    <x v="0"/>
    <x v="0"/>
    <x v="0"/>
    <x v="0"/>
    <s v="Mutual Fund"/>
    <s v="Kotak Multicap fund"/>
    <m/>
  </r>
  <r>
    <n v="229037"/>
    <x v="242"/>
    <s v="UDAIVEER SINGH PATHANIA"/>
    <x v="1"/>
    <x v="0"/>
    <x v="0"/>
    <x v="0"/>
    <x v="0"/>
    <s v="Mutual Fund"/>
    <s v="Kotak Multicap fund"/>
    <m/>
  </r>
  <r>
    <n v="229036"/>
    <x v="242"/>
    <s v="UDAIVEER SINGH PATHANIA"/>
    <x v="7"/>
    <x v="0"/>
    <x v="0"/>
    <x v="0"/>
    <x v="0"/>
    <s v="Mutual Fund"/>
    <s v="ICICI Prudential Multi Asset Fund"/>
    <m/>
  </r>
  <r>
    <n v="229045"/>
    <x v="242"/>
    <s v="SAVITA"/>
    <x v="14"/>
    <x v="1"/>
    <x v="5"/>
    <x v="0"/>
    <x v="0"/>
    <s v="Mutual Fund"/>
    <s v="HDFC Focused 30 Fund"/>
    <m/>
  </r>
  <r>
    <n v="229003"/>
    <x v="242"/>
    <s v="KAPTAN SINGH"/>
    <x v="7"/>
    <x v="0"/>
    <x v="5"/>
    <x v="0"/>
    <x v="0"/>
    <s v="Mutual Fund"/>
    <s v="Tata Small Cap Fund"/>
    <m/>
  </r>
  <r>
    <n v="229002"/>
    <x v="242"/>
    <s v="KAPTAN SINGH"/>
    <x v="7"/>
    <x v="0"/>
    <x v="5"/>
    <x v="0"/>
    <x v="0"/>
    <s v="Mutual Fund"/>
    <s v="HDFC Focused 30 Fund"/>
    <m/>
  </r>
  <r>
    <n v="228993"/>
    <x v="242"/>
    <s v="MALA MALHOTRA"/>
    <x v="6"/>
    <x v="1"/>
    <x v="5"/>
    <x v="0"/>
    <x v="0"/>
    <s v="Mutual Fund"/>
    <s v="ICICI PRU Multi Asset Fund"/>
    <m/>
  </r>
  <r>
    <n v="229011"/>
    <x v="242"/>
    <s v="BALVINDER KAUR"/>
    <x v="4"/>
    <x v="1"/>
    <x v="3"/>
    <x v="0"/>
    <x v="0"/>
    <s v="Mutual Fund"/>
    <s v="Mirae Asset flexi cap fund"/>
    <m/>
  </r>
  <r>
    <n v="228996"/>
    <x v="242"/>
    <s v="MUKESH KUMAR PANDEY"/>
    <x v="5"/>
    <x v="0"/>
    <x v="3"/>
    <x v="0"/>
    <x v="0"/>
    <s v="Mutual Fund"/>
    <s v="HDFC FOCUSED 30 FUND"/>
    <m/>
  </r>
  <r>
    <n v="228994"/>
    <x v="242"/>
    <s v="MALA MALHOTRA"/>
    <x v="6"/>
    <x v="1"/>
    <x v="5"/>
    <x v="0"/>
    <x v="0"/>
    <s v="Mutual Fund"/>
    <s v="kotak Multicap Fund"/>
    <m/>
  </r>
  <r>
    <n v="229023"/>
    <x v="242"/>
    <s v="KAUSHIK BANERJEE"/>
    <x v="4"/>
    <x v="1"/>
    <x v="5"/>
    <x v="0"/>
    <x v="0"/>
    <s v="Mutual Fund"/>
    <s v="Kotak Tax Saver Fund"/>
    <m/>
  </r>
  <r>
    <n v="229024"/>
    <x v="242"/>
    <s v="MUKESH KUMAR"/>
    <x v="0"/>
    <x v="0"/>
    <x v="1"/>
    <x v="0"/>
    <x v="0"/>
    <s v="Mutual Fund"/>
    <s v="HDFC Focused 30 Fund"/>
    <m/>
  </r>
  <r>
    <n v="229005"/>
    <x v="242"/>
    <s v="AMIT MATHUR"/>
    <x v="7"/>
    <x v="0"/>
    <x v="1"/>
    <x v="0"/>
    <x v="0"/>
    <s v="Mutual Fund"/>
    <s v="mirae asset multicap fund"/>
    <m/>
  </r>
  <r>
    <n v="229006"/>
    <x v="242"/>
    <s v="AMIT MATHUR"/>
    <x v="7"/>
    <x v="0"/>
    <x v="1"/>
    <x v="0"/>
    <x v="0"/>
    <s v="Mutual Fund"/>
    <s v="hdfc focused fund"/>
    <m/>
  </r>
  <r>
    <n v="229025"/>
    <x v="242"/>
    <s v="MUKESH KUMAR"/>
    <x v="0"/>
    <x v="0"/>
    <x v="1"/>
    <x v="0"/>
    <x v="0"/>
    <s v="Mutual Fund"/>
    <s v="KOTAK MULTICAP FUND"/>
    <m/>
  </r>
  <r>
    <n v="229019"/>
    <x v="242"/>
    <s v="SUSHANT KUMAR SINGH"/>
    <x v="4"/>
    <x v="1"/>
    <x v="5"/>
    <x v="0"/>
    <x v="0"/>
    <s v="Mutual Fund"/>
    <s v="Quant Tax Plan"/>
    <m/>
  </r>
  <r>
    <n v="229049"/>
    <x v="242"/>
    <s v="SAVITA"/>
    <x v="14"/>
    <x v="1"/>
    <x v="5"/>
    <x v="0"/>
    <x v="0"/>
    <s v="Mutual Fund"/>
    <s v="Kotak Multicap Fund"/>
    <m/>
  </r>
  <r>
    <n v="229048"/>
    <x v="242"/>
    <s v="SAVITA"/>
    <x v="14"/>
    <x v="1"/>
    <x v="5"/>
    <x v="0"/>
    <x v="0"/>
    <s v="Mutual Fund"/>
    <s v="Quant Flexicap Fund"/>
    <m/>
  </r>
  <r>
    <n v="229046"/>
    <x v="242"/>
    <s v="PRAKASH CHANDRA GUPTA"/>
    <x v="3"/>
    <x v="0"/>
    <x v="6"/>
    <x v="0"/>
    <x v="1"/>
    <s v="Mutual Fund"/>
    <s v="ICICI PRUDENTIAL EQUITY &amp; DEBT FUND"/>
    <m/>
  </r>
  <r>
    <n v="229027"/>
    <x v="242"/>
    <s v="PRAKHAR GUPTA"/>
    <x v="0"/>
    <x v="0"/>
    <x v="6"/>
    <x v="0"/>
    <x v="2"/>
    <s v="Mutual Fund"/>
    <s v="MIRAE ASSET LARGE CAP FUND"/>
    <m/>
  </r>
  <r>
    <n v="229026"/>
    <x v="242"/>
    <s v="AJEET SINGH NAUDIYAL"/>
    <x v="5"/>
    <x v="0"/>
    <x v="6"/>
    <x v="0"/>
    <x v="1"/>
    <s v="Mutual Fund"/>
    <s v="HDFC MULTI CAP FUND"/>
    <m/>
  </r>
  <r>
    <n v="229047"/>
    <x v="242"/>
    <s v="ASHU KATIAL"/>
    <x v="10"/>
    <x v="0"/>
    <x v="6"/>
    <x v="0"/>
    <x v="2"/>
    <s v="Mutual Fund"/>
    <s v="MIRAE ASSET LARGE CAP FUND"/>
    <m/>
  </r>
  <r>
    <n v="229021"/>
    <x v="242"/>
    <s v="AVINASH KUMAR"/>
    <x v="4"/>
    <x v="0"/>
    <x v="6"/>
    <x v="0"/>
    <x v="0"/>
    <s v="Mutual Fund"/>
    <s v="HDFC MULTI CAP FUND"/>
    <m/>
  </r>
  <r>
    <n v="229020"/>
    <x v="242"/>
    <s v="AVINASH KUMAR"/>
    <x v="0"/>
    <x v="0"/>
    <x v="6"/>
    <x v="0"/>
    <x v="0"/>
    <s v="Mutual Fund"/>
    <s v="ICICI PRUDENTIAL MULTI ASSET FUND"/>
    <m/>
  </r>
  <r>
    <n v="229028"/>
    <x v="242"/>
    <s v="DEEPANSHU"/>
    <x v="1"/>
    <x v="0"/>
    <x v="6"/>
    <x v="0"/>
    <x v="1"/>
    <s v="Mutual Fund"/>
    <s v="HDFC MULTI CAP FUND"/>
    <m/>
  </r>
  <r>
    <n v="229035"/>
    <x v="242"/>
    <s v="ADITYA CHAITANYA GHOSH"/>
    <x v="3"/>
    <x v="0"/>
    <x v="6"/>
    <x v="0"/>
    <x v="1"/>
    <s v="Mutual Fund"/>
    <s v="NIPPON INDIA MULTI CAP FUND"/>
    <m/>
  </r>
  <r>
    <n v="228995"/>
    <x v="242"/>
    <s v="MUKESH KUMAR PANDEY"/>
    <x v="5"/>
    <x v="0"/>
    <x v="3"/>
    <x v="0"/>
    <x v="0"/>
    <s v="Mutual Fund"/>
    <s v="JM flexi Cap fund"/>
    <m/>
  </r>
  <r>
    <n v="229030"/>
    <x v="242"/>
    <s v="RAMESH KUMAR"/>
    <x v="1"/>
    <x v="0"/>
    <x v="3"/>
    <x v="0"/>
    <x v="0"/>
    <s v="Mutual Fund"/>
    <s v="Kotak Multicap Fund"/>
    <m/>
  </r>
  <r>
    <n v="229029"/>
    <x v="242"/>
    <s v="RAMESH KUMAR"/>
    <x v="7"/>
    <x v="0"/>
    <x v="3"/>
    <x v="0"/>
    <x v="0"/>
    <s v="Mutual Fund"/>
    <s v="JM flexi Cap fund"/>
    <m/>
  </r>
  <r>
    <n v="228997"/>
    <x v="242"/>
    <s v="MUKESH KUMAR PANDEY"/>
    <x v="1"/>
    <x v="0"/>
    <x v="3"/>
    <x v="0"/>
    <x v="0"/>
    <s v="Mutual Fund"/>
    <s v="KOTAK SAVINGS FUND"/>
    <m/>
  </r>
  <r>
    <n v="229016"/>
    <x v="242"/>
    <s v="GARIMA KUMAR"/>
    <x v="0"/>
    <x v="0"/>
    <x v="6"/>
    <x v="0"/>
    <x v="0"/>
    <s v="Mutual Fund"/>
    <s v="ICICI PRUDENTIAL EQUITY &amp; DEBT FUND"/>
    <m/>
  </r>
  <r>
    <n v="229008"/>
    <x v="242"/>
    <s v="SUDHIR MADAAN"/>
    <x v="27"/>
    <x v="0"/>
    <x v="6"/>
    <x v="0"/>
    <x v="1"/>
    <s v="Mutual Fund"/>
    <s v="KOTAK MULTI CAP FUND"/>
    <m/>
  </r>
  <r>
    <n v="229007"/>
    <x v="242"/>
    <s v="SUDHIR MADAAN"/>
    <x v="11"/>
    <x v="0"/>
    <x v="6"/>
    <x v="0"/>
    <x v="0"/>
    <s v="Mutual Fund"/>
    <s v="KOTAK MULTI CAP FUND"/>
    <m/>
  </r>
  <r>
    <n v="229062"/>
    <x v="243"/>
    <s v="ALPANA MITTAL"/>
    <x v="4"/>
    <x v="0"/>
    <x v="0"/>
    <x v="1"/>
    <x v="0"/>
    <s v="Mutual Fund"/>
    <s v="ICICI Prudential Multi Asset Fund"/>
    <m/>
  </r>
  <r>
    <n v="229064"/>
    <x v="243"/>
    <s v="ALPANA MITTAL"/>
    <x v="0"/>
    <x v="0"/>
    <x v="0"/>
    <x v="1"/>
    <x v="0"/>
    <s v="Mutual Fund"/>
    <s v="Quant Quantamental fund"/>
    <m/>
  </r>
  <r>
    <n v="229063"/>
    <x v="243"/>
    <s v="ALPANA MITTAL"/>
    <x v="0"/>
    <x v="0"/>
    <x v="0"/>
    <x v="1"/>
    <x v="0"/>
    <s v="Mutual Fund"/>
    <s v="JM Flexi Cap Fund"/>
    <m/>
  </r>
  <r>
    <n v="229050"/>
    <x v="243"/>
    <s v="VINAY KUMAR YADAV"/>
    <x v="6"/>
    <x v="1"/>
    <x v="4"/>
    <x v="0"/>
    <x v="0"/>
    <s v="Mutual Fund"/>
    <s v="KOTAK MULTICAP FUND"/>
    <m/>
  </r>
  <r>
    <n v="229053"/>
    <x v="243"/>
    <s v="VINAY KUMAR YADAV"/>
    <x v="6"/>
    <x v="1"/>
    <x v="4"/>
    <x v="0"/>
    <x v="0"/>
    <s v="Mutual Fund"/>
    <s v="MIRAE ASSET FLEXICAP FUND"/>
    <m/>
  </r>
  <r>
    <n v="229052"/>
    <x v="243"/>
    <s v="VINAY KUMAR YADAV"/>
    <x v="6"/>
    <x v="1"/>
    <x v="4"/>
    <x v="0"/>
    <x v="0"/>
    <s v="Mutual Fund"/>
    <s v="JM FLEXICAP FUND"/>
    <m/>
  </r>
  <r>
    <n v="229051"/>
    <x v="243"/>
    <s v="VINAY KUMAR YADAV"/>
    <x v="6"/>
    <x v="1"/>
    <x v="4"/>
    <x v="0"/>
    <x v="0"/>
    <s v="Mutual Fund"/>
    <s v="HDFC MULTICAP FUND"/>
    <m/>
  </r>
  <r>
    <n v="229054"/>
    <x v="243"/>
    <s v="JAYESH TAUK"/>
    <x v="5"/>
    <x v="0"/>
    <x v="0"/>
    <x v="0"/>
    <x v="0"/>
    <s v="Mutual Fund"/>
    <s v="JM Flexi Cap fund"/>
    <m/>
  </r>
  <r>
    <n v="229055"/>
    <x v="243"/>
    <s v="DEEPAK KUMAR"/>
    <x v="1"/>
    <x v="0"/>
    <x v="6"/>
    <x v="1"/>
    <x v="0"/>
    <s v="Mutual Fund"/>
    <s v="ICICI PRUDENTIAL MULTI ASSET FUND"/>
    <m/>
  </r>
  <r>
    <n v="229060"/>
    <x v="243"/>
    <s v="SHOURYADEEP MISHRA"/>
    <x v="9"/>
    <x v="1"/>
    <x v="6"/>
    <x v="0"/>
    <x v="0"/>
    <s v="Mutual Fund"/>
    <s v="ICICI PRUDENTIAL MULTI ASSET FUND"/>
    <m/>
  </r>
  <r>
    <n v="229069"/>
    <x v="243"/>
    <s v="GAURAV SAPRA"/>
    <x v="2"/>
    <x v="0"/>
    <x v="1"/>
    <x v="0"/>
    <x v="1"/>
    <s v="Mutual Fund"/>
    <s v="HDFC Multi Cap Fund"/>
    <m/>
  </r>
  <r>
    <n v="229068"/>
    <x v="243"/>
    <s v="GAURAV SAPRA"/>
    <x v="1"/>
    <x v="0"/>
    <x v="1"/>
    <x v="0"/>
    <x v="0"/>
    <s v="Mutual Fund"/>
    <s v="HDFC Multi Cap Fund"/>
    <m/>
  </r>
  <r>
    <n v="229061"/>
    <x v="243"/>
    <s v="SHOURYADEEP MISHRA"/>
    <x v="9"/>
    <x v="1"/>
    <x v="6"/>
    <x v="0"/>
    <x v="0"/>
    <s v="Mutual Fund"/>
    <s v="KOTAK MULTI CAP FUND"/>
    <m/>
  </r>
  <r>
    <n v="229056"/>
    <x v="243"/>
    <s v="DEEPAK KUMAR"/>
    <x v="5"/>
    <x v="0"/>
    <x v="6"/>
    <x v="1"/>
    <x v="0"/>
    <s v="Mutual Fund"/>
    <s v="HDFC MULTI CAP FUND"/>
    <m/>
  </r>
  <r>
    <n v="229057"/>
    <x v="243"/>
    <s v="DEEPAK KUMAR"/>
    <x v="5"/>
    <x v="0"/>
    <x v="6"/>
    <x v="1"/>
    <x v="0"/>
    <s v="Mutual Fund"/>
    <s v="KOTAK MULTI CAP FUND"/>
    <m/>
  </r>
  <r>
    <n v="229058"/>
    <x v="243"/>
    <s v="RITU GUPTA"/>
    <x v="81"/>
    <x v="1"/>
    <x v="6"/>
    <x v="0"/>
    <x v="0"/>
    <s v="Mutual Fund"/>
    <s v="KOTAK MULTI CAP FUND"/>
    <m/>
  </r>
  <r>
    <n v="229059"/>
    <x v="243"/>
    <s v="RITU GUPTA"/>
    <x v="81"/>
    <x v="1"/>
    <x v="6"/>
    <x v="0"/>
    <x v="0"/>
    <s v="Mutual Fund"/>
    <s v="KOTAK PIONEER FUND"/>
    <m/>
  </r>
  <r>
    <n v="229071"/>
    <x v="244"/>
    <s v="SHIKHA GUPTA"/>
    <x v="99"/>
    <x v="1"/>
    <x v="2"/>
    <x v="0"/>
    <x v="1"/>
    <s v="Mutual Fund"/>
    <s v="ICICI Prudential Multi-Asset Fund"/>
    <m/>
  </r>
  <r>
    <n v="229066"/>
    <x v="244"/>
    <s v="VINKAL JAISWAL"/>
    <x v="11"/>
    <x v="0"/>
    <x v="2"/>
    <x v="1"/>
    <x v="0"/>
    <s v="Mutual Fund"/>
    <s v="Quant Flexi-Cap Fund"/>
    <m/>
  </r>
  <r>
    <n v="229067"/>
    <x v="244"/>
    <s v="VINKAL JAISWAL"/>
    <x v="11"/>
    <x v="0"/>
    <x v="2"/>
    <x v="1"/>
    <x v="0"/>
    <s v="Mutual Fund"/>
    <s v="Mirae Asset Multi-cap Fund"/>
    <m/>
  </r>
  <r>
    <n v="229070"/>
    <x v="244"/>
    <s v="AADYA SHREYASH BEDARE"/>
    <x v="0"/>
    <x v="0"/>
    <x v="2"/>
    <x v="1"/>
    <x v="0"/>
    <s v="Mutual Fund"/>
    <s v="SBI Magnum Childrens Benefit Fund"/>
    <m/>
  </r>
  <r>
    <n v="229072"/>
    <x v="244"/>
    <s v="YOGITA"/>
    <x v="33"/>
    <x v="1"/>
    <x v="5"/>
    <x v="0"/>
    <x v="0"/>
    <s v="Mutual Fund"/>
    <s v="HDFC Focused 30 Fund"/>
    <m/>
  </r>
  <r>
    <n v="229065"/>
    <x v="244"/>
    <s v="GHANSHYAM SINGH CHAUHAN"/>
    <x v="6"/>
    <x v="1"/>
    <x v="5"/>
    <x v="0"/>
    <x v="0"/>
    <s v="Mutual Fund"/>
    <s v="kotak Multicap Fund"/>
    <m/>
  </r>
  <r>
    <n v="229073"/>
    <x v="244"/>
    <s v="YOGITA"/>
    <x v="33"/>
    <x v="1"/>
    <x v="5"/>
    <x v="0"/>
    <x v="0"/>
    <s v="Mutual Fund"/>
    <s v="ICICI PRU Multi Asset Fund"/>
    <m/>
  </r>
  <r>
    <n v="229075"/>
    <x v="244"/>
    <s v="YOGITA"/>
    <x v="32"/>
    <x v="1"/>
    <x v="5"/>
    <x v="0"/>
    <x v="0"/>
    <s v="Mutual Fund"/>
    <s v="Quant Flexicap Fund"/>
    <m/>
  </r>
  <r>
    <n v="229074"/>
    <x v="244"/>
    <s v="YOGITA"/>
    <x v="32"/>
    <x v="1"/>
    <x v="5"/>
    <x v="0"/>
    <x v="0"/>
    <s v="Mutual Fund"/>
    <s v="kotak Multicap Fund"/>
    <m/>
  </r>
  <r>
    <n v="229077"/>
    <x v="245"/>
    <s v="SMITA KUMARI"/>
    <x v="6"/>
    <x v="1"/>
    <x v="2"/>
    <x v="0"/>
    <x v="0"/>
    <s v="Mutual Fund"/>
    <s v="ICICI Prudential Multi-Asset Fund"/>
    <m/>
  </r>
  <r>
    <n v="229090"/>
    <x v="245"/>
    <s v="JAY NARAYAN PRASAD"/>
    <x v="11"/>
    <x v="0"/>
    <x v="2"/>
    <x v="0"/>
    <x v="0"/>
    <s v="Mutual Fund"/>
    <s v="HDFC Focused 30 Fund"/>
    <m/>
  </r>
  <r>
    <n v="229076"/>
    <x v="245"/>
    <s v="RUPESH KUMAR"/>
    <x v="6"/>
    <x v="1"/>
    <x v="2"/>
    <x v="0"/>
    <x v="0"/>
    <s v="Mutual Fund"/>
    <s v="Mirae Asset Flexi-cap Fund"/>
    <m/>
  </r>
  <r>
    <n v="229093"/>
    <x v="245"/>
    <s v="KAVITA RAJAWAT"/>
    <x v="9"/>
    <x v="1"/>
    <x v="6"/>
    <x v="0"/>
    <x v="1"/>
    <s v="Mutual Fund"/>
    <s v="KOTAK MULTI CAP FUND"/>
    <m/>
  </r>
  <r>
    <n v="229094"/>
    <x v="245"/>
    <s v="KAVITA RAJAWAT"/>
    <x v="9"/>
    <x v="1"/>
    <x v="6"/>
    <x v="0"/>
    <x v="1"/>
    <s v="Mutual Fund"/>
    <s v="HDFC FOCUSED 30 FUND"/>
    <m/>
  </r>
  <r>
    <n v="229091"/>
    <x v="245"/>
    <s v="JAY NARAYAN PRASAD"/>
    <x v="11"/>
    <x v="0"/>
    <x v="2"/>
    <x v="0"/>
    <x v="0"/>
    <s v="Mutual Fund"/>
    <s v="Mirae Asset Multi-cap Fund"/>
    <m/>
  </r>
  <r>
    <n v="229079"/>
    <x v="245"/>
    <s v="VARUN PRATAP SINGH"/>
    <x v="1"/>
    <x v="0"/>
    <x v="0"/>
    <x v="0"/>
    <x v="0"/>
    <s v="Mutual Fund"/>
    <s v="Kotak Multicap fund"/>
    <m/>
  </r>
  <r>
    <n v="229080"/>
    <x v="245"/>
    <s v="ANUSHREE K"/>
    <x v="9"/>
    <x v="1"/>
    <x v="0"/>
    <x v="1"/>
    <x v="0"/>
    <s v="Mutual Fund"/>
    <s v="JM Flexi Cap fund"/>
    <m/>
  </r>
  <r>
    <n v="229078"/>
    <x v="245"/>
    <s v="VARUN PRATAP SINGH"/>
    <x v="1"/>
    <x v="0"/>
    <x v="0"/>
    <x v="0"/>
    <x v="0"/>
    <s v="Mutual Fund"/>
    <s v="JM Flexi Cap fund"/>
    <m/>
  </r>
  <r>
    <n v="229081"/>
    <x v="245"/>
    <s v="ANUSHREE K"/>
    <x v="9"/>
    <x v="1"/>
    <x v="0"/>
    <x v="1"/>
    <x v="0"/>
    <s v="Mutual Fund"/>
    <s v="Nippon India Multicap fund"/>
    <m/>
  </r>
  <r>
    <n v="229082"/>
    <x v="245"/>
    <s v="ANUSHREE K"/>
    <x v="9"/>
    <x v="1"/>
    <x v="0"/>
    <x v="1"/>
    <x v="0"/>
    <s v="Mutual Fund"/>
    <s v="Mirae Asset Great Consumer fund"/>
    <m/>
  </r>
  <r>
    <n v="229097"/>
    <x v="245"/>
    <s v="RAJNISH SRIVASTAVA"/>
    <x v="1"/>
    <x v="0"/>
    <x v="1"/>
    <x v="0"/>
    <x v="0"/>
    <s v="Mutual Fund"/>
    <s v="KOTAK SAVINGS FUND"/>
    <m/>
  </r>
  <r>
    <n v="229098"/>
    <x v="245"/>
    <s v="AMAN NARULA"/>
    <x v="0"/>
    <x v="0"/>
    <x v="1"/>
    <x v="0"/>
    <x v="0"/>
    <s v="Mutual Fund"/>
    <s v="HDFC Focused 30 Fund"/>
    <m/>
  </r>
  <r>
    <n v="229085"/>
    <x v="245"/>
    <s v="ABHISHEK KUMAR SINHA"/>
    <x v="9"/>
    <x v="1"/>
    <x v="5"/>
    <x v="0"/>
    <x v="0"/>
    <s v="Mutual Fund"/>
    <s v="kotak Multicap Fund"/>
    <m/>
  </r>
  <r>
    <n v="229099"/>
    <x v="245"/>
    <s v="RUCHI GUPTA"/>
    <x v="3"/>
    <x v="0"/>
    <x v="1"/>
    <x v="0"/>
    <x v="0"/>
    <s v="Mutual Fund"/>
    <s v="ICICI Prudential Technology Fund"/>
    <m/>
  </r>
  <r>
    <n v="229095"/>
    <x v="245"/>
    <s v="KUSUM YADAV"/>
    <x v="28"/>
    <x v="1"/>
    <x v="1"/>
    <x v="0"/>
    <x v="0"/>
    <s v="Mutual Fund"/>
    <s v="HDFC Focused 30 Fund"/>
    <m/>
  </r>
  <r>
    <n v="229096"/>
    <x v="245"/>
    <s v="KUSUM YADAV"/>
    <x v="25"/>
    <x v="1"/>
    <x v="1"/>
    <x v="0"/>
    <x v="0"/>
    <s v="Mutual Fund"/>
    <s v="KOTAK MULTICAP FUND"/>
    <m/>
  </r>
  <r>
    <n v="229086"/>
    <x v="245"/>
    <s v="ABHISHEK KUMAR SINHA"/>
    <x v="9"/>
    <x v="1"/>
    <x v="5"/>
    <x v="0"/>
    <x v="0"/>
    <s v="Mutual Fund"/>
    <s v="Quant Flexicap Fund"/>
    <m/>
  </r>
  <r>
    <n v="229087"/>
    <x v="245"/>
    <s v="PRAMOD KUMAR CHAURASIA"/>
    <x v="3"/>
    <x v="0"/>
    <x v="5"/>
    <x v="0"/>
    <x v="0"/>
    <s v="Mutual Fund"/>
    <s v="kotak Multicap Fund"/>
    <m/>
  </r>
  <r>
    <n v="229088"/>
    <x v="245"/>
    <s v="PRAMOD KUMAR CHAURASIA"/>
    <x v="1"/>
    <x v="0"/>
    <x v="5"/>
    <x v="0"/>
    <x v="1"/>
    <s v="Mutual Fund"/>
    <s v="kotak Multicap Fund"/>
    <m/>
  </r>
  <r>
    <n v="229092"/>
    <x v="245"/>
    <s v="KAVITA RAJAWAT"/>
    <x v="6"/>
    <x v="1"/>
    <x v="6"/>
    <x v="0"/>
    <x v="1"/>
    <s v="Mutual Fund"/>
    <s v="ICICI PRUDENTIAL MULTI ASSET FUND"/>
    <m/>
  </r>
  <r>
    <n v="229089"/>
    <x v="245"/>
    <s v="MRITUNJAY KUMAR"/>
    <x v="4"/>
    <x v="0"/>
    <x v="5"/>
    <x v="0"/>
    <x v="0"/>
    <s v="Mutual Fund"/>
    <s v="Nippon India Small Cap Fund"/>
    <m/>
  </r>
  <r>
    <n v="229083"/>
    <x v="245"/>
    <s v="ABHISHEK KUMAR SINHA"/>
    <x v="9"/>
    <x v="1"/>
    <x v="5"/>
    <x v="0"/>
    <x v="0"/>
    <s v="Mutual Fund"/>
    <s v="ICICI PRU Multi Asset Fund"/>
    <m/>
  </r>
  <r>
    <n v="229084"/>
    <x v="245"/>
    <s v="ABHISHEK KUMAR SINHA"/>
    <x v="9"/>
    <x v="1"/>
    <x v="5"/>
    <x v="0"/>
    <x v="0"/>
    <s v="Mutual Fund"/>
    <s v="HDFC Focused 30 Fund"/>
    <m/>
  </r>
  <r>
    <n v="229108"/>
    <x v="246"/>
    <s v="DEEPAK SHARMA"/>
    <x v="3"/>
    <x v="0"/>
    <x v="6"/>
    <x v="0"/>
    <x v="1"/>
    <s v="Mutual Fund"/>
    <s v="HDFC FOCUSED 30 FUND"/>
    <m/>
  </r>
  <r>
    <n v="229112"/>
    <x v="246"/>
    <s v="CHANDRIMA MAJUMDAR"/>
    <x v="17"/>
    <x v="0"/>
    <x v="6"/>
    <x v="0"/>
    <x v="0"/>
    <s v="Mutual Fund"/>
    <s v="HDFC MULTI CAP FUND"/>
    <m/>
  </r>
  <r>
    <n v="229107"/>
    <x v="246"/>
    <s v="DEEPAK SHARMA"/>
    <x v="3"/>
    <x v="0"/>
    <x v="6"/>
    <x v="0"/>
    <x v="1"/>
    <s v="Mutual Fund"/>
    <s v="ICICI PRUDENTIAL MULTI ASSET FUND"/>
    <m/>
  </r>
  <r>
    <n v="229109"/>
    <x v="246"/>
    <s v="DEEPAK SHARMA"/>
    <x v="3"/>
    <x v="0"/>
    <x v="6"/>
    <x v="0"/>
    <x v="1"/>
    <s v="Mutual Fund"/>
    <s v="KOTAK MULTI CAP FUND"/>
    <m/>
  </r>
  <r>
    <n v="229101"/>
    <x v="246"/>
    <s v="HEMLATHA GANGRAJU"/>
    <x v="0"/>
    <x v="1"/>
    <x v="2"/>
    <x v="0"/>
    <x v="0"/>
    <s v="Mutual Fund"/>
    <s v="Canara Robeco Multi-cap Fund"/>
    <m/>
  </r>
  <r>
    <n v="229102"/>
    <x v="246"/>
    <s v="HEMLATHA GANGRAJU"/>
    <x v="0"/>
    <x v="1"/>
    <x v="2"/>
    <x v="0"/>
    <x v="0"/>
    <s v="Mutual Fund"/>
    <s v="Mirae Asset Mid-Cap Fund."/>
    <m/>
  </r>
  <r>
    <n v="229113"/>
    <x v="246"/>
    <s v="CHANDRIMA MAJUMDAR"/>
    <x v="6"/>
    <x v="0"/>
    <x v="6"/>
    <x v="0"/>
    <x v="1"/>
    <s v="Mutual Fund"/>
    <s v="KOTAK MULTI CAP FUND"/>
    <m/>
  </r>
  <r>
    <n v="229100"/>
    <x v="246"/>
    <s v="HEMLATHA GANGRAJU"/>
    <x v="0"/>
    <x v="1"/>
    <x v="2"/>
    <x v="0"/>
    <x v="0"/>
    <s v="Mutual Fund"/>
    <s v="Axis Growth Opportunities Fund"/>
    <m/>
  </r>
  <r>
    <n v="229136"/>
    <x v="246"/>
    <s v="SANJAY KUMARI MISHRA"/>
    <x v="11"/>
    <x v="0"/>
    <x v="1"/>
    <x v="0"/>
    <x v="0"/>
    <s v="Mutual Fund"/>
    <s v="hdfc multicap fund"/>
    <m/>
  </r>
  <r>
    <n v="229105"/>
    <x v="246"/>
    <s v="SUMIT KUMAR"/>
    <x v="0"/>
    <x v="0"/>
    <x v="5"/>
    <x v="0"/>
    <x v="0"/>
    <s v="Mutual Fund"/>
    <s v="JM Flexicap Fund"/>
    <m/>
  </r>
  <r>
    <n v="229135"/>
    <x v="246"/>
    <s v="SANJAY KUMARI MISHRA"/>
    <x v="11"/>
    <x v="0"/>
    <x v="1"/>
    <x v="0"/>
    <x v="0"/>
    <s v="Mutual Fund"/>
    <s v="hdfc focused 30 fund"/>
    <m/>
  </r>
  <r>
    <n v="229106"/>
    <x v="246"/>
    <s v="GURJEEV KAUR WALIA"/>
    <x v="4"/>
    <x v="1"/>
    <x v="1"/>
    <x v="0"/>
    <x v="0"/>
    <s v="Mutual Fund"/>
    <s v="icici pru multi asset fund"/>
    <m/>
  </r>
  <r>
    <n v="229134"/>
    <x v="246"/>
    <s v="SANJAY KUMARI MISHRA"/>
    <x v="3"/>
    <x v="0"/>
    <x v="1"/>
    <x v="0"/>
    <x v="0"/>
    <s v="Mutual Fund"/>
    <s v="mirae asset flexi cap fund"/>
    <m/>
  </r>
  <r>
    <n v="229103"/>
    <x v="246"/>
    <s v="YOGITA"/>
    <x v="0"/>
    <x v="0"/>
    <x v="5"/>
    <x v="0"/>
    <x v="0"/>
    <s v="Mutual Fund"/>
    <s v="Bank of India Flexicap Fund"/>
    <m/>
  </r>
  <r>
    <n v="229114"/>
    <x v="246"/>
    <s v="SUPRATIM MAJUMDAR"/>
    <x v="6"/>
    <x v="1"/>
    <x v="6"/>
    <x v="0"/>
    <x v="1"/>
    <s v="Mutual Fund"/>
    <s v="ICICI PRUDENTIAL EQUITY &amp; DEBT FUND"/>
    <m/>
  </r>
  <r>
    <n v="229104"/>
    <x v="246"/>
    <s v="SUMIT KUMAR"/>
    <x v="0"/>
    <x v="0"/>
    <x v="5"/>
    <x v="0"/>
    <x v="0"/>
    <s v="Mutual Fund"/>
    <s v="QUANT FLEXI CAP FUND"/>
    <m/>
  </r>
  <r>
    <n v="229110"/>
    <x v="246"/>
    <s v="NEEMA SINGH"/>
    <x v="92"/>
    <x v="1"/>
    <x v="5"/>
    <x v="0"/>
    <x v="0"/>
    <s v="Mutual Fund"/>
    <s v="ICICI Pru Equity &amp; Debt Fund"/>
    <m/>
  </r>
  <r>
    <n v="229111"/>
    <x v="246"/>
    <s v="NEEMA SINGH"/>
    <x v="92"/>
    <x v="1"/>
    <x v="5"/>
    <x v="0"/>
    <x v="0"/>
    <s v="Mutual Fund"/>
    <s v="kotak Multicap Fund"/>
    <m/>
  </r>
  <r>
    <n v="229117"/>
    <x v="247"/>
    <s v="ARPIT MITTAL"/>
    <x v="4"/>
    <x v="1"/>
    <x v="0"/>
    <x v="0"/>
    <x v="0"/>
    <s v="Mutual Fund"/>
    <s v="ICICI Prudential Multi Asset Fund"/>
    <m/>
  </r>
  <r>
    <n v="229118"/>
    <x v="247"/>
    <s v="BHUMIKA AGRAWAL"/>
    <x v="12"/>
    <x v="1"/>
    <x v="0"/>
    <x v="0"/>
    <x v="0"/>
    <s v="Mutual Fund"/>
    <s v="ICICI Prudential Multi Asset Fund"/>
    <m/>
  </r>
  <r>
    <n v="229128"/>
    <x v="247"/>
    <s v="MUDIT GOYAL"/>
    <x v="11"/>
    <x v="0"/>
    <x v="2"/>
    <x v="0"/>
    <x v="0"/>
    <s v="Mutual Fund"/>
    <s v="Quant Flexi-Cap Fund"/>
    <m/>
  </r>
  <r>
    <n v="229120"/>
    <x v="247"/>
    <s v="BHUMIKA AGRAWAL"/>
    <x v="4"/>
    <x v="1"/>
    <x v="0"/>
    <x v="0"/>
    <x v="0"/>
    <s v="Mutual Fund"/>
    <s v="Mirae Asset Cash Management fund"/>
    <m/>
  </r>
  <r>
    <n v="229115"/>
    <x v="247"/>
    <s v="ASHOK KAPOOR"/>
    <x v="11"/>
    <x v="0"/>
    <x v="4"/>
    <x v="1"/>
    <x v="0"/>
    <s v="Mutual Fund"/>
    <s v="HDFC MULTICAP FUND"/>
    <m/>
  </r>
  <r>
    <n v="229116"/>
    <x v="247"/>
    <s v="ASHOK KAPOOR"/>
    <x v="11"/>
    <x v="0"/>
    <x v="4"/>
    <x v="1"/>
    <x v="0"/>
    <s v="Mutual Fund"/>
    <s v="ICICI Prudential Multi Asset fund"/>
    <m/>
  </r>
  <r>
    <n v="229119"/>
    <x v="247"/>
    <s v="BHUMIKA AGRAWAL"/>
    <x v="12"/>
    <x v="1"/>
    <x v="0"/>
    <x v="0"/>
    <x v="0"/>
    <s v="Mutual Fund"/>
    <s v="Quant Flexi Cap Fund"/>
    <m/>
  </r>
  <r>
    <n v="229121"/>
    <x v="247"/>
    <s v="TARUN PRATAP SINGH"/>
    <x v="28"/>
    <x v="1"/>
    <x v="0"/>
    <x v="1"/>
    <x v="0"/>
    <s v="Mutual Fund"/>
    <s v="Kotak Tax saver fund"/>
    <m/>
  </r>
  <r>
    <n v="229125"/>
    <x v="247"/>
    <s v="SHIKHA GUPTA"/>
    <x v="9"/>
    <x v="1"/>
    <x v="2"/>
    <x v="0"/>
    <x v="0"/>
    <s v="Mutual Fund"/>
    <s v="ICICI Prudential Multi-Asset Fund"/>
    <m/>
  </r>
  <r>
    <n v="229126"/>
    <x v="247"/>
    <s v="SURAJ SINGH"/>
    <x v="24"/>
    <x v="1"/>
    <x v="1"/>
    <x v="0"/>
    <x v="0"/>
    <s v="Mutual Fund"/>
    <s v="hdfc focused 30 fund"/>
    <m/>
  </r>
  <r>
    <n v="229127"/>
    <x v="247"/>
    <s v="SURAJ SINGH"/>
    <x v="24"/>
    <x v="1"/>
    <x v="1"/>
    <x v="0"/>
    <x v="0"/>
    <s v="Mutual Fund"/>
    <s v="hdfc multicap fund"/>
    <m/>
  </r>
  <r>
    <n v="229132"/>
    <x v="247"/>
    <s v="ARVIND KUMAR MISHRA"/>
    <x v="7"/>
    <x v="0"/>
    <x v="1"/>
    <x v="0"/>
    <x v="0"/>
    <s v="Mutual Fund"/>
    <s v="mirae asset emerging bluechip fund"/>
    <m/>
  </r>
  <r>
    <n v="229133"/>
    <x v="247"/>
    <s v="ARVIND KUMAR MISHRA"/>
    <x v="7"/>
    <x v="0"/>
    <x v="1"/>
    <x v="0"/>
    <x v="0"/>
    <s v="Mutual Fund"/>
    <s v="quant flexi cap fund"/>
    <m/>
  </r>
  <r>
    <n v="229131"/>
    <x v="247"/>
    <s v="DEEPAK KUMAR"/>
    <x v="10"/>
    <x v="0"/>
    <x v="1"/>
    <x v="0"/>
    <x v="0"/>
    <s v="Mutual Fund"/>
    <s v="boi india flexi cap fund"/>
    <m/>
  </r>
  <r>
    <n v="229122"/>
    <x v="247"/>
    <s v="SOMDUTT SHARMA"/>
    <x v="3"/>
    <x v="0"/>
    <x v="2"/>
    <x v="0"/>
    <x v="0"/>
    <s v="Mutual Fund"/>
    <s v="Kotak Multicap Fund"/>
    <m/>
  </r>
  <r>
    <n v="229124"/>
    <x v="247"/>
    <s v="SHIKHA GUPTA"/>
    <x v="9"/>
    <x v="1"/>
    <x v="2"/>
    <x v="0"/>
    <x v="0"/>
    <s v="Mutual Fund"/>
    <s v="Kotak Multicap Fund"/>
    <m/>
  </r>
  <r>
    <n v="229130"/>
    <x v="247"/>
    <s v="VINAY KUMAR SINGH"/>
    <x v="80"/>
    <x v="1"/>
    <x v="6"/>
    <x v="0"/>
    <x v="1"/>
    <s v="Mutual Fund"/>
    <s v="QUANT SMALL CAP FUND"/>
    <m/>
  </r>
  <r>
    <n v="229123"/>
    <x v="247"/>
    <s v="CHINMAYA RANJAN PALAI"/>
    <x v="7"/>
    <x v="0"/>
    <x v="5"/>
    <x v="0"/>
    <x v="0"/>
    <s v="Mutual Fund"/>
    <s v="kotak Multicap Fund"/>
    <m/>
  </r>
  <r>
    <n v="229129"/>
    <x v="247"/>
    <s v="VINAY KUMAR SINGH"/>
    <x v="80"/>
    <x v="1"/>
    <x v="6"/>
    <x v="0"/>
    <x v="1"/>
    <s v="Mutual Fund"/>
    <s v="KOTAK MULTI CAP FUND"/>
    <m/>
  </r>
  <r>
    <n v="229142"/>
    <x v="248"/>
    <s v="NIKHAR JOHAR"/>
    <x v="0"/>
    <x v="0"/>
    <x v="2"/>
    <x v="0"/>
    <x v="2"/>
    <s v="Mutual Fund"/>
    <s v="Mirae Asset Hybrid Equity Fund"/>
    <m/>
  </r>
  <r>
    <n v="229143"/>
    <x v="248"/>
    <s v="ARVIND KUMAR"/>
    <x v="1"/>
    <x v="0"/>
    <x v="2"/>
    <x v="0"/>
    <x v="2"/>
    <s v="Mutual Fund"/>
    <s v="Mirae Asset Tax Saver Fund"/>
    <m/>
  </r>
  <r>
    <n v="229146"/>
    <x v="248"/>
    <s v="YASHWANT KUMAR SAHU"/>
    <x v="9"/>
    <x v="1"/>
    <x v="6"/>
    <x v="0"/>
    <x v="1"/>
    <s v="Mutual Fund"/>
    <s v="HDFC FOCUSED 30 FUND"/>
    <m/>
  </r>
  <r>
    <n v="229145"/>
    <x v="248"/>
    <s v="KARAN MOUDGILL"/>
    <x v="7"/>
    <x v="0"/>
    <x v="6"/>
    <x v="0"/>
    <x v="0"/>
    <s v="Mutual Fund"/>
    <s v="PARAG PARIKH FLEXI CAP FUND"/>
    <m/>
  </r>
  <r>
    <n v="229144"/>
    <x v="248"/>
    <s v="KAUSHIK KUMAR DE"/>
    <x v="10"/>
    <x v="0"/>
    <x v="2"/>
    <x v="0"/>
    <x v="2"/>
    <s v="Mutual Fund"/>
    <s v="Mirae Asset Flexi-cap Fund"/>
    <m/>
  </r>
  <r>
    <n v="229140"/>
    <x v="248"/>
    <s v="SHUBHAM MISHRA"/>
    <x v="0"/>
    <x v="0"/>
    <x v="0"/>
    <x v="0"/>
    <x v="1"/>
    <s v="Mutual Fund"/>
    <s v="ICICI Prudential Multi Asset Fund"/>
    <m/>
  </r>
  <r>
    <n v="229141"/>
    <x v="248"/>
    <s v="SHUBHAM MISHRA"/>
    <x v="0"/>
    <x v="0"/>
    <x v="0"/>
    <x v="0"/>
    <x v="0"/>
    <s v="Mutual Fund"/>
    <s v="JM Flexi Cap fund"/>
    <m/>
  </r>
  <r>
    <n v="229153"/>
    <x v="248"/>
    <s v="NAVIN MANOCHA"/>
    <x v="1"/>
    <x v="0"/>
    <x v="2"/>
    <x v="0"/>
    <x v="0"/>
    <s v="Mutual Fund"/>
    <s v="ICICI Prudential Multi-Asset Fund"/>
    <m/>
  </r>
  <r>
    <n v="229148"/>
    <x v="248"/>
    <s v="MUDIT GOYAL"/>
    <x v="10"/>
    <x v="0"/>
    <x v="2"/>
    <x v="0"/>
    <x v="0"/>
    <s v="Mutual Fund"/>
    <s v="Mirae Asset Multi-cap Fund"/>
    <m/>
  </r>
  <r>
    <n v="229154"/>
    <x v="248"/>
    <s v="SHOKENDRA PAL"/>
    <x v="11"/>
    <x v="0"/>
    <x v="5"/>
    <x v="0"/>
    <x v="1"/>
    <s v="Mutual Fund"/>
    <s v="kotak Multicap Fund"/>
    <m/>
  </r>
  <r>
    <n v="229155"/>
    <x v="248"/>
    <s v="ASHOK KUMAR SAINI"/>
    <x v="1"/>
    <x v="0"/>
    <x v="3"/>
    <x v="0"/>
    <x v="0"/>
    <s v="Mutual Fund"/>
    <s v="TATA SMALL CAP FUND"/>
    <m/>
  </r>
  <r>
    <n v="229150"/>
    <x v="248"/>
    <s v="NISHI GAUTAM"/>
    <x v="7"/>
    <x v="0"/>
    <x v="5"/>
    <x v="1"/>
    <x v="0"/>
    <s v="Mutual Fund"/>
    <s v="HDFC Focused 30 Fund"/>
    <m/>
  </r>
  <r>
    <n v="229149"/>
    <x v="248"/>
    <s v="NISHI GAUTAM"/>
    <x v="19"/>
    <x v="0"/>
    <x v="5"/>
    <x v="1"/>
    <x v="0"/>
    <s v="Mutual Fund"/>
    <s v="kotak Multicap Fund"/>
    <m/>
  </r>
  <r>
    <n v="229156"/>
    <x v="248"/>
    <s v="MOHITH MOHANDAS MENON"/>
    <x v="1"/>
    <x v="0"/>
    <x v="5"/>
    <x v="0"/>
    <x v="1"/>
    <s v="Mutual Fund"/>
    <s v="Parag Parikh Tax Saver Fund"/>
    <m/>
  </r>
  <r>
    <n v="229151"/>
    <x v="248"/>
    <s v="SANGAM KUMAR"/>
    <x v="7"/>
    <x v="0"/>
    <x v="3"/>
    <x v="1"/>
    <x v="0"/>
    <s v="Mutual Fund"/>
    <s v="ICICI Multi Asset Fund"/>
    <m/>
  </r>
  <r>
    <n v="229138"/>
    <x v="248"/>
    <s v="NILESH KUMAR"/>
    <x v="7"/>
    <x v="0"/>
    <x v="6"/>
    <x v="0"/>
    <x v="0"/>
    <s v="Mutual Fund"/>
    <s v="HDFC MULTI CAP FUND"/>
    <m/>
  </r>
  <r>
    <n v="229139"/>
    <x v="248"/>
    <s v="NILESH KUMAR"/>
    <x v="7"/>
    <x v="0"/>
    <x v="6"/>
    <x v="0"/>
    <x v="0"/>
    <s v="Mutual Fund"/>
    <s v="KOTAK MULTI CAP FUND"/>
    <m/>
  </r>
  <r>
    <n v="229137"/>
    <x v="248"/>
    <s v="NILESH KUMAR"/>
    <x v="7"/>
    <x v="0"/>
    <x v="6"/>
    <x v="0"/>
    <x v="0"/>
    <s v="Mutual Fund"/>
    <s v="ICICI PRUDENTIAL MULTI ASSET FUND"/>
    <m/>
  </r>
  <r>
    <n v="229152"/>
    <x v="248"/>
    <s v="SANGAM KUMAR"/>
    <x v="7"/>
    <x v="0"/>
    <x v="3"/>
    <x v="1"/>
    <x v="0"/>
    <s v="Mutual Fund"/>
    <s v="HDFC Multicap Fund"/>
    <m/>
  </r>
  <r>
    <n v="229147"/>
    <x v="248"/>
    <s v="YASHWANT KUMAR SAHU"/>
    <x v="9"/>
    <x v="1"/>
    <x v="6"/>
    <x v="0"/>
    <x v="1"/>
    <s v="Mutual Fund"/>
    <s v="ICICI PRUDENTIAL MULTI ASSET FUND"/>
    <m/>
  </r>
  <r>
    <n v="229164"/>
    <x v="249"/>
    <s v="SHYAM SUNDER SINGH"/>
    <x v="11"/>
    <x v="0"/>
    <x v="6"/>
    <x v="0"/>
    <x v="2"/>
    <s v="Mutual Fund"/>
    <s v="MIRAE ASSET EMERGING BLUECHIP FUND"/>
    <m/>
  </r>
  <r>
    <n v="229162"/>
    <x v="249"/>
    <s v="SHANTANU S CHAUDHARI"/>
    <x v="7"/>
    <x v="0"/>
    <x v="3"/>
    <x v="0"/>
    <x v="0"/>
    <s v="Mutual Fund"/>
    <s v="PARAG PARIKH FLEXI CAP FUND"/>
    <m/>
  </r>
  <r>
    <n v="229165"/>
    <x v="249"/>
    <s v="SHYAM SUNDER SINGH"/>
    <x v="19"/>
    <x v="0"/>
    <x v="6"/>
    <x v="0"/>
    <x v="0"/>
    <s v="Mutual Fund"/>
    <s v="MIRAE ASSET EMERGING BLUECHIP FUND"/>
    <m/>
  </r>
  <r>
    <n v="229163"/>
    <x v="249"/>
    <s v="SHYAM SUNDER SINGH"/>
    <x v="5"/>
    <x v="0"/>
    <x v="6"/>
    <x v="0"/>
    <x v="0"/>
    <s v="Mutual Fund"/>
    <s v="MIRAE ASSET MULTI CAP FUND"/>
    <m/>
  </r>
  <r>
    <n v="229170"/>
    <x v="249"/>
    <s v="MOU BANERJEE"/>
    <x v="0"/>
    <x v="1"/>
    <x v="0"/>
    <x v="1"/>
    <x v="0"/>
    <s v="Mutual Fund"/>
    <s v="ICICI Prudential Multi Asset Fund"/>
    <m/>
  </r>
  <r>
    <n v="229167"/>
    <x v="249"/>
    <s v="SANJANA"/>
    <x v="11"/>
    <x v="0"/>
    <x v="6"/>
    <x v="0"/>
    <x v="1"/>
    <s v="Mutual Fund"/>
    <s v="HDFC MULTI CAP FUND"/>
    <m/>
  </r>
  <r>
    <n v="229160"/>
    <x v="249"/>
    <s v="ANUJ SANJAY AGARWAL"/>
    <x v="14"/>
    <x v="1"/>
    <x v="1"/>
    <x v="0"/>
    <x v="0"/>
    <s v="Mutual Fund"/>
    <s v="ICICI Prudential Multi-Asset"/>
    <m/>
  </r>
  <r>
    <n v="229161"/>
    <x v="249"/>
    <s v="ANUJ SANJAY AGARWAL"/>
    <x v="6"/>
    <x v="1"/>
    <x v="1"/>
    <x v="0"/>
    <x v="0"/>
    <s v="Mutual Fund"/>
    <s v="hdfc focused fund"/>
    <m/>
  </r>
  <r>
    <n v="229158"/>
    <x v="249"/>
    <s v="ANURADHA PAREEK"/>
    <x v="10"/>
    <x v="0"/>
    <x v="1"/>
    <x v="0"/>
    <x v="0"/>
    <s v="Mutual Fund"/>
    <s v="KOTAK MULTICAP FUND"/>
    <m/>
  </r>
  <r>
    <n v="229157"/>
    <x v="249"/>
    <s v="ANURADHA PAREEK"/>
    <x v="3"/>
    <x v="0"/>
    <x v="1"/>
    <x v="0"/>
    <x v="0"/>
    <s v="Mutual Fund"/>
    <s v="HDFC Focused 30 Fund"/>
    <m/>
  </r>
  <r>
    <n v="229166"/>
    <x v="249"/>
    <s v="SHANTANU S CHAUDHARI"/>
    <x v="1"/>
    <x v="0"/>
    <x v="3"/>
    <x v="0"/>
    <x v="1"/>
    <s v="Mutual Fund"/>
    <s v="HDFC Multicap Fund"/>
    <m/>
  </r>
  <r>
    <n v="229169"/>
    <x v="249"/>
    <s v="VIDHI V BERDE"/>
    <x v="1"/>
    <x v="0"/>
    <x v="5"/>
    <x v="0"/>
    <x v="0"/>
    <s v="Mutual Fund"/>
    <s v="Quant Flexicap Fund"/>
    <m/>
  </r>
  <r>
    <n v="229159"/>
    <x v="249"/>
    <s v="ANURADHA PAREEK"/>
    <x v="3"/>
    <x v="0"/>
    <x v="1"/>
    <x v="0"/>
    <x v="0"/>
    <s v="Mutual Fund"/>
    <s v="Mirae Asset Multicap Fund"/>
    <m/>
  </r>
  <r>
    <n v="229168"/>
    <x v="249"/>
    <s v="VIDHI V BERDE"/>
    <x v="1"/>
    <x v="0"/>
    <x v="5"/>
    <x v="0"/>
    <x v="0"/>
    <s v="Mutual Fund"/>
    <s v="kotak Multicap Fund"/>
    <m/>
  </r>
  <r>
    <n v="229174"/>
    <x v="250"/>
    <s v="GARIMA KUMAR"/>
    <x v="28"/>
    <x v="1"/>
    <x v="6"/>
    <x v="0"/>
    <x v="0"/>
    <s v="Mutual Fund"/>
    <s v="HDFC FOCUSED 30 FUND"/>
    <m/>
  </r>
  <r>
    <n v="229177"/>
    <x v="250"/>
    <s v="SUPRATIM MAJUMDAR"/>
    <x v="65"/>
    <x v="1"/>
    <x v="6"/>
    <x v="0"/>
    <x v="1"/>
    <s v="Mutual Fund"/>
    <s v="HDFC MULTI CAP FUND"/>
    <m/>
  </r>
  <r>
    <n v="229173"/>
    <x v="250"/>
    <s v="GARIMA KUMAR"/>
    <x v="24"/>
    <x v="1"/>
    <x v="6"/>
    <x v="0"/>
    <x v="0"/>
    <s v="Mutual Fund"/>
    <s v="ICICI PRUDENTIAL EQUITY &amp; DEBT FUND"/>
    <m/>
  </r>
  <r>
    <n v="229180"/>
    <x v="250"/>
    <s v="SANJEEV KUMAR"/>
    <x v="4"/>
    <x v="1"/>
    <x v="4"/>
    <x v="0"/>
    <x v="0"/>
    <s v="Mutual Fund"/>
    <s v="HDFC MULTICAP FUND"/>
    <m/>
  </r>
  <r>
    <n v="229179"/>
    <x v="250"/>
    <s v="KARAN KAPOOR"/>
    <x v="9"/>
    <x v="1"/>
    <x v="4"/>
    <x v="0"/>
    <x v="0"/>
    <s v="Mutual Fund"/>
    <s v="JM FLEXICAP FUND"/>
    <m/>
  </r>
  <r>
    <n v="229178"/>
    <x v="250"/>
    <s v="ASHOK KAPOOR"/>
    <x v="92"/>
    <x v="1"/>
    <x v="4"/>
    <x v="0"/>
    <x v="0"/>
    <s v="Mutual Fund"/>
    <s v="ICICI Prudential Multi Asset fund"/>
    <m/>
  </r>
  <r>
    <n v="229182"/>
    <x v="250"/>
    <s v="DEEPA"/>
    <x v="3"/>
    <x v="0"/>
    <x v="3"/>
    <x v="0"/>
    <x v="0"/>
    <s v="Mutual Fund"/>
    <s v="JM flexi Cap fund"/>
    <m/>
  </r>
  <r>
    <n v="229172"/>
    <x v="250"/>
    <s v="JAMAL AHMED"/>
    <x v="1"/>
    <x v="0"/>
    <x v="3"/>
    <x v="0"/>
    <x v="0"/>
    <s v="Mutual Fund"/>
    <s v="QUANT FLEXICAP FUND"/>
    <m/>
  </r>
  <r>
    <n v="229184"/>
    <x v="250"/>
    <s v="DEEPAK KUMAR JHA"/>
    <x v="1"/>
    <x v="0"/>
    <x v="5"/>
    <x v="0"/>
    <x v="0"/>
    <s v="Mutual Fund"/>
    <s v="Quant Flexicap Fund"/>
    <m/>
  </r>
  <r>
    <n v="229171"/>
    <x v="250"/>
    <s v="JAMAL AHMED"/>
    <x v="1"/>
    <x v="0"/>
    <x v="3"/>
    <x v="0"/>
    <x v="0"/>
    <s v="Mutual Fund"/>
    <s v="ICICI Multi Asset Fund"/>
    <m/>
  </r>
  <r>
    <n v="229176"/>
    <x v="250"/>
    <s v="SUPRATIM MAJUMDAR"/>
    <x v="28"/>
    <x v="1"/>
    <x v="6"/>
    <x v="0"/>
    <x v="0"/>
    <s v="Mutual Fund"/>
    <s v="HDFC MULTI CAP FUND"/>
    <m/>
  </r>
  <r>
    <n v="229181"/>
    <x v="250"/>
    <s v="PRAMOD RAMESHBHAI MAHAJAN"/>
    <x v="3"/>
    <x v="0"/>
    <x v="6"/>
    <x v="0"/>
    <x v="1"/>
    <s v="Mutual Fund"/>
    <s v="PARAG PARIKH FLEXI CAP FUND"/>
    <m/>
  </r>
  <r>
    <n v="229183"/>
    <x v="250"/>
    <s v="DEEPA"/>
    <x v="10"/>
    <x v="0"/>
    <x v="3"/>
    <x v="0"/>
    <x v="1"/>
    <s v="Mutual Fund"/>
    <s v="ICICI Multi Asset Fund"/>
    <m/>
  </r>
  <r>
    <n v="229175"/>
    <x v="250"/>
    <s v="GARIMA KUMAR"/>
    <x v="28"/>
    <x v="1"/>
    <x v="6"/>
    <x v="0"/>
    <x v="0"/>
    <s v="Mutual Fund"/>
    <s v="KOTAK MULTI CAP FUND"/>
    <m/>
  </r>
  <r>
    <n v="229194"/>
    <x v="251"/>
    <s v="KUMARI SUMAN"/>
    <x v="10"/>
    <x v="0"/>
    <x v="2"/>
    <x v="1"/>
    <x v="0"/>
    <s v="Mutual Fund"/>
    <s v="Mirae Asset Multi-cap Fund"/>
    <m/>
  </r>
  <r>
    <n v="229186"/>
    <x v="251"/>
    <s v="KULDEEP SINGH"/>
    <x v="0"/>
    <x v="0"/>
    <x v="2"/>
    <x v="0"/>
    <x v="0"/>
    <s v="Mutual Fund"/>
    <s v="Parag Parikh Tax Saver Fund"/>
    <m/>
  </r>
  <r>
    <n v="229185"/>
    <x v="251"/>
    <s v="NITIN ANAND"/>
    <x v="4"/>
    <x v="1"/>
    <x v="2"/>
    <x v="0"/>
    <x v="0"/>
    <s v="Mutual Fund"/>
    <s v="Mirae Asset Multi-cap Fund"/>
    <m/>
  </r>
  <r>
    <n v="229195"/>
    <x v="251"/>
    <s v="KUMARI SUMAN"/>
    <x v="10"/>
    <x v="0"/>
    <x v="2"/>
    <x v="1"/>
    <x v="0"/>
    <s v="Mutual Fund"/>
    <s v="Quant Flexi-Cap Fund"/>
    <m/>
  </r>
  <r>
    <n v="229198"/>
    <x v="251"/>
    <s v="ANANT MAHESHWARI"/>
    <x v="6"/>
    <x v="1"/>
    <x v="4"/>
    <x v="0"/>
    <x v="0"/>
    <s v="Mutual Fund"/>
    <s v="KOTAK MULTICAP FUND"/>
    <m/>
  </r>
  <r>
    <n v="229197"/>
    <x v="251"/>
    <s v="REKHA MAHESHWARI"/>
    <x v="39"/>
    <x v="1"/>
    <x v="4"/>
    <x v="0"/>
    <x v="0"/>
    <s v="Mutual Fund"/>
    <s v="HDFC MULTICAP FUND"/>
    <m/>
  </r>
  <r>
    <n v="229196"/>
    <x v="251"/>
    <s v="KUMARI SUMAN"/>
    <x v="10"/>
    <x v="0"/>
    <x v="2"/>
    <x v="1"/>
    <x v="0"/>
    <s v="Mutual Fund"/>
    <s v="ICICI Prudential Multi-Asset Fund"/>
    <m/>
  </r>
  <r>
    <n v="229191"/>
    <x v="251"/>
    <s v="SUMAN"/>
    <x v="1"/>
    <x v="0"/>
    <x v="1"/>
    <x v="1"/>
    <x v="0"/>
    <s v="Mutual Fund"/>
    <s v="hdfc multicap fund"/>
    <m/>
  </r>
  <r>
    <n v="230340"/>
    <x v="251"/>
    <s v="TARUN"/>
    <x v="1"/>
    <x v="0"/>
    <x v="1"/>
    <x v="0"/>
    <x v="0"/>
    <s v="Mutual Fund"/>
    <s v="HDFC Pharma and Healthcare Fund"/>
    <m/>
  </r>
  <r>
    <n v="229193"/>
    <x v="251"/>
    <s v="SUMAN"/>
    <x v="1"/>
    <x v="0"/>
    <x v="1"/>
    <x v="1"/>
    <x v="0"/>
    <s v="Mutual Fund"/>
    <s v="kotak savings fund"/>
    <m/>
  </r>
  <r>
    <n v="229192"/>
    <x v="251"/>
    <s v="SUMAN"/>
    <x v="1"/>
    <x v="0"/>
    <x v="1"/>
    <x v="1"/>
    <x v="0"/>
    <s v="Mutual Fund"/>
    <s v="icici pru multi asset fund"/>
    <m/>
  </r>
  <r>
    <n v="229199"/>
    <x v="251"/>
    <s v="SAUMYA SRIVASTAVA"/>
    <x v="1"/>
    <x v="0"/>
    <x v="1"/>
    <x v="0"/>
    <x v="0"/>
    <s v="Mutual Fund"/>
    <s v="Parag Parikh flexi cap Fund"/>
    <m/>
  </r>
  <r>
    <n v="229189"/>
    <x v="251"/>
    <s v="PRAMOD RAMESHBHAI MAHAJAN"/>
    <x v="3"/>
    <x v="1"/>
    <x v="6"/>
    <x v="0"/>
    <x v="1"/>
    <s v="Mutual Fund"/>
    <s v="ICICI PRUDENTIAL MULTI ASSET FUND"/>
    <m/>
  </r>
  <r>
    <n v="229187"/>
    <x v="251"/>
    <s v="VIKAS DIXIT"/>
    <x v="10"/>
    <x v="0"/>
    <x v="2"/>
    <x v="0"/>
    <x v="0"/>
    <s v="Mutual Fund"/>
    <s v="Mirae Asset Multi-cap Fund"/>
    <m/>
  </r>
  <r>
    <n v="229190"/>
    <x v="251"/>
    <s v="REKHA DEVI"/>
    <x v="0"/>
    <x v="1"/>
    <x v="3"/>
    <x v="0"/>
    <x v="0"/>
    <s v="Mutual Fund"/>
    <s v="Quant Tax Plan Fund"/>
    <m/>
  </r>
  <r>
    <n v="229188"/>
    <x v="251"/>
    <s v="RAJAT SAHOO"/>
    <x v="0"/>
    <x v="0"/>
    <x v="3"/>
    <x v="0"/>
    <x v="0"/>
    <s v="Mutual Fund"/>
    <s v="JM flexi Cap fund"/>
    <m/>
  </r>
  <r>
    <n v="229200"/>
    <x v="252"/>
    <s v="TRIPURARI RAI"/>
    <x v="4"/>
    <x v="1"/>
    <x v="3"/>
    <x v="0"/>
    <x v="0"/>
    <s v="Mutual Fund"/>
    <s v="ICICI Multi Asset Fund"/>
    <m/>
  </r>
  <r>
    <n v="229206"/>
    <x v="253"/>
    <s v="SANDIP BAGCHI"/>
    <x v="0"/>
    <x v="0"/>
    <x v="0"/>
    <x v="1"/>
    <x v="0"/>
    <s v="Mutual Fund"/>
    <s v="Bank of India Flexi Cap fund"/>
    <m/>
  </r>
  <r>
    <n v="229207"/>
    <x v="253"/>
    <s v="SANDIP BAGCHI"/>
    <x v="0"/>
    <x v="0"/>
    <x v="0"/>
    <x v="1"/>
    <x v="0"/>
    <s v="Mutual Fund"/>
    <s v="Mirae Asset Great Consumer fund"/>
    <m/>
  </r>
  <r>
    <n v="229205"/>
    <x v="253"/>
    <s v="SANDIP BAGCHI"/>
    <x v="0"/>
    <x v="0"/>
    <x v="0"/>
    <x v="1"/>
    <x v="0"/>
    <s v="Mutual Fund"/>
    <s v="Kotak Multicap fund"/>
    <m/>
  </r>
  <r>
    <n v="229202"/>
    <x v="253"/>
    <s v="R SESHANTH"/>
    <x v="7"/>
    <x v="0"/>
    <x v="0"/>
    <x v="0"/>
    <x v="0"/>
    <s v="Mutual Fund"/>
    <s v="Kotak Multicap fund"/>
    <m/>
  </r>
  <r>
    <n v="229201"/>
    <x v="253"/>
    <s v="R SESHANTH"/>
    <x v="1"/>
    <x v="0"/>
    <x v="0"/>
    <x v="0"/>
    <x v="0"/>
    <s v="Mutual Fund"/>
    <s v="Nippon India Multicap fund"/>
    <m/>
  </r>
  <r>
    <n v="229204"/>
    <x v="253"/>
    <s v="SANDIP BAGCHI"/>
    <x v="0"/>
    <x v="0"/>
    <x v="0"/>
    <x v="1"/>
    <x v="0"/>
    <s v="Mutual Fund"/>
    <s v="JM Flexi Cap fund"/>
    <m/>
  </r>
  <r>
    <n v="229203"/>
    <x v="253"/>
    <s v="SANDIP BAGCHI"/>
    <x v="0"/>
    <x v="0"/>
    <x v="0"/>
    <x v="1"/>
    <x v="0"/>
    <s v="Mutual Fund"/>
    <s v="ICICI Prudential Multi Asset Fund"/>
    <m/>
  </r>
  <r>
    <n v="230211"/>
    <x v="254"/>
    <s v="ANIRUDHYA BASU"/>
    <x v="10"/>
    <x v="0"/>
    <x v="2"/>
    <x v="0"/>
    <x v="0"/>
    <s v="Mutual Fund"/>
    <s v="HDFC MULTI-CAP FUND"/>
    <m/>
  </r>
  <r>
    <n v="230213"/>
    <x v="254"/>
    <s v="HEENA"/>
    <x v="100"/>
    <x v="1"/>
    <x v="2"/>
    <x v="0"/>
    <x v="0"/>
    <s v="Mutual Fund"/>
    <s v="Kotak Saving Fund"/>
    <m/>
  </r>
  <r>
    <n v="230210"/>
    <x v="254"/>
    <s v="ANIRUDHYA BASU"/>
    <x v="10"/>
    <x v="0"/>
    <x v="2"/>
    <x v="0"/>
    <x v="0"/>
    <s v="Mutual Fund"/>
    <s v="Mirae Asset Multi-cap Fund"/>
    <m/>
  </r>
  <r>
    <n v="230212"/>
    <x v="254"/>
    <s v="KHYATI BHARDWAJ"/>
    <x v="10"/>
    <x v="0"/>
    <x v="2"/>
    <x v="0"/>
    <x v="0"/>
    <s v="Mutual Fund"/>
    <s v="Mirae Asset Multi-cap Fund"/>
    <m/>
  </r>
  <r>
    <n v="230203"/>
    <x v="254"/>
    <s v="SAMARTH JAIN"/>
    <x v="1"/>
    <x v="0"/>
    <x v="4"/>
    <x v="0"/>
    <x v="0"/>
    <s v="Mutual Fund"/>
    <s v="SBI CHILDREN FUND"/>
    <m/>
  </r>
  <r>
    <n v="230217"/>
    <x v="254"/>
    <s v="VIVEK SHARDA"/>
    <x v="6"/>
    <x v="1"/>
    <x v="2"/>
    <x v="0"/>
    <x v="0"/>
    <s v="Mutual Fund"/>
    <s v="ICICI Prudential Multi-Asset Fund"/>
    <m/>
  </r>
  <r>
    <n v="230208"/>
    <x v="254"/>
    <s v="VANI YADAV"/>
    <x v="4"/>
    <x v="0"/>
    <x v="2"/>
    <x v="1"/>
    <x v="0"/>
    <s v="Mutual Fund"/>
    <s v="SBI Magnum Childrens Benefit Fund"/>
    <m/>
  </r>
  <r>
    <n v="230215"/>
    <x v="254"/>
    <s v="GAURAV"/>
    <x v="7"/>
    <x v="0"/>
    <x v="5"/>
    <x v="1"/>
    <x v="0"/>
    <s v="Mutual Fund"/>
    <s v="HDFC Multicap Fund"/>
    <m/>
  </r>
  <r>
    <n v="230218"/>
    <x v="254"/>
    <s v="ARVIND RAGHAV"/>
    <x v="1"/>
    <x v="0"/>
    <x v="5"/>
    <x v="0"/>
    <x v="0"/>
    <s v="Mutual Fund"/>
    <s v="Quant Quantamental Fund"/>
    <m/>
  </r>
  <r>
    <n v="230214"/>
    <x v="254"/>
    <s v="GAURAV"/>
    <x v="7"/>
    <x v="0"/>
    <x v="5"/>
    <x v="1"/>
    <x v="0"/>
    <s v="Mutual Fund"/>
    <s v="ICICI PRU Multi Asset Fund"/>
    <m/>
  </r>
  <r>
    <n v="230216"/>
    <x v="254"/>
    <s v="MONIKA KUMARI"/>
    <x v="25"/>
    <x v="1"/>
    <x v="5"/>
    <x v="0"/>
    <x v="0"/>
    <s v="Mutual Fund"/>
    <s v="Kotak Savings Fund"/>
    <m/>
  </r>
  <r>
    <n v="230206"/>
    <x v="254"/>
    <s v="SONAKSHI ABROL"/>
    <x v="0"/>
    <x v="0"/>
    <x v="3"/>
    <x v="0"/>
    <x v="0"/>
    <s v="Mutual Fund"/>
    <s v="HDFC Multicap Fund"/>
    <m/>
  </r>
  <r>
    <n v="230205"/>
    <x v="254"/>
    <s v="PAMELA BISWAS"/>
    <x v="1"/>
    <x v="0"/>
    <x v="6"/>
    <x v="1"/>
    <x v="0"/>
    <s v="Mutual Fund"/>
    <s v="HDFC FOCUSED 30 FUND"/>
    <m/>
  </r>
  <r>
    <n v="230209"/>
    <x v="254"/>
    <s v="POORAN CHANDRA"/>
    <x v="3"/>
    <x v="0"/>
    <x v="2"/>
    <x v="0"/>
    <x v="0"/>
    <s v="Mutual Fund"/>
    <s v="Mirae Asset Multi-cap Fund"/>
    <m/>
  </r>
  <r>
    <n v="230207"/>
    <x v="254"/>
    <s v="ARINDAM BISWAS"/>
    <x v="1"/>
    <x v="0"/>
    <x v="6"/>
    <x v="0"/>
    <x v="1"/>
    <s v="Mutual Fund"/>
    <s v="HDFC MULTI CAP FUND"/>
    <m/>
  </r>
  <r>
    <n v="230204"/>
    <x v="254"/>
    <s v="PAMELA BISWAS"/>
    <x v="25"/>
    <x v="1"/>
    <x v="6"/>
    <x v="1"/>
    <x v="0"/>
    <s v="Mutual Fund"/>
    <s v="ICICI PRUDENTIAL MULTI ASSET FUND"/>
    <m/>
  </r>
  <r>
    <n v="230232"/>
    <x v="255"/>
    <s v="TARUN PRATAP SINGH"/>
    <x v="28"/>
    <x v="1"/>
    <x v="0"/>
    <x v="1"/>
    <x v="0"/>
    <s v="Mutual Fund"/>
    <s v="Parag parikh Tax saver fund"/>
    <m/>
  </r>
  <r>
    <n v="230237"/>
    <x v="255"/>
    <s v="JOBI J"/>
    <x v="0"/>
    <x v="0"/>
    <x v="4"/>
    <x v="0"/>
    <x v="0"/>
    <s v="Mutual Fund"/>
    <s v="KOTAK MULTICAP FUND"/>
    <m/>
  </r>
  <r>
    <n v="230224"/>
    <x v="255"/>
    <s v="SANJAY KUMAR SINHA"/>
    <x v="11"/>
    <x v="0"/>
    <x v="6"/>
    <x v="0"/>
    <x v="1"/>
    <s v="Mutual Fund"/>
    <s v="HDFC MULTI CAP FUND"/>
    <m/>
  </r>
  <r>
    <n v="230236"/>
    <x v="255"/>
    <s v="DILIP TIWARI"/>
    <x v="0"/>
    <x v="0"/>
    <x v="2"/>
    <x v="0"/>
    <x v="0"/>
    <s v="Mutual Fund"/>
    <s v="HDFC MULTI-CAP FUND"/>
    <m/>
  </r>
  <r>
    <n v="230238"/>
    <x v="255"/>
    <s v="JOBI J"/>
    <x v="0"/>
    <x v="0"/>
    <x v="4"/>
    <x v="0"/>
    <x v="0"/>
    <s v="Mutual Fund"/>
    <s v="HDFC MULTICAP FUND"/>
    <m/>
  </r>
  <r>
    <n v="230220"/>
    <x v="255"/>
    <s v="AMANPREET SINGH"/>
    <x v="9"/>
    <x v="1"/>
    <x v="4"/>
    <x v="0"/>
    <x v="0"/>
    <s v="Mutual Fund"/>
    <s v="JM FLEXICAP FUND"/>
    <m/>
  </r>
  <r>
    <n v="230221"/>
    <x v="255"/>
    <s v="VILAS GUNAJI"/>
    <x v="7"/>
    <x v="0"/>
    <x v="4"/>
    <x v="0"/>
    <x v="0"/>
    <s v="Mutual Fund"/>
    <s v="JM FLEXICAP FUND"/>
    <m/>
  </r>
  <r>
    <n v="230239"/>
    <x v="255"/>
    <s v="JOBI J"/>
    <x v="0"/>
    <x v="0"/>
    <x v="4"/>
    <x v="0"/>
    <x v="0"/>
    <s v="Mutual Fund"/>
    <s v="ICICI MULTI ASSET FUND"/>
    <m/>
  </r>
  <r>
    <n v="230219"/>
    <x v="255"/>
    <s v="AMANPREET SINGH"/>
    <x v="9"/>
    <x v="1"/>
    <x v="4"/>
    <x v="0"/>
    <x v="0"/>
    <s v="Mutual Fund"/>
    <s v="quant business cycle fund"/>
    <m/>
  </r>
  <r>
    <n v="230223"/>
    <x v="255"/>
    <s v="SANJAY KUMAR SINHA"/>
    <x v="11"/>
    <x v="0"/>
    <x v="6"/>
    <x v="0"/>
    <x v="0"/>
    <s v="Mutual Fund"/>
    <s v="HDFC MULTI CAP FUND"/>
    <m/>
  </r>
  <r>
    <n v="230226"/>
    <x v="255"/>
    <s v="AMIT KUMAR SHUKLA"/>
    <x v="1"/>
    <x v="0"/>
    <x v="5"/>
    <x v="0"/>
    <x v="0"/>
    <s v="Mutual Fund"/>
    <s v="Canara Robeco Multi Cap Fund"/>
    <m/>
  </r>
  <r>
    <n v="230234"/>
    <x v="255"/>
    <s v="SURAYAKANT KUMAR SHUKHLA"/>
    <x v="7"/>
    <x v="0"/>
    <x v="5"/>
    <x v="1"/>
    <x v="0"/>
    <s v="Mutual Fund"/>
    <s v="ICICI PRU Multi Asset Fund"/>
    <m/>
  </r>
  <r>
    <n v="230227"/>
    <x v="255"/>
    <s v="AANCHAL PURI"/>
    <x v="12"/>
    <x v="1"/>
    <x v="5"/>
    <x v="0"/>
    <x v="0"/>
    <s v="Mutual Fund"/>
    <s v="HDFC Focused 30 Fund"/>
    <m/>
  </r>
  <r>
    <n v="230228"/>
    <x v="255"/>
    <s v="AANCHAL PURI"/>
    <x v="4"/>
    <x v="1"/>
    <x v="5"/>
    <x v="0"/>
    <x v="0"/>
    <s v="Mutual Fund"/>
    <s v="kotak Multicap Fund"/>
    <m/>
  </r>
  <r>
    <n v="230229"/>
    <x v="255"/>
    <s v="JASPREET SINGH"/>
    <x v="86"/>
    <x v="1"/>
    <x v="1"/>
    <x v="0"/>
    <x v="0"/>
    <s v="Mutual Fund"/>
    <s v="ICICI PRU MULTI ASSET FUND"/>
    <m/>
  </r>
  <r>
    <n v="230235"/>
    <x v="255"/>
    <s v="SURAYAKANT KUMAR SHUKHLA"/>
    <x v="7"/>
    <x v="0"/>
    <x v="5"/>
    <x v="1"/>
    <x v="0"/>
    <s v="Mutual Fund"/>
    <s v="HDFC Multicap Fund"/>
    <m/>
  </r>
  <r>
    <n v="230230"/>
    <x v="255"/>
    <s v="MANISH KUMAR KASHYAP"/>
    <x v="7"/>
    <x v="0"/>
    <x v="6"/>
    <x v="0"/>
    <x v="0"/>
    <s v="Mutual Fund"/>
    <s v="PGIM INDIA GLOBAL EQUITY OPPORTUNITIES FUND"/>
    <m/>
  </r>
  <r>
    <n v="230231"/>
    <x v="255"/>
    <s v="MANISH KUMAR KASHYAP"/>
    <x v="3"/>
    <x v="0"/>
    <x v="6"/>
    <x v="0"/>
    <x v="2"/>
    <s v="Mutual Fund"/>
    <s v="PGIM INDIA GLOBAL EQUITY OPPORTUNITIES FUND"/>
    <m/>
  </r>
  <r>
    <n v="230233"/>
    <x v="255"/>
    <s v="BHARTI PRASAD"/>
    <x v="24"/>
    <x v="1"/>
    <x v="3"/>
    <x v="0"/>
    <x v="1"/>
    <s v="Mutual Fund"/>
    <s v="JM flexi Cap fund"/>
    <m/>
  </r>
  <r>
    <n v="230225"/>
    <x v="255"/>
    <s v="JASMINE SANTOSH BIRMOLE"/>
    <x v="7"/>
    <x v="0"/>
    <x v="3"/>
    <x v="0"/>
    <x v="1"/>
    <s v="Mutual Fund"/>
    <s v="MIRAE ASSET MULTI CAP FUND"/>
    <m/>
  </r>
  <r>
    <n v="230222"/>
    <x v="255"/>
    <s v="JAISHNAVI DUTTA CHOUDHURY"/>
    <x v="0"/>
    <x v="0"/>
    <x v="3"/>
    <x v="1"/>
    <x v="0"/>
    <s v="Mutual Fund"/>
    <s v="SBI Magnum Childrens Benefit Fund - Investment Plan"/>
    <m/>
  </r>
  <r>
    <n v="230249"/>
    <x v="256"/>
    <s v="OM KUNWAR"/>
    <x v="11"/>
    <x v="0"/>
    <x v="6"/>
    <x v="0"/>
    <x v="0"/>
    <s v="Mutual Fund"/>
    <s v="KOTAK MULTI CAP FUND"/>
    <m/>
  </r>
  <r>
    <n v="230248"/>
    <x v="256"/>
    <s v="RENU RAWAT"/>
    <x v="7"/>
    <x v="0"/>
    <x v="6"/>
    <x v="0"/>
    <x v="0"/>
    <s v="Mutual Fund"/>
    <s v="HDFC MULTI CAP FUND"/>
    <m/>
  </r>
  <r>
    <n v="230246"/>
    <x v="256"/>
    <s v="RAHUL GOEL"/>
    <x v="0"/>
    <x v="0"/>
    <x v="2"/>
    <x v="0"/>
    <x v="0"/>
    <s v="Mutual Fund"/>
    <s v="HDFC MULTI-CAP FUND"/>
    <m/>
  </r>
  <r>
    <n v="230245"/>
    <x v="256"/>
    <s v="RAHUL GOEL"/>
    <x v="0"/>
    <x v="0"/>
    <x v="2"/>
    <x v="0"/>
    <x v="0"/>
    <s v="Mutual Fund"/>
    <s v="Mirae Asset Multi-cap Fund"/>
    <m/>
  </r>
  <r>
    <n v="230241"/>
    <x v="256"/>
    <s v="SENTHIL KUMAR G"/>
    <x v="1"/>
    <x v="0"/>
    <x v="3"/>
    <x v="0"/>
    <x v="1"/>
    <s v="Mutual Fund"/>
    <s v="quant quantamental"/>
    <m/>
  </r>
  <r>
    <n v="230244"/>
    <x v="256"/>
    <s v="SIJO VARGHEESE"/>
    <x v="3"/>
    <x v="0"/>
    <x v="5"/>
    <x v="0"/>
    <x v="0"/>
    <s v="Mutual Fund"/>
    <s v="UTI Nifty 50 Fund"/>
    <m/>
  </r>
  <r>
    <n v="230243"/>
    <x v="256"/>
    <s v="SIJO VARGHEESE"/>
    <x v="11"/>
    <x v="0"/>
    <x v="5"/>
    <x v="0"/>
    <x v="0"/>
    <s v="Mutual Fund"/>
    <s v="kotak Multicap Fund"/>
    <m/>
  </r>
  <r>
    <n v="230242"/>
    <x v="256"/>
    <s v="SIJO VARGHEESE"/>
    <x v="11"/>
    <x v="0"/>
    <x v="5"/>
    <x v="0"/>
    <x v="0"/>
    <s v="Mutual Fund"/>
    <s v="ICICI PRU Multi Asset Fund"/>
    <m/>
  </r>
  <r>
    <n v="230240"/>
    <x v="256"/>
    <s v="SENTHIL KUMAR G"/>
    <x v="1"/>
    <x v="0"/>
    <x v="3"/>
    <x v="0"/>
    <x v="1"/>
    <s v="Mutual Fund"/>
    <s v="HDFC Multicap Fund"/>
    <m/>
  </r>
  <r>
    <n v="230250"/>
    <x v="256"/>
    <s v="MANMOHAN SINGH"/>
    <x v="0"/>
    <x v="0"/>
    <x v="5"/>
    <x v="0"/>
    <x v="0"/>
    <s v="Mutual Fund"/>
    <s v="kotak Multicap Fund"/>
    <m/>
  </r>
  <r>
    <n v="230247"/>
    <x v="256"/>
    <s v="MANPREET SINGH MALIK"/>
    <x v="1"/>
    <x v="0"/>
    <x v="5"/>
    <x v="0"/>
    <x v="0"/>
    <s v="Mutual Fund"/>
    <s v="kotak Multicap Fund"/>
    <m/>
  </r>
  <r>
    <n v="230257"/>
    <x v="257"/>
    <s v="SALINI BAGCHI"/>
    <x v="0"/>
    <x v="0"/>
    <x v="0"/>
    <x v="1"/>
    <x v="0"/>
    <s v="Mutual Fund"/>
    <s v="JM Flexi Cap fund"/>
    <m/>
  </r>
  <r>
    <n v="230256"/>
    <x v="257"/>
    <s v="SALINI BAGCHI"/>
    <x v="0"/>
    <x v="0"/>
    <x v="0"/>
    <x v="1"/>
    <x v="0"/>
    <s v="Mutual Fund"/>
    <s v="ICICI Prudential Multi Asset Fund"/>
    <m/>
  </r>
  <r>
    <n v="230258"/>
    <x v="257"/>
    <s v="SALINI BAGCHI"/>
    <x v="0"/>
    <x v="0"/>
    <x v="0"/>
    <x v="1"/>
    <x v="0"/>
    <s v="Mutual Fund"/>
    <s v="Mirae Asset Great Consumer fund"/>
    <m/>
  </r>
  <r>
    <n v="230253"/>
    <x v="257"/>
    <s v="SAURAV SANJAY AGARWAL"/>
    <x v="3"/>
    <x v="0"/>
    <x v="1"/>
    <x v="1"/>
    <x v="0"/>
    <s v="Mutual Fund"/>
    <s v="quant Quantamental Fund"/>
    <m/>
  </r>
  <r>
    <n v="230254"/>
    <x v="257"/>
    <s v="GAURAV GOYAL"/>
    <x v="4"/>
    <x v="1"/>
    <x v="0"/>
    <x v="1"/>
    <x v="0"/>
    <s v="Mutual Fund"/>
    <s v="Kotak Equity Savings Fund"/>
    <m/>
  </r>
  <r>
    <n v="230262"/>
    <x v="257"/>
    <s v="SUMAN"/>
    <x v="76"/>
    <x v="1"/>
    <x v="2"/>
    <x v="0"/>
    <x v="0"/>
    <s v="Mutual Fund"/>
    <s v="Quant quantamental fund"/>
    <m/>
  </r>
  <r>
    <n v="230255"/>
    <x v="257"/>
    <s v="RAKESH KUMAR MOHANTY"/>
    <x v="1"/>
    <x v="0"/>
    <x v="5"/>
    <x v="0"/>
    <x v="0"/>
    <s v="Mutual Fund"/>
    <s v="HDFC Multicap Fund"/>
    <m/>
  </r>
  <r>
    <n v="230259"/>
    <x v="257"/>
    <s v="RAM SINGH SANGULE"/>
    <x v="1"/>
    <x v="0"/>
    <x v="1"/>
    <x v="0"/>
    <x v="0"/>
    <s v="Mutual Fund"/>
    <s v="quant Quantamental Fund"/>
    <m/>
  </r>
  <r>
    <n v="230252"/>
    <x v="257"/>
    <s v="SAURAV SANJAY AGARWAL"/>
    <x v="1"/>
    <x v="0"/>
    <x v="1"/>
    <x v="1"/>
    <x v="0"/>
    <s v="Mutual Fund"/>
    <s v="JM Flexicap Fund"/>
    <m/>
  </r>
  <r>
    <n v="230261"/>
    <x v="257"/>
    <s v="SUMAN"/>
    <x v="76"/>
    <x v="1"/>
    <x v="2"/>
    <x v="0"/>
    <x v="0"/>
    <s v="Mutual Fund"/>
    <s v="Quant Flexi-Cap Fund"/>
    <m/>
  </r>
  <r>
    <n v="230260"/>
    <x v="257"/>
    <s v="SUMAN"/>
    <x v="98"/>
    <x v="1"/>
    <x v="2"/>
    <x v="0"/>
    <x v="0"/>
    <s v="Mutual Fund"/>
    <s v="Mirae Asset Flexi-cap Fund"/>
    <m/>
  </r>
  <r>
    <n v="230251"/>
    <x v="257"/>
    <s v="ADITYA KAUSHIK"/>
    <x v="7"/>
    <x v="0"/>
    <x v="6"/>
    <x v="1"/>
    <x v="0"/>
    <s v="Mutual Fund"/>
    <s v="HDFC MULTI CAP FUND"/>
    <m/>
  </r>
  <r>
    <n v="230271"/>
    <x v="258"/>
    <s v="NIHAL SINGH"/>
    <x v="0"/>
    <x v="0"/>
    <x v="2"/>
    <x v="0"/>
    <x v="0"/>
    <s v="Mutual Fund"/>
    <s v="JM FLEXI-CAP FUND"/>
    <m/>
  </r>
  <r>
    <n v="230270"/>
    <x v="258"/>
    <s v="GAURAV SINGH"/>
    <x v="0"/>
    <x v="0"/>
    <x v="2"/>
    <x v="0"/>
    <x v="0"/>
    <s v="Mutual Fund"/>
    <s v="ICICI Prudential Multi-Asset Fund"/>
    <m/>
  </r>
  <r>
    <n v="230272"/>
    <x v="258"/>
    <s v="NIHAL SINGH"/>
    <x v="0"/>
    <x v="0"/>
    <x v="2"/>
    <x v="0"/>
    <x v="1"/>
    <s v="Mutual Fund"/>
    <s v="Mirae Asset Great Consumer Fund"/>
    <m/>
  </r>
  <r>
    <n v="230267"/>
    <x v="258"/>
    <s v="KIRTI SHARMA"/>
    <x v="0"/>
    <x v="0"/>
    <x v="6"/>
    <x v="0"/>
    <x v="0"/>
    <s v="Mutual Fund"/>
    <s v="KOTAK MULTI CAP FUND"/>
    <m/>
  </r>
  <r>
    <n v="230273"/>
    <x v="258"/>
    <s v="MOHIT"/>
    <x v="12"/>
    <x v="1"/>
    <x v="3"/>
    <x v="0"/>
    <x v="0"/>
    <s v="Mutual Fund"/>
    <s v="ICICI Multi Asset Fund"/>
    <m/>
  </r>
  <r>
    <n v="230269"/>
    <x v="258"/>
    <s v="AMIT AGGARWAL"/>
    <x v="21"/>
    <x v="1"/>
    <x v="2"/>
    <x v="0"/>
    <x v="0"/>
    <s v="Mutual Fund"/>
    <s v="Mirae Asset Tax Saver Fund"/>
    <m/>
  </r>
  <r>
    <n v="230265"/>
    <x v="258"/>
    <s v="KIRTI SHARMA"/>
    <x v="4"/>
    <x v="0"/>
    <x v="6"/>
    <x v="0"/>
    <x v="0"/>
    <s v="Mutual Fund"/>
    <s v="ICICI PRUDENTIAL MULTI ASSET FUND"/>
    <m/>
  </r>
  <r>
    <n v="230263"/>
    <x v="258"/>
    <s v="KIRTI SHARMA"/>
    <x v="0"/>
    <x v="0"/>
    <x v="6"/>
    <x v="0"/>
    <x v="0"/>
    <s v="Mutual Fund"/>
    <s v="BANK OF INDIA FLEXI CAP FUND"/>
    <m/>
  </r>
  <r>
    <n v="230266"/>
    <x v="258"/>
    <s v="KIRTI SHARMA"/>
    <x v="0"/>
    <x v="0"/>
    <x v="6"/>
    <x v="0"/>
    <x v="0"/>
    <s v="Mutual Fund"/>
    <s v="JM FLEXI CAP FUND"/>
    <m/>
  </r>
  <r>
    <n v="230264"/>
    <x v="258"/>
    <s v="KIRTI SHARMA"/>
    <x v="4"/>
    <x v="0"/>
    <x v="6"/>
    <x v="0"/>
    <x v="0"/>
    <s v="Mutual Fund"/>
    <s v="HDFC MULTI CAP FUND"/>
    <m/>
  </r>
  <r>
    <n v="230268"/>
    <x v="258"/>
    <s v="KIRTI SHARMA"/>
    <x v="0"/>
    <x v="0"/>
    <x v="6"/>
    <x v="0"/>
    <x v="0"/>
    <s v="Mutual Fund"/>
    <s v="UTI MULTI ASSET ALLOCATION FUND"/>
    <m/>
  </r>
  <r>
    <n v="230279"/>
    <x v="259"/>
    <s v="MOU BANERJEE"/>
    <x v="11"/>
    <x v="0"/>
    <x v="0"/>
    <x v="1"/>
    <x v="0"/>
    <s v="Mutual Fund"/>
    <s v="Kotak Multicap fund"/>
    <m/>
  </r>
  <r>
    <n v="230285"/>
    <x v="259"/>
    <s v="SHRADHA HARGUDE"/>
    <x v="6"/>
    <x v="1"/>
    <x v="0"/>
    <x v="1"/>
    <x v="0"/>
    <s v="Mutual Fund"/>
    <s v="ICICI Prudential Multi Asset Fund"/>
    <m/>
  </r>
  <r>
    <n v="230286"/>
    <x v="259"/>
    <s v="SHRADHA HARGUDE"/>
    <x v="6"/>
    <x v="1"/>
    <x v="0"/>
    <x v="1"/>
    <x v="0"/>
    <s v="Mutual Fund"/>
    <s v="HDFC Multicap Fund"/>
    <m/>
  </r>
  <r>
    <n v="230283"/>
    <x v="259"/>
    <s v="HEERU JAGDISH DAYALANI"/>
    <x v="0"/>
    <x v="0"/>
    <x v="2"/>
    <x v="1"/>
    <x v="0"/>
    <s v="Mutual Fund"/>
    <s v="JM FLEXI-CAP FUND"/>
    <m/>
  </r>
  <r>
    <n v="230284"/>
    <x v="259"/>
    <s v="HEERU JAGDISH DAYALANI"/>
    <x v="0"/>
    <x v="0"/>
    <x v="2"/>
    <x v="1"/>
    <x v="0"/>
    <s v="Mutual Fund"/>
    <s v="HDFC MULTI-CAP FUND"/>
    <m/>
  </r>
  <r>
    <n v="230278"/>
    <x v="259"/>
    <s v="MOU BANERJEE"/>
    <x v="11"/>
    <x v="0"/>
    <x v="0"/>
    <x v="1"/>
    <x v="0"/>
    <s v="Mutual Fund"/>
    <s v="ICICI Prudential Multi Asset Fund"/>
    <m/>
  </r>
  <r>
    <n v="230291"/>
    <x v="259"/>
    <s v="MUDDADA SANTOSH KUMAR"/>
    <x v="3"/>
    <x v="0"/>
    <x v="4"/>
    <x v="0"/>
    <x v="0"/>
    <s v="Mutual Fund"/>
    <s v="HDFC MULTICAP FUND"/>
    <m/>
  </r>
  <r>
    <n v="230292"/>
    <x v="259"/>
    <s v="MUDDADA SANTOSH KUMAR"/>
    <x v="1"/>
    <x v="0"/>
    <x v="4"/>
    <x v="0"/>
    <x v="0"/>
    <s v="Mutual Fund"/>
    <s v="JM FLEXICAP FUND"/>
    <m/>
  </r>
  <r>
    <n v="230293"/>
    <x v="259"/>
    <s v="RITU VATS"/>
    <x v="14"/>
    <x v="1"/>
    <x v="4"/>
    <x v="1"/>
    <x v="0"/>
    <s v="Mutual Fund"/>
    <s v="QUANT QUANTAMENTAL FUND"/>
    <m/>
  </r>
  <r>
    <n v="230298"/>
    <x v="259"/>
    <s v="RAHUL SUGUNAN"/>
    <x v="14"/>
    <x v="1"/>
    <x v="4"/>
    <x v="0"/>
    <x v="0"/>
    <s v="Mutual Fund"/>
    <s v="ICICI Prudential Multi Asset fund"/>
    <m/>
  </r>
  <r>
    <n v="230299"/>
    <x v="259"/>
    <s v="RAHUL SUGUNAN"/>
    <x v="14"/>
    <x v="1"/>
    <x v="4"/>
    <x v="0"/>
    <x v="0"/>
    <s v="Mutual Fund"/>
    <s v="quant business cycle fund"/>
    <m/>
  </r>
  <r>
    <n v="230300"/>
    <x v="259"/>
    <s v="RAHUL SUGUNAN"/>
    <x v="14"/>
    <x v="1"/>
    <x v="4"/>
    <x v="0"/>
    <x v="0"/>
    <s v="Mutual Fund"/>
    <s v="HDFC MULTICAP FUND"/>
    <m/>
  </r>
  <r>
    <n v="230276"/>
    <x v="259"/>
    <s v="SAPNA SHARMA DOGRA"/>
    <x v="0"/>
    <x v="0"/>
    <x v="2"/>
    <x v="1"/>
    <x v="0"/>
    <s v="Mutual Fund"/>
    <s v="Quant quantamental fund"/>
    <m/>
  </r>
  <r>
    <n v="230280"/>
    <x v="259"/>
    <s v="KUNDAN LAL"/>
    <x v="6"/>
    <x v="1"/>
    <x v="6"/>
    <x v="0"/>
    <x v="1"/>
    <s v="Mutual Fund"/>
    <s v="QUNAT BUSINESS CYCLE FUND"/>
    <m/>
  </r>
  <r>
    <n v="230281"/>
    <x v="259"/>
    <s v="AMOL PANDURANG MANE"/>
    <x v="6"/>
    <x v="1"/>
    <x v="6"/>
    <x v="0"/>
    <x v="0"/>
    <s v="Mutual Fund"/>
    <s v="ICICI PRUDENTIAL MULTI ASSET FUND"/>
    <m/>
  </r>
  <r>
    <n v="230282"/>
    <x v="259"/>
    <s v="AMOL PANDURANG MANE"/>
    <x v="6"/>
    <x v="1"/>
    <x v="6"/>
    <x v="0"/>
    <x v="0"/>
    <s v="Mutual Fund"/>
    <s v="HDFC FOCUSED 30 FUND"/>
    <m/>
  </r>
  <r>
    <n v="230287"/>
    <x v="259"/>
    <s v="SUMIT KUMAR"/>
    <x v="11"/>
    <x v="0"/>
    <x v="5"/>
    <x v="0"/>
    <x v="0"/>
    <s v="Mutual Fund"/>
    <s v="Mirae Asset Flexicap Fund"/>
    <m/>
  </r>
  <r>
    <n v="230290"/>
    <x v="259"/>
    <s v="KHUSHAL SINGH"/>
    <x v="1"/>
    <x v="0"/>
    <x v="1"/>
    <x v="1"/>
    <x v="0"/>
    <s v="Mutual Fund"/>
    <s v="HDFC MULTICAP FUND"/>
    <m/>
  </r>
  <r>
    <n v="230288"/>
    <x v="259"/>
    <s v="SUMIT KUMAR"/>
    <x v="11"/>
    <x v="0"/>
    <x v="5"/>
    <x v="0"/>
    <x v="0"/>
    <s v="Mutual Fund"/>
    <s v="HDFC Multicap Fund"/>
    <m/>
  </r>
  <r>
    <n v="230289"/>
    <x v="259"/>
    <s v="SUMIT KUMAR"/>
    <x v="22"/>
    <x v="1"/>
    <x v="5"/>
    <x v="0"/>
    <x v="0"/>
    <s v="Mutual Fund"/>
    <s v="ICICI PRU Multi Asset Fund"/>
    <m/>
  </r>
  <r>
    <n v="230277"/>
    <x v="259"/>
    <s v="SAPNA SHARMA DOGRA"/>
    <x v="0"/>
    <x v="0"/>
    <x v="2"/>
    <x v="1"/>
    <x v="0"/>
    <s v="Mutual Fund"/>
    <s v="Mirae Asset Great Consumer Fund"/>
    <m/>
  </r>
  <r>
    <n v="230274"/>
    <x v="259"/>
    <s v="SAPNA SHARMA DOGRA"/>
    <x v="0"/>
    <x v="0"/>
    <x v="2"/>
    <x v="1"/>
    <x v="0"/>
    <s v="Mutual Fund"/>
    <s v="HDFC MULTI-CAP FUND"/>
    <m/>
  </r>
  <r>
    <n v="230275"/>
    <x v="259"/>
    <s v="SAPNA SHARMA DOGRA"/>
    <x v="0"/>
    <x v="0"/>
    <x v="2"/>
    <x v="1"/>
    <x v="0"/>
    <s v="Mutual Fund"/>
    <s v="BOI Flexi-Cap Fund"/>
    <m/>
  </r>
  <r>
    <n v="230294"/>
    <x v="259"/>
    <s v="KUNDAN LAL"/>
    <x v="3"/>
    <x v="0"/>
    <x v="6"/>
    <x v="0"/>
    <x v="0"/>
    <s v="Mutual Fund"/>
    <s v="HDFC MULTI CAP FUND"/>
    <m/>
  </r>
  <r>
    <n v="230295"/>
    <x v="259"/>
    <s v="KUNDAN LAL"/>
    <x v="3"/>
    <x v="0"/>
    <x v="6"/>
    <x v="0"/>
    <x v="1"/>
    <s v="Mutual Fund"/>
    <s v="HDFC MULTI CAP FUND"/>
    <m/>
  </r>
  <r>
    <n v="230296"/>
    <x v="259"/>
    <s v="RASHMI"/>
    <x v="17"/>
    <x v="1"/>
    <x v="6"/>
    <x v="0"/>
    <x v="1"/>
    <s v="Mutual Fund"/>
    <s v="CANARA ROBECO MULTI CAP FUND"/>
    <m/>
  </r>
  <r>
    <n v="230297"/>
    <x v="259"/>
    <s v="RASHMI"/>
    <x v="17"/>
    <x v="1"/>
    <x v="6"/>
    <x v="0"/>
    <x v="1"/>
    <s v="Mutual Fund"/>
    <s v="MIRAE ASSET GREAT CONSUMER FUND"/>
    <m/>
  </r>
  <r>
    <n v="230315"/>
    <x v="260"/>
    <s v="ARBIND BHANDARI"/>
    <x v="11"/>
    <x v="0"/>
    <x v="2"/>
    <x v="1"/>
    <x v="0"/>
    <s v="Mutual Fund"/>
    <s v="HDFC MULTI-CAP FUND"/>
    <m/>
  </r>
  <r>
    <n v="230306"/>
    <x v="260"/>
    <s v="SUNIL RATHORE"/>
    <x v="0"/>
    <x v="0"/>
    <x v="2"/>
    <x v="0"/>
    <x v="0"/>
    <s v="Mutual Fund"/>
    <s v="HDFC MULTI-CAP FUND"/>
    <m/>
  </r>
  <r>
    <n v="230313"/>
    <x v="260"/>
    <s v="VISHESH"/>
    <x v="9"/>
    <x v="1"/>
    <x v="2"/>
    <x v="0"/>
    <x v="0"/>
    <s v="Mutual Fund"/>
    <s v="ICICI Prudential Multi-Asset Fund"/>
    <m/>
  </r>
  <r>
    <n v="230314"/>
    <x v="260"/>
    <s v="ARBIND BHANDARI"/>
    <x v="11"/>
    <x v="0"/>
    <x v="2"/>
    <x v="1"/>
    <x v="0"/>
    <s v="Mutual Fund"/>
    <s v="ICICI Prudential Multi-Asset Fund"/>
    <m/>
  </r>
  <r>
    <n v="230311"/>
    <x v="260"/>
    <s v="VISHESH"/>
    <x v="0"/>
    <x v="0"/>
    <x v="2"/>
    <x v="0"/>
    <x v="0"/>
    <s v="Mutual Fund"/>
    <s v="Mirae Asset Great Consumer Fund"/>
    <m/>
  </r>
  <r>
    <n v="230310"/>
    <x v="260"/>
    <s v="VISHESH"/>
    <x v="0"/>
    <x v="0"/>
    <x v="2"/>
    <x v="0"/>
    <x v="0"/>
    <s v="Mutual Fund"/>
    <s v="HDFC MULTI-CAP FUND"/>
    <m/>
  </r>
  <r>
    <n v="230341"/>
    <x v="260"/>
    <s v="SOURAV KHANNA"/>
    <x v="3"/>
    <x v="0"/>
    <x v="1"/>
    <x v="0"/>
    <x v="0"/>
    <s v="Mutual Fund"/>
    <s v="HDFC Multi Cap Fund"/>
    <m/>
  </r>
  <r>
    <n v="230312"/>
    <x v="260"/>
    <s v="VISHESH"/>
    <x v="9"/>
    <x v="1"/>
    <x v="2"/>
    <x v="0"/>
    <x v="0"/>
    <s v="Mutual Fund"/>
    <s v="Kotak Multicap Fund"/>
    <m/>
  </r>
  <r>
    <n v="230318"/>
    <x v="260"/>
    <s v="NIDHI GUPTA"/>
    <x v="0"/>
    <x v="1"/>
    <x v="2"/>
    <x v="0"/>
    <x v="0"/>
    <s v="Mutual Fund"/>
    <s v="ICICI Prudential Multi-Asset Fund"/>
    <m/>
  </r>
  <r>
    <n v="230304"/>
    <x v="260"/>
    <s v="SUMAN"/>
    <x v="25"/>
    <x v="1"/>
    <x v="2"/>
    <x v="0"/>
    <x v="1"/>
    <s v="Mutual Fund"/>
    <s v="Quant Flexi-Cap Fund"/>
    <m/>
  </r>
  <r>
    <n v="230319"/>
    <x v="260"/>
    <s v="S MUTHUKUMARAN"/>
    <x v="1"/>
    <x v="0"/>
    <x v="3"/>
    <x v="0"/>
    <x v="0"/>
    <s v="Mutual Fund"/>
    <s v="JM flexi Cap fund"/>
    <m/>
  </r>
  <r>
    <n v="230301"/>
    <x v="260"/>
    <s v="HIMANSHU"/>
    <x v="7"/>
    <x v="0"/>
    <x v="6"/>
    <x v="1"/>
    <x v="0"/>
    <s v="Mutual Fund"/>
    <s v="ICICI PRUDENTIAL MULTI ASSET FUND"/>
    <m/>
  </r>
  <r>
    <n v="230309"/>
    <x v="260"/>
    <s v="RAKESH KUMAR MISHRA"/>
    <x v="1"/>
    <x v="0"/>
    <x v="5"/>
    <x v="0"/>
    <x v="0"/>
    <s v="Mutual Fund"/>
    <s v="HDFC Multicap Fund"/>
    <m/>
  </r>
  <r>
    <n v="230307"/>
    <x v="260"/>
    <s v="RAKESH KUMAR MOHANTY"/>
    <x v="28"/>
    <x v="1"/>
    <x v="5"/>
    <x v="0"/>
    <x v="1"/>
    <s v="Mutual Fund"/>
    <s v="HDFC Multicap Fund"/>
    <m/>
  </r>
  <r>
    <n v="230308"/>
    <x v="260"/>
    <s v="RAKESH KUMAR SINHA"/>
    <x v="1"/>
    <x v="0"/>
    <x v="5"/>
    <x v="0"/>
    <x v="0"/>
    <s v="Mutual Fund"/>
    <s v="kotak Multicap Fund"/>
    <m/>
  </r>
  <r>
    <n v="230305"/>
    <x v="260"/>
    <s v="SUNIL RATHORE"/>
    <x v="0"/>
    <x v="0"/>
    <x v="2"/>
    <x v="0"/>
    <x v="0"/>
    <s v="Mutual Fund"/>
    <s v="ICICI Prudential Multi-Asset Fund"/>
    <m/>
  </r>
  <r>
    <n v="230303"/>
    <x v="260"/>
    <s v="CHANDERPAL YADAV"/>
    <x v="18"/>
    <x v="0"/>
    <x v="6"/>
    <x v="0"/>
    <x v="1"/>
    <s v="Mutual Fund"/>
    <s v="KOTAK MULTI CAP FUND"/>
    <m/>
  </r>
  <r>
    <n v="230317"/>
    <x v="260"/>
    <s v="PRABHAVATI PRABHAKAR TODANKAR"/>
    <x v="6"/>
    <x v="1"/>
    <x v="6"/>
    <x v="1"/>
    <x v="0"/>
    <s v="Mutual Fund"/>
    <s v="HDFC MULTI CAP FUND"/>
    <m/>
  </r>
  <r>
    <n v="230316"/>
    <x v="260"/>
    <s v="PRABHAVATI PRABHAKAR TODANKAR"/>
    <x v="6"/>
    <x v="1"/>
    <x v="6"/>
    <x v="1"/>
    <x v="0"/>
    <s v="Mutual Fund"/>
    <s v="ICICI PRUDENTIAL MULTI ASSET FUND"/>
    <m/>
  </r>
  <r>
    <n v="230302"/>
    <x v="260"/>
    <s v="HIMANSHU"/>
    <x v="7"/>
    <x v="0"/>
    <x v="6"/>
    <x v="1"/>
    <x v="0"/>
    <s v="Mutual Fund"/>
    <s v="HDFC MULTI CAP FUND"/>
    <m/>
  </r>
  <r>
    <n v="230320"/>
    <x v="261"/>
    <s v="DIKSHA SHARMA"/>
    <x v="28"/>
    <x v="1"/>
    <x v="0"/>
    <x v="0"/>
    <x v="0"/>
    <s v="Mutual Fund"/>
    <s v="Mahindra Manulife Multicap fund"/>
    <m/>
  </r>
  <r>
    <n v="230323"/>
    <x v="261"/>
    <s v="INDRAJEET"/>
    <x v="0"/>
    <x v="0"/>
    <x v="6"/>
    <x v="0"/>
    <x v="0"/>
    <s v="Mutual Fund"/>
    <s v="HDFC MULTI CAP FUND"/>
    <m/>
  </r>
  <r>
    <n v="230322"/>
    <x v="261"/>
    <s v="MOHD HAMRAJ"/>
    <x v="11"/>
    <x v="0"/>
    <x v="0"/>
    <x v="0"/>
    <x v="0"/>
    <s v="Mutual Fund"/>
    <s v="Kotak ELSS Tax saver fund"/>
    <m/>
  </r>
  <r>
    <n v="230324"/>
    <x v="261"/>
    <s v="INDRAJEET"/>
    <x v="0"/>
    <x v="0"/>
    <x v="6"/>
    <x v="0"/>
    <x v="0"/>
    <s v="Mutual Fund"/>
    <s v="KOTAK MULTI CAP FUND"/>
    <m/>
  </r>
  <r>
    <n v="230330"/>
    <x v="261"/>
    <s v="GAURAV GOYAL"/>
    <x v="4"/>
    <x v="1"/>
    <x v="0"/>
    <x v="1"/>
    <x v="0"/>
    <s v="Mutual Fund"/>
    <s v="Kotak Equity Savings Fund"/>
    <m/>
  </r>
  <r>
    <n v="230321"/>
    <x v="261"/>
    <s v="DEEPAK GUPTA"/>
    <x v="6"/>
    <x v="1"/>
    <x v="0"/>
    <x v="0"/>
    <x v="1"/>
    <s v="Mutual Fund"/>
    <s v="Canara Robeco Equity Tax Saver fund"/>
    <m/>
  </r>
  <r>
    <n v="230335"/>
    <x v="261"/>
    <s v="POOJA RAJESH SHARMA"/>
    <x v="3"/>
    <x v="0"/>
    <x v="1"/>
    <x v="0"/>
    <x v="0"/>
    <s v="Mutual Fund"/>
    <s v="quant Quantamental Fund"/>
    <m/>
  </r>
  <r>
    <n v="230334"/>
    <x v="261"/>
    <s v="DEEPAK VAIDYA"/>
    <x v="0"/>
    <x v="0"/>
    <x v="1"/>
    <x v="0"/>
    <x v="0"/>
    <s v="Mutual Fund"/>
    <s v="quant Quantamental Fun"/>
    <m/>
  </r>
  <r>
    <n v="230326"/>
    <x v="261"/>
    <s v="JYOTSNA"/>
    <x v="3"/>
    <x v="0"/>
    <x v="1"/>
    <x v="1"/>
    <x v="0"/>
    <s v="Mutual Fund"/>
    <s v="quant Quantamental Fund"/>
    <m/>
  </r>
  <r>
    <n v="230325"/>
    <x v="261"/>
    <s v="JYOTSNA"/>
    <x v="3"/>
    <x v="0"/>
    <x v="1"/>
    <x v="1"/>
    <x v="0"/>
    <s v="Mutual Fund"/>
    <s v="HDFC Multi Cap Fund"/>
    <m/>
  </r>
  <r>
    <n v="230329"/>
    <x v="261"/>
    <s v="DESHRAJ"/>
    <x v="1"/>
    <x v="0"/>
    <x v="5"/>
    <x v="0"/>
    <x v="0"/>
    <s v="Mutual Fund"/>
    <s v="HDFC Focused 30 Fund"/>
    <m/>
  </r>
  <r>
    <n v="230328"/>
    <x v="261"/>
    <s v="GAURAV JINDAL"/>
    <x v="1"/>
    <x v="0"/>
    <x v="5"/>
    <x v="0"/>
    <x v="0"/>
    <s v="Mutual Fund"/>
    <s v="HDFC Multicap Fund"/>
    <m/>
  </r>
  <r>
    <n v="230327"/>
    <x v="261"/>
    <s v="JYOTSNA"/>
    <x v="10"/>
    <x v="0"/>
    <x v="1"/>
    <x v="1"/>
    <x v="0"/>
    <s v="Mutual Fund"/>
    <s v="ICICI Prudential Multi-Asset Fund"/>
    <m/>
  </r>
  <r>
    <n v="230342"/>
    <x v="262"/>
    <s v="SANDESH RAO"/>
    <x v="0"/>
    <x v="0"/>
    <x v="4"/>
    <x v="0"/>
    <x v="0"/>
    <s v="Mutual Fund"/>
    <s v="ICICI Prudential Multi Asset fund"/>
    <m/>
  </r>
  <r>
    <n v="230332"/>
    <x v="262"/>
    <s v="JAGDISH MOHANDAS DAYALANI"/>
    <x v="0"/>
    <x v="0"/>
    <x v="2"/>
    <x v="1"/>
    <x v="0"/>
    <s v="Mutual Fund"/>
    <s v="Canara Robeco Multi-cap Fund"/>
    <m/>
  </r>
  <r>
    <n v="230333"/>
    <x v="262"/>
    <s v="DEEPALI NANDWANI SUR"/>
    <x v="4"/>
    <x v="0"/>
    <x v="5"/>
    <x v="0"/>
    <x v="0"/>
    <s v="Mutual Fund"/>
    <s v="JM Flexicap Fund"/>
    <m/>
  </r>
  <r>
    <n v="230343"/>
    <x v="262"/>
    <s v="PRATIBHA JOSHI"/>
    <x v="7"/>
    <x v="0"/>
    <x v="4"/>
    <x v="0"/>
    <x v="0"/>
    <s v="Mutual Fund"/>
    <s v="MIRAE ASSET GREAT CONSUMER FUND"/>
    <m/>
  </r>
  <r>
    <n v="230338"/>
    <x v="262"/>
    <s v="RICHA SHARMA"/>
    <x v="10"/>
    <x v="0"/>
    <x v="1"/>
    <x v="1"/>
    <x v="0"/>
    <s v="Mutual Fund"/>
    <s v="icici pru multi asset fund"/>
    <m/>
  </r>
  <r>
    <n v="230339"/>
    <x v="262"/>
    <s v="RICHA SHARMA"/>
    <x v="10"/>
    <x v="0"/>
    <x v="1"/>
    <x v="1"/>
    <x v="0"/>
    <s v="Mutual Fund"/>
    <s v="HDFC MULTICAP FUND"/>
    <m/>
  </r>
  <r>
    <n v="230337"/>
    <x v="262"/>
    <s v="SALMA CHOUDHARY"/>
    <x v="0"/>
    <x v="0"/>
    <x v="3"/>
    <x v="1"/>
    <x v="0"/>
    <s v="Mutual Fund"/>
    <s v="ICICI Multi Asset Fund"/>
    <m/>
  </r>
  <r>
    <n v="230331"/>
    <x v="262"/>
    <s v="JAGDISH MOHANDAS DAYALANI"/>
    <x v="0"/>
    <x v="0"/>
    <x v="2"/>
    <x v="1"/>
    <x v="0"/>
    <s v="Mutual Fund"/>
    <s v="Quant quantamental fund"/>
    <m/>
  </r>
  <r>
    <n v="230336"/>
    <x v="262"/>
    <s v="SALMA CHOUDHARY"/>
    <x v="0"/>
    <x v="0"/>
    <x v="3"/>
    <x v="1"/>
    <x v="0"/>
    <s v="Mutual Fund"/>
    <s v="HDFC Multicap Fund"/>
    <m/>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656">
  <r>
    <n v="194769"/>
    <x v="0"/>
    <x v="0"/>
    <x v="0"/>
    <x v="0"/>
    <x v="0"/>
    <x v="0"/>
    <x v="0"/>
    <s v="Mutual Fund"/>
    <s v="ICICI Prudential Equity &amp; Debt fund"/>
  </r>
  <r>
    <n v="194770"/>
    <x v="0"/>
    <x v="0"/>
    <x v="0"/>
    <x v="0"/>
    <x v="0"/>
    <x v="0"/>
    <x v="0"/>
    <s v="Mutual Fund"/>
    <s v="Quant Flexi Cap Fund"/>
  </r>
  <r>
    <n v="194772"/>
    <x v="0"/>
    <x v="1"/>
    <x v="1"/>
    <x v="0"/>
    <x v="1"/>
    <x v="0"/>
    <x v="1"/>
    <s v="Mutual Fund"/>
    <s v="HDFC FOCUSED 30 FUND"/>
  </r>
  <r>
    <n v="194767"/>
    <x v="0"/>
    <x v="2"/>
    <x v="2"/>
    <x v="0"/>
    <x v="2"/>
    <x v="0"/>
    <x v="0"/>
    <s v="Mutual Fund"/>
    <s v="Quant Active Fund"/>
  </r>
  <r>
    <n v="194774"/>
    <x v="0"/>
    <x v="3"/>
    <x v="3"/>
    <x v="0"/>
    <x v="3"/>
    <x v="0"/>
    <x v="0"/>
    <s v="Mutual Fund"/>
    <s v="Mirae Asset Tax Saver Fund"/>
  </r>
  <r>
    <n v="194771"/>
    <x v="0"/>
    <x v="1"/>
    <x v="1"/>
    <x v="0"/>
    <x v="1"/>
    <x v="0"/>
    <x v="1"/>
    <s v="Mutual Fund"/>
    <s v="quant tax plan"/>
  </r>
  <r>
    <n v="194768"/>
    <x v="0"/>
    <x v="4"/>
    <x v="4"/>
    <x v="0"/>
    <x v="2"/>
    <x v="0"/>
    <x v="1"/>
    <s v="Mutual Fund"/>
    <s v="Quant Flexi-Cap Fund"/>
  </r>
  <r>
    <n v="194773"/>
    <x v="0"/>
    <x v="5"/>
    <x v="1"/>
    <x v="0"/>
    <x v="2"/>
    <x v="0"/>
    <x v="1"/>
    <s v="Mutual Fund"/>
    <s v="Parag Parikh Tax Saver Fund"/>
  </r>
  <r>
    <n v="194780"/>
    <x v="1"/>
    <x v="6"/>
    <x v="0"/>
    <x v="0"/>
    <x v="2"/>
    <x v="0"/>
    <x v="1"/>
    <s v="Mutual Fund"/>
    <s v="Quant Flexi-Cap Fund"/>
  </r>
  <r>
    <n v="194788"/>
    <x v="1"/>
    <x v="7"/>
    <x v="0"/>
    <x v="0"/>
    <x v="2"/>
    <x v="0"/>
    <x v="2"/>
    <s v="Mutual Fund"/>
    <s v="canara robeco emerging equities fund"/>
  </r>
  <r>
    <n v="194789"/>
    <x v="1"/>
    <x v="2"/>
    <x v="0"/>
    <x v="0"/>
    <x v="2"/>
    <x v="0"/>
    <x v="2"/>
    <s v="Mutual Fund"/>
    <s v="Mirae Asset Tax Saver Fund"/>
  </r>
  <r>
    <n v="194784"/>
    <x v="1"/>
    <x v="8"/>
    <x v="5"/>
    <x v="0"/>
    <x v="2"/>
    <x v="0"/>
    <x v="1"/>
    <s v="Mutual Fund"/>
    <s v="HDFC FOCUSED 30 FUND"/>
  </r>
  <r>
    <n v="194786"/>
    <x v="1"/>
    <x v="9"/>
    <x v="0"/>
    <x v="1"/>
    <x v="2"/>
    <x v="0"/>
    <x v="0"/>
    <s v="Mutual Fund"/>
    <s v="quant tax plan"/>
  </r>
  <r>
    <n v="194779"/>
    <x v="1"/>
    <x v="10"/>
    <x v="0"/>
    <x v="0"/>
    <x v="2"/>
    <x v="0"/>
    <x v="1"/>
    <s v="Mutual Fund"/>
    <s v="Kotak Multicap Fund"/>
  </r>
  <r>
    <n v="194790"/>
    <x v="1"/>
    <x v="11"/>
    <x v="4"/>
    <x v="1"/>
    <x v="4"/>
    <x v="0"/>
    <x v="0"/>
    <s v="Mutual Fund"/>
    <s v="quant absolute fund"/>
  </r>
  <r>
    <n v="194794"/>
    <x v="1"/>
    <x v="12"/>
    <x v="6"/>
    <x v="1"/>
    <x v="4"/>
    <x v="0"/>
    <x v="0"/>
    <s v="Mutual Fund"/>
    <s v="Quant Active Fund"/>
  </r>
  <r>
    <n v="194795"/>
    <x v="1"/>
    <x v="12"/>
    <x v="6"/>
    <x v="1"/>
    <x v="4"/>
    <x v="0"/>
    <x v="0"/>
    <s v="Mutual Fund"/>
    <s v="Kotak Multicap Fund"/>
  </r>
  <r>
    <n v="194796"/>
    <x v="1"/>
    <x v="12"/>
    <x v="6"/>
    <x v="1"/>
    <x v="4"/>
    <x v="0"/>
    <x v="0"/>
    <s v="Mutual Fund"/>
    <s v="CANARA SMALLCAP FUND"/>
  </r>
  <r>
    <n v="194791"/>
    <x v="1"/>
    <x v="13"/>
    <x v="4"/>
    <x v="1"/>
    <x v="4"/>
    <x v="0"/>
    <x v="0"/>
    <s v="Mutual Fund"/>
    <s v="BOI AXA FLEXICAP FUND"/>
  </r>
  <r>
    <n v="194792"/>
    <x v="1"/>
    <x v="12"/>
    <x v="6"/>
    <x v="1"/>
    <x v="4"/>
    <x v="0"/>
    <x v="0"/>
    <s v="Mutual Fund"/>
    <s v="BOI AXA FLEXICAP FUND"/>
  </r>
  <r>
    <n v="194793"/>
    <x v="1"/>
    <x v="12"/>
    <x v="6"/>
    <x v="1"/>
    <x v="4"/>
    <x v="0"/>
    <x v="0"/>
    <s v="Mutual Fund"/>
    <s v="quant absolute fund"/>
  </r>
  <r>
    <n v="194778"/>
    <x v="1"/>
    <x v="10"/>
    <x v="0"/>
    <x v="0"/>
    <x v="2"/>
    <x v="0"/>
    <x v="1"/>
    <s v="Mutual Fund"/>
    <s v="quant absolute fund"/>
  </r>
  <r>
    <n v="194777"/>
    <x v="1"/>
    <x v="14"/>
    <x v="1"/>
    <x v="0"/>
    <x v="1"/>
    <x v="0"/>
    <x v="0"/>
    <s v="Mutual Fund"/>
    <s v="HDFC FOCUSED 30 FUND"/>
  </r>
  <r>
    <n v="194781"/>
    <x v="1"/>
    <x v="15"/>
    <x v="1"/>
    <x v="0"/>
    <x v="1"/>
    <x v="0"/>
    <x v="0"/>
    <s v="Mutual Fund"/>
    <s v="Quant Flexi Cap Fund"/>
  </r>
  <r>
    <n v="194782"/>
    <x v="1"/>
    <x v="15"/>
    <x v="3"/>
    <x v="0"/>
    <x v="1"/>
    <x v="0"/>
    <x v="1"/>
    <s v="Mutual Fund"/>
    <s v="Quant Flexi Cap Fund"/>
  </r>
  <r>
    <n v="194776"/>
    <x v="1"/>
    <x v="14"/>
    <x v="1"/>
    <x v="0"/>
    <x v="1"/>
    <x v="0"/>
    <x v="0"/>
    <s v="Mutual Fund"/>
    <s v="Quant Flexi Cap Fund"/>
  </r>
  <r>
    <n v="194803"/>
    <x v="1"/>
    <x v="16"/>
    <x v="1"/>
    <x v="0"/>
    <x v="1"/>
    <x v="0"/>
    <x v="2"/>
    <s v="Mutual Fund"/>
    <s v="Kotak Multicap Fund"/>
  </r>
  <r>
    <n v="194806"/>
    <x v="1"/>
    <x v="17"/>
    <x v="0"/>
    <x v="0"/>
    <x v="1"/>
    <x v="0"/>
    <x v="2"/>
    <s v="Mutual Fund"/>
    <s v="Parag Parikh Tax Saver Fund"/>
  </r>
  <r>
    <n v="194775"/>
    <x v="1"/>
    <x v="14"/>
    <x v="3"/>
    <x v="0"/>
    <x v="1"/>
    <x v="0"/>
    <x v="1"/>
    <s v="Mutual Fund"/>
    <s v="Quant Flexi Cap Fund"/>
  </r>
  <r>
    <n v="194804"/>
    <x v="1"/>
    <x v="18"/>
    <x v="3"/>
    <x v="0"/>
    <x v="1"/>
    <x v="1"/>
    <x v="0"/>
    <s v="Mutual Fund"/>
    <s v="Kotak Multicap Fund"/>
  </r>
  <r>
    <n v="195281"/>
    <x v="1"/>
    <x v="19"/>
    <x v="4"/>
    <x v="0"/>
    <x v="2"/>
    <x v="0"/>
    <x v="0"/>
    <s v="Mutual Fund"/>
    <s v="Quant Flexi-Cap Fund"/>
  </r>
  <r>
    <n v="195282"/>
    <x v="1"/>
    <x v="19"/>
    <x v="4"/>
    <x v="0"/>
    <x v="2"/>
    <x v="0"/>
    <x v="0"/>
    <s v="Mutual Fund"/>
    <s v="HDFC FOCUSED 30 FUND"/>
  </r>
  <r>
    <n v="194785"/>
    <x v="1"/>
    <x v="8"/>
    <x v="1"/>
    <x v="0"/>
    <x v="2"/>
    <x v="0"/>
    <x v="0"/>
    <s v="Mutual Fund"/>
    <s v="Quant Flexi-Cap Fund"/>
  </r>
  <r>
    <n v="195180"/>
    <x v="1"/>
    <x v="19"/>
    <x v="4"/>
    <x v="0"/>
    <x v="2"/>
    <x v="0"/>
    <x v="0"/>
    <s v="Mutual Fund"/>
    <s v="Canara Robeco Small-cap Fund"/>
  </r>
  <r>
    <n v="194805"/>
    <x v="1"/>
    <x v="18"/>
    <x v="3"/>
    <x v="0"/>
    <x v="1"/>
    <x v="1"/>
    <x v="0"/>
    <s v="Mutual Fund"/>
    <s v="Parag Parikh Tax Saver Fund"/>
  </r>
  <r>
    <n v="194787"/>
    <x v="1"/>
    <x v="20"/>
    <x v="7"/>
    <x v="0"/>
    <x v="5"/>
    <x v="0"/>
    <x v="1"/>
    <s v="Mutual Fund"/>
    <s v="Kotak Multicap Fund"/>
  </r>
  <r>
    <n v="194783"/>
    <x v="1"/>
    <x v="21"/>
    <x v="0"/>
    <x v="0"/>
    <x v="3"/>
    <x v="0"/>
    <x v="0"/>
    <s v="Mutual Fund"/>
    <s v="Quant Tax Plan Fund"/>
  </r>
  <r>
    <n v="194797"/>
    <x v="2"/>
    <x v="22"/>
    <x v="0"/>
    <x v="0"/>
    <x v="2"/>
    <x v="0"/>
    <x v="1"/>
    <s v="Mutual Fund"/>
    <s v="HDFC FOCUSED 30 FUND"/>
  </r>
  <r>
    <n v="194801"/>
    <x v="2"/>
    <x v="23"/>
    <x v="0"/>
    <x v="0"/>
    <x v="2"/>
    <x v="0"/>
    <x v="1"/>
    <s v="Mutual Fund"/>
    <s v="HDFC FOCUSED 30 FUND"/>
  </r>
  <r>
    <n v="194816"/>
    <x v="2"/>
    <x v="24"/>
    <x v="0"/>
    <x v="0"/>
    <x v="2"/>
    <x v="0"/>
    <x v="1"/>
    <s v="Mutual Fund"/>
    <s v="Canara Robeco Focused Equity Fund"/>
  </r>
  <r>
    <n v="194815"/>
    <x v="2"/>
    <x v="24"/>
    <x v="0"/>
    <x v="0"/>
    <x v="2"/>
    <x v="0"/>
    <x v="1"/>
    <s v="Mutual Fund"/>
    <s v="Quant Flexi-Cap Fund"/>
  </r>
  <r>
    <n v="194798"/>
    <x v="2"/>
    <x v="25"/>
    <x v="1"/>
    <x v="0"/>
    <x v="5"/>
    <x v="0"/>
    <x v="1"/>
    <s v="Mutual Fund"/>
    <s v="quant absolute fund"/>
  </r>
  <r>
    <n v="194810"/>
    <x v="2"/>
    <x v="26"/>
    <x v="7"/>
    <x v="0"/>
    <x v="5"/>
    <x v="0"/>
    <x v="0"/>
    <s v="Mutual Fund"/>
    <s v="HDFC FOCUSED 30 FUND"/>
  </r>
  <r>
    <n v="195019"/>
    <x v="2"/>
    <x v="27"/>
    <x v="8"/>
    <x v="0"/>
    <x v="2"/>
    <x v="0"/>
    <x v="0"/>
    <s v="Mutual Fund"/>
    <s v="Quant Flexi-Cap Fund"/>
  </r>
  <r>
    <n v="194821"/>
    <x v="2"/>
    <x v="28"/>
    <x v="9"/>
    <x v="1"/>
    <x v="0"/>
    <x v="0"/>
    <x v="0"/>
    <s v="Mutual Fund"/>
    <s v="Parag Parikh Tax Saver Fund"/>
  </r>
  <r>
    <n v="194818"/>
    <x v="2"/>
    <x v="29"/>
    <x v="0"/>
    <x v="0"/>
    <x v="0"/>
    <x v="0"/>
    <x v="0"/>
    <s v="Mutual Fund"/>
    <s v="Tata Small cap fund"/>
  </r>
  <r>
    <n v="194819"/>
    <x v="2"/>
    <x v="30"/>
    <x v="0"/>
    <x v="0"/>
    <x v="0"/>
    <x v="0"/>
    <x v="0"/>
    <s v="Mutual Fund"/>
    <s v="SBI Magnum Childrens Benefit fund - Investment Plan"/>
  </r>
  <r>
    <n v="194820"/>
    <x v="2"/>
    <x v="28"/>
    <x v="4"/>
    <x v="1"/>
    <x v="0"/>
    <x v="0"/>
    <x v="0"/>
    <s v="Mutual Fund"/>
    <s v="Mirae Asset Tax Saver Fund"/>
  </r>
  <r>
    <n v="194802"/>
    <x v="2"/>
    <x v="23"/>
    <x v="0"/>
    <x v="0"/>
    <x v="2"/>
    <x v="0"/>
    <x v="1"/>
    <s v="Mutual Fund"/>
    <s v="Quant Flexi-Cap Fund"/>
  </r>
  <r>
    <n v="194800"/>
    <x v="2"/>
    <x v="31"/>
    <x v="0"/>
    <x v="0"/>
    <x v="2"/>
    <x v="0"/>
    <x v="2"/>
    <s v="Mutual Fund"/>
    <s v="Canara Robeco Equity Hybrid Fund."/>
  </r>
  <r>
    <n v="194817"/>
    <x v="2"/>
    <x v="27"/>
    <x v="0"/>
    <x v="0"/>
    <x v="2"/>
    <x v="0"/>
    <x v="1"/>
    <s v="Mutual Fund"/>
    <s v="SBI small-cap fund."/>
  </r>
  <r>
    <n v="194837"/>
    <x v="2"/>
    <x v="32"/>
    <x v="0"/>
    <x v="0"/>
    <x v="1"/>
    <x v="0"/>
    <x v="1"/>
    <s v="Mutual Fund"/>
    <s v="Quant Flexi Cap Fund"/>
  </r>
  <r>
    <n v="194844"/>
    <x v="2"/>
    <x v="33"/>
    <x v="0"/>
    <x v="0"/>
    <x v="1"/>
    <x v="0"/>
    <x v="0"/>
    <s v="Mutual Fund"/>
    <s v="Kotak Multicap Fund"/>
  </r>
  <r>
    <n v="194846"/>
    <x v="2"/>
    <x v="34"/>
    <x v="0"/>
    <x v="0"/>
    <x v="1"/>
    <x v="0"/>
    <x v="0"/>
    <s v="Mutual Fund"/>
    <s v="canara rebeco small cap fund"/>
  </r>
  <r>
    <n v="194838"/>
    <x v="2"/>
    <x v="32"/>
    <x v="0"/>
    <x v="0"/>
    <x v="1"/>
    <x v="0"/>
    <x v="0"/>
    <s v="Mutual Fund"/>
    <s v="UTI NIFTY 50 FUND"/>
  </r>
  <r>
    <n v="194843"/>
    <x v="2"/>
    <x v="33"/>
    <x v="0"/>
    <x v="0"/>
    <x v="1"/>
    <x v="0"/>
    <x v="0"/>
    <s v="Mutual Fund"/>
    <s v="quant absolute fund"/>
  </r>
  <r>
    <n v="194845"/>
    <x v="2"/>
    <x v="34"/>
    <x v="0"/>
    <x v="0"/>
    <x v="1"/>
    <x v="0"/>
    <x v="0"/>
    <s v="Mutual Fund"/>
    <s v="Quant Flexi Cap Fund"/>
  </r>
  <r>
    <n v="194833"/>
    <x v="2"/>
    <x v="35"/>
    <x v="1"/>
    <x v="0"/>
    <x v="1"/>
    <x v="1"/>
    <x v="0"/>
    <s v="Mutual Fund"/>
    <s v="PPFAS TAX SAVER FUND"/>
  </r>
  <r>
    <n v="194832"/>
    <x v="2"/>
    <x v="35"/>
    <x v="1"/>
    <x v="0"/>
    <x v="1"/>
    <x v="1"/>
    <x v="0"/>
    <s v="Mutual Fund"/>
    <s v="quant absolute fund"/>
  </r>
  <r>
    <n v="194812"/>
    <x v="2"/>
    <x v="26"/>
    <x v="3"/>
    <x v="0"/>
    <x v="5"/>
    <x v="0"/>
    <x v="0"/>
    <s v="Mutual Fund"/>
    <s v="Quant Flexicap Fund"/>
  </r>
  <r>
    <n v="194811"/>
    <x v="2"/>
    <x v="26"/>
    <x v="7"/>
    <x v="0"/>
    <x v="5"/>
    <x v="0"/>
    <x v="1"/>
    <s v="Mutual Fund"/>
    <s v="HDFC FOCUSED 30 FUND"/>
  </r>
  <r>
    <n v="194814"/>
    <x v="2"/>
    <x v="36"/>
    <x v="7"/>
    <x v="0"/>
    <x v="5"/>
    <x v="0"/>
    <x v="0"/>
    <s v="Mutual Fund"/>
    <s v="Mirae Asset Emerging Bluechip Fund"/>
  </r>
  <r>
    <n v="194813"/>
    <x v="2"/>
    <x v="36"/>
    <x v="1"/>
    <x v="0"/>
    <x v="5"/>
    <x v="0"/>
    <x v="0"/>
    <s v="Mutual Fund"/>
    <s v="Quant Flexicap Fund"/>
  </r>
  <r>
    <n v="194808"/>
    <x v="2"/>
    <x v="37"/>
    <x v="7"/>
    <x v="0"/>
    <x v="1"/>
    <x v="0"/>
    <x v="0"/>
    <s v="Mutual Fund"/>
    <s v="Quant Flexi Cap Fund"/>
  </r>
  <r>
    <n v="194807"/>
    <x v="2"/>
    <x v="38"/>
    <x v="10"/>
    <x v="0"/>
    <x v="1"/>
    <x v="0"/>
    <x v="1"/>
    <s v="Mutual Fund"/>
    <s v="Quant Flexi Cap Fund"/>
  </r>
  <r>
    <n v="194799"/>
    <x v="2"/>
    <x v="39"/>
    <x v="0"/>
    <x v="1"/>
    <x v="5"/>
    <x v="0"/>
    <x v="0"/>
    <s v="Mutual Fund"/>
    <s v="Quant Tax Saver"/>
  </r>
  <r>
    <n v="194809"/>
    <x v="2"/>
    <x v="37"/>
    <x v="1"/>
    <x v="0"/>
    <x v="1"/>
    <x v="0"/>
    <x v="1"/>
    <s v="Mutual Fund"/>
    <s v="Quant Flexi Cap Fund"/>
  </r>
  <r>
    <n v="194828"/>
    <x v="3"/>
    <x v="40"/>
    <x v="0"/>
    <x v="0"/>
    <x v="2"/>
    <x v="0"/>
    <x v="1"/>
    <s v="Mutual Fund"/>
    <s v="BOI Small, Mid &amp; Debt Fund"/>
  </r>
  <r>
    <n v="194824"/>
    <x v="3"/>
    <x v="41"/>
    <x v="0"/>
    <x v="0"/>
    <x v="2"/>
    <x v="0"/>
    <x v="1"/>
    <s v="Mutual Fund"/>
    <s v="PGIM India midcap opportunities fund"/>
  </r>
  <r>
    <n v="194823"/>
    <x v="3"/>
    <x v="42"/>
    <x v="11"/>
    <x v="0"/>
    <x v="3"/>
    <x v="0"/>
    <x v="0"/>
    <s v="Mutual Fund"/>
    <s v="Mirae Asset Emerging Bluechip Fund"/>
  </r>
  <r>
    <n v="194826"/>
    <x v="3"/>
    <x v="40"/>
    <x v="0"/>
    <x v="0"/>
    <x v="2"/>
    <x v="0"/>
    <x v="1"/>
    <s v="Mutual Fund"/>
    <s v="Parag Parikh Tax Saver Fund"/>
  </r>
  <r>
    <n v="194825"/>
    <x v="3"/>
    <x v="41"/>
    <x v="0"/>
    <x v="0"/>
    <x v="2"/>
    <x v="0"/>
    <x v="0"/>
    <s v="Mutual Fund"/>
    <s v="Quant Flexi-Cap Fund"/>
  </r>
  <r>
    <n v="194842"/>
    <x v="3"/>
    <x v="43"/>
    <x v="3"/>
    <x v="0"/>
    <x v="4"/>
    <x v="0"/>
    <x v="0"/>
    <s v="Mutual Fund"/>
    <s v="Quant Flexicap Fund"/>
  </r>
  <r>
    <n v="194841"/>
    <x v="3"/>
    <x v="44"/>
    <x v="4"/>
    <x v="0"/>
    <x v="4"/>
    <x v="0"/>
    <x v="0"/>
    <s v="Mutual Fund"/>
    <s v="CANARA ROBECO FOCUSSED FUND"/>
  </r>
  <r>
    <n v="194839"/>
    <x v="3"/>
    <x v="44"/>
    <x v="4"/>
    <x v="0"/>
    <x v="4"/>
    <x v="0"/>
    <x v="0"/>
    <s v="Mutual Fund"/>
    <s v="Kotak Multicap Fund"/>
  </r>
  <r>
    <n v="194840"/>
    <x v="3"/>
    <x v="44"/>
    <x v="4"/>
    <x v="0"/>
    <x v="4"/>
    <x v="0"/>
    <x v="0"/>
    <s v="Mutual Fund"/>
    <s v="quant absolute fund"/>
  </r>
  <r>
    <n v="194834"/>
    <x v="3"/>
    <x v="45"/>
    <x v="1"/>
    <x v="0"/>
    <x v="1"/>
    <x v="0"/>
    <x v="1"/>
    <s v="Mutual Fund"/>
    <s v="Quant Flexi Cap Fund"/>
  </r>
  <r>
    <n v="194829"/>
    <x v="3"/>
    <x v="46"/>
    <x v="1"/>
    <x v="0"/>
    <x v="1"/>
    <x v="0"/>
    <x v="0"/>
    <s v="Mutual Fund"/>
    <s v="HDFC FOCUSED 30 FUND"/>
  </r>
  <r>
    <n v="194849"/>
    <x v="3"/>
    <x v="47"/>
    <x v="0"/>
    <x v="0"/>
    <x v="1"/>
    <x v="0"/>
    <x v="1"/>
    <s v="Mutual Fund"/>
    <s v="Quant Flexi Cap Fund"/>
  </r>
  <r>
    <n v="194847"/>
    <x v="3"/>
    <x v="47"/>
    <x v="3"/>
    <x v="0"/>
    <x v="1"/>
    <x v="0"/>
    <x v="0"/>
    <s v="Mutual Fund"/>
    <s v="kotak multcap fund"/>
  </r>
  <r>
    <n v="194848"/>
    <x v="3"/>
    <x v="47"/>
    <x v="1"/>
    <x v="0"/>
    <x v="1"/>
    <x v="0"/>
    <x v="1"/>
    <s v="Mutual Fund"/>
    <s v="kotak multcap fund"/>
  </r>
  <r>
    <n v="194831"/>
    <x v="3"/>
    <x v="46"/>
    <x v="3"/>
    <x v="0"/>
    <x v="1"/>
    <x v="0"/>
    <x v="1"/>
    <s v="Mutual Fund"/>
    <s v="Kotak Multicap Fund"/>
  </r>
  <r>
    <n v="194827"/>
    <x v="3"/>
    <x v="48"/>
    <x v="12"/>
    <x v="1"/>
    <x v="1"/>
    <x v="0"/>
    <x v="0"/>
    <s v="Mutual Fund"/>
    <s v="Quant Flexi Cap Fund"/>
  </r>
  <r>
    <n v="194822"/>
    <x v="3"/>
    <x v="42"/>
    <x v="11"/>
    <x v="0"/>
    <x v="3"/>
    <x v="0"/>
    <x v="0"/>
    <s v="Mutual Fund"/>
    <s v="Quant Active Fund"/>
  </r>
  <r>
    <n v="194830"/>
    <x v="3"/>
    <x v="46"/>
    <x v="7"/>
    <x v="0"/>
    <x v="1"/>
    <x v="0"/>
    <x v="1"/>
    <s v="Mutual Fund"/>
    <s v="HDFC FOCUSED 30 FUND"/>
  </r>
  <r>
    <n v="194835"/>
    <x v="3"/>
    <x v="45"/>
    <x v="7"/>
    <x v="0"/>
    <x v="1"/>
    <x v="0"/>
    <x v="1"/>
    <s v="Mutual Fund"/>
    <s v="Kotak Multicap Fund"/>
  </r>
  <r>
    <n v="194836"/>
    <x v="3"/>
    <x v="49"/>
    <x v="1"/>
    <x v="0"/>
    <x v="1"/>
    <x v="0"/>
    <x v="1"/>
    <s v="Mutual Fund"/>
    <s v="quant absolute fund"/>
  </r>
  <r>
    <n v="194859"/>
    <x v="4"/>
    <x v="50"/>
    <x v="0"/>
    <x v="0"/>
    <x v="2"/>
    <x v="0"/>
    <x v="0"/>
    <s v="Mutual Fund"/>
    <s v="Quant Flexi-Cap Fund"/>
  </r>
  <r>
    <n v="194850"/>
    <x v="4"/>
    <x v="51"/>
    <x v="9"/>
    <x v="1"/>
    <x v="6"/>
    <x v="0"/>
    <x v="0"/>
    <s v="Mutual Fund"/>
    <s v="Quant Active Fund"/>
  </r>
  <r>
    <n v="194857"/>
    <x v="4"/>
    <x v="12"/>
    <x v="13"/>
    <x v="1"/>
    <x v="4"/>
    <x v="0"/>
    <x v="0"/>
    <s v="Mutual Fund"/>
    <s v="quant absolute fund"/>
  </r>
  <r>
    <n v="194858"/>
    <x v="4"/>
    <x v="52"/>
    <x v="10"/>
    <x v="0"/>
    <x v="4"/>
    <x v="0"/>
    <x v="0"/>
    <s v="Mutual Fund"/>
    <s v="BOI AXA TAX ADVANTAGE FUND"/>
  </r>
  <r>
    <n v="194851"/>
    <x v="4"/>
    <x v="53"/>
    <x v="7"/>
    <x v="0"/>
    <x v="5"/>
    <x v="0"/>
    <x v="1"/>
    <s v="Mutual Fund"/>
    <s v="Quant Flexicap Fund"/>
  </r>
  <r>
    <n v="194855"/>
    <x v="4"/>
    <x v="54"/>
    <x v="6"/>
    <x v="1"/>
    <x v="1"/>
    <x v="0"/>
    <x v="0"/>
    <s v="Mutual Fund"/>
    <s v="Quant Flexi Cap Fund"/>
  </r>
  <r>
    <n v="194854"/>
    <x v="4"/>
    <x v="54"/>
    <x v="6"/>
    <x v="1"/>
    <x v="1"/>
    <x v="0"/>
    <x v="0"/>
    <s v="Mutual Fund"/>
    <s v="Bank of India SMALL CAP"/>
  </r>
  <r>
    <n v="194852"/>
    <x v="4"/>
    <x v="55"/>
    <x v="0"/>
    <x v="0"/>
    <x v="1"/>
    <x v="0"/>
    <x v="1"/>
    <s v="Mutual Fund"/>
    <s v="quant aboslute fund"/>
  </r>
  <r>
    <n v="194860"/>
    <x v="4"/>
    <x v="56"/>
    <x v="7"/>
    <x v="0"/>
    <x v="5"/>
    <x v="0"/>
    <x v="1"/>
    <s v="Mutual Fund"/>
    <s v="Quant Flexicap Fund"/>
  </r>
  <r>
    <n v="194853"/>
    <x v="4"/>
    <x v="54"/>
    <x v="6"/>
    <x v="1"/>
    <x v="1"/>
    <x v="0"/>
    <x v="0"/>
    <s v="Mutual Fund"/>
    <s v="Canara Robeco Focused Equity"/>
  </r>
  <r>
    <n v="194856"/>
    <x v="4"/>
    <x v="54"/>
    <x v="14"/>
    <x v="1"/>
    <x v="1"/>
    <x v="0"/>
    <x v="0"/>
    <s v="Mutual Fund"/>
    <s v="Quant Flexi Cap Fund"/>
  </r>
  <r>
    <n v="194863"/>
    <x v="5"/>
    <x v="57"/>
    <x v="1"/>
    <x v="0"/>
    <x v="6"/>
    <x v="0"/>
    <x v="2"/>
    <s v="Mutual Fund"/>
    <s v="MIRAE ASSET EMERGING BLUECHIP FUND"/>
  </r>
  <r>
    <n v="194864"/>
    <x v="5"/>
    <x v="58"/>
    <x v="11"/>
    <x v="0"/>
    <x v="6"/>
    <x v="0"/>
    <x v="1"/>
    <s v="Mutual Fund"/>
    <s v="QUANT FLEXI CAP FUND"/>
  </r>
  <r>
    <n v="194868"/>
    <x v="5"/>
    <x v="59"/>
    <x v="15"/>
    <x v="1"/>
    <x v="6"/>
    <x v="0"/>
    <x v="0"/>
    <s v="Mutual Fund"/>
    <s v="QUANT SMALL CAP FUND"/>
  </r>
  <r>
    <n v="194865"/>
    <x v="5"/>
    <x v="58"/>
    <x v="1"/>
    <x v="0"/>
    <x v="6"/>
    <x v="0"/>
    <x v="1"/>
    <s v="Mutual Fund"/>
    <s v="SBI SMALL CAP FUND"/>
  </r>
  <r>
    <n v="194861"/>
    <x v="5"/>
    <x v="57"/>
    <x v="7"/>
    <x v="0"/>
    <x v="6"/>
    <x v="0"/>
    <x v="0"/>
    <s v="Mutual Fund"/>
    <s v="SBI SMALL CAP FUND"/>
  </r>
  <r>
    <n v="194862"/>
    <x v="5"/>
    <x v="57"/>
    <x v="7"/>
    <x v="0"/>
    <x v="6"/>
    <x v="0"/>
    <x v="1"/>
    <s v="Mutual Fund"/>
    <s v="SBI SMALL CAP FUND"/>
  </r>
  <r>
    <n v="194869"/>
    <x v="5"/>
    <x v="59"/>
    <x v="16"/>
    <x v="1"/>
    <x v="6"/>
    <x v="0"/>
    <x v="1"/>
    <s v="Mutual Fund"/>
    <s v="QUANT SMALL CAP FUND"/>
  </r>
  <r>
    <n v="194875"/>
    <x v="5"/>
    <x v="60"/>
    <x v="3"/>
    <x v="0"/>
    <x v="2"/>
    <x v="0"/>
    <x v="1"/>
    <s v="Mutual Fund"/>
    <s v="Parag Parikh Tax Saver Fund"/>
  </r>
  <r>
    <n v="194876"/>
    <x v="5"/>
    <x v="60"/>
    <x v="17"/>
    <x v="0"/>
    <x v="2"/>
    <x v="0"/>
    <x v="1"/>
    <s v="Mutual Fund"/>
    <s v="Quant Flexi-Cap Fund"/>
  </r>
  <r>
    <n v="194877"/>
    <x v="5"/>
    <x v="60"/>
    <x v="8"/>
    <x v="0"/>
    <x v="2"/>
    <x v="0"/>
    <x v="0"/>
    <s v="Mutual Fund"/>
    <s v="Canara Robeco Small-cap Fund"/>
  </r>
  <r>
    <n v="194872"/>
    <x v="5"/>
    <x v="61"/>
    <x v="0"/>
    <x v="0"/>
    <x v="2"/>
    <x v="0"/>
    <x v="1"/>
    <s v="Mutual Fund"/>
    <s v="Quant Flexi-Cap Fund"/>
  </r>
  <r>
    <n v="194873"/>
    <x v="5"/>
    <x v="61"/>
    <x v="11"/>
    <x v="0"/>
    <x v="2"/>
    <x v="0"/>
    <x v="1"/>
    <s v="Mutual Fund"/>
    <s v="HDFC Focused 30 Fund"/>
  </r>
  <r>
    <n v="194870"/>
    <x v="5"/>
    <x v="62"/>
    <x v="4"/>
    <x v="0"/>
    <x v="2"/>
    <x v="0"/>
    <x v="2"/>
    <s v="Mutual Fund"/>
    <s v="Mirae Asset Mid-cap Fund"/>
  </r>
  <r>
    <n v="194886"/>
    <x v="5"/>
    <x v="63"/>
    <x v="4"/>
    <x v="0"/>
    <x v="1"/>
    <x v="0"/>
    <x v="1"/>
    <s v="Mutual Fund"/>
    <s v="canara rebeco small cap fund"/>
  </r>
  <r>
    <n v="194887"/>
    <x v="5"/>
    <x v="63"/>
    <x v="11"/>
    <x v="0"/>
    <x v="1"/>
    <x v="0"/>
    <x v="1"/>
    <s v="Mutual Fund"/>
    <s v="hdfc large &amp; midcap fund"/>
  </r>
  <r>
    <n v="194880"/>
    <x v="5"/>
    <x v="64"/>
    <x v="3"/>
    <x v="0"/>
    <x v="1"/>
    <x v="0"/>
    <x v="1"/>
    <s v="Mutual Fund"/>
    <s v="kotak multicap fund"/>
  </r>
  <r>
    <n v="194885"/>
    <x v="5"/>
    <x v="63"/>
    <x v="4"/>
    <x v="0"/>
    <x v="1"/>
    <x v="0"/>
    <x v="1"/>
    <s v="Mutual Fund"/>
    <s v="quant flexi cap"/>
  </r>
  <r>
    <n v="194888"/>
    <x v="5"/>
    <x v="65"/>
    <x v="0"/>
    <x v="0"/>
    <x v="1"/>
    <x v="0"/>
    <x v="1"/>
    <s v="Mutual Fund"/>
    <s v="quant flexi cap"/>
  </r>
  <r>
    <n v="194881"/>
    <x v="5"/>
    <x v="66"/>
    <x v="1"/>
    <x v="0"/>
    <x v="1"/>
    <x v="1"/>
    <x v="0"/>
    <s v="Mutual Fund"/>
    <s v="kotak multicap fund"/>
  </r>
  <r>
    <n v="194882"/>
    <x v="5"/>
    <x v="66"/>
    <x v="1"/>
    <x v="0"/>
    <x v="1"/>
    <x v="1"/>
    <x v="0"/>
    <s v="Mutual Fund"/>
    <s v="quant absolute fund"/>
  </r>
  <r>
    <n v="194879"/>
    <x v="5"/>
    <x v="67"/>
    <x v="1"/>
    <x v="0"/>
    <x v="5"/>
    <x v="0"/>
    <x v="0"/>
    <s v="Mutual Fund"/>
    <s v="Quant Flexicap Fund"/>
  </r>
  <r>
    <n v="194874"/>
    <x v="5"/>
    <x v="68"/>
    <x v="18"/>
    <x v="0"/>
    <x v="3"/>
    <x v="0"/>
    <x v="0"/>
    <s v="Mutual Fund"/>
    <s v="Canara Robeco focused Equity Fund"/>
  </r>
  <r>
    <n v="194884"/>
    <x v="5"/>
    <x v="69"/>
    <x v="1"/>
    <x v="0"/>
    <x v="6"/>
    <x v="0"/>
    <x v="0"/>
    <s v="Mutual Fund"/>
    <s v="MIRAE ASSET MID CAP FUND"/>
  </r>
  <r>
    <n v="194883"/>
    <x v="5"/>
    <x v="69"/>
    <x v="1"/>
    <x v="0"/>
    <x v="6"/>
    <x v="0"/>
    <x v="0"/>
    <s v="Mutual Fund"/>
    <s v="QUANT FLEXI CAP FUND"/>
  </r>
  <r>
    <n v="194871"/>
    <x v="5"/>
    <x v="68"/>
    <x v="10"/>
    <x v="0"/>
    <x v="3"/>
    <x v="0"/>
    <x v="0"/>
    <s v="Mutual Fund"/>
    <s v="QUANT FLEXICAP FUND"/>
  </r>
  <r>
    <n v="194878"/>
    <x v="5"/>
    <x v="70"/>
    <x v="1"/>
    <x v="0"/>
    <x v="5"/>
    <x v="0"/>
    <x v="0"/>
    <s v="Mutual Fund"/>
    <s v="kotak Multicap Fund"/>
  </r>
  <r>
    <n v="194866"/>
    <x v="5"/>
    <x v="71"/>
    <x v="1"/>
    <x v="0"/>
    <x v="3"/>
    <x v="0"/>
    <x v="1"/>
    <s v="Mutual Fund"/>
    <s v="MIRAE ASSET LARGE CAP FUND"/>
  </r>
  <r>
    <n v="194867"/>
    <x v="5"/>
    <x v="71"/>
    <x v="1"/>
    <x v="0"/>
    <x v="3"/>
    <x v="0"/>
    <x v="1"/>
    <s v="Mutual Fund"/>
    <s v="QUANT FLEXICAP FUND"/>
  </r>
  <r>
    <n v="194889"/>
    <x v="6"/>
    <x v="72"/>
    <x v="11"/>
    <x v="0"/>
    <x v="4"/>
    <x v="0"/>
    <x v="0"/>
    <s v="Mutual Fund"/>
    <s v="KOTAK MULTICAP FUND"/>
  </r>
  <r>
    <n v="194904"/>
    <x v="7"/>
    <x v="73"/>
    <x v="19"/>
    <x v="0"/>
    <x v="6"/>
    <x v="0"/>
    <x v="0"/>
    <s v="Mutual Fund"/>
    <s v="QUANT FLEXI CAP FUND"/>
  </r>
  <r>
    <n v="194905"/>
    <x v="7"/>
    <x v="73"/>
    <x v="5"/>
    <x v="0"/>
    <x v="6"/>
    <x v="0"/>
    <x v="1"/>
    <s v="Mutual Fund"/>
    <s v="QUANT FLEXI CAP FUND"/>
  </r>
  <r>
    <n v="194892"/>
    <x v="7"/>
    <x v="74"/>
    <x v="0"/>
    <x v="0"/>
    <x v="5"/>
    <x v="0"/>
    <x v="0"/>
    <s v="Mutual Fund"/>
    <s v="kotak Multicap Fund"/>
  </r>
  <r>
    <n v="194898"/>
    <x v="7"/>
    <x v="75"/>
    <x v="1"/>
    <x v="0"/>
    <x v="3"/>
    <x v="1"/>
    <x v="0"/>
    <s v="Mutual Fund"/>
    <s v="QUANT FLEXICAP FUND"/>
  </r>
  <r>
    <n v="194903"/>
    <x v="7"/>
    <x v="76"/>
    <x v="3"/>
    <x v="0"/>
    <x v="2"/>
    <x v="0"/>
    <x v="0"/>
    <s v="Mutual Fund"/>
    <s v="Quant Flexi-Cap Fund"/>
  </r>
  <r>
    <n v="194902"/>
    <x v="7"/>
    <x v="77"/>
    <x v="4"/>
    <x v="0"/>
    <x v="2"/>
    <x v="0"/>
    <x v="1"/>
    <s v="Mutual Fund"/>
    <s v="Canara Robeco Small-cap Fund"/>
  </r>
  <r>
    <n v="194894"/>
    <x v="7"/>
    <x v="12"/>
    <x v="20"/>
    <x v="1"/>
    <x v="4"/>
    <x v="0"/>
    <x v="0"/>
    <s v="Mutual Fund"/>
    <s v="quant absolute fund"/>
  </r>
  <r>
    <n v="194900"/>
    <x v="7"/>
    <x v="77"/>
    <x v="4"/>
    <x v="0"/>
    <x v="2"/>
    <x v="0"/>
    <x v="1"/>
    <s v="Mutual Fund"/>
    <s v="Quant Flexi-Cap Fund"/>
  </r>
  <r>
    <n v="194901"/>
    <x v="7"/>
    <x v="77"/>
    <x v="4"/>
    <x v="0"/>
    <x v="2"/>
    <x v="0"/>
    <x v="1"/>
    <s v="Mutual Fund"/>
    <s v="HDFC Focused 30 Fund"/>
  </r>
  <r>
    <n v="194891"/>
    <x v="7"/>
    <x v="74"/>
    <x v="0"/>
    <x v="0"/>
    <x v="5"/>
    <x v="0"/>
    <x v="0"/>
    <s v="Mutual Fund"/>
    <s v="Quant Flexicap Fund"/>
  </r>
  <r>
    <n v="194899"/>
    <x v="7"/>
    <x v="78"/>
    <x v="0"/>
    <x v="0"/>
    <x v="1"/>
    <x v="0"/>
    <x v="1"/>
    <s v="Mutual Fund"/>
    <s v="quant flexi cap fund"/>
  </r>
  <r>
    <n v="194950"/>
    <x v="7"/>
    <x v="79"/>
    <x v="10"/>
    <x v="0"/>
    <x v="1"/>
    <x v="0"/>
    <x v="0"/>
    <s v="Mutual Fund"/>
    <s v="QUANT LARGE &amp; MID CAP FUND"/>
  </r>
  <r>
    <n v="194893"/>
    <x v="7"/>
    <x v="80"/>
    <x v="3"/>
    <x v="0"/>
    <x v="1"/>
    <x v="0"/>
    <x v="1"/>
    <s v="Mutual Fund"/>
    <s v="qy=uant flexi cap fund"/>
  </r>
  <r>
    <n v="194897"/>
    <x v="7"/>
    <x v="81"/>
    <x v="11"/>
    <x v="0"/>
    <x v="1"/>
    <x v="0"/>
    <x v="1"/>
    <s v="Mutual Fund"/>
    <s v="quant flexi cap fund"/>
  </r>
  <r>
    <n v="194890"/>
    <x v="7"/>
    <x v="82"/>
    <x v="1"/>
    <x v="0"/>
    <x v="1"/>
    <x v="0"/>
    <x v="1"/>
    <s v="Mutual Fund"/>
    <s v="quant flexi cap fund"/>
  </r>
  <r>
    <n v="194951"/>
    <x v="7"/>
    <x v="79"/>
    <x v="7"/>
    <x v="0"/>
    <x v="1"/>
    <x v="0"/>
    <x v="0"/>
    <s v="Mutual Fund"/>
    <s v="CANARA ROBECO SMALL CAP FUND"/>
  </r>
  <r>
    <n v="194895"/>
    <x v="7"/>
    <x v="83"/>
    <x v="5"/>
    <x v="0"/>
    <x v="5"/>
    <x v="0"/>
    <x v="1"/>
    <s v="Mutual Fund"/>
    <s v="Quant Flexicap Fund"/>
  </r>
  <r>
    <n v="194896"/>
    <x v="7"/>
    <x v="84"/>
    <x v="7"/>
    <x v="0"/>
    <x v="5"/>
    <x v="0"/>
    <x v="1"/>
    <s v="Mutual Fund"/>
    <s v="Quant Flexicap Fund"/>
  </r>
  <r>
    <n v="194953"/>
    <x v="7"/>
    <x v="85"/>
    <x v="0"/>
    <x v="0"/>
    <x v="1"/>
    <x v="0"/>
    <x v="0"/>
    <s v="Mutual Fund"/>
    <s v="CANARA ROBECO SMALL CAP FUND"/>
  </r>
  <r>
    <n v="194952"/>
    <x v="7"/>
    <x v="79"/>
    <x v="11"/>
    <x v="0"/>
    <x v="1"/>
    <x v="0"/>
    <x v="1"/>
    <s v="Mutual Fund"/>
    <s v="CANARA ROBECO SMALL CAP FUND"/>
  </r>
  <r>
    <n v="194954"/>
    <x v="7"/>
    <x v="85"/>
    <x v="8"/>
    <x v="0"/>
    <x v="1"/>
    <x v="0"/>
    <x v="1"/>
    <s v="Mutual Fund"/>
    <s v="quant flexi cap fund"/>
  </r>
  <r>
    <n v="194922"/>
    <x v="8"/>
    <x v="86"/>
    <x v="4"/>
    <x v="0"/>
    <x v="2"/>
    <x v="0"/>
    <x v="1"/>
    <s v="Mutual Fund"/>
    <s v="Quant Flexi-Cap Fund"/>
  </r>
  <r>
    <n v="194921"/>
    <x v="8"/>
    <x v="87"/>
    <x v="11"/>
    <x v="0"/>
    <x v="2"/>
    <x v="0"/>
    <x v="0"/>
    <s v="Mutual Fund"/>
    <s v="HDFC Focused 30 Fund"/>
  </r>
  <r>
    <n v="194916"/>
    <x v="8"/>
    <x v="88"/>
    <x v="11"/>
    <x v="0"/>
    <x v="2"/>
    <x v="0"/>
    <x v="2"/>
    <s v="Mutual Fund"/>
    <s v="Mirae Asset Emerging Blue-chip Fund"/>
  </r>
  <r>
    <n v="194917"/>
    <x v="8"/>
    <x v="88"/>
    <x v="0"/>
    <x v="0"/>
    <x v="2"/>
    <x v="0"/>
    <x v="1"/>
    <s v="Mutual Fund"/>
    <s v="Quant Flexi-Cap Fund"/>
  </r>
  <r>
    <n v="194931"/>
    <x v="8"/>
    <x v="59"/>
    <x v="14"/>
    <x v="1"/>
    <x v="6"/>
    <x v="0"/>
    <x v="0"/>
    <s v="Mutual Fund"/>
    <s v="QUANT SMALL CAP FUND"/>
  </r>
  <r>
    <n v="194915"/>
    <x v="8"/>
    <x v="89"/>
    <x v="21"/>
    <x v="1"/>
    <x v="6"/>
    <x v="0"/>
    <x v="0"/>
    <s v="Mutual Fund"/>
    <s v="PARAG PARIKH TAX SAVER FUND"/>
  </r>
  <r>
    <n v="194912"/>
    <x v="8"/>
    <x v="89"/>
    <x v="22"/>
    <x v="1"/>
    <x v="6"/>
    <x v="0"/>
    <x v="0"/>
    <s v="Mutual Fund"/>
    <s v="QUANT TAX PLAN"/>
  </r>
  <r>
    <n v="194927"/>
    <x v="8"/>
    <x v="90"/>
    <x v="1"/>
    <x v="0"/>
    <x v="0"/>
    <x v="0"/>
    <x v="1"/>
    <s v="Mutual Fund"/>
    <s v="Canara Robeco Equity Hybrid Fund"/>
  </r>
  <r>
    <n v="194926"/>
    <x v="8"/>
    <x v="90"/>
    <x v="3"/>
    <x v="0"/>
    <x v="0"/>
    <x v="0"/>
    <x v="1"/>
    <s v="Mutual Fund"/>
    <s v="Bank of India Small Cap fund"/>
  </r>
  <r>
    <n v="194933"/>
    <x v="8"/>
    <x v="91"/>
    <x v="1"/>
    <x v="0"/>
    <x v="0"/>
    <x v="0"/>
    <x v="1"/>
    <s v="Mutual Fund"/>
    <s v="Quant Flexi Cap Fund"/>
  </r>
  <r>
    <n v="194920"/>
    <x v="8"/>
    <x v="87"/>
    <x v="11"/>
    <x v="0"/>
    <x v="2"/>
    <x v="0"/>
    <x v="0"/>
    <s v="Mutual Fund"/>
    <s v="Quant Flexi-Cap Fund"/>
  </r>
  <r>
    <n v="194923"/>
    <x v="8"/>
    <x v="9"/>
    <x v="10"/>
    <x v="0"/>
    <x v="2"/>
    <x v="0"/>
    <x v="1"/>
    <s v="Mutual Fund"/>
    <s v="Quant Flexi-Cap Fund"/>
  </r>
  <r>
    <n v="194918"/>
    <x v="8"/>
    <x v="88"/>
    <x v="11"/>
    <x v="0"/>
    <x v="2"/>
    <x v="0"/>
    <x v="1"/>
    <s v="Mutual Fund"/>
    <s v="Quant Mid-Cap Fund"/>
  </r>
  <r>
    <n v="194919"/>
    <x v="8"/>
    <x v="88"/>
    <x v="0"/>
    <x v="0"/>
    <x v="2"/>
    <x v="0"/>
    <x v="0"/>
    <s v="Mutual Fund"/>
    <s v="Quant Mid-Cap Fund"/>
  </r>
  <r>
    <n v="194906"/>
    <x v="8"/>
    <x v="84"/>
    <x v="11"/>
    <x v="0"/>
    <x v="5"/>
    <x v="0"/>
    <x v="0"/>
    <s v="Mutual Fund"/>
    <s v="Quant Flexicap Fund"/>
  </r>
  <r>
    <n v="194932"/>
    <x v="8"/>
    <x v="92"/>
    <x v="23"/>
    <x v="1"/>
    <x v="5"/>
    <x v="0"/>
    <x v="0"/>
    <s v="Mutual Fund"/>
    <s v="Quant Tax Saver"/>
  </r>
  <r>
    <n v="194913"/>
    <x v="8"/>
    <x v="93"/>
    <x v="10"/>
    <x v="0"/>
    <x v="5"/>
    <x v="0"/>
    <x v="2"/>
    <s v="Mutual Fund"/>
    <s v="Axis Treasury Fund"/>
  </r>
  <r>
    <n v="194907"/>
    <x v="8"/>
    <x v="94"/>
    <x v="11"/>
    <x v="0"/>
    <x v="5"/>
    <x v="0"/>
    <x v="0"/>
    <s v="Mutual Fund"/>
    <s v="Quant Flexicap Fund"/>
  </r>
  <r>
    <n v="194911"/>
    <x v="8"/>
    <x v="95"/>
    <x v="3"/>
    <x v="0"/>
    <x v="1"/>
    <x v="0"/>
    <x v="1"/>
    <s v="Mutual Fund"/>
    <s v="ppfas tax saver fund"/>
  </r>
  <r>
    <n v="194949"/>
    <x v="8"/>
    <x v="96"/>
    <x v="1"/>
    <x v="0"/>
    <x v="1"/>
    <x v="0"/>
    <x v="0"/>
    <s v="Mutual Fund"/>
    <s v="quant small cap fund"/>
  </r>
  <r>
    <n v="194908"/>
    <x v="8"/>
    <x v="94"/>
    <x v="11"/>
    <x v="0"/>
    <x v="5"/>
    <x v="0"/>
    <x v="1"/>
    <s v="Mutual Fund"/>
    <s v="Quant Flexicap Fund"/>
  </r>
  <r>
    <n v="194910"/>
    <x v="8"/>
    <x v="97"/>
    <x v="4"/>
    <x v="0"/>
    <x v="1"/>
    <x v="0"/>
    <x v="2"/>
    <s v="Mutual Fund"/>
    <s v="QUANT ABSOLUTE FUND"/>
  </r>
  <r>
    <n v="194929"/>
    <x v="8"/>
    <x v="98"/>
    <x v="14"/>
    <x v="1"/>
    <x v="6"/>
    <x v="0"/>
    <x v="0"/>
    <s v="Mutual Fund"/>
    <s v="KOTAK MULTI CAP FUND"/>
  </r>
  <r>
    <n v="194928"/>
    <x v="8"/>
    <x v="98"/>
    <x v="14"/>
    <x v="1"/>
    <x v="6"/>
    <x v="0"/>
    <x v="0"/>
    <s v="Mutual Fund"/>
    <s v="QUANT ABSOLUTE FUND"/>
  </r>
  <r>
    <n v="194924"/>
    <x v="8"/>
    <x v="99"/>
    <x v="0"/>
    <x v="1"/>
    <x v="6"/>
    <x v="0"/>
    <x v="0"/>
    <s v="Mutual Fund"/>
    <s v="QUANT ABSOLUTE FUND"/>
  </r>
  <r>
    <n v="194930"/>
    <x v="8"/>
    <x v="98"/>
    <x v="14"/>
    <x v="1"/>
    <x v="6"/>
    <x v="0"/>
    <x v="0"/>
    <s v="Mutual Fund"/>
    <s v="BANK OF INDIA SMALL CAP FUND"/>
  </r>
  <r>
    <n v="194925"/>
    <x v="8"/>
    <x v="100"/>
    <x v="24"/>
    <x v="1"/>
    <x v="3"/>
    <x v="1"/>
    <x v="0"/>
    <s v="Mutual Fund"/>
    <s v="Quant Tax Plan Fund"/>
  </r>
  <r>
    <n v="194914"/>
    <x v="8"/>
    <x v="93"/>
    <x v="1"/>
    <x v="0"/>
    <x v="5"/>
    <x v="0"/>
    <x v="1"/>
    <s v="Mutual Fund"/>
    <s v="Quant Flexicap Fund"/>
  </r>
  <r>
    <n v="194909"/>
    <x v="8"/>
    <x v="101"/>
    <x v="1"/>
    <x v="0"/>
    <x v="6"/>
    <x v="1"/>
    <x v="0"/>
    <s v="Mutual Fund"/>
    <s v="QUANT ABSOLUTE FUND"/>
  </r>
  <r>
    <n v="194934"/>
    <x v="8"/>
    <x v="102"/>
    <x v="3"/>
    <x v="0"/>
    <x v="3"/>
    <x v="0"/>
    <x v="2"/>
    <s v="Mutual Fund"/>
    <s v="MIRAE ASSET TAX SAVER FUND"/>
  </r>
  <r>
    <n v="194943"/>
    <x v="9"/>
    <x v="103"/>
    <x v="3"/>
    <x v="0"/>
    <x v="2"/>
    <x v="0"/>
    <x v="1"/>
    <s v="Mutual Fund"/>
    <s v="Quant Flexi-Cap Fund"/>
  </r>
  <r>
    <n v="194935"/>
    <x v="9"/>
    <x v="104"/>
    <x v="1"/>
    <x v="0"/>
    <x v="6"/>
    <x v="0"/>
    <x v="1"/>
    <s v="Mutual Fund"/>
    <s v="SBI SMALL CAP FUND"/>
  </r>
  <r>
    <n v="194948"/>
    <x v="9"/>
    <x v="105"/>
    <x v="1"/>
    <x v="0"/>
    <x v="5"/>
    <x v="0"/>
    <x v="0"/>
    <s v="Mutual Fund"/>
    <s v="Quant Flexicap Fund"/>
  </r>
  <r>
    <n v="194945"/>
    <x v="9"/>
    <x v="106"/>
    <x v="25"/>
    <x v="1"/>
    <x v="2"/>
    <x v="0"/>
    <x v="0"/>
    <s v="Mutual Fund"/>
    <s v="Quant Mid-Cap Fund"/>
  </r>
  <r>
    <n v="194947"/>
    <x v="9"/>
    <x v="106"/>
    <x v="25"/>
    <x v="1"/>
    <x v="2"/>
    <x v="0"/>
    <x v="0"/>
    <s v="Mutual Fund"/>
    <s v="Quant absolute fund"/>
  </r>
  <r>
    <n v="194944"/>
    <x v="9"/>
    <x v="106"/>
    <x v="6"/>
    <x v="1"/>
    <x v="2"/>
    <x v="0"/>
    <x v="0"/>
    <s v="Mutual Fund"/>
    <s v="Quant Flexi-Cap Fund"/>
  </r>
  <r>
    <n v="194946"/>
    <x v="9"/>
    <x v="107"/>
    <x v="19"/>
    <x v="0"/>
    <x v="1"/>
    <x v="0"/>
    <x v="2"/>
    <s v="Mutual Fund"/>
    <s v="Nippon India Large Cap"/>
  </r>
  <r>
    <n v="194936"/>
    <x v="9"/>
    <x v="108"/>
    <x v="1"/>
    <x v="0"/>
    <x v="1"/>
    <x v="0"/>
    <x v="1"/>
    <s v="Mutual Fund"/>
    <s v="canara rebeco small cap fund"/>
  </r>
  <r>
    <n v="194942"/>
    <x v="9"/>
    <x v="109"/>
    <x v="1"/>
    <x v="0"/>
    <x v="1"/>
    <x v="0"/>
    <x v="0"/>
    <s v="Mutual Fund"/>
    <s v="canara rebeco small"/>
  </r>
  <r>
    <n v="194940"/>
    <x v="9"/>
    <x v="110"/>
    <x v="7"/>
    <x v="0"/>
    <x v="1"/>
    <x v="0"/>
    <x v="1"/>
    <s v="Mutual Fund"/>
    <s v="quant flexi cap fund"/>
  </r>
  <r>
    <n v="194939"/>
    <x v="9"/>
    <x v="111"/>
    <x v="1"/>
    <x v="0"/>
    <x v="1"/>
    <x v="0"/>
    <x v="2"/>
    <s v="Mutual Fund"/>
    <s v="Mirae Asset Hybrid-Equity Fund"/>
  </r>
  <r>
    <n v="194941"/>
    <x v="9"/>
    <x v="109"/>
    <x v="10"/>
    <x v="0"/>
    <x v="1"/>
    <x v="0"/>
    <x v="1"/>
    <s v="Mutual Fund"/>
    <s v="quant flexi cap fund"/>
  </r>
  <r>
    <n v="194937"/>
    <x v="9"/>
    <x v="112"/>
    <x v="3"/>
    <x v="0"/>
    <x v="1"/>
    <x v="0"/>
    <x v="2"/>
    <s v="Mutual Fund"/>
    <s v="Mirae Asset Hybrid-Equity Fund"/>
  </r>
  <r>
    <n v="194938"/>
    <x v="9"/>
    <x v="113"/>
    <x v="10"/>
    <x v="0"/>
    <x v="1"/>
    <x v="0"/>
    <x v="1"/>
    <s v="Mutual Fund"/>
    <s v="Quant Large &amp; Mid Cap Fund"/>
  </r>
  <r>
    <n v="194964"/>
    <x v="10"/>
    <x v="114"/>
    <x v="0"/>
    <x v="0"/>
    <x v="0"/>
    <x v="0"/>
    <x v="1"/>
    <s v="Mutual Fund"/>
    <s v="Quant Absolute Fund"/>
  </r>
  <r>
    <n v="194966"/>
    <x v="10"/>
    <x v="115"/>
    <x v="1"/>
    <x v="0"/>
    <x v="0"/>
    <x v="0"/>
    <x v="1"/>
    <s v="Mutual Fund"/>
    <s v="Quant Flexi Cap Fund"/>
  </r>
  <r>
    <n v="194965"/>
    <x v="10"/>
    <x v="115"/>
    <x v="3"/>
    <x v="0"/>
    <x v="0"/>
    <x v="0"/>
    <x v="0"/>
    <s v="Mutual Fund"/>
    <s v="Quant Flexi Cap Fund"/>
  </r>
  <r>
    <n v="194967"/>
    <x v="10"/>
    <x v="116"/>
    <x v="7"/>
    <x v="0"/>
    <x v="0"/>
    <x v="0"/>
    <x v="1"/>
    <s v="Mutual Fund"/>
    <s v="Quant Flexi Cap Fund"/>
  </r>
  <r>
    <n v="194962"/>
    <x v="10"/>
    <x v="117"/>
    <x v="9"/>
    <x v="1"/>
    <x v="4"/>
    <x v="0"/>
    <x v="0"/>
    <s v="Mutual Fund"/>
    <s v="CANARA SMALLCAP FUND"/>
  </r>
  <r>
    <n v="194963"/>
    <x v="10"/>
    <x v="117"/>
    <x v="9"/>
    <x v="1"/>
    <x v="4"/>
    <x v="0"/>
    <x v="0"/>
    <s v="Mutual Fund"/>
    <s v="QUANT ACTIVE FUND"/>
  </r>
  <r>
    <n v="194961"/>
    <x v="10"/>
    <x v="117"/>
    <x v="6"/>
    <x v="1"/>
    <x v="4"/>
    <x v="0"/>
    <x v="0"/>
    <s v="Mutual Fund"/>
    <s v="ICICI MULTI ASSET FUND"/>
  </r>
  <r>
    <n v="195002"/>
    <x v="10"/>
    <x v="118"/>
    <x v="3"/>
    <x v="0"/>
    <x v="1"/>
    <x v="0"/>
    <x v="0"/>
    <s v="Mutual Fund"/>
    <s v="QUANT FLEXI CAP FUND"/>
  </r>
  <r>
    <n v="194958"/>
    <x v="10"/>
    <x v="119"/>
    <x v="7"/>
    <x v="0"/>
    <x v="5"/>
    <x v="0"/>
    <x v="0"/>
    <s v="Mutual Fund"/>
    <s v="Mirae Asset Hybrid Equity"/>
  </r>
  <r>
    <n v="194986"/>
    <x v="10"/>
    <x v="120"/>
    <x v="11"/>
    <x v="0"/>
    <x v="1"/>
    <x v="0"/>
    <x v="1"/>
    <s v="Mutual Fund"/>
    <s v="Canara Robeco Emerging Equities"/>
  </r>
  <r>
    <n v="194987"/>
    <x v="10"/>
    <x v="120"/>
    <x v="4"/>
    <x v="0"/>
    <x v="1"/>
    <x v="0"/>
    <x v="1"/>
    <s v="Mutual Fund"/>
    <s v="quant flexi cap fund"/>
  </r>
  <r>
    <n v="194957"/>
    <x v="10"/>
    <x v="119"/>
    <x v="7"/>
    <x v="0"/>
    <x v="5"/>
    <x v="0"/>
    <x v="2"/>
    <s v="Mutual Fund"/>
    <s v="Axis Treasury Fund"/>
  </r>
  <r>
    <n v="194956"/>
    <x v="10"/>
    <x v="121"/>
    <x v="0"/>
    <x v="1"/>
    <x v="5"/>
    <x v="0"/>
    <x v="0"/>
    <s v="Mutual Fund"/>
    <s v="Bank of India Flexicap Fund"/>
  </r>
  <r>
    <n v="194955"/>
    <x v="10"/>
    <x v="122"/>
    <x v="1"/>
    <x v="0"/>
    <x v="3"/>
    <x v="1"/>
    <x v="0"/>
    <s v="Mutual Fund"/>
    <s v="QUANT FLEXICAP FUND"/>
  </r>
  <r>
    <n v="194959"/>
    <x v="10"/>
    <x v="123"/>
    <x v="4"/>
    <x v="0"/>
    <x v="5"/>
    <x v="0"/>
    <x v="1"/>
    <s v="Mutual Fund"/>
    <s v="Quant Flexicap Fund"/>
  </r>
  <r>
    <n v="194960"/>
    <x v="10"/>
    <x v="123"/>
    <x v="4"/>
    <x v="0"/>
    <x v="5"/>
    <x v="0"/>
    <x v="1"/>
    <s v="Mutual Fund"/>
    <s v="kotak Multicap Fund"/>
  </r>
  <r>
    <n v="195011"/>
    <x v="11"/>
    <x v="124"/>
    <x v="0"/>
    <x v="0"/>
    <x v="2"/>
    <x v="0"/>
    <x v="1"/>
    <s v="Mutual Fund"/>
    <s v="Quant Flexi-Cap Fund"/>
  </r>
  <r>
    <n v="194991"/>
    <x v="11"/>
    <x v="125"/>
    <x v="1"/>
    <x v="0"/>
    <x v="2"/>
    <x v="0"/>
    <x v="1"/>
    <s v="Mutual Fund"/>
    <s v="Quant absolute fund"/>
  </r>
  <r>
    <n v="195202"/>
    <x v="11"/>
    <x v="9"/>
    <x v="0"/>
    <x v="1"/>
    <x v="2"/>
    <x v="1"/>
    <x v="0"/>
    <s v="Mutual Fund"/>
    <s v="Quant tax plan"/>
  </r>
  <r>
    <n v="194975"/>
    <x v="11"/>
    <x v="126"/>
    <x v="3"/>
    <x v="0"/>
    <x v="2"/>
    <x v="0"/>
    <x v="1"/>
    <s v="Mutual Fund"/>
    <s v="canara robeco emerging equities fund"/>
  </r>
  <r>
    <n v="194978"/>
    <x v="11"/>
    <x v="86"/>
    <x v="4"/>
    <x v="0"/>
    <x v="2"/>
    <x v="0"/>
    <x v="1"/>
    <s v="Mutual Fund"/>
    <s v="Quant Flexi-Cap Fund"/>
  </r>
  <r>
    <n v="194974"/>
    <x v="11"/>
    <x v="127"/>
    <x v="0"/>
    <x v="0"/>
    <x v="2"/>
    <x v="0"/>
    <x v="1"/>
    <s v="Mutual Fund"/>
    <s v="SBI small-cap fund."/>
  </r>
  <r>
    <n v="195005"/>
    <x v="11"/>
    <x v="128"/>
    <x v="0"/>
    <x v="0"/>
    <x v="2"/>
    <x v="0"/>
    <x v="1"/>
    <s v="Mutual Fund"/>
    <s v="Quant Flexi-Cap Fund"/>
  </r>
  <r>
    <n v="194970"/>
    <x v="11"/>
    <x v="129"/>
    <x v="1"/>
    <x v="0"/>
    <x v="2"/>
    <x v="0"/>
    <x v="2"/>
    <s v="Mutual Fund"/>
    <s v="Mirae Asset Emerging Blue-chip Fund"/>
  </r>
  <r>
    <n v="194968"/>
    <x v="11"/>
    <x v="129"/>
    <x v="0"/>
    <x v="0"/>
    <x v="2"/>
    <x v="0"/>
    <x v="1"/>
    <s v="Mutual Fund"/>
    <s v="Quant absolute fund"/>
  </r>
  <r>
    <n v="194977"/>
    <x v="11"/>
    <x v="27"/>
    <x v="10"/>
    <x v="0"/>
    <x v="2"/>
    <x v="0"/>
    <x v="1"/>
    <s v="Mutual Fund"/>
    <s v="Quant Flexi-Cap Fund"/>
  </r>
  <r>
    <n v="195001"/>
    <x v="11"/>
    <x v="130"/>
    <x v="1"/>
    <x v="0"/>
    <x v="2"/>
    <x v="0"/>
    <x v="2"/>
    <s v="Mutual Fund"/>
    <s v="Mirae Asset Hybrid Equity Fund"/>
  </r>
  <r>
    <n v="195000"/>
    <x v="11"/>
    <x v="130"/>
    <x v="3"/>
    <x v="0"/>
    <x v="2"/>
    <x v="0"/>
    <x v="2"/>
    <s v="Mutual Fund"/>
    <s v="Canara Robeco Ultra Short Term Fund"/>
  </r>
  <r>
    <n v="195003"/>
    <x v="11"/>
    <x v="131"/>
    <x v="1"/>
    <x v="0"/>
    <x v="2"/>
    <x v="0"/>
    <x v="1"/>
    <s v="Mutual Fund"/>
    <s v="Quant Flexi-Cap Fund"/>
  </r>
  <r>
    <n v="194993"/>
    <x v="11"/>
    <x v="132"/>
    <x v="0"/>
    <x v="0"/>
    <x v="2"/>
    <x v="0"/>
    <x v="1"/>
    <s v="Mutual Fund"/>
    <s v="Parag Parikh Tax Saver Fund"/>
  </r>
  <r>
    <n v="194999"/>
    <x v="11"/>
    <x v="133"/>
    <x v="7"/>
    <x v="0"/>
    <x v="2"/>
    <x v="0"/>
    <x v="1"/>
    <s v="Mutual Fund"/>
    <s v="Quant absolute fund"/>
  </r>
  <r>
    <n v="194992"/>
    <x v="11"/>
    <x v="125"/>
    <x v="1"/>
    <x v="0"/>
    <x v="2"/>
    <x v="0"/>
    <x v="1"/>
    <s v="Mutual Fund"/>
    <s v="HDFC Focused 30 Fund"/>
  </r>
  <r>
    <n v="194990"/>
    <x v="11"/>
    <x v="134"/>
    <x v="10"/>
    <x v="0"/>
    <x v="2"/>
    <x v="0"/>
    <x v="2"/>
    <s v="Mutual Fund"/>
    <s v="canara robeco emerging equities fund"/>
  </r>
  <r>
    <n v="194981"/>
    <x v="11"/>
    <x v="12"/>
    <x v="24"/>
    <x v="1"/>
    <x v="4"/>
    <x v="0"/>
    <x v="0"/>
    <s v="Mutual Fund"/>
    <s v="quant absolute fund"/>
  </r>
  <r>
    <n v="195006"/>
    <x v="11"/>
    <x v="135"/>
    <x v="0"/>
    <x v="1"/>
    <x v="4"/>
    <x v="0"/>
    <x v="0"/>
    <s v="Mutual Fund"/>
    <s v="Edelweiss Greater China Equity Off-shore Fund"/>
  </r>
  <r>
    <n v="194976"/>
    <x v="11"/>
    <x v="126"/>
    <x v="10"/>
    <x v="0"/>
    <x v="2"/>
    <x v="0"/>
    <x v="1"/>
    <s v="Mutual Fund"/>
    <s v="Canara Robeco Small-cap Fund"/>
  </r>
  <r>
    <n v="194989"/>
    <x v="11"/>
    <x v="134"/>
    <x v="10"/>
    <x v="0"/>
    <x v="2"/>
    <x v="0"/>
    <x v="1"/>
    <s v="Mutual Fund"/>
    <s v="Quant absolute fund"/>
  </r>
  <r>
    <n v="194973"/>
    <x v="11"/>
    <x v="127"/>
    <x v="0"/>
    <x v="0"/>
    <x v="2"/>
    <x v="0"/>
    <x v="1"/>
    <s v="Mutual Fund"/>
    <s v="PGIM India midcap opportunities fund"/>
  </r>
  <r>
    <n v="194972"/>
    <x v="11"/>
    <x v="136"/>
    <x v="7"/>
    <x v="0"/>
    <x v="2"/>
    <x v="0"/>
    <x v="0"/>
    <s v="Mutual Fund"/>
    <s v="HDFC Focused 30 Fund"/>
  </r>
  <r>
    <n v="194969"/>
    <x v="11"/>
    <x v="129"/>
    <x v="10"/>
    <x v="0"/>
    <x v="2"/>
    <x v="0"/>
    <x v="1"/>
    <s v="Mutual Fund"/>
    <s v="SBI small-cap fund."/>
  </r>
  <r>
    <n v="194998"/>
    <x v="11"/>
    <x v="137"/>
    <x v="0"/>
    <x v="0"/>
    <x v="2"/>
    <x v="0"/>
    <x v="1"/>
    <s v="Mutual Fund"/>
    <s v="HDFC Focused 30 Fund"/>
  </r>
  <r>
    <n v="195016"/>
    <x v="11"/>
    <x v="138"/>
    <x v="0"/>
    <x v="0"/>
    <x v="2"/>
    <x v="0"/>
    <x v="1"/>
    <s v="Mutual Fund"/>
    <s v="HDFC Focused 30 Fund"/>
  </r>
  <r>
    <n v="194994"/>
    <x v="11"/>
    <x v="132"/>
    <x v="11"/>
    <x v="0"/>
    <x v="2"/>
    <x v="0"/>
    <x v="1"/>
    <s v="Mutual Fund"/>
    <s v="Mirae Asset Mid-Cap Fund."/>
  </r>
  <r>
    <n v="195021"/>
    <x v="11"/>
    <x v="139"/>
    <x v="4"/>
    <x v="0"/>
    <x v="1"/>
    <x v="0"/>
    <x v="0"/>
    <s v="Mutual Fund"/>
    <s v="quant flexi cap fund"/>
  </r>
  <r>
    <n v="195020"/>
    <x v="11"/>
    <x v="139"/>
    <x v="4"/>
    <x v="0"/>
    <x v="1"/>
    <x v="0"/>
    <x v="0"/>
    <s v="Mutual Fund"/>
    <s v="canara rebeco small cap fund"/>
  </r>
  <r>
    <n v="195025"/>
    <x v="11"/>
    <x v="140"/>
    <x v="4"/>
    <x v="0"/>
    <x v="1"/>
    <x v="0"/>
    <x v="0"/>
    <s v="Mutual Fund"/>
    <s v="HDFC Focued 30 fund"/>
  </r>
  <r>
    <n v="195022"/>
    <x v="11"/>
    <x v="139"/>
    <x v="0"/>
    <x v="0"/>
    <x v="1"/>
    <x v="0"/>
    <x v="0"/>
    <s v="Mutual Fund"/>
    <s v="kotak multicap fund"/>
  </r>
  <r>
    <n v="194980"/>
    <x v="11"/>
    <x v="141"/>
    <x v="12"/>
    <x v="1"/>
    <x v="1"/>
    <x v="0"/>
    <x v="1"/>
    <s v="Mutual Fund"/>
    <s v="QUANT FLEXI CAP FUND"/>
  </r>
  <r>
    <n v="195024"/>
    <x v="11"/>
    <x v="140"/>
    <x v="0"/>
    <x v="0"/>
    <x v="1"/>
    <x v="0"/>
    <x v="0"/>
    <s v="Mutual Fund"/>
    <s v="BOI small cap fund"/>
  </r>
  <r>
    <n v="195023"/>
    <x v="11"/>
    <x v="140"/>
    <x v="4"/>
    <x v="0"/>
    <x v="1"/>
    <x v="0"/>
    <x v="0"/>
    <s v="Mutual Fund"/>
    <s v="quant flexi cap fund"/>
  </r>
  <r>
    <n v="195015"/>
    <x v="11"/>
    <x v="27"/>
    <x v="0"/>
    <x v="0"/>
    <x v="1"/>
    <x v="0"/>
    <x v="0"/>
    <s v="Mutual Fund"/>
    <s v="HDFC Focused 30 Fund"/>
  </r>
  <r>
    <n v="195013"/>
    <x v="11"/>
    <x v="27"/>
    <x v="4"/>
    <x v="0"/>
    <x v="1"/>
    <x v="0"/>
    <x v="1"/>
    <s v="Mutual Fund"/>
    <s v="Quant Flexicap Fund"/>
  </r>
  <r>
    <n v="195026"/>
    <x v="11"/>
    <x v="140"/>
    <x v="0"/>
    <x v="0"/>
    <x v="1"/>
    <x v="0"/>
    <x v="0"/>
    <s v="Mutual Fund"/>
    <s v="icici pru equity &amp; debt fund"/>
  </r>
  <r>
    <n v="194985"/>
    <x v="11"/>
    <x v="142"/>
    <x v="1"/>
    <x v="0"/>
    <x v="1"/>
    <x v="0"/>
    <x v="1"/>
    <s v="Mutual Fund"/>
    <s v="SBI SMALL CAP FUND"/>
  </r>
  <r>
    <n v="195014"/>
    <x v="11"/>
    <x v="27"/>
    <x v="0"/>
    <x v="0"/>
    <x v="1"/>
    <x v="0"/>
    <x v="1"/>
    <s v="Mutual Fund"/>
    <s v="KOTAK MULTI CAP FUND"/>
  </r>
  <r>
    <n v="195012"/>
    <x v="11"/>
    <x v="27"/>
    <x v="0"/>
    <x v="0"/>
    <x v="1"/>
    <x v="0"/>
    <x v="2"/>
    <s v="Mutual Fund"/>
    <s v="mirae asset midcap fund"/>
  </r>
  <r>
    <n v="194995"/>
    <x v="11"/>
    <x v="143"/>
    <x v="3"/>
    <x v="0"/>
    <x v="1"/>
    <x v="0"/>
    <x v="1"/>
    <s v="Mutual Fund"/>
    <s v="QUANT TAX SAVER FUND"/>
  </r>
  <r>
    <n v="194982"/>
    <x v="11"/>
    <x v="144"/>
    <x v="0"/>
    <x v="0"/>
    <x v="1"/>
    <x v="0"/>
    <x v="1"/>
    <s v="Mutual Fund"/>
    <s v="Quant Absolute Fund"/>
  </r>
  <r>
    <n v="195004"/>
    <x v="11"/>
    <x v="145"/>
    <x v="3"/>
    <x v="0"/>
    <x v="6"/>
    <x v="0"/>
    <x v="0"/>
    <s v="Mutual Fund"/>
    <s v="QUANT TAX PLAN"/>
  </r>
  <r>
    <n v="194997"/>
    <x v="11"/>
    <x v="98"/>
    <x v="14"/>
    <x v="1"/>
    <x v="6"/>
    <x v="0"/>
    <x v="0"/>
    <s v="Mutual Fund"/>
    <s v="KOTAK MULTI CAP FUND"/>
  </r>
  <r>
    <n v="194996"/>
    <x v="11"/>
    <x v="98"/>
    <x v="14"/>
    <x v="1"/>
    <x v="6"/>
    <x v="0"/>
    <x v="0"/>
    <s v="Mutual Fund"/>
    <s v="QUANT ABSOLUTE FUND"/>
  </r>
  <r>
    <n v="195007"/>
    <x v="11"/>
    <x v="146"/>
    <x v="10"/>
    <x v="0"/>
    <x v="6"/>
    <x v="0"/>
    <x v="1"/>
    <s v="Mutual Fund"/>
    <s v="QUANT FLEXI CAP FUND"/>
  </r>
  <r>
    <n v="194971"/>
    <x v="11"/>
    <x v="136"/>
    <x v="10"/>
    <x v="0"/>
    <x v="2"/>
    <x v="0"/>
    <x v="1"/>
    <s v="Mutual Fund"/>
    <s v="HDFC Focused 30 Fund"/>
  </r>
  <r>
    <n v="195017"/>
    <x v="11"/>
    <x v="138"/>
    <x v="0"/>
    <x v="0"/>
    <x v="2"/>
    <x v="0"/>
    <x v="0"/>
    <s v="Mutual Fund"/>
    <s v="Canara Robeco Small-cap Fund"/>
  </r>
  <r>
    <n v="195008"/>
    <x v="11"/>
    <x v="147"/>
    <x v="1"/>
    <x v="0"/>
    <x v="2"/>
    <x v="0"/>
    <x v="1"/>
    <s v="Mutual Fund"/>
    <s v="Quant Flexi-Cap Fund"/>
  </r>
  <r>
    <n v="195009"/>
    <x v="11"/>
    <x v="148"/>
    <x v="11"/>
    <x v="0"/>
    <x v="5"/>
    <x v="0"/>
    <x v="1"/>
    <s v="Mutual Fund"/>
    <s v="Quant Flexicap Fund"/>
  </r>
  <r>
    <n v="194984"/>
    <x v="11"/>
    <x v="142"/>
    <x v="0"/>
    <x v="0"/>
    <x v="1"/>
    <x v="0"/>
    <x v="1"/>
    <s v="Mutual Fund"/>
    <s v="QUANT FLEXI CAP FUND"/>
  </r>
  <r>
    <n v="194983"/>
    <x v="11"/>
    <x v="144"/>
    <x v="0"/>
    <x v="0"/>
    <x v="1"/>
    <x v="0"/>
    <x v="1"/>
    <s v="Mutual Fund"/>
    <s v="Canara Robeco Small Cap"/>
  </r>
  <r>
    <n v="195010"/>
    <x v="11"/>
    <x v="149"/>
    <x v="1"/>
    <x v="0"/>
    <x v="5"/>
    <x v="0"/>
    <x v="1"/>
    <s v="Mutual Fund"/>
    <s v="Quant Flexicap Fund"/>
  </r>
  <r>
    <n v="194979"/>
    <x v="11"/>
    <x v="150"/>
    <x v="7"/>
    <x v="0"/>
    <x v="6"/>
    <x v="0"/>
    <x v="2"/>
    <s v="Mutual Fund"/>
    <s v="MIRAE ASSET EMERGING BLUECHIP FUND"/>
  </r>
  <r>
    <n v="194988"/>
    <x v="11"/>
    <x v="151"/>
    <x v="1"/>
    <x v="0"/>
    <x v="6"/>
    <x v="0"/>
    <x v="2"/>
    <s v="Mutual Fund"/>
    <s v="MIRAE ASSET EMERGING BLUECHIP FUND"/>
  </r>
  <r>
    <n v="195018"/>
    <x v="11"/>
    <x v="152"/>
    <x v="11"/>
    <x v="0"/>
    <x v="3"/>
    <x v="0"/>
    <x v="1"/>
    <s v="Mutual Fund"/>
    <s v="canara focused equity fund"/>
  </r>
  <r>
    <n v="195040"/>
    <x v="12"/>
    <x v="153"/>
    <x v="5"/>
    <x v="0"/>
    <x v="2"/>
    <x v="0"/>
    <x v="0"/>
    <s v="Mutual Fund"/>
    <s v="HDFC Hybrid Equity Fund"/>
  </r>
  <r>
    <n v="195042"/>
    <x v="12"/>
    <x v="154"/>
    <x v="0"/>
    <x v="0"/>
    <x v="2"/>
    <x v="0"/>
    <x v="2"/>
    <s v="Mutual Fund"/>
    <s v="canara robeco emerging equities fund"/>
  </r>
  <r>
    <n v="195041"/>
    <x v="12"/>
    <x v="153"/>
    <x v="19"/>
    <x v="0"/>
    <x v="2"/>
    <x v="0"/>
    <x v="1"/>
    <s v="Mutual Fund"/>
    <s v="HDFC Hybrid Equity Fund"/>
  </r>
  <r>
    <n v="195039"/>
    <x v="12"/>
    <x v="153"/>
    <x v="11"/>
    <x v="0"/>
    <x v="2"/>
    <x v="0"/>
    <x v="2"/>
    <s v="Mutual Fund"/>
    <s v="Mirae Asset Emerging Blue-chip Fund"/>
  </r>
  <r>
    <n v="195030"/>
    <x v="12"/>
    <x v="155"/>
    <x v="1"/>
    <x v="0"/>
    <x v="0"/>
    <x v="0"/>
    <x v="1"/>
    <s v="Mutual Fund"/>
    <s v="Quant Flexi Cap Fund"/>
  </r>
  <r>
    <n v="195031"/>
    <x v="12"/>
    <x v="156"/>
    <x v="3"/>
    <x v="0"/>
    <x v="0"/>
    <x v="0"/>
    <x v="1"/>
    <s v="Mutual Fund"/>
    <s v="Quant Absolute Fund"/>
  </r>
  <r>
    <n v="195036"/>
    <x v="12"/>
    <x v="50"/>
    <x v="10"/>
    <x v="0"/>
    <x v="2"/>
    <x v="0"/>
    <x v="0"/>
    <s v="Mutual Fund"/>
    <s v="Kotak Multicap Fund"/>
  </r>
  <r>
    <n v="195044"/>
    <x v="12"/>
    <x v="157"/>
    <x v="0"/>
    <x v="0"/>
    <x v="0"/>
    <x v="0"/>
    <x v="1"/>
    <s v="Mutual Fund"/>
    <s v="Bank of India Flexi Cap fund"/>
  </r>
  <r>
    <n v="195043"/>
    <x v="12"/>
    <x v="158"/>
    <x v="6"/>
    <x v="1"/>
    <x v="1"/>
    <x v="0"/>
    <x v="0"/>
    <s v="Mutual Fund"/>
    <s v="quant tax plan"/>
  </r>
  <r>
    <n v="195038"/>
    <x v="12"/>
    <x v="159"/>
    <x v="11"/>
    <x v="0"/>
    <x v="3"/>
    <x v="0"/>
    <x v="1"/>
    <s v="Mutual Fund"/>
    <s v="QUANT FLEXICAP FUND"/>
  </r>
  <r>
    <n v="195032"/>
    <x v="12"/>
    <x v="160"/>
    <x v="10"/>
    <x v="0"/>
    <x v="1"/>
    <x v="0"/>
    <x v="1"/>
    <s v="Mutual Fund"/>
    <s v="QUANT ACTIVE FUND"/>
  </r>
  <r>
    <n v="195034"/>
    <x v="12"/>
    <x v="161"/>
    <x v="1"/>
    <x v="0"/>
    <x v="1"/>
    <x v="0"/>
    <x v="1"/>
    <s v="Mutual Fund"/>
    <s v="QUANT SMALL CAP FUND"/>
  </r>
  <r>
    <n v="195033"/>
    <x v="12"/>
    <x v="161"/>
    <x v="0"/>
    <x v="0"/>
    <x v="1"/>
    <x v="0"/>
    <x v="1"/>
    <s v="Mutual Fund"/>
    <s v="KOTAK MULTICAP FUND"/>
  </r>
  <r>
    <n v="195035"/>
    <x v="12"/>
    <x v="162"/>
    <x v="0"/>
    <x v="0"/>
    <x v="2"/>
    <x v="0"/>
    <x v="1"/>
    <s v="Mutual Fund"/>
    <s v="Quant Flexi-Cap Fund"/>
  </r>
  <r>
    <n v="195037"/>
    <x v="12"/>
    <x v="50"/>
    <x v="10"/>
    <x v="0"/>
    <x v="2"/>
    <x v="0"/>
    <x v="0"/>
    <s v="Mutual Fund"/>
    <s v="Canara Robeco Small-cap Fund"/>
  </r>
  <r>
    <n v="195029"/>
    <x v="12"/>
    <x v="163"/>
    <x v="10"/>
    <x v="0"/>
    <x v="6"/>
    <x v="0"/>
    <x v="1"/>
    <s v="Mutual Fund"/>
    <s v="QUANT ABSOLUTE FUND"/>
  </r>
  <r>
    <n v="195027"/>
    <x v="12"/>
    <x v="163"/>
    <x v="1"/>
    <x v="0"/>
    <x v="6"/>
    <x v="0"/>
    <x v="0"/>
    <s v="Mutual Fund"/>
    <s v="BANK OF INDIA SMALL CAP FUND"/>
  </r>
  <r>
    <n v="195028"/>
    <x v="12"/>
    <x v="163"/>
    <x v="1"/>
    <x v="0"/>
    <x v="6"/>
    <x v="0"/>
    <x v="1"/>
    <s v="Mutual Fund"/>
    <s v="KOTAK MULTI CAP FUND"/>
  </r>
  <r>
    <n v="195060"/>
    <x v="13"/>
    <x v="164"/>
    <x v="0"/>
    <x v="0"/>
    <x v="2"/>
    <x v="0"/>
    <x v="2"/>
    <s v="Mutual Fund"/>
    <s v="Mirae Asset Mid-Cap Fund."/>
  </r>
  <r>
    <n v="195056"/>
    <x v="13"/>
    <x v="165"/>
    <x v="11"/>
    <x v="0"/>
    <x v="2"/>
    <x v="0"/>
    <x v="1"/>
    <s v="Mutual Fund"/>
    <s v="Mirae Asset Mid-Cap Fund."/>
  </r>
  <r>
    <n v="195055"/>
    <x v="13"/>
    <x v="165"/>
    <x v="0"/>
    <x v="0"/>
    <x v="2"/>
    <x v="0"/>
    <x v="2"/>
    <s v="Mutual Fund"/>
    <s v="Mirae Asset Mid-Cap Fund."/>
  </r>
  <r>
    <n v="195076"/>
    <x v="13"/>
    <x v="166"/>
    <x v="17"/>
    <x v="0"/>
    <x v="2"/>
    <x v="0"/>
    <x v="1"/>
    <s v="Mutual Fund"/>
    <s v="Quant mid-cap fund"/>
  </r>
  <r>
    <n v="195075"/>
    <x v="13"/>
    <x v="166"/>
    <x v="10"/>
    <x v="0"/>
    <x v="2"/>
    <x v="0"/>
    <x v="1"/>
    <s v="Mutual Fund"/>
    <s v="Quant absolute fund"/>
  </r>
  <r>
    <n v="195071"/>
    <x v="13"/>
    <x v="167"/>
    <x v="11"/>
    <x v="0"/>
    <x v="2"/>
    <x v="0"/>
    <x v="1"/>
    <s v="Mutual Fund"/>
    <s v="Quant Flexi-Cap Fund"/>
  </r>
  <r>
    <n v="195048"/>
    <x v="13"/>
    <x v="168"/>
    <x v="0"/>
    <x v="0"/>
    <x v="2"/>
    <x v="0"/>
    <x v="1"/>
    <s v="Mutual Fund"/>
    <s v="Quant Flexi-Cap Fund"/>
  </r>
  <r>
    <n v="195073"/>
    <x v="13"/>
    <x v="167"/>
    <x v="11"/>
    <x v="0"/>
    <x v="2"/>
    <x v="0"/>
    <x v="2"/>
    <s v="Mutual Fund"/>
    <s v="Parag Parikh Flexi-cap Fund"/>
  </r>
  <r>
    <n v="195072"/>
    <x v="13"/>
    <x v="167"/>
    <x v="11"/>
    <x v="0"/>
    <x v="2"/>
    <x v="0"/>
    <x v="2"/>
    <s v="Mutual Fund"/>
    <s v="Axis Flexi-cap Fund"/>
  </r>
  <r>
    <n v="195054"/>
    <x v="13"/>
    <x v="169"/>
    <x v="2"/>
    <x v="0"/>
    <x v="2"/>
    <x v="0"/>
    <x v="1"/>
    <s v="Mutual Fund"/>
    <s v="Quant Small-Cap Fund"/>
  </r>
  <r>
    <n v="195050"/>
    <x v="13"/>
    <x v="168"/>
    <x v="0"/>
    <x v="0"/>
    <x v="2"/>
    <x v="0"/>
    <x v="1"/>
    <s v="Mutual Fund"/>
    <s v="Kotak Multicap Fund"/>
  </r>
  <r>
    <n v="195049"/>
    <x v="13"/>
    <x v="168"/>
    <x v="0"/>
    <x v="0"/>
    <x v="2"/>
    <x v="0"/>
    <x v="1"/>
    <s v="Mutual Fund"/>
    <s v="Canara Robeco Focused Equity Fund"/>
  </r>
  <r>
    <n v="195047"/>
    <x v="13"/>
    <x v="170"/>
    <x v="0"/>
    <x v="0"/>
    <x v="2"/>
    <x v="0"/>
    <x v="1"/>
    <s v="Mutual Fund"/>
    <s v="Quant Flexi-Cap Fund"/>
  </r>
  <r>
    <n v="195046"/>
    <x v="13"/>
    <x v="170"/>
    <x v="0"/>
    <x v="0"/>
    <x v="2"/>
    <x v="0"/>
    <x v="1"/>
    <s v="Mutual Fund"/>
    <s v="canara robeco emerging equities fund"/>
  </r>
  <r>
    <n v="195045"/>
    <x v="13"/>
    <x v="170"/>
    <x v="11"/>
    <x v="0"/>
    <x v="2"/>
    <x v="0"/>
    <x v="2"/>
    <s v="Mutual Fund"/>
    <s v="Mirae Asset Hybrid Equity Fund"/>
  </r>
  <r>
    <n v="195070"/>
    <x v="13"/>
    <x v="171"/>
    <x v="26"/>
    <x v="1"/>
    <x v="4"/>
    <x v="1"/>
    <x v="0"/>
    <s v="Mutual Fund"/>
    <s v="QUANT FLEXICAP FUND"/>
  </r>
  <r>
    <n v="195069"/>
    <x v="13"/>
    <x v="171"/>
    <x v="6"/>
    <x v="1"/>
    <x v="4"/>
    <x v="1"/>
    <x v="0"/>
    <s v="Mutual Fund"/>
    <s v="PPFAS TAXSAVER FUND"/>
  </r>
  <r>
    <n v="195084"/>
    <x v="13"/>
    <x v="172"/>
    <x v="11"/>
    <x v="0"/>
    <x v="2"/>
    <x v="0"/>
    <x v="1"/>
    <s v="Mutual Fund"/>
    <s v="Quant mid-cap fund"/>
  </r>
  <r>
    <n v="195062"/>
    <x v="13"/>
    <x v="173"/>
    <x v="18"/>
    <x v="0"/>
    <x v="2"/>
    <x v="0"/>
    <x v="0"/>
    <s v="Mutual Fund"/>
    <s v="Quant Flexi-Cap Fund"/>
  </r>
  <r>
    <n v="195090"/>
    <x v="13"/>
    <x v="174"/>
    <x v="10"/>
    <x v="0"/>
    <x v="2"/>
    <x v="0"/>
    <x v="2"/>
    <s v="Mutual Fund"/>
    <s v="Mirae Asset Hybrid Equity Fund"/>
  </r>
  <r>
    <n v="195088"/>
    <x v="13"/>
    <x v="175"/>
    <x v="3"/>
    <x v="0"/>
    <x v="2"/>
    <x v="0"/>
    <x v="1"/>
    <s v="Mutual Fund"/>
    <s v="Kotak Multicap Fund"/>
  </r>
  <r>
    <n v="195074"/>
    <x v="13"/>
    <x v="167"/>
    <x v="11"/>
    <x v="0"/>
    <x v="2"/>
    <x v="0"/>
    <x v="2"/>
    <s v="Mutual Fund"/>
    <s v="Mirae Asset Emerging Blue-chip Fund"/>
  </r>
  <r>
    <n v="195061"/>
    <x v="13"/>
    <x v="164"/>
    <x v="11"/>
    <x v="0"/>
    <x v="2"/>
    <x v="0"/>
    <x v="1"/>
    <s v="Mutual Fund"/>
    <s v="Quant Flexi-Cap Fund"/>
  </r>
  <r>
    <n v="195058"/>
    <x v="13"/>
    <x v="165"/>
    <x v="27"/>
    <x v="0"/>
    <x v="2"/>
    <x v="0"/>
    <x v="1"/>
    <s v="Mutual Fund"/>
    <s v="Canara Robeco Focused Equity Fund"/>
  </r>
  <r>
    <n v="195068"/>
    <x v="13"/>
    <x v="176"/>
    <x v="1"/>
    <x v="0"/>
    <x v="5"/>
    <x v="0"/>
    <x v="0"/>
    <s v="Mutual Fund"/>
    <s v="Quant Flexicap Fund"/>
  </r>
  <r>
    <n v="195067"/>
    <x v="13"/>
    <x v="177"/>
    <x v="7"/>
    <x v="0"/>
    <x v="5"/>
    <x v="1"/>
    <x v="0"/>
    <s v="Mutual Fund"/>
    <s v="Quant Absolute Fund"/>
  </r>
  <r>
    <n v="195066"/>
    <x v="13"/>
    <x v="178"/>
    <x v="3"/>
    <x v="0"/>
    <x v="5"/>
    <x v="1"/>
    <x v="0"/>
    <s v="Mutual Fund"/>
    <s v="Quant Flexicap Fund"/>
  </r>
  <r>
    <n v="195079"/>
    <x v="13"/>
    <x v="179"/>
    <x v="0"/>
    <x v="0"/>
    <x v="6"/>
    <x v="0"/>
    <x v="0"/>
    <s v="Mutual Fund"/>
    <s v="QUANT SMALL CAP FUND"/>
  </r>
  <r>
    <n v="195083"/>
    <x v="13"/>
    <x v="180"/>
    <x v="0"/>
    <x v="0"/>
    <x v="6"/>
    <x v="0"/>
    <x v="1"/>
    <s v="Mutual Fund"/>
    <s v="QUANT FLEXI CAP FUND"/>
  </r>
  <r>
    <n v="195059"/>
    <x v="13"/>
    <x v="100"/>
    <x v="3"/>
    <x v="0"/>
    <x v="3"/>
    <x v="0"/>
    <x v="0"/>
    <s v="Mutual Fund"/>
    <s v="Quant Tax Plan Fund"/>
  </r>
  <r>
    <n v="195065"/>
    <x v="13"/>
    <x v="178"/>
    <x v="1"/>
    <x v="0"/>
    <x v="5"/>
    <x v="1"/>
    <x v="0"/>
    <s v="Mutual Fund"/>
    <s v="kotak Multicap Fund"/>
  </r>
  <r>
    <n v="195077"/>
    <x v="13"/>
    <x v="181"/>
    <x v="1"/>
    <x v="0"/>
    <x v="1"/>
    <x v="0"/>
    <x v="0"/>
    <s v="Mutual Fund"/>
    <s v="boi tax advantage fund"/>
  </r>
  <r>
    <n v="195100"/>
    <x v="13"/>
    <x v="182"/>
    <x v="1"/>
    <x v="0"/>
    <x v="1"/>
    <x v="0"/>
    <x v="0"/>
    <s v="Mutual Fund"/>
    <s v="QUANT FLEXI CAP FUND"/>
  </r>
  <r>
    <n v="195101"/>
    <x v="13"/>
    <x v="182"/>
    <x v="1"/>
    <x v="0"/>
    <x v="1"/>
    <x v="0"/>
    <x v="1"/>
    <s v="Mutual Fund"/>
    <s v="QUANT FLEXI CAP FUND"/>
  </r>
  <r>
    <n v="195064"/>
    <x v="13"/>
    <x v="183"/>
    <x v="7"/>
    <x v="0"/>
    <x v="5"/>
    <x v="1"/>
    <x v="0"/>
    <s v="Mutual Fund"/>
    <s v="kotak Multicap Fund"/>
  </r>
  <r>
    <n v="195063"/>
    <x v="13"/>
    <x v="183"/>
    <x v="7"/>
    <x v="0"/>
    <x v="5"/>
    <x v="1"/>
    <x v="0"/>
    <s v="Mutual Fund"/>
    <s v="Quant Flexicap Fund"/>
  </r>
  <r>
    <n v="195078"/>
    <x v="13"/>
    <x v="181"/>
    <x v="1"/>
    <x v="0"/>
    <x v="1"/>
    <x v="0"/>
    <x v="0"/>
    <s v="Mutual Fund"/>
    <s v="Quant Flexicap Fund"/>
  </r>
  <r>
    <n v="195051"/>
    <x v="13"/>
    <x v="184"/>
    <x v="3"/>
    <x v="0"/>
    <x v="2"/>
    <x v="0"/>
    <x v="1"/>
    <s v="Mutual Fund"/>
    <s v="Quant Flexi-Cap Fund"/>
  </r>
  <r>
    <n v="195087"/>
    <x v="13"/>
    <x v="174"/>
    <x v="3"/>
    <x v="0"/>
    <x v="2"/>
    <x v="0"/>
    <x v="1"/>
    <s v="Mutual Fund"/>
    <s v="Canara Robeco Small-cap Fund"/>
  </r>
  <r>
    <n v="195086"/>
    <x v="13"/>
    <x v="172"/>
    <x v="27"/>
    <x v="0"/>
    <x v="2"/>
    <x v="0"/>
    <x v="1"/>
    <s v="Mutual Fund"/>
    <s v="SBI small-cap fund."/>
  </r>
  <r>
    <n v="195057"/>
    <x v="13"/>
    <x v="165"/>
    <x v="4"/>
    <x v="0"/>
    <x v="2"/>
    <x v="0"/>
    <x v="1"/>
    <s v="Mutual Fund"/>
    <s v="Quant Flexi-Cap Fund"/>
  </r>
  <r>
    <n v="195053"/>
    <x v="13"/>
    <x v="169"/>
    <x v="11"/>
    <x v="0"/>
    <x v="2"/>
    <x v="0"/>
    <x v="2"/>
    <s v="Mutual Fund"/>
    <s v="Mirae Asset Emerging Blue-chip Fund"/>
  </r>
  <r>
    <n v="195052"/>
    <x v="13"/>
    <x v="185"/>
    <x v="11"/>
    <x v="0"/>
    <x v="2"/>
    <x v="0"/>
    <x v="2"/>
    <s v="Mutual Fund"/>
    <s v="Mirae Asset Emerging Blue-chip Fund"/>
  </r>
  <r>
    <n v="195085"/>
    <x v="13"/>
    <x v="172"/>
    <x v="4"/>
    <x v="0"/>
    <x v="2"/>
    <x v="0"/>
    <x v="1"/>
    <s v="Mutual Fund"/>
    <s v="Quant absolute fund"/>
  </r>
  <r>
    <n v="195082"/>
    <x v="13"/>
    <x v="172"/>
    <x v="0"/>
    <x v="0"/>
    <x v="2"/>
    <x v="0"/>
    <x v="0"/>
    <s v="Mutual Fund"/>
    <s v="Quant mid-cap fund"/>
  </r>
  <r>
    <n v="195081"/>
    <x v="13"/>
    <x v="179"/>
    <x v="3"/>
    <x v="0"/>
    <x v="6"/>
    <x v="0"/>
    <x v="1"/>
    <s v="Mutual Fund"/>
    <s v="KOTAK MULTI CAP FUND"/>
  </r>
  <r>
    <n v="195080"/>
    <x v="13"/>
    <x v="179"/>
    <x v="0"/>
    <x v="0"/>
    <x v="6"/>
    <x v="0"/>
    <x v="1"/>
    <s v="Mutual Fund"/>
    <s v="QUANT FLEXI CAP FUND"/>
  </r>
  <r>
    <n v="195092"/>
    <x v="13"/>
    <x v="186"/>
    <x v="1"/>
    <x v="0"/>
    <x v="2"/>
    <x v="0"/>
    <x v="0"/>
    <s v="Mutual Fund"/>
    <s v="Parag Parikh Tax Saver Fund"/>
  </r>
  <r>
    <n v="195091"/>
    <x v="13"/>
    <x v="186"/>
    <x v="1"/>
    <x v="0"/>
    <x v="2"/>
    <x v="0"/>
    <x v="1"/>
    <s v="Mutual Fund"/>
    <s v="Parag Parikh Tax Saver Fund"/>
  </r>
  <r>
    <n v="195089"/>
    <x v="13"/>
    <x v="174"/>
    <x v="11"/>
    <x v="0"/>
    <x v="2"/>
    <x v="0"/>
    <x v="2"/>
    <s v="Mutual Fund"/>
    <s v="Mirae Asset Emerging Blue-chip Fund"/>
  </r>
  <r>
    <n v="195096"/>
    <x v="14"/>
    <x v="187"/>
    <x v="27"/>
    <x v="0"/>
    <x v="2"/>
    <x v="0"/>
    <x v="1"/>
    <s v="Mutual Fund"/>
    <s v="Quant Flexi-Cap Fund"/>
  </r>
  <r>
    <n v="195104"/>
    <x v="14"/>
    <x v="188"/>
    <x v="3"/>
    <x v="0"/>
    <x v="2"/>
    <x v="0"/>
    <x v="1"/>
    <s v="Mutual Fund"/>
    <s v="Quant Flexi-Cap Fund"/>
  </r>
  <r>
    <n v="195097"/>
    <x v="14"/>
    <x v="40"/>
    <x v="8"/>
    <x v="0"/>
    <x v="2"/>
    <x v="0"/>
    <x v="1"/>
    <s v="Mutual Fund"/>
    <s v="Quant Mid-Cap Fund"/>
  </r>
  <r>
    <n v="195111"/>
    <x v="14"/>
    <x v="189"/>
    <x v="0"/>
    <x v="0"/>
    <x v="2"/>
    <x v="0"/>
    <x v="1"/>
    <s v="Mutual Fund"/>
    <s v="Canara Robeco Small-cap Fund"/>
  </r>
  <r>
    <n v="195093"/>
    <x v="14"/>
    <x v="190"/>
    <x v="0"/>
    <x v="0"/>
    <x v="2"/>
    <x v="0"/>
    <x v="1"/>
    <s v="Mutual Fund"/>
    <s v="Quant absolute fund"/>
  </r>
  <r>
    <n v="195105"/>
    <x v="14"/>
    <x v="191"/>
    <x v="0"/>
    <x v="0"/>
    <x v="4"/>
    <x v="0"/>
    <x v="0"/>
    <s v="Mutual Fund"/>
    <s v="PPFAS TAXSAVER FUND"/>
  </r>
  <r>
    <n v="195106"/>
    <x v="14"/>
    <x v="191"/>
    <x v="0"/>
    <x v="0"/>
    <x v="4"/>
    <x v="1"/>
    <x v="0"/>
    <s v="Mutual Fund"/>
    <s v="QUANT TAX PLAN"/>
  </r>
  <r>
    <n v="195102"/>
    <x v="14"/>
    <x v="192"/>
    <x v="11"/>
    <x v="0"/>
    <x v="0"/>
    <x v="0"/>
    <x v="1"/>
    <s v="Mutual Fund"/>
    <s v="Quant Flexi Cap Fund"/>
  </r>
  <r>
    <n v="195103"/>
    <x v="14"/>
    <x v="193"/>
    <x v="7"/>
    <x v="0"/>
    <x v="0"/>
    <x v="0"/>
    <x v="1"/>
    <s v="Mutual Fund"/>
    <s v="Quant Flexi Cap Fund"/>
  </r>
  <r>
    <n v="195098"/>
    <x v="14"/>
    <x v="194"/>
    <x v="5"/>
    <x v="0"/>
    <x v="3"/>
    <x v="0"/>
    <x v="2"/>
    <s v="Mutual Fund"/>
    <s v="HSBC mid cap fund"/>
  </r>
  <r>
    <n v="195099"/>
    <x v="14"/>
    <x v="195"/>
    <x v="11"/>
    <x v="0"/>
    <x v="3"/>
    <x v="0"/>
    <x v="1"/>
    <s v="Mutual Fund"/>
    <s v="QUANT FLEXICAP FUND"/>
  </r>
  <r>
    <n v="195109"/>
    <x v="14"/>
    <x v="196"/>
    <x v="14"/>
    <x v="1"/>
    <x v="5"/>
    <x v="0"/>
    <x v="0"/>
    <s v="Mutual Fund"/>
    <s v="Quant Tax Saver"/>
  </r>
  <r>
    <n v="195107"/>
    <x v="14"/>
    <x v="197"/>
    <x v="14"/>
    <x v="1"/>
    <x v="5"/>
    <x v="0"/>
    <x v="0"/>
    <s v="Mutual Fund"/>
    <s v="Quant Flexicap Fund"/>
  </r>
  <r>
    <n v="195108"/>
    <x v="14"/>
    <x v="197"/>
    <x v="6"/>
    <x v="1"/>
    <x v="5"/>
    <x v="0"/>
    <x v="0"/>
    <s v="Mutual Fund"/>
    <s v="kotak Multicap Fund"/>
  </r>
  <r>
    <n v="195112"/>
    <x v="14"/>
    <x v="198"/>
    <x v="10"/>
    <x v="0"/>
    <x v="6"/>
    <x v="0"/>
    <x v="2"/>
    <s v="Mutual Fund"/>
    <s v="MIRAE ASSET HYBRID EQUITY FUND"/>
  </r>
  <r>
    <n v="195094"/>
    <x v="14"/>
    <x v="199"/>
    <x v="10"/>
    <x v="0"/>
    <x v="2"/>
    <x v="0"/>
    <x v="1"/>
    <s v="Mutual Fund"/>
    <s v="Mirae Asset Mid-Cap Fund."/>
  </r>
  <r>
    <n v="195095"/>
    <x v="14"/>
    <x v="199"/>
    <x v="0"/>
    <x v="0"/>
    <x v="2"/>
    <x v="0"/>
    <x v="1"/>
    <s v="Mutual Fund"/>
    <s v="Canara Robeco Small-cap Fund"/>
  </r>
  <r>
    <n v="195110"/>
    <x v="14"/>
    <x v="189"/>
    <x v="0"/>
    <x v="0"/>
    <x v="2"/>
    <x v="0"/>
    <x v="1"/>
    <s v="Mutual Fund"/>
    <s v="Quant Flexi-Cap Fund"/>
  </r>
  <r>
    <n v="195113"/>
    <x v="14"/>
    <x v="198"/>
    <x v="0"/>
    <x v="0"/>
    <x v="6"/>
    <x v="0"/>
    <x v="1"/>
    <s v="Mutual Fund"/>
    <s v="QUANT FLEXI CAP FUND"/>
  </r>
  <r>
    <n v="195114"/>
    <x v="14"/>
    <x v="198"/>
    <x v="11"/>
    <x v="0"/>
    <x v="6"/>
    <x v="0"/>
    <x v="1"/>
    <s v="Mutual Fund"/>
    <s v="SBI SMALL CAP FUND"/>
  </r>
  <r>
    <n v="195122"/>
    <x v="15"/>
    <x v="200"/>
    <x v="18"/>
    <x v="0"/>
    <x v="2"/>
    <x v="0"/>
    <x v="0"/>
    <s v="Mutual Fund"/>
    <s v="Canara Robeco Focused Equity Fund"/>
  </r>
  <r>
    <n v="195123"/>
    <x v="15"/>
    <x v="200"/>
    <x v="18"/>
    <x v="0"/>
    <x v="2"/>
    <x v="0"/>
    <x v="0"/>
    <s v="Mutual Fund"/>
    <s v="Kotak Multicap Fund"/>
  </r>
  <r>
    <n v="195126"/>
    <x v="15"/>
    <x v="201"/>
    <x v="10"/>
    <x v="0"/>
    <x v="2"/>
    <x v="0"/>
    <x v="1"/>
    <s v="Mutual Fund"/>
    <s v="Quant Flexi-Cap Fund"/>
  </r>
  <r>
    <n v="195135"/>
    <x v="15"/>
    <x v="202"/>
    <x v="0"/>
    <x v="0"/>
    <x v="2"/>
    <x v="0"/>
    <x v="1"/>
    <s v="Mutual Fund"/>
    <s v="SBI small-cap fund."/>
  </r>
  <r>
    <n v="195137"/>
    <x v="15"/>
    <x v="202"/>
    <x v="0"/>
    <x v="0"/>
    <x v="2"/>
    <x v="0"/>
    <x v="1"/>
    <s v="Mutual Fund"/>
    <s v="PGIM India midcap opportunities fund"/>
  </r>
  <r>
    <n v="195138"/>
    <x v="15"/>
    <x v="203"/>
    <x v="3"/>
    <x v="1"/>
    <x v="2"/>
    <x v="0"/>
    <x v="0"/>
    <s v="Mutual Fund"/>
    <s v="Mirae Asset Hybrid Equity Fund"/>
  </r>
  <r>
    <n v="195115"/>
    <x v="15"/>
    <x v="204"/>
    <x v="1"/>
    <x v="0"/>
    <x v="0"/>
    <x v="0"/>
    <x v="1"/>
    <s v="Mutual Fund"/>
    <s v="Quant Flexi Cap Fund"/>
  </r>
  <r>
    <n v="195139"/>
    <x v="15"/>
    <x v="205"/>
    <x v="1"/>
    <x v="0"/>
    <x v="0"/>
    <x v="0"/>
    <x v="1"/>
    <s v="Mutual Fund"/>
    <s v="Quant Quantamental fund"/>
  </r>
  <r>
    <n v="195140"/>
    <x v="15"/>
    <x v="206"/>
    <x v="12"/>
    <x v="1"/>
    <x v="0"/>
    <x v="0"/>
    <x v="0"/>
    <s v="Mutual Fund"/>
    <s v="ICICI Prudential Multi Asset Fund"/>
  </r>
  <r>
    <n v="195121"/>
    <x v="15"/>
    <x v="200"/>
    <x v="10"/>
    <x v="0"/>
    <x v="2"/>
    <x v="0"/>
    <x v="1"/>
    <s v="Mutual Fund"/>
    <s v="SBI small-cap fund."/>
  </r>
  <r>
    <n v="195125"/>
    <x v="15"/>
    <x v="207"/>
    <x v="0"/>
    <x v="0"/>
    <x v="2"/>
    <x v="0"/>
    <x v="1"/>
    <s v="Mutual Fund"/>
    <s v="Mirae Asset Mid-Cap Fund."/>
  </r>
  <r>
    <n v="195127"/>
    <x v="15"/>
    <x v="208"/>
    <x v="7"/>
    <x v="0"/>
    <x v="0"/>
    <x v="0"/>
    <x v="0"/>
    <s v="Mutual Fund"/>
    <s v="Quant Absolute Fund"/>
  </r>
  <r>
    <n v="195129"/>
    <x v="15"/>
    <x v="209"/>
    <x v="3"/>
    <x v="0"/>
    <x v="1"/>
    <x v="0"/>
    <x v="0"/>
    <s v="Mutual Fund"/>
    <s v="Kotak Multicap Fund"/>
  </r>
  <r>
    <n v="195136"/>
    <x v="15"/>
    <x v="210"/>
    <x v="1"/>
    <x v="0"/>
    <x v="1"/>
    <x v="0"/>
    <x v="1"/>
    <s v="Mutual Fund"/>
    <s v="quant flexi cap fund"/>
  </r>
  <r>
    <n v="195131"/>
    <x v="15"/>
    <x v="211"/>
    <x v="1"/>
    <x v="0"/>
    <x v="5"/>
    <x v="0"/>
    <x v="0"/>
    <s v="Mutual Fund"/>
    <s v="Kotak Balanced Advantage Fund"/>
  </r>
  <r>
    <n v="195117"/>
    <x v="15"/>
    <x v="143"/>
    <x v="28"/>
    <x v="1"/>
    <x v="1"/>
    <x v="0"/>
    <x v="1"/>
    <s v="Mutual Fund"/>
    <s v="qaunt tax plan"/>
  </r>
  <r>
    <n v="195130"/>
    <x v="15"/>
    <x v="212"/>
    <x v="10"/>
    <x v="0"/>
    <x v="1"/>
    <x v="0"/>
    <x v="0"/>
    <s v="Mutual Fund"/>
    <s v="Quant Flexi-Cap Fund"/>
  </r>
  <r>
    <n v="195128"/>
    <x v="15"/>
    <x v="209"/>
    <x v="1"/>
    <x v="0"/>
    <x v="1"/>
    <x v="0"/>
    <x v="1"/>
    <s v="Mutual Fund"/>
    <s v="qaunt tax plan"/>
  </r>
  <r>
    <n v="195116"/>
    <x v="15"/>
    <x v="213"/>
    <x v="3"/>
    <x v="0"/>
    <x v="1"/>
    <x v="0"/>
    <x v="1"/>
    <s v="Mutual Fund"/>
    <s v="kotak multicap fund"/>
  </r>
  <r>
    <n v="195132"/>
    <x v="15"/>
    <x v="214"/>
    <x v="0"/>
    <x v="0"/>
    <x v="2"/>
    <x v="0"/>
    <x v="1"/>
    <s v="Mutual Fund"/>
    <s v="Canara Robeco Small-cap Fund"/>
  </r>
  <r>
    <n v="195133"/>
    <x v="15"/>
    <x v="214"/>
    <x v="10"/>
    <x v="0"/>
    <x v="2"/>
    <x v="0"/>
    <x v="1"/>
    <s v="Mutual Fund"/>
    <s v="Mirae Asset Mid-Cap Fund."/>
  </r>
  <r>
    <n v="195134"/>
    <x v="15"/>
    <x v="214"/>
    <x v="3"/>
    <x v="0"/>
    <x v="2"/>
    <x v="0"/>
    <x v="1"/>
    <s v="Mutual Fund"/>
    <s v="Quant absolute fund"/>
  </r>
  <r>
    <n v="195124"/>
    <x v="15"/>
    <x v="207"/>
    <x v="0"/>
    <x v="0"/>
    <x v="2"/>
    <x v="0"/>
    <x v="1"/>
    <s v="Mutual Fund"/>
    <s v="axis small-cap fund"/>
  </r>
  <r>
    <n v="195119"/>
    <x v="15"/>
    <x v="20"/>
    <x v="3"/>
    <x v="0"/>
    <x v="3"/>
    <x v="0"/>
    <x v="1"/>
    <s v="Mutual Fund"/>
    <s v="SBI SMALL CAP"/>
  </r>
  <r>
    <n v="195118"/>
    <x v="15"/>
    <x v="59"/>
    <x v="29"/>
    <x v="1"/>
    <x v="6"/>
    <x v="0"/>
    <x v="0"/>
    <s v="Mutual Fund"/>
    <s v="QUANT SMALL CAP FUND"/>
  </r>
  <r>
    <n v="195120"/>
    <x v="15"/>
    <x v="200"/>
    <x v="30"/>
    <x v="0"/>
    <x v="2"/>
    <x v="0"/>
    <x v="1"/>
    <s v="Mutual Fund"/>
    <s v="Quant Flexi-Cap Fund"/>
  </r>
  <r>
    <n v="195147"/>
    <x v="16"/>
    <x v="215"/>
    <x v="27"/>
    <x v="0"/>
    <x v="2"/>
    <x v="0"/>
    <x v="1"/>
    <s v="Mutual Fund"/>
    <s v="Canara Robeco Small-cap Fund"/>
  </r>
  <r>
    <n v="195148"/>
    <x v="16"/>
    <x v="215"/>
    <x v="8"/>
    <x v="0"/>
    <x v="2"/>
    <x v="0"/>
    <x v="2"/>
    <s v="Mutual Fund"/>
    <s v="ICICI Prudential Balanced Advantage Fund"/>
  </r>
  <r>
    <n v="195187"/>
    <x v="16"/>
    <x v="216"/>
    <x v="0"/>
    <x v="0"/>
    <x v="2"/>
    <x v="1"/>
    <x v="0"/>
    <s v="Mutual Fund"/>
    <s v="Quant absolute fund"/>
  </r>
  <r>
    <n v="195155"/>
    <x v="16"/>
    <x v="217"/>
    <x v="11"/>
    <x v="0"/>
    <x v="6"/>
    <x v="0"/>
    <x v="1"/>
    <s v="Mutual Fund"/>
    <s v="MIRAE ASSET HYBRID EQUITY FUND"/>
  </r>
  <r>
    <n v="195150"/>
    <x v="16"/>
    <x v="218"/>
    <x v="3"/>
    <x v="0"/>
    <x v="2"/>
    <x v="0"/>
    <x v="1"/>
    <s v="Mutual Fund"/>
    <s v="Quant Flexi-Cap Fund"/>
  </r>
  <r>
    <n v="195149"/>
    <x v="16"/>
    <x v="218"/>
    <x v="3"/>
    <x v="0"/>
    <x v="2"/>
    <x v="0"/>
    <x v="1"/>
    <s v="Mutual Fund"/>
    <s v="ICICI Prudential Equity &amp; Debt Fund"/>
  </r>
  <r>
    <n v="195144"/>
    <x v="16"/>
    <x v="215"/>
    <x v="10"/>
    <x v="0"/>
    <x v="2"/>
    <x v="0"/>
    <x v="1"/>
    <s v="Mutual Fund"/>
    <s v="HDFC Focused 30 Fund"/>
  </r>
  <r>
    <n v="195145"/>
    <x v="16"/>
    <x v="215"/>
    <x v="10"/>
    <x v="0"/>
    <x v="2"/>
    <x v="0"/>
    <x v="1"/>
    <s v="Mutual Fund"/>
    <s v="Kotak Multicap Fund"/>
  </r>
  <r>
    <n v="195143"/>
    <x v="16"/>
    <x v="207"/>
    <x v="31"/>
    <x v="1"/>
    <x v="2"/>
    <x v="0"/>
    <x v="0"/>
    <s v="Mutual Fund"/>
    <s v="Quant absolute fund"/>
  </r>
  <r>
    <n v="195146"/>
    <x v="16"/>
    <x v="215"/>
    <x v="0"/>
    <x v="0"/>
    <x v="2"/>
    <x v="0"/>
    <x v="1"/>
    <s v="Mutual Fund"/>
    <s v="Mirae Asset Mid-Cap Fund."/>
  </r>
  <r>
    <n v="195188"/>
    <x v="16"/>
    <x v="216"/>
    <x v="0"/>
    <x v="0"/>
    <x v="2"/>
    <x v="1"/>
    <x v="0"/>
    <s v="Mutual Fund"/>
    <s v="SBI small-cap fund."/>
  </r>
  <r>
    <n v="195157"/>
    <x v="16"/>
    <x v="219"/>
    <x v="1"/>
    <x v="0"/>
    <x v="6"/>
    <x v="0"/>
    <x v="1"/>
    <s v="Mutual Fund"/>
    <s v="QUANT FLEXI CAP FUND"/>
  </r>
  <r>
    <n v="195160"/>
    <x v="16"/>
    <x v="220"/>
    <x v="7"/>
    <x v="0"/>
    <x v="1"/>
    <x v="0"/>
    <x v="1"/>
    <s v="Mutual Fund"/>
    <s v="quant flexi cao fund"/>
  </r>
  <r>
    <n v="195162"/>
    <x v="16"/>
    <x v="221"/>
    <x v="2"/>
    <x v="0"/>
    <x v="1"/>
    <x v="0"/>
    <x v="1"/>
    <s v="Mutual Fund"/>
    <s v="kotak multicap fund"/>
  </r>
  <r>
    <n v="195158"/>
    <x v="16"/>
    <x v="222"/>
    <x v="10"/>
    <x v="0"/>
    <x v="1"/>
    <x v="0"/>
    <x v="0"/>
    <s v="Mutual Fund"/>
    <s v="quant flexi cao fund"/>
  </r>
  <r>
    <n v="195161"/>
    <x v="16"/>
    <x v="221"/>
    <x v="4"/>
    <x v="0"/>
    <x v="1"/>
    <x v="0"/>
    <x v="1"/>
    <s v="Mutual Fund"/>
    <s v="QUANT LARGE &amp; MID CAP FUND"/>
  </r>
  <r>
    <n v="195141"/>
    <x v="16"/>
    <x v="223"/>
    <x v="11"/>
    <x v="0"/>
    <x v="1"/>
    <x v="0"/>
    <x v="1"/>
    <s v="Mutual Fund"/>
    <s v="kotak multicap fund"/>
  </r>
  <r>
    <n v="195142"/>
    <x v="16"/>
    <x v="223"/>
    <x v="11"/>
    <x v="0"/>
    <x v="1"/>
    <x v="0"/>
    <x v="1"/>
    <s v="Mutual Fund"/>
    <s v="quant flexi cao fund"/>
  </r>
  <r>
    <n v="195163"/>
    <x v="16"/>
    <x v="224"/>
    <x v="3"/>
    <x v="0"/>
    <x v="5"/>
    <x v="0"/>
    <x v="1"/>
    <s v="Mutual Fund"/>
    <s v="Quant Flexicap Fund"/>
  </r>
  <r>
    <n v="195151"/>
    <x v="16"/>
    <x v="63"/>
    <x v="1"/>
    <x v="0"/>
    <x v="3"/>
    <x v="0"/>
    <x v="1"/>
    <s v="Mutual Fund"/>
    <s v="QUANT ACTIVE FUND"/>
  </r>
  <r>
    <n v="195153"/>
    <x v="16"/>
    <x v="225"/>
    <x v="3"/>
    <x v="0"/>
    <x v="3"/>
    <x v="0"/>
    <x v="1"/>
    <s v="Mutual Fund"/>
    <s v="canara robeco small cap fund"/>
  </r>
  <r>
    <n v="195156"/>
    <x v="16"/>
    <x v="217"/>
    <x v="11"/>
    <x v="0"/>
    <x v="6"/>
    <x v="0"/>
    <x v="1"/>
    <s v="Mutual Fund"/>
    <s v="KOTAK MULTI CAP FUND"/>
  </r>
  <r>
    <n v="195152"/>
    <x v="16"/>
    <x v="226"/>
    <x v="1"/>
    <x v="0"/>
    <x v="3"/>
    <x v="0"/>
    <x v="1"/>
    <s v="Mutual Fund"/>
    <s v="kotak Multi asset allocator"/>
  </r>
  <r>
    <n v="195154"/>
    <x v="16"/>
    <x v="225"/>
    <x v="3"/>
    <x v="0"/>
    <x v="3"/>
    <x v="0"/>
    <x v="0"/>
    <s v="Mutual Fund"/>
    <s v="Quant Tax Plan Fund"/>
  </r>
  <r>
    <n v="195159"/>
    <x v="16"/>
    <x v="227"/>
    <x v="7"/>
    <x v="0"/>
    <x v="3"/>
    <x v="0"/>
    <x v="2"/>
    <s v="Mutual Fund"/>
    <s v="PARAG PARIKH FLEXI CAP FUND"/>
  </r>
  <r>
    <n v="195198"/>
    <x v="17"/>
    <x v="228"/>
    <x v="30"/>
    <x v="0"/>
    <x v="2"/>
    <x v="0"/>
    <x v="0"/>
    <s v="Mutual Fund"/>
    <s v="Quant tax plan"/>
  </r>
  <r>
    <n v="195166"/>
    <x v="17"/>
    <x v="229"/>
    <x v="3"/>
    <x v="0"/>
    <x v="2"/>
    <x v="0"/>
    <x v="1"/>
    <s v="Mutual Fund"/>
    <s v="Mirae Asset Mid-Cap Fund."/>
  </r>
  <r>
    <n v="195165"/>
    <x v="17"/>
    <x v="229"/>
    <x v="3"/>
    <x v="0"/>
    <x v="2"/>
    <x v="0"/>
    <x v="1"/>
    <s v="Mutual Fund"/>
    <s v="Kotak Multicap Fund"/>
  </r>
  <r>
    <n v="195195"/>
    <x v="17"/>
    <x v="230"/>
    <x v="0"/>
    <x v="0"/>
    <x v="2"/>
    <x v="0"/>
    <x v="2"/>
    <s v="Mutual Fund"/>
    <s v="Parag Parikh Flexi-cap Fund"/>
  </r>
  <r>
    <n v="195178"/>
    <x v="17"/>
    <x v="231"/>
    <x v="0"/>
    <x v="0"/>
    <x v="2"/>
    <x v="0"/>
    <x v="1"/>
    <s v="Mutual Fund"/>
    <s v="Quant absolute fund"/>
  </r>
  <r>
    <n v="195191"/>
    <x v="17"/>
    <x v="232"/>
    <x v="11"/>
    <x v="0"/>
    <x v="2"/>
    <x v="0"/>
    <x v="1"/>
    <s v="Mutual Fund"/>
    <s v="Quant Active Fund"/>
  </r>
  <r>
    <n v="195192"/>
    <x v="17"/>
    <x v="232"/>
    <x v="0"/>
    <x v="0"/>
    <x v="2"/>
    <x v="0"/>
    <x v="1"/>
    <s v="Mutual Fund"/>
    <s v="Canara Robeco Focused Equity Fund"/>
  </r>
  <r>
    <n v="195190"/>
    <x v="17"/>
    <x v="232"/>
    <x v="0"/>
    <x v="0"/>
    <x v="2"/>
    <x v="0"/>
    <x v="0"/>
    <s v="Mutual Fund"/>
    <s v="BOI Flexi-Cap Fund"/>
  </r>
  <r>
    <n v="195193"/>
    <x v="17"/>
    <x v="233"/>
    <x v="3"/>
    <x v="0"/>
    <x v="2"/>
    <x v="0"/>
    <x v="1"/>
    <s v="Mutual Fund"/>
    <s v="Quant Flexi-Cap Fund"/>
  </r>
  <r>
    <n v="195194"/>
    <x v="17"/>
    <x v="234"/>
    <x v="10"/>
    <x v="0"/>
    <x v="2"/>
    <x v="0"/>
    <x v="1"/>
    <s v="Mutual Fund"/>
    <s v="Quant Flexi-Cap Fund"/>
  </r>
  <r>
    <n v="195189"/>
    <x v="17"/>
    <x v="232"/>
    <x v="0"/>
    <x v="0"/>
    <x v="2"/>
    <x v="0"/>
    <x v="0"/>
    <s v="Mutual Fund"/>
    <s v="Quant Flexi-Cap Fund"/>
  </r>
  <r>
    <n v="195167"/>
    <x v="17"/>
    <x v="229"/>
    <x v="3"/>
    <x v="0"/>
    <x v="2"/>
    <x v="0"/>
    <x v="2"/>
    <s v="Mutual Fund"/>
    <s v="Mirae Asset Hybrid Equity Fund"/>
  </r>
  <r>
    <n v="195168"/>
    <x v="17"/>
    <x v="229"/>
    <x v="10"/>
    <x v="0"/>
    <x v="2"/>
    <x v="0"/>
    <x v="1"/>
    <s v="Mutual Fund"/>
    <s v="Canara Robeco Small-cap Fund"/>
  </r>
  <r>
    <n v="195179"/>
    <x v="17"/>
    <x v="231"/>
    <x v="0"/>
    <x v="0"/>
    <x v="2"/>
    <x v="0"/>
    <x v="1"/>
    <s v="Mutual Fund"/>
    <s v="BOI Flexi-Cap Fund"/>
  </r>
  <r>
    <n v="195238"/>
    <x v="17"/>
    <x v="235"/>
    <x v="0"/>
    <x v="0"/>
    <x v="1"/>
    <x v="0"/>
    <x v="0"/>
    <s v="Mutual Fund"/>
    <s v="quant flexi cap fund"/>
  </r>
  <r>
    <n v="195231"/>
    <x v="17"/>
    <x v="236"/>
    <x v="3"/>
    <x v="0"/>
    <x v="1"/>
    <x v="1"/>
    <x v="0"/>
    <s v="Mutual Fund"/>
    <s v="kotak Multicap Fund"/>
  </r>
  <r>
    <n v="195170"/>
    <x v="17"/>
    <x v="237"/>
    <x v="1"/>
    <x v="0"/>
    <x v="5"/>
    <x v="0"/>
    <x v="1"/>
    <s v="Mutual Fund"/>
    <s v="Quant Flexicap Fund"/>
  </r>
  <r>
    <n v="195169"/>
    <x v="17"/>
    <x v="238"/>
    <x v="5"/>
    <x v="0"/>
    <x v="5"/>
    <x v="0"/>
    <x v="1"/>
    <s v="Mutual Fund"/>
    <s v="Quant Flexicap Fund"/>
  </r>
  <r>
    <n v="195173"/>
    <x v="17"/>
    <x v="239"/>
    <x v="11"/>
    <x v="0"/>
    <x v="1"/>
    <x v="0"/>
    <x v="1"/>
    <s v="Mutual Fund"/>
    <s v="quant mid cap"/>
  </r>
  <r>
    <n v="195172"/>
    <x v="17"/>
    <x v="53"/>
    <x v="4"/>
    <x v="0"/>
    <x v="1"/>
    <x v="0"/>
    <x v="1"/>
    <s v="Mutual Fund"/>
    <s v="QUANT LARGE &amp; MID CAP FUND"/>
  </r>
  <r>
    <n v="195229"/>
    <x v="17"/>
    <x v="236"/>
    <x v="3"/>
    <x v="0"/>
    <x v="1"/>
    <x v="1"/>
    <x v="0"/>
    <s v="Mutual Fund"/>
    <s v="quant tax plan"/>
  </r>
  <r>
    <n v="195174"/>
    <x v="17"/>
    <x v="239"/>
    <x v="11"/>
    <x v="0"/>
    <x v="1"/>
    <x v="0"/>
    <x v="1"/>
    <s v="Mutual Fund"/>
    <s v="mirawe asset emerging"/>
  </r>
  <r>
    <n v="195175"/>
    <x v="17"/>
    <x v="231"/>
    <x v="18"/>
    <x v="0"/>
    <x v="2"/>
    <x v="0"/>
    <x v="1"/>
    <s v="Mutual Fund"/>
    <s v="Canara Robeco Small-cap Fund"/>
  </r>
  <r>
    <n v="195164"/>
    <x v="17"/>
    <x v="229"/>
    <x v="0"/>
    <x v="0"/>
    <x v="2"/>
    <x v="0"/>
    <x v="0"/>
    <s v="Mutual Fund"/>
    <s v="Quant Flexi-Cap Fund"/>
  </r>
  <r>
    <n v="195177"/>
    <x v="17"/>
    <x v="231"/>
    <x v="10"/>
    <x v="0"/>
    <x v="2"/>
    <x v="0"/>
    <x v="1"/>
    <s v="Mutual Fund"/>
    <s v="Kotak Multicap Fund"/>
  </r>
  <r>
    <n v="195176"/>
    <x v="17"/>
    <x v="231"/>
    <x v="11"/>
    <x v="0"/>
    <x v="2"/>
    <x v="0"/>
    <x v="1"/>
    <s v="Mutual Fund"/>
    <s v="Quant Flexi-Cap Fund"/>
  </r>
  <r>
    <n v="195181"/>
    <x v="17"/>
    <x v="240"/>
    <x v="0"/>
    <x v="0"/>
    <x v="6"/>
    <x v="0"/>
    <x v="1"/>
    <s v="Mutual Fund"/>
    <s v="QUANT FLEXI CAP FUND"/>
  </r>
  <r>
    <n v="195171"/>
    <x v="17"/>
    <x v="196"/>
    <x v="3"/>
    <x v="0"/>
    <x v="5"/>
    <x v="0"/>
    <x v="1"/>
    <s v="Mutual Fund"/>
    <s v="Quant Flexicap Fund"/>
  </r>
  <r>
    <n v="195196"/>
    <x v="17"/>
    <x v="228"/>
    <x v="3"/>
    <x v="0"/>
    <x v="2"/>
    <x v="0"/>
    <x v="1"/>
    <s v="Mutual Fund"/>
    <s v="Parag Parikh Tax Saver Fund"/>
  </r>
  <r>
    <n v="195197"/>
    <x v="17"/>
    <x v="228"/>
    <x v="18"/>
    <x v="0"/>
    <x v="2"/>
    <x v="0"/>
    <x v="0"/>
    <s v="Mutual Fund"/>
    <s v="Parag Parikh Tax Saver Fund"/>
  </r>
  <r>
    <n v="195182"/>
    <x v="18"/>
    <x v="241"/>
    <x v="11"/>
    <x v="0"/>
    <x v="4"/>
    <x v="1"/>
    <x v="0"/>
    <s v="Mutual Fund"/>
    <s v="QUANT FLEXICAP FUND"/>
  </r>
  <r>
    <n v="195183"/>
    <x v="18"/>
    <x v="241"/>
    <x v="11"/>
    <x v="0"/>
    <x v="4"/>
    <x v="1"/>
    <x v="0"/>
    <s v="Mutual Fund"/>
    <s v="KOTAK MULTICAP FUND"/>
  </r>
  <r>
    <n v="195184"/>
    <x v="18"/>
    <x v="242"/>
    <x v="1"/>
    <x v="0"/>
    <x v="4"/>
    <x v="0"/>
    <x v="0"/>
    <s v="Mutual Fund"/>
    <s v="QUANT FLEXICAP FUND"/>
  </r>
  <r>
    <n v="195214"/>
    <x v="19"/>
    <x v="243"/>
    <x v="3"/>
    <x v="0"/>
    <x v="2"/>
    <x v="0"/>
    <x v="1"/>
    <s v="Mutual Fund"/>
    <s v="Mirae Asset Mid-Cap Fund."/>
  </r>
  <r>
    <n v="195217"/>
    <x v="19"/>
    <x v="244"/>
    <x v="0"/>
    <x v="0"/>
    <x v="0"/>
    <x v="0"/>
    <x v="1"/>
    <s v="Mutual Fund"/>
    <s v="Kotak multi asset allocator FoF"/>
  </r>
  <r>
    <n v="195211"/>
    <x v="19"/>
    <x v="243"/>
    <x v="18"/>
    <x v="0"/>
    <x v="2"/>
    <x v="0"/>
    <x v="0"/>
    <s v="Mutual Fund"/>
    <s v="Canara Robeco Small-cap Fund"/>
  </r>
  <r>
    <n v="195213"/>
    <x v="19"/>
    <x v="243"/>
    <x v="18"/>
    <x v="0"/>
    <x v="2"/>
    <x v="0"/>
    <x v="0"/>
    <s v="Mutual Fund"/>
    <s v="Quant Flexi-Cap Fund"/>
  </r>
  <r>
    <n v="195185"/>
    <x v="19"/>
    <x v="245"/>
    <x v="32"/>
    <x v="1"/>
    <x v="0"/>
    <x v="1"/>
    <x v="0"/>
    <s v="Mutual Fund"/>
    <s v="Quant Flexi Cap Fund"/>
  </r>
  <r>
    <n v="195207"/>
    <x v="19"/>
    <x v="246"/>
    <x v="14"/>
    <x v="1"/>
    <x v="4"/>
    <x v="0"/>
    <x v="0"/>
    <s v="Mutual Fund"/>
    <s v="PPFAS TAXSAVER FUND"/>
  </r>
  <r>
    <n v="195208"/>
    <x v="19"/>
    <x v="246"/>
    <x v="6"/>
    <x v="1"/>
    <x v="4"/>
    <x v="0"/>
    <x v="0"/>
    <s v="Mutual Fund"/>
    <s v="QUANT TAX PLAN"/>
  </r>
  <r>
    <n v="195215"/>
    <x v="19"/>
    <x v="247"/>
    <x v="17"/>
    <x v="0"/>
    <x v="0"/>
    <x v="0"/>
    <x v="1"/>
    <s v="Mutual Fund"/>
    <s v="Kotak multi asset allocator FoF"/>
  </r>
  <r>
    <n v="195186"/>
    <x v="19"/>
    <x v="245"/>
    <x v="33"/>
    <x v="1"/>
    <x v="0"/>
    <x v="1"/>
    <x v="0"/>
    <s v="Mutual Fund"/>
    <s v="JM Flexi Cap Fund"/>
  </r>
  <r>
    <n v="195205"/>
    <x v="19"/>
    <x v="248"/>
    <x v="11"/>
    <x v="0"/>
    <x v="2"/>
    <x v="0"/>
    <x v="1"/>
    <s v="Mutual Fund"/>
    <s v="Quant Flexi-Cap Fund"/>
  </r>
  <r>
    <n v="195206"/>
    <x v="19"/>
    <x v="248"/>
    <x v="11"/>
    <x v="0"/>
    <x v="2"/>
    <x v="0"/>
    <x v="1"/>
    <s v="Mutual Fund"/>
    <s v="Quant Flexi-Cap Fund"/>
  </r>
  <r>
    <n v="195212"/>
    <x v="19"/>
    <x v="249"/>
    <x v="1"/>
    <x v="0"/>
    <x v="3"/>
    <x v="1"/>
    <x v="0"/>
    <s v="Mutual Fund"/>
    <s v="QUANT FLEXICAP FUND"/>
  </r>
  <r>
    <n v="195204"/>
    <x v="19"/>
    <x v="250"/>
    <x v="0"/>
    <x v="0"/>
    <x v="1"/>
    <x v="0"/>
    <x v="1"/>
    <s v="Mutual Fund"/>
    <s v="QUANT FLEXI CAP FUND"/>
  </r>
  <r>
    <n v="195216"/>
    <x v="19"/>
    <x v="251"/>
    <x v="7"/>
    <x v="0"/>
    <x v="1"/>
    <x v="0"/>
    <x v="0"/>
    <s v="Mutual Fund"/>
    <s v="quant flexi cap fund"/>
  </r>
  <r>
    <n v="195199"/>
    <x v="19"/>
    <x v="252"/>
    <x v="27"/>
    <x v="0"/>
    <x v="2"/>
    <x v="0"/>
    <x v="1"/>
    <s v="Mutual Fund"/>
    <s v="Quant Flexi-Cap Fund"/>
  </r>
  <r>
    <n v="195209"/>
    <x v="19"/>
    <x v="253"/>
    <x v="7"/>
    <x v="0"/>
    <x v="2"/>
    <x v="0"/>
    <x v="1"/>
    <s v="Mutual Fund"/>
    <s v="Quant Flexi-Cap Fund"/>
  </r>
  <r>
    <n v="195210"/>
    <x v="19"/>
    <x v="253"/>
    <x v="1"/>
    <x v="0"/>
    <x v="2"/>
    <x v="0"/>
    <x v="1"/>
    <s v="Mutual Fund"/>
    <s v="Mirae Asset Emerging Blue-chip Fund"/>
  </r>
  <r>
    <n v="195201"/>
    <x v="19"/>
    <x v="254"/>
    <x v="9"/>
    <x v="1"/>
    <x v="2"/>
    <x v="1"/>
    <x v="0"/>
    <s v="Mutual Fund"/>
    <s v="Quant absolute fund"/>
  </r>
  <r>
    <n v="195200"/>
    <x v="19"/>
    <x v="252"/>
    <x v="27"/>
    <x v="0"/>
    <x v="2"/>
    <x v="0"/>
    <x v="1"/>
    <s v="Mutual Fund"/>
    <s v="Quant Mid-Cap Fund"/>
  </r>
  <r>
    <n v="195203"/>
    <x v="19"/>
    <x v="255"/>
    <x v="7"/>
    <x v="0"/>
    <x v="2"/>
    <x v="1"/>
    <x v="0"/>
    <s v="Mutual Fund"/>
    <s v="Quant absolute fund"/>
  </r>
  <r>
    <n v="195227"/>
    <x v="20"/>
    <x v="256"/>
    <x v="4"/>
    <x v="1"/>
    <x v="2"/>
    <x v="0"/>
    <x v="0"/>
    <s v="Mutual Fund"/>
    <s v="Mirae Asset Hybrid Equity Fund"/>
  </r>
  <r>
    <n v="195283"/>
    <x v="20"/>
    <x v="257"/>
    <x v="0"/>
    <x v="0"/>
    <x v="2"/>
    <x v="0"/>
    <x v="0"/>
    <s v="Mutual Fund"/>
    <s v="Canara Robeco Focused Equity Fund"/>
  </r>
  <r>
    <n v="195284"/>
    <x v="20"/>
    <x v="257"/>
    <x v="0"/>
    <x v="0"/>
    <x v="2"/>
    <x v="0"/>
    <x v="0"/>
    <s v="Mutual Fund"/>
    <s v="Quant absolute fund"/>
  </r>
  <r>
    <n v="195230"/>
    <x v="20"/>
    <x v="256"/>
    <x v="11"/>
    <x v="1"/>
    <x v="2"/>
    <x v="0"/>
    <x v="0"/>
    <s v="Mutual Fund"/>
    <s v="Axis long term equity fund"/>
  </r>
  <r>
    <n v="195228"/>
    <x v="20"/>
    <x v="256"/>
    <x v="11"/>
    <x v="1"/>
    <x v="2"/>
    <x v="0"/>
    <x v="0"/>
    <s v="Mutual Fund"/>
    <s v="Mirae Asset Tax Saver Fund"/>
  </r>
  <r>
    <n v="195232"/>
    <x v="20"/>
    <x v="258"/>
    <x v="0"/>
    <x v="0"/>
    <x v="4"/>
    <x v="0"/>
    <x v="0"/>
    <s v="Mutual Fund"/>
    <s v="KOTAK MULTICAP FUND"/>
  </r>
  <r>
    <n v="195233"/>
    <x v="20"/>
    <x v="258"/>
    <x v="0"/>
    <x v="0"/>
    <x v="4"/>
    <x v="0"/>
    <x v="0"/>
    <s v="Mutual Fund"/>
    <s v="QUANT FLEXICAP FUND"/>
  </r>
  <r>
    <n v="195234"/>
    <x v="20"/>
    <x v="91"/>
    <x v="12"/>
    <x v="1"/>
    <x v="0"/>
    <x v="0"/>
    <x v="0"/>
    <s v="Mutual Fund"/>
    <s v="Kotak multi asset allocator FoF"/>
  </r>
  <r>
    <n v="195226"/>
    <x v="20"/>
    <x v="256"/>
    <x v="10"/>
    <x v="0"/>
    <x v="2"/>
    <x v="0"/>
    <x v="1"/>
    <s v="Mutual Fund"/>
    <s v="Quant Flexi-Cap Fund"/>
  </r>
  <r>
    <n v="195225"/>
    <x v="20"/>
    <x v="259"/>
    <x v="0"/>
    <x v="0"/>
    <x v="2"/>
    <x v="0"/>
    <x v="0"/>
    <s v="Mutual Fund"/>
    <s v="Quant Flexi-Cap Fund"/>
  </r>
  <r>
    <n v="195235"/>
    <x v="20"/>
    <x v="260"/>
    <x v="7"/>
    <x v="0"/>
    <x v="6"/>
    <x v="0"/>
    <x v="0"/>
    <s v="Mutual Fund"/>
    <s v="KOTAK MULTI CAP FUND"/>
  </r>
  <r>
    <n v="195256"/>
    <x v="20"/>
    <x v="261"/>
    <x v="4"/>
    <x v="0"/>
    <x v="1"/>
    <x v="0"/>
    <x v="0"/>
    <s v="Mutual Fund"/>
    <s v="QUANT TAX PLAN"/>
  </r>
  <r>
    <n v="195237"/>
    <x v="20"/>
    <x v="262"/>
    <x v="7"/>
    <x v="0"/>
    <x v="5"/>
    <x v="0"/>
    <x v="0"/>
    <s v="Mutual Fund"/>
    <s v="Quant Flexicap Fund"/>
  </r>
  <r>
    <n v="195236"/>
    <x v="20"/>
    <x v="262"/>
    <x v="7"/>
    <x v="0"/>
    <x v="5"/>
    <x v="0"/>
    <x v="0"/>
    <s v="Mutual Fund"/>
    <s v="Mirae Asset Hybrid Equity"/>
  </r>
  <r>
    <n v="195221"/>
    <x v="20"/>
    <x v="263"/>
    <x v="1"/>
    <x v="0"/>
    <x v="1"/>
    <x v="0"/>
    <x v="1"/>
    <s v="Mutual Fund"/>
    <s v="Quant Large &amp; Mid Cap Fund"/>
  </r>
  <r>
    <n v="195222"/>
    <x v="20"/>
    <x v="264"/>
    <x v="11"/>
    <x v="0"/>
    <x v="1"/>
    <x v="0"/>
    <x v="1"/>
    <s v="Mutual Fund"/>
    <s v="Quant FLEXI CAP FUND Fund"/>
  </r>
  <r>
    <n v="195240"/>
    <x v="20"/>
    <x v="265"/>
    <x v="1"/>
    <x v="0"/>
    <x v="1"/>
    <x v="0"/>
    <x v="0"/>
    <s v="Mutual Fund"/>
    <s v="Quant FLEXI CAP FUND Fund"/>
  </r>
  <r>
    <n v="195219"/>
    <x v="20"/>
    <x v="266"/>
    <x v="7"/>
    <x v="0"/>
    <x v="6"/>
    <x v="0"/>
    <x v="0"/>
    <s v="Mutual Fund"/>
    <s v="QUANT FLEXI CAP FUND"/>
  </r>
  <r>
    <n v="195220"/>
    <x v="20"/>
    <x v="267"/>
    <x v="0"/>
    <x v="0"/>
    <x v="6"/>
    <x v="0"/>
    <x v="1"/>
    <s v="Mutual Fund"/>
    <s v="QUANT FLEXI CAP FUND"/>
  </r>
  <r>
    <n v="195223"/>
    <x v="20"/>
    <x v="268"/>
    <x v="3"/>
    <x v="0"/>
    <x v="6"/>
    <x v="0"/>
    <x v="2"/>
    <s v="Mutual Fund"/>
    <s v="MIRAE ASSET MID CAP FUND"/>
  </r>
  <r>
    <n v="195239"/>
    <x v="20"/>
    <x v="269"/>
    <x v="11"/>
    <x v="0"/>
    <x v="6"/>
    <x v="0"/>
    <x v="1"/>
    <s v="Mutual Fund"/>
    <s v="QUANT SMALL CAP FUND"/>
  </r>
  <r>
    <n v="195224"/>
    <x v="20"/>
    <x v="270"/>
    <x v="3"/>
    <x v="0"/>
    <x v="6"/>
    <x v="0"/>
    <x v="2"/>
    <s v="Mutual Fund"/>
    <s v="BANK OF INDIA FLEXI CAP FUND"/>
  </r>
  <r>
    <n v="195218"/>
    <x v="20"/>
    <x v="79"/>
    <x v="0"/>
    <x v="0"/>
    <x v="6"/>
    <x v="0"/>
    <x v="0"/>
    <s v="Mutual Fund"/>
    <s v="KOTAK MULTI CAP FUND"/>
  </r>
  <r>
    <n v="195247"/>
    <x v="21"/>
    <x v="271"/>
    <x v="4"/>
    <x v="0"/>
    <x v="2"/>
    <x v="0"/>
    <x v="1"/>
    <s v="Mutual Fund"/>
    <s v="Canara Robeco Focused Equity Fund"/>
  </r>
  <r>
    <n v="195242"/>
    <x v="21"/>
    <x v="114"/>
    <x v="34"/>
    <x v="1"/>
    <x v="0"/>
    <x v="0"/>
    <x v="1"/>
    <s v="Mutual Fund"/>
    <s v="Quant Tax Plan"/>
  </r>
  <r>
    <n v="195241"/>
    <x v="21"/>
    <x v="11"/>
    <x v="25"/>
    <x v="1"/>
    <x v="4"/>
    <x v="0"/>
    <x v="0"/>
    <s v="Mutual Fund"/>
    <s v="quant absolute fund"/>
  </r>
  <r>
    <n v="195246"/>
    <x v="21"/>
    <x v="272"/>
    <x v="1"/>
    <x v="0"/>
    <x v="2"/>
    <x v="0"/>
    <x v="1"/>
    <s v="Mutual Fund"/>
    <s v="Quant absolute fund"/>
  </r>
  <r>
    <n v="195245"/>
    <x v="21"/>
    <x v="39"/>
    <x v="35"/>
    <x v="1"/>
    <x v="5"/>
    <x v="0"/>
    <x v="0"/>
    <s v="Mutual Fund"/>
    <s v="Quant Tax Saver"/>
  </r>
  <r>
    <n v="195249"/>
    <x v="21"/>
    <x v="273"/>
    <x v="1"/>
    <x v="0"/>
    <x v="1"/>
    <x v="0"/>
    <x v="0"/>
    <s v="Mutual Fund"/>
    <s v="quant flexi cap fund"/>
  </r>
  <r>
    <n v="195244"/>
    <x v="21"/>
    <x v="274"/>
    <x v="25"/>
    <x v="1"/>
    <x v="5"/>
    <x v="0"/>
    <x v="0"/>
    <s v="Mutual Fund"/>
    <s v="QUANT LIQUID FUND"/>
  </r>
  <r>
    <n v="195248"/>
    <x v="21"/>
    <x v="275"/>
    <x v="3"/>
    <x v="0"/>
    <x v="2"/>
    <x v="0"/>
    <x v="1"/>
    <s v="Mutual Fund"/>
    <s v="Quant Flexi-Cap Fund"/>
  </r>
  <r>
    <n v="195243"/>
    <x v="21"/>
    <x v="276"/>
    <x v="22"/>
    <x v="1"/>
    <x v="6"/>
    <x v="0"/>
    <x v="0"/>
    <s v="Mutual Fund"/>
    <s v="QUANT TAX PLAN"/>
  </r>
  <r>
    <n v="195264"/>
    <x v="22"/>
    <x v="277"/>
    <x v="0"/>
    <x v="0"/>
    <x v="2"/>
    <x v="0"/>
    <x v="0"/>
    <s v="Mutual Fund"/>
    <s v="ICICI Prudential Saving Fund"/>
  </r>
  <r>
    <n v="195251"/>
    <x v="22"/>
    <x v="278"/>
    <x v="9"/>
    <x v="1"/>
    <x v="6"/>
    <x v="0"/>
    <x v="0"/>
    <s v="Mutual Fund"/>
    <s v="KOTAK MULTI CAP FUND"/>
  </r>
  <r>
    <n v="195250"/>
    <x v="22"/>
    <x v="278"/>
    <x v="9"/>
    <x v="1"/>
    <x v="6"/>
    <x v="0"/>
    <x v="0"/>
    <s v="Mutual Fund"/>
    <s v="QUANT FLEXI CAP FUND"/>
  </r>
  <r>
    <n v="195255"/>
    <x v="22"/>
    <x v="245"/>
    <x v="14"/>
    <x v="1"/>
    <x v="0"/>
    <x v="1"/>
    <x v="0"/>
    <s v="Mutual Fund"/>
    <s v="UTI Nifty 50 Index fund"/>
  </r>
  <r>
    <n v="195259"/>
    <x v="22"/>
    <x v="13"/>
    <x v="22"/>
    <x v="1"/>
    <x v="4"/>
    <x v="0"/>
    <x v="0"/>
    <s v="Mutual Fund"/>
    <s v="QUANT FLEXICAP FUND"/>
  </r>
  <r>
    <n v="195254"/>
    <x v="22"/>
    <x v="245"/>
    <x v="36"/>
    <x v="1"/>
    <x v="0"/>
    <x v="1"/>
    <x v="0"/>
    <s v="Mutual Fund"/>
    <s v="ICICI Prudential Multi Asset Fund"/>
  </r>
  <r>
    <n v="195257"/>
    <x v="22"/>
    <x v="279"/>
    <x v="1"/>
    <x v="0"/>
    <x v="0"/>
    <x v="0"/>
    <x v="0"/>
    <s v="Mutual Fund"/>
    <s v="ICICI Prudential Multi Asset Fund"/>
  </r>
  <r>
    <n v="195258"/>
    <x v="22"/>
    <x v="280"/>
    <x v="3"/>
    <x v="0"/>
    <x v="5"/>
    <x v="0"/>
    <x v="0"/>
    <s v="Mutual Fund"/>
    <s v="kotak Multicap Fund"/>
  </r>
  <r>
    <n v="195265"/>
    <x v="22"/>
    <x v="281"/>
    <x v="3"/>
    <x v="0"/>
    <x v="3"/>
    <x v="1"/>
    <x v="0"/>
    <s v="Mutual Fund"/>
    <s v="Quant Tax Plan Fund"/>
  </r>
  <r>
    <n v="195262"/>
    <x v="22"/>
    <x v="282"/>
    <x v="0"/>
    <x v="1"/>
    <x v="1"/>
    <x v="0"/>
    <x v="0"/>
    <s v="Mutual Fund"/>
    <s v="PGIM India Global Equity Opportunities"/>
  </r>
  <r>
    <n v="195261"/>
    <x v="22"/>
    <x v="283"/>
    <x v="1"/>
    <x v="0"/>
    <x v="5"/>
    <x v="0"/>
    <x v="1"/>
    <s v="Mutual Fund"/>
    <s v="Quant Flexicap Fund"/>
  </r>
  <r>
    <n v="195263"/>
    <x v="22"/>
    <x v="284"/>
    <x v="11"/>
    <x v="0"/>
    <x v="3"/>
    <x v="1"/>
    <x v="0"/>
    <s v="Mutual Fund"/>
    <s v="ICICI Prudential Equity &amp; Debt Fund"/>
  </r>
  <r>
    <n v="195260"/>
    <x v="22"/>
    <x v="285"/>
    <x v="1"/>
    <x v="0"/>
    <x v="6"/>
    <x v="0"/>
    <x v="0"/>
    <s v="Mutual Fund"/>
    <s v="QUANT FLEXI CAP FUND"/>
  </r>
  <r>
    <n v="195253"/>
    <x v="22"/>
    <x v="278"/>
    <x v="0"/>
    <x v="0"/>
    <x v="6"/>
    <x v="0"/>
    <x v="0"/>
    <s v="Mutual Fund"/>
    <s v="SBI SMALL CAP FUND"/>
  </r>
  <r>
    <n v="195252"/>
    <x v="22"/>
    <x v="278"/>
    <x v="0"/>
    <x v="0"/>
    <x v="6"/>
    <x v="0"/>
    <x v="0"/>
    <s v="Mutual Fund"/>
    <s v="KOTAK MULTI CAP FUND"/>
  </r>
  <r>
    <n v="195266"/>
    <x v="22"/>
    <x v="286"/>
    <x v="3"/>
    <x v="0"/>
    <x v="6"/>
    <x v="0"/>
    <x v="0"/>
    <s v="Mutual Fund"/>
    <s v="KOTAK MULTI CAP FUND"/>
  </r>
  <r>
    <n v="195269"/>
    <x v="23"/>
    <x v="287"/>
    <x v="1"/>
    <x v="0"/>
    <x v="0"/>
    <x v="1"/>
    <x v="0"/>
    <s v="Mutual Fund"/>
    <s v="ICICI Prudential Multi Asset Fund"/>
  </r>
  <r>
    <n v="195268"/>
    <x v="23"/>
    <x v="287"/>
    <x v="3"/>
    <x v="0"/>
    <x v="0"/>
    <x v="1"/>
    <x v="0"/>
    <s v="Mutual Fund"/>
    <s v="JM Flexi Cap fund"/>
  </r>
  <r>
    <n v="195274"/>
    <x v="23"/>
    <x v="245"/>
    <x v="33"/>
    <x v="1"/>
    <x v="0"/>
    <x v="1"/>
    <x v="0"/>
    <s v="Mutual Fund"/>
    <s v="Kotak multi asset allocator FoF"/>
  </r>
  <r>
    <n v="195280"/>
    <x v="23"/>
    <x v="288"/>
    <x v="7"/>
    <x v="0"/>
    <x v="4"/>
    <x v="1"/>
    <x v="0"/>
    <s v="Mutual Fund"/>
    <s v="QUANT FLEXICAP FUND"/>
  </r>
  <r>
    <n v="195279"/>
    <x v="23"/>
    <x v="288"/>
    <x v="7"/>
    <x v="0"/>
    <x v="4"/>
    <x v="1"/>
    <x v="0"/>
    <s v="Mutual Fund"/>
    <s v="KOTAK MULTICAP FUND"/>
  </r>
  <r>
    <n v="195278"/>
    <x v="23"/>
    <x v="289"/>
    <x v="6"/>
    <x v="1"/>
    <x v="4"/>
    <x v="0"/>
    <x v="0"/>
    <s v="Mutual Fund"/>
    <s v="ICICI MULTI ASSET FUND"/>
  </r>
  <r>
    <n v="195276"/>
    <x v="23"/>
    <x v="290"/>
    <x v="11"/>
    <x v="0"/>
    <x v="6"/>
    <x v="0"/>
    <x v="0"/>
    <s v="Mutual Fund"/>
    <s v="QUANT SMALL CAP FUND"/>
  </r>
  <r>
    <n v="195277"/>
    <x v="23"/>
    <x v="290"/>
    <x v="11"/>
    <x v="0"/>
    <x v="6"/>
    <x v="0"/>
    <x v="0"/>
    <s v="Mutual Fund"/>
    <s v="SBI SMALL CAP FUND"/>
  </r>
  <r>
    <n v="195272"/>
    <x v="23"/>
    <x v="291"/>
    <x v="7"/>
    <x v="0"/>
    <x v="5"/>
    <x v="0"/>
    <x v="0"/>
    <s v="Mutual Fund"/>
    <s v="Canara Robeco Small Cap"/>
  </r>
  <r>
    <n v="195267"/>
    <x v="23"/>
    <x v="92"/>
    <x v="23"/>
    <x v="1"/>
    <x v="5"/>
    <x v="0"/>
    <x v="0"/>
    <s v="Mutual Fund"/>
    <s v="Quant Tax Saver"/>
  </r>
  <r>
    <n v="195275"/>
    <x v="23"/>
    <x v="292"/>
    <x v="1"/>
    <x v="0"/>
    <x v="2"/>
    <x v="0"/>
    <x v="1"/>
    <s v="Mutual Fund"/>
    <s v="Quant Flexi-Cap Fund"/>
  </r>
  <r>
    <n v="195273"/>
    <x v="23"/>
    <x v="245"/>
    <x v="32"/>
    <x v="1"/>
    <x v="0"/>
    <x v="1"/>
    <x v="0"/>
    <s v="Mutual Fund"/>
    <s v="Quant Quantamental fund"/>
  </r>
  <r>
    <n v="195270"/>
    <x v="23"/>
    <x v="293"/>
    <x v="27"/>
    <x v="0"/>
    <x v="2"/>
    <x v="0"/>
    <x v="1"/>
    <s v="Mutual Fund"/>
    <s v="Quant Flexi-Cap Fund"/>
  </r>
  <r>
    <n v="195271"/>
    <x v="23"/>
    <x v="293"/>
    <x v="27"/>
    <x v="0"/>
    <x v="2"/>
    <x v="0"/>
    <x v="1"/>
    <s v="Mutual Fund"/>
    <s v="ICICI Prudential Equity &amp; Debt Fund"/>
  </r>
  <r>
    <n v="195304"/>
    <x v="24"/>
    <x v="294"/>
    <x v="0"/>
    <x v="0"/>
    <x v="3"/>
    <x v="0"/>
    <x v="1"/>
    <s v="Mutual Fund"/>
    <s v="QUANT MIDCAP FUND"/>
  </r>
  <r>
    <n v="195285"/>
    <x v="24"/>
    <x v="295"/>
    <x v="3"/>
    <x v="0"/>
    <x v="6"/>
    <x v="0"/>
    <x v="2"/>
    <s v="Mutual Fund"/>
    <s v="KOTAK LOW DURATION FUND"/>
  </r>
  <r>
    <n v="195288"/>
    <x v="24"/>
    <x v="284"/>
    <x v="11"/>
    <x v="0"/>
    <x v="3"/>
    <x v="1"/>
    <x v="0"/>
    <s v="Mutual Fund"/>
    <s v="QUANT ACTIVE FUND"/>
  </r>
  <r>
    <n v="195303"/>
    <x v="24"/>
    <x v="294"/>
    <x v="0"/>
    <x v="0"/>
    <x v="3"/>
    <x v="0"/>
    <x v="2"/>
    <s v="Mutual Fund"/>
    <s v="QUANT FLEXICAP FUND"/>
  </r>
  <r>
    <n v="195290"/>
    <x v="24"/>
    <x v="241"/>
    <x v="1"/>
    <x v="0"/>
    <x v="6"/>
    <x v="0"/>
    <x v="0"/>
    <s v="Mutual Fund"/>
    <s v="QUANT ABSOLUTE FUND"/>
  </r>
  <r>
    <n v="195305"/>
    <x v="24"/>
    <x v="296"/>
    <x v="0"/>
    <x v="0"/>
    <x v="0"/>
    <x v="0"/>
    <x v="0"/>
    <s v="Mutual Fund"/>
    <s v="JM Flexi Cap fund"/>
  </r>
  <r>
    <n v="195287"/>
    <x v="24"/>
    <x v="297"/>
    <x v="12"/>
    <x v="1"/>
    <x v="0"/>
    <x v="0"/>
    <x v="0"/>
    <s v="Mutual Fund"/>
    <s v="ICICI Prudential Multi Asset Fund"/>
  </r>
  <r>
    <n v="195289"/>
    <x v="24"/>
    <x v="298"/>
    <x v="3"/>
    <x v="0"/>
    <x v="6"/>
    <x v="0"/>
    <x v="0"/>
    <s v="Mutual Fund"/>
    <s v="QUANT FLEXI CAP FUND"/>
  </r>
  <r>
    <n v="195291"/>
    <x v="24"/>
    <x v="299"/>
    <x v="23"/>
    <x v="1"/>
    <x v="2"/>
    <x v="0"/>
    <x v="0"/>
    <s v="Mutual Fund"/>
    <s v="Quant Flexi-Cap Fund"/>
  </r>
  <r>
    <n v="195302"/>
    <x v="24"/>
    <x v="294"/>
    <x v="0"/>
    <x v="0"/>
    <x v="3"/>
    <x v="0"/>
    <x v="2"/>
    <s v="Mutual Fund"/>
    <s v="PARAG PARIKH FLEXI CAP FUND"/>
  </r>
  <r>
    <n v="195292"/>
    <x v="24"/>
    <x v="300"/>
    <x v="1"/>
    <x v="0"/>
    <x v="1"/>
    <x v="0"/>
    <x v="1"/>
    <s v="Mutual Fund"/>
    <s v="quant flexi fund"/>
  </r>
  <r>
    <n v="195293"/>
    <x v="24"/>
    <x v="300"/>
    <x v="7"/>
    <x v="0"/>
    <x v="1"/>
    <x v="0"/>
    <x v="0"/>
    <s v="Mutual Fund"/>
    <s v="quant flexi fund"/>
  </r>
  <r>
    <n v="195294"/>
    <x v="24"/>
    <x v="301"/>
    <x v="10"/>
    <x v="0"/>
    <x v="1"/>
    <x v="0"/>
    <x v="1"/>
    <s v="Mutual Fund"/>
    <s v="QUANT FLEXI CAP FUND"/>
  </r>
  <r>
    <n v="195300"/>
    <x v="24"/>
    <x v="302"/>
    <x v="14"/>
    <x v="1"/>
    <x v="1"/>
    <x v="0"/>
    <x v="0"/>
    <s v="Mutual Fund"/>
    <s v="quant flexi cap"/>
  </r>
  <r>
    <n v="195299"/>
    <x v="24"/>
    <x v="302"/>
    <x v="0"/>
    <x v="0"/>
    <x v="1"/>
    <x v="0"/>
    <x v="0"/>
    <s v="Mutual Fund"/>
    <s v="CANARA ROBECO FOCUSED EQUITY"/>
  </r>
  <r>
    <n v="195295"/>
    <x v="24"/>
    <x v="301"/>
    <x v="3"/>
    <x v="0"/>
    <x v="1"/>
    <x v="0"/>
    <x v="1"/>
    <s v="Mutual Fund"/>
    <s v="canara robeco small cap fund"/>
  </r>
  <r>
    <n v="195286"/>
    <x v="24"/>
    <x v="303"/>
    <x v="1"/>
    <x v="0"/>
    <x v="5"/>
    <x v="0"/>
    <x v="1"/>
    <s v="Mutual Fund"/>
    <s v="Quant Flexicap Fund"/>
  </r>
  <r>
    <n v="195301"/>
    <x v="24"/>
    <x v="294"/>
    <x v="0"/>
    <x v="0"/>
    <x v="3"/>
    <x v="0"/>
    <x v="1"/>
    <s v="Mutual Fund"/>
    <s v="MIRAE ASSET HYBRID EQUITY FUND"/>
  </r>
  <r>
    <n v="195298"/>
    <x v="24"/>
    <x v="302"/>
    <x v="0"/>
    <x v="0"/>
    <x v="1"/>
    <x v="0"/>
    <x v="0"/>
    <s v="Mutual Fund"/>
    <s v="QUANT FLEXI CAP FUND"/>
  </r>
  <r>
    <n v="195296"/>
    <x v="24"/>
    <x v="138"/>
    <x v="7"/>
    <x v="0"/>
    <x v="1"/>
    <x v="0"/>
    <x v="0"/>
    <s v="Mutual Fund"/>
    <s v="canara robeco small cap fund"/>
  </r>
  <r>
    <n v="195297"/>
    <x v="24"/>
    <x v="302"/>
    <x v="0"/>
    <x v="0"/>
    <x v="1"/>
    <x v="0"/>
    <x v="1"/>
    <s v="Mutual Fund"/>
    <s v="AXIS SMALL CAP"/>
  </r>
  <r>
    <n v="195318"/>
    <x v="25"/>
    <x v="228"/>
    <x v="10"/>
    <x v="0"/>
    <x v="2"/>
    <x v="0"/>
    <x v="2"/>
    <s v="Mutual Fund"/>
    <s v="Mirae Asset Mid-Cap Fund."/>
  </r>
  <r>
    <n v="195307"/>
    <x v="25"/>
    <x v="304"/>
    <x v="4"/>
    <x v="1"/>
    <x v="2"/>
    <x v="0"/>
    <x v="0"/>
    <s v="Mutual Fund"/>
    <s v="Parag Parikh Tax Saver Fund"/>
  </r>
  <r>
    <n v="195314"/>
    <x v="25"/>
    <x v="305"/>
    <x v="0"/>
    <x v="0"/>
    <x v="2"/>
    <x v="0"/>
    <x v="2"/>
    <s v="Mutual Fund"/>
    <s v="Motilal Flexi-cap Fund"/>
  </r>
  <r>
    <n v="195315"/>
    <x v="25"/>
    <x v="305"/>
    <x v="0"/>
    <x v="0"/>
    <x v="2"/>
    <x v="0"/>
    <x v="2"/>
    <s v="Mutual Fund"/>
    <s v="UTI Nifty 50 Index Fund"/>
  </r>
  <r>
    <n v="195309"/>
    <x v="25"/>
    <x v="199"/>
    <x v="10"/>
    <x v="0"/>
    <x v="2"/>
    <x v="0"/>
    <x v="2"/>
    <s v="Mutual Fund"/>
    <s v="Kotak Equity Opportunities Fund"/>
  </r>
  <r>
    <n v="195312"/>
    <x v="25"/>
    <x v="305"/>
    <x v="0"/>
    <x v="0"/>
    <x v="2"/>
    <x v="0"/>
    <x v="1"/>
    <s v="Mutual Fund"/>
    <s v="ABSL Frontline Equity Fund"/>
  </r>
  <r>
    <n v="195313"/>
    <x v="25"/>
    <x v="305"/>
    <x v="0"/>
    <x v="0"/>
    <x v="2"/>
    <x v="0"/>
    <x v="2"/>
    <s v="Mutual Fund"/>
    <s v="HDFC Hybrid Equity Fund"/>
  </r>
  <r>
    <n v="195310"/>
    <x v="25"/>
    <x v="138"/>
    <x v="11"/>
    <x v="0"/>
    <x v="2"/>
    <x v="0"/>
    <x v="2"/>
    <s v="Mutual Fund"/>
    <s v="Mirae Asset Emerging Blue-chip Fund"/>
  </r>
  <r>
    <n v="195311"/>
    <x v="25"/>
    <x v="138"/>
    <x v="37"/>
    <x v="0"/>
    <x v="2"/>
    <x v="0"/>
    <x v="1"/>
    <s v="Mutual Fund"/>
    <s v="Mirae Asset Mid-Cap Fund."/>
  </r>
  <r>
    <n v="195316"/>
    <x v="25"/>
    <x v="306"/>
    <x v="7"/>
    <x v="0"/>
    <x v="5"/>
    <x v="0"/>
    <x v="1"/>
    <s v="Mutual Fund"/>
    <s v="Quant Flexicap Fund"/>
  </r>
  <r>
    <n v="195317"/>
    <x v="25"/>
    <x v="307"/>
    <x v="10"/>
    <x v="0"/>
    <x v="5"/>
    <x v="0"/>
    <x v="1"/>
    <s v="Mutual Fund"/>
    <s v="HDFC Focused 30 Fund"/>
  </r>
  <r>
    <n v="195319"/>
    <x v="25"/>
    <x v="308"/>
    <x v="0"/>
    <x v="0"/>
    <x v="1"/>
    <x v="0"/>
    <x v="1"/>
    <s v="Mutual Fund"/>
    <s v="quant flexi cap fund"/>
  </r>
  <r>
    <n v="195322"/>
    <x v="25"/>
    <x v="309"/>
    <x v="1"/>
    <x v="0"/>
    <x v="1"/>
    <x v="0"/>
    <x v="2"/>
    <s v="Mutual Fund"/>
    <s v="mirae asset tax fund"/>
  </r>
  <r>
    <n v="195320"/>
    <x v="25"/>
    <x v="310"/>
    <x v="3"/>
    <x v="0"/>
    <x v="1"/>
    <x v="0"/>
    <x v="1"/>
    <s v="Mutual Fund"/>
    <s v="Quant Flexicap Fund"/>
  </r>
  <r>
    <n v="195325"/>
    <x v="25"/>
    <x v="311"/>
    <x v="7"/>
    <x v="0"/>
    <x v="3"/>
    <x v="0"/>
    <x v="0"/>
    <s v="Mutual Fund"/>
    <s v="QUANT ACTIVE FUND"/>
  </r>
  <r>
    <n v="195323"/>
    <x v="25"/>
    <x v="312"/>
    <x v="5"/>
    <x v="0"/>
    <x v="2"/>
    <x v="0"/>
    <x v="2"/>
    <s v="Mutual Fund"/>
    <s v="HDFC Mid-Cap Opportunities Fund."/>
  </r>
  <r>
    <n v="195306"/>
    <x v="25"/>
    <x v="304"/>
    <x v="4"/>
    <x v="1"/>
    <x v="2"/>
    <x v="0"/>
    <x v="0"/>
    <s v="Mutual Fund"/>
    <s v="BOI Tax Advantage Fund"/>
  </r>
  <r>
    <n v="195308"/>
    <x v="25"/>
    <x v="199"/>
    <x v="10"/>
    <x v="0"/>
    <x v="2"/>
    <x v="0"/>
    <x v="1"/>
    <s v="Mutual Fund"/>
    <s v="HDFC Focused 30 Fund"/>
  </r>
  <r>
    <n v="195321"/>
    <x v="25"/>
    <x v="313"/>
    <x v="0"/>
    <x v="0"/>
    <x v="6"/>
    <x v="0"/>
    <x v="0"/>
    <s v="Mutual Fund"/>
    <s v="KOTAK MULTI CAP FUND"/>
  </r>
  <r>
    <n v="195324"/>
    <x v="25"/>
    <x v="312"/>
    <x v="5"/>
    <x v="0"/>
    <x v="2"/>
    <x v="0"/>
    <x v="2"/>
    <s v="Mutual Fund"/>
    <s v="HDFC Short Term Debt Fund"/>
  </r>
  <r>
    <n v="195334"/>
    <x v="26"/>
    <x v="314"/>
    <x v="10"/>
    <x v="0"/>
    <x v="2"/>
    <x v="0"/>
    <x v="2"/>
    <s v="Mutual Fund"/>
    <s v="Parag Parikh Flexi-cap Fund"/>
  </r>
  <r>
    <n v="195349"/>
    <x v="26"/>
    <x v="315"/>
    <x v="1"/>
    <x v="0"/>
    <x v="2"/>
    <x v="0"/>
    <x v="1"/>
    <s v="Mutual Fund"/>
    <s v="Canara Robeco Focused Equity Fund"/>
  </r>
  <r>
    <n v="195336"/>
    <x v="26"/>
    <x v="316"/>
    <x v="11"/>
    <x v="0"/>
    <x v="2"/>
    <x v="0"/>
    <x v="1"/>
    <s v="Mutual Fund"/>
    <s v="Quant tax plan"/>
  </r>
  <r>
    <n v="195348"/>
    <x v="26"/>
    <x v="167"/>
    <x v="11"/>
    <x v="0"/>
    <x v="2"/>
    <x v="0"/>
    <x v="2"/>
    <s v="Mutual Fund"/>
    <s v="Parag Parikh Flexi-cap Fund"/>
  </r>
  <r>
    <n v="195328"/>
    <x v="26"/>
    <x v="126"/>
    <x v="0"/>
    <x v="0"/>
    <x v="2"/>
    <x v="0"/>
    <x v="2"/>
    <s v="Mutual Fund"/>
    <s v="Mirae Asset Mid-Cap Fund."/>
  </r>
  <r>
    <n v="195331"/>
    <x v="26"/>
    <x v="317"/>
    <x v="11"/>
    <x v="0"/>
    <x v="2"/>
    <x v="0"/>
    <x v="0"/>
    <s v="Mutual Fund"/>
    <s v="Quant Flexi-Cap Fund"/>
  </r>
  <r>
    <n v="195329"/>
    <x v="26"/>
    <x v="318"/>
    <x v="1"/>
    <x v="0"/>
    <x v="2"/>
    <x v="0"/>
    <x v="2"/>
    <s v="Mutual Fund"/>
    <s v="Mirae Asset Tax Saver Fund"/>
  </r>
  <r>
    <n v="195333"/>
    <x v="26"/>
    <x v="314"/>
    <x v="4"/>
    <x v="0"/>
    <x v="2"/>
    <x v="0"/>
    <x v="2"/>
    <s v="Mutual Fund"/>
    <s v="Mirae Asset Mid-Cap Fund."/>
  </r>
  <r>
    <n v="195326"/>
    <x v="26"/>
    <x v="319"/>
    <x v="0"/>
    <x v="0"/>
    <x v="2"/>
    <x v="0"/>
    <x v="2"/>
    <s v="Mutual Fund"/>
    <s v="Mirae Asset Mid-Cap Fund."/>
  </r>
  <r>
    <n v="195332"/>
    <x v="26"/>
    <x v="320"/>
    <x v="38"/>
    <x v="0"/>
    <x v="2"/>
    <x v="0"/>
    <x v="2"/>
    <s v="Mutual Fund"/>
    <s v="Mirae Asset Mid-Cap Fund."/>
  </r>
  <r>
    <n v="195330"/>
    <x v="26"/>
    <x v="317"/>
    <x v="11"/>
    <x v="0"/>
    <x v="2"/>
    <x v="0"/>
    <x v="1"/>
    <s v="Mutual Fund"/>
    <s v="ICICI Prudential Equity &amp; Debt Fund"/>
  </r>
  <r>
    <n v="195335"/>
    <x v="26"/>
    <x v="314"/>
    <x v="3"/>
    <x v="0"/>
    <x v="2"/>
    <x v="0"/>
    <x v="1"/>
    <s v="Mutual Fund"/>
    <s v="ICICI Prudential Equity &amp; Debt Fund"/>
  </r>
  <r>
    <n v="195327"/>
    <x v="26"/>
    <x v="321"/>
    <x v="0"/>
    <x v="0"/>
    <x v="2"/>
    <x v="0"/>
    <x v="2"/>
    <s v="Mutual Fund"/>
    <s v="Mirae Asset Hybrid Equity Fund"/>
  </r>
  <r>
    <n v="195337"/>
    <x v="26"/>
    <x v="322"/>
    <x v="7"/>
    <x v="0"/>
    <x v="6"/>
    <x v="0"/>
    <x v="2"/>
    <s v="Mutual Fund"/>
    <s v="MIRAE ASSET EMERGING BLUECHIP FUND"/>
  </r>
  <r>
    <n v="195352"/>
    <x v="26"/>
    <x v="323"/>
    <x v="4"/>
    <x v="0"/>
    <x v="1"/>
    <x v="0"/>
    <x v="0"/>
    <s v="Mutual Fund"/>
    <s v="HDFC FOCUSED 30 FUND"/>
  </r>
  <r>
    <n v="195344"/>
    <x v="26"/>
    <x v="324"/>
    <x v="3"/>
    <x v="0"/>
    <x v="5"/>
    <x v="1"/>
    <x v="2"/>
    <s v="Mutual Fund"/>
    <s v="Mirae Asset Tax Saver"/>
  </r>
  <r>
    <n v="195338"/>
    <x v="26"/>
    <x v="325"/>
    <x v="25"/>
    <x v="1"/>
    <x v="5"/>
    <x v="1"/>
    <x v="0"/>
    <s v="Mutual Fund"/>
    <s v="Quant Tax Saver"/>
  </r>
  <r>
    <n v="195351"/>
    <x v="26"/>
    <x v="326"/>
    <x v="10"/>
    <x v="0"/>
    <x v="1"/>
    <x v="0"/>
    <x v="1"/>
    <s v="Mutual Fund"/>
    <s v="KOTAK MULTICAP FUND"/>
  </r>
  <r>
    <n v="195356"/>
    <x v="26"/>
    <x v="327"/>
    <x v="4"/>
    <x v="0"/>
    <x v="1"/>
    <x v="0"/>
    <x v="0"/>
    <s v="Mutual Fund"/>
    <s v="QUANT TAX PLAN"/>
  </r>
  <r>
    <n v="195355"/>
    <x v="26"/>
    <x v="327"/>
    <x v="4"/>
    <x v="0"/>
    <x v="1"/>
    <x v="0"/>
    <x v="0"/>
    <s v="Mutual Fund"/>
    <s v="PARAG PARIKH TAX SAVER FUND"/>
  </r>
  <r>
    <n v="195350"/>
    <x v="26"/>
    <x v="328"/>
    <x v="1"/>
    <x v="0"/>
    <x v="1"/>
    <x v="0"/>
    <x v="0"/>
    <s v="Mutual Fund"/>
    <s v="quant small cap fund"/>
  </r>
  <r>
    <n v="195342"/>
    <x v="26"/>
    <x v="329"/>
    <x v="7"/>
    <x v="0"/>
    <x v="5"/>
    <x v="1"/>
    <x v="1"/>
    <s v="Mutual Fund"/>
    <s v="Axis Treasury Fund"/>
  </r>
  <r>
    <n v="195339"/>
    <x v="26"/>
    <x v="330"/>
    <x v="7"/>
    <x v="0"/>
    <x v="5"/>
    <x v="1"/>
    <x v="2"/>
    <s v="Mutual Fund"/>
    <s v="Mirae Asset Hybrid Equity"/>
  </r>
  <r>
    <n v="195340"/>
    <x v="26"/>
    <x v="331"/>
    <x v="11"/>
    <x v="0"/>
    <x v="5"/>
    <x v="1"/>
    <x v="2"/>
    <s v="Mutual Fund"/>
    <s v="Mirae Asset Hybrid Equity"/>
  </r>
  <r>
    <n v="195341"/>
    <x v="26"/>
    <x v="331"/>
    <x v="11"/>
    <x v="0"/>
    <x v="5"/>
    <x v="1"/>
    <x v="2"/>
    <s v="Mutual Fund"/>
    <s v="Axis Flexicap Fund"/>
  </r>
  <r>
    <n v="195347"/>
    <x v="26"/>
    <x v="303"/>
    <x v="1"/>
    <x v="0"/>
    <x v="5"/>
    <x v="0"/>
    <x v="2"/>
    <s v="Mutual Fund"/>
    <s v="Canara Robeco Tax Saver"/>
  </r>
  <r>
    <n v="195343"/>
    <x v="26"/>
    <x v="324"/>
    <x v="1"/>
    <x v="0"/>
    <x v="5"/>
    <x v="1"/>
    <x v="2"/>
    <s v="Mutual Fund"/>
    <s v="Canara Robeco Tax Saver"/>
  </r>
  <r>
    <n v="195345"/>
    <x v="26"/>
    <x v="332"/>
    <x v="7"/>
    <x v="0"/>
    <x v="5"/>
    <x v="0"/>
    <x v="2"/>
    <s v="Mutual Fund"/>
    <s v="ICICI Pru value Discovery Fund"/>
  </r>
  <r>
    <n v="195346"/>
    <x v="26"/>
    <x v="333"/>
    <x v="1"/>
    <x v="0"/>
    <x v="5"/>
    <x v="0"/>
    <x v="2"/>
    <s v="Mutual Fund"/>
    <s v="Mirae Asset Hybrid Equity"/>
  </r>
  <r>
    <n v="195361"/>
    <x v="27"/>
    <x v="334"/>
    <x v="0"/>
    <x v="0"/>
    <x v="2"/>
    <x v="0"/>
    <x v="1"/>
    <s v="Mutual Fund"/>
    <s v="HDFC Focused 30 Fund"/>
  </r>
  <r>
    <n v="195371"/>
    <x v="27"/>
    <x v="335"/>
    <x v="4"/>
    <x v="0"/>
    <x v="2"/>
    <x v="0"/>
    <x v="0"/>
    <s v="Mutual Fund"/>
    <s v="Mirae Asset flexi cap fund"/>
  </r>
  <r>
    <n v="195372"/>
    <x v="27"/>
    <x v="336"/>
    <x v="11"/>
    <x v="0"/>
    <x v="2"/>
    <x v="0"/>
    <x v="2"/>
    <s v="Mutual Fund"/>
    <s v="MIRAE ASSET EMERGING BLUECHIP FUND"/>
  </r>
  <r>
    <n v="195358"/>
    <x v="27"/>
    <x v="337"/>
    <x v="0"/>
    <x v="0"/>
    <x v="2"/>
    <x v="0"/>
    <x v="0"/>
    <s v="Mutual Fund"/>
    <s v="Quant Flexi-Cap Fund"/>
  </r>
  <r>
    <n v="195359"/>
    <x v="27"/>
    <x v="337"/>
    <x v="0"/>
    <x v="0"/>
    <x v="2"/>
    <x v="0"/>
    <x v="0"/>
    <s v="Mutual Fund"/>
    <s v="BOI small-cap fund"/>
  </r>
  <r>
    <n v="195360"/>
    <x v="27"/>
    <x v="334"/>
    <x v="0"/>
    <x v="0"/>
    <x v="2"/>
    <x v="0"/>
    <x v="1"/>
    <s v="Mutual Fund"/>
    <s v="Mirae Asset Flexi-cap Fund"/>
  </r>
  <r>
    <n v="195380"/>
    <x v="27"/>
    <x v="338"/>
    <x v="0"/>
    <x v="0"/>
    <x v="4"/>
    <x v="0"/>
    <x v="0"/>
    <s v="Mutual Fund"/>
    <s v="MIRAE ASSET FLEXICAP FUND"/>
  </r>
  <r>
    <n v="195362"/>
    <x v="27"/>
    <x v="339"/>
    <x v="4"/>
    <x v="0"/>
    <x v="4"/>
    <x v="0"/>
    <x v="0"/>
    <s v="Mutual Fund"/>
    <s v="MIRAE ASSET FLEXICAP FUND"/>
  </r>
  <r>
    <n v="195363"/>
    <x v="27"/>
    <x v="340"/>
    <x v="10"/>
    <x v="0"/>
    <x v="4"/>
    <x v="0"/>
    <x v="0"/>
    <s v="Mutual Fund"/>
    <s v="PPFAS TAXSAVER FUND"/>
  </r>
  <r>
    <n v="195377"/>
    <x v="27"/>
    <x v="289"/>
    <x v="6"/>
    <x v="1"/>
    <x v="4"/>
    <x v="0"/>
    <x v="0"/>
    <s v="Mutual Fund"/>
    <s v="MIRAE ASSET FLEXICAP FUND"/>
  </r>
  <r>
    <n v="195376"/>
    <x v="27"/>
    <x v="341"/>
    <x v="39"/>
    <x v="1"/>
    <x v="4"/>
    <x v="0"/>
    <x v="0"/>
    <s v="Mutual Fund"/>
    <s v="MIRAE ASSET FLEXICAP FUND"/>
  </r>
  <r>
    <n v="195378"/>
    <x v="27"/>
    <x v="289"/>
    <x v="0"/>
    <x v="0"/>
    <x v="4"/>
    <x v="0"/>
    <x v="0"/>
    <s v="Mutual Fund"/>
    <s v="MIRAE ASSET FLEXICAP FUND"/>
  </r>
  <r>
    <n v="195379"/>
    <x v="27"/>
    <x v="135"/>
    <x v="12"/>
    <x v="0"/>
    <x v="4"/>
    <x v="0"/>
    <x v="0"/>
    <s v="Mutual Fund"/>
    <s v="MIRAE ASSET FLEXICAP FUND"/>
  </r>
  <r>
    <n v="195367"/>
    <x v="27"/>
    <x v="342"/>
    <x v="3"/>
    <x v="0"/>
    <x v="1"/>
    <x v="0"/>
    <x v="1"/>
    <s v="Mutual Fund"/>
    <s v="mirae asset flexi cap fund"/>
  </r>
  <r>
    <n v="195368"/>
    <x v="27"/>
    <x v="343"/>
    <x v="7"/>
    <x v="0"/>
    <x v="1"/>
    <x v="0"/>
    <x v="0"/>
    <s v="Mutual Fund"/>
    <s v="mirae asset flexi cap fund"/>
  </r>
  <r>
    <n v="195366"/>
    <x v="27"/>
    <x v="344"/>
    <x v="4"/>
    <x v="0"/>
    <x v="5"/>
    <x v="0"/>
    <x v="1"/>
    <s v="Mutual Fund"/>
    <s v="kotak Multicap Fund"/>
  </r>
  <r>
    <n v="195370"/>
    <x v="27"/>
    <x v="345"/>
    <x v="4"/>
    <x v="1"/>
    <x v="1"/>
    <x v="0"/>
    <x v="0"/>
    <s v="Mutual Fund"/>
    <s v="mirae asset flexi cap fund"/>
  </r>
  <r>
    <n v="195369"/>
    <x v="27"/>
    <x v="346"/>
    <x v="11"/>
    <x v="0"/>
    <x v="1"/>
    <x v="0"/>
    <x v="0"/>
    <s v="Mutual Fund"/>
    <s v="mirae asset flexi cap fund"/>
  </r>
  <r>
    <n v="195353"/>
    <x v="27"/>
    <x v="302"/>
    <x v="22"/>
    <x v="1"/>
    <x v="1"/>
    <x v="0"/>
    <x v="0"/>
    <s v="Mutual Fund"/>
    <s v="mirae asset flexi cap fund"/>
  </r>
  <r>
    <n v="195364"/>
    <x v="27"/>
    <x v="347"/>
    <x v="14"/>
    <x v="1"/>
    <x v="1"/>
    <x v="0"/>
    <x v="0"/>
    <s v="Mutual Fund"/>
    <s v="mirae asset flexi cap fund"/>
  </r>
  <r>
    <n v="195381"/>
    <x v="27"/>
    <x v="348"/>
    <x v="0"/>
    <x v="1"/>
    <x v="5"/>
    <x v="0"/>
    <x v="0"/>
    <s v="Mutual Fund"/>
    <s v="Mirae Asset Flexicap Fund"/>
  </r>
  <r>
    <n v="195375"/>
    <x v="27"/>
    <x v="322"/>
    <x v="1"/>
    <x v="0"/>
    <x v="6"/>
    <x v="0"/>
    <x v="0"/>
    <s v="Mutual Fund"/>
    <s v="MIRAE ASSET FLEXI CAP FUND"/>
  </r>
  <r>
    <n v="195373"/>
    <x v="27"/>
    <x v="336"/>
    <x v="11"/>
    <x v="0"/>
    <x v="2"/>
    <x v="0"/>
    <x v="1"/>
    <s v="Mutual Fund"/>
    <s v="MIRAE ASSET MID CAP FUND"/>
  </r>
  <r>
    <n v="195357"/>
    <x v="27"/>
    <x v="337"/>
    <x v="0"/>
    <x v="0"/>
    <x v="2"/>
    <x v="0"/>
    <x v="0"/>
    <s v="Mutual Fund"/>
    <s v="Mirae Asset Flexi-cap Fund"/>
  </r>
  <r>
    <n v="195374"/>
    <x v="27"/>
    <x v="349"/>
    <x v="7"/>
    <x v="0"/>
    <x v="6"/>
    <x v="0"/>
    <x v="0"/>
    <s v="Mutual Fund"/>
    <s v="MIRAE ASSET FLEXI CAP FUND"/>
  </r>
  <r>
    <n v="195382"/>
    <x v="27"/>
    <x v="256"/>
    <x v="7"/>
    <x v="0"/>
    <x v="3"/>
    <x v="0"/>
    <x v="1"/>
    <s v="Mutual Fund"/>
    <s v="QUANT FLEXICAP FUND"/>
  </r>
  <r>
    <n v="195354"/>
    <x v="27"/>
    <x v="350"/>
    <x v="0"/>
    <x v="0"/>
    <x v="6"/>
    <x v="0"/>
    <x v="0"/>
    <s v="Mutual Fund"/>
    <s v="MIRAE ASSET FLEXI CAP FUND"/>
  </r>
  <r>
    <n v="195365"/>
    <x v="27"/>
    <x v="351"/>
    <x v="1"/>
    <x v="0"/>
    <x v="6"/>
    <x v="0"/>
    <x v="0"/>
    <s v="Mutual Fund"/>
    <s v="MIRAE ASSET FLEXI CAP FUND"/>
  </r>
  <r>
    <n v="195387"/>
    <x v="28"/>
    <x v="9"/>
    <x v="2"/>
    <x v="1"/>
    <x v="2"/>
    <x v="0"/>
    <x v="0"/>
    <s v="Mutual Fund"/>
    <s v="Mirae Asset flexi cap fund"/>
  </r>
  <r>
    <n v="195394"/>
    <x v="28"/>
    <x v="276"/>
    <x v="1"/>
    <x v="0"/>
    <x v="6"/>
    <x v="0"/>
    <x v="2"/>
    <s v="Mutual Fund"/>
    <s v="MIRAE ASSET EMERGING BLUECHIP FUND"/>
  </r>
  <r>
    <n v="195384"/>
    <x v="28"/>
    <x v="352"/>
    <x v="7"/>
    <x v="0"/>
    <x v="0"/>
    <x v="0"/>
    <x v="0"/>
    <s v="Mutual Fund"/>
    <s v="Mirae Asset flexi cap fund"/>
  </r>
  <r>
    <n v="195383"/>
    <x v="28"/>
    <x v="296"/>
    <x v="0"/>
    <x v="0"/>
    <x v="0"/>
    <x v="0"/>
    <x v="0"/>
    <s v="Mutual Fund"/>
    <s v="Mirae Asset flexi cap fund"/>
  </r>
  <r>
    <n v="195385"/>
    <x v="28"/>
    <x v="352"/>
    <x v="25"/>
    <x v="1"/>
    <x v="0"/>
    <x v="0"/>
    <x v="0"/>
    <s v="Mutual Fund"/>
    <s v="Parag parikh Tax saver fund"/>
  </r>
  <r>
    <n v="195393"/>
    <x v="28"/>
    <x v="273"/>
    <x v="1"/>
    <x v="0"/>
    <x v="1"/>
    <x v="0"/>
    <x v="0"/>
    <s v="Mutual Fund"/>
    <s v="Mirae Asset Flexicap Fund"/>
  </r>
  <r>
    <n v="195391"/>
    <x v="28"/>
    <x v="353"/>
    <x v="0"/>
    <x v="0"/>
    <x v="1"/>
    <x v="0"/>
    <x v="1"/>
    <s v="Mutual Fund"/>
    <s v="CANARA ROBECO small cap FUND"/>
  </r>
  <r>
    <n v="195392"/>
    <x v="28"/>
    <x v="273"/>
    <x v="1"/>
    <x v="0"/>
    <x v="1"/>
    <x v="0"/>
    <x v="0"/>
    <s v="Mutual Fund"/>
    <s v="Quant small cap fund"/>
  </r>
  <r>
    <n v="195386"/>
    <x v="28"/>
    <x v="354"/>
    <x v="1"/>
    <x v="0"/>
    <x v="1"/>
    <x v="0"/>
    <x v="0"/>
    <s v="Mutual Fund"/>
    <s v="mirae asset flexi cap fund"/>
  </r>
  <r>
    <n v="195389"/>
    <x v="28"/>
    <x v="355"/>
    <x v="1"/>
    <x v="0"/>
    <x v="5"/>
    <x v="0"/>
    <x v="0"/>
    <s v="Mutual Fund"/>
    <s v="Mirae Asset Flexicap Fund"/>
  </r>
  <r>
    <n v="195390"/>
    <x v="28"/>
    <x v="355"/>
    <x v="7"/>
    <x v="0"/>
    <x v="5"/>
    <x v="0"/>
    <x v="2"/>
    <s v="Mutual Fund"/>
    <s v="Kotak Balanced Advantage Fund"/>
  </r>
  <r>
    <n v="195388"/>
    <x v="28"/>
    <x v="356"/>
    <x v="0"/>
    <x v="0"/>
    <x v="1"/>
    <x v="0"/>
    <x v="1"/>
    <s v="Mutual Fund"/>
    <s v="QUANT SMALL CAP FUND"/>
  </r>
  <r>
    <n v="195407"/>
    <x v="29"/>
    <x v="357"/>
    <x v="0"/>
    <x v="0"/>
    <x v="0"/>
    <x v="0"/>
    <x v="0"/>
    <s v="Mutual Fund"/>
    <s v="Kotak multi asset allocator FoF"/>
  </r>
  <r>
    <n v="195399"/>
    <x v="29"/>
    <x v="358"/>
    <x v="10"/>
    <x v="0"/>
    <x v="6"/>
    <x v="1"/>
    <x v="0"/>
    <s v="Mutual Fund"/>
    <s v="QUANT FLEXI CAP FUND"/>
  </r>
  <r>
    <n v="195402"/>
    <x v="29"/>
    <x v="359"/>
    <x v="11"/>
    <x v="0"/>
    <x v="4"/>
    <x v="1"/>
    <x v="0"/>
    <s v="Mutual Fund"/>
    <s v="MIRAE ASSET FLEXICAP FUND"/>
  </r>
  <r>
    <n v="195401"/>
    <x v="29"/>
    <x v="360"/>
    <x v="14"/>
    <x v="1"/>
    <x v="4"/>
    <x v="0"/>
    <x v="0"/>
    <s v="Mutual Fund"/>
    <s v="MIRAE ASSET TAXSAVER FUND"/>
  </r>
  <r>
    <n v="195403"/>
    <x v="29"/>
    <x v="359"/>
    <x v="11"/>
    <x v="0"/>
    <x v="4"/>
    <x v="1"/>
    <x v="0"/>
    <s v="Mutual Fund"/>
    <s v="QUANT SMALLCAP FUND"/>
  </r>
  <r>
    <n v="195398"/>
    <x v="29"/>
    <x v="358"/>
    <x v="3"/>
    <x v="0"/>
    <x v="6"/>
    <x v="1"/>
    <x v="0"/>
    <s v="Mutual Fund"/>
    <s v="KOTAK MULTI CAP FUND"/>
  </r>
  <r>
    <n v="195396"/>
    <x v="29"/>
    <x v="325"/>
    <x v="21"/>
    <x v="1"/>
    <x v="5"/>
    <x v="0"/>
    <x v="0"/>
    <s v="Mutual Fund"/>
    <s v="Quant Tax Saver"/>
  </r>
  <r>
    <n v="195404"/>
    <x v="29"/>
    <x v="361"/>
    <x v="0"/>
    <x v="0"/>
    <x v="1"/>
    <x v="0"/>
    <x v="1"/>
    <s v="Mutual Fund"/>
    <s v="MIRAE ASSET FLEXI CAP FUND"/>
  </r>
  <r>
    <n v="195405"/>
    <x v="29"/>
    <x v="362"/>
    <x v="0"/>
    <x v="0"/>
    <x v="1"/>
    <x v="0"/>
    <x v="1"/>
    <s v="Mutual Fund"/>
    <s v="KOTAK MULTI CAP FUND"/>
  </r>
  <r>
    <n v="195400"/>
    <x v="29"/>
    <x v="363"/>
    <x v="7"/>
    <x v="0"/>
    <x v="3"/>
    <x v="0"/>
    <x v="0"/>
    <s v="Mutual Fund"/>
    <s v="Mirae Asset flexi cap fund"/>
  </r>
  <r>
    <n v="195397"/>
    <x v="29"/>
    <x v="358"/>
    <x v="3"/>
    <x v="0"/>
    <x v="6"/>
    <x v="1"/>
    <x v="0"/>
    <s v="Mutual Fund"/>
    <s v="MIRAE ASSET HYBRID EQUITY FUND"/>
  </r>
  <r>
    <n v="195395"/>
    <x v="29"/>
    <x v="364"/>
    <x v="28"/>
    <x v="1"/>
    <x v="6"/>
    <x v="0"/>
    <x v="0"/>
    <s v="Mutual Fund"/>
    <s v="MIRAE ASSET FLEXI CAP FUND"/>
  </r>
  <r>
    <n v="195406"/>
    <x v="29"/>
    <x v="365"/>
    <x v="0"/>
    <x v="0"/>
    <x v="6"/>
    <x v="0"/>
    <x v="1"/>
    <s v="Mutual Fund"/>
    <s v="MIRAE ASSET FLEXI CAP FUND"/>
  </r>
  <r>
    <n v="195411"/>
    <x v="30"/>
    <x v="366"/>
    <x v="0"/>
    <x v="0"/>
    <x v="0"/>
    <x v="0"/>
    <x v="0"/>
    <s v="Mutual Fund"/>
    <s v="Mirae Asset flexi cap fund"/>
  </r>
  <r>
    <n v="195410"/>
    <x v="30"/>
    <x v="366"/>
    <x v="25"/>
    <x v="1"/>
    <x v="0"/>
    <x v="0"/>
    <x v="0"/>
    <s v="Mutual Fund"/>
    <s v="ICICI Prudential Multi Asset Fund"/>
  </r>
  <r>
    <n v="195420"/>
    <x v="30"/>
    <x v="367"/>
    <x v="7"/>
    <x v="0"/>
    <x v="6"/>
    <x v="0"/>
    <x v="2"/>
    <s v="Mutual Fund"/>
    <s v="MIRAE ASSET EMERGING BLUECHIP FUND"/>
  </r>
  <r>
    <n v="195421"/>
    <x v="30"/>
    <x v="368"/>
    <x v="6"/>
    <x v="1"/>
    <x v="4"/>
    <x v="0"/>
    <x v="0"/>
    <s v="Mutual Fund"/>
    <s v="MIRAE ASSET FLEXICAP FUND"/>
  </r>
  <r>
    <n v="195409"/>
    <x v="30"/>
    <x v="369"/>
    <x v="6"/>
    <x v="1"/>
    <x v="0"/>
    <x v="0"/>
    <x v="0"/>
    <s v="Mutual Fund"/>
    <s v="ICICI Prudential Multi Asset Fund"/>
  </r>
  <r>
    <n v="195408"/>
    <x v="30"/>
    <x v="369"/>
    <x v="0"/>
    <x v="0"/>
    <x v="0"/>
    <x v="0"/>
    <x v="1"/>
    <s v="Mutual Fund"/>
    <s v="JM Flexi Cap fund"/>
  </r>
  <r>
    <n v="195416"/>
    <x v="30"/>
    <x v="370"/>
    <x v="7"/>
    <x v="0"/>
    <x v="1"/>
    <x v="0"/>
    <x v="0"/>
    <s v="Mutual Fund"/>
    <s v="MIRAE ASSET EMERGING BLUECHIP FUND"/>
  </r>
  <r>
    <n v="195414"/>
    <x v="30"/>
    <x v="371"/>
    <x v="1"/>
    <x v="0"/>
    <x v="5"/>
    <x v="0"/>
    <x v="1"/>
    <s v="Mutual Fund"/>
    <s v="Quant Flexicap Fund"/>
  </r>
  <r>
    <n v="195418"/>
    <x v="30"/>
    <x v="372"/>
    <x v="11"/>
    <x v="0"/>
    <x v="1"/>
    <x v="0"/>
    <x v="2"/>
    <s v="Mutual Fund"/>
    <s v="MIRAE ASSET EMERGING BLUECHIP FUND"/>
  </r>
  <r>
    <n v="195417"/>
    <x v="30"/>
    <x v="370"/>
    <x v="7"/>
    <x v="0"/>
    <x v="1"/>
    <x v="0"/>
    <x v="2"/>
    <s v="Mutual Fund"/>
    <s v="MIRAE ASSET EMERGING BLUECHIP FUND"/>
  </r>
  <r>
    <n v="195413"/>
    <x v="30"/>
    <x v="373"/>
    <x v="7"/>
    <x v="0"/>
    <x v="3"/>
    <x v="0"/>
    <x v="2"/>
    <s v="Mutual Fund"/>
    <s v="NIPPON INDIA BANKING &amp; FINANCIAL SERVICES FUND"/>
  </r>
  <r>
    <n v="195419"/>
    <x v="30"/>
    <x v="313"/>
    <x v="3"/>
    <x v="0"/>
    <x v="6"/>
    <x v="0"/>
    <x v="1"/>
    <s v="Mutual Fund"/>
    <s v="MIRAE ASSET FLEXI CAP FUND"/>
  </r>
  <r>
    <n v="195415"/>
    <x v="30"/>
    <x v="374"/>
    <x v="11"/>
    <x v="0"/>
    <x v="5"/>
    <x v="0"/>
    <x v="1"/>
    <s v="Mutual Fund"/>
    <s v="kotak Multicap Fund"/>
  </r>
  <r>
    <n v="195412"/>
    <x v="30"/>
    <x v="373"/>
    <x v="1"/>
    <x v="0"/>
    <x v="3"/>
    <x v="0"/>
    <x v="0"/>
    <s v="Mutual Fund"/>
    <s v="UTI Nifty Index Fund"/>
  </r>
  <r>
    <n v="195426"/>
    <x v="31"/>
    <x v="375"/>
    <x v="1"/>
    <x v="0"/>
    <x v="5"/>
    <x v="0"/>
    <x v="1"/>
    <s v="Mutual Fund"/>
    <s v="SBI SMALL CAP FUND"/>
  </r>
  <r>
    <n v="195422"/>
    <x v="31"/>
    <x v="376"/>
    <x v="0"/>
    <x v="0"/>
    <x v="6"/>
    <x v="0"/>
    <x v="0"/>
    <s v="Mutual Fund"/>
    <s v="MIRAE ASSET FLEXI CAP FUND"/>
  </r>
  <r>
    <n v="195425"/>
    <x v="31"/>
    <x v="377"/>
    <x v="3"/>
    <x v="0"/>
    <x v="1"/>
    <x v="0"/>
    <x v="0"/>
    <s v="Mutual Fund"/>
    <s v="sbi small cap fund"/>
  </r>
  <r>
    <n v="195424"/>
    <x v="31"/>
    <x v="377"/>
    <x v="11"/>
    <x v="0"/>
    <x v="1"/>
    <x v="0"/>
    <x v="1"/>
    <s v="Mutual Fund"/>
    <s v="quant flexi cap fund"/>
  </r>
  <r>
    <n v="195427"/>
    <x v="31"/>
    <x v="378"/>
    <x v="1"/>
    <x v="0"/>
    <x v="1"/>
    <x v="0"/>
    <x v="0"/>
    <s v="Mutual Fund"/>
    <s v="MIRAE ASSET FLEXI CAP FUND"/>
  </r>
  <r>
    <n v="195423"/>
    <x v="31"/>
    <x v="379"/>
    <x v="1"/>
    <x v="0"/>
    <x v="1"/>
    <x v="0"/>
    <x v="0"/>
    <s v="Mutual Fund"/>
    <s v="MIRAE ASSET FLEXI CAP FUND"/>
  </r>
  <r>
    <n v="195431"/>
    <x v="32"/>
    <x v="98"/>
    <x v="6"/>
    <x v="1"/>
    <x v="6"/>
    <x v="0"/>
    <x v="0"/>
    <s v="Mutual Fund"/>
    <s v="MIRAE ASSET FLEXI CAP FUND"/>
  </r>
  <r>
    <n v="195432"/>
    <x v="32"/>
    <x v="380"/>
    <x v="12"/>
    <x v="1"/>
    <x v="6"/>
    <x v="0"/>
    <x v="0"/>
    <s v="Mutual Fund"/>
    <s v="MIRAE ASSET TAX SAVER FUND"/>
  </r>
  <r>
    <n v="195430"/>
    <x v="32"/>
    <x v="381"/>
    <x v="11"/>
    <x v="0"/>
    <x v="6"/>
    <x v="0"/>
    <x v="0"/>
    <s v="Mutual Fund"/>
    <s v="MIRAE ASSET FLEXI CAP FUND"/>
  </r>
  <r>
    <n v="195433"/>
    <x v="32"/>
    <x v="382"/>
    <x v="7"/>
    <x v="0"/>
    <x v="5"/>
    <x v="0"/>
    <x v="0"/>
    <s v="Mutual Fund"/>
    <s v="HDFC Gold Fund"/>
  </r>
  <r>
    <n v="195434"/>
    <x v="32"/>
    <x v="383"/>
    <x v="11"/>
    <x v="0"/>
    <x v="1"/>
    <x v="0"/>
    <x v="0"/>
    <s v="Mutual Fund"/>
    <s v="MIRAE ASSET FLEXI CAP FUND"/>
  </r>
  <r>
    <n v="195435"/>
    <x v="32"/>
    <x v="384"/>
    <x v="1"/>
    <x v="0"/>
    <x v="5"/>
    <x v="0"/>
    <x v="0"/>
    <s v="Mutual Fund"/>
    <s v="Mirae Asset Flexicap Fund"/>
  </r>
  <r>
    <n v="195429"/>
    <x v="32"/>
    <x v="385"/>
    <x v="7"/>
    <x v="0"/>
    <x v="6"/>
    <x v="0"/>
    <x v="0"/>
    <s v="Mutual Fund"/>
    <s v="MIRAE ASSET FLEXI CAP FUND"/>
  </r>
  <r>
    <n v="195428"/>
    <x v="32"/>
    <x v="385"/>
    <x v="4"/>
    <x v="1"/>
    <x v="6"/>
    <x v="0"/>
    <x v="0"/>
    <s v="Mutual Fund"/>
    <s v="MIRAE ASSET FLEXI CAP FUND"/>
  </r>
  <r>
    <n v="195441"/>
    <x v="33"/>
    <x v="121"/>
    <x v="0"/>
    <x v="0"/>
    <x v="5"/>
    <x v="0"/>
    <x v="0"/>
    <s v="Mutual Fund"/>
    <s v="Mirae Asset Flexicap Fund"/>
  </r>
  <r>
    <n v="195446"/>
    <x v="33"/>
    <x v="325"/>
    <x v="11"/>
    <x v="1"/>
    <x v="5"/>
    <x v="0"/>
    <x v="0"/>
    <s v="Mutual Fund"/>
    <s v="Quant Tax Saver"/>
  </r>
  <r>
    <n v="195444"/>
    <x v="33"/>
    <x v="386"/>
    <x v="7"/>
    <x v="0"/>
    <x v="6"/>
    <x v="0"/>
    <x v="0"/>
    <s v="Mutual Fund"/>
    <s v="MIRAE ASSET FLEXI CAP FUND"/>
  </r>
  <r>
    <n v="195445"/>
    <x v="33"/>
    <x v="387"/>
    <x v="0"/>
    <x v="0"/>
    <x v="3"/>
    <x v="0"/>
    <x v="0"/>
    <s v="Mutual Fund"/>
    <s v="Mirae Asset flexi cap fund"/>
  </r>
  <r>
    <n v="195440"/>
    <x v="33"/>
    <x v="388"/>
    <x v="0"/>
    <x v="0"/>
    <x v="1"/>
    <x v="0"/>
    <x v="1"/>
    <s v="Mutual Fund"/>
    <s v="axis small cap fun d"/>
  </r>
  <r>
    <n v="195438"/>
    <x v="33"/>
    <x v="389"/>
    <x v="0"/>
    <x v="0"/>
    <x v="1"/>
    <x v="0"/>
    <x v="1"/>
    <s v="Mutual Fund"/>
    <s v="kotak multicap fund"/>
  </r>
  <r>
    <n v="195437"/>
    <x v="33"/>
    <x v="388"/>
    <x v="0"/>
    <x v="0"/>
    <x v="1"/>
    <x v="0"/>
    <x v="1"/>
    <s v="Mutual Fund"/>
    <s v="quant flexi cap fund"/>
  </r>
  <r>
    <n v="195436"/>
    <x v="33"/>
    <x v="390"/>
    <x v="7"/>
    <x v="0"/>
    <x v="1"/>
    <x v="0"/>
    <x v="1"/>
    <s v="Mutual Fund"/>
    <s v="quant flexi cap fund"/>
  </r>
  <r>
    <n v="195443"/>
    <x v="33"/>
    <x v="391"/>
    <x v="3"/>
    <x v="0"/>
    <x v="1"/>
    <x v="0"/>
    <x v="0"/>
    <s v="Mutual Fund"/>
    <s v="QUANT FLEXI CAP FUND"/>
  </r>
  <r>
    <n v="195439"/>
    <x v="33"/>
    <x v="388"/>
    <x v="0"/>
    <x v="0"/>
    <x v="1"/>
    <x v="0"/>
    <x v="1"/>
    <s v="Mutual Fund"/>
    <s v="icici pru multi asset fund"/>
  </r>
  <r>
    <n v="195442"/>
    <x v="33"/>
    <x v="391"/>
    <x v="3"/>
    <x v="0"/>
    <x v="1"/>
    <x v="0"/>
    <x v="0"/>
    <s v="Mutual Fund"/>
    <s v="CANARA ROBECO EMERGING EQUITIES"/>
  </r>
  <r>
    <n v="195452"/>
    <x v="34"/>
    <x v="392"/>
    <x v="0"/>
    <x v="0"/>
    <x v="0"/>
    <x v="0"/>
    <x v="0"/>
    <s v="Mutual Fund"/>
    <s v="Quant Flexi Cap Fund"/>
  </r>
  <r>
    <n v="195447"/>
    <x v="34"/>
    <x v="393"/>
    <x v="6"/>
    <x v="1"/>
    <x v="0"/>
    <x v="0"/>
    <x v="1"/>
    <s v="Mutual Fund"/>
    <s v="Kotak multi asset allocator FoF"/>
  </r>
  <r>
    <n v="195453"/>
    <x v="34"/>
    <x v="394"/>
    <x v="1"/>
    <x v="0"/>
    <x v="6"/>
    <x v="0"/>
    <x v="0"/>
    <s v="Mutual Fund"/>
    <s v="MIRAE ASSET FLEXI CAP FUND"/>
  </r>
  <r>
    <n v="195450"/>
    <x v="34"/>
    <x v="395"/>
    <x v="0"/>
    <x v="0"/>
    <x v="1"/>
    <x v="0"/>
    <x v="1"/>
    <s v="Mutual Fund"/>
    <s v="quant flexii cap fund"/>
  </r>
  <r>
    <n v="195451"/>
    <x v="34"/>
    <x v="396"/>
    <x v="1"/>
    <x v="0"/>
    <x v="1"/>
    <x v="0"/>
    <x v="2"/>
    <s v="Mutual Fund"/>
    <s v="mirae asset emeging bluechip fund"/>
  </r>
  <r>
    <n v="195449"/>
    <x v="34"/>
    <x v="397"/>
    <x v="7"/>
    <x v="0"/>
    <x v="3"/>
    <x v="0"/>
    <x v="2"/>
    <s v="Mutual Fund"/>
    <s v="ICICI Prudential Equity &amp; Debt Fund"/>
  </r>
  <r>
    <n v="195448"/>
    <x v="34"/>
    <x v="398"/>
    <x v="7"/>
    <x v="0"/>
    <x v="3"/>
    <x v="0"/>
    <x v="0"/>
    <s v="Mutual Fund"/>
    <s v="Mirae Asset flexi cap fund"/>
  </r>
  <r>
    <n v="195454"/>
    <x v="35"/>
    <x v="399"/>
    <x v="0"/>
    <x v="0"/>
    <x v="0"/>
    <x v="0"/>
    <x v="0"/>
    <s v="Mutual Fund"/>
    <s v="JM Flexi Cap fund"/>
  </r>
  <r>
    <n v="195474"/>
    <x v="35"/>
    <x v="400"/>
    <x v="11"/>
    <x v="0"/>
    <x v="6"/>
    <x v="0"/>
    <x v="1"/>
    <s v="Mutual Fund"/>
    <s v="QUANT FLEXI CAP FUND"/>
  </r>
  <r>
    <n v="195463"/>
    <x v="35"/>
    <x v="401"/>
    <x v="0"/>
    <x v="0"/>
    <x v="6"/>
    <x v="1"/>
    <x v="0"/>
    <s v="Mutual Fund"/>
    <s v="QUANT SMALL CAP FUND"/>
  </r>
  <r>
    <n v="195464"/>
    <x v="35"/>
    <x v="402"/>
    <x v="0"/>
    <x v="0"/>
    <x v="6"/>
    <x v="0"/>
    <x v="0"/>
    <s v="Mutual Fund"/>
    <s v="QUANT FLEXI CAP FUND"/>
  </r>
  <r>
    <n v="195468"/>
    <x v="35"/>
    <x v="402"/>
    <x v="0"/>
    <x v="0"/>
    <x v="6"/>
    <x v="0"/>
    <x v="1"/>
    <s v="Mutual Fund"/>
    <s v="ICICI PRUDENTIAL EQUITY &amp; DEBT FUND"/>
  </r>
  <r>
    <n v="195456"/>
    <x v="35"/>
    <x v="399"/>
    <x v="0"/>
    <x v="0"/>
    <x v="0"/>
    <x v="0"/>
    <x v="1"/>
    <s v="Mutual Fund"/>
    <s v="Mirae Asset midcap fund"/>
  </r>
  <r>
    <n v="195472"/>
    <x v="35"/>
    <x v="289"/>
    <x v="0"/>
    <x v="0"/>
    <x v="4"/>
    <x v="0"/>
    <x v="0"/>
    <s v="Mutual Fund"/>
    <s v="CANARA ROBECO SMALLCAP FUND"/>
  </r>
  <r>
    <n v="195473"/>
    <x v="35"/>
    <x v="403"/>
    <x v="1"/>
    <x v="0"/>
    <x v="4"/>
    <x v="0"/>
    <x v="0"/>
    <s v="Mutual Fund"/>
    <s v="MIRAE ASSET FLEXICAP FUND"/>
  </r>
  <r>
    <n v="195465"/>
    <x v="35"/>
    <x v="404"/>
    <x v="4"/>
    <x v="0"/>
    <x v="4"/>
    <x v="0"/>
    <x v="0"/>
    <s v="Mutual Fund"/>
    <s v="MIRAE ASSET FLEXICAP FUND"/>
  </r>
  <r>
    <n v="195457"/>
    <x v="35"/>
    <x v="399"/>
    <x v="7"/>
    <x v="0"/>
    <x v="0"/>
    <x v="0"/>
    <x v="1"/>
    <s v="Mutual Fund"/>
    <s v="Canara Robeco Small Cap fund"/>
  </r>
  <r>
    <n v="195455"/>
    <x v="35"/>
    <x v="399"/>
    <x v="0"/>
    <x v="0"/>
    <x v="0"/>
    <x v="0"/>
    <x v="0"/>
    <s v="Mutual Fund"/>
    <s v="Quant Flexi Cap fund"/>
  </r>
  <r>
    <n v="195462"/>
    <x v="35"/>
    <x v="401"/>
    <x v="10"/>
    <x v="0"/>
    <x v="6"/>
    <x v="1"/>
    <x v="0"/>
    <s v="Mutual Fund"/>
    <s v="MIRAE ASSET HYBRID EQUITY FUND"/>
  </r>
  <r>
    <n v="195470"/>
    <x v="35"/>
    <x v="387"/>
    <x v="0"/>
    <x v="0"/>
    <x v="3"/>
    <x v="0"/>
    <x v="0"/>
    <s v="Mutual Fund"/>
    <s v="SBI SMALL CAP"/>
  </r>
  <r>
    <n v="195471"/>
    <x v="35"/>
    <x v="387"/>
    <x v="0"/>
    <x v="0"/>
    <x v="3"/>
    <x v="0"/>
    <x v="0"/>
    <s v="Mutual Fund"/>
    <s v="MIRAE ASSET MID CAP FUND"/>
  </r>
  <r>
    <n v="195458"/>
    <x v="35"/>
    <x v="405"/>
    <x v="1"/>
    <x v="0"/>
    <x v="3"/>
    <x v="0"/>
    <x v="0"/>
    <s v="Mutual Fund"/>
    <s v="Mirae Asset flexi cap fund"/>
  </r>
  <r>
    <n v="195469"/>
    <x v="35"/>
    <x v="406"/>
    <x v="7"/>
    <x v="0"/>
    <x v="1"/>
    <x v="0"/>
    <x v="0"/>
    <s v="Mutual Fund"/>
    <s v="SBI Small cap fund"/>
  </r>
  <r>
    <n v="195460"/>
    <x v="35"/>
    <x v="407"/>
    <x v="3"/>
    <x v="0"/>
    <x v="5"/>
    <x v="0"/>
    <x v="0"/>
    <s v="Mutual Fund"/>
    <s v="Quant Tax Saver"/>
  </r>
  <r>
    <n v="195459"/>
    <x v="35"/>
    <x v="408"/>
    <x v="11"/>
    <x v="0"/>
    <x v="5"/>
    <x v="0"/>
    <x v="1"/>
    <s v="Mutual Fund"/>
    <s v="ICICI PRU Multi Asset Fund"/>
  </r>
  <r>
    <n v="195466"/>
    <x v="35"/>
    <x v="402"/>
    <x v="0"/>
    <x v="0"/>
    <x v="6"/>
    <x v="0"/>
    <x v="0"/>
    <s v="Mutual Fund"/>
    <s v="MIRAE ASSET FLEXI CAP FUND"/>
  </r>
  <r>
    <n v="195475"/>
    <x v="35"/>
    <x v="409"/>
    <x v="11"/>
    <x v="0"/>
    <x v="6"/>
    <x v="0"/>
    <x v="1"/>
    <s v="Mutual Fund"/>
    <s v="KOTAK MULTI CAP FUND"/>
  </r>
  <r>
    <n v="195476"/>
    <x v="35"/>
    <x v="410"/>
    <x v="11"/>
    <x v="0"/>
    <x v="6"/>
    <x v="0"/>
    <x v="1"/>
    <s v="Mutual Fund"/>
    <s v="QUANT TAX PLAN"/>
  </r>
  <r>
    <n v="195461"/>
    <x v="35"/>
    <x v="401"/>
    <x v="3"/>
    <x v="0"/>
    <x v="6"/>
    <x v="1"/>
    <x v="0"/>
    <s v="Mutual Fund"/>
    <s v="MIRAE ASSET FLEXI CAP FUND"/>
  </r>
  <r>
    <n v="195467"/>
    <x v="35"/>
    <x v="402"/>
    <x v="0"/>
    <x v="0"/>
    <x v="6"/>
    <x v="0"/>
    <x v="2"/>
    <s v="Mutual Fund"/>
    <s v="MIRAE ASSET HYBRID EQUITY FUND"/>
  </r>
  <r>
    <n v="195477"/>
    <x v="35"/>
    <x v="411"/>
    <x v="1"/>
    <x v="0"/>
    <x v="6"/>
    <x v="0"/>
    <x v="0"/>
    <s v="Mutual Fund"/>
    <s v="MIRAE ASSET FLEXI CAP FUND"/>
  </r>
  <r>
    <n v="195478"/>
    <x v="35"/>
    <x v="412"/>
    <x v="9"/>
    <x v="1"/>
    <x v="6"/>
    <x v="0"/>
    <x v="0"/>
    <s v="Mutual Fund"/>
    <s v="MIRAE ASSET FLEXI CAP FUND"/>
  </r>
  <r>
    <n v="195482"/>
    <x v="36"/>
    <x v="88"/>
    <x v="0"/>
    <x v="0"/>
    <x v="2"/>
    <x v="0"/>
    <x v="0"/>
    <s v="Mutual Fund"/>
    <s v="Mirae Asset Flexi-cap Fund"/>
  </r>
  <r>
    <n v="195481"/>
    <x v="36"/>
    <x v="413"/>
    <x v="0"/>
    <x v="0"/>
    <x v="3"/>
    <x v="0"/>
    <x v="1"/>
    <s v="Mutual Fund"/>
    <s v="Mirae Asset flexi cap fund"/>
  </r>
  <r>
    <n v="195480"/>
    <x v="36"/>
    <x v="414"/>
    <x v="1"/>
    <x v="0"/>
    <x v="3"/>
    <x v="0"/>
    <x v="1"/>
    <s v="Mutual Fund"/>
    <s v="MIRAE ASSET EMERGING BLUECHIP FUND"/>
  </r>
  <r>
    <n v="195491"/>
    <x v="36"/>
    <x v="415"/>
    <x v="27"/>
    <x v="0"/>
    <x v="1"/>
    <x v="0"/>
    <x v="0"/>
    <s v="Mutual Fund"/>
    <s v="KOTAK MULTICAP FUND"/>
  </r>
  <r>
    <n v="195484"/>
    <x v="36"/>
    <x v="416"/>
    <x v="0"/>
    <x v="0"/>
    <x v="2"/>
    <x v="0"/>
    <x v="0"/>
    <s v="Mutual Fund"/>
    <s v="Mirae Asset Flexi-cap Fund"/>
  </r>
  <r>
    <n v="195483"/>
    <x v="36"/>
    <x v="88"/>
    <x v="11"/>
    <x v="0"/>
    <x v="2"/>
    <x v="0"/>
    <x v="1"/>
    <s v="Mutual Fund"/>
    <s v="Mirae Asset Flexi-cap Fund"/>
  </r>
  <r>
    <n v="195479"/>
    <x v="36"/>
    <x v="414"/>
    <x v="0"/>
    <x v="0"/>
    <x v="3"/>
    <x v="0"/>
    <x v="1"/>
    <s v="Mutual Fund"/>
    <s v="SBI SMALL CAP"/>
  </r>
  <r>
    <n v="195485"/>
    <x v="36"/>
    <x v="417"/>
    <x v="40"/>
    <x v="1"/>
    <x v="1"/>
    <x v="0"/>
    <x v="1"/>
    <s v="Mutual Fund"/>
    <s v="quant flexi cap"/>
  </r>
  <r>
    <n v="195488"/>
    <x v="36"/>
    <x v="418"/>
    <x v="11"/>
    <x v="0"/>
    <x v="1"/>
    <x v="0"/>
    <x v="0"/>
    <s v="Mutual Fund"/>
    <s v="MIRAE ASSET MIDCAP FUND"/>
  </r>
  <r>
    <n v="195492"/>
    <x v="36"/>
    <x v="415"/>
    <x v="4"/>
    <x v="0"/>
    <x v="1"/>
    <x v="0"/>
    <x v="1"/>
    <s v="Mutual Fund"/>
    <s v="AXIS SMALL CAP FUND"/>
  </r>
  <r>
    <n v="195486"/>
    <x v="36"/>
    <x v="418"/>
    <x v="11"/>
    <x v="0"/>
    <x v="1"/>
    <x v="0"/>
    <x v="0"/>
    <s v="Mutual Fund"/>
    <s v="AXIS SMALL CAP FUND"/>
  </r>
  <r>
    <n v="195489"/>
    <x v="36"/>
    <x v="419"/>
    <x v="1"/>
    <x v="0"/>
    <x v="5"/>
    <x v="0"/>
    <x v="0"/>
    <s v="Mutual Fund"/>
    <s v="Mirae Asset Flexicap Fund"/>
  </r>
  <r>
    <n v="195487"/>
    <x v="36"/>
    <x v="420"/>
    <x v="3"/>
    <x v="0"/>
    <x v="5"/>
    <x v="0"/>
    <x v="0"/>
    <s v="Mutual Fund"/>
    <s v="BOI Mid &amp; Small Debt fund"/>
  </r>
  <r>
    <n v="195490"/>
    <x v="36"/>
    <x v="418"/>
    <x v="4"/>
    <x v="0"/>
    <x v="1"/>
    <x v="0"/>
    <x v="1"/>
    <s v="Mutual Fund"/>
    <s v="ICICI PRUDENTIAL MULTI-ASSET FUND"/>
  </r>
  <r>
    <n v="195497"/>
    <x v="37"/>
    <x v="421"/>
    <x v="4"/>
    <x v="0"/>
    <x v="2"/>
    <x v="0"/>
    <x v="0"/>
    <s v="Mutual Fund"/>
    <s v="Mirae Asset Flexi-cap Fund"/>
  </r>
  <r>
    <n v="195496"/>
    <x v="37"/>
    <x v="422"/>
    <x v="11"/>
    <x v="0"/>
    <x v="2"/>
    <x v="0"/>
    <x v="0"/>
    <s v="Mutual Fund"/>
    <s v="Mirae Asset Mid-Cap Fund."/>
  </r>
  <r>
    <n v="195505"/>
    <x v="37"/>
    <x v="423"/>
    <x v="7"/>
    <x v="0"/>
    <x v="6"/>
    <x v="0"/>
    <x v="1"/>
    <s v="Mutual Fund"/>
    <s v="MIRAE ASSET FLEXI CAP FUND"/>
  </r>
  <r>
    <n v="195499"/>
    <x v="37"/>
    <x v="421"/>
    <x v="0"/>
    <x v="0"/>
    <x v="2"/>
    <x v="0"/>
    <x v="1"/>
    <s v="Mutual Fund"/>
    <s v="HDFC Focused 30 Fund"/>
  </r>
  <r>
    <n v="195495"/>
    <x v="37"/>
    <x v="422"/>
    <x v="11"/>
    <x v="0"/>
    <x v="2"/>
    <x v="0"/>
    <x v="0"/>
    <s v="Mutual Fund"/>
    <s v="canara robeco emerging equities fund"/>
  </r>
  <r>
    <n v="195498"/>
    <x v="37"/>
    <x v="421"/>
    <x v="0"/>
    <x v="0"/>
    <x v="2"/>
    <x v="0"/>
    <x v="1"/>
    <s v="Mutual Fund"/>
    <s v="ICICI Prudential Equity &amp; Debt Fund"/>
  </r>
  <r>
    <n v="195506"/>
    <x v="37"/>
    <x v="424"/>
    <x v="7"/>
    <x v="0"/>
    <x v="5"/>
    <x v="0"/>
    <x v="0"/>
    <s v="Mutual Fund"/>
    <s v="Mirae Asset Flexicap Fund"/>
  </r>
  <r>
    <n v="195494"/>
    <x v="37"/>
    <x v="425"/>
    <x v="1"/>
    <x v="0"/>
    <x v="3"/>
    <x v="0"/>
    <x v="2"/>
    <s v="Mutual Fund"/>
    <s v="MIRAE ASSET MID CAP FUND"/>
  </r>
  <r>
    <n v="195501"/>
    <x v="37"/>
    <x v="426"/>
    <x v="1"/>
    <x v="0"/>
    <x v="1"/>
    <x v="0"/>
    <x v="0"/>
    <s v="Mutual Fund"/>
    <s v="Mirae Asset Emerging Bluechip Fund"/>
  </r>
  <r>
    <n v="195500"/>
    <x v="37"/>
    <x v="427"/>
    <x v="6"/>
    <x v="1"/>
    <x v="1"/>
    <x v="0"/>
    <x v="0"/>
    <s v="Mutual Fund"/>
    <s v="Mirae Asset flexi cap fund"/>
  </r>
  <r>
    <n v="195503"/>
    <x v="37"/>
    <x v="423"/>
    <x v="5"/>
    <x v="0"/>
    <x v="6"/>
    <x v="0"/>
    <x v="2"/>
    <s v="Mutual Fund"/>
    <s v="MIRAE ASSET EMERGING BLUECHIP FUND"/>
  </r>
  <r>
    <n v="195504"/>
    <x v="37"/>
    <x v="381"/>
    <x v="6"/>
    <x v="1"/>
    <x v="6"/>
    <x v="0"/>
    <x v="1"/>
    <s v="Mutual Fund"/>
    <s v="MIRAE ASSET FLEXI CAP FUND"/>
  </r>
  <r>
    <n v="195493"/>
    <x v="37"/>
    <x v="428"/>
    <x v="1"/>
    <x v="0"/>
    <x v="3"/>
    <x v="0"/>
    <x v="0"/>
    <s v="Mutual Fund"/>
    <s v="Mirae Asset flexi cap fund"/>
  </r>
  <r>
    <n v="195502"/>
    <x v="37"/>
    <x v="429"/>
    <x v="10"/>
    <x v="0"/>
    <x v="6"/>
    <x v="0"/>
    <x v="0"/>
    <s v="Mutual Fund"/>
    <s v="MIRAE ASSET FLEXI CAP FUND"/>
  </r>
  <r>
    <n v="195519"/>
    <x v="38"/>
    <x v="430"/>
    <x v="17"/>
    <x v="0"/>
    <x v="2"/>
    <x v="0"/>
    <x v="1"/>
    <s v="Mutual Fund"/>
    <s v="Mirae Asset Mid-Cap Fund."/>
  </r>
  <r>
    <n v="195511"/>
    <x v="38"/>
    <x v="431"/>
    <x v="3"/>
    <x v="0"/>
    <x v="2"/>
    <x v="0"/>
    <x v="0"/>
    <s v="Mutual Fund"/>
    <s v="Mirae Asset Flexi-cap Fund"/>
  </r>
  <r>
    <n v="195520"/>
    <x v="38"/>
    <x v="432"/>
    <x v="1"/>
    <x v="0"/>
    <x v="2"/>
    <x v="0"/>
    <x v="1"/>
    <s v="Mutual Fund"/>
    <s v="Mirae Asset Mid-Cap Fund."/>
  </r>
  <r>
    <n v="195512"/>
    <x v="38"/>
    <x v="431"/>
    <x v="1"/>
    <x v="0"/>
    <x v="2"/>
    <x v="0"/>
    <x v="1"/>
    <s v="Mutual Fund"/>
    <s v="Mirae Asset Flexi-cap Fund"/>
  </r>
  <r>
    <n v="195510"/>
    <x v="38"/>
    <x v="247"/>
    <x v="6"/>
    <x v="1"/>
    <x v="0"/>
    <x v="0"/>
    <x v="0"/>
    <s v="Mutual Fund"/>
    <s v="Canara Small cap fund"/>
  </r>
  <r>
    <n v="195507"/>
    <x v="38"/>
    <x v="433"/>
    <x v="3"/>
    <x v="0"/>
    <x v="0"/>
    <x v="0"/>
    <x v="1"/>
    <s v="Mutual Fund"/>
    <s v="JM Flexi Cap fund"/>
  </r>
  <r>
    <n v="195516"/>
    <x v="38"/>
    <x v="434"/>
    <x v="14"/>
    <x v="1"/>
    <x v="4"/>
    <x v="0"/>
    <x v="0"/>
    <s v="Mutual Fund"/>
    <s v="MIRAE ASSET FLEXICAP FUND"/>
  </r>
  <r>
    <n v="195508"/>
    <x v="38"/>
    <x v="433"/>
    <x v="5"/>
    <x v="0"/>
    <x v="0"/>
    <x v="0"/>
    <x v="0"/>
    <s v="Mutual Fund"/>
    <s v="Quant Flexi Cap Fund"/>
  </r>
  <r>
    <n v="195509"/>
    <x v="38"/>
    <x v="247"/>
    <x v="9"/>
    <x v="1"/>
    <x v="0"/>
    <x v="0"/>
    <x v="0"/>
    <s v="Mutual Fund"/>
    <s v="Mirae Asset flexi cap fund"/>
  </r>
  <r>
    <n v="195521"/>
    <x v="38"/>
    <x v="417"/>
    <x v="25"/>
    <x v="1"/>
    <x v="1"/>
    <x v="0"/>
    <x v="1"/>
    <s v="Mutual Fund"/>
    <s v="axis small cap fund"/>
  </r>
  <r>
    <n v="195528"/>
    <x v="38"/>
    <x v="435"/>
    <x v="10"/>
    <x v="0"/>
    <x v="1"/>
    <x v="0"/>
    <x v="0"/>
    <s v="Mutual Fund"/>
    <s v="MIRAE ASSET FLEXI CAP FUND"/>
  </r>
  <r>
    <n v="195513"/>
    <x v="38"/>
    <x v="436"/>
    <x v="11"/>
    <x v="0"/>
    <x v="1"/>
    <x v="0"/>
    <x v="0"/>
    <s v="Mutual Fund"/>
    <s v="Mirae Asset Flexi-cap Fund"/>
  </r>
  <r>
    <n v="195522"/>
    <x v="38"/>
    <x v="417"/>
    <x v="25"/>
    <x v="1"/>
    <x v="1"/>
    <x v="0"/>
    <x v="1"/>
    <s v="Mutual Fund"/>
    <s v="mirae asset midcap fund"/>
  </r>
  <r>
    <n v="195523"/>
    <x v="38"/>
    <x v="417"/>
    <x v="38"/>
    <x v="1"/>
    <x v="1"/>
    <x v="0"/>
    <x v="1"/>
    <s v="Mutual Fund"/>
    <s v="Quant Flexi Cap Fund"/>
  </r>
  <r>
    <n v="195524"/>
    <x v="38"/>
    <x v="437"/>
    <x v="7"/>
    <x v="0"/>
    <x v="5"/>
    <x v="0"/>
    <x v="0"/>
    <s v="Mutual Fund"/>
    <s v="Mirae Asset Flexicap Fund"/>
  </r>
  <r>
    <n v="195517"/>
    <x v="38"/>
    <x v="438"/>
    <x v="10"/>
    <x v="0"/>
    <x v="2"/>
    <x v="0"/>
    <x v="0"/>
    <s v="Mutual Fund"/>
    <s v="Quant Mid-Cap Fund"/>
  </r>
  <r>
    <n v="195518"/>
    <x v="38"/>
    <x v="438"/>
    <x v="10"/>
    <x v="0"/>
    <x v="2"/>
    <x v="0"/>
    <x v="1"/>
    <s v="Mutual Fund"/>
    <s v="canara robeco emerging equities fund"/>
  </r>
  <r>
    <n v="195515"/>
    <x v="38"/>
    <x v="57"/>
    <x v="1"/>
    <x v="0"/>
    <x v="6"/>
    <x v="0"/>
    <x v="0"/>
    <s v="Mutual Fund"/>
    <s v="MIRAE ASSET FLEXI CAP FUND"/>
  </r>
  <r>
    <n v="195525"/>
    <x v="38"/>
    <x v="439"/>
    <x v="1"/>
    <x v="0"/>
    <x v="5"/>
    <x v="0"/>
    <x v="0"/>
    <s v="Mutual Fund"/>
    <s v="Mirae Asset Flexicap Fund"/>
  </r>
  <r>
    <n v="195514"/>
    <x v="38"/>
    <x v="440"/>
    <x v="4"/>
    <x v="0"/>
    <x v="6"/>
    <x v="0"/>
    <x v="0"/>
    <s v="Mutual Fund"/>
    <s v="MIRAE ASSET FLEXI CAP FUND"/>
  </r>
  <r>
    <n v="195526"/>
    <x v="39"/>
    <x v="441"/>
    <x v="7"/>
    <x v="0"/>
    <x v="3"/>
    <x v="0"/>
    <x v="2"/>
    <s v="Mutual Fund"/>
    <s v="MIRAE ASSET EMERGING BLUECHIP FUND"/>
  </r>
  <r>
    <n v="195533"/>
    <x v="39"/>
    <x v="442"/>
    <x v="17"/>
    <x v="0"/>
    <x v="6"/>
    <x v="0"/>
    <x v="2"/>
    <s v="Mutual Fund"/>
    <s v="MIRAE ASSET MID CAP FUND"/>
  </r>
  <r>
    <n v="195532"/>
    <x v="39"/>
    <x v="443"/>
    <x v="0"/>
    <x v="0"/>
    <x v="5"/>
    <x v="1"/>
    <x v="0"/>
    <s v="Mutual Fund"/>
    <s v="Quant Midcap Fund"/>
  </r>
  <r>
    <n v="195527"/>
    <x v="39"/>
    <x v="444"/>
    <x v="1"/>
    <x v="0"/>
    <x v="1"/>
    <x v="0"/>
    <x v="0"/>
    <s v="Mutual Fund"/>
    <s v="quant flexi cap fund"/>
  </r>
  <r>
    <n v="195529"/>
    <x v="39"/>
    <x v="445"/>
    <x v="0"/>
    <x v="0"/>
    <x v="5"/>
    <x v="1"/>
    <x v="0"/>
    <s v="Mutual Fund"/>
    <s v="kotak Multicap Fund"/>
  </r>
  <r>
    <n v="195531"/>
    <x v="39"/>
    <x v="443"/>
    <x v="0"/>
    <x v="0"/>
    <x v="5"/>
    <x v="1"/>
    <x v="0"/>
    <s v="Mutual Fund"/>
    <s v="SBI Contra Fund"/>
  </r>
  <r>
    <n v="195530"/>
    <x v="39"/>
    <x v="443"/>
    <x v="0"/>
    <x v="0"/>
    <x v="5"/>
    <x v="1"/>
    <x v="0"/>
    <s v="Mutual Fund"/>
    <s v="ICICI PRU Multi Asset Fund"/>
  </r>
  <r>
    <n v="195541"/>
    <x v="40"/>
    <x v="446"/>
    <x v="0"/>
    <x v="0"/>
    <x v="2"/>
    <x v="0"/>
    <x v="0"/>
    <s v="Mutual Fund"/>
    <s v="SBI small-cap fund."/>
  </r>
  <r>
    <n v="195534"/>
    <x v="40"/>
    <x v="447"/>
    <x v="10"/>
    <x v="0"/>
    <x v="2"/>
    <x v="0"/>
    <x v="1"/>
    <s v="Mutual Fund"/>
    <s v="SBI small-cap fund."/>
  </r>
  <r>
    <n v="195535"/>
    <x v="40"/>
    <x v="447"/>
    <x v="41"/>
    <x v="0"/>
    <x v="2"/>
    <x v="0"/>
    <x v="1"/>
    <s v="Mutual Fund"/>
    <s v="Canara Robeco Focused Equity Fund"/>
  </r>
  <r>
    <n v="195537"/>
    <x v="40"/>
    <x v="448"/>
    <x v="3"/>
    <x v="0"/>
    <x v="2"/>
    <x v="0"/>
    <x v="1"/>
    <s v="Mutual Fund"/>
    <s v="Mirae Asset Mid-Cap Fund."/>
  </r>
  <r>
    <n v="195556"/>
    <x v="40"/>
    <x v="449"/>
    <x v="0"/>
    <x v="0"/>
    <x v="6"/>
    <x v="0"/>
    <x v="2"/>
    <s v="Mutual Fund"/>
    <s v="MIRAE ASSET TAX SAVER FUND"/>
  </r>
  <r>
    <n v="195563"/>
    <x v="40"/>
    <x v="450"/>
    <x v="1"/>
    <x v="0"/>
    <x v="6"/>
    <x v="0"/>
    <x v="2"/>
    <s v="Mutual Fund"/>
    <s v="MIRAE ASSET EMERGING BLUECHIP FUND"/>
  </r>
  <r>
    <n v="195540"/>
    <x v="40"/>
    <x v="446"/>
    <x v="0"/>
    <x v="0"/>
    <x v="2"/>
    <x v="0"/>
    <x v="0"/>
    <s v="Mutual Fund"/>
    <s v="Mirae Asset Flexicap Fund"/>
  </r>
  <r>
    <n v="195542"/>
    <x v="40"/>
    <x v="12"/>
    <x v="42"/>
    <x v="1"/>
    <x v="4"/>
    <x v="0"/>
    <x v="0"/>
    <s v="Mutual Fund"/>
    <s v="KOTAK SAVINGS FUND"/>
  </r>
  <r>
    <n v="195543"/>
    <x v="40"/>
    <x v="451"/>
    <x v="6"/>
    <x v="1"/>
    <x v="4"/>
    <x v="0"/>
    <x v="0"/>
    <s v="Mutual Fund"/>
    <s v="ICICI MULTI ASSET FUND"/>
  </r>
  <r>
    <n v="195544"/>
    <x v="40"/>
    <x v="451"/>
    <x v="6"/>
    <x v="1"/>
    <x v="4"/>
    <x v="0"/>
    <x v="0"/>
    <s v="Mutual Fund"/>
    <s v="KOTAK MULTI ASSET ALLOCATOR FUND"/>
  </r>
  <r>
    <n v="195564"/>
    <x v="40"/>
    <x v="452"/>
    <x v="24"/>
    <x v="1"/>
    <x v="4"/>
    <x v="0"/>
    <x v="0"/>
    <s v="Mutual Fund"/>
    <s v="KOTAK SAVINGS FUND"/>
  </r>
  <r>
    <n v="195536"/>
    <x v="40"/>
    <x v="447"/>
    <x v="11"/>
    <x v="0"/>
    <x v="2"/>
    <x v="0"/>
    <x v="2"/>
    <s v="Mutual Fund"/>
    <s v="Mirae Asset Emerging Blue-chip Fund"/>
  </r>
  <r>
    <n v="195539"/>
    <x v="40"/>
    <x v="453"/>
    <x v="10"/>
    <x v="0"/>
    <x v="2"/>
    <x v="0"/>
    <x v="0"/>
    <s v="Mutual Fund"/>
    <s v="Mirae Asset Hybrid Equity Fund"/>
  </r>
  <r>
    <n v="195538"/>
    <x v="40"/>
    <x v="448"/>
    <x v="11"/>
    <x v="0"/>
    <x v="2"/>
    <x v="0"/>
    <x v="1"/>
    <s v="Mutual Fund"/>
    <s v="Kotak Equity Opportunities Fund"/>
  </r>
  <r>
    <n v="195554"/>
    <x v="40"/>
    <x v="454"/>
    <x v="7"/>
    <x v="0"/>
    <x v="6"/>
    <x v="0"/>
    <x v="2"/>
    <s v="Mutual Fund"/>
    <s v="MIRAE ASSET EMERGING BLUECHIP FUND"/>
  </r>
  <r>
    <n v="195562"/>
    <x v="40"/>
    <x v="455"/>
    <x v="3"/>
    <x v="0"/>
    <x v="1"/>
    <x v="0"/>
    <x v="0"/>
    <s v="Mutual Fund"/>
    <s v="canar rebeco small cap fund"/>
  </r>
  <r>
    <n v="195561"/>
    <x v="40"/>
    <x v="455"/>
    <x v="0"/>
    <x v="0"/>
    <x v="1"/>
    <x v="0"/>
    <x v="1"/>
    <s v="Mutual Fund"/>
    <s v="Quant Flexicap Fund"/>
  </r>
  <r>
    <n v="195546"/>
    <x v="40"/>
    <x v="456"/>
    <x v="25"/>
    <x v="1"/>
    <x v="5"/>
    <x v="0"/>
    <x v="0"/>
    <s v="Mutual Fund"/>
    <s v="Mirae Asset Tax Saver"/>
  </r>
  <r>
    <n v="195545"/>
    <x v="40"/>
    <x v="457"/>
    <x v="0"/>
    <x v="0"/>
    <x v="5"/>
    <x v="0"/>
    <x v="1"/>
    <s v="Mutual Fund"/>
    <s v="ICICI PRU Multi Asset Fund"/>
  </r>
  <r>
    <n v="195559"/>
    <x v="40"/>
    <x v="458"/>
    <x v="3"/>
    <x v="0"/>
    <x v="1"/>
    <x v="0"/>
    <x v="0"/>
    <s v="Mutual Fund"/>
    <s v="canar rebeco small cap fund"/>
  </r>
  <r>
    <n v="195560"/>
    <x v="40"/>
    <x v="459"/>
    <x v="28"/>
    <x v="1"/>
    <x v="1"/>
    <x v="0"/>
    <x v="0"/>
    <s v="Mutual Fund"/>
    <s v="PPFAST TAX SAVER FUND"/>
  </r>
  <r>
    <n v="195557"/>
    <x v="40"/>
    <x v="458"/>
    <x v="10"/>
    <x v="0"/>
    <x v="1"/>
    <x v="0"/>
    <x v="1"/>
    <s v="Mutual Fund"/>
    <s v="Quant Flexicap Fund"/>
  </r>
  <r>
    <n v="195558"/>
    <x v="40"/>
    <x v="458"/>
    <x v="3"/>
    <x v="0"/>
    <x v="1"/>
    <x v="0"/>
    <x v="0"/>
    <s v="Mutual Fund"/>
    <s v="kotak multicap fund"/>
  </r>
  <r>
    <n v="195552"/>
    <x v="40"/>
    <x v="460"/>
    <x v="33"/>
    <x v="1"/>
    <x v="6"/>
    <x v="1"/>
    <x v="0"/>
    <s v="Mutual Fund"/>
    <s v="MIRAE ASSET FLEXI CAP FUND"/>
  </r>
  <r>
    <n v="195550"/>
    <x v="40"/>
    <x v="460"/>
    <x v="32"/>
    <x v="1"/>
    <x v="6"/>
    <x v="1"/>
    <x v="0"/>
    <s v="Mutual Fund"/>
    <s v="ICICI PRUDENTIAL EQUITY &amp; DEBT FUND"/>
  </r>
  <r>
    <n v="195553"/>
    <x v="40"/>
    <x v="460"/>
    <x v="26"/>
    <x v="1"/>
    <x v="6"/>
    <x v="1"/>
    <x v="0"/>
    <s v="Mutual Fund"/>
    <s v="SBI SMALL CAP FUND"/>
  </r>
  <r>
    <n v="195551"/>
    <x v="40"/>
    <x v="460"/>
    <x v="32"/>
    <x v="1"/>
    <x v="6"/>
    <x v="1"/>
    <x v="0"/>
    <s v="Mutual Fund"/>
    <s v="KOTAK MULTI CAP FUND"/>
  </r>
  <r>
    <n v="195555"/>
    <x v="40"/>
    <x v="461"/>
    <x v="1"/>
    <x v="0"/>
    <x v="6"/>
    <x v="0"/>
    <x v="2"/>
    <s v="Mutual Fund"/>
    <s v="MIRAE ASSET EMERGING BLUECHIP FUND"/>
  </r>
  <r>
    <n v="195547"/>
    <x v="40"/>
    <x v="462"/>
    <x v="8"/>
    <x v="1"/>
    <x v="5"/>
    <x v="0"/>
    <x v="0"/>
    <s v="Mutual Fund"/>
    <s v="Quant Flexicap Fund"/>
  </r>
  <r>
    <n v="195549"/>
    <x v="40"/>
    <x v="460"/>
    <x v="14"/>
    <x v="1"/>
    <x v="6"/>
    <x v="1"/>
    <x v="0"/>
    <s v="Mutual Fund"/>
    <s v="KOTAK SAVINGS FUND"/>
  </r>
  <r>
    <n v="195548"/>
    <x v="40"/>
    <x v="460"/>
    <x v="33"/>
    <x v="1"/>
    <x v="6"/>
    <x v="1"/>
    <x v="0"/>
    <s v="Mutual Fund"/>
    <s v="QUANT FLEXI CAP FUND"/>
  </r>
  <r>
    <n v="195574"/>
    <x v="41"/>
    <x v="463"/>
    <x v="11"/>
    <x v="0"/>
    <x v="6"/>
    <x v="0"/>
    <x v="1"/>
    <s v="Mutual Fund"/>
    <s v="QUANT FLEXI CAP FUND"/>
  </r>
  <r>
    <n v="195576"/>
    <x v="41"/>
    <x v="464"/>
    <x v="1"/>
    <x v="0"/>
    <x v="6"/>
    <x v="0"/>
    <x v="2"/>
    <s v="Mutual Fund"/>
    <s v="MIRAE ASSET TAX SAVER FUND"/>
  </r>
  <r>
    <n v="195575"/>
    <x v="41"/>
    <x v="463"/>
    <x v="11"/>
    <x v="0"/>
    <x v="6"/>
    <x v="0"/>
    <x v="1"/>
    <s v="Mutual Fund"/>
    <s v="ICICI PRUDENTIAL EQUITY &amp; DEBT FUND"/>
  </r>
  <r>
    <n v="195569"/>
    <x v="41"/>
    <x v="465"/>
    <x v="32"/>
    <x v="1"/>
    <x v="4"/>
    <x v="1"/>
    <x v="0"/>
    <s v="Mutual Fund"/>
    <s v="ICICI MULTI ASSET FUND"/>
  </r>
  <r>
    <n v="195571"/>
    <x v="41"/>
    <x v="466"/>
    <x v="9"/>
    <x v="1"/>
    <x v="6"/>
    <x v="0"/>
    <x v="0"/>
    <s v="Mutual Fund"/>
    <s v="PARAG PARIKH TAX SAVER FUND"/>
  </r>
  <r>
    <n v="195570"/>
    <x v="41"/>
    <x v="466"/>
    <x v="9"/>
    <x v="1"/>
    <x v="6"/>
    <x v="0"/>
    <x v="0"/>
    <s v="Mutual Fund"/>
    <s v="QUANT TAX PLAN"/>
  </r>
  <r>
    <n v="195573"/>
    <x v="41"/>
    <x v="467"/>
    <x v="5"/>
    <x v="0"/>
    <x v="5"/>
    <x v="0"/>
    <x v="0"/>
    <s v="Mutual Fund"/>
    <s v="Quant Flexicap Fund"/>
  </r>
  <r>
    <n v="195572"/>
    <x v="41"/>
    <x v="467"/>
    <x v="5"/>
    <x v="0"/>
    <x v="5"/>
    <x v="0"/>
    <x v="0"/>
    <s v="Mutual Fund"/>
    <s v="ICICI PRU Multi Asset Fund"/>
  </r>
  <r>
    <n v="195577"/>
    <x v="41"/>
    <x v="468"/>
    <x v="1"/>
    <x v="0"/>
    <x v="1"/>
    <x v="0"/>
    <x v="0"/>
    <s v="Mutual Fund"/>
    <s v="quant flexi cap fund"/>
  </r>
  <r>
    <n v="195567"/>
    <x v="41"/>
    <x v="469"/>
    <x v="11"/>
    <x v="0"/>
    <x v="5"/>
    <x v="0"/>
    <x v="0"/>
    <s v="Mutual Fund"/>
    <s v="ICICI PRU Multi Asset Fund"/>
  </r>
  <r>
    <n v="195566"/>
    <x v="41"/>
    <x v="470"/>
    <x v="0"/>
    <x v="0"/>
    <x v="3"/>
    <x v="0"/>
    <x v="0"/>
    <s v="Mutual Fund"/>
    <s v="MIRAE ASSET HYBRID EQUITY FUND"/>
  </r>
  <r>
    <n v="195565"/>
    <x v="41"/>
    <x v="470"/>
    <x v="0"/>
    <x v="0"/>
    <x v="3"/>
    <x v="0"/>
    <x v="0"/>
    <s v="Mutual Fund"/>
    <s v="SBI SMALL CAP"/>
  </r>
  <r>
    <n v="195568"/>
    <x v="41"/>
    <x v="469"/>
    <x v="11"/>
    <x v="0"/>
    <x v="5"/>
    <x v="0"/>
    <x v="0"/>
    <s v="Mutual Fund"/>
    <s v="Quant Flexicap Fund"/>
  </r>
  <r>
    <n v="195589"/>
    <x v="42"/>
    <x v="106"/>
    <x v="9"/>
    <x v="1"/>
    <x v="2"/>
    <x v="0"/>
    <x v="0"/>
    <s v="Mutual Fund"/>
    <s v="Quant Flexi-Cap Fund"/>
  </r>
  <r>
    <n v="195590"/>
    <x v="42"/>
    <x v="106"/>
    <x v="9"/>
    <x v="1"/>
    <x v="2"/>
    <x v="0"/>
    <x v="0"/>
    <s v="Mutual Fund"/>
    <s v="Canara Robeco Focused Equity Fund"/>
  </r>
  <r>
    <n v="195580"/>
    <x v="42"/>
    <x v="471"/>
    <x v="11"/>
    <x v="0"/>
    <x v="2"/>
    <x v="0"/>
    <x v="1"/>
    <s v="Mutual Fund"/>
    <s v="Mirae Asset Hybrid Equity Fund"/>
  </r>
  <r>
    <n v="195578"/>
    <x v="42"/>
    <x v="471"/>
    <x v="0"/>
    <x v="0"/>
    <x v="2"/>
    <x v="0"/>
    <x v="1"/>
    <s v="Mutual Fund"/>
    <s v="Canara Robeco Small-cap Fund"/>
  </r>
  <r>
    <n v="195579"/>
    <x v="42"/>
    <x v="471"/>
    <x v="0"/>
    <x v="0"/>
    <x v="2"/>
    <x v="0"/>
    <x v="1"/>
    <s v="Mutual Fund"/>
    <s v="HDFC Focused 30 Fund"/>
  </r>
  <r>
    <n v="195584"/>
    <x v="42"/>
    <x v="472"/>
    <x v="0"/>
    <x v="1"/>
    <x v="2"/>
    <x v="0"/>
    <x v="0"/>
    <s v="Mutual Fund"/>
    <s v="axis small-cap fund"/>
  </r>
  <r>
    <n v="195593"/>
    <x v="42"/>
    <x v="473"/>
    <x v="0"/>
    <x v="0"/>
    <x v="2"/>
    <x v="0"/>
    <x v="0"/>
    <s v="Mutual Fund"/>
    <s v="BOI Tax Advantage Fund"/>
  </r>
  <r>
    <n v="195583"/>
    <x v="42"/>
    <x v="472"/>
    <x v="6"/>
    <x v="1"/>
    <x v="2"/>
    <x v="0"/>
    <x v="0"/>
    <s v="Mutual Fund"/>
    <s v="HDFC Focused 30 Fund"/>
  </r>
  <r>
    <n v="195591"/>
    <x v="42"/>
    <x v="474"/>
    <x v="0"/>
    <x v="0"/>
    <x v="2"/>
    <x v="0"/>
    <x v="1"/>
    <s v="Mutual Fund"/>
    <s v="Canara Robeco Small-cap Fund"/>
  </r>
  <r>
    <n v="195582"/>
    <x v="42"/>
    <x v="472"/>
    <x v="6"/>
    <x v="1"/>
    <x v="2"/>
    <x v="0"/>
    <x v="0"/>
    <s v="Mutual Fund"/>
    <s v="ICICI Prudential Equity &amp; Debt Fund"/>
  </r>
  <r>
    <n v="195596"/>
    <x v="42"/>
    <x v="475"/>
    <x v="9"/>
    <x v="1"/>
    <x v="1"/>
    <x v="0"/>
    <x v="0"/>
    <s v="Mutual Fund"/>
    <s v="canara robeco small cap fund"/>
  </r>
  <r>
    <n v="195597"/>
    <x v="42"/>
    <x v="475"/>
    <x v="9"/>
    <x v="1"/>
    <x v="1"/>
    <x v="0"/>
    <x v="0"/>
    <s v="Mutual Fund"/>
    <s v="HDFC FOCUSED 30 FUND"/>
  </r>
  <r>
    <n v="195594"/>
    <x v="42"/>
    <x v="475"/>
    <x v="9"/>
    <x v="1"/>
    <x v="1"/>
    <x v="0"/>
    <x v="0"/>
    <s v="Mutual Fund"/>
    <s v="mirae asset midcap fund"/>
  </r>
  <r>
    <n v="195585"/>
    <x v="42"/>
    <x v="476"/>
    <x v="1"/>
    <x v="0"/>
    <x v="1"/>
    <x v="0"/>
    <x v="0"/>
    <s v="Mutual Fund"/>
    <s v="CANARA ROBECO SMALL CAP FUND"/>
  </r>
  <r>
    <n v="195586"/>
    <x v="42"/>
    <x v="476"/>
    <x v="1"/>
    <x v="0"/>
    <x v="1"/>
    <x v="0"/>
    <x v="1"/>
    <s v="Mutual Fund"/>
    <s v="QUANT FLEXI CAP FUND"/>
  </r>
  <r>
    <n v="195595"/>
    <x v="42"/>
    <x v="475"/>
    <x v="9"/>
    <x v="1"/>
    <x v="1"/>
    <x v="0"/>
    <x v="0"/>
    <s v="Mutual Fund"/>
    <s v="axis growth opp.fund"/>
  </r>
  <r>
    <n v="195592"/>
    <x v="42"/>
    <x v="477"/>
    <x v="7"/>
    <x v="0"/>
    <x v="6"/>
    <x v="0"/>
    <x v="2"/>
    <s v="Mutual Fund"/>
    <s v="MIRAE ASSET EMERGING BLUECHIP FUND"/>
  </r>
  <r>
    <n v="195599"/>
    <x v="42"/>
    <x v="478"/>
    <x v="1"/>
    <x v="0"/>
    <x v="6"/>
    <x v="0"/>
    <x v="2"/>
    <s v="Mutual Fund"/>
    <s v="MIRAE ASSET EMERGING BLUECHIP FUND"/>
  </r>
  <r>
    <n v="195581"/>
    <x v="42"/>
    <x v="9"/>
    <x v="25"/>
    <x v="1"/>
    <x v="2"/>
    <x v="0"/>
    <x v="0"/>
    <s v="Mutual Fund"/>
    <s v="Mirae Asset Tax Saver Fund"/>
  </r>
  <r>
    <n v="195587"/>
    <x v="42"/>
    <x v="479"/>
    <x v="3"/>
    <x v="0"/>
    <x v="5"/>
    <x v="0"/>
    <x v="1"/>
    <s v="Mutual Fund"/>
    <s v="ICICI PRU Multi Asset Fund"/>
  </r>
  <r>
    <n v="195588"/>
    <x v="42"/>
    <x v="480"/>
    <x v="11"/>
    <x v="0"/>
    <x v="5"/>
    <x v="0"/>
    <x v="1"/>
    <s v="Mutual Fund"/>
    <s v="ICICI PRU Multi Asset Fund"/>
  </r>
  <r>
    <n v="195598"/>
    <x v="42"/>
    <x v="481"/>
    <x v="7"/>
    <x v="0"/>
    <x v="6"/>
    <x v="0"/>
    <x v="0"/>
    <s v="Mutual Fund"/>
    <s v="MIRAE ASSET TAX SAVER FUND"/>
  </r>
  <r>
    <n v="195602"/>
    <x v="43"/>
    <x v="482"/>
    <x v="27"/>
    <x v="0"/>
    <x v="2"/>
    <x v="0"/>
    <x v="0"/>
    <s v="Mutual Fund"/>
    <s v="Axis Treasury Advantage Fund"/>
  </r>
  <r>
    <n v="195601"/>
    <x v="43"/>
    <x v="482"/>
    <x v="27"/>
    <x v="0"/>
    <x v="2"/>
    <x v="0"/>
    <x v="0"/>
    <s v="Mutual Fund"/>
    <s v="ICICI Prudential Saving Fund"/>
  </r>
  <r>
    <n v="195604"/>
    <x v="43"/>
    <x v="416"/>
    <x v="1"/>
    <x v="0"/>
    <x v="2"/>
    <x v="0"/>
    <x v="0"/>
    <s v="Mutual Fund"/>
    <s v="Canara Robeco Small-cap Fund"/>
  </r>
  <r>
    <n v="195603"/>
    <x v="43"/>
    <x v="416"/>
    <x v="1"/>
    <x v="0"/>
    <x v="2"/>
    <x v="0"/>
    <x v="0"/>
    <s v="Mutual Fund"/>
    <s v="Mirae Asset Mid-Cap Fund."/>
  </r>
  <r>
    <n v="195600"/>
    <x v="43"/>
    <x v="482"/>
    <x v="0"/>
    <x v="0"/>
    <x v="2"/>
    <x v="0"/>
    <x v="0"/>
    <s v="Mutual Fund"/>
    <s v="Kotak Equity Saving Fund"/>
  </r>
  <r>
    <n v="195608"/>
    <x v="43"/>
    <x v="483"/>
    <x v="0"/>
    <x v="1"/>
    <x v="5"/>
    <x v="0"/>
    <x v="0"/>
    <s v="Mutual Fund"/>
    <s v="Bank of India Small Cap"/>
  </r>
  <r>
    <n v="195605"/>
    <x v="43"/>
    <x v="484"/>
    <x v="43"/>
    <x v="1"/>
    <x v="1"/>
    <x v="0"/>
    <x v="1"/>
    <s v="Mutual Fund"/>
    <s v="quant flexi cao fund"/>
  </r>
  <r>
    <n v="195607"/>
    <x v="43"/>
    <x v="39"/>
    <x v="35"/>
    <x v="1"/>
    <x v="5"/>
    <x v="0"/>
    <x v="0"/>
    <s v="Mutual Fund"/>
    <s v="Quant Tax Saver"/>
  </r>
  <r>
    <n v="195610"/>
    <x v="43"/>
    <x v="485"/>
    <x v="0"/>
    <x v="0"/>
    <x v="2"/>
    <x v="0"/>
    <x v="1"/>
    <s v="Mutual Fund"/>
    <s v="HDFC Focused 30 Fund"/>
  </r>
  <r>
    <n v="195609"/>
    <x v="43"/>
    <x v="485"/>
    <x v="17"/>
    <x v="0"/>
    <x v="2"/>
    <x v="0"/>
    <x v="0"/>
    <s v="Mutual Fund"/>
    <s v="Canara Robeco Small-cap Fund"/>
  </r>
  <r>
    <n v="195606"/>
    <x v="43"/>
    <x v="486"/>
    <x v="0"/>
    <x v="1"/>
    <x v="3"/>
    <x v="0"/>
    <x v="0"/>
    <s v="Mutual Fund"/>
    <s v="BOI AXA FLEXI CAP FUND"/>
  </r>
  <r>
    <n v="195660"/>
    <x v="44"/>
    <x v="9"/>
    <x v="4"/>
    <x v="1"/>
    <x v="2"/>
    <x v="0"/>
    <x v="0"/>
    <s v="Mutual Fund"/>
    <s v="Mirae Asset Tax Saver Fund"/>
  </r>
  <r>
    <n v="195623"/>
    <x v="44"/>
    <x v="247"/>
    <x v="14"/>
    <x v="1"/>
    <x v="0"/>
    <x v="0"/>
    <x v="0"/>
    <s v="Mutual Fund"/>
    <s v="Mirae Asset flexi cap fund"/>
  </r>
  <r>
    <n v="195624"/>
    <x v="44"/>
    <x v="487"/>
    <x v="7"/>
    <x v="0"/>
    <x v="6"/>
    <x v="1"/>
    <x v="0"/>
    <s v="Mutual Fund"/>
    <s v="QUANT FLEXI CAP FUND"/>
  </r>
  <r>
    <n v="195625"/>
    <x v="44"/>
    <x v="487"/>
    <x v="7"/>
    <x v="0"/>
    <x v="6"/>
    <x v="1"/>
    <x v="0"/>
    <s v="Mutual Fund"/>
    <s v="ICICI PRUDENTIAL EQUITY &amp; DEBT FUND"/>
  </r>
  <r>
    <n v="195619"/>
    <x v="44"/>
    <x v="488"/>
    <x v="1"/>
    <x v="0"/>
    <x v="0"/>
    <x v="1"/>
    <x v="0"/>
    <s v="Mutual Fund"/>
    <s v="JM Flexi Cap fund"/>
  </r>
  <r>
    <n v="195612"/>
    <x v="44"/>
    <x v="465"/>
    <x v="33"/>
    <x v="1"/>
    <x v="4"/>
    <x v="0"/>
    <x v="0"/>
    <s v="Mutual Fund"/>
    <s v="ICICI MULTI ASSET FUND"/>
  </r>
  <r>
    <n v="195613"/>
    <x v="44"/>
    <x v="465"/>
    <x v="0"/>
    <x v="0"/>
    <x v="4"/>
    <x v="0"/>
    <x v="0"/>
    <s v="Mutual Fund"/>
    <s v="MIRAE ASSET FLEXICAP FUND"/>
  </r>
  <r>
    <n v="195620"/>
    <x v="44"/>
    <x v="488"/>
    <x v="7"/>
    <x v="0"/>
    <x v="0"/>
    <x v="1"/>
    <x v="0"/>
    <s v="Mutual Fund"/>
    <s v="Kotak multi asset allocator FoF"/>
  </r>
  <r>
    <n v="195611"/>
    <x v="44"/>
    <x v="489"/>
    <x v="4"/>
    <x v="0"/>
    <x v="0"/>
    <x v="0"/>
    <x v="0"/>
    <s v="Mutual Fund"/>
    <s v="Canara Robeco Small Cap fund"/>
  </r>
  <r>
    <n v="195629"/>
    <x v="44"/>
    <x v="460"/>
    <x v="26"/>
    <x v="1"/>
    <x v="6"/>
    <x v="1"/>
    <x v="0"/>
    <s v="Mutual Fund"/>
    <s v="QUANT SMALL CAP FUND"/>
  </r>
  <r>
    <n v="195626"/>
    <x v="44"/>
    <x v="490"/>
    <x v="0"/>
    <x v="0"/>
    <x v="5"/>
    <x v="0"/>
    <x v="1"/>
    <s v="Mutual Fund"/>
    <s v="kotak Multicap Fund"/>
  </r>
  <r>
    <n v="195627"/>
    <x v="44"/>
    <x v="491"/>
    <x v="7"/>
    <x v="0"/>
    <x v="5"/>
    <x v="1"/>
    <x v="0"/>
    <s v="Mutual Fund"/>
    <s v="Mirae Asset Flexicap Fund"/>
  </r>
  <r>
    <n v="195618"/>
    <x v="44"/>
    <x v="492"/>
    <x v="10"/>
    <x v="0"/>
    <x v="1"/>
    <x v="0"/>
    <x v="1"/>
    <s v="Mutual Fund"/>
    <s v="ppfas flexi cap fund"/>
  </r>
  <r>
    <n v="195616"/>
    <x v="44"/>
    <x v="492"/>
    <x v="17"/>
    <x v="0"/>
    <x v="1"/>
    <x v="0"/>
    <x v="1"/>
    <s v="Mutual Fund"/>
    <s v="mirae asset flexi cap fund"/>
  </r>
  <r>
    <n v="195617"/>
    <x v="44"/>
    <x v="492"/>
    <x v="0"/>
    <x v="0"/>
    <x v="1"/>
    <x v="0"/>
    <x v="1"/>
    <s v="Mutual Fund"/>
    <s v="sbi small cap fund"/>
  </r>
  <r>
    <n v="195621"/>
    <x v="44"/>
    <x v="493"/>
    <x v="7"/>
    <x v="0"/>
    <x v="3"/>
    <x v="1"/>
    <x v="0"/>
    <s v="Mutual Fund"/>
    <s v="ICICI Prudential Equity &amp; Debt Fund"/>
  </r>
  <r>
    <n v="195614"/>
    <x v="44"/>
    <x v="494"/>
    <x v="5"/>
    <x v="0"/>
    <x v="6"/>
    <x v="1"/>
    <x v="0"/>
    <s v="Mutual Fund"/>
    <s v="QUANT FLEXI CAP FUND"/>
  </r>
  <r>
    <n v="195628"/>
    <x v="44"/>
    <x v="460"/>
    <x v="32"/>
    <x v="1"/>
    <x v="6"/>
    <x v="1"/>
    <x v="0"/>
    <s v="Mutual Fund"/>
    <s v="KOTAK EQUITY SAVINGS FUND"/>
  </r>
  <r>
    <n v="195615"/>
    <x v="44"/>
    <x v="494"/>
    <x v="5"/>
    <x v="0"/>
    <x v="6"/>
    <x v="1"/>
    <x v="0"/>
    <s v="Mutual Fund"/>
    <s v="MIRAE ASSET HYBRID EQUITY FUND"/>
  </r>
  <r>
    <n v="195622"/>
    <x v="44"/>
    <x v="493"/>
    <x v="7"/>
    <x v="0"/>
    <x v="3"/>
    <x v="1"/>
    <x v="0"/>
    <s v="Mutual Fund"/>
    <s v="Mirae Asset flexi cap fund"/>
  </r>
  <r>
    <n v="195630"/>
    <x v="44"/>
    <x v="495"/>
    <x v="1"/>
    <x v="0"/>
    <x v="3"/>
    <x v="0"/>
    <x v="1"/>
    <s v="Mutual Fund"/>
    <s v="Mirae Asset flexi cap fund"/>
  </r>
  <r>
    <n v="195653"/>
    <x v="45"/>
    <x v="496"/>
    <x v="11"/>
    <x v="0"/>
    <x v="6"/>
    <x v="0"/>
    <x v="1"/>
    <s v="Mutual Fund"/>
    <s v="ICICI PRUDENTIAL EQUITY &amp; DEBT FUND"/>
  </r>
  <r>
    <n v="195646"/>
    <x v="45"/>
    <x v="497"/>
    <x v="11"/>
    <x v="0"/>
    <x v="6"/>
    <x v="1"/>
    <x v="0"/>
    <s v="Mutual Fund"/>
    <s v="ICICI PRUDENTIAL EQUITY &amp; DEBT FUND"/>
  </r>
  <r>
    <n v="195652"/>
    <x v="45"/>
    <x v="498"/>
    <x v="9"/>
    <x v="0"/>
    <x v="6"/>
    <x v="0"/>
    <x v="2"/>
    <s v="Mutual Fund"/>
    <s v="MIRAE ASSET EMERGING BLUECHIP FUND"/>
  </r>
  <r>
    <n v="195638"/>
    <x v="45"/>
    <x v="499"/>
    <x v="7"/>
    <x v="0"/>
    <x v="6"/>
    <x v="0"/>
    <x v="0"/>
    <s v="Mutual Fund"/>
    <s v="MIRAE ASSET FLEXI CAP FUND"/>
  </r>
  <r>
    <n v="195651"/>
    <x v="45"/>
    <x v="498"/>
    <x v="5"/>
    <x v="0"/>
    <x v="6"/>
    <x v="0"/>
    <x v="1"/>
    <s v="Mutual Fund"/>
    <s v="MIRAE ASSET FLEXI CAP FUND"/>
  </r>
  <r>
    <n v="195648"/>
    <x v="45"/>
    <x v="497"/>
    <x v="3"/>
    <x v="0"/>
    <x v="6"/>
    <x v="1"/>
    <x v="0"/>
    <s v="Mutual Fund"/>
    <s v="PARAG PARIKH TAX SAVER FUND"/>
  </r>
  <r>
    <n v="195632"/>
    <x v="45"/>
    <x v="472"/>
    <x v="6"/>
    <x v="1"/>
    <x v="2"/>
    <x v="0"/>
    <x v="0"/>
    <s v="Mutual Fund"/>
    <s v="Mirae Asset Flexi-cap Fund"/>
  </r>
  <r>
    <n v="195633"/>
    <x v="45"/>
    <x v="472"/>
    <x v="6"/>
    <x v="1"/>
    <x v="2"/>
    <x v="0"/>
    <x v="0"/>
    <s v="Mutual Fund"/>
    <s v="ICICI Prudential Equity &amp; Debt Fund"/>
  </r>
  <r>
    <n v="195631"/>
    <x v="45"/>
    <x v="472"/>
    <x v="6"/>
    <x v="1"/>
    <x v="2"/>
    <x v="0"/>
    <x v="0"/>
    <s v="Mutual Fund"/>
    <s v="axis small-cap fund"/>
  </r>
  <r>
    <n v="195636"/>
    <x v="45"/>
    <x v="500"/>
    <x v="1"/>
    <x v="0"/>
    <x v="2"/>
    <x v="0"/>
    <x v="1"/>
    <s v="Mutual Fund"/>
    <s v="Mirae Asset Flexi-cap Fund"/>
  </r>
  <r>
    <n v="195637"/>
    <x v="45"/>
    <x v="500"/>
    <x v="1"/>
    <x v="0"/>
    <x v="2"/>
    <x v="0"/>
    <x v="1"/>
    <s v="Mutual Fund"/>
    <s v="Kotak Multicap Fund"/>
  </r>
  <r>
    <n v="195647"/>
    <x v="45"/>
    <x v="497"/>
    <x v="11"/>
    <x v="0"/>
    <x v="6"/>
    <x v="1"/>
    <x v="0"/>
    <s v="Mutual Fund"/>
    <s v="MIRAE ASSET FLEXI CAP FUND"/>
  </r>
  <r>
    <n v="195639"/>
    <x v="45"/>
    <x v="501"/>
    <x v="7"/>
    <x v="0"/>
    <x v="3"/>
    <x v="0"/>
    <x v="0"/>
    <s v="Mutual Fund"/>
    <s v="Mirae Asset flexi cap fund"/>
  </r>
  <r>
    <n v="195649"/>
    <x v="45"/>
    <x v="497"/>
    <x v="1"/>
    <x v="0"/>
    <x v="6"/>
    <x v="1"/>
    <x v="0"/>
    <s v="Mutual Fund"/>
    <s v="QUANT SMALL CAP FUND"/>
  </r>
  <r>
    <n v="195650"/>
    <x v="45"/>
    <x v="498"/>
    <x v="5"/>
    <x v="0"/>
    <x v="6"/>
    <x v="0"/>
    <x v="0"/>
    <s v="Mutual Fund"/>
    <s v="MIRAE ASSET FLEXI CAP FUND"/>
  </r>
  <r>
    <n v="195640"/>
    <x v="45"/>
    <x v="502"/>
    <x v="3"/>
    <x v="0"/>
    <x v="5"/>
    <x v="1"/>
    <x v="0"/>
    <s v="Mutual Fund"/>
    <s v="ICICI PRU Multi Asset Fund"/>
  </r>
  <r>
    <n v="195641"/>
    <x v="45"/>
    <x v="502"/>
    <x v="1"/>
    <x v="0"/>
    <x v="5"/>
    <x v="1"/>
    <x v="0"/>
    <s v="Mutual Fund"/>
    <s v="Mirae Asset Flexicap Fund"/>
  </r>
  <r>
    <n v="195655"/>
    <x v="45"/>
    <x v="503"/>
    <x v="7"/>
    <x v="0"/>
    <x v="3"/>
    <x v="0"/>
    <x v="1"/>
    <s v="Mutual Fund"/>
    <s v="Mirae Asset flexi cap fund"/>
  </r>
  <r>
    <n v="195654"/>
    <x v="45"/>
    <x v="504"/>
    <x v="44"/>
    <x v="0"/>
    <x v="6"/>
    <x v="0"/>
    <x v="0"/>
    <s v="Mutual Fund"/>
    <s v="MIRAE ASSET FLEXI CAP FUND"/>
  </r>
  <r>
    <n v="195645"/>
    <x v="45"/>
    <x v="505"/>
    <x v="1"/>
    <x v="0"/>
    <x v="6"/>
    <x v="0"/>
    <x v="2"/>
    <s v="Mutual Fund"/>
    <s v="KOTAK BALANCED ADVANTAGE FUND"/>
  </r>
  <r>
    <n v="195634"/>
    <x v="45"/>
    <x v="506"/>
    <x v="0"/>
    <x v="0"/>
    <x v="6"/>
    <x v="0"/>
    <x v="0"/>
    <s v="Mutual Fund"/>
    <s v="MIRAE ASSET HYBRID EQUITY FUND"/>
  </r>
  <r>
    <n v="195635"/>
    <x v="45"/>
    <x v="506"/>
    <x v="0"/>
    <x v="0"/>
    <x v="6"/>
    <x v="0"/>
    <x v="0"/>
    <s v="Mutual Fund"/>
    <s v="QUANT FLEXI CAP FUND"/>
  </r>
  <r>
    <n v="195644"/>
    <x v="45"/>
    <x v="507"/>
    <x v="6"/>
    <x v="1"/>
    <x v="6"/>
    <x v="0"/>
    <x v="0"/>
    <s v="Mutual Fund"/>
    <s v="SBI SMALL CAP FUND"/>
  </r>
  <r>
    <n v="195642"/>
    <x v="45"/>
    <x v="507"/>
    <x v="6"/>
    <x v="1"/>
    <x v="6"/>
    <x v="0"/>
    <x v="0"/>
    <s v="Mutual Fund"/>
    <s v="MIRAE ASSET FLEXI CAP FUND"/>
  </r>
  <r>
    <n v="195643"/>
    <x v="45"/>
    <x v="507"/>
    <x v="6"/>
    <x v="1"/>
    <x v="6"/>
    <x v="0"/>
    <x v="0"/>
    <s v="Mutual Fund"/>
    <s v="CANARA ROBECO SMALL CAP FUND"/>
  </r>
  <r>
    <n v="195659"/>
    <x v="46"/>
    <x v="508"/>
    <x v="3"/>
    <x v="0"/>
    <x v="2"/>
    <x v="0"/>
    <x v="2"/>
    <s v="Mutual Fund"/>
    <s v="Parag Parikh Flexi-cap Fund"/>
  </r>
  <r>
    <n v="195665"/>
    <x v="46"/>
    <x v="509"/>
    <x v="6"/>
    <x v="1"/>
    <x v="2"/>
    <x v="0"/>
    <x v="0"/>
    <s v="Mutual Fund"/>
    <s v="Kotak Multicap Fund"/>
  </r>
  <r>
    <n v="195664"/>
    <x v="46"/>
    <x v="509"/>
    <x v="6"/>
    <x v="1"/>
    <x v="2"/>
    <x v="0"/>
    <x v="0"/>
    <s v="Mutual Fund"/>
    <s v="Quant Flexi-Cap Fund"/>
  </r>
  <r>
    <n v="195656"/>
    <x v="46"/>
    <x v="510"/>
    <x v="3"/>
    <x v="0"/>
    <x v="2"/>
    <x v="0"/>
    <x v="2"/>
    <s v="Mutual Fund"/>
    <s v="Mirae Asset Hybrid Equity Fund"/>
  </r>
  <r>
    <n v="195677"/>
    <x v="46"/>
    <x v="511"/>
    <x v="10"/>
    <x v="0"/>
    <x v="6"/>
    <x v="0"/>
    <x v="2"/>
    <s v="Mutual Fund"/>
    <s v="PARAG PARIKH FLEXI CAP FUND"/>
  </r>
  <r>
    <n v="195670"/>
    <x v="46"/>
    <x v="512"/>
    <x v="0"/>
    <x v="0"/>
    <x v="2"/>
    <x v="0"/>
    <x v="1"/>
    <s v="Mutual Fund"/>
    <s v="axis small-cap fund"/>
  </r>
  <r>
    <n v="195668"/>
    <x v="46"/>
    <x v="513"/>
    <x v="1"/>
    <x v="0"/>
    <x v="2"/>
    <x v="0"/>
    <x v="0"/>
    <s v="Mutual Fund"/>
    <s v="Mirae Asset Flexi-cap Fund"/>
  </r>
  <r>
    <n v="195669"/>
    <x v="46"/>
    <x v="514"/>
    <x v="1"/>
    <x v="0"/>
    <x v="0"/>
    <x v="0"/>
    <x v="1"/>
    <s v="Mutual Fund"/>
    <s v="JM Flexi Cap fund"/>
  </r>
  <r>
    <n v="195680"/>
    <x v="46"/>
    <x v="515"/>
    <x v="10"/>
    <x v="0"/>
    <x v="0"/>
    <x v="0"/>
    <x v="2"/>
    <s v="Mutual Fund"/>
    <s v="Kotak tax saver fund"/>
  </r>
  <r>
    <n v="195686"/>
    <x v="46"/>
    <x v="516"/>
    <x v="7"/>
    <x v="0"/>
    <x v="0"/>
    <x v="0"/>
    <x v="1"/>
    <s v="Mutual Fund"/>
    <s v="ICICI Prudential Multi Asset Fund"/>
  </r>
  <r>
    <n v="195681"/>
    <x v="46"/>
    <x v="515"/>
    <x v="10"/>
    <x v="0"/>
    <x v="0"/>
    <x v="0"/>
    <x v="2"/>
    <s v="Mutual Fund"/>
    <s v="Mirae Asset Tax saver fund"/>
  </r>
  <r>
    <n v="195684"/>
    <x v="46"/>
    <x v="517"/>
    <x v="7"/>
    <x v="0"/>
    <x v="0"/>
    <x v="0"/>
    <x v="1"/>
    <s v="Mutual Fund"/>
    <s v="Mirae Asset flexi cap fund"/>
  </r>
  <r>
    <n v="195671"/>
    <x v="46"/>
    <x v="433"/>
    <x v="3"/>
    <x v="0"/>
    <x v="0"/>
    <x v="0"/>
    <x v="1"/>
    <s v="Mutual Fund"/>
    <s v="JM Flexi Cap fund"/>
  </r>
  <r>
    <n v="195679"/>
    <x v="46"/>
    <x v="518"/>
    <x v="7"/>
    <x v="0"/>
    <x v="0"/>
    <x v="0"/>
    <x v="2"/>
    <s v="Mutual Fund"/>
    <s v="Parag parikh Flexi Cap Fund"/>
  </r>
  <r>
    <n v="195682"/>
    <x v="46"/>
    <x v="519"/>
    <x v="3"/>
    <x v="0"/>
    <x v="5"/>
    <x v="0"/>
    <x v="1"/>
    <s v="Mutual Fund"/>
    <s v="ICICI Prudential Multi-Asset Fund-Regular-"/>
  </r>
  <r>
    <n v="195683"/>
    <x v="46"/>
    <x v="520"/>
    <x v="1"/>
    <x v="0"/>
    <x v="5"/>
    <x v="0"/>
    <x v="2"/>
    <s v="Mutual Fund"/>
    <s v="Mirae Asset Hybrid-Equity Fund"/>
  </r>
  <r>
    <n v="195674"/>
    <x v="46"/>
    <x v="521"/>
    <x v="1"/>
    <x v="0"/>
    <x v="3"/>
    <x v="0"/>
    <x v="0"/>
    <s v="Mutual Fund"/>
    <s v="ICICI Prudential Equity &amp; Debt Fund"/>
  </r>
  <r>
    <n v="195675"/>
    <x v="46"/>
    <x v="521"/>
    <x v="1"/>
    <x v="0"/>
    <x v="3"/>
    <x v="0"/>
    <x v="0"/>
    <s v="Mutual Fund"/>
    <s v="Mirae Asset flexi cap fund"/>
  </r>
  <r>
    <n v="195666"/>
    <x v="46"/>
    <x v="522"/>
    <x v="0"/>
    <x v="0"/>
    <x v="1"/>
    <x v="0"/>
    <x v="1"/>
    <s v="Mutual Fund"/>
    <s v="Axis Small Cap Fund Growth"/>
  </r>
  <r>
    <n v="195657"/>
    <x v="46"/>
    <x v="523"/>
    <x v="0"/>
    <x v="0"/>
    <x v="1"/>
    <x v="0"/>
    <x v="1"/>
    <s v="Mutual Fund"/>
    <s v="ppfas tax saver fund"/>
  </r>
  <r>
    <n v="195658"/>
    <x v="46"/>
    <x v="523"/>
    <x v="10"/>
    <x v="0"/>
    <x v="1"/>
    <x v="0"/>
    <x v="1"/>
    <s v="Mutual Fund"/>
    <s v="quant flexi cap fund"/>
  </r>
  <r>
    <n v="195667"/>
    <x v="46"/>
    <x v="522"/>
    <x v="4"/>
    <x v="0"/>
    <x v="1"/>
    <x v="0"/>
    <x v="2"/>
    <s v="Mutual Fund"/>
    <s v="Parag Parikh Flexi-cap Fund"/>
  </r>
  <r>
    <n v="195662"/>
    <x v="46"/>
    <x v="524"/>
    <x v="10"/>
    <x v="0"/>
    <x v="6"/>
    <x v="0"/>
    <x v="1"/>
    <s v="Mutual Fund"/>
    <s v="MIRAE ASSET FLEXI CAP FUND"/>
  </r>
  <r>
    <n v="195678"/>
    <x v="46"/>
    <x v="511"/>
    <x v="3"/>
    <x v="0"/>
    <x v="6"/>
    <x v="0"/>
    <x v="1"/>
    <s v="Mutual Fund"/>
    <s v="ICICI PRUDENTIAL EQUITY &amp; DEBT FUND"/>
  </r>
  <r>
    <n v="195676"/>
    <x v="46"/>
    <x v="511"/>
    <x v="3"/>
    <x v="0"/>
    <x v="6"/>
    <x v="0"/>
    <x v="2"/>
    <s v="Mutual Fund"/>
    <s v="MIRAE ASSET MID CAP FUND"/>
  </r>
  <r>
    <n v="195663"/>
    <x v="46"/>
    <x v="524"/>
    <x v="3"/>
    <x v="0"/>
    <x v="6"/>
    <x v="0"/>
    <x v="1"/>
    <s v="Mutual Fund"/>
    <s v="QUANT SMALL CAP FUND"/>
  </r>
  <r>
    <n v="195672"/>
    <x v="46"/>
    <x v="525"/>
    <x v="3"/>
    <x v="0"/>
    <x v="6"/>
    <x v="0"/>
    <x v="1"/>
    <s v="Mutual Fund"/>
    <s v="MIRAE ASSET FLEXI CAP FUND"/>
  </r>
  <r>
    <n v="195661"/>
    <x v="46"/>
    <x v="524"/>
    <x v="3"/>
    <x v="0"/>
    <x v="6"/>
    <x v="0"/>
    <x v="1"/>
    <s v="Mutual Fund"/>
    <s v="ICICI PRUDENTIAL EQUITY &amp; DEBT FUND"/>
  </r>
  <r>
    <n v="195685"/>
    <x v="46"/>
    <x v="526"/>
    <x v="1"/>
    <x v="0"/>
    <x v="6"/>
    <x v="0"/>
    <x v="0"/>
    <s v="Mutual Fund"/>
    <s v="MIRAE ASSET FLEXI CAP FUND"/>
  </r>
  <r>
    <n v="195673"/>
    <x v="46"/>
    <x v="525"/>
    <x v="3"/>
    <x v="0"/>
    <x v="6"/>
    <x v="0"/>
    <x v="1"/>
    <s v="Mutual Fund"/>
    <s v="CANARA ROBECO SMALL CAP FUND"/>
  </r>
  <r>
    <n v="195703"/>
    <x v="47"/>
    <x v="527"/>
    <x v="11"/>
    <x v="0"/>
    <x v="2"/>
    <x v="0"/>
    <x v="0"/>
    <s v="Mutual Fund"/>
    <s v="Mirae Asset Flexi-cap Fund"/>
  </r>
  <r>
    <n v="195705"/>
    <x v="47"/>
    <x v="527"/>
    <x v="11"/>
    <x v="0"/>
    <x v="2"/>
    <x v="0"/>
    <x v="0"/>
    <s v="Mutual Fund"/>
    <s v="ICICI Prudential Multi-Asset Fund"/>
  </r>
  <r>
    <n v="195699"/>
    <x v="47"/>
    <x v="528"/>
    <x v="10"/>
    <x v="0"/>
    <x v="2"/>
    <x v="0"/>
    <x v="1"/>
    <s v="Mutual Fund"/>
    <s v="Axis Midcap Fund"/>
  </r>
  <r>
    <n v="195700"/>
    <x v="47"/>
    <x v="528"/>
    <x v="10"/>
    <x v="0"/>
    <x v="2"/>
    <x v="0"/>
    <x v="1"/>
    <s v="Mutual Fund"/>
    <s v="Canara Robeco Small-cap Fund"/>
  </r>
  <r>
    <n v="195692"/>
    <x v="47"/>
    <x v="529"/>
    <x v="6"/>
    <x v="1"/>
    <x v="4"/>
    <x v="0"/>
    <x v="0"/>
    <s v="Mutual Fund"/>
    <s v="CANARA ROBECO SMALLCAP FUND"/>
  </r>
  <r>
    <n v="195690"/>
    <x v="47"/>
    <x v="529"/>
    <x v="14"/>
    <x v="1"/>
    <x v="4"/>
    <x v="0"/>
    <x v="0"/>
    <s v="Mutual Fund"/>
    <s v="MIRAE ASSET FLEXICAP FUND"/>
  </r>
  <r>
    <n v="195702"/>
    <x v="47"/>
    <x v="527"/>
    <x v="0"/>
    <x v="0"/>
    <x v="2"/>
    <x v="0"/>
    <x v="0"/>
    <s v="Mutual Fund"/>
    <s v="Canara Robeco Small-cap Fund"/>
  </r>
  <r>
    <n v="195691"/>
    <x v="47"/>
    <x v="529"/>
    <x v="45"/>
    <x v="1"/>
    <x v="4"/>
    <x v="0"/>
    <x v="0"/>
    <s v="Mutual Fund"/>
    <s v="ICICI MULTI ASSET FUND"/>
  </r>
  <r>
    <n v="195697"/>
    <x v="47"/>
    <x v="530"/>
    <x v="11"/>
    <x v="0"/>
    <x v="2"/>
    <x v="0"/>
    <x v="1"/>
    <s v="Mutual Fund"/>
    <s v="Quant Flexi-Cap Fund"/>
  </r>
  <r>
    <n v="195695"/>
    <x v="47"/>
    <x v="531"/>
    <x v="14"/>
    <x v="1"/>
    <x v="3"/>
    <x v="0"/>
    <x v="1"/>
    <s v="Mutual Fund"/>
    <s v="icici multi asset fund"/>
  </r>
  <r>
    <n v="195693"/>
    <x v="47"/>
    <x v="532"/>
    <x v="1"/>
    <x v="0"/>
    <x v="3"/>
    <x v="0"/>
    <x v="1"/>
    <s v="Mutual Fund"/>
    <s v="Mirae Asset flexi cap fund"/>
  </r>
  <r>
    <n v="195698"/>
    <x v="47"/>
    <x v="533"/>
    <x v="7"/>
    <x v="0"/>
    <x v="3"/>
    <x v="0"/>
    <x v="1"/>
    <s v="Mutual Fund"/>
    <s v="Mirae Asset flexi cap fund"/>
  </r>
  <r>
    <n v="195704"/>
    <x v="47"/>
    <x v="534"/>
    <x v="10"/>
    <x v="0"/>
    <x v="5"/>
    <x v="0"/>
    <x v="1"/>
    <s v="Mutual Fund"/>
    <s v="ICICI PRU Multi Asset Fund"/>
  </r>
  <r>
    <n v="195701"/>
    <x v="47"/>
    <x v="535"/>
    <x v="28"/>
    <x v="1"/>
    <x v="5"/>
    <x v="0"/>
    <x v="0"/>
    <s v="Mutual Fund"/>
    <s v="ICICI PRU Multi Asset Fund"/>
  </r>
  <r>
    <n v="195688"/>
    <x v="47"/>
    <x v="536"/>
    <x v="3"/>
    <x v="0"/>
    <x v="6"/>
    <x v="0"/>
    <x v="1"/>
    <s v="Mutual Fund"/>
    <s v="MIRAE ASSET FLEXI CAP FUND"/>
  </r>
  <r>
    <n v="195696"/>
    <x v="47"/>
    <x v="537"/>
    <x v="1"/>
    <x v="0"/>
    <x v="2"/>
    <x v="0"/>
    <x v="1"/>
    <s v="Mutual Fund"/>
    <s v="Quant Flexi-Cap Fund"/>
  </r>
  <r>
    <n v="195689"/>
    <x v="47"/>
    <x v="538"/>
    <x v="7"/>
    <x v="0"/>
    <x v="6"/>
    <x v="0"/>
    <x v="1"/>
    <s v="Mutual Fund"/>
    <s v="MIRAE ASSET FLEXI CAP FUND"/>
  </r>
  <r>
    <n v="195694"/>
    <x v="47"/>
    <x v="531"/>
    <x v="14"/>
    <x v="1"/>
    <x v="3"/>
    <x v="0"/>
    <x v="1"/>
    <s v="Mutual Fund"/>
    <s v="HDFC FOCUSED 30 FUND"/>
  </r>
  <r>
    <n v="195687"/>
    <x v="47"/>
    <x v="536"/>
    <x v="11"/>
    <x v="0"/>
    <x v="6"/>
    <x v="0"/>
    <x v="1"/>
    <s v="Mutual Fund"/>
    <s v="ICICI PRUDENTIAL EQUITY &amp; DEBT FUND"/>
  </r>
  <r>
    <n v="195709"/>
    <x v="48"/>
    <x v="539"/>
    <x v="4"/>
    <x v="0"/>
    <x v="2"/>
    <x v="0"/>
    <x v="0"/>
    <s v="Mutual Fund"/>
    <s v="Kotak Multicap Fund"/>
  </r>
  <r>
    <n v="195725"/>
    <x v="48"/>
    <x v="540"/>
    <x v="7"/>
    <x v="0"/>
    <x v="2"/>
    <x v="0"/>
    <x v="1"/>
    <s v="Mutual Fund"/>
    <s v="Mirae Asset Flexi-cap Fund"/>
  </r>
  <r>
    <n v="195707"/>
    <x v="48"/>
    <x v="539"/>
    <x v="12"/>
    <x v="0"/>
    <x v="2"/>
    <x v="0"/>
    <x v="0"/>
    <s v="Mutual Fund"/>
    <s v="Canara Robeco Small-cap Fund"/>
  </r>
  <r>
    <n v="195708"/>
    <x v="48"/>
    <x v="539"/>
    <x v="4"/>
    <x v="0"/>
    <x v="2"/>
    <x v="0"/>
    <x v="0"/>
    <s v="Mutual Fund"/>
    <s v="Quant Flexi-Cap Fund"/>
  </r>
  <r>
    <n v="195710"/>
    <x v="48"/>
    <x v="541"/>
    <x v="0"/>
    <x v="0"/>
    <x v="2"/>
    <x v="0"/>
    <x v="1"/>
    <s v="Mutual Fund"/>
    <s v="Parag Parikh Tax Saver Fund"/>
  </r>
  <r>
    <n v="195711"/>
    <x v="48"/>
    <x v="542"/>
    <x v="11"/>
    <x v="0"/>
    <x v="2"/>
    <x v="0"/>
    <x v="1"/>
    <s v="Mutual Fund"/>
    <s v="Quant Flexi-Cap Fund"/>
  </r>
  <r>
    <n v="195712"/>
    <x v="48"/>
    <x v="542"/>
    <x v="46"/>
    <x v="0"/>
    <x v="2"/>
    <x v="0"/>
    <x v="2"/>
    <s v="Mutual Fund"/>
    <s v="ICICI Prudential Balanced Advantage Fund"/>
  </r>
  <r>
    <n v="195716"/>
    <x v="48"/>
    <x v="255"/>
    <x v="6"/>
    <x v="1"/>
    <x v="2"/>
    <x v="0"/>
    <x v="0"/>
    <s v="Mutual Fund"/>
    <s v="Quant Flexi-Cap Fund"/>
  </r>
  <r>
    <n v="195706"/>
    <x v="48"/>
    <x v="539"/>
    <x v="12"/>
    <x v="0"/>
    <x v="2"/>
    <x v="0"/>
    <x v="0"/>
    <s v="Mutual Fund"/>
    <s v="ICICI Prudential Multi-Asset Fund"/>
  </r>
  <r>
    <n v="195715"/>
    <x v="48"/>
    <x v="543"/>
    <x v="1"/>
    <x v="0"/>
    <x v="5"/>
    <x v="0"/>
    <x v="2"/>
    <s v="Mutual Fund"/>
    <s v="Mirae Asset Hybrid Equity"/>
  </r>
  <r>
    <n v="195713"/>
    <x v="48"/>
    <x v="544"/>
    <x v="3"/>
    <x v="0"/>
    <x v="5"/>
    <x v="0"/>
    <x v="0"/>
    <s v="Mutual Fund"/>
    <s v="SBI SMALL CAP FUND"/>
  </r>
  <r>
    <n v="195714"/>
    <x v="48"/>
    <x v="544"/>
    <x v="1"/>
    <x v="0"/>
    <x v="5"/>
    <x v="0"/>
    <x v="1"/>
    <s v="Mutual Fund"/>
    <s v="ICICI Prudential Multi-Asset Fund-Regular-"/>
  </r>
  <r>
    <n v="195723"/>
    <x v="48"/>
    <x v="545"/>
    <x v="4"/>
    <x v="0"/>
    <x v="1"/>
    <x v="0"/>
    <x v="1"/>
    <s v="Mutual Fund"/>
    <s v="SBI SMALL CAP FUND"/>
  </r>
  <r>
    <n v="195722"/>
    <x v="48"/>
    <x v="545"/>
    <x v="4"/>
    <x v="0"/>
    <x v="1"/>
    <x v="0"/>
    <x v="0"/>
    <s v="Mutual Fund"/>
    <s v="ICICI Prudential Multi-Asset Fund-Regular-"/>
  </r>
  <r>
    <n v="195724"/>
    <x v="48"/>
    <x v="546"/>
    <x v="47"/>
    <x v="0"/>
    <x v="3"/>
    <x v="0"/>
    <x v="2"/>
    <s v="Mutual Fund"/>
    <s v="MIRAE ASSET EMERGING BLUECHIP FUND"/>
  </r>
  <r>
    <n v="195717"/>
    <x v="48"/>
    <x v="547"/>
    <x v="3"/>
    <x v="0"/>
    <x v="6"/>
    <x v="0"/>
    <x v="2"/>
    <s v="Mutual Fund"/>
    <s v="PARAG PARIKH FLEXI CAP FUND"/>
  </r>
  <r>
    <n v="195718"/>
    <x v="48"/>
    <x v="547"/>
    <x v="3"/>
    <x v="0"/>
    <x v="6"/>
    <x v="0"/>
    <x v="2"/>
    <s v="Mutual Fund"/>
    <s v="MIRAE ASSET MID CAP FUND"/>
  </r>
  <r>
    <n v="195721"/>
    <x v="48"/>
    <x v="548"/>
    <x v="3"/>
    <x v="0"/>
    <x v="6"/>
    <x v="0"/>
    <x v="0"/>
    <s v="Mutual Fund"/>
    <s v="ICICI PRUDENTIAL EQUITY &amp; DEBT FUND"/>
  </r>
  <r>
    <n v="195719"/>
    <x v="48"/>
    <x v="548"/>
    <x v="3"/>
    <x v="0"/>
    <x v="6"/>
    <x v="0"/>
    <x v="0"/>
    <s v="Mutual Fund"/>
    <s v="MIRAE ASSET HYBRID EQUITY FUND"/>
  </r>
  <r>
    <n v="195720"/>
    <x v="48"/>
    <x v="548"/>
    <x v="3"/>
    <x v="0"/>
    <x v="6"/>
    <x v="0"/>
    <x v="0"/>
    <s v="Mutual Fund"/>
    <s v="MIRAE ASSET FLEXI CAP FUND"/>
  </r>
  <r>
    <n v="195733"/>
    <x v="49"/>
    <x v="7"/>
    <x v="0"/>
    <x v="0"/>
    <x v="2"/>
    <x v="0"/>
    <x v="2"/>
    <s v="Mutual Fund"/>
    <s v="Invesco mid-cap fund"/>
  </r>
  <r>
    <n v="195740"/>
    <x v="49"/>
    <x v="448"/>
    <x v="11"/>
    <x v="0"/>
    <x v="2"/>
    <x v="0"/>
    <x v="2"/>
    <s v="Mutual Fund"/>
    <s v="Parag Parikh Flexi-cap Fund"/>
  </r>
  <r>
    <n v="195730"/>
    <x v="49"/>
    <x v="157"/>
    <x v="0"/>
    <x v="0"/>
    <x v="6"/>
    <x v="0"/>
    <x v="1"/>
    <s v="Mutual Fund"/>
    <s v="QUANT FLEXI CAP FUND"/>
  </r>
  <r>
    <n v="195726"/>
    <x v="49"/>
    <x v="549"/>
    <x v="1"/>
    <x v="0"/>
    <x v="0"/>
    <x v="0"/>
    <x v="0"/>
    <s v="Mutual Fund"/>
    <s v="JM Flexi Cap fund"/>
  </r>
  <r>
    <n v="195727"/>
    <x v="49"/>
    <x v="549"/>
    <x v="10"/>
    <x v="0"/>
    <x v="0"/>
    <x v="0"/>
    <x v="1"/>
    <s v="Mutual Fund"/>
    <s v="ICICI Prudential Multi Asset Fund"/>
  </r>
  <r>
    <n v="195732"/>
    <x v="49"/>
    <x v="7"/>
    <x v="0"/>
    <x v="0"/>
    <x v="2"/>
    <x v="0"/>
    <x v="2"/>
    <s v="Mutual Fund"/>
    <s v="axis small-cap fund"/>
  </r>
  <r>
    <n v="195729"/>
    <x v="49"/>
    <x v="157"/>
    <x v="0"/>
    <x v="0"/>
    <x v="6"/>
    <x v="0"/>
    <x v="2"/>
    <s v="Mutual Fund"/>
    <s v="MIRAE ASSET MID CAP FUND"/>
  </r>
  <r>
    <n v="195739"/>
    <x v="49"/>
    <x v="543"/>
    <x v="7"/>
    <x v="0"/>
    <x v="5"/>
    <x v="0"/>
    <x v="2"/>
    <s v="Mutual Fund"/>
    <s v="Mirae Asset Hybrid Equity"/>
  </r>
  <r>
    <n v="195736"/>
    <x v="49"/>
    <x v="550"/>
    <x v="1"/>
    <x v="0"/>
    <x v="5"/>
    <x v="0"/>
    <x v="2"/>
    <s v="Mutual Fund"/>
    <s v="Parag Parikh Flexicap Fund"/>
  </r>
  <r>
    <n v="195731"/>
    <x v="49"/>
    <x v="551"/>
    <x v="0"/>
    <x v="0"/>
    <x v="1"/>
    <x v="0"/>
    <x v="1"/>
    <s v="Mutual Fund"/>
    <s v="quant flexi cap fund"/>
  </r>
  <r>
    <n v="195735"/>
    <x v="49"/>
    <x v="552"/>
    <x v="10"/>
    <x v="0"/>
    <x v="5"/>
    <x v="0"/>
    <x v="0"/>
    <s v="Mutual Fund"/>
    <s v="Mirae Asset Flexicap Fund"/>
  </r>
  <r>
    <n v="195728"/>
    <x v="49"/>
    <x v="295"/>
    <x v="10"/>
    <x v="0"/>
    <x v="6"/>
    <x v="0"/>
    <x v="1"/>
    <s v="Mutual Fund"/>
    <s v="ICICI PRUDENTIAL EQUITY &amp; DEBT FUND"/>
  </r>
  <r>
    <n v="195734"/>
    <x v="49"/>
    <x v="553"/>
    <x v="1"/>
    <x v="0"/>
    <x v="6"/>
    <x v="0"/>
    <x v="2"/>
    <s v="Mutual Fund"/>
    <s v="AXIS SMALL CAP FUND"/>
  </r>
  <r>
    <n v="195737"/>
    <x v="49"/>
    <x v="554"/>
    <x v="1"/>
    <x v="0"/>
    <x v="5"/>
    <x v="0"/>
    <x v="2"/>
    <s v="Mutual Fund"/>
    <s v="Mirae Asset Hybrid Equity"/>
  </r>
  <r>
    <n v="195738"/>
    <x v="49"/>
    <x v="555"/>
    <x v="1"/>
    <x v="0"/>
    <x v="5"/>
    <x v="0"/>
    <x v="1"/>
    <s v="Mutual Fund"/>
    <s v="Kotak Emerging Equity"/>
  </r>
  <r>
    <n v="195754"/>
    <x v="50"/>
    <x v="556"/>
    <x v="11"/>
    <x v="0"/>
    <x v="2"/>
    <x v="0"/>
    <x v="1"/>
    <s v="Mutual Fund"/>
    <s v="axis small-cap fund"/>
  </r>
  <r>
    <n v="195748"/>
    <x v="50"/>
    <x v="557"/>
    <x v="3"/>
    <x v="0"/>
    <x v="4"/>
    <x v="0"/>
    <x v="0"/>
    <s v="Mutual Fund"/>
    <s v="CANARA ROBECO SMALLCAP FUND"/>
  </r>
  <r>
    <n v="195755"/>
    <x v="50"/>
    <x v="556"/>
    <x v="11"/>
    <x v="0"/>
    <x v="2"/>
    <x v="0"/>
    <x v="2"/>
    <s v="Mutual Fund"/>
    <s v="Parag Parikh Flexi-cap Fund"/>
  </r>
  <r>
    <n v="195763"/>
    <x v="50"/>
    <x v="412"/>
    <x v="1"/>
    <x v="0"/>
    <x v="6"/>
    <x v="0"/>
    <x v="1"/>
    <s v="Mutual Fund"/>
    <s v="MIRAE ASSET FLEXI CAP FUND"/>
  </r>
  <r>
    <n v="195741"/>
    <x v="50"/>
    <x v="558"/>
    <x v="11"/>
    <x v="0"/>
    <x v="2"/>
    <x v="0"/>
    <x v="2"/>
    <s v="Mutual Fund"/>
    <s v="Mirae Asset Hybrid Equity Fund"/>
  </r>
  <r>
    <n v="195749"/>
    <x v="50"/>
    <x v="557"/>
    <x v="3"/>
    <x v="0"/>
    <x v="4"/>
    <x v="0"/>
    <x v="0"/>
    <s v="Mutual Fund"/>
    <s v="KOTAK MULTICAP FUND"/>
  </r>
  <r>
    <n v="195750"/>
    <x v="50"/>
    <x v="557"/>
    <x v="14"/>
    <x v="0"/>
    <x v="4"/>
    <x v="0"/>
    <x v="0"/>
    <s v="Mutual Fund"/>
    <s v="ICICI Prudential Multi Asset fund"/>
  </r>
  <r>
    <n v="195747"/>
    <x v="50"/>
    <x v="559"/>
    <x v="11"/>
    <x v="0"/>
    <x v="4"/>
    <x v="1"/>
    <x v="0"/>
    <s v="Mutual Fund"/>
    <s v="ICICI Prudential Multi Asset fund"/>
  </r>
  <r>
    <n v="195742"/>
    <x v="50"/>
    <x v="289"/>
    <x v="3"/>
    <x v="0"/>
    <x v="4"/>
    <x v="0"/>
    <x v="0"/>
    <s v="Mutual Fund"/>
    <s v="MIRAE ASSET MIDCAP FUND"/>
  </r>
  <r>
    <n v="195745"/>
    <x v="50"/>
    <x v="559"/>
    <x v="11"/>
    <x v="0"/>
    <x v="4"/>
    <x v="1"/>
    <x v="0"/>
    <s v="Mutual Fund"/>
    <s v="HDFC Multicap fund"/>
  </r>
  <r>
    <n v="195762"/>
    <x v="50"/>
    <x v="560"/>
    <x v="3"/>
    <x v="0"/>
    <x v="6"/>
    <x v="0"/>
    <x v="1"/>
    <s v="Mutual Fund"/>
    <s v="MIRAE ASSET FLEXI CAP FUND"/>
  </r>
  <r>
    <n v="195756"/>
    <x v="50"/>
    <x v="561"/>
    <x v="7"/>
    <x v="0"/>
    <x v="5"/>
    <x v="0"/>
    <x v="0"/>
    <s v="Mutual Fund"/>
    <s v="ICICI PRU Multi Asset Fund"/>
  </r>
  <r>
    <n v="195757"/>
    <x v="50"/>
    <x v="561"/>
    <x v="7"/>
    <x v="0"/>
    <x v="5"/>
    <x v="0"/>
    <x v="1"/>
    <s v="Mutual Fund"/>
    <s v="ICICI PRU Multi Asset Fund"/>
  </r>
  <r>
    <n v="195758"/>
    <x v="50"/>
    <x v="562"/>
    <x v="1"/>
    <x v="0"/>
    <x v="5"/>
    <x v="0"/>
    <x v="2"/>
    <s v="Mutual Fund"/>
    <s v="Kotak Balanced Advantage Fund"/>
  </r>
  <r>
    <n v="195752"/>
    <x v="50"/>
    <x v="563"/>
    <x v="6"/>
    <x v="1"/>
    <x v="1"/>
    <x v="0"/>
    <x v="0"/>
    <s v="Mutual Fund"/>
    <s v="MIRAE ASSET FLEXI CAP FUND"/>
  </r>
  <r>
    <n v="195753"/>
    <x v="50"/>
    <x v="221"/>
    <x v="0"/>
    <x v="0"/>
    <x v="1"/>
    <x v="0"/>
    <x v="0"/>
    <s v="Mutual Fund"/>
    <s v="CANARA ROBECO SMALL CAP FUND"/>
  </r>
  <r>
    <n v="195751"/>
    <x v="50"/>
    <x v="563"/>
    <x v="6"/>
    <x v="1"/>
    <x v="1"/>
    <x v="0"/>
    <x v="0"/>
    <s v="Mutual Fund"/>
    <s v="CANARA ROBECO SMALL CAP FUND"/>
  </r>
  <r>
    <n v="195744"/>
    <x v="50"/>
    <x v="564"/>
    <x v="7"/>
    <x v="0"/>
    <x v="3"/>
    <x v="0"/>
    <x v="2"/>
    <s v="Mutual Fund"/>
    <s v="CANARA ROBECO BLUE CHIP EQUITY FUND"/>
  </r>
  <r>
    <n v="195743"/>
    <x v="50"/>
    <x v="565"/>
    <x v="7"/>
    <x v="0"/>
    <x v="3"/>
    <x v="0"/>
    <x v="0"/>
    <s v="Mutual Fund"/>
    <s v="Quant Tax Plan Fund"/>
  </r>
  <r>
    <n v="195746"/>
    <x v="50"/>
    <x v="564"/>
    <x v="1"/>
    <x v="0"/>
    <x v="3"/>
    <x v="0"/>
    <x v="2"/>
    <s v="Mutual Fund"/>
    <s v="KOTAK EQUITY OPPORTUNITIES FUND"/>
  </r>
  <r>
    <n v="195760"/>
    <x v="50"/>
    <x v="566"/>
    <x v="5"/>
    <x v="0"/>
    <x v="5"/>
    <x v="0"/>
    <x v="1"/>
    <s v="Mutual Fund"/>
    <s v="ICICI Prudential Multi-Asset Fund"/>
  </r>
  <r>
    <n v="195761"/>
    <x v="50"/>
    <x v="567"/>
    <x v="1"/>
    <x v="0"/>
    <x v="5"/>
    <x v="0"/>
    <x v="1"/>
    <s v="Mutual Fund"/>
    <s v="ICICI Prudential Multi-Asset Fund"/>
  </r>
  <r>
    <n v="195759"/>
    <x v="50"/>
    <x v="566"/>
    <x v="19"/>
    <x v="0"/>
    <x v="5"/>
    <x v="0"/>
    <x v="0"/>
    <s v="Mutual Fund"/>
    <s v="ICICI Prudential Multi-Asset Fund"/>
  </r>
  <r>
    <n v="195774"/>
    <x v="51"/>
    <x v="568"/>
    <x v="6"/>
    <x v="1"/>
    <x v="4"/>
    <x v="0"/>
    <x v="0"/>
    <s v="Mutual Fund"/>
    <s v="HDFC Multicap fund"/>
  </r>
  <r>
    <n v="195773"/>
    <x v="51"/>
    <x v="568"/>
    <x v="6"/>
    <x v="1"/>
    <x v="4"/>
    <x v="0"/>
    <x v="0"/>
    <s v="Mutual Fund"/>
    <s v="ICICI MULTI ASSET FUND"/>
  </r>
  <r>
    <n v="195768"/>
    <x v="51"/>
    <x v="569"/>
    <x v="4"/>
    <x v="0"/>
    <x v="4"/>
    <x v="0"/>
    <x v="0"/>
    <s v="Mutual Fund"/>
    <s v="UTI NIFTY 50 INDEX FUND"/>
  </r>
  <r>
    <n v="195770"/>
    <x v="51"/>
    <x v="569"/>
    <x v="4"/>
    <x v="0"/>
    <x v="4"/>
    <x v="0"/>
    <x v="0"/>
    <s v="Mutual Fund"/>
    <s v="MOTILAL NASDAQ 100 FOF"/>
  </r>
  <r>
    <n v="195769"/>
    <x v="51"/>
    <x v="569"/>
    <x v="4"/>
    <x v="0"/>
    <x v="4"/>
    <x v="0"/>
    <x v="0"/>
    <s v="Mutual Fund"/>
    <s v="MOTILAL MIDCAP INDEX 150 FUND"/>
  </r>
  <r>
    <n v="195766"/>
    <x v="51"/>
    <x v="570"/>
    <x v="2"/>
    <x v="0"/>
    <x v="2"/>
    <x v="0"/>
    <x v="1"/>
    <s v="Mutual Fund"/>
    <s v="ICICI Prudential Equity &amp; Debt Fund"/>
  </r>
  <r>
    <n v="195771"/>
    <x v="51"/>
    <x v="571"/>
    <x v="3"/>
    <x v="0"/>
    <x v="5"/>
    <x v="0"/>
    <x v="0"/>
    <s v="Mutual Fund"/>
    <s v="HDFC Focused 30 Fund"/>
  </r>
  <r>
    <n v="195776"/>
    <x v="51"/>
    <x v="572"/>
    <x v="1"/>
    <x v="0"/>
    <x v="1"/>
    <x v="0"/>
    <x v="0"/>
    <s v="Mutual Fund"/>
    <s v="quant flexi cap fund"/>
  </r>
  <r>
    <n v="195777"/>
    <x v="51"/>
    <x v="572"/>
    <x v="3"/>
    <x v="0"/>
    <x v="1"/>
    <x v="0"/>
    <x v="1"/>
    <s v="Mutual Fund"/>
    <s v="quant flexi cap fund"/>
  </r>
  <r>
    <n v="195772"/>
    <x v="51"/>
    <x v="560"/>
    <x v="11"/>
    <x v="0"/>
    <x v="6"/>
    <x v="0"/>
    <x v="2"/>
    <s v="Mutual Fund"/>
    <s v="MIRAE ASSET EMERGING BLUECHIP FUND"/>
  </r>
  <r>
    <n v="195767"/>
    <x v="51"/>
    <x v="570"/>
    <x v="0"/>
    <x v="0"/>
    <x v="2"/>
    <x v="0"/>
    <x v="1"/>
    <s v="Mutual Fund"/>
    <s v="HDFC Focused 30 Fund"/>
  </r>
  <r>
    <n v="195765"/>
    <x v="51"/>
    <x v="570"/>
    <x v="0"/>
    <x v="0"/>
    <x v="2"/>
    <x v="0"/>
    <x v="1"/>
    <s v="Mutual Fund"/>
    <s v="Quant Flexi-Cap Fund"/>
  </r>
  <r>
    <n v="195764"/>
    <x v="51"/>
    <x v="570"/>
    <x v="0"/>
    <x v="0"/>
    <x v="2"/>
    <x v="0"/>
    <x v="1"/>
    <s v="Mutual Fund"/>
    <s v="Canara Robeco Small-cap Fund"/>
  </r>
  <r>
    <n v="196160"/>
    <x v="52"/>
    <x v="573"/>
    <x v="0"/>
    <x v="0"/>
    <x v="1"/>
    <x v="0"/>
    <x v="1"/>
    <s v="Mutual Fund"/>
    <s v="icici pru multi asset fund"/>
  </r>
  <r>
    <n v="195781"/>
    <x v="53"/>
    <x v="574"/>
    <x v="3"/>
    <x v="0"/>
    <x v="2"/>
    <x v="0"/>
    <x v="1"/>
    <s v="Mutual Fund"/>
    <s v="HDFC Focused 30 Fund"/>
  </r>
  <r>
    <n v="195780"/>
    <x v="53"/>
    <x v="574"/>
    <x v="0"/>
    <x v="0"/>
    <x v="2"/>
    <x v="0"/>
    <x v="1"/>
    <s v="Mutual Fund"/>
    <s v="Canara Robeco Small-cap Fund"/>
  </r>
  <r>
    <n v="195787"/>
    <x v="53"/>
    <x v="216"/>
    <x v="0"/>
    <x v="0"/>
    <x v="2"/>
    <x v="0"/>
    <x v="2"/>
    <s v="Mutual Fund"/>
    <s v="SBI small-cap fund."/>
  </r>
  <r>
    <n v="195788"/>
    <x v="53"/>
    <x v="216"/>
    <x v="0"/>
    <x v="0"/>
    <x v="2"/>
    <x v="0"/>
    <x v="0"/>
    <s v="Mutual Fund"/>
    <s v="Quant absolute fund"/>
  </r>
  <r>
    <n v="195789"/>
    <x v="53"/>
    <x v="575"/>
    <x v="4"/>
    <x v="0"/>
    <x v="4"/>
    <x v="1"/>
    <x v="0"/>
    <s v="Mutual Fund"/>
    <s v="CANARA ROBECO SMALLCAP FUND"/>
  </r>
  <r>
    <n v="195791"/>
    <x v="53"/>
    <x v="575"/>
    <x v="4"/>
    <x v="0"/>
    <x v="4"/>
    <x v="1"/>
    <x v="0"/>
    <s v="Mutual Fund"/>
    <s v="QUANT QUANTAMENTAL FUND"/>
  </r>
  <r>
    <n v="195792"/>
    <x v="53"/>
    <x v="575"/>
    <x v="4"/>
    <x v="0"/>
    <x v="4"/>
    <x v="1"/>
    <x v="0"/>
    <s v="Mutual Fund"/>
    <s v="KOTAK MULTICAP FUND"/>
  </r>
  <r>
    <n v="195790"/>
    <x v="53"/>
    <x v="575"/>
    <x v="4"/>
    <x v="0"/>
    <x v="4"/>
    <x v="1"/>
    <x v="0"/>
    <s v="Mutual Fund"/>
    <s v="ICICI Prudential Multi Asset fund"/>
  </r>
  <r>
    <n v="195793"/>
    <x v="53"/>
    <x v="576"/>
    <x v="25"/>
    <x v="1"/>
    <x v="4"/>
    <x v="1"/>
    <x v="0"/>
    <s v="Mutual Fund"/>
    <s v="ICICI MULTI ASSET FUND"/>
  </r>
  <r>
    <n v="195782"/>
    <x v="53"/>
    <x v="274"/>
    <x v="4"/>
    <x v="1"/>
    <x v="5"/>
    <x v="0"/>
    <x v="0"/>
    <s v="Mutual Fund"/>
    <s v="QUANT LIQUID FUND"/>
  </r>
  <r>
    <n v="195786"/>
    <x v="53"/>
    <x v="571"/>
    <x v="3"/>
    <x v="0"/>
    <x v="5"/>
    <x v="0"/>
    <x v="0"/>
    <s v="Mutual Fund"/>
    <s v="Mirae Asset Midcap Fund"/>
  </r>
  <r>
    <n v="195798"/>
    <x v="53"/>
    <x v="577"/>
    <x v="0"/>
    <x v="0"/>
    <x v="1"/>
    <x v="0"/>
    <x v="0"/>
    <s v="Mutual Fund"/>
    <s v="icici pru multi asset fund"/>
  </r>
  <r>
    <n v="195800"/>
    <x v="53"/>
    <x v="577"/>
    <x v="0"/>
    <x v="0"/>
    <x v="1"/>
    <x v="0"/>
    <x v="0"/>
    <s v="Mutual Fund"/>
    <s v="quant flexi cap fund"/>
  </r>
  <r>
    <n v="195799"/>
    <x v="53"/>
    <x v="577"/>
    <x v="0"/>
    <x v="0"/>
    <x v="1"/>
    <x v="0"/>
    <x v="0"/>
    <s v="Mutual Fund"/>
    <s v="HDFC MULTICAP FUND"/>
  </r>
  <r>
    <n v="195775"/>
    <x v="53"/>
    <x v="578"/>
    <x v="4"/>
    <x v="0"/>
    <x v="3"/>
    <x v="0"/>
    <x v="1"/>
    <s v="Mutual Fund"/>
    <s v="Mirae Asset flexi cap fund"/>
  </r>
  <r>
    <n v="195779"/>
    <x v="53"/>
    <x v="579"/>
    <x v="3"/>
    <x v="0"/>
    <x v="6"/>
    <x v="0"/>
    <x v="1"/>
    <s v="Mutual Fund"/>
    <s v="MIRAE ASSET FLEXI CAP FUND"/>
  </r>
  <r>
    <n v="195783"/>
    <x v="53"/>
    <x v="580"/>
    <x v="10"/>
    <x v="0"/>
    <x v="2"/>
    <x v="0"/>
    <x v="0"/>
    <s v="Mutual Fund"/>
    <s v="Canara Robeco Small-cap Fund"/>
  </r>
  <r>
    <n v="195785"/>
    <x v="53"/>
    <x v="581"/>
    <x v="6"/>
    <x v="0"/>
    <x v="6"/>
    <x v="0"/>
    <x v="2"/>
    <s v="Mutual Fund"/>
    <s v="MIRAE ASSET MID CAP FUND"/>
  </r>
  <r>
    <n v="195778"/>
    <x v="53"/>
    <x v="481"/>
    <x v="11"/>
    <x v="0"/>
    <x v="6"/>
    <x v="0"/>
    <x v="2"/>
    <s v="Mutual Fund"/>
    <s v="PARAG PARIKH FLEXI CAP FUND"/>
  </r>
  <r>
    <n v="195784"/>
    <x v="53"/>
    <x v="507"/>
    <x v="0"/>
    <x v="0"/>
    <x v="6"/>
    <x v="0"/>
    <x v="1"/>
    <s v="Mutual Fund"/>
    <s v="MIRAE ASSET FLEXI CAP FUND"/>
  </r>
  <r>
    <n v="195807"/>
    <x v="54"/>
    <x v="582"/>
    <x v="0"/>
    <x v="0"/>
    <x v="6"/>
    <x v="0"/>
    <x v="1"/>
    <s v="Mutual Fund"/>
    <s v="ICICI PRUDENTIAL EQUITY &amp; DEBT FUND"/>
  </r>
  <r>
    <n v="195805"/>
    <x v="54"/>
    <x v="583"/>
    <x v="4"/>
    <x v="0"/>
    <x v="6"/>
    <x v="0"/>
    <x v="1"/>
    <s v="Mutual Fund"/>
    <s v="MIRAE ASSET FLEXI CAP FUND"/>
  </r>
  <r>
    <n v="195804"/>
    <x v="54"/>
    <x v="583"/>
    <x v="4"/>
    <x v="0"/>
    <x v="6"/>
    <x v="0"/>
    <x v="1"/>
    <s v="Mutual Fund"/>
    <s v="ICICI PRUDENTIAL EQUITY &amp; DEBT FUND"/>
  </r>
  <r>
    <n v="195802"/>
    <x v="54"/>
    <x v="584"/>
    <x v="1"/>
    <x v="0"/>
    <x v="0"/>
    <x v="0"/>
    <x v="1"/>
    <s v="Mutual Fund"/>
    <s v="Quant Flexi Cap Fund"/>
  </r>
  <r>
    <n v="195794"/>
    <x v="54"/>
    <x v="352"/>
    <x v="48"/>
    <x v="1"/>
    <x v="0"/>
    <x v="0"/>
    <x v="0"/>
    <s v="Mutual Fund"/>
    <s v="Parag parikh Tax saver fund"/>
  </r>
  <r>
    <n v="195801"/>
    <x v="54"/>
    <x v="584"/>
    <x v="25"/>
    <x v="1"/>
    <x v="0"/>
    <x v="0"/>
    <x v="0"/>
    <s v="Mutual Fund"/>
    <s v="Parag parikh Tax saver fund"/>
  </r>
  <r>
    <n v="195803"/>
    <x v="54"/>
    <x v="466"/>
    <x v="25"/>
    <x v="1"/>
    <x v="6"/>
    <x v="0"/>
    <x v="0"/>
    <s v="Mutual Fund"/>
    <s v="QUANT TAX PLAN"/>
  </r>
  <r>
    <n v="195797"/>
    <x v="54"/>
    <x v="585"/>
    <x v="0"/>
    <x v="0"/>
    <x v="1"/>
    <x v="0"/>
    <x v="1"/>
    <s v="Mutual Fund"/>
    <s v="HDFC MULTICAP FUND"/>
  </r>
  <r>
    <n v="195809"/>
    <x v="54"/>
    <x v="586"/>
    <x v="7"/>
    <x v="0"/>
    <x v="5"/>
    <x v="0"/>
    <x v="0"/>
    <s v="Mutual Fund"/>
    <s v="Mirae Asset Flexicap Fund"/>
  </r>
  <r>
    <n v="195796"/>
    <x v="54"/>
    <x v="585"/>
    <x v="0"/>
    <x v="0"/>
    <x v="1"/>
    <x v="0"/>
    <x v="1"/>
    <s v="Mutual Fund"/>
    <s v="axis small cap fund"/>
  </r>
  <r>
    <n v="195795"/>
    <x v="54"/>
    <x v="585"/>
    <x v="10"/>
    <x v="0"/>
    <x v="1"/>
    <x v="0"/>
    <x v="0"/>
    <s v="Mutual Fund"/>
    <s v="icici pru multi asset fund"/>
  </r>
  <r>
    <n v="195806"/>
    <x v="54"/>
    <x v="582"/>
    <x v="4"/>
    <x v="0"/>
    <x v="6"/>
    <x v="0"/>
    <x v="1"/>
    <s v="Mutual Fund"/>
    <s v="MIRAE ASSET FLEXI CAP FUND"/>
  </r>
  <r>
    <n v="195808"/>
    <x v="54"/>
    <x v="582"/>
    <x v="0"/>
    <x v="0"/>
    <x v="6"/>
    <x v="0"/>
    <x v="1"/>
    <s v="Mutual Fund"/>
    <s v="CANARA ROBECO SMALL CAP FUND"/>
  </r>
  <r>
    <n v="195810"/>
    <x v="54"/>
    <x v="587"/>
    <x v="10"/>
    <x v="0"/>
    <x v="5"/>
    <x v="0"/>
    <x v="1"/>
    <s v="Mutual Fund"/>
    <s v="ICICI Prudential Multi-Asset Fund-Regular-"/>
  </r>
  <r>
    <n v="195811"/>
    <x v="54"/>
    <x v="419"/>
    <x v="10"/>
    <x v="0"/>
    <x v="5"/>
    <x v="0"/>
    <x v="1"/>
    <s v="Mutual Fund"/>
    <s v="Mirae Asset Flexicap Fund"/>
  </r>
  <r>
    <n v="195814"/>
    <x v="55"/>
    <x v="588"/>
    <x v="49"/>
    <x v="1"/>
    <x v="4"/>
    <x v="0"/>
    <x v="0"/>
    <s v="Mutual Fund"/>
    <s v="ICICI UT ST FUND"/>
  </r>
  <r>
    <n v="195812"/>
    <x v="55"/>
    <x v="588"/>
    <x v="26"/>
    <x v="1"/>
    <x v="4"/>
    <x v="0"/>
    <x v="0"/>
    <s v="Mutual Fund"/>
    <s v="PARAG PARIKH TAXSAVER FUND"/>
  </r>
  <r>
    <n v="195813"/>
    <x v="55"/>
    <x v="588"/>
    <x v="45"/>
    <x v="1"/>
    <x v="4"/>
    <x v="0"/>
    <x v="0"/>
    <s v="Mutual Fund"/>
    <s v="KOTAK SAVINGS FUND"/>
  </r>
  <r>
    <n v="195818"/>
    <x v="56"/>
    <x v="589"/>
    <x v="0"/>
    <x v="0"/>
    <x v="6"/>
    <x v="0"/>
    <x v="1"/>
    <s v="Mutual Fund"/>
    <s v="SBI SMALL CAP FUND"/>
  </r>
  <r>
    <n v="195816"/>
    <x v="56"/>
    <x v="590"/>
    <x v="9"/>
    <x v="1"/>
    <x v="6"/>
    <x v="0"/>
    <x v="0"/>
    <s v="Mutual Fund"/>
    <s v="QUANT FLEXI CAP FUND"/>
  </r>
  <r>
    <n v="195819"/>
    <x v="56"/>
    <x v="591"/>
    <x v="1"/>
    <x v="0"/>
    <x v="0"/>
    <x v="0"/>
    <x v="0"/>
    <s v="Mutual Fund"/>
    <s v="Mirae Asset flexi cap fund"/>
  </r>
  <r>
    <n v="195817"/>
    <x v="56"/>
    <x v="590"/>
    <x v="25"/>
    <x v="1"/>
    <x v="6"/>
    <x v="0"/>
    <x v="0"/>
    <s v="Mutual Fund"/>
    <s v="CANARA ROBECO SMALL CAP FUND"/>
  </r>
  <r>
    <n v="195821"/>
    <x v="56"/>
    <x v="592"/>
    <x v="1"/>
    <x v="0"/>
    <x v="4"/>
    <x v="0"/>
    <x v="0"/>
    <s v="Mutual Fund"/>
    <s v="MIRAE ASSET FLEXICAP FUND"/>
  </r>
  <r>
    <n v="195820"/>
    <x v="56"/>
    <x v="592"/>
    <x v="9"/>
    <x v="1"/>
    <x v="4"/>
    <x v="0"/>
    <x v="0"/>
    <s v="Mutual Fund"/>
    <s v="KOTAK MULTICAP FUND"/>
  </r>
  <r>
    <n v="195815"/>
    <x v="56"/>
    <x v="590"/>
    <x v="14"/>
    <x v="1"/>
    <x v="6"/>
    <x v="0"/>
    <x v="0"/>
    <s v="Mutual Fund"/>
    <s v="MIRAE ASSET FLEXI CAP FUND"/>
  </r>
  <r>
    <n v="195827"/>
    <x v="56"/>
    <x v="522"/>
    <x v="25"/>
    <x v="0"/>
    <x v="1"/>
    <x v="0"/>
    <x v="0"/>
    <s v="Mutual Fund"/>
    <s v="KOTAK MULTICAP FUND"/>
  </r>
  <r>
    <n v="195828"/>
    <x v="56"/>
    <x v="522"/>
    <x v="25"/>
    <x v="0"/>
    <x v="1"/>
    <x v="0"/>
    <x v="0"/>
    <s v="Mutual Fund"/>
    <s v="QUANT SMALL CAP FUND"/>
  </r>
  <r>
    <n v="195831"/>
    <x v="56"/>
    <x v="522"/>
    <x v="25"/>
    <x v="0"/>
    <x v="1"/>
    <x v="0"/>
    <x v="0"/>
    <s v="Mutual Fund"/>
    <s v="MIRAE ASSET FLEXI CAP FUND"/>
  </r>
  <r>
    <n v="195830"/>
    <x v="56"/>
    <x v="522"/>
    <x v="25"/>
    <x v="0"/>
    <x v="1"/>
    <x v="0"/>
    <x v="0"/>
    <s v="Mutual Fund"/>
    <s v="ICICI PRUDENTIAL MULTI-ASSET FUND"/>
  </r>
  <r>
    <n v="196098"/>
    <x v="56"/>
    <x v="593"/>
    <x v="5"/>
    <x v="0"/>
    <x v="1"/>
    <x v="0"/>
    <x v="2"/>
    <s v="Mutual Fund"/>
    <s v="Mirae Asset Midcap Fund"/>
  </r>
  <r>
    <n v="196099"/>
    <x v="56"/>
    <x v="593"/>
    <x v="5"/>
    <x v="0"/>
    <x v="1"/>
    <x v="0"/>
    <x v="1"/>
    <s v="Mutual Fund"/>
    <s v="ICICI Prudential Multi-Asset Fund-Regular-"/>
  </r>
  <r>
    <n v="195829"/>
    <x v="56"/>
    <x v="522"/>
    <x v="25"/>
    <x v="0"/>
    <x v="1"/>
    <x v="0"/>
    <x v="0"/>
    <s v="Mutual Fund"/>
    <s v="HDFC FOCUSED 30 FUND"/>
  </r>
  <r>
    <n v="196097"/>
    <x v="56"/>
    <x v="328"/>
    <x v="3"/>
    <x v="0"/>
    <x v="1"/>
    <x v="0"/>
    <x v="1"/>
    <s v="Mutual Fund"/>
    <s v="ICICI Prudential Multi-Asset Fund-Regular-"/>
  </r>
  <r>
    <n v="195826"/>
    <x v="57"/>
    <x v="509"/>
    <x v="0"/>
    <x v="0"/>
    <x v="2"/>
    <x v="0"/>
    <x v="0"/>
    <s v="Mutual Fund"/>
    <s v="Kotak Multicap Fund"/>
  </r>
  <r>
    <n v="195844"/>
    <x v="57"/>
    <x v="594"/>
    <x v="11"/>
    <x v="0"/>
    <x v="2"/>
    <x v="0"/>
    <x v="1"/>
    <s v="Mutual Fund"/>
    <s v="Canara Robeco Small-cap Fund"/>
  </r>
  <r>
    <n v="195825"/>
    <x v="57"/>
    <x v="509"/>
    <x v="0"/>
    <x v="0"/>
    <x v="2"/>
    <x v="0"/>
    <x v="0"/>
    <s v="Mutual Fund"/>
    <s v="Quant Flexi-Cap Fund"/>
  </r>
  <r>
    <n v="195843"/>
    <x v="57"/>
    <x v="594"/>
    <x v="11"/>
    <x v="0"/>
    <x v="2"/>
    <x v="0"/>
    <x v="1"/>
    <s v="Mutual Fund"/>
    <s v="Quant Flexi-Cap Fund"/>
  </r>
  <r>
    <n v="195845"/>
    <x v="57"/>
    <x v="9"/>
    <x v="12"/>
    <x v="1"/>
    <x v="2"/>
    <x v="0"/>
    <x v="0"/>
    <s v="Mutual Fund"/>
    <s v="Parag Parikh Tax Saver Fund"/>
  </r>
  <r>
    <n v="195841"/>
    <x v="57"/>
    <x v="595"/>
    <x v="1"/>
    <x v="0"/>
    <x v="2"/>
    <x v="0"/>
    <x v="1"/>
    <s v="Mutual Fund"/>
    <s v="BOI Small, Mid &amp; Debt Fund"/>
  </r>
  <r>
    <n v="195849"/>
    <x v="57"/>
    <x v="596"/>
    <x v="1"/>
    <x v="0"/>
    <x v="4"/>
    <x v="0"/>
    <x v="0"/>
    <s v="Mutual Fund"/>
    <s v="MIRAE ASSET FLEXICAP FUND"/>
  </r>
  <r>
    <n v="195836"/>
    <x v="57"/>
    <x v="475"/>
    <x v="9"/>
    <x v="1"/>
    <x v="1"/>
    <x v="0"/>
    <x v="0"/>
    <s v="Mutual Fund"/>
    <s v="canara robeco small cap fund"/>
  </r>
  <r>
    <n v="195848"/>
    <x v="57"/>
    <x v="597"/>
    <x v="3"/>
    <x v="0"/>
    <x v="4"/>
    <x v="0"/>
    <x v="0"/>
    <s v="Mutual Fund"/>
    <s v="MIRAE ASSET FLEXICAP FUND"/>
  </r>
  <r>
    <n v="195842"/>
    <x v="57"/>
    <x v="595"/>
    <x v="0"/>
    <x v="0"/>
    <x v="2"/>
    <x v="0"/>
    <x v="0"/>
    <s v="Mutual Fund"/>
    <s v="ICICI Prudential Multi-Asset Fund"/>
  </r>
  <r>
    <n v="195824"/>
    <x v="57"/>
    <x v="598"/>
    <x v="3"/>
    <x v="0"/>
    <x v="0"/>
    <x v="0"/>
    <x v="1"/>
    <s v="Mutual Fund"/>
    <s v="Mirae Asset flexi cap fund"/>
  </r>
  <r>
    <n v="195847"/>
    <x v="57"/>
    <x v="599"/>
    <x v="14"/>
    <x v="1"/>
    <x v="6"/>
    <x v="0"/>
    <x v="1"/>
    <s v="Mutual Fund"/>
    <s v="MIRAE ASSET FLEXI CAP FUND"/>
  </r>
  <r>
    <n v="195840"/>
    <x v="57"/>
    <x v="236"/>
    <x v="3"/>
    <x v="0"/>
    <x v="1"/>
    <x v="0"/>
    <x v="0"/>
    <s v="Mutual Fund"/>
    <s v="kotak multicap fund"/>
  </r>
  <r>
    <n v="195822"/>
    <x v="57"/>
    <x v="585"/>
    <x v="6"/>
    <x v="1"/>
    <x v="1"/>
    <x v="0"/>
    <x v="0"/>
    <s v="Mutual Fund"/>
    <s v="BANK OF INDIA LIQUID FUND"/>
  </r>
  <r>
    <n v="195823"/>
    <x v="57"/>
    <x v="585"/>
    <x v="0"/>
    <x v="0"/>
    <x v="1"/>
    <x v="0"/>
    <x v="2"/>
    <s v="Mutual Fund"/>
    <s v="QUANT FLEXI CAP FUND"/>
  </r>
  <r>
    <n v="195837"/>
    <x v="57"/>
    <x v="475"/>
    <x v="9"/>
    <x v="1"/>
    <x v="1"/>
    <x v="0"/>
    <x v="0"/>
    <s v="Mutual Fund"/>
    <s v="quant active fund"/>
  </r>
  <r>
    <n v="195838"/>
    <x v="57"/>
    <x v="475"/>
    <x v="25"/>
    <x v="1"/>
    <x v="1"/>
    <x v="0"/>
    <x v="0"/>
    <s v="Mutual Fund"/>
    <s v="mirae asset mid cap fund"/>
  </r>
  <r>
    <n v="195839"/>
    <x v="57"/>
    <x v="475"/>
    <x v="25"/>
    <x v="1"/>
    <x v="1"/>
    <x v="0"/>
    <x v="0"/>
    <s v="Mutual Fund"/>
    <s v="quant absolute fund"/>
  </r>
  <r>
    <n v="195834"/>
    <x v="57"/>
    <x v="374"/>
    <x v="1"/>
    <x v="0"/>
    <x v="5"/>
    <x v="0"/>
    <x v="1"/>
    <s v="Mutual Fund"/>
    <s v="Mirae Asset Flexicap Fund"/>
  </r>
  <r>
    <n v="195832"/>
    <x v="57"/>
    <x v="600"/>
    <x v="0"/>
    <x v="1"/>
    <x v="3"/>
    <x v="0"/>
    <x v="0"/>
    <s v="Mutual Fund"/>
    <s v="MIRAE ASSET HYBRID EQUITY FUND"/>
  </r>
  <r>
    <n v="195846"/>
    <x v="57"/>
    <x v="601"/>
    <x v="3"/>
    <x v="0"/>
    <x v="6"/>
    <x v="0"/>
    <x v="1"/>
    <s v="Mutual Fund"/>
    <s v="MIRAE ASSET FLEXI CAP FUND"/>
  </r>
  <r>
    <n v="195835"/>
    <x v="57"/>
    <x v="475"/>
    <x v="6"/>
    <x v="1"/>
    <x v="1"/>
    <x v="0"/>
    <x v="0"/>
    <s v="Mutual Fund"/>
    <s v="axis growth opp. fund"/>
  </r>
  <r>
    <n v="196161"/>
    <x v="57"/>
    <x v="602"/>
    <x v="3"/>
    <x v="0"/>
    <x v="1"/>
    <x v="0"/>
    <x v="1"/>
    <s v="Mutual Fund"/>
    <s v="HDFC FOCUSED 30 FUND"/>
  </r>
  <r>
    <n v="195833"/>
    <x v="57"/>
    <x v="196"/>
    <x v="3"/>
    <x v="0"/>
    <x v="5"/>
    <x v="0"/>
    <x v="0"/>
    <s v="Mutual Fund"/>
    <s v="SBI SMALL CAP"/>
  </r>
  <r>
    <n v="195852"/>
    <x v="58"/>
    <x v="603"/>
    <x v="5"/>
    <x v="0"/>
    <x v="6"/>
    <x v="0"/>
    <x v="0"/>
    <s v="Mutual Fund"/>
    <s v="MIRAE ASSET FLEXI CAP FUND"/>
  </r>
  <r>
    <n v="195853"/>
    <x v="58"/>
    <x v="604"/>
    <x v="0"/>
    <x v="0"/>
    <x v="5"/>
    <x v="0"/>
    <x v="1"/>
    <s v="Mutual Fund"/>
    <s v="ICICI PRU Multi Asset Fund"/>
  </r>
  <r>
    <n v="195856"/>
    <x v="58"/>
    <x v="605"/>
    <x v="25"/>
    <x v="1"/>
    <x v="2"/>
    <x v="0"/>
    <x v="0"/>
    <s v="Mutual Fund"/>
    <s v="Canara Robeco Equity Tax Saver Fund."/>
  </r>
  <r>
    <n v="195858"/>
    <x v="58"/>
    <x v="584"/>
    <x v="1"/>
    <x v="0"/>
    <x v="0"/>
    <x v="0"/>
    <x v="0"/>
    <s v="Mutual Fund"/>
    <s v="Parag parikh Tax saver fund"/>
  </r>
  <r>
    <n v="195854"/>
    <x v="58"/>
    <x v="606"/>
    <x v="4"/>
    <x v="1"/>
    <x v="0"/>
    <x v="0"/>
    <x v="0"/>
    <s v="Mutual Fund"/>
    <s v="Parag parikh Tax saver fund"/>
  </r>
  <r>
    <n v="195850"/>
    <x v="58"/>
    <x v="585"/>
    <x v="6"/>
    <x v="1"/>
    <x v="1"/>
    <x v="0"/>
    <x v="0"/>
    <s v="Mutual Fund"/>
    <s v="Quant Liquid Plan"/>
  </r>
  <r>
    <n v="196180"/>
    <x v="58"/>
    <x v="406"/>
    <x v="0"/>
    <x v="0"/>
    <x v="1"/>
    <x v="0"/>
    <x v="1"/>
    <s v="Mutual Fund"/>
    <s v="quant flexi cap fund"/>
  </r>
  <r>
    <n v="195857"/>
    <x v="58"/>
    <x v="607"/>
    <x v="1"/>
    <x v="0"/>
    <x v="1"/>
    <x v="0"/>
    <x v="1"/>
    <s v="Mutual Fund"/>
    <s v="BOI SMALL CAP FUND"/>
  </r>
  <r>
    <n v="195851"/>
    <x v="58"/>
    <x v="585"/>
    <x v="6"/>
    <x v="1"/>
    <x v="1"/>
    <x v="0"/>
    <x v="0"/>
    <s v="Mutual Fund"/>
    <s v="Mirae Asset Cash Management Fund"/>
  </r>
  <r>
    <n v="195855"/>
    <x v="58"/>
    <x v="608"/>
    <x v="0"/>
    <x v="0"/>
    <x v="1"/>
    <x v="0"/>
    <x v="0"/>
    <s v="Mutual Fund"/>
    <s v="ICICI PRUDENTIAL MULTI-ASSET FUND"/>
  </r>
  <r>
    <n v="196177"/>
    <x v="58"/>
    <x v="609"/>
    <x v="0"/>
    <x v="0"/>
    <x v="1"/>
    <x v="0"/>
    <x v="1"/>
    <s v="Mutual Fund"/>
    <s v="icici pru multi asset fund"/>
  </r>
  <r>
    <n v="196176"/>
    <x v="58"/>
    <x v="609"/>
    <x v="4"/>
    <x v="0"/>
    <x v="1"/>
    <x v="0"/>
    <x v="1"/>
    <s v="Mutual Fund"/>
    <s v="quant flexi cap fund"/>
  </r>
  <r>
    <n v="196163"/>
    <x v="58"/>
    <x v="522"/>
    <x v="0"/>
    <x v="0"/>
    <x v="1"/>
    <x v="0"/>
    <x v="1"/>
    <s v="Mutual Fund"/>
    <s v="Axis Small Cap Fund Growth"/>
  </r>
  <r>
    <n v="195871"/>
    <x v="59"/>
    <x v="9"/>
    <x v="4"/>
    <x v="1"/>
    <x v="2"/>
    <x v="0"/>
    <x v="0"/>
    <s v="Mutual Fund"/>
    <s v="Parag Parikh Tax Saver Fund"/>
  </r>
  <r>
    <n v="195865"/>
    <x v="59"/>
    <x v="610"/>
    <x v="0"/>
    <x v="0"/>
    <x v="2"/>
    <x v="0"/>
    <x v="0"/>
    <s v="Mutual Fund"/>
    <s v="SBI small-cap fund."/>
  </r>
  <r>
    <n v="195872"/>
    <x v="59"/>
    <x v="416"/>
    <x v="4"/>
    <x v="1"/>
    <x v="2"/>
    <x v="0"/>
    <x v="0"/>
    <s v="Mutual Fund"/>
    <s v="BOI Tax Advantage Fund"/>
  </r>
  <r>
    <n v="195860"/>
    <x v="59"/>
    <x v="611"/>
    <x v="11"/>
    <x v="0"/>
    <x v="2"/>
    <x v="0"/>
    <x v="1"/>
    <s v="Mutual Fund"/>
    <s v="BOI small-cap fund"/>
  </r>
  <r>
    <n v="195864"/>
    <x v="59"/>
    <x v="612"/>
    <x v="0"/>
    <x v="0"/>
    <x v="2"/>
    <x v="0"/>
    <x v="0"/>
    <s v="Mutual Fund"/>
    <s v="ICICI Prudential Equity &amp; Debt Fund"/>
  </r>
  <r>
    <n v="195867"/>
    <x v="59"/>
    <x v="613"/>
    <x v="0"/>
    <x v="0"/>
    <x v="2"/>
    <x v="0"/>
    <x v="0"/>
    <s v="Mutual Fund"/>
    <s v="Kotak Multicap Fund"/>
  </r>
  <r>
    <n v="195868"/>
    <x v="59"/>
    <x v="613"/>
    <x v="0"/>
    <x v="0"/>
    <x v="2"/>
    <x v="0"/>
    <x v="0"/>
    <s v="Mutual Fund"/>
    <s v="ICICI Prudential Multi-Asset Fund"/>
  </r>
  <r>
    <n v="195874"/>
    <x v="59"/>
    <x v="416"/>
    <x v="4"/>
    <x v="1"/>
    <x v="2"/>
    <x v="0"/>
    <x v="0"/>
    <s v="Mutual Fund"/>
    <s v="Canara Robeco Small-cap Fund"/>
  </r>
  <r>
    <n v="195876"/>
    <x v="59"/>
    <x v="606"/>
    <x v="4"/>
    <x v="1"/>
    <x v="0"/>
    <x v="0"/>
    <x v="0"/>
    <s v="Mutual Fund"/>
    <s v="Bank of India Tax advantage fund"/>
  </r>
  <r>
    <n v="195873"/>
    <x v="59"/>
    <x v="416"/>
    <x v="4"/>
    <x v="1"/>
    <x v="2"/>
    <x v="0"/>
    <x v="0"/>
    <s v="Mutual Fund"/>
    <s v="BOI small-cap fund"/>
  </r>
  <r>
    <n v="195863"/>
    <x v="59"/>
    <x v="612"/>
    <x v="0"/>
    <x v="0"/>
    <x v="2"/>
    <x v="0"/>
    <x v="0"/>
    <s v="Mutual Fund"/>
    <s v="Canara Robeco Small-cap Fund"/>
  </r>
  <r>
    <n v="195866"/>
    <x v="59"/>
    <x v="610"/>
    <x v="0"/>
    <x v="0"/>
    <x v="2"/>
    <x v="0"/>
    <x v="0"/>
    <s v="Mutual Fund"/>
    <s v="Quant Flexi-Cap Fund"/>
  </r>
  <r>
    <n v="195869"/>
    <x v="59"/>
    <x v="614"/>
    <x v="4"/>
    <x v="0"/>
    <x v="2"/>
    <x v="0"/>
    <x v="1"/>
    <s v="Mutual Fund"/>
    <s v="ICICI Prudential Multi-Asset Fund"/>
  </r>
  <r>
    <n v="195905"/>
    <x v="59"/>
    <x v="615"/>
    <x v="3"/>
    <x v="0"/>
    <x v="1"/>
    <x v="0"/>
    <x v="0"/>
    <s v="Mutual Fund"/>
    <s v="ICICI PRUDENTIAL MULTI-ASSET FUND"/>
  </r>
  <r>
    <n v="196100"/>
    <x v="59"/>
    <x v="585"/>
    <x v="0"/>
    <x v="0"/>
    <x v="1"/>
    <x v="0"/>
    <x v="2"/>
    <s v="Mutual Fund"/>
    <s v="quant flexi cap fund"/>
  </r>
  <r>
    <n v="195879"/>
    <x v="59"/>
    <x v="224"/>
    <x v="1"/>
    <x v="0"/>
    <x v="5"/>
    <x v="0"/>
    <x v="0"/>
    <s v="Mutual Fund"/>
    <s v="HDFC Multicap Fund"/>
  </r>
  <r>
    <n v="195907"/>
    <x v="59"/>
    <x v="616"/>
    <x v="3"/>
    <x v="0"/>
    <x v="1"/>
    <x v="0"/>
    <x v="1"/>
    <s v="Mutual Fund"/>
    <s v="AXIS SMALL CAP FUND"/>
  </r>
  <r>
    <n v="196151"/>
    <x v="59"/>
    <x v="523"/>
    <x v="10"/>
    <x v="0"/>
    <x v="1"/>
    <x v="0"/>
    <x v="1"/>
    <s v="Mutual Fund"/>
    <s v="quant flexi cap fund"/>
  </r>
  <r>
    <n v="195875"/>
    <x v="59"/>
    <x v="585"/>
    <x v="6"/>
    <x v="1"/>
    <x v="1"/>
    <x v="0"/>
    <x v="0"/>
    <s v="Mutual Fund"/>
    <s v="kotak saving funs"/>
  </r>
  <r>
    <n v="195906"/>
    <x v="59"/>
    <x v="616"/>
    <x v="3"/>
    <x v="0"/>
    <x v="1"/>
    <x v="0"/>
    <x v="0"/>
    <s v="Mutual Fund"/>
    <s v="QUANT FLEXI CAP FUND"/>
  </r>
  <r>
    <n v="195878"/>
    <x v="59"/>
    <x v="617"/>
    <x v="7"/>
    <x v="0"/>
    <x v="6"/>
    <x v="0"/>
    <x v="0"/>
    <s v="Mutual Fund"/>
    <s v="SBI SMALL CAP FUND"/>
  </r>
  <r>
    <n v="195861"/>
    <x v="59"/>
    <x v="611"/>
    <x v="10"/>
    <x v="0"/>
    <x v="2"/>
    <x v="0"/>
    <x v="1"/>
    <s v="Mutual Fund"/>
    <s v="Quant Flexi-Cap Fund"/>
  </r>
  <r>
    <n v="195862"/>
    <x v="59"/>
    <x v="611"/>
    <x v="0"/>
    <x v="0"/>
    <x v="2"/>
    <x v="0"/>
    <x v="1"/>
    <s v="Mutual Fund"/>
    <s v="axis small-cap fund"/>
  </r>
  <r>
    <n v="195877"/>
    <x v="59"/>
    <x v="617"/>
    <x v="1"/>
    <x v="0"/>
    <x v="6"/>
    <x v="0"/>
    <x v="0"/>
    <s v="Mutual Fund"/>
    <s v="MIRAE ASSET FLEXI CAP FUND"/>
  </r>
  <r>
    <n v="195859"/>
    <x v="59"/>
    <x v="587"/>
    <x v="4"/>
    <x v="1"/>
    <x v="5"/>
    <x v="0"/>
    <x v="0"/>
    <s v="Mutual Fund"/>
    <s v="Mirae Asset Flexicap Fund"/>
  </r>
  <r>
    <n v="195880"/>
    <x v="59"/>
    <x v="618"/>
    <x v="11"/>
    <x v="0"/>
    <x v="5"/>
    <x v="0"/>
    <x v="1"/>
    <s v="Mutual Fund"/>
    <s v="Mirae Asset Flexicap Fund"/>
  </r>
  <r>
    <n v="195870"/>
    <x v="59"/>
    <x v="53"/>
    <x v="7"/>
    <x v="0"/>
    <x v="3"/>
    <x v="0"/>
    <x v="0"/>
    <s v="Mutual Fund"/>
    <s v="Mirae Asset flexi cap fund"/>
  </r>
  <r>
    <n v="195882"/>
    <x v="60"/>
    <x v="619"/>
    <x v="11"/>
    <x v="0"/>
    <x v="2"/>
    <x v="0"/>
    <x v="0"/>
    <s v="Mutual Fund"/>
    <s v="ICICI Prudential Multi-Asset Fund"/>
  </r>
  <r>
    <n v="195885"/>
    <x v="60"/>
    <x v="319"/>
    <x v="0"/>
    <x v="0"/>
    <x v="2"/>
    <x v="0"/>
    <x v="1"/>
    <s v="Mutual Fund"/>
    <s v="Kotak Multicap Fund"/>
  </r>
  <r>
    <n v="195881"/>
    <x v="60"/>
    <x v="619"/>
    <x v="11"/>
    <x v="0"/>
    <x v="2"/>
    <x v="0"/>
    <x v="0"/>
    <s v="Mutual Fund"/>
    <s v="Parag Parikh Tax Saver Fund"/>
  </r>
  <r>
    <n v="195886"/>
    <x v="60"/>
    <x v="319"/>
    <x v="0"/>
    <x v="0"/>
    <x v="2"/>
    <x v="0"/>
    <x v="1"/>
    <s v="Mutual Fund"/>
    <s v="Quant Flexi-Cap Fund"/>
  </r>
  <r>
    <n v="195884"/>
    <x v="60"/>
    <x v="620"/>
    <x v="11"/>
    <x v="0"/>
    <x v="2"/>
    <x v="1"/>
    <x v="0"/>
    <s v="Mutual Fund"/>
    <s v="HDFC MULTI-CAP FUND"/>
  </r>
  <r>
    <n v="195888"/>
    <x v="60"/>
    <x v="621"/>
    <x v="7"/>
    <x v="0"/>
    <x v="6"/>
    <x v="0"/>
    <x v="2"/>
    <s v="Mutual Fund"/>
    <s v="PARAG PARIKH FLEXI CAP FUND"/>
  </r>
  <r>
    <n v="195889"/>
    <x v="60"/>
    <x v="622"/>
    <x v="0"/>
    <x v="0"/>
    <x v="6"/>
    <x v="0"/>
    <x v="1"/>
    <s v="Mutual Fund"/>
    <s v="SBI SMALL CAP FUND"/>
  </r>
  <r>
    <n v="195891"/>
    <x v="60"/>
    <x v="600"/>
    <x v="4"/>
    <x v="1"/>
    <x v="3"/>
    <x v="0"/>
    <x v="0"/>
    <s v="Mutual Fund"/>
    <s v="ICICI Prudential Equity &amp; Debt Fund"/>
  </r>
  <r>
    <n v="195883"/>
    <x v="60"/>
    <x v="620"/>
    <x v="11"/>
    <x v="0"/>
    <x v="2"/>
    <x v="1"/>
    <x v="0"/>
    <s v="Mutual Fund"/>
    <s v="ICICI Prudential Equity &amp; Debt Fund"/>
  </r>
  <r>
    <n v="195887"/>
    <x v="60"/>
    <x v="623"/>
    <x v="0"/>
    <x v="0"/>
    <x v="2"/>
    <x v="0"/>
    <x v="1"/>
    <s v="Mutual Fund"/>
    <s v="HDFC MULTI-CAP FUND"/>
  </r>
  <r>
    <n v="195890"/>
    <x v="60"/>
    <x v="624"/>
    <x v="7"/>
    <x v="0"/>
    <x v="6"/>
    <x v="0"/>
    <x v="0"/>
    <s v="Mutual Fund"/>
    <s v="MIRAE ASSET FLEXI CAP FUND"/>
  </r>
  <r>
    <n v="195896"/>
    <x v="61"/>
    <x v="625"/>
    <x v="1"/>
    <x v="0"/>
    <x v="3"/>
    <x v="0"/>
    <x v="2"/>
    <s v="Mutual Fund"/>
    <s v="Canara Robeco Equity Tax Saver Fund"/>
  </r>
  <r>
    <n v="195894"/>
    <x v="61"/>
    <x v="524"/>
    <x v="0"/>
    <x v="0"/>
    <x v="6"/>
    <x v="0"/>
    <x v="0"/>
    <s v="Mutual Fund"/>
    <s v="MIRAE ASSET TAX SAVER FUND"/>
  </r>
  <r>
    <n v="195895"/>
    <x v="61"/>
    <x v="322"/>
    <x v="6"/>
    <x v="1"/>
    <x v="2"/>
    <x v="0"/>
    <x v="0"/>
    <s v="Mutual Fund"/>
    <s v="Mirae Asset Tax Saver Fund"/>
  </r>
  <r>
    <n v="195893"/>
    <x v="61"/>
    <x v="418"/>
    <x v="0"/>
    <x v="0"/>
    <x v="1"/>
    <x v="0"/>
    <x v="2"/>
    <s v="Mutual Fund"/>
    <s v="CANARA ROBECO FOCUSED EQUITY FUND"/>
  </r>
  <r>
    <n v="195892"/>
    <x v="61"/>
    <x v="418"/>
    <x v="0"/>
    <x v="0"/>
    <x v="1"/>
    <x v="0"/>
    <x v="1"/>
    <s v="Mutual Fund"/>
    <s v="CANARA ROBECO FOCUSED EQUITY FUND"/>
  </r>
  <r>
    <n v="196108"/>
    <x v="61"/>
    <x v="626"/>
    <x v="3"/>
    <x v="0"/>
    <x v="1"/>
    <x v="0"/>
    <x v="2"/>
    <s v="Mutual Fund"/>
    <s v="Parag Parikh Flexi-cap Fund"/>
  </r>
  <r>
    <n v="196102"/>
    <x v="61"/>
    <x v="37"/>
    <x v="0"/>
    <x v="0"/>
    <x v="1"/>
    <x v="0"/>
    <x v="1"/>
    <s v="Mutual Fund"/>
    <s v="hdfc focused 30"/>
  </r>
  <r>
    <n v="196101"/>
    <x v="61"/>
    <x v="37"/>
    <x v="3"/>
    <x v="0"/>
    <x v="1"/>
    <x v="0"/>
    <x v="2"/>
    <s v="Mutual Fund"/>
    <s v="quant tax saver fund"/>
  </r>
  <r>
    <n v="195910"/>
    <x v="62"/>
    <x v="627"/>
    <x v="0"/>
    <x v="0"/>
    <x v="2"/>
    <x v="0"/>
    <x v="2"/>
    <s v="Mutual Fund"/>
    <s v="Quant absolute fund"/>
  </r>
  <r>
    <n v="195919"/>
    <x v="62"/>
    <x v="628"/>
    <x v="0"/>
    <x v="0"/>
    <x v="2"/>
    <x v="1"/>
    <x v="1"/>
    <s v="Mutual Fund"/>
    <s v="ICICI Prudential Equity &amp; Debt Fund"/>
  </r>
  <r>
    <n v="195911"/>
    <x v="62"/>
    <x v="627"/>
    <x v="4"/>
    <x v="0"/>
    <x v="2"/>
    <x v="0"/>
    <x v="1"/>
    <s v="Mutual Fund"/>
    <s v="ICICI Prudential Multi-Asset Fund"/>
  </r>
  <r>
    <n v="195921"/>
    <x v="62"/>
    <x v="628"/>
    <x v="3"/>
    <x v="0"/>
    <x v="2"/>
    <x v="1"/>
    <x v="0"/>
    <s v="Mutual Fund"/>
    <s v="HDFC MULTI-CAP FUND"/>
  </r>
  <r>
    <n v="195920"/>
    <x v="62"/>
    <x v="628"/>
    <x v="1"/>
    <x v="0"/>
    <x v="2"/>
    <x v="1"/>
    <x v="1"/>
    <s v="Mutual Fund"/>
    <s v="HDFC MULTI-CAP FUND"/>
  </r>
  <r>
    <n v="195912"/>
    <x v="62"/>
    <x v="629"/>
    <x v="3"/>
    <x v="0"/>
    <x v="2"/>
    <x v="1"/>
    <x v="0"/>
    <s v="Mutual Fund"/>
    <s v="Mirae Asset Flexi-cap Fund"/>
  </r>
  <r>
    <n v="195934"/>
    <x v="62"/>
    <x v="630"/>
    <x v="0"/>
    <x v="0"/>
    <x v="6"/>
    <x v="0"/>
    <x v="2"/>
    <s v="Mutual Fund"/>
    <s v="PARAG PARIKH FLEXI CAP FUND"/>
  </r>
  <r>
    <n v="195933"/>
    <x v="62"/>
    <x v="630"/>
    <x v="11"/>
    <x v="0"/>
    <x v="6"/>
    <x v="0"/>
    <x v="2"/>
    <s v="Mutual Fund"/>
    <s v="MIRAE ASSET EMERGING BLUECHIP FUND"/>
  </r>
  <r>
    <n v="195935"/>
    <x v="62"/>
    <x v="631"/>
    <x v="0"/>
    <x v="0"/>
    <x v="6"/>
    <x v="0"/>
    <x v="1"/>
    <s v="Mutual Fund"/>
    <s v="SBI SMALL CAP FUND"/>
  </r>
  <r>
    <n v="195909"/>
    <x v="62"/>
    <x v="627"/>
    <x v="4"/>
    <x v="0"/>
    <x v="2"/>
    <x v="0"/>
    <x v="2"/>
    <s v="Mutual Fund"/>
    <s v="Canara Robeco Small-cap Fund"/>
  </r>
  <r>
    <n v="195931"/>
    <x v="62"/>
    <x v="416"/>
    <x v="9"/>
    <x v="1"/>
    <x v="2"/>
    <x v="0"/>
    <x v="0"/>
    <s v="Mutual Fund"/>
    <s v="Parag Parikh Tax Saver Fund"/>
  </r>
  <r>
    <n v="195923"/>
    <x v="62"/>
    <x v="619"/>
    <x v="4"/>
    <x v="1"/>
    <x v="2"/>
    <x v="0"/>
    <x v="0"/>
    <s v="Mutual Fund"/>
    <s v="Quant tax plan"/>
  </r>
  <r>
    <n v="195928"/>
    <x v="62"/>
    <x v="632"/>
    <x v="33"/>
    <x v="1"/>
    <x v="0"/>
    <x v="0"/>
    <x v="0"/>
    <s v="Mutual Fund"/>
    <s v="Canara Robeco Small cap fund"/>
  </r>
  <r>
    <n v="195927"/>
    <x v="62"/>
    <x v="632"/>
    <x v="33"/>
    <x v="1"/>
    <x v="0"/>
    <x v="0"/>
    <x v="0"/>
    <s v="Mutual Fund"/>
    <s v="Tata Small cap fund"/>
  </r>
  <r>
    <n v="195924"/>
    <x v="62"/>
    <x v="632"/>
    <x v="32"/>
    <x v="1"/>
    <x v="0"/>
    <x v="0"/>
    <x v="0"/>
    <s v="Mutual Fund"/>
    <s v="ICICI Prudential Multi Asset Fund"/>
  </r>
  <r>
    <n v="195929"/>
    <x v="62"/>
    <x v="29"/>
    <x v="32"/>
    <x v="1"/>
    <x v="0"/>
    <x v="0"/>
    <x v="0"/>
    <s v="Mutual Fund"/>
    <s v="Kotak multi asset allocator FoF"/>
  </r>
  <r>
    <n v="195925"/>
    <x v="62"/>
    <x v="632"/>
    <x v="33"/>
    <x v="1"/>
    <x v="0"/>
    <x v="0"/>
    <x v="0"/>
    <s v="Mutual Fund"/>
    <s v="JM Flexi Cap fund"/>
  </r>
  <r>
    <n v="195926"/>
    <x v="62"/>
    <x v="632"/>
    <x v="33"/>
    <x v="1"/>
    <x v="0"/>
    <x v="0"/>
    <x v="0"/>
    <s v="Mutual Fund"/>
    <s v="Quant Flexi Cap fund"/>
  </r>
  <r>
    <n v="195908"/>
    <x v="62"/>
    <x v="627"/>
    <x v="0"/>
    <x v="0"/>
    <x v="2"/>
    <x v="0"/>
    <x v="2"/>
    <s v="Mutual Fund"/>
    <s v="BOI Flexi-Cap Fund"/>
  </r>
  <r>
    <n v="195922"/>
    <x v="62"/>
    <x v="619"/>
    <x v="4"/>
    <x v="1"/>
    <x v="2"/>
    <x v="0"/>
    <x v="0"/>
    <s v="Mutual Fund"/>
    <s v="BOI Tax Advantage Fund"/>
  </r>
  <r>
    <n v="195913"/>
    <x v="62"/>
    <x v="629"/>
    <x v="3"/>
    <x v="0"/>
    <x v="2"/>
    <x v="1"/>
    <x v="0"/>
    <s v="Mutual Fund"/>
    <s v="Quant Flexi-Cap Fund"/>
  </r>
  <r>
    <n v="195898"/>
    <x v="62"/>
    <x v="416"/>
    <x v="9"/>
    <x v="1"/>
    <x v="2"/>
    <x v="0"/>
    <x v="0"/>
    <s v="Mutual Fund"/>
    <s v="Parag Parikh Tax Saver Fund"/>
  </r>
  <r>
    <n v="195897"/>
    <x v="62"/>
    <x v="633"/>
    <x v="8"/>
    <x v="0"/>
    <x v="2"/>
    <x v="0"/>
    <x v="1"/>
    <s v="Mutual Fund"/>
    <s v="ICICI Prudential Multi-Asset Fund"/>
  </r>
  <r>
    <n v="195932"/>
    <x v="62"/>
    <x v="630"/>
    <x v="3"/>
    <x v="0"/>
    <x v="6"/>
    <x v="0"/>
    <x v="0"/>
    <s v="Mutual Fund"/>
    <s v="MIRAE ASSET FLEXI CAP FUND"/>
  </r>
  <r>
    <n v="196104"/>
    <x v="62"/>
    <x v="634"/>
    <x v="0"/>
    <x v="0"/>
    <x v="1"/>
    <x v="0"/>
    <x v="2"/>
    <s v="Mutual Fund"/>
    <s v="KOTAK EQUITY OPPORTUNITIES FUND - GROWTH"/>
  </r>
  <r>
    <n v="196129"/>
    <x v="62"/>
    <x v="635"/>
    <x v="11"/>
    <x v="0"/>
    <x v="1"/>
    <x v="0"/>
    <x v="2"/>
    <s v="Mutual Fund"/>
    <s v="mirae asset emerging"/>
  </r>
  <r>
    <n v="196128"/>
    <x v="62"/>
    <x v="635"/>
    <x v="1"/>
    <x v="0"/>
    <x v="1"/>
    <x v="0"/>
    <x v="1"/>
    <s v="Mutual Fund"/>
    <s v="ICICI Prudential Multi-Asset Fund-Regular-"/>
  </r>
  <r>
    <n v="195914"/>
    <x v="62"/>
    <x v="636"/>
    <x v="4"/>
    <x v="1"/>
    <x v="1"/>
    <x v="0"/>
    <x v="0"/>
    <s v="Mutual Fund"/>
    <s v="quant flexi cap fund"/>
  </r>
  <r>
    <n v="196114"/>
    <x v="62"/>
    <x v="637"/>
    <x v="3"/>
    <x v="0"/>
    <x v="1"/>
    <x v="0"/>
    <x v="2"/>
    <s v="Mutual Fund"/>
    <s v="MIRAE ASSET MIDCAP FUND - REGULAR PLAN-GROWTH OPTION"/>
  </r>
  <r>
    <n v="196113"/>
    <x v="62"/>
    <x v="638"/>
    <x v="0"/>
    <x v="0"/>
    <x v="1"/>
    <x v="0"/>
    <x v="2"/>
    <s v="Mutual Fund"/>
    <s v="PARAG PARIKH FLEXI CAP FUND - REGULAR PLAN - GROWTH"/>
  </r>
  <r>
    <n v="196166"/>
    <x v="62"/>
    <x v="639"/>
    <x v="3"/>
    <x v="0"/>
    <x v="1"/>
    <x v="0"/>
    <x v="1"/>
    <s v="Mutual Fund"/>
    <s v="icici pru multi asset fund"/>
  </r>
  <r>
    <n v="196105"/>
    <x v="62"/>
    <x v="342"/>
    <x v="10"/>
    <x v="0"/>
    <x v="1"/>
    <x v="0"/>
    <x v="2"/>
    <s v="Mutual Fund"/>
    <s v="Parag Parikh Flexi-cap Fund"/>
  </r>
  <r>
    <n v="196106"/>
    <x v="62"/>
    <x v="342"/>
    <x v="24"/>
    <x v="0"/>
    <x v="1"/>
    <x v="0"/>
    <x v="2"/>
    <s v="Mutual Fund"/>
    <s v="mirae asset mid cap fund"/>
  </r>
  <r>
    <n v="196127"/>
    <x v="62"/>
    <x v="640"/>
    <x v="1"/>
    <x v="0"/>
    <x v="1"/>
    <x v="0"/>
    <x v="2"/>
    <s v="Mutual Fund"/>
    <s v="HDFC MID-CAP OPPORTUNITIES FUND"/>
  </r>
  <r>
    <n v="196126"/>
    <x v="62"/>
    <x v="640"/>
    <x v="0"/>
    <x v="0"/>
    <x v="1"/>
    <x v="0"/>
    <x v="2"/>
    <s v="Mutual Fund"/>
    <s v="mirae asset mid cap fund"/>
  </r>
  <r>
    <n v="196167"/>
    <x v="62"/>
    <x v="639"/>
    <x v="3"/>
    <x v="0"/>
    <x v="1"/>
    <x v="0"/>
    <x v="1"/>
    <s v="Mutual Fund"/>
    <s v="quant flexi cap fund"/>
  </r>
  <r>
    <n v="196103"/>
    <x v="62"/>
    <x v="209"/>
    <x v="3"/>
    <x v="0"/>
    <x v="1"/>
    <x v="0"/>
    <x v="2"/>
    <s v="Mutual Fund"/>
    <s v="ppfas flexi cap"/>
  </r>
  <r>
    <n v="195899"/>
    <x v="62"/>
    <x v="641"/>
    <x v="1"/>
    <x v="0"/>
    <x v="6"/>
    <x v="0"/>
    <x v="0"/>
    <s v="Mutual Fund"/>
    <s v="MIRAE ASSET FLEXI CAP FUND"/>
  </r>
  <r>
    <n v="195902"/>
    <x v="62"/>
    <x v="642"/>
    <x v="7"/>
    <x v="0"/>
    <x v="6"/>
    <x v="0"/>
    <x v="0"/>
    <s v="Mutual Fund"/>
    <s v="MIRAE ASSET HYBRID EQUITY FUND"/>
  </r>
  <r>
    <n v="195930"/>
    <x v="62"/>
    <x v="643"/>
    <x v="11"/>
    <x v="0"/>
    <x v="5"/>
    <x v="0"/>
    <x v="1"/>
    <s v="Mutual Fund"/>
    <s v="ICICI PRU Multi Asset Fund"/>
  </r>
  <r>
    <n v="195936"/>
    <x v="62"/>
    <x v="644"/>
    <x v="1"/>
    <x v="0"/>
    <x v="6"/>
    <x v="0"/>
    <x v="2"/>
    <s v="Mutual Fund"/>
    <s v="MIRAE ASSET EMERGING BLUECHIP FUND"/>
  </r>
  <r>
    <n v="195901"/>
    <x v="62"/>
    <x v="641"/>
    <x v="10"/>
    <x v="0"/>
    <x v="6"/>
    <x v="0"/>
    <x v="0"/>
    <s v="Mutual Fund"/>
    <s v="MIRAE ASSET MID CAP FUND"/>
  </r>
  <r>
    <n v="195900"/>
    <x v="62"/>
    <x v="641"/>
    <x v="1"/>
    <x v="0"/>
    <x v="6"/>
    <x v="0"/>
    <x v="0"/>
    <s v="Mutual Fund"/>
    <s v="PARAG PARIKH FLEXI CAP FUND"/>
  </r>
  <r>
    <n v="195903"/>
    <x v="62"/>
    <x v="638"/>
    <x v="0"/>
    <x v="0"/>
    <x v="1"/>
    <x v="0"/>
    <x v="1"/>
    <s v="Mutual Fund"/>
    <s v="canara robeco small cap fund"/>
  </r>
  <r>
    <n v="195904"/>
    <x v="62"/>
    <x v="634"/>
    <x v="0"/>
    <x v="0"/>
    <x v="1"/>
    <x v="0"/>
    <x v="2"/>
    <s v="Mutual Fund"/>
    <s v="KOTAK EQUITY OPPORTUNITIES FUND"/>
  </r>
  <r>
    <n v="195916"/>
    <x v="62"/>
    <x v="209"/>
    <x v="3"/>
    <x v="0"/>
    <x v="1"/>
    <x v="0"/>
    <x v="2"/>
    <s v="Mutual Fund"/>
    <s v="ppfas flexi cap fund"/>
  </r>
  <r>
    <n v="195917"/>
    <x v="62"/>
    <x v="645"/>
    <x v="7"/>
    <x v="0"/>
    <x v="5"/>
    <x v="0"/>
    <x v="1"/>
    <s v="Mutual Fund"/>
    <s v="ICICI Pru value Discovery Fund"/>
  </r>
  <r>
    <n v="195918"/>
    <x v="62"/>
    <x v="645"/>
    <x v="7"/>
    <x v="0"/>
    <x v="5"/>
    <x v="0"/>
    <x v="1"/>
    <s v="Mutual Fund"/>
    <s v="Mirae Asset Midcap Fund"/>
  </r>
  <r>
    <n v="195915"/>
    <x v="62"/>
    <x v="239"/>
    <x v="4"/>
    <x v="1"/>
    <x v="1"/>
    <x v="0"/>
    <x v="0"/>
    <s v="Mutual Fund"/>
    <s v="Quant Mid Cap Fund"/>
  </r>
  <r>
    <n v="195947"/>
    <x v="63"/>
    <x v="646"/>
    <x v="11"/>
    <x v="0"/>
    <x v="6"/>
    <x v="0"/>
    <x v="1"/>
    <s v="Mutual Fund"/>
    <s v="ICICI PRUDENTIAL EQUITY &amp; DEBT FUND"/>
  </r>
  <r>
    <n v="195948"/>
    <x v="63"/>
    <x v="646"/>
    <x v="18"/>
    <x v="0"/>
    <x v="6"/>
    <x v="0"/>
    <x v="1"/>
    <s v="Mutual Fund"/>
    <s v="MIRAE ASSET FLEXI CAP FUND"/>
  </r>
  <r>
    <n v="195940"/>
    <x v="63"/>
    <x v="9"/>
    <x v="4"/>
    <x v="1"/>
    <x v="2"/>
    <x v="0"/>
    <x v="0"/>
    <s v="Mutual Fund"/>
    <s v="Parag Parikh Tax Saver Fund"/>
  </r>
  <r>
    <n v="195946"/>
    <x v="63"/>
    <x v="646"/>
    <x v="11"/>
    <x v="0"/>
    <x v="6"/>
    <x v="0"/>
    <x v="1"/>
    <s v="Mutual Fund"/>
    <s v="HDFC FOCUSED 30 FUND"/>
  </r>
  <r>
    <n v="195949"/>
    <x v="63"/>
    <x v="646"/>
    <x v="11"/>
    <x v="0"/>
    <x v="6"/>
    <x v="0"/>
    <x v="2"/>
    <s v="Mutual Fund"/>
    <s v="PARAG PARIKH FLEXI CAP FUND"/>
  </r>
  <r>
    <n v="195944"/>
    <x v="63"/>
    <x v="260"/>
    <x v="7"/>
    <x v="0"/>
    <x v="6"/>
    <x v="0"/>
    <x v="1"/>
    <s v="Mutual Fund"/>
    <s v="MIRAE ASSET FLEXI CAP FUND"/>
  </r>
  <r>
    <n v="195945"/>
    <x v="63"/>
    <x v="145"/>
    <x v="11"/>
    <x v="0"/>
    <x v="6"/>
    <x v="0"/>
    <x v="1"/>
    <s v="Mutual Fund"/>
    <s v="HDFC FOCUSED 30 FUND"/>
  </r>
  <r>
    <n v="195954"/>
    <x v="63"/>
    <x v="647"/>
    <x v="17"/>
    <x v="0"/>
    <x v="2"/>
    <x v="0"/>
    <x v="1"/>
    <s v="Mutual Fund"/>
    <s v="axis small-cap fund"/>
  </r>
  <r>
    <n v="195950"/>
    <x v="63"/>
    <x v="648"/>
    <x v="50"/>
    <x v="1"/>
    <x v="0"/>
    <x v="0"/>
    <x v="0"/>
    <s v="Mutual Fund"/>
    <s v="Quant Flexi Cap Fund"/>
  </r>
  <r>
    <n v="195951"/>
    <x v="63"/>
    <x v="648"/>
    <x v="50"/>
    <x v="1"/>
    <x v="0"/>
    <x v="0"/>
    <x v="0"/>
    <s v="Mutual Fund"/>
    <s v="ICICI Prudential Multi Asset Fund"/>
  </r>
  <r>
    <n v="195942"/>
    <x v="63"/>
    <x v="649"/>
    <x v="10"/>
    <x v="0"/>
    <x v="2"/>
    <x v="0"/>
    <x v="1"/>
    <s v="Mutual Fund"/>
    <s v="SBI small-cap fund."/>
  </r>
  <r>
    <n v="195937"/>
    <x v="63"/>
    <x v="650"/>
    <x v="1"/>
    <x v="0"/>
    <x v="2"/>
    <x v="0"/>
    <x v="1"/>
    <s v="Mutual Fund"/>
    <s v="DSP Small-cap Fund"/>
  </r>
  <r>
    <n v="195938"/>
    <x v="63"/>
    <x v="650"/>
    <x v="11"/>
    <x v="0"/>
    <x v="2"/>
    <x v="0"/>
    <x v="1"/>
    <s v="Mutual Fund"/>
    <s v="HDFC MULTI-CAP FUND"/>
  </r>
  <r>
    <n v="195939"/>
    <x v="63"/>
    <x v="650"/>
    <x v="7"/>
    <x v="0"/>
    <x v="2"/>
    <x v="0"/>
    <x v="0"/>
    <s v="Mutual Fund"/>
    <s v="HDFC MULTI-CAP FUND"/>
  </r>
  <r>
    <n v="196136"/>
    <x v="63"/>
    <x v="651"/>
    <x v="3"/>
    <x v="0"/>
    <x v="1"/>
    <x v="0"/>
    <x v="1"/>
    <s v="Mutual Fund"/>
    <s v="inveco small cap fund"/>
  </r>
  <r>
    <n v="196173"/>
    <x v="63"/>
    <x v="652"/>
    <x v="7"/>
    <x v="0"/>
    <x v="1"/>
    <x v="0"/>
    <x v="1"/>
    <s v="Mutual Fund"/>
    <s v="ppfas tax saver fund"/>
  </r>
  <r>
    <n v="196107"/>
    <x v="63"/>
    <x v="427"/>
    <x v="3"/>
    <x v="0"/>
    <x v="1"/>
    <x v="0"/>
    <x v="1"/>
    <s v="Mutual Fund"/>
    <s v="Axis Small Cap Fund Growth"/>
  </r>
  <r>
    <n v="196153"/>
    <x v="63"/>
    <x v="653"/>
    <x v="1"/>
    <x v="0"/>
    <x v="1"/>
    <x v="0"/>
    <x v="1"/>
    <s v="Mutual Fund"/>
    <s v="quant flexi cap fund"/>
  </r>
  <r>
    <n v="196135"/>
    <x v="63"/>
    <x v="654"/>
    <x v="7"/>
    <x v="0"/>
    <x v="1"/>
    <x v="0"/>
    <x v="2"/>
    <s v="Mutual Fund"/>
    <s v="axis flexi cap"/>
  </r>
  <r>
    <n v="196134"/>
    <x v="63"/>
    <x v="655"/>
    <x v="0"/>
    <x v="0"/>
    <x v="1"/>
    <x v="0"/>
    <x v="1"/>
    <s v="Mutual Fund"/>
    <s v="icici pru multi asset fund"/>
  </r>
  <r>
    <n v="196172"/>
    <x v="63"/>
    <x v="476"/>
    <x v="1"/>
    <x v="0"/>
    <x v="1"/>
    <x v="0"/>
    <x v="1"/>
    <s v="Mutual Fund"/>
    <s v="CANARA ROBECO SMALL CAP FUND"/>
  </r>
  <r>
    <n v="196165"/>
    <x v="63"/>
    <x v="616"/>
    <x v="3"/>
    <x v="0"/>
    <x v="1"/>
    <x v="0"/>
    <x v="1"/>
    <s v="Mutual Fund"/>
    <s v="Axis Small Cap Fund Growth"/>
  </r>
  <r>
    <n v="195953"/>
    <x v="63"/>
    <x v="111"/>
    <x v="1"/>
    <x v="0"/>
    <x v="5"/>
    <x v="0"/>
    <x v="1"/>
    <s v="Mutual Fund"/>
    <s v="ICICI PRU Multi Asset Fund"/>
  </r>
  <r>
    <n v="195952"/>
    <x v="63"/>
    <x v="656"/>
    <x v="1"/>
    <x v="0"/>
    <x v="5"/>
    <x v="0"/>
    <x v="1"/>
    <s v="Mutual Fund"/>
    <s v="ICICI PRU Multi Asset Fund"/>
  </r>
  <r>
    <n v="195941"/>
    <x v="63"/>
    <x v="311"/>
    <x v="0"/>
    <x v="1"/>
    <x v="3"/>
    <x v="0"/>
    <x v="0"/>
    <s v="Mutual Fund"/>
    <s v="QUANT ACTIVE FUND"/>
  </r>
  <r>
    <n v="195943"/>
    <x v="63"/>
    <x v="657"/>
    <x v="7"/>
    <x v="0"/>
    <x v="5"/>
    <x v="1"/>
    <x v="0"/>
    <s v="Mutual Fund"/>
    <s v="Mirae Asset Flexicap Fund"/>
  </r>
  <r>
    <n v="196150"/>
    <x v="63"/>
    <x v="607"/>
    <x v="1"/>
    <x v="0"/>
    <x v="1"/>
    <x v="0"/>
    <x v="1"/>
    <s v="Mutual Fund"/>
    <s v="sbi small cap"/>
  </r>
  <r>
    <n v="195955"/>
    <x v="63"/>
    <x v="658"/>
    <x v="51"/>
    <x v="1"/>
    <x v="1"/>
    <x v="0"/>
    <x v="0"/>
    <s v="Mutual Fund"/>
    <s v="PARAG PARIKH TAX SAVER FUND"/>
  </r>
  <r>
    <n v="196164"/>
    <x v="63"/>
    <x v="572"/>
    <x v="1"/>
    <x v="0"/>
    <x v="1"/>
    <x v="0"/>
    <x v="1"/>
    <s v="Mutual Fund"/>
    <s v="quant flexi cap fund"/>
  </r>
  <r>
    <n v="196152"/>
    <x v="63"/>
    <x v="585"/>
    <x v="3"/>
    <x v="0"/>
    <x v="1"/>
    <x v="0"/>
    <x v="1"/>
    <s v="Mutual Fund"/>
    <s v="KOTAK MULTICAP FUND"/>
  </r>
  <r>
    <n v="195980"/>
    <x v="64"/>
    <x v="659"/>
    <x v="18"/>
    <x v="0"/>
    <x v="2"/>
    <x v="0"/>
    <x v="0"/>
    <s v="Mutual Fund"/>
    <s v="Canara Robeco Small-cap Fund"/>
  </r>
  <r>
    <n v="195979"/>
    <x v="64"/>
    <x v="660"/>
    <x v="3"/>
    <x v="0"/>
    <x v="2"/>
    <x v="0"/>
    <x v="0"/>
    <s v="Mutual Fund"/>
    <s v="Quant Flexi-Cap Fund"/>
  </r>
  <r>
    <n v="195978"/>
    <x v="64"/>
    <x v="660"/>
    <x v="0"/>
    <x v="0"/>
    <x v="2"/>
    <x v="0"/>
    <x v="0"/>
    <s v="Mutual Fund"/>
    <s v="ICICI Prudential Multi-Asset Fund"/>
  </r>
  <r>
    <n v="195972"/>
    <x v="64"/>
    <x v="661"/>
    <x v="1"/>
    <x v="0"/>
    <x v="6"/>
    <x v="0"/>
    <x v="2"/>
    <s v="Mutual Fund"/>
    <s v="MIRAE ASSET EMERGING BLUECHIP FUND"/>
  </r>
  <r>
    <n v="195966"/>
    <x v="64"/>
    <x v="662"/>
    <x v="0"/>
    <x v="0"/>
    <x v="6"/>
    <x v="0"/>
    <x v="0"/>
    <s v="Mutual Fund"/>
    <s v="MIRAE ASSET FLEXI CAP FUND"/>
  </r>
  <r>
    <n v="195968"/>
    <x v="64"/>
    <x v="663"/>
    <x v="11"/>
    <x v="0"/>
    <x v="6"/>
    <x v="0"/>
    <x v="0"/>
    <s v="Mutual Fund"/>
    <s v="HDFC FOCUSED 30 FUND"/>
  </r>
  <r>
    <n v="195971"/>
    <x v="64"/>
    <x v="661"/>
    <x v="7"/>
    <x v="0"/>
    <x v="6"/>
    <x v="0"/>
    <x v="1"/>
    <s v="Mutual Fund"/>
    <s v="ICICI PRUDENTIAL EQUITY &amp; DEBT FUND"/>
  </r>
  <r>
    <n v="195969"/>
    <x v="64"/>
    <x v="663"/>
    <x v="11"/>
    <x v="0"/>
    <x v="6"/>
    <x v="0"/>
    <x v="1"/>
    <s v="Mutual Fund"/>
    <s v="ICICI PRUDENTIAL EQUITY &amp; DEBT FUND"/>
  </r>
  <r>
    <n v="195976"/>
    <x v="64"/>
    <x v="664"/>
    <x v="3"/>
    <x v="0"/>
    <x v="0"/>
    <x v="0"/>
    <x v="2"/>
    <s v="Mutual Fund"/>
    <s v="Mirae Asset Tax saver fund"/>
  </r>
  <r>
    <n v="195986"/>
    <x v="64"/>
    <x v="185"/>
    <x v="12"/>
    <x v="1"/>
    <x v="2"/>
    <x v="0"/>
    <x v="0"/>
    <s v="Mutual Fund"/>
    <s v="Mirae Asset Mid-Cap Fund."/>
  </r>
  <r>
    <n v="195963"/>
    <x v="64"/>
    <x v="219"/>
    <x v="6"/>
    <x v="1"/>
    <x v="5"/>
    <x v="0"/>
    <x v="0"/>
    <s v="Mutual Fund"/>
    <s v="Mirae Asset Tax Saver"/>
  </r>
  <r>
    <n v="195977"/>
    <x v="64"/>
    <x v="665"/>
    <x v="19"/>
    <x v="0"/>
    <x v="0"/>
    <x v="0"/>
    <x v="2"/>
    <s v="Mutual Fund"/>
    <s v="Axis Flexi Cap Fund"/>
  </r>
  <r>
    <n v="195985"/>
    <x v="64"/>
    <x v="185"/>
    <x v="12"/>
    <x v="1"/>
    <x v="2"/>
    <x v="0"/>
    <x v="0"/>
    <s v="Mutual Fund"/>
    <s v="canara robeco emerging equities fund"/>
  </r>
  <r>
    <n v="195982"/>
    <x v="64"/>
    <x v="322"/>
    <x v="14"/>
    <x v="1"/>
    <x v="2"/>
    <x v="0"/>
    <x v="0"/>
    <s v="Mutual Fund"/>
    <s v="Parag Parikh Tax Saver Fund"/>
  </r>
  <r>
    <n v="195983"/>
    <x v="64"/>
    <x v="185"/>
    <x v="3"/>
    <x v="0"/>
    <x v="2"/>
    <x v="0"/>
    <x v="1"/>
    <s v="Mutual Fund"/>
    <s v="ICICI Prudential Multi-Asset Fund"/>
  </r>
  <r>
    <n v="195984"/>
    <x v="64"/>
    <x v="185"/>
    <x v="12"/>
    <x v="1"/>
    <x v="2"/>
    <x v="0"/>
    <x v="0"/>
    <s v="Mutual Fund"/>
    <s v="BOI Flexi-Cap Fund"/>
  </r>
  <r>
    <n v="195981"/>
    <x v="64"/>
    <x v="659"/>
    <x v="18"/>
    <x v="0"/>
    <x v="2"/>
    <x v="0"/>
    <x v="0"/>
    <s v="Mutual Fund"/>
    <s v="HDFC MULTI-CAP FUND"/>
  </r>
  <r>
    <n v="196168"/>
    <x v="64"/>
    <x v="666"/>
    <x v="8"/>
    <x v="0"/>
    <x v="1"/>
    <x v="0"/>
    <x v="1"/>
    <s v="Mutual Fund"/>
    <s v="quant flexi cap fund"/>
  </r>
  <r>
    <n v="195960"/>
    <x v="64"/>
    <x v="667"/>
    <x v="0"/>
    <x v="0"/>
    <x v="1"/>
    <x v="0"/>
    <x v="0"/>
    <s v="Mutual Fund"/>
    <s v="QUANT FLEXI CAP FUND"/>
  </r>
  <r>
    <n v="196122"/>
    <x v="64"/>
    <x v="668"/>
    <x v="0"/>
    <x v="0"/>
    <x v="1"/>
    <x v="0"/>
    <x v="1"/>
    <s v="Mutual Fund"/>
    <s v="icici pru multi asset fund"/>
  </r>
  <r>
    <n v="196169"/>
    <x v="64"/>
    <x v="666"/>
    <x v="10"/>
    <x v="0"/>
    <x v="1"/>
    <x v="0"/>
    <x v="1"/>
    <s v="Mutual Fund"/>
    <s v="HDFC FOCUSED 30 FUND"/>
  </r>
  <r>
    <n v="195956"/>
    <x v="64"/>
    <x v="667"/>
    <x v="0"/>
    <x v="0"/>
    <x v="1"/>
    <x v="0"/>
    <x v="0"/>
    <s v="Mutual Fund"/>
    <s v="HDFC SMALL CAP FUND"/>
  </r>
  <r>
    <n v="196115"/>
    <x v="64"/>
    <x v="15"/>
    <x v="3"/>
    <x v="0"/>
    <x v="1"/>
    <x v="0"/>
    <x v="2"/>
    <s v="Mutual Fund"/>
    <s v="CANARA ROBECO FOCUSED EQUITY FUND"/>
  </r>
  <r>
    <n v="195957"/>
    <x v="64"/>
    <x v="667"/>
    <x v="0"/>
    <x v="0"/>
    <x v="1"/>
    <x v="0"/>
    <x v="0"/>
    <s v="Mutual Fund"/>
    <s v="CANARA ROBECO SMALL CAP"/>
  </r>
  <r>
    <n v="195959"/>
    <x v="64"/>
    <x v="667"/>
    <x v="0"/>
    <x v="0"/>
    <x v="1"/>
    <x v="0"/>
    <x v="0"/>
    <s v="Mutual Fund"/>
    <s v="QUANT MID CAP FUND"/>
  </r>
  <r>
    <n v="195958"/>
    <x v="64"/>
    <x v="667"/>
    <x v="0"/>
    <x v="0"/>
    <x v="1"/>
    <x v="0"/>
    <x v="0"/>
    <s v="Mutual Fund"/>
    <s v="MOTILAL OSWAL MIDCAP FUND"/>
  </r>
  <r>
    <n v="195970"/>
    <x v="64"/>
    <x v="663"/>
    <x v="11"/>
    <x v="0"/>
    <x v="6"/>
    <x v="0"/>
    <x v="1"/>
    <s v="Mutual Fund"/>
    <s v="KOTAK MULTI CAP FUND"/>
  </r>
  <r>
    <n v="195974"/>
    <x v="64"/>
    <x v="669"/>
    <x v="11"/>
    <x v="0"/>
    <x v="3"/>
    <x v="0"/>
    <x v="1"/>
    <s v="Mutual Fund"/>
    <s v="QUANT FLEXICAP FUND"/>
  </r>
  <r>
    <n v="195967"/>
    <x v="64"/>
    <x v="663"/>
    <x v="11"/>
    <x v="0"/>
    <x v="6"/>
    <x v="0"/>
    <x v="0"/>
    <s v="Mutual Fund"/>
    <s v="MIRAE ASSET FLEXI CAP FUND"/>
  </r>
  <r>
    <n v="195975"/>
    <x v="64"/>
    <x v="51"/>
    <x v="7"/>
    <x v="0"/>
    <x v="6"/>
    <x v="0"/>
    <x v="0"/>
    <s v="Mutual Fund"/>
    <s v="ICICI PRUDENTIAL TECHNOLOGY FUND"/>
  </r>
  <r>
    <n v="195973"/>
    <x v="64"/>
    <x v="669"/>
    <x v="11"/>
    <x v="0"/>
    <x v="3"/>
    <x v="0"/>
    <x v="1"/>
    <s v="Mutual Fund"/>
    <s v="ICICI multi asset fund"/>
  </r>
  <r>
    <n v="195961"/>
    <x v="64"/>
    <x v="356"/>
    <x v="1"/>
    <x v="0"/>
    <x v="1"/>
    <x v="0"/>
    <x v="2"/>
    <s v="Mutual Fund"/>
    <s v="MIRAE ASSET EMERGING BLUECHIP FUND"/>
  </r>
  <r>
    <n v="195962"/>
    <x v="64"/>
    <x v="670"/>
    <x v="1"/>
    <x v="0"/>
    <x v="1"/>
    <x v="0"/>
    <x v="1"/>
    <s v="Mutual Fund"/>
    <s v="icici multi asset fund"/>
  </r>
  <r>
    <n v="195964"/>
    <x v="64"/>
    <x v="219"/>
    <x v="6"/>
    <x v="1"/>
    <x v="5"/>
    <x v="0"/>
    <x v="0"/>
    <s v="Mutual Fund"/>
    <s v="Bank of India Tax Advantae"/>
  </r>
  <r>
    <n v="195965"/>
    <x v="64"/>
    <x v="671"/>
    <x v="1"/>
    <x v="0"/>
    <x v="5"/>
    <x v="0"/>
    <x v="1"/>
    <s v="Mutual Fund"/>
    <s v="Mirae Asset Flexicap Fund"/>
  </r>
  <r>
    <n v="196005"/>
    <x v="65"/>
    <x v="672"/>
    <x v="0"/>
    <x v="0"/>
    <x v="2"/>
    <x v="0"/>
    <x v="1"/>
    <s v="Mutual Fund"/>
    <s v="Quant Flexi-Cap Fund"/>
  </r>
  <r>
    <n v="196007"/>
    <x v="65"/>
    <x v="672"/>
    <x v="0"/>
    <x v="0"/>
    <x v="2"/>
    <x v="0"/>
    <x v="1"/>
    <s v="Mutual Fund"/>
    <s v="Canara Robeco Small-cap Fund"/>
  </r>
  <r>
    <n v="196001"/>
    <x v="65"/>
    <x v="673"/>
    <x v="1"/>
    <x v="0"/>
    <x v="2"/>
    <x v="0"/>
    <x v="1"/>
    <s v="Mutual Fund"/>
    <s v="Quant Flexi-Cap Fund"/>
  </r>
  <r>
    <n v="196006"/>
    <x v="65"/>
    <x v="672"/>
    <x v="0"/>
    <x v="0"/>
    <x v="2"/>
    <x v="0"/>
    <x v="1"/>
    <s v="Mutual Fund"/>
    <s v="ICICI Prudential Equity &amp; Debt Fund"/>
  </r>
  <r>
    <n v="196009"/>
    <x v="65"/>
    <x v="674"/>
    <x v="11"/>
    <x v="0"/>
    <x v="6"/>
    <x v="0"/>
    <x v="1"/>
    <s v="Mutual Fund"/>
    <s v="HDFC FOCUSED 30 FUND"/>
  </r>
  <r>
    <n v="196010"/>
    <x v="65"/>
    <x v="674"/>
    <x v="11"/>
    <x v="0"/>
    <x v="6"/>
    <x v="0"/>
    <x v="1"/>
    <s v="Mutual Fund"/>
    <s v="MIRAE ASSET HYBRID EQUITY FUND"/>
  </r>
  <r>
    <n v="195990"/>
    <x v="65"/>
    <x v="675"/>
    <x v="52"/>
    <x v="1"/>
    <x v="2"/>
    <x v="0"/>
    <x v="0"/>
    <s v="Mutual Fund"/>
    <s v="Parag Parikh Tax Saver Fund"/>
  </r>
  <r>
    <n v="195989"/>
    <x v="65"/>
    <x v="675"/>
    <x v="22"/>
    <x v="1"/>
    <x v="2"/>
    <x v="0"/>
    <x v="0"/>
    <s v="Mutual Fund"/>
    <s v="Mirae Asset Tax Saver Fund"/>
  </r>
  <r>
    <n v="195987"/>
    <x v="65"/>
    <x v="676"/>
    <x v="7"/>
    <x v="0"/>
    <x v="0"/>
    <x v="1"/>
    <x v="0"/>
    <s v="Mutual Fund"/>
    <s v="ICICI Prudential Multi Asset Fund"/>
  </r>
  <r>
    <n v="195997"/>
    <x v="65"/>
    <x v="677"/>
    <x v="1"/>
    <x v="0"/>
    <x v="0"/>
    <x v="0"/>
    <x v="1"/>
    <s v="Mutual Fund"/>
    <s v="ICICI Prudential Multi Asset Fund"/>
  </r>
  <r>
    <n v="196004"/>
    <x v="65"/>
    <x v="678"/>
    <x v="7"/>
    <x v="0"/>
    <x v="0"/>
    <x v="0"/>
    <x v="1"/>
    <s v="Mutual Fund"/>
    <s v="ICICI Prudential Multi Asset Fund"/>
  </r>
  <r>
    <n v="195988"/>
    <x v="65"/>
    <x v="676"/>
    <x v="7"/>
    <x v="0"/>
    <x v="0"/>
    <x v="1"/>
    <x v="0"/>
    <s v="Mutual Fund"/>
    <s v="Quant Flexi Cap Fund"/>
  </r>
  <r>
    <n v="195991"/>
    <x v="65"/>
    <x v="614"/>
    <x v="32"/>
    <x v="1"/>
    <x v="2"/>
    <x v="0"/>
    <x v="0"/>
    <s v="Mutual Fund"/>
    <s v="Quant Flexi-Cap Fund"/>
  </r>
  <r>
    <n v="196002"/>
    <x v="65"/>
    <x v="673"/>
    <x v="1"/>
    <x v="0"/>
    <x v="2"/>
    <x v="0"/>
    <x v="0"/>
    <s v="Mutual Fund"/>
    <s v="HDFC MULTI-CAP FUND"/>
  </r>
  <r>
    <n v="195993"/>
    <x v="65"/>
    <x v="614"/>
    <x v="6"/>
    <x v="1"/>
    <x v="2"/>
    <x v="0"/>
    <x v="0"/>
    <s v="Mutual Fund"/>
    <s v="HDFC Focused 30 Fund"/>
  </r>
  <r>
    <n v="195992"/>
    <x v="65"/>
    <x v="614"/>
    <x v="6"/>
    <x v="1"/>
    <x v="2"/>
    <x v="0"/>
    <x v="0"/>
    <s v="Mutual Fund"/>
    <s v="Tata Small-cap Fund"/>
  </r>
  <r>
    <n v="196012"/>
    <x v="65"/>
    <x v="679"/>
    <x v="10"/>
    <x v="0"/>
    <x v="6"/>
    <x v="0"/>
    <x v="2"/>
    <s v="Mutual Fund"/>
    <s v="KOTAK BALANCED ADVANTAGE FUND"/>
  </r>
  <r>
    <n v="195995"/>
    <x v="65"/>
    <x v="680"/>
    <x v="10"/>
    <x v="0"/>
    <x v="1"/>
    <x v="1"/>
    <x v="0"/>
    <s v="Mutual Fund"/>
    <s v="Quant Flexi Cap Fund"/>
  </r>
  <r>
    <n v="196120"/>
    <x v="65"/>
    <x v="53"/>
    <x v="4"/>
    <x v="0"/>
    <x v="1"/>
    <x v="0"/>
    <x v="1"/>
    <s v="Mutual Fund"/>
    <s v="icici pru multi asset fund"/>
  </r>
  <r>
    <n v="196118"/>
    <x v="65"/>
    <x v="681"/>
    <x v="11"/>
    <x v="0"/>
    <x v="1"/>
    <x v="0"/>
    <x v="1"/>
    <s v="Mutual Fund"/>
    <s v="MIRAE ASSET HYBRID"/>
  </r>
  <r>
    <n v="195996"/>
    <x v="65"/>
    <x v="680"/>
    <x v="10"/>
    <x v="0"/>
    <x v="1"/>
    <x v="1"/>
    <x v="0"/>
    <s v="Mutual Fund"/>
    <s v="HDFC Focused 30 Fund"/>
  </r>
  <r>
    <n v="196178"/>
    <x v="65"/>
    <x v="682"/>
    <x v="1"/>
    <x v="0"/>
    <x v="1"/>
    <x v="0"/>
    <x v="1"/>
    <s v="Mutual Fund"/>
    <s v="kotak savings fund"/>
  </r>
  <r>
    <n v="195994"/>
    <x v="65"/>
    <x v="680"/>
    <x v="22"/>
    <x v="1"/>
    <x v="1"/>
    <x v="1"/>
    <x v="0"/>
    <s v="Mutual Fund"/>
    <s v="ICICI Prudential Multi-Asset Fund"/>
  </r>
  <r>
    <n v="196008"/>
    <x v="65"/>
    <x v="79"/>
    <x v="19"/>
    <x v="0"/>
    <x v="1"/>
    <x v="0"/>
    <x v="0"/>
    <s v="Mutual Fund"/>
    <s v="Mirae Asset Emerging Bluechip Fund"/>
  </r>
  <r>
    <n v="196174"/>
    <x v="65"/>
    <x v="640"/>
    <x v="11"/>
    <x v="0"/>
    <x v="1"/>
    <x v="0"/>
    <x v="1"/>
    <s v="Mutual Fund"/>
    <s v="sbi small fund"/>
  </r>
  <r>
    <n v="196117"/>
    <x v="65"/>
    <x v="683"/>
    <x v="1"/>
    <x v="0"/>
    <x v="1"/>
    <x v="0"/>
    <x v="2"/>
    <s v="Mutual Fund"/>
    <s v="Parag Parikh Flexi-cap Fund"/>
  </r>
  <r>
    <n v="195998"/>
    <x v="65"/>
    <x v="684"/>
    <x v="1"/>
    <x v="0"/>
    <x v="5"/>
    <x v="1"/>
    <x v="0"/>
    <s v="Mutual Fund"/>
    <s v="HDFC Focused 30 Fund"/>
  </r>
  <r>
    <n v="196000"/>
    <x v="65"/>
    <x v="685"/>
    <x v="3"/>
    <x v="0"/>
    <x v="5"/>
    <x v="0"/>
    <x v="1"/>
    <s v="Mutual Fund"/>
    <s v="Mirae Asset Flexicap Fund"/>
  </r>
  <r>
    <n v="196011"/>
    <x v="65"/>
    <x v="600"/>
    <x v="28"/>
    <x v="1"/>
    <x v="3"/>
    <x v="0"/>
    <x v="0"/>
    <s v="Mutual Fund"/>
    <s v="ICICI Prudential Equity &amp; Debt Fund"/>
  </r>
  <r>
    <n v="195999"/>
    <x v="65"/>
    <x v="686"/>
    <x v="1"/>
    <x v="0"/>
    <x v="5"/>
    <x v="1"/>
    <x v="0"/>
    <s v="Mutual Fund"/>
    <s v="kotak Multicap Fund"/>
  </r>
  <r>
    <n v="196003"/>
    <x v="65"/>
    <x v="687"/>
    <x v="3"/>
    <x v="0"/>
    <x v="5"/>
    <x v="0"/>
    <x v="1"/>
    <s v="Mutual Fund"/>
    <s v="SBI SMALL CAP FUND"/>
  </r>
  <r>
    <n v="196157"/>
    <x v="65"/>
    <x v="427"/>
    <x v="25"/>
    <x v="0"/>
    <x v="1"/>
    <x v="0"/>
    <x v="1"/>
    <s v="Mutual Fund"/>
    <s v="MIRAE ASSET FLEXI CAP FUND"/>
  </r>
  <r>
    <n v="196119"/>
    <x v="65"/>
    <x v="688"/>
    <x v="1"/>
    <x v="0"/>
    <x v="1"/>
    <x v="0"/>
    <x v="2"/>
    <s v="Mutual Fund"/>
    <s v="MIRAE ASSET HYBRID"/>
  </r>
  <r>
    <n v="196159"/>
    <x v="65"/>
    <x v="427"/>
    <x v="0"/>
    <x v="0"/>
    <x v="1"/>
    <x v="0"/>
    <x v="1"/>
    <s v="Mutual Fund"/>
    <s v="SBI SMALL CAP FUND"/>
  </r>
  <r>
    <n v="196158"/>
    <x v="65"/>
    <x v="427"/>
    <x v="0"/>
    <x v="0"/>
    <x v="1"/>
    <x v="0"/>
    <x v="1"/>
    <s v="Mutual Fund"/>
    <s v="MIRAE ASSET FLEXI CAP FUND"/>
  </r>
  <r>
    <n v="196019"/>
    <x v="66"/>
    <x v="689"/>
    <x v="1"/>
    <x v="0"/>
    <x v="6"/>
    <x v="0"/>
    <x v="1"/>
    <s v="Mutual Fund"/>
    <s v="ICICI PRUDENTIAL EQUITY &amp; DEBT FUND"/>
  </r>
  <r>
    <n v="196020"/>
    <x v="66"/>
    <x v="589"/>
    <x v="0"/>
    <x v="0"/>
    <x v="6"/>
    <x v="0"/>
    <x v="1"/>
    <s v="Mutual Fund"/>
    <s v="ICICI PRUDENTIAL EQUITY &amp; DEBT FUND"/>
  </r>
  <r>
    <n v="196021"/>
    <x v="66"/>
    <x v="589"/>
    <x v="0"/>
    <x v="0"/>
    <x v="6"/>
    <x v="0"/>
    <x v="1"/>
    <s v="Mutual Fund"/>
    <s v="HDFC FOCUSED 30 FUND"/>
  </r>
  <r>
    <n v="196013"/>
    <x v="66"/>
    <x v="690"/>
    <x v="7"/>
    <x v="0"/>
    <x v="5"/>
    <x v="0"/>
    <x v="1"/>
    <s v="Mutual Fund"/>
    <s v="ICICI PRU Multi Asset Fund"/>
  </r>
  <r>
    <n v="196016"/>
    <x v="66"/>
    <x v="381"/>
    <x v="12"/>
    <x v="1"/>
    <x v="6"/>
    <x v="0"/>
    <x v="0"/>
    <s v="Mutual Fund"/>
    <s v="BANK OF INDIA TAX ADVANTAGE FUND"/>
  </r>
  <r>
    <n v="196017"/>
    <x v="66"/>
    <x v="381"/>
    <x v="12"/>
    <x v="1"/>
    <x v="6"/>
    <x v="0"/>
    <x v="0"/>
    <s v="Mutual Fund"/>
    <s v="CANARA ROBECO EQUITY TAX SAVER FUND"/>
  </r>
  <r>
    <n v="196027"/>
    <x v="66"/>
    <x v="9"/>
    <x v="4"/>
    <x v="1"/>
    <x v="2"/>
    <x v="0"/>
    <x v="0"/>
    <s v="Mutual Fund"/>
    <s v="Parag Parikh Tax Saver Fund"/>
  </r>
  <r>
    <n v="196022"/>
    <x v="66"/>
    <x v="691"/>
    <x v="11"/>
    <x v="0"/>
    <x v="0"/>
    <x v="0"/>
    <x v="1"/>
    <s v="Mutual Fund"/>
    <s v="Quant Flexi Cap Fund"/>
  </r>
  <r>
    <n v="196015"/>
    <x v="66"/>
    <x v="606"/>
    <x v="4"/>
    <x v="1"/>
    <x v="0"/>
    <x v="0"/>
    <x v="0"/>
    <s v="Mutual Fund"/>
    <s v="Parag parikh Tax saver fund"/>
  </r>
  <r>
    <n v="196018"/>
    <x v="66"/>
    <x v="381"/>
    <x v="28"/>
    <x v="1"/>
    <x v="6"/>
    <x v="0"/>
    <x v="0"/>
    <s v="Mutual Fund"/>
    <s v="MIRAE ASSET TAX SAVER FUND"/>
  </r>
  <r>
    <n v="196028"/>
    <x v="66"/>
    <x v="692"/>
    <x v="11"/>
    <x v="0"/>
    <x v="2"/>
    <x v="0"/>
    <x v="1"/>
    <s v="Mutual Fund"/>
    <s v="Mirae Asset Flexi-cap Fund"/>
  </r>
  <r>
    <n v="196014"/>
    <x v="66"/>
    <x v="693"/>
    <x v="11"/>
    <x v="0"/>
    <x v="2"/>
    <x v="0"/>
    <x v="0"/>
    <s v="Mutual Fund"/>
    <s v="Parag Parikh Tax Saver Fund"/>
  </r>
  <r>
    <n v="196121"/>
    <x v="66"/>
    <x v="694"/>
    <x v="3"/>
    <x v="0"/>
    <x v="1"/>
    <x v="0"/>
    <x v="2"/>
    <s v="Mutual Fund"/>
    <s v="kotak balanced advantage"/>
  </r>
  <r>
    <n v="196123"/>
    <x v="66"/>
    <x v="356"/>
    <x v="1"/>
    <x v="0"/>
    <x v="1"/>
    <x v="0"/>
    <x v="2"/>
    <s v="Mutual Fund"/>
    <s v="mirae asset emerging bluechip"/>
  </r>
  <r>
    <n v="196125"/>
    <x v="66"/>
    <x v="695"/>
    <x v="5"/>
    <x v="0"/>
    <x v="1"/>
    <x v="0"/>
    <x v="1"/>
    <s v="Mutual Fund"/>
    <s v="MIRAE ASSET FLEXI CAP FUND"/>
  </r>
  <r>
    <n v="196124"/>
    <x v="66"/>
    <x v="695"/>
    <x v="11"/>
    <x v="0"/>
    <x v="1"/>
    <x v="0"/>
    <x v="2"/>
    <s v="Mutual Fund"/>
    <s v="mirae asset emerging bluechip"/>
  </r>
  <r>
    <n v="196130"/>
    <x v="66"/>
    <x v="609"/>
    <x v="3"/>
    <x v="0"/>
    <x v="1"/>
    <x v="0"/>
    <x v="2"/>
    <s v="Mutual Fund"/>
    <s v="canara robeco emerging equities"/>
  </r>
  <r>
    <n v="196132"/>
    <x v="66"/>
    <x v="79"/>
    <x v="1"/>
    <x v="0"/>
    <x v="1"/>
    <x v="0"/>
    <x v="2"/>
    <s v="Mutual Fund"/>
    <s v="Parag Parikh Flexi-cap Fund"/>
  </r>
  <r>
    <n v="196179"/>
    <x v="66"/>
    <x v="696"/>
    <x v="17"/>
    <x v="0"/>
    <x v="1"/>
    <x v="0"/>
    <x v="1"/>
    <s v="Mutual Fund"/>
    <s v="icici pru multi asset fund"/>
  </r>
  <r>
    <n v="196026"/>
    <x v="66"/>
    <x v="419"/>
    <x v="7"/>
    <x v="0"/>
    <x v="5"/>
    <x v="0"/>
    <x v="0"/>
    <s v="Mutual Fund"/>
    <s v="SBI SMALL CAP FUND"/>
  </r>
  <r>
    <n v="196023"/>
    <x v="66"/>
    <x v="697"/>
    <x v="1"/>
    <x v="0"/>
    <x v="5"/>
    <x v="0"/>
    <x v="2"/>
    <s v="Mutual Fund"/>
    <s v="Mirae Asset Hybrid Equity"/>
  </r>
  <r>
    <n v="196024"/>
    <x v="66"/>
    <x v="697"/>
    <x v="1"/>
    <x v="0"/>
    <x v="5"/>
    <x v="0"/>
    <x v="1"/>
    <s v="Mutual Fund"/>
    <s v="HDFC Focused 30 Fund"/>
  </r>
  <r>
    <n v="196025"/>
    <x v="66"/>
    <x v="419"/>
    <x v="1"/>
    <x v="0"/>
    <x v="5"/>
    <x v="0"/>
    <x v="2"/>
    <s v="Mutual Fund"/>
    <s v="Mirae Asset Emerging Bluechip Fund"/>
  </r>
  <r>
    <n v="196133"/>
    <x v="66"/>
    <x v="79"/>
    <x v="1"/>
    <x v="0"/>
    <x v="1"/>
    <x v="0"/>
    <x v="2"/>
    <s v="Mutual Fund"/>
    <s v="mirae asset emeging"/>
  </r>
  <r>
    <n v="196131"/>
    <x v="66"/>
    <x v="698"/>
    <x v="1"/>
    <x v="0"/>
    <x v="1"/>
    <x v="0"/>
    <x v="2"/>
    <s v="Mutual Fund"/>
    <s v="HSBC MIDCAP FUND"/>
  </r>
  <r>
    <n v="196175"/>
    <x v="66"/>
    <x v="609"/>
    <x v="10"/>
    <x v="0"/>
    <x v="1"/>
    <x v="0"/>
    <x v="1"/>
    <s v="Mutual Fund"/>
    <s v="quant flexi cap fund"/>
  </r>
  <r>
    <n v="196043"/>
    <x v="67"/>
    <x v="79"/>
    <x v="0"/>
    <x v="0"/>
    <x v="6"/>
    <x v="0"/>
    <x v="2"/>
    <s v="Mutual Fund"/>
    <s v="PARAG PARIKH FLEXI CAP FUND"/>
  </r>
  <r>
    <n v="196042"/>
    <x v="67"/>
    <x v="57"/>
    <x v="4"/>
    <x v="0"/>
    <x v="6"/>
    <x v="0"/>
    <x v="2"/>
    <s v="Mutual Fund"/>
    <s v="PARAG PARIKH FLEXI CAP FUND"/>
  </r>
  <r>
    <n v="196040"/>
    <x v="67"/>
    <x v="57"/>
    <x v="0"/>
    <x v="0"/>
    <x v="6"/>
    <x v="0"/>
    <x v="1"/>
    <s v="Mutual Fund"/>
    <s v="SBI SMALL CAP FUND"/>
  </r>
  <r>
    <n v="196038"/>
    <x v="67"/>
    <x v="699"/>
    <x v="0"/>
    <x v="0"/>
    <x v="6"/>
    <x v="0"/>
    <x v="1"/>
    <s v="Mutual Fund"/>
    <s v="ICICI PRUDENTIAL EQUITY &amp; DEBT FUND"/>
  </r>
  <r>
    <n v="196035"/>
    <x v="67"/>
    <x v="198"/>
    <x v="3"/>
    <x v="0"/>
    <x v="6"/>
    <x v="0"/>
    <x v="2"/>
    <s v="Mutual Fund"/>
    <s v="PARAG PARIKH FLEXI CAP FUND"/>
  </r>
  <r>
    <n v="196041"/>
    <x v="67"/>
    <x v="57"/>
    <x v="4"/>
    <x v="0"/>
    <x v="6"/>
    <x v="0"/>
    <x v="2"/>
    <s v="Mutual Fund"/>
    <s v="MIRAE ASSET HYBRID EQUITY FUND"/>
  </r>
  <r>
    <n v="196034"/>
    <x v="67"/>
    <x v="304"/>
    <x v="4"/>
    <x v="1"/>
    <x v="2"/>
    <x v="0"/>
    <x v="0"/>
    <s v="Mutual Fund"/>
    <s v="Quant tax plan"/>
  </r>
  <r>
    <n v="196030"/>
    <x v="67"/>
    <x v="700"/>
    <x v="30"/>
    <x v="0"/>
    <x v="2"/>
    <x v="0"/>
    <x v="1"/>
    <s v="Mutual Fund"/>
    <s v="Mirae Asset Flexi-cap Fund"/>
  </r>
  <r>
    <n v="196156"/>
    <x v="67"/>
    <x v="701"/>
    <x v="3"/>
    <x v="0"/>
    <x v="1"/>
    <x v="0"/>
    <x v="1"/>
    <s v="Mutual Fund"/>
    <s v="quant flexi cap fund"/>
  </r>
  <r>
    <n v="196029"/>
    <x v="67"/>
    <x v="700"/>
    <x v="0"/>
    <x v="0"/>
    <x v="2"/>
    <x v="0"/>
    <x v="1"/>
    <s v="Mutual Fund"/>
    <s v="Canara Robeco Small-cap Fund"/>
  </r>
  <r>
    <n v="196044"/>
    <x v="67"/>
    <x v="702"/>
    <x v="1"/>
    <x v="0"/>
    <x v="6"/>
    <x v="0"/>
    <x v="1"/>
    <s v="Mutual Fund"/>
    <s v="MIRAE ASSET EMERGING BLUECHIP FUND"/>
  </r>
  <r>
    <n v="196032"/>
    <x v="67"/>
    <x v="9"/>
    <x v="4"/>
    <x v="1"/>
    <x v="2"/>
    <x v="0"/>
    <x v="0"/>
    <s v="Mutual Fund"/>
    <s v="Parag Parikh Tax Saver Fund"/>
  </r>
  <r>
    <n v="196033"/>
    <x v="67"/>
    <x v="304"/>
    <x v="4"/>
    <x v="1"/>
    <x v="2"/>
    <x v="0"/>
    <x v="0"/>
    <s v="Mutual Fund"/>
    <s v="Parag Parikh Tax Saver Fund"/>
  </r>
  <r>
    <n v="196037"/>
    <x v="67"/>
    <x v="699"/>
    <x v="0"/>
    <x v="0"/>
    <x v="6"/>
    <x v="0"/>
    <x v="1"/>
    <s v="Mutual Fund"/>
    <s v="HDFC FOCUSED 30 FUND"/>
  </r>
  <r>
    <n v="196112"/>
    <x v="67"/>
    <x v="139"/>
    <x v="0"/>
    <x v="0"/>
    <x v="1"/>
    <x v="0"/>
    <x v="1"/>
    <s v="Mutual Fund"/>
    <s v="HDFC MULTI CAP FUND"/>
  </r>
  <r>
    <n v="196116"/>
    <x v="67"/>
    <x v="703"/>
    <x v="11"/>
    <x v="0"/>
    <x v="1"/>
    <x v="0"/>
    <x v="1"/>
    <s v="Mutual Fund"/>
    <s v="MIRAE ASSET FLEXI CAP FUND"/>
  </r>
  <r>
    <n v="196170"/>
    <x v="67"/>
    <x v="48"/>
    <x v="28"/>
    <x v="0"/>
    <x v="1"/>
    <x v="0"/>
    <x v="1"/>
    <s v="Mutual Fund"/>
    <s v="quant flexi cap fund"/>
  </r>
  <r>
    <n v="196111"/>
    <x v="67"/>
    <x v="139"/>
    <x v="0"/>
    <x v="0"/>
    <x v="1"/>
    <x v="0"/>
    <x v="1"/>
    <s v="Mutual Fund"/>
    <s v="ICICI Prudential Multi-Asset Fund-Regular-"/>
  </r>
  <r>
    <n v="196109"/>
    <x v="67"/>
    <x v="139"/>
    <x v="11"/>
    <x v="0"/>
    <x v="1"/>
    <x v="0"/>
    <x v="2"/>
    <s v="Mutual Fund"/>
    <s v="MIRAE ASSET EMERGING BLUECHIP FUND - REGULAR PLAN - GROWTH OPTION"/>
  </r>
  <r>
    <n v="196137"/>
    <x v="67"/>
    <x v="704"/>
    <x v="1"/>
    <x v="0"/>
    <x v="1"/>
    <x v="0"/>
    <x v="2"/>
    <s v="Mutual Fund"/>
    <s v="CANARA ROBECO EMERGING EQUITIES"/>
  </r>
  <r>
    <n v="196110"/>
    <x v="67"/>
    <x v="139"/>
    <x v="11"/>
    <x v="0"/>
    <x v="1"/>
    <x v="0"/>
    <x v="2"/>
    <s v="Mutual Fund"/>
    <s v="mirae asset mid cap fund"/>
  </r>
  <r>
    <n v="196045"/>
    <x v="67"/>
    <x v="705"/>
    <x v="1"/>
    <x v="0"/>
    <x v="6"/>
    <x v="0"/>
    <x v="0"/>
    <s v="Mutual Fund"/>
    <s v="MIRAE ASSET FLEXI CAP FUND"/>
  </r>
  <r>
    <n v="196036"/>
    <x v="67"/>
    <x v="699"/>
    <x v="0"/>
    <x v="0"/>
    <x v="6"/>
    <x v="0"/>
    <x v="2"/>
    <s v="Mutual Fund"/>
    <s v="PARAG PARIKH FLEXI CAP FUND"/>
  </r>
  <r>
    <n v="196039"/>
    <x v="67"/>
    <x v="706"/>
    <x v="0"/>
    <x v="0"/>
    <x v="6"/>
    <x v="0"/>
    <x v="1"/>
    <s v="Mutual Fund"/>
    <s v="MIRAE ASSET FLEXI CAP FUND"/>
  </r>
  <r>
    <n v="196031"/>
    <x v="67"/>
    <x v="39"/>
    <x v="4"/>
    <x v="1"/>
    <x v="5"/>
    <x v="0"/>
    <x v="0"/>
    <s v="Mutual Fund"/>
    <s v="Parag Parikh Tax Saver Fund"/>
  </r>
  <r>
    <n v="196154"/>
    <x v="67"/>
    <x v="707"/>
    <x v="3"/>
    <x v="0"/>
    <x v="1"/>
    <x v="0"/>
    <x v="1"/>
    <s v="Mutual Fund"/>
    <s v="Mirae Asset Midcap Fund"/>
  </r>
  <r>
    <n v="196171"/>
    <x v="67"/>
    <x v="48"/>
    <x v="3"/>
    <x v="0"/>
    <x v="1"/>
    <x v="0"/>
    <x v="1"/>
    <s v="Mutual Fund"/>
    <s v="CANARA ROBECO SMALL CAP FUND"/>
  </r>
  <r>
    <n v="196155"/>
    <x v="67"/>
    <x v="701"/>
    <x v="3"/>
    <x v="0"/>
    <x v="1"/>
    <x v="0"/>
    <x v="1"/>
    <s v="Mutual Fund"/>
    <s v="ICICI Prudential Multi-Asset Fund-Regular-"/>
  </r>
  <r>
    <n v="196051"/>
    <x v="68"/>
    <x v="416"/>
    <x v="4"/>
    <x v="1"/>
    <x v="2"/>
    <x v="0"/>
    <x v="0"/>
    <s v="Mutual Fund"/>
    <s v="Quant Active Fund"/>
  </r>
  <r>
    <n v="196060"/>
    <x v="68"/>
    <x v="708"/>
    <x v="7"/>
    <x v="0"/>
    <x v="2"/>
    <x v="0"/>
    <x v="0"/>
    <s v="Mutual Fund"/>
    <s v="Canara Robeco Small-cap Fund"/>
  </r>
  <r>
    <n v="196055"/>
    <x v="68"/>
    <x v="173"/>
    <x v="11"/>
    <x v="0"/>
    <x v="2"/>
    <x v="0"/>
    <x v="1"/>
    <s v="Mutual Fund"/>
    <s v="Parag Parikh Tax Saver Fund"/>
  </r>
  <r>
    <n v="196059"/>
    <x v="68"/>
    <x v="708"/>
    <x v="1"/>
    <x v="0"/>
    <x v="2"/>
    <x v="0"/>
    <x v="1"/>
    <s v="Mutual Fund"/>
    <s v="SBI small-cap fund."/>
  </r>
  <r>
    <n v="196076"/>
    <x v="68"/>
    <x v="614"/>
    <x v="14"/>
    <x v="1"/>
    <x v="2"/>
    <x v="0"/>
    <x v="0"/>
    <s v="Mutual Fund"/>
    <s v="Tata Small-cap Fund"/>
  </r>
  <r>
    <n v="196075"/>
    <x v="68"/>
    <x v="614"/>
    <x v="14"/>
    <x v="1"/>
    <x v="2"/>
    <x v="0"/>
    <x v="0"/>
    <s v="Mutual Fund"/>
    <s v="HDFC Focused 30 Fund"/>
  </r>
  <r>
    <n v="196050"/>
    <x v="68"/>
    <x v="416"/>
    <x v="4"/>
    <x v="1"/>
    <x v="2"/>
    <x v="0"/>
    <x v="0"/>
    <s v="Mutual Fund"/>
    <s v="Canara Robeco Small-cap Fund"/>
  </r>
  <r>
    <n v="196061"/>
    <x v="68"/>
    <x v="708"/>
    <x v="19"/>
    <x v="0"/>
    <x v="2"/>
    <x v="0"/>
    <x v="1"/>
    <s v="Mutual Fund"/>
    <s v="Canara Robeco Small-cap Fund"/>
  </r>
  <r>
    <n v="196067"/>
    <x v="68"/>
    <x v="9"/>
    <x v="8"/>
    <x v="1"/>
    <x v="2"/>
    <x v="0"/>
    <x v="0"/>
    <s v="Mutual Fund"/>
    <s v="Parag Parikh Tax Saver Fund"/>
  </r>
  <r>
    <n v="196080"/>
    <x v="68"/>
    <x v="648"/>
    <x v="7"/>
    <x v="0"/>
    <x v="0"/>
    <x v="0"/>
    <x v="0"/>
    <s v="Mutual Fund"/>
    <s v="Quant Flexi Cap Fund"/>
  </r>
  <r>
    <n v="196066"/>
    <x v="68"/>
    <x v="709"/>
    <x v="4"/>
    <x v="1"/>
    <x v="0"/>
    <x v="0"/>
    <x v="0"/>
    <s v="Mutual Fund"/>
    <s v="Mirae Asset midcap fund"/>
  </r>
  <r>
    <n v="196052"/>
    <x v="68"/>
    <x v="416"/>
    <x v="4"/>
    <x v="1"/>
    <x v="2"/>
    <x v="0"/>
    <x v="0"/>
    <s v="Mutual Fund"/>
    <s v="Mirae Asset Flexi-cap Fund"/>
  </r>
  <r>
    <n v="196081"/>
    <x v="68"/>
    <x v="648"/>
    <x v="7"/>
    <x v="0"/>
    <x v="0"/>
    <x v="0"/>
    <x v="0"/>
    <s v="Mutual Fund"/>
    <s v="ICICI Prudential Multi Asset Fund"/>
  </r>
  <r>
    <n v="196065"/>
    <x v="68"/>
    <x v="710"/>
    <x v="11"/>
    <x v="0"/>
    <x v="0"/>
    <x v="0"/>
    <x v="1"/>
    <s v="Mutual Fund"/>
    <s v="ICICI Prudential Multi Asset Fund"/>
  </r>
  <r>
    <n v="196062"/>
    <x v="68"/>
    <x v="205"/>
    <x v="53"/>
    <x v="1"/>
    <x v="0"/>
    <x v="0"/>
    <x v="1"/>
    <s v="Mutual Fund"/>
    <s v="Quant Tax Plan"/>
  </r>
  <r>
    <n v="196077"/>
    <x v="68"/>
    <x v="247"/>
    <x v="17"/>
    <x v="0"/>
    <x v="0"/>
    <x v="0"/>
    <x v="1"/>
    <s v="Mutual Fund"/>
    <s v="JM Flexi Cap fund"/>
  </r>
  <r>
    <n v="196064"/>
    <x v="68"/>
    <x v="357"/>
    <x v="11"/>
    <x v="0"/>
    <x v="0"/>
    <x v="0"/>
    <x v="1"/>
    <s v="Mutual Fund"/>
    <s v="Quant Flexi Cap Fund"/>
  </r>
  <r>
    <n v="196063"/>
    <x v="68"/>
    <x v="357"/>
    <x v="11"/>
    <x v="0"/>
    <x v="0"/>
    <x v="0"/>
    <x v="1"/>
    <s v="Mutual Fund"/>
    <s v="ICICI Prudential Multi Asset Fund"/>
  </r>
  <r>
    <n v="196049"/>
    <x v="68"/>
    <x v="228"/>
    <x v="24"/>
    <x v="1"/>
    <x v="2"/>
    <x v="0"/>
    <x v="0"/>
    <s v="Mutual Fund"/>
    <s v="Quant tax plan"/>
  </r>
  <r>
    <n v="196078"/>
    <x v="68"/>
    <x v="711"/>
    <x v="7"/>
    <x v="0"/>
    <x v="3"/>
    <x v="0"/>
    <x v="0"/>
    <s v="Mutual Fund"/>
    <s v="Mirae Asset flexi cap fund"/>
  </r>
  <r>
    <n v="196082"/>
    <x v="68"/>
    <x v="93"/>
    <x v="1"/>
    <x v="0"/>
    <x v="5"/>
    <x v="0"/>
    <x v="1"/>
    <s v="Mutual Fund"/>
    <s v="ICICI Pru Small Cap"/>
  </r>
  <r>
    <n v="196058"/>
    <x v="68"/>
    <x v="712"/>
    <x v="1"/>
    <x v="0"/>
    <x v="3"/>
    <x v="0"/>
    <x v="0"/>
    <s v="Mutual Fund"/>
    <s v="Mirae Asset Tax Saver Fund"/>
  </r>
  <r>
    <n v="196071"/>
    <x v="68"/>
    <x v="713"/>
    <x v="0"/>
    <x v="0"/>
    <x v="6"/>
    <x v="0"/>
    <x v="1"/>
    <s v="Mutual Fund"/>
    <s v="MIRAE ASSET FLEXI CAP FUND"/>
  </r>
  <r>
    <n v="196074"/>
    <x v="68"/>
    <x v="714"/>
    <x v="3"/>
    <x v="0"/>
    <x v="6"/>
    <x v="0"/>
    <x v="2"/>
    <s v="Mutual Fund"/>
    <s v="PARAG PARIKH FLEXI CAP FUND"/>
  </r>
  <r>
    <n v="196162"/>
    <x v="68"/>
    <x v="715"/>
    <x v="11"/>
    <x v="0"/>
    <x v="1"/>
    <x v="0"/>
    <x v="1"/>
    <s v="Mutual Fund"/>
    <s v="HDFC MULTICAP FUND"/>
  </r>
  <r>
    <n v="196079"/>
    <x v="68"/>
    <x v="111"/>
    <x v="1"/>
    <x v="0"/>
    <x v="1"/>
    <x v="0"/>
    <x v="0"/>
    <s v="Mutual Fund"/>
    <s v="icici pru multi asset fund"/>
  </r>
  <r>
    <n v="196083"/>
    <x v="68"/>
    <x v="93"/>
    <x v="1"/>
    <x v="0"/>
    <x v="5"/>
    <x v="0"/>
    <x v="1"/>
    <s v="Mutual Fund"/>
    <s v="Mirae Asset Flexicap Fund"/>
  </r>
  <r>
    <n v="196057"/>
    <x v="68"/>
    <x v="716"/>
    <x v="3"/>
    <x v="0"/>
    <x v="5"/>
    <x v="0"/>
    <x v="0"/>
    <s v="Mutual Fund"/>
    <s v="SBI SMALL CAP FUND"/>
  </r>
  <r>
    <n v="196056"/>
    <x v="68"/>
    <x v="716"/>
    <x v="3"/>
    <x v="0"/>
    <x v="5"/>
    <x v="0"/>
    <x v="0"/>
    <s v="Mutual Fund"/>
    <s v="Quant Flexicap Fund"/>
  </r>
  <r>
    <n v="196069"/>
    <x v="68"/>
    <x v="713"/>
    <x v="5"/>
    <x v="0"/>
    <x v="6"/>
    <x v="0"/>
    <x v="1"/>
    <s v="Mutual Fund"/>
    <s v="HDFC FOCUSED 30 FUND"/>
  </r>
  <r>
    <n v="196068"/>
    <x v="68"/>
    <x v="713"/>
    <x v="7"/>
    <x v="0"/>
    <x v="6"/>
    <x v="0"/>
    <x v="0"/>
    <s v="Mutual Fund"/>
    <s v="HDFC FOCUSED 30 FUND"/>
  </r>
  <r>
    <n v="196053"/>
    <x v="68"/>
    <x v="717"/>
    <x v="10"/>
    <x v="0"/>
    <x v="2"/>
    <x v="0"/>
    <x v="1"/>
    <s v="Mutual Fund"/>
    <s v="axis small-cap fund"/>
  </r>
  <r>
    <n v="196054"/>
    <x v="68"/>
    <x v="717"/>
    <x v="18"/>
    <x v="0"/>
    <x v="2"/>
    <x v="0"/>
    <x v="1"/>
    <s v="Mutual Fund"/>
    <s v="Quant Flexi-Cap Fund"/>
  </r>
  <r>
    <n v="196048"/>
    <x v="68"/>
    <x v="228"/>
    <x v="24"/>
    <x v="1"/>
    <x v="2"/>
    <x v="0"/>
    <x v="0"/>
    <s v="Mutual Fund"/>
    <s v="Parag Parikh Tax Saver Fund"/>
  </r>
  <r>
    <n v="196047"/>
    <x v="68"/>
    <x v="364"/>
    <x v="1"/>
    <x v="0"/>
    <x v="6"/>
    <x v="0"/>
    <x v="1"/>
    <s v="Mutual Fund"/>
    <s v="MIRAE ASSET FLEXI CAP FUND"/>
  </r>
  <r>
    <n v="196070"/>
    <x v="68"/>
    <x v="713"/>
    <x v="11"/>
    <x v="0"/>
    <x v="6"/>
    <x v="0"/>
    <x v="0"/>
    <s v="Mutual Fund"/>
    <s v="ICICI PRUDENTIAL EQUITY &amp; DEBT FUND"/>
  </r>
  <r>
    <n v="196072"/>
    <x v="68"/>
    <x v="718"/>
    <x v="5"/>
    <x v="0"/>
    <x v="6"/>
    <x v="0"/>
    <x v="1"/>
    <s v="Mutual Fund"/>
    <s v="MIRAE ASSET FLEXI CAP FUND"/>
  </r>
  <r>
    <n v="196046"/>
    <x v="68"/>
    <x v="364"/>
    <x v="7"/>
    <x v="0"/>
    <x v="6"/>
    <x v="0"/>
    <x v="0"/>
    <s v="Mutual Fund"/>
    <s v="MIRAE ASSET FLEXI CAP FUND"/>
  </r>
  <r>
    <n v="196073"/>
    <x v="68"/>
    <x v="714"/>
    <x v="1"/>
    <x v="0"/>
    <x v="6"/>
    <x v="0"/>
    <x v="1"/>
    <s v="Mutual Fund"/>
    <s v="MIRAE ASSET FLEXI CAP FUND"/>
  </r>
  <r>
    <n v="196087"/>
    <x v="69"/>
    <x v="719"/>
    <x v="17"/>
    <x v="0"/>
    <x v="6"/>
    <x v="0"/>
    <x v="2"/>
    <s v="Mutual Fund"/>
    <s v="MIRAE ASSET MID CAP FUND"/>
  </r>
  <r>
    <n v="196086"/>
    <x v="69"/>
    <x v="719"/>
    <x v="0"/>
    <x v="0"/>
    <x v="6"/>
    <x v="0"/>
    <x v="1"/>
    <s v="Mutual Fund"/>
    <s v="MIRAE ASSET FLEXI CAP FUND"/>
  </r>
  <r>
    <n v="196093"/>
    <x v="69"/>
    <x v="720"/>
    <x v="0"/>
    <x v="0"/>
    <x v="0"/>
    <x v="0"/>
    <x v="1"/>
    <s v="Mutual Fund"/>
    <s v="Parag parikh Tax saver fund"/>
  </r>
  <r>
    <n v="196088"/>
    <x v="69"/>
    <x v="719"/>
    <x v="17"/>
    <x v="0"/>
    <x v="6"/>
    <x v="0"/>
    <x v="2"/>
    <s v="Mutual Fund"/>
    <s v="PARAG PARIKH FLEXI CAP FUND"/>
  </r>
  <r>
    <n v="196089"/>
    <x v="69"/>
    <x v="721"/>
    <x v="5"/>
    <x v="0"/>
    <x v="6"/>
    <x v="0"/>
    <x v="1"/>
    <s v="Mutual Fund"/>
    <s v="MIRAE ASSET FLEXI CAP FUND"/>
  </r>
  <r>
    <n v="196084"/>
    <x v="69"/>
    <x v="722"/>
    <x v="11"/>
    <x v="0"/>
    <x v="3"/>
    <x v="0"/>
    <x v="0"/>
    <s v="Mutual Fund"/>
    <s v="Quant Tax Plan Fund"/>
  </r>
  <r>
    <n v="196085"/>
    <x v="69"/>
    <x v="722"/>
    <x v="11"/>
    <x v="0"/>
    <x v="3"/>
    <x v="0"/>
    <x v="0"/>
    <s v="Mutual Fund"/>
    <s v="PARAG PARIKH TAX SAVER FUND"/>
  </r>
  <r>
    <n v="196091"/>
    <x v="69"/>
    <x v="723"/>
    <x v="5"/>
    <x v="0"/>
    <x v="6"/>
    <x v="0"/>
    <x v="2"/>
    <s v="Mutual Fund"/>
    <s v="PARAG PARIKH FLEXI CAP FUND"/>
  </r>
  <r>
    <n v="196092"/>
    <x v="69"/>
    <x v="723"/>
    <x v="0"/>
    <x v="0"/>
    <x v="6"/>
    <x v="0"/>
    <x v="1"/>
    <s v="Mutual Fund"/>
    <s v="SBI SMALL CAP FUND"/>
  </r>
  <r>
    <n v="196090"/>
    <x v="69"/>
    <x v="724"/>
    <x v="1"/>
    <x v="0"/>
    <x v="6"/>
    <x v="0"/>
    <x v="2"/>
    <s v="Mutual Fund"/>
    <s v="PARAG PARIKH FLEXI CAP FUND"/>
  </r>
  <r>
    <n v="196138"/>
    <x v="70"/>
    <x v="725"/>
    <x v="11"/>
    <x v="0"/>
    <x v="6"/>
    <x v="0"/>
    <x v="1"/>
    <s v="Mutual Fund"/>
    <s v="HDFC FOCUSED 30 FUND"/>
  </r>
  <r>
    <n v="196095"/>
    <x v="70"/>
    <x v="726"/>
    <x v="1"/>
    <x v="0"/>
    <x v="2"/>
    <x v="0"/>
    <x v="1"/>
    <s v="Mutual Fund"/>
    <s v="ICICI Prudential Multi-Asset Fund"/>
  </r>
  <r>
    <n v="196096"/>
    <x v="70"/>
    <x v="274"/>
    <x v="54"/>
    <x v="1"/>
    <x v="5"/>
    <x v="0"/>
    <x v="0"/>
    <s v="Mutual Fund"/>
    <s v="QUANT LIQUID FUND"/>
  </r>
  <r>
    <n v="196094"/>
    <x v="70"/>
    <x v="726"/>
    <x v="1"/>
    <x v="0"/>
    <x v="2"/>
    <x v="0"/>
    <x v="1"/>
    <s v="Mutual Fund"/>
    <s v="HDFC Focused 30 Fund"/>
  </r>
  <r>
    <n v="196142"/>
    <x v="71"/>
    <x v="727"/>
    <x v="11"/>
    <x v="0"/>
    <x v="6"/>
    <x v="0"/>
    <x v="1"/>
    <s v="Mutual Fund"/>
    <s v="ICICI PRUDENTIAL EQUITY &amp; DEBT FUND"/>
  </r>
  <r>
    <n v="196148"/>
    <x v="71"/>
    <x v="728"/>
    <x v="7"/>
    <x v="0"/>
    <x v="6"/>
    <x v="0"/>
    <x v="0"/>
    <s v="Mutual Fund"/>
    <s v="MIRAE ASSET FLEXI CAP FUND"/>
  </r>
  <r>
    <n v="196147"/>
    <x v="71"/>
    <x v="728"/>
    <x v="7"/>
    <x v="0"/>
    <x v="6"/>
    <x v="0"/>
    <x v="1"/>
    <s v="Mutual Fund"/>
    <s v="MIRAE ASSET FLEXI CAP FUND"/>
  </r>
  <r>
    <n v="196143"/>
    <x v="71"/>
    <x v="729"/>
    <x v="11"/>
    <x v="0"/>
    <x v="6"/>
    <x v="0"/>
    <x v="2"/>
    <s v="Mutual Fund"/>
    <s v="MIRAE ASSET EMERGING BLUECHIP FUND"/>
  </r>
  <r>
    <n v="196139"/>
    <x v="71"/>
    <x v="606"/>
    <x v="4"/>
    <x v="1"/>
    <x v="0"/>
    <x v="0"/>
    <x v="0"/>
    <s v="Mutual Fund"/>
    <s v="Parag parikh Tax saver fund"/>
  </r>
  <r>
    <n v="196144"/>
    <x v="71"/>
    <x v="729"/>
    <x v="11"/>
    <x v="0"/>
    <x v="6"/>
    <x v="0"/>
    <x v="1"/>
    <s v="Mutual Fund"/>
    <s v="HDFC FOCUSED 30 FUND"/>
  </r>
  <r>
    <n v="196149"/>
    <x v="71"/>
    <x v="730"/>
    <x v="1"/>
    <x v="0"/>
    <x v="6"/>
    <x v="0"/>
    <x v="2"/>
    <s v="Mutual Fund"/>
    <s v="MIRAE ASSET TAX SAVER FUND"/>
  </r>
  <r>
    <n v="196183"/>
    <x v="71"/>
    <x v="219"/>
    <x v="11"/>
    <x v="0"/>
    <x v="6"/>
    <x v="0"/>
    <x v="1"/>
    <s v="Mutual Fund"/>
    <s v="MIRAE ASSET FLEXI CAP FUND"/>
  </r>
  <r>
    <n v="196140"/>
    <x v="71"/>
    <x v="731"/>
    <x v="5"/>
    <x v="0"/>
    <x v="6"/>
    <x v="0"/>
    <x v="2"/>
    <s v="Mutual Fund"/>
    <s v="PARAG PARIKH FLEXI CAP FUND"/>
  </r>
  <r>
    <n v="196182"/>
    <x v="71"/>
    <x v="732"/>
    <x v="0"/>
    <x v="0"/>
    <x v="3"/>
    <x v="0"/>
    <x v="1"/>
    <s v="Mutual Fund"/>
    <s v="icici multi asset fund"/>
  </r>
  <r>
    <n v="196181"/>
    <x v="71"/>
    <x v="733"/>
    <x v="7"/>
    <x v="0"/>
    <x v="3"/>
    <x v="0"/>
    <x v="1"/>
    <s v="Mutual Fund"/>
    <s v="icici multi asset fund"/>
  </r>
  <r>
    <n v="196145"/>
    <x v="71"/>
    <x v="734"/>
    <x v="1"/>
    <x v="0"/>
    <x v="6"/>
    <x v="0"/>
    <x v="1"/>
    <s v="Mutual Fund"/>
    <s v="HDFC FOCUSED 30 FUND"/>
  </r>
  <r>
    <n v="196146"/>
    <x v="71"/>
    <x v="734"/>
    <x v="1"/>
    <x v="0"/>
    <x v="6"/>
    <x v="0"/>
    <x v="1"/>
    <s v="Mutual Fund"/>
    <s v="ICICI PRUDENTIAL EQUITY &amp; DEBT FUND"/>
  </r>
  <r>
    <n v="196184"/>
    <x v="71"/>
    <x v="219"/>
    <x v="1"/>
    <x v="0"/>
    <x v="6"/>
    <x v="0"/>
    <x v="1"/>
    <s v="Mutual Fund"/>
    <s v="HDFC FOCUSED 30 FUND"/>
  </r>
  <r>
    <n v="196141"/>
    <x v="71"/>
    <x v="727"/>
    <x v="11"/>
    <x v="0"/>
    <x v="6"/>
    <x v="0"/>
    <x v="1"/>
    <s v="Mutual Fund"/>
    <s v="MIRAE ASSET FLEXI CAP FUND"/>
  </r>
  <r>
    <n v="196186"/>
    <x v="72"/>
    <x v="735"/>
    <x v="10"/>
    <x v="0"/>
    <x v="2"/>
    <x v="0"/>
    <x v="1"/>
    <s v="Mutual Fund"/>
    <s v="axis small-cap fund"/>
  </r>
  <r>
    <n v="196188"/>
    <x v="72"/>
    <x v="736"/>
    <x v="3"/>
    <x v="0"/>
    <x v="2"/>
    <x v="0"/>
    <x v="1"/>
    <s v="Mutual Fund"/>
    <s v="axis small-cap fund"/>
  </r>
  <r>
    <n v="196187"/>
    <x v="72"/>
    <x v="427"/>
    <x v="0"/>
    <x v="0"/>
    <x v="1"/>
    <x v="0"/>
    <x v="1"/>
    <s v="Mutual Fund"/>
    <s v="HDFF MULTICAP FUND"/>
  </r>
  <r>
    <n v="196191"/>
    <x v="72"/>
    <x v="737"/>
    <x v="1"/>
    <x v="0"/>
    <x v="3"/>
    <x v="0"/>
    <x v="1"/>
    <s v="Mutual Fund"/>
    <s v="HDFC multicap fund"/>
  </r>
  <r>
    <n v="196185"/>
    <x v="72"/>
    <x v="738"/>
    <x v="55"/>
    <x v="1"/>
    <x v="5"/>
    <x v="0"/>
    <x v="0"/>
    <s v="Mutual Fund"/>
    <s v="Mirae Asset Flexicap Fund"/>
  </r>
  <r>
    <n v="196189"/>
    <x v="72"/>
    <x v="739"/>
    <x v="11"/>
    <x v="0"/>
    <x v="6"/>
    <x v="0"/>
    <x v="1"/>
    <s v="Mutual Fund"/>
    <s v="HDFC FOCUSED 30 FUND"/>
  </r>
  <r>
    <n v="196190"/>
    <x v="72"/>
    <x v="740"/>
    <x v="1"/>
    <x v="0"/>
    <x v="6"/>
    <x v="0"/>
    <x v="1"/>
    <s v="Mutual Fund"/>
    <s v="MIRAE ASSET HYBRID EQUITY FUND"/>
  </r>
  <r>
    <n v="196197"/>
    <x v="73"/>
    <x v="741"/>
    <x v="3"/>
    <x v="0"/>
    <x v="2"/>
    <x v="0"/>
    <x v="2"/>
    <s v="Mutual Fund"/>
    <s v="Mirae Asset Hybrid Equity Fund"/>
  </r>
  <r>
    <n v="196198"/>
    <x v="73"/>
    <x v="442"/>
    <x v="0"/>
    <x v="0"/>
    <x v="6"/>
    <x v="0"/>
    <x v="0"/>
    <s v="Mutual Fund"/>
    <s v="MIRAE ASSET FLEXI CAP FUND"/>
  </r>
  <r>
    <n v="196195"/>
    <x v="73"/>
    <x v="741"/>
    <x v="10"/>
    <x v="0"/>
    <x v="2"/>
    <x v="0"/>
    <x v="1"/>
    <s v="Mutual Fund"/>
    <s v="HDFC Focused 30 Fund"/>
  </r>
  <r>
    <n v="196192"/>
    <x v="73"/>
    <x v="742"/>
    <x v="12"/>
    <x v="1"/>
    <x v="0"/>
    <x v="0"/>
    <x v="0"/>
    <s v="Mutual Fund"/>
    <s v="JM Flexi cap fund"/>
  </r>
  <r>
    <n v="196196"/>
    <x v="73"/>
    <x v="741"/>
    <x v="3"/>
    <x v="0"/>
    <x v="2"/>
    <x v="0"/>
    <x v="1"/>
    <s v="Mutual Fund"/>
    <s v="Canara Robeco Small-cap Fund"/>
  </r>
  <r>
    <n v="196193"/>
    <x v="73"/>
    <x v="109"/>
    <x v="10"/>
    <x v="0"/>
    <x v="1"/>
    <x v="0"/>
    <x v="0"/>
    <s v="Mutual Fund"/>
    <s v="quant flexi cap fund"/>
  </r>
  <r>
    <n v="196199"/>
    <x v="73"/>
    <x v="743"/>
    <x v="1"/>
    <x v="0"/>
    <x v="1"/>
    <x v="0"/>
    <x v="2"/>
    <s v="Mutual Fund"/>
    <s v="BOI AXA SMALL CAP FUND"/>
  </r>
  <r>
    <n v="196194"/>
    <x v="73"/>
    <x v="626"/>
    <x v="7"/>
    <x v="0"/>
    <x v="1"/>
    <x v="0"/>
    <x v="0"/>
    <s v="Mutual Fund"/>
    <s v="Boi axa flexi cap fund"/>
  </r>
  <r>
    <n v="196200"/>
    <x v="73"/>
    <x v="744"/>
    <x v="10"/>
    <x v="0"/>
    <x v="5"/>
    <x v="0"/>
    <x v="1"/>
    <s v="Mutual Fund"/>
    <s v="Mirae Asset Flexicap Fund"/>
  </r>
  <r>
    <n v="196203"/>
    <x v="73"/>
    <x v="745"/>
    <x v="1"/>
    <x v="0"/>
    <x v="5"/>
    <x v="0"/>
    <x v="0"/>
    <s v="Mutual Fund"/>
    <s v="Mirae Asset Emerging Bluechip Fund"/>
  </r>
  <r>
    <n v="196202"/>
    <x v="73"/>
    <x v="746"/>
    <x v="1"/>
    <x v="0"/>
    <x v="5"/>
    <x v="0"/>
    <x v="0"/>
    <s v="Mutual Fund"/>
    <s v="Bank of India Flexicap Fund"/>
  </r>
  <r>
    <n v="196201"/>
    <x v="73"/>
    <x v="746"/>
    <x v="1"/>
    <x v="0"/>
    <x v="5"/>
    <x v="0"/>
    <x v="0"/>
    <s v="Mutual Fund"/>
    <s v="ICICI PRU Equity &amp; Debt Fund"/>
  </r>
  <r>
    <n v="196211"/>
    <x v="74"/>
    <x v="747"/>
    <x v="0"/>
    <x v="0"/>
    <x v="2"/>
    <x v="0"/>
    <x v="1"/>
    <s v="Mutual Fund"/>
    <s v="ICICI Prudential Equity &amp; Debt Fund"/>
  </r>
  <r>
    <n v="196210"/>
    <x v="74"/>
    <x v="747"/>
    <x v="0"/>
    <x v="0"/>
    <x v="2"/>
    <x v="0"/>
    <x v="1"/>
    <s v="Mutual Fund"/>
    <s v="Mirae Asset Mid-Cap Fund."/>
  </r>
  <r>
    <n v="196207"/>
    <x v="74"/>
    <x v="748"/>
    <x v="0"/>
    <x v="0"/>
    <x v="2"/>
    <x v="0"/>
    <x v="1"/>
    <s v="Mutual Fund"/>
    <s v="HDFC Focused 30 Fund"/>
  </r>
  <r>
    <n v="196214"/>
    <x v="74"/>
    <x v="747"/>
    <x v="10"/>
    <x v="0"/>
    <x v="2"/>
    <x v="0"/>
    <x v="0"/>
    <s v="Mutual Fund"/>
    <s v="ICICI Prudential Multi-Asset Fund"/>
  </r>
  <r>
    <n v="196213"/>
    <x v="74"/>
    <x v="747"/>
    <x v="10"/>
    <x v="0"/>
    <x v="2"/>
    <x v="0"/>
    <x v="0"/>
    <s v="Mutual Fund"/>
    <s v="SBI small-cap fund."/>
  </r>
  <r>
    <n v="196212"/>
    <x v="74"/>
    <x v="747"/>
    <x v="0"/>
    <x v="0"/>
    <x v="2"/>
    <x v="0"/>
    <x v="0"/>
    <s v="Mutual Fund"/>
    <s v="Canara Robeco Small-cap Fund"/>
  </r>
  <r>
    <n v="196216"/>
    <x v="74"/>
    <x v="749"/>
    <x v="7"/>
    <x v="0"/>
    <x v="5"/>
    <x v="0"/>
    <x v="2"/>
    <s v="Mutual Fund"/>
    <s v="Kotak Low Duration Fund"/>
  </r>
  <r>
    <n v="196209"/>
    <x v="74"/>
    <x v="750"/>
    <x v="10"/>
    <x v="0"/>
    <x v="3"/>
    <x v="0"/>
    <x v="1"/>
    <s v="Mutual Fund"/>
    <s v="QUANT FLEXICAP FUND"/>
  </r>
  <r>
    <n v="196217"/>
    <x v="74"/>
    <x v="751"/>
    <x v="7"/>
    <x v="0"/>
    <x v="5"/>
    <x v="0"/>
    <x v="2"/>
    <s v="Mutual Fund"/>
    <s v="Parag Parikh Flexicap Fund"/>
  </r>
  <r>
    <n v="196215"/>
    <x v="74"/>
    <x v="752"/>
    <x v="10"/>
    <x v="0"/>
    <x v="5"/>
    <x v="0"/>
    <x v="1"/>
    <s v="Mutual Fund"/>
    <s v="ICICI PRU Multi Asset Fund"/>
  </r>
  <r>
    <n v="196205"/>
    <x v="74"/>
    <x v="9"/>
    <x v="10"/>
    <x v="0"/>
    <x v="2"/>
    <x v="0"/>
    <x v="2"/>
    <s v="Mutual Fund"/>
    <s v="Mirae Asset Mid-Cap Fund."/>
  </r>
  <r>
    <n v="196206"/>
    <x v="74"/>
    <x v="748"/>
    <x v="0"/>
    <x v="0"/>
    <x v="2"/>
    <x v="0"/>
    <x v="1"/>
    <s v="Mutual Fund"/>
    <s v="axis small-cap fund"/>
  </r>
  <r>
    <n v="196208"/>
    <x v="74"/>
    <x v="750"/>
    <x v="10"/>
    <x v="0"/>
    <x v="3"/>
    <x v="0"/>
    <x v="0"/>
    <s v="Mutual Fund"/>
    <s v="HDFC Multicap Fund"/>
  </r>
  <r>
    <n v="196204"/>
    <x v="74"/>
    <x v="536"/>
    <x v="3"/>
    <x v="0"/>
    <x v="6"/>
    <x v="0"/>
    <x v="2"/>
    <s v="Mutual Fund"/>
    <s v="MIRAE ASSET TAX SAVER FUND"/>
  </r>
  <r>
    <n v="196221"/>
    <x v="75"/>
    <x v="753"/>
    <x v="3"/>
    <x v="0"/>
    <x v="2"/>
    <x v="0"/>
    <x v="1"/>
    <s v="Mutual Fund"/>
    <s v="ICICI Prudential Multi-Asset Fund"/>
  </r>
  <r>
    <n v="196218"/>
    <x v="75"/>
    <x v="28"/>
    <x v="1"/>
    <x v="0"/>
    <x v="0"/>
    <x v="0"/>
    <x v="1"/>
    <s v="Mutual Fund"/>
    <s v="Canara Robeco Small Cap fund"/>
  </r>
  <r>
    <n v="196220"/>
    <x v="75"/>
    <x v="753"/>
    <x v="3"/>
    <x v="0"/>
    <x v="2"/>
    <x v="0"/>
    <x v="1"/>
    <s v="Mutual Fund"/>
    <s v="HDFC Focused 30 Fund"/>
  </r>
  <r>
    <n v="196222"/>
    <x v="75"/>
    <x v="754"/>
    <x v="7"/>
    <x v="0"/>
    <x v="5"/>
    <x v="0"/>
    <x v="2"/>
    <s v="Mutual Fund"/>
    <s v="Axis Hybrid Fund"/>
  </r>
  <r>
    <n v="196223"/>
    <x v="75"/>
    <x v="755"/>
    <x v="3"/>
    <x v="0"/>
    <x v="5"/>
    <x v="0"/>
    <x v="0"/>
    <s v="Mutual Fund"/>
    <s v="HDFC Focused 30 Fund"/>
  </r>
  <r>
    <n v="196224"/>
    <x v="75"/>
    <x v="581"/>
    <x v="14"/>
    <x v="1"/>
    <x v="6"/>
    <x v="0"/>
    <x v="0"/>
    <s v="Mutual Fund"/>
    <s v="SBI SMALL CAP FUND"/>
  </r>
  <r>
    <n v="196219"/>
    <x v="75"/>
    <x v="753"/>
    <x v="3"/>
    <x v="0"/>
    <x v="2"/>
    <x v="0"/>
    <x v="1"/>
    <s v="Mutual Fund"/>
    <s v="Canara Robeco Small-cap Fund"/>
  </r>
  <r>
    <n v="196227"/>
    <x v="76"/>
    <x v="720"/>
    <x v="0"/>
    <x v="0"/>
    <x v="0"/>
    <x v="0"/>
    <x v="0"/>
    <s v="Mutual Fund"/>
    <s v="Quant Flexi Cap Fund"/>
  </r>
  <r>
    <n v="196228"/>
    <x v="76"/>
    <x v="720"/>
    <x v="11"/>
    <x v="0"/>
    <x v="0"/>
    <x v="0"/>
    <x v="0"/>
    <s v="Mutual Fund"/>
    <s v="Canara Robeco Small Cap fund"/>
  </r>
  <r>
    <n v="196226"/>
    <x v="76"/>
    <x v="756"/>
    <x v="7"/>
    <x v="0"/>
    <x v="6"/>
    <x v="0"/>
    <x v="1"/>
    <s v="Mutual Fund"/>
    <s v="ICICI PRUDENTIAL MULTI ASSET FUND"/>
  </r>
  <r>
    <n v="196229"/>
    <x v="76"/>
    <x v="720"/>
    <x v="11"/>
    <x v="0"/>
    <x v="0"/>
    <x v="0"/>
    <x v="0"/>
    <s v="Mutual Fund"/>
    <s v="Mirae Asset midcap fund"/>
  </r>
  <r>
    <n v="196231"/>
    <x v="76"/>
    <x v="757"/>
    <x v="3"/>
    <x v="0"/>
    <x v="2"/>
    <x v="0"/>
    <x v="1"/>
    <s v="Mutual Fund"/>
    <s v="ICICI Prudential Multi-Asset Fund"/>
  </r>
  <r>
    <n v="196257"/>
    <x v="76"/>
    <x v="758"/>
    <x v="0"/>
    <x v="0"/>
    <x v="1"/>
    <x v="0"/>
    <x v="0"/>
    <s v="Mutual Fund"/>
    <s v="HDFF MULTICAP FUND"/>
  </r>
  <r>
    <n v="196256"/>
    <x v="76"/>
    <x v="758"/>
    <x v="0"/>
    <x v="0"/>
    <x v="1"/>
    <x v="0"/>
    <x v="0"/>
    <s v="Mutual Fund"/>
    <s v="ICICI PRU Multi Asset Fund"/>
  </r>
  <r>
    <n v="196232"/>
    <x v="76"/>
    <x v="347"/>
    <x v="11"/>
    <x v="0"/>
    <x v="1"/>
    <x v="0"/>
    <x v="1"/>
    <s v="Mutual Fund"/>
    <s v="ppfad tax saver fund"/>
  </r>
  <r>
    <n v="196225"/>
    <x v="76"/>
    <x v="2"/>
    <x v="0"/>
    <x v="0"/>
    <x v="2"/>
    <x v="0"/>
    <x v="1"/>
    <s v="Mutual Fund"/>
    <s v="Parag Parikh Tax Saver Fund"/>
  </r>
  <r>
    <n v="196230"/>
    <x v="76"/>
    <x v="759"/>
    <x v="7"/>
    <x v="0"/>
    <x v="5"/>
    <x v="0"/>
    <x v="0"/>
    <s v="Mutual Fund"/>
    <s v="HDFC Multicap Fund"/>
  </r>
  <r>
    <n v="196234"/>
    <x v="77"/>
    <x v="648"/>
    <x v="50"/>
    <x v="1"/>
    <x v="0"/>
    <x v="0"/>
    <x v="0"/>
    <s v="Mutual Fund"/>
    <s v="Quant Flexi Cap Fund"/>
  </r>
  <r>
    <n v="196233"/>
    <x v="77"/>
    <x v="648"/>
    <x v="50"/>
    <x v="1"/>
    <x v="0"/>
    <x v="0"/>
    <x v="0"/>
    <s v="Mutual Fund"/>
    <s v="ICICI Prudential Multi Asset Fund"/>
  </r>
  <r>
    <n v="196235"/>
    <x v="78"/>
    <x v="760"/>
    <x v="11"/>
    <x v="0"/>
    <x v="0"/>
    <x v="0"/>
    <x v="1"/>
    <s v="Mutual Fund"/>
    <s v="Mirae Asset flexi cap fund"/>
  </r>
  <r>
    <n v="196243"/>
    <x v="79"/>
    <x v="761"/>
    <x v="8"/>
    <x v="0"/>
    <x v="2"/>
    <x v="0"/>
    <x v="2"/>
    <s v="Mutual Fund"/>
    <s v="Parag Parikh Flexi-cap Fund"/>
  </r>
  <r>
    <n v="196238"/>
    <x v="79"/>
    <x v="762"/>
    <x v="11"/>
    <x v="0"/>
    <x v="2"/>
    <x v="1"/>
    <x v="0"/>
    <s v="Mutual Fund"/>
    <s v="Mirae Asset Emerging Blue-chip Fund"/>
  </r>
  <r>
    <n v="196242"/>
    <x v="79"/>
    <x v="761"/>
    <x v="3"/>
    <x v="0"/>
    <x v="2"/>
    <x v="0"/>
    <x v="1"/>
    <s v="Mutual Fund"/>
    <s v="Quant tax plan"/>
  </r>
  <r>
    <n v="196236"/>
    <x v="79"/>
    <x v="503"/>
    <x v="7"/>
    <x v="0"/>
    <x v="3"/>
    <x v="0"/>
    <x v="0"/>
    <s v="Mutual Fund"/>
    <s v="MIRAE ASSET HYBRID EQUITY FUND"/>
  </r>
  <r>
    <n v="196271"/>
    <x v="79"/>
    <x v="763"/>
    <x v="3"/>
    <x v="0"/>
    <x v="6"/>
    <x v="0"/>
    <x v="1"/>
    <s v="Mutual Fund"/>
    <s v="MIRAE ASSET FLEXI CAP FUND"/>
  </r>
  <r>
    <n v="196253"/>
    <x v="79"/>
    <x v="764"/>
    <x v="3"/>
    <x v="0"/>
    <x v="4"/>
    <x v="0"/>
    <x v="0"/>
    <s v="Mutual Fund"/>
    <s v="MIRAE ASSET MIDCAP FUND"/>
  </r>
  <r>
    <n v="196254"/>
    <x v="79"/>
    <x v="765"/>
    <x v="39"/>
    <x v="1"/>
    <x v="4"/>
    <x v="0"/>
    <x v="0"/>
    <s v="Mutual Fund"/>
    <s v="ICICI Prudential Multi Asset fund"/>
  </r>
  <r>
    <n v="196244"/>
    <x v="79"/>
    <x v="766"/>
    <x v="1"/>
    <x v="0"/>
    <x v="2"/>
    <x v="1"/>
    <x v="0"/>
    <s v="Mutual Fund"/>
    <s v="ICICI Prudential Multi-Asset Fund"/>
  </r>
  <r>
    <n v="196239"/>
    <x v="79"/>
    <x v="762"/>
    <x v="11"/>
    <x v="0"/>
    <x v="2"/>
    <x v="1"/>
    <x v="0"/>
    <s v="Mutual Fund"/>
    <s v="Quant Flexi-Cap Fund"/>
  </r>
  <r>
    <n v="196240"/>
    <x v="79"/>
    <x v="762"/>
    <x v="11"/>
    <x v="0"/>
    <x v="2"/>
    <x v="1"/>
    <x v="0"/>
    <s v="Mutual Fund"/>
    <s v="Canara Robeco Small-cap Fund"/>
  </r>
  <r>
    <n v="196237"/>
    <x v="79"/>
    <x v="503"/>
    <x v="7"/>
    <x v="0"/>
    <x v="3"/>
    <x v="0"/>
    <x v="2"/>
    <s v="Mutual Fund"/>
    <s v="MIRAE ASSET HYBRID EQUITY FUND"/>
  </r>
  <r>
    <n v="196246"/>
    <x v="79"/>
    <x v="767"/>
    <x v="4"/>
    <x v="0"/>
    <x v="1"/>
    <x v="0"/>
    <x v="0"/>
    <s v="Mutual Fund"/>
    <s v="Canara Robeco focused Fund"/>
  </r>
  <r>
    <n v="196255"/>
    <x v="79"/>
    <x v="95"/>
    <x v="18"/>
    <x v="0"/>
    <x v="1"/>
    <x v="0"/>
    <x v="0"/>
    <s v="Mutual Fund"/>
    <s v="ppfas tax saver fund"/>
  </r>
  <r>
    <n v="196249"/>
    <x v="79"/>
    <x v="768"/>
    <x v="1"/>
    <x v="0"/>
    <x v="1"/>
    <x v="0"/>
    <x v="1"/>
    <s v="Mutual Fund"/>
    <s v="quant small cap fund"/>
  </r>
  <r>
    <n v="196248"/>
    <x v="79"/>
    <x v="769"/>
    <x v="7"/>
    <x v="0"/>
    <x v="1"/>
    <x v="0"/>
    <x v="0"/>
    <s v="Mutual Fund"/>
    <s v="ICICI Prudential Multi-Asset Fund"/>
  </r>
  <r>
    <n v="196247"/>
    <x v="79"/>
    <x v="767"/>
    <x v="4"/>
    <x v="0"/>
    <x v="1"/>
    <x v="0"/>
    <x v="1"/>
    <s v="Mutual Fund"/>
    <s v="quant flexi cap fund"/>
  </r>
  <r>
    <n v="196245"/>
    <x v="79"/>
    <x v="767"/>
    <x v="4"/>
    <x v="0"/>
    <x v="1"/>
    <x v="0"/>
    <x v="0"/>
    <s v="Mutual Fund"/>
    <s v="Canara Robeco Small-cap Fund"/>
  </r>
  <r>
    <n v="196259"/>
    <x v="79"/>
    <x v="770"/>
    <x v="0"/>
    <x v="0"/>
    <x v="1"/>
    <x v="0"/>
    <x v="0"/>
    <s v="Mutual Fund"/>
    <s v="HDFC FOCUSED 30 FUND"/>
  </r>
  <r>
    <n v="196251"/>
    <x v="79"/>
    <x v="771"/>
    <x v="0"/>
    <x v="0"/>
    <x v="1"/>
    <x v="0"/>
    <x v="1"/>
    <s v="Mutual Fund"/>
    <s v="Canara Robeco Small-cap Fund"/>
  </r>
  <r>
    <n v="196241"/>
    <x v="79"/>
    <x v="66"/>
    <x v="1"/>
    <x v="0"/>
    <x v="5"/>
    <x v="0"/>
    <x v="0"/>
    <s v="Mutual Fund"/>
    <s v="Mirae Asset Flexicap Fund"/>
  </r>
  <r>
    <n v="196250"/>
    <x v="79"/>
    <x v="771"/>
    <x v="1"/>
    <x v="0"/>
    <x v="1"/>
    <x v="0"/>
    <x v="1"/>
    <s v="Mutual Fund"/>
    <s v="axis small-cap fund"/>
  </r>
  <r>
    <n v="196252"/>
    <x v="79"/>
    <x v="95"/>
    <x v="18"/>
    <x v="0"/>
    <x v="1"/>
    <x v="0"/>
    <x v="1"/>
    <s v="Mutual Fund"/>
    <s v="Parag Parikh Tax Saver Fund"/>
  </r>
  <r>
    <n v="196258"/>
    <x v="79"/>
    <x v="770"/>
    <x v="0"/>
    <x v="0"/>
    <x v="1"/>
    <x v="0"/>
    <x v="0"/>
    <s v="Mutual Fund"/>
    <s v="quant small cap fund"/>
  </r>
  <r>
    <n v="196263"/>
    <x v="80"/>
    <x v="772"/>
    <x v="5"/>
    <x v="0"/>
    <x v="3"/>
    <x v="0"/>
    <x v="1"/>
    <s v="Mutual Fund"/>
    <s v="MIRAE ASSET HYBRID EQUITY FUND"/>
  </r>
  <r>
    <n v="196265"/>
    <x v="80"/>
    <x v="773"/>
    <x v="1"/>
    <x v="0"/>
    <x v="3"/>
    <x v="0"/>
    <x v="0"/>
    <s v="Mutual Fund"/>
    <s v="PARAG PARIKH FLEXI CAP FUND"/>
  </r>
  <r>
    <n v="196264"/>
    <x v="80"/>
    <x v="772"/>
    <x v="11"/>
    <x v="0"/>
    <x v="3"/>
    <x v="0"/>
    <x v="0"/>
    <s v="Mutual Fund"/>
    <s v="SBI SMALL CAP"/>
  </r>
  <r>
    <n v="196270"/>
    <x v="80"/>
    <x v="438"/>
    <x v="11"/>
    <x v="0"/>
    <x v="6"/>
    <x v="1"/>
    <x v="0"/>
    <s v="Mutual Fund"/>
    <s v="MIRAE ASSET FLEXI CAP FUND"/>
  </r>
  <r>
    <n v="196269"/>
    <x v="80"/>
    <x v="438"/>
    <x v="11"/>
    <x v="0"/>
    <x v="6"/>
    <x v="1"/>
    <x v="0"/>
    <s v="Mutual Fund"/>
    <s v="ICICI PRUDENTIAL EQUITY &amp; DEBT FUND"/>
  </r>
  <r>
    <n v="196272"/>
    <x v="80"/>
    <x v="774"/>
    <x v="1"/>
    <x v="0"/>
    <x v="1"/>
    <x v="0"/>
    <x v="0"/>
    <s v="Mutual Fund"/>
    <s v="DSP midcap fund"/>
  </r>
  <r>
    <n v="196262"/>
    <x v="80"/>
    <x v="775"/>
    <x v="17"/>
    <x v="0"/>
    <x v="1"/>
    <x v="0"/>
    <x v="1"/>
    <s v="Mutual Fund"/>
    <s v="HDFC MULTICAP FUND"/>
  </r>
  <r>
    <n v="196260"/>
    <x v="80"/>
    <x v="775"/>
    <x v="0"/>
    <x v="0"/>
    <x v="1"/>
    <x v="0"/>
    <x v="0"/>
    <s v="Mutual Fund"/>
    <s v="quant flexi cap fund"/>
  </r>
  <r>
    <n v="196261"/>
    <x v="80"/>
    <x v="775"/>
    <x v="0"/>
    <x v="0"/>
    <x v="1"/>
    <x v="0"/>
    <x v="0"/>
    <s v="Mutual Fund"/>
    <s v="ICICI PRU Multi Asset Fund"/>
  </r>
  <r>
    <n v="196268"/>
    <x v="80"/>
    <x v="776"/>
    <x v="7"/>
    <x v="0"/>
    <x v="5"/>
    <x v="0"/>
    <x v="1"/>
    <s v="Mutual Fund"/>
    <s v="SBI SMALL CAP FUND"/>
  </r>
  <r>
    <n v="196267"/>
    <x v="80"/>
    <x v="777"/>
    <x v="1"/>
    <x v="0"/>
    <x v="5"/>
    <x v="0"/>
    <x v="1"/>
    <s v="Mutual Fund"/>
    <s v="SBI Small Cap Fund"/>
  </r>
  <r>
    <n v="196266"/>
    <x v="80"/>
    <x v="778"/>
    <x v="1"/>
    <x v="0"/>
    <x v="5"/>
    <x v="0"/>
    <x v="0"/>
    <s v="Mutual Fund"/>
    <s v="SBI Bluechip Fund"/>
  </r>
  <r>
    <n v="196292"/>
    <x v="81"/>
    <x v="779"/>
    <x v="1"/>
    <x v="0"/>
    <x v="2"/>
    <x v="0"/>
    <x v="1"/>
    <s v="Mutual Fund"/>
    <s v="Canara Robeco Small-cap Fund"/>
  </r>
  <r>
    <n v="196293"/>
    <x v="81"/>
    <x v="214"/>
    <x v="3"/>
    <x v="0"/>
    <x v="2"/>
    <x v="0"/>
    <x v="0"/>
    <s v="Mutual Fund"/>
    <s v="HDFC MULTI-CAP FUND"/>
  </r>
  <r>
    <n v="196294"/>
    <x v="81"/>
    <x v="780"/>
    <x v="2"/>
    <x v="0"/>
    <x v="2"/>
    <x v="0"/>
    <x v="1"/>
    <s v="Mutual Fund"/>
    <s v="Quant Flexi-Cap Fund"/>
  </r>
  <r>
    <n v="196298"/>
    <x v="81"/>
    <x v="780"/>
    <x v="0"/>
    <x v="0"/>
    <x v="2"/>
    <x v="0"/>
    <x v="0"/>
    <s v="Mutual Fund"/>
    <s v="Canara Robeco Small-cap Fund"/>
  </r>
  <r>
    <n v="196296"/>
    <x v="81"/>
    <x v="780"/>
    <x v="11"/>
    <x v="0"/>
    <x v="2"/>
    <x v="0"/>
    <x v="1"/>
    <s v="Mutual Fund"/>
    <s v="HDFC MULTI-CAP FUND"/>
  </r>
  <r>
    <n v="196297"/>
    <x v="81"/>
    <x v="780"/>
    <x v="0"/>
    <x v="0"/>
    <x v="2"/>
    <x v="0"/>
    <x v="0"/>
    <s v="Mutual Fund"/>
    <s v="HDFC MULTI-CAP FUND"/>
  </r>
  <r>
    <n v="196299"/>
    <x v="81"/>
    <x v="781"/>
    <x v="25"/>
    <x v="1"/>
    <x v="0"/>
    <x v="0"/>
    <x v="0"/>
    <s v="Mutual Fund"/>
    <s v="JM Flexi cap fund"/>
  </r>
  <r>
    <n v="196279"/>
    <x v="81"/>
    <x v="720"/>
    <x v="14"/>
    <x v="1"/>
    <x v="0"/>
    <x v="0"/>
    <x v="1"/>
    <s v="Mutual Fund"/>
    <s v="Quant Flexi Cap Fund"/>
  </r>
  <r>
    <n v="196280"/>
    <x v="81"/>
    <x v="720"/>
    <x v="14"/>
    <x v="1"/>
    <x v="0"/>
    <x v="0"/>
    <x v="1"/>
    <s v="Mutual Fund"/>
    <s v="Mirae Asset midcap fund"/>
  </r>
  <r>
    <n v="196295"/>
    <x v="81"/>
    <x v="780"/>
    <x v="11"/>
    <x v="0"/>
    <x v="2"/>
    <x v="0"/>
    <x v="1"/>
    <s v="Mutual Fund"/>
    <s v="BOI small-cap fund"/>
  </r>
  <r>
    <n v="196281"/>
    <x v="81"/>
    <x v="720"/>
    <x v="14"/>
    <x v="1"/>
    <x v="0"/>
    <x v="0"/>
    <x v="1"/>
    <s v="Mutual Fund"/>
    <s v="Canara Robeco Small Cap fund"/>
  </r>
  <r>
    <n v="196282"/>
    <x v="81"/>
    <x v="782"/>
    <x v="56"/>
    <x v="1"/>
    <x v="0"/>
    <x v="0"/>
    <x v="1"/>
    <s v="Mutual Fund"/>
    <s v="Quant Flexi Cap Fund"/>
  </r>
  <r>
    <n v="196277"/>
    <x v="81"/>
    <x v="560"/>
    <x v="11"/>
    <x v="0"/>
    <x v="6"/>
    <x v="0"/>
    <x v="1"/>
    <s v="Mutual Fund"/>
    <s v="ICICI PRUDENTIAL EQUITY &amp; DEBT FUND"/>
  </r>
  <r>
    <n v="196283"/>
    <x v="81"/>
    <x v="783"/>
    <x v="0"/>
    <x v="0"/>
    <x v="1"/>
    <x v="0"/>
    <x v="0"/>
    <s v="Mutual Fund"/>
    <s v="Canara Robeco Small Cap Fund"/>
  </r>
  <r>
    <n v="196284"/>
    <x v="81"/>
    <x v="783"/>
    <x v="0"/>
    <x v="0"/>
    <x v="1"/>
    <x v="0"/>
    <x v="0"/>
    <s v="Mutual Fund"/>
    <s v="HDFC MULTICAP FUND"/>
  </r>
  <r>
    <n v="196285"/>
    <x v="81"/>
    <x v="783"/>
    <x v="3"/>
    <x v="0"/>
    <x v="1"/>
    <x v="0"/>
    <x v="1"/>
    <s v="Mutual Fund"/>
    <s v="ICICI PRU MULTI ASSET FUND"/>
  </r>
  <r>
    <n v="196274"/>
    <x v="81"/>
    <x v="110"/>
    <x v="14"/>
    <x v="1"/>
    <x v="1"/>
    <x v="0"/>
    <x v="0"/>
    <s v="Mutual Fund"/>
    <s v="QUANT FLEXI CAP FUND"/>
  </r>
  <r>
    <n v="196290"/>
    <x v="81"/>
    <x v="666"/>
    <x v="0"/>
    <x v="0"/>
    <x v="1"/>
    <x v="0"/>
    <x v="0"/>
    <s v="Mutual Fund"/>
    <s v="ICICI Prudential Multi-Asset Fund-Regular"/>
  </r>
  <r>
    <n v="196291"/>
    <x v="81"/>
    <x v="666"/>
    <x v="1"/>
    <x v="0"/>
    <x v="1"/>
    <x v="0"/>
    <x v="0"/>
    <s v="Mutual Fund"/>
    <s v="Parag Parikh Tax Saver Fund"/>
  </r>
  <r>
    <n v="196273"/>
    <x v="81"/>
    <x v="110"/>
    <x v="32"/>
    <x v="1"/>
    <x v="1"/>
    <x v="0"/>
    <x v="0"/>
    <s v="Mutual Fund"/>
    <s v="HDFC MULTICAP FUND"/>
  </r>
  <r>
    <n v="196275"/>
    <x v="81"/>
    <x v="784"/>
    <x v="0"/>
    <x v="0"/>
    <x v="6"/>
    <x v="0"/>
    <x v="0"/>
    <s v="Mutual Fund"/>
    <s v="MIRAE ASSET FLEXI CAP FUND"/>
  </r>
  <r>
    <n v="196278"/>
    <x v="81"/>
    <x v="560"/>
    <x v="11"/>
    <x v="0"/>
    <x v="6"/>
    <x v="0"/>
    <x v="1"/>
    <s v="Mutual Fund"/>
    <s v="SBI SMALL CAP FUND"/>
  </r>
  <r>
    <n v="196276"/>
    <x v="81"/>
    <x v="560"/>
    <x v="11"/>
    <x v="0"/>
    <x v="6"/>
    <x v="0"/>
    <x v="1"/>
    <s v="Mutual Fund"/>
    <s v="HDFC FOCUSED 30 FUND"/>
  </r>
  <r>
    <n v="196289"/>
    <x v="81"/>
    <x v="776"/>
    <x v="1"/>
    <x v="0"/>
    <x v="5"/>
    <x v="0"/>
    <x v="0"/>
    <s v="Mutual Fund"/>
    <s v="HDFC Focused 30 Fund"/>
  </r>
  <r>
    <n v="196286"/>
    <x v="81"/>
    <x v="308"/>
    <x v="11"/>
    <x v="0"/>
    <x v="1"/>
    <x v="0"/>
    <x v="0"/>
    <s v="Mutual Fund"/>
    <s v="HDFC MULTICAP FUND"/>
  </r>
  <r>
    <n v="196287"/>
    <x v="81"/>
    <x v="308"/>
    <x v="11"/>
    <x v="0"/>
    <x v="1"/>
    <x v="0"/>
    <x v="0"/>
    <s v="Mutual Fund"/>
    <s v="Canara Robeco Small Cap Fund"/>
  </r>
  <r>
    <n v="196288"/>
    <x v="81"/>
    <x v="776"/>
    <x v="4"/>
    <x v="0"/>
    <x v="5"/>
    <x v="0"/>
    <x v="0"/>
    <s v="Mutual Fund"/>
    <s v="DSP Low Duration"/>
  </r>
  <r>
    <n v="196342"/>
    <x v="82"/>
    <x v="785"/>
    <x v="4"/>
    <x v="0"/>
    <x v="2"/>
    <x v="0"/>
    <x v="1"/>
    <s v="Mutual Fund"/>
    <s v="Quant Flexi-Cap Fund"/>
  </r>
  <r>
    <n v="196335"/>
    <x v="82"/>
    <x v="786"/>
    <x v="0"/>
    <x v="0"/>
    <x v="2"/>
    <x v="0"/>
    <x v="0"/>
    <s v="Mutual Fund"/>
    <s v="Mirae Asset Flexi-cap Fund"/>
  </r>
  <r>
    <n v="196346"/>
    <x v="82"/>
    <x v="785"/>
    <x v="4"/>
    <x v="0"/>
    <x v="2"/>
    <x v="0"/>
    <x v="0"/>
    <s v="Mutual Fund"/>
    <s v="SBI small-cap fund."/>
  </r>
  <r>
    <n v="196343"/>
    <x v="82"/>
    <x v="785"/>
    <x v="4"/>
    <x v="0"/>
    <x v="2"/>
    <x v="0"/>
    <x v="1"/>
    <s v="Mutual Fund"/>
    <s v="ICICI Prudential Multi-Asset Fund"/>
  </r>
  <r>
    <n v="196302"/>
    <x v="82"/>
    <x v="193"/>
    <x v="1"/>
    <x v="0"/>
    <x v="0"/>
    <x v="0"/>
    <x v="1"/>
    <s v="Mutual Fund"/>
    <s v="Quant Flexi Cap Fund"/>
  </r>
  <r>
    <n v="196334"/>
    <x v="82"/>
    <x v="786"/>
    <x v="0"/>
    <x v="0"/>
    <x v="2"/>
    <x v="0"/>
    <x v="0"/>
    <s v="Mutual Fund"/>
    <s v="Canara Robeco Small-cap Fund"/>
  </r>
  <r>
    <n v="196344"/>
    <x v="82"/>
    <x v="785"/>
    <x v="4"/>
    <x v="0"/>
    <x v="2"/>
    <x v="0"/>
    <x v="0"/>
    <s v="Mutual Fund"/>
    <s v="HDFC MULTI-CAP FUND"/>
  </r>
  <r>
    <n v="196300"/>
    <x v="82"/>
    <x v="787"/>
    <x v="7"/>
    <x v="0"/>
    <x v="6"/>
    <x v="1"/>
    <x v="0"/>
    <s v="Mutual Fund"/>
    <s v="MIRAE ASSET FLEXI CAP FUND"/>
  </r>
  <r>
    <n v="196301"/>
    <x v="82"/>
    <x v="788"/>
    <x v="1"/>
    <x v="0"/>
    <x v="6"/>
    <x v="0"/>
    <x v="1"/>
    <s v="Mutual Fund"/>
    <s v="MIRAE ASSET HYBRID EQUITY FUND"/>
  </r>
  <r>
    <n v="196303"/>
    <x v="82"/>
    <x v="66"/>
    <x v="1"/>
    <x v="0"/>
    <x v="5"/>
    <x v="0"/>
    <x v="0"/>
    <s v="Mutual Fund"/>
    <s v="HDFC Multicap Fund"/>
  </r>
  <r>
    <n v="196304"/>
    <x v="82"/>
    <x v="197"/>
    <x v="6"/>
    <x v="1"/>
    <x v="5"/>
    <x v="0"/>
    <x v="0"/>
    <s v="Mutual Fund"/>
    <s v="HDFC Focused 30 Fund"/>
  </r>
  <r>
    <n v="196305"/>
    <x v="82"/>
    <x v="538"/>
    <x v="14"/>
    <x v="1"/>
    <x v="6"/>
    <x v="0"/>
    <x v="0"/>
    <s v="Other"/>
    <s v="SHRIRAM FINANCE FD"/>
  </r>
  <r>
    <n v="196333"/>
    <x v="82"/>
    <x v="786"/>
    <x v="0"/>
    <x v="0"/>
    <x v="2"/>
    <x v="0"/>
    <x v="0"/>
    <s v="Mutual Fund"/>
    <s v="ICICI Prudential Multi-Asset Fund"/>
  </r>
  <r>
    <n v="196345"/>
    <x v="82"/>
    <x v="785"/>
    <x v="4"/>
    <x v="0"/>
    <x v="2"/>
    <x v="0"/>
    <x v="0"/>
    <s v="Mutual Fund"/>
    <s v="Canara Robeco Small-cap Fund"/>
  </r>
  <r>
    <n v="196331"/>
    <x v="82"/>
    <x v="786"/>
    <x v="10"/>
    <x v="0"/>
    <x v="2"/>
    <x v="0"/>
    <x v="1"/>
    <s v="Mutual Fund"/>
    <s v="Quant Flexi-Cap Fund"/>
  </r>
  <r>
    <n v="196332"/>
    <x v="82"/>
    <x v="786"/>
    <x v="0"/>
    <x v="0"/>
    <x v="2"/>
    <x v="0"/>
    <x v="0"/>
    <s v="Mutual Fund"/>
    <s v="HDFC MULTI-CAP FUND"/>
  </r>
  <r>
    <n v="196326"/>
    <x v="83"/>
    <x v="789"/>
    <x v="19"/>
    <x v="0"/>
    <x v="2"/>
    <x v="0"/>
    <x v="1"/>
    <s v="Mutual Fund"/>
    <s v="HDFC Focused 30 Fund"/>
  </r>
  <r>
    <n v="196318"/>
    <x v="83"/>
    <x v="790"/>
    <x v="0"/>
    <x v="0"/>
    <x v="2"/>
    <x v="0"/>
    <x v="1"/>
    <s v="Mutual Fund"/>
    <s v="Parag Parikh Tax Saver Fund"/>
  </r>
  <r>
    <n v="196316"/>
    <x v="83"/>
    <x v="790"/>
    <x v="0"/>
    <x v="0"/>
    <x v="2"/>
    <x v="0"/>
    <x v="1"/>
    <s v="Mutual Fund"/>
    <s v="axis small-cap fund"/>
  </r>
  <r>
    <n v="196337"/>
    <x v="83"/>
    <x v="791"/>
    <x v="3"/>
    <x v="0"/>
    <x v="6"/>
    <x v="0"/>
    <x v="1"/>
    <s v="Mutual Fund"/>
    <s v="MIRAE ASSET FLEXI CAP FUND"/>
  </r>
  <r>
    <n v="196336"/>
    <x v="83"/>
    <x v="276"/>
    <x v="1"/>
    <x v="0"/>
    <x v="6"/>
    <x v="0"/>
    <x v="1"/>
    <s v="Mutual Fund"/>
    <s v="MIRAE ASSET FLEXI CAP FUND"/>
  </r>
  <r>
    <n v="196320"/>
    <x v="83"/>
    <x v="792"/>
    <x v="10"/>
    <x v="0"/>
    <x v="2"/>
    <x v="0"/>
    <x v="1"/>
    <s v="Mutual Fund"/>
    <s v="Mirae Asset Flexi-cap Fund"/>
  </r>
  <r>
    <n v="196317"/>
    <x v="83"/>
    <x v="790"/>
    <x v="0"/>
    <x v="0"/>
    <x v="2"/>
    <x v="0"/>
    <x v="1"/>
    <s v="Mutual Fund"/>
    <s v="HDFC Focused 30 Fund"/>
  </r>
  <r>
    <n v="196327"/>
    <x v="83"/>
    <x v="789"/>
    <x v="1"/>
    <x v="0"/>
    <x v="2"/>
    <x v="0"/>
    <x v="0"/>
    <s v="Mutual Fund"/>
    <s v="HDFC Focused 30 Fund"/>
  </r>
  <r>
    <n v="196322"/>
    <x v="83"/>
    <x v="792"/>
    <x v="0"/>
    <x v="0"/>
    <x v="2"/>
    <x v="0"/>
    <x v="0"/>
    <s v="Mutual Fund"/>
    <s v="Quant tax plan"/>
  </r>
  <r>
    <n v="196338"/>
    <x v="83"/>
    <x v="793"/>
    <x v="7"/>
    <x v="0"/>
    <x v="0"/>
    <x v="0"/>
    <x v="1"/>
    <s v="Mutual Fund"/>
    <s v="ICICI Prudential Multi Asset Fund"/>
  </r>
  <r>
    <n v="196319"/>
    <x v="83"/>
    <x v="790"/>
    <x v="0"/>
    <x v="0"/>
    <x v="2"/>
    <x v="0"/>
    <x v="2"/>
    <s v="Mutual Fund"/>
    <s v="Mirae Asset Mid-Cap Fund."/>
  </r>
  <r>
    <n v="196321"/>
    <x v="83"/>
    <x v="792"/>
    <x v="0"/>
    <x v="0"/>
    <x v="2"/>
    <x v="0"/>
    <x v="0"/>
    <s v="Mutual Fund"/>
    <s v="Parag Parikh Tax Saver Fund"/>
  </r>
  <r>
    <n v="196325"/>
    <x v="83"/>
    <x v="789"/>
    <x v="11"/>
    <x v="0"/>
    <x v="2"/>
    <x v="0"/>
    <x v="2"/>
    <s v="Mutual Fund"/>
    <s v="Mirae Asset Emerging Blue-chip Fund"/>
  </r>
  <r>
    <n v="196315"/>
    <x v="83"/>
    <x v="794"/>
    <x v="10"/>
    <x v="0"/>
    <x v="1"/>
    <x v="0"/>
    <x v="1"/>
    <s v="Mutual Fund"/>
    <s v="canara robeco small cap fund"/>
  </r>
  <r>
    <n v="196307"/>
    <x v="83"/>
    <x v="85"/>
    <x v="0"/>
    <x v="0"/>
    <x v="1"/>
    <x v="0"/>
    <x v="0"/>
    <s v="Mutual Fund"/>
    <s v="HDFC MULTICAP FUND"/>
  </r>
  <r>
    <n v="196308"/>
    <x v="83"/>
    <x v="795"/>
    <x v="7"/>
    <x v="0"/>
    <x v="1"/>
    <x v="0"/>
    <x v="0"/>
    <s v="Mutual Fund"/>
    <s v="quant flexi cap fund"/>
  </r>
  <r>
    <n v="196313"/>
    <x v="83"/>
    <x v="796"/>
    <x v="0"/>
    <x v="0"/>
    <x v="1"/>
    <x v="0"/>
    <x v="1"/>
    <s v="Mutual Fund"/>
    <s v="quant flexi cap fund"/>
  </r>
  <r>
    <n v="196314"/>
    <x v="83"/>
    <x v="796"/>
    <x v="0"/>
    <x v="0"/>
    <x v="1"/>
    <x v="0"/>
    <x v="1"/>
    <s v="Mutual Fund"/>
    <s v="hdfc multicap fund"/>
  </r>
  <r>
    <n v="196330"/>
    <x v="83"/>
    <x v="795"/>
    <x v="7"/>
    <x v="0"/>
    <x v="1"/>
    <x v="0"/>
    <x v="2"/>
    <s v="Mutual Fund"/>
    <s v="Mirae Asset Emerging Bluechip Fund"/>
  </r>
  <r>
    <n v="196312"/>
    <x v="83"/>
    <x v="796"/>
    <x v="7"/>
    <x v="0"/>
    <x v="1"/>
    <x v="0"/>
    <x v="1"/>
    <s v="Mutual Fund"/>
    <s v="axis small cap fund"/>
  </r>
  <r>
    <n v="196306"/>
    <x v="83"/>
    <x v="797"/>
    <x v="5"/>
    <x v="0"/>
    <x v="5"/>
    <x v="0"/>
    <x v="1"/>
    <s v="Mutual Fund"/>
    <s v="Mirae Asset Flexicap Fund"/>
  </r>
  <r>
    <n v="196324"/>
    <x v="83"/>
    <x v="798"/>
    <x v="1"/>
    <x v="0"/>
    <x v="3"/>
    <x v="0"/>
    <x v="1"/>
    <s v="Mutual Fund"/>
    <s v="SBI Midcap Fund"/>
  </r>
  <r>
    <n v="196309"/>
    <x v="83"/>
    <x v="799"/>
    <x v="1"/>
    <x v="0"/>
    <x v="3"/>
    <x v="0"/>
    <x v="1"/>
    <s v="Mutual Fund"/>
    <s v="Kotak Multicap Fund"/>
  </r>
  <r>
    <n v="196329"/>
    <x v="83"/>
    <x v="798"/>
    <x v="10"/>
    <x v="0"/>
    <x v="3"/>
    <x v="0"/>
    <x v="1"/>
    <s v="Mutual Fund"/>
    <s v="QUANT FLEXICAP FUND"/>
  </r>
  <r>
    <n v="196328"/>
    <x v="83"/>
    <x v="798"/>
    <x v="3"/>
    <x v="0"/>
    <x v="3"/>
    <x v="0"/>
    <x v="1"/>
    <s v="Mutual Fund"/>
    <s v="Hdfc Multicap Fund"/>
  </r>
  <r>
    <n v="196323"/>
    <x v="83"/>
    <x v="798"/>
    <x v="1"/>
    <x v="0"/>
    <x v="3"/>
    <x v="0"/>
    <x v="1"/>
    <s v="Mutual Fund"/>
    <s v="SBI Midcap Fund"/>
  </r>
  <r>
    <n v="196310"/>
    <x v="83"/>
    <x v="800"/>
    <x v="1"/>
    <x v="0"/>
    <x v="3"/>
    <x v="0"/>
    <x v="1"/>
    <s v="Mutual Fund"/>
    <s v="QUANT FLEXICAP FUND"/>
  </r>
  <r>
    <n v="196311"/>
    <x v="83"/>
    <x v="800"/>
    <x v="1"/>
    <x v="0"/>
    <x v="3"/>
    <x v="0"/>
    <x v="1"/>
    <s v="Mutual Fund"/>
    <s v="SBI SMALL CAP"/>
  </r>
  <r>
    <n v="196355"/>
    <x v="84"/>
    <x v="801"/>
    <x v="10"/>
    <x v="0"/>
    <x v="2"/>
    <x v="0"/>
    <x v="0"/>
    <s v="Mutual Fund"/>
    <s v="ICICI Prudential Equity &amp; Debt Fund"/>
  </r>
  <r>
    <n v="196356"/>
    <x v="84"/>
    <x v="801"/>
    <x v="10"/>
    <x v="0"/>
    <x v="2"/>
    <x v="0"/>
    <x v="0"/>
    <s v="Mutual Fund"/>
    <s v="Quant Flexi-Cap Fund"/>
  </r>
  <r>
    <n v="196366"/>
    <x v="84"/>
    <x v="614"/>
    <x v="4"/>
    <x v="0"/>
    <x v="2"/>
    <x v="0"/>
    <x v="2"/>
    <s v="Mutual Fund"/>
    <s v="axis small-cap fund"/>
  </r>
  <r>
    <n v="196352"/>
    <x v="84"/>
    <x v="801"/>
    <x v="3"/>
    <x v="0"/>
    <x v="2"/>
    <x v="0"/>
    <x v="1"/>
    <s v="Mutual Fund"/>
    <s v="Axis Treasury Advantage Fund"/>
  </r>
  <r>
    <n v="196353"/>
    <x v="84"/>
    <x v="801"/>
    <x v="3"/>
    <x v="0"/>
    <x v="2"/>
    <x v="0"/>
    <x v="1"/>
    <s v="Mutual Fund"/>
    <s v="HDFC Focused 30 Fund"/>
  </r>
  <r>
    <n v="196354"/>
    <x v="84"/>
    <x v="801"/>
    <x v="7"/>
    <x v="0"/>
    <x v="2"/>
    <x v="0"/>
    <x v="0"/>
    <s v="Mutual Fund"/>
    <s v="HDFC Focused 30 Fund"/>
  </r>
  <r>
    <n v="196350"/>
    <x v="84"/>
    <x v="802"/>
    <x v="0"/>
    <x v="0"/>
    <x v="2"/>
    <x v="0"/>
    <x v="0"/>
    <s v="Mutual Fund"/>
    <s v="Quant Flexi-Cap Fund"/>
  </r>
  <r>
    <n v="196351"/>
    <x v="84"/>
    <x v="802"/>
    <x v="0"/>
    <x v="0"/>
    <x v="2"/>
    <x v="0"/>
    <x v="0"/>
    <s v="Mutual Fund"/>
    <s v="Parag Parikh Tax Saver Fund"/>
  </r>
  <r>
    <n v="196357"/>
    <x v="84"/>
    <x v="331"/>
    <x v="7"/>
    <x v="0"/>
    <x v="2"/>
    <x v="0"/>
    <x v="0"/>
    <s v="Mutual Fund"/>
    <s v="Parag Parikh Flexi-cap Fund"/>
  </r>
  <r>
    <n v="196347"/>
    <x v="84"/>
    <x v="802"/>
    <x v="8"/>
    <x v="0"/>
    <x v="2"/>
    <x v="0"/>
    <x v="0"/>
    <s v="Mutual Fund"/>
    <s v="Canara Robeco Small-cap Fund"/>
  </r>
  <r>
    <n v="196348"/>
    <x v="84"/>
    <x v="802"/>
    <x v="0"/>
    <x v="0"/>
    <x v="2"/>
    <x v="0"/>
    <x v="0"/>
    <s v="Mutual Fund"/>
    <s v="HDFC MULTI-CAP FUND"/>
  </r>
  <r>
    <n v="196349"/>
    <x v="84"/>
    <x v="802"/>
    <x v="8"/>
    <x v="0"/>
    <x v="2"/>
    <x v="0"/>
    <x v="0"/>
    <s v="Mutual Fund"/>
    <s v="ICICI Prudential Equity &amp; Debt Fund"/>
  </r>
  <r>
    <n v="196369"/>
    <x v="84"/>
    <x v="270"/>
    <x v="1"/>
    <x v="0"/>
    <x v="6"/>
    <x v="0"/>
    <x v="1"/>
    <s v="Mutual Fund"/>
    <s v="ICICI PRUDENTIAL MULTI ASSET FUND"/>
  </r>
  <r>
    <n v="196339"/>
    <x v="84"/>
    <x v="803"/>
    <x v="5"/>
    <x v="0"/>
    <x v="6"/>
    <x v="0"/>
    <x v="0"/>
    <s v="Mutual Fund"/>
    <s v="MIRAE ASSET FLEXI CAP FUND"/>
  </r>
  <r>
    <n v="196340"/>
    <x v="84"/>
    <x v="803"/>
    <x v="5"/>
    <x v="0"/>
    <x v="6"/>
    <x v="0"/>
    <x v="0"/>
    <s v="Mutual Fund"/>
    <s v="SBI SMALL CAP FUND"/>
  </r>
  <r>
    <n v="196368"/>
    <x v="84"/>
    <x v="270"/>
    <x v="3"/>
    <x v="0"/>
    <x v="6"/>
    <x v="0"/>
    <x v="1"/>
    <s v="Mutual Fund"/>
    <s v="HDFC FOCUSED 30 FUND"/>
  </r>
  <r>
    <n v="196363"/>
    <x v="84"/>
    <x v="68"/>
    <x v="3"/>
    <x v="0"/>
    <x v="3"/>
    <x v="0"/>
    <x v="0"/>
    <s v="Mutual Fund"/>
    <s v="Mirae Asset flexi cap fund"/>
  </r>
  <r>
    <n v="196364"/>
    <x v="84"/>
    <x v="804"/>
    <x v="0"/>
    <x v="0"/>
    <x v="5"/>
    <x v="0"/>
    <x v="1"/>
    <s v="Mutual Fund"/>
    <s v="Mirae Asset Flexicap Fund"/>
  </r>
  <r>
    <n v="196362"/>
    <x v="84"/>
    <x v="68"/>
    <x v="3"/>
    <x v="0"/>
    <x v="3"/>
    <x v="0"/>
    <x v="0"/>
    <s v="Mutual Fund"/>
    <s v="ICICI multi asset fund"/>
  </r>
  <r>
    <n v="196359"/>
    <x v="84"/>
    <x v="331"/>
    <x v="7"/>
    <x v="0"/>
    <x v="2"/>
    <x v="0"/>
    <x v="2"/>
    <s v="Mutual Fund"/>
    <s v="ICICI Prudential Saving Fund"/>
  </r>
  <r>
    <n v="196365"/>
    <x v="84"/>
    <x v="805"/>
    <x v="0"/>
    <x v="0"/>
    <x v="2"/>
    <x v="0"/>
    <x v="0"/>
    <s v="Mutual Fund"/>
    <s v="Canara Robeco Small-cap Fund"/>
  </r>
  <r>
    <n v="196367"/>
    <x v="84"/>
    <x v="614"/>
    <x v="4"/>
    <x v="0"/>
    <x v="2"/>
    <x v="0"/>
    <x v="2"/>
    <s v="Mutual Fund"/>
    <s v="Mirae Asset Mid-Cap Fund."/>
  </r>
  <r>
    <n v="196358"/>
    <x v="84"/>
    <x v="331"/>
    <x v="7"/>
    <x v="0"/>
    <x v="2"/>
    <x v="0"/>
    <x v="1"/>
    <s v="Mutual Fund"/>
    <s v="Mirae Asset Emerging Blue-chip Fund"/>
  </r>
  <r>
    <n v="196341"/>
    <x v="84"/>
    <x v="351"/>
    <x v="1"/>
    <x v="0"/>
    <x v="6"/>
    <x v="0"/>
    <x v="1"/>
    <s v="Mutual Fund"/>
    <s v="HDFC FOCUSED 30 FUND"/>
  </r>
  <r>
    <n v="196361"/>
    <x v="84"/>
    <x v="446"/>
    <x v="0"/>
    <x v="0"/>
    <x v="2"/>
    <x v="0"/>
    <x v="0"/>
    <s v="Mutual Fund"/>
    <s v="ICICI Prudential Multi-Asset Fund"/>
  </r>
  <r>
    <n v="196360"/>
    <x v="84"/>
    <x v="446"/>
    <x v="0"/>
    <x v="0"/>
    <x v="2"/>
    <x v="0"/>
    <x v="0"/>
    <s v="Mutual Fund"/>
    <s v="HDFC MULTI-CAP FUND"/>
  </r>
  <r>
    <n v="196370"/>
    <x v="85"/>
    <x v="805"/>
    <x v="1"/>
    <x v="0"/>
    <x v="2"/>
    <x v="0"/>
    <x v="2"/>
    <s v="Mutual Fund"/>
    <s v="Parag Parikh Flexi-cap Fund"/>
  </r>
  <r>
    <n v="196381"/>
    <x v="85"/>
    <x v="806"/>
    <x v="1"/>
    <x v="0"/>
    <x v="2"/>
    <x v="0"/>
    <x v="1"/>
    <s v="Mutual Fund"/>
    <s v="Quant Flexi-Cap Fund"/>
  </r>
  <r>
    <n v="196377"/>
    <x v="85"/>
    <x v="807"/>
    <x v="1"/>
    <x v="0"/>
    <x v="0"/>
    <x v="0"/>
    <x v="1"/>
    <s v="Mutual Fund"/>
    <s v="Quant Flexi Cap Fund"/>
  </r>
  <r>
    <n v="196380"/>
    <x v="85"/>
    <x v="808"/>
    <x v="0"/>
    <x v="0"/>
    <x v="4"/>
    <x v="0"/>
    <x v="0"/>
    <s v="Mutual Fund"/>
    <s v="QUANT SMALLCAP FUND"/>
  </r>
  <r>
    <n v="196382"/>
    <x v="85"/>
    <x v="808"/>
    <x v="0"/>
    <x v="0"/>
    <x v="4"/>
    <x v="0"/>
    <x v="0"/>
    <s v="Mutual Fund"/>
    <s v="CANARA ROBECO SMALLCAP FUND"/>
  </r>
  <r>
    <n v="196378"/>
    <x v="85"/>
    <x v="9"/>
    <x v="18"/>
    <x v="0"/>
    <x v="2"/>
    <x v="0"/>
    <x v="0"/>
    <s v="Mutual Fund"/>
    <s v="Mirae Asset Flexi-cap Fund"/>
  </r>
  <r>
    <n v="196371"/>
    <x v="85"/>
    <x v="293"/>
    <x v="8"/>
    <x v="0"/>
    <x v="2"/>
    <x v="0"/>
    <x v="0"/>
    <s v="Mutual Fund"/>
    <s v="ICICI PREDUENTIAL SAVINGS FUND"/>
  </r>
  <r>
    <n v="196376"/>
    <x v="85"/>
    <x v="219"/>
    <x v="1"/>
    <x v="0"/>
    <x v="6"/>
    <x v="0"/>
    <x v="0"/>
    <s v="Mutual Fund"/>
    <s v="MIRAE ASSET FLEXI CAP FUND"/>
  </r>
  <r>
    <n v="196375"/>
    <x v="85"/>
    <x v="809"/>
    <x v="10"/>
    <x v="0"/>
    <x v="1"/>
    <x v="0"/>
    <x v="1"/>
    <s v="Mutual Fund"/>
    <s v="Quant Flexi Cap Fund"/>
  </r>
  <r>
    <n v="196372"/>
    <x v="85"/>
    <x v="810"/>
    <x v="0"/>
    <x v="0"/>
    <x v="2"/>
    <x v="0"/>
    <x v="0"/>
    <s v="Mutual Fund"/>
    <s v="Canara Robeco Small-cap Fund"/>
  </r>
  <r>
    <n v="196379"/>
    <x v="85"/>
    <x v="811"/>
    <x v="4"/>
    <x v="0"/>
    <x v="2"/>
    <x v="0"/>
    <x v="2"/>
    <s v="Mutual Fund"/>
    <s v="Parag Parikh Flexi-cap Fund"/>
  </r>
  <r>
    <n v="196374"/>
    <x v="85"/>
    <x v="810"/>
    <x v="0"/>
    <x v="0"/>
    <x v="2"/>
    <x v="0"/>
    <x v="0"/>
    <s v="Mutual Fund"/>
    <s v="Mirae Asset Flexi-cap Fund"/>
  </r>
  <r>
    <n v="196373"/>
    <x v="85"/>
    <x v="810"/>
    <x v="0"/>
    <x v="0"/>
    <x v="2"/>
    <x v="0"/>
    <x v="0"/>
    <s v="Mutual Fund"/>
    <s v="HDFC MULTI-CAP FUND"/>
  </r>
  <r>
    <n v="196394"/>
    <x v="86"/>
    <x v="812"/>
    <x v="3"/>
    <x v="0"/>
    <x v="2"/>
    <x v="0"/>
    <x v="1"/>
    <s v="Mutual Fund"/>
    <s v="Quant Flexi-Cap Fund"/>
  </r>
  <r>
    <n v="196388"/>
    <x v="86"/>
    <x v="813"/>
    <x v="1"/>
    <x v="0"/>
    <x v="2"/>
    <x v="0"/>
    <x v="1"/>
    <s v="Mutual Fund"/>
    <s v="HDFC MULTI-CAP FUND"/>
  </r>
  <r>
    <n v="196395"/>
    <x v="86"/>
    <x v="814"/>
    <x v="30"/>
    <x v="0"/>
    <x v="2"/>
    <x v="1"/>
    <x v="0"/>
    <s v="Mutual Fund"/>
    <s v="Quant tax plan"/>
  </r>
  <r>
    <n v="196391"/>
    <x v="86"/>
    <x v="815"/>
    <x v="4"/>
    <x v="0"/>
    <x v="2"/>
    <x v="0"/>
    <x v="1"/>
    <s v="Mutual Fund"/>
    <s v="Canara Robeco Small-cap Fund"/>
  </r>
  <r>
    <n v="196392"/>
    <x v="86"/>
    <x v="815"/>
    <x v="0"/>
    <x v="0"/>
    <x v="2"/>
    <x v="0"/>
    <x v="2"/>
    <s v="Mutual Fund"/>
    <s v="canara robeco emerging equities fund"/>
  </r>
  <r>
    <n v="196393"/>
    <x v="86"/>
    <x v="816"/>
    <x v="11"/>
    <x v="0"/>
    <x v="2"/>
    <x v="0"/>
    <x v="1"/>
    <s v="Mutual Fund"/>
    <s v="Quant Flexi-Cap Fund"/>
  </r>
  <r>
    <n v="196384"/>
    <x v="86"/>
    <x v="817"/>
    <x v="1"/>
    <x v="0"/>
    <x v="0"/>
    <x v="1"/>
    <x v="0"/>
    <s v="Mutual Fund"/>
    <s v="Quant Flexi Cap Fund"/>
  </r>
  <r>
    <n v="196385"/>
    <x v="86"/>
    <x v="817"/>
    <x v="1"/>
    <x v="0"/>
    <x v="0"/>
    <x v="1"/>
    <x v="0"/>
    <s v="Mutual Fund"/>
    <s v="Mirae Asset midcap fund"/>
  </r>
  <r>
    <n v="196386"/>
    <x v="86"/>
    <x v="817"/>
    <x v="1"/>
    <x v="0"/>
    <x v="0"/>
    <x v="1"/>
    <x v="0"/>
    <s v="Mutual Fund"/>
    <s v="ICICI Prudential S&amp;P BSE Sensex Fund"/>
  </r>
  <r>
    <n v="196396"/>
    <x v="86"/>
    <x v="814"/>
    <x v="30"/>
    <x v="0"/>
    <x v="2"/>
    <x v="1"/>
    <x v="0"/>
    <s v="Mutual Fund"/>
    <s v="Parag Parikh Tax Saver Fund"/>
  </r>
  <r>
    <n v="196405"/>
    <x v="86"/>
    <x v="818"/>
    <x v="0"/>
    <x v="0"/>
    <x v="2"/>
    <x v="0"/>
    <x v="1"/>
    <s v="Mutual Fund"/>
    <s v="Parag Parikh Flexi-cap Fund"/>
  </r>
  <r>
    <n v="196406"/>
    <x v="86"/>
    <x v="818"/>
    <x v="0"/>
    <x v="0"/>
    <x v="2"/>
    <x v="0"/>
    <x v="1"/>
    <s v="Mutual Fund"/>
    <s v="quant flexi-cap fund"/>
  </r>
  <r>
    <n v="196397"/>
    <x v="86"/>
    <x v="819"/>
    <x v="0"/>
    <x v="0"/>
    <x v="1"/>
    <x v="0"/>
    <x v="1"/>
    <s v="Mutual Fund"/>
    <s v="HDFC SMALL CAP FUND"/>
  </r>
  <r>
    <n v="196387"/>
    <x v="86"/>
    <x v="820"/>
    <x v="3"/>
    <x v="0"/>
    <x v="3"/>
    <x v="0"/>
    <x v="0"/>
    <s v="Mutual Fund"/>
    <s v="QUANT FLEXICAP FUND"/>
  </r>
  <r>
    <n v="196383"/>
    <x v="86"/>
    <x v="820"/>
    <x v="3"/>
    <x v="0"/>
    <x v="3"/>
    <x v="0"/>
    <x v="0"/>
    <s v="Mutual Fund"/>
    <s v="Mirae Asset flexi cap fund"/>
  </r>
  <r>
    <n v="196404"/>
    <x v="86"/>
    <x v="821"/>
    <x v="1"/>
    <x v="0"/>
    <x v="1"/>
    <x v="0"/>
    <x v="1"/>
    <s v="Mutual Fund"/>
    <s v="quant flexi cap fund"/>
  </r>
  <r>
    <n v="196399"/>
    <x v="86"/>
    <x v="822"/>
    <x v="1"/>
    <x v="0"/>
    <x v="1"/>
    <x v="0"/>
    <x v="1"/>
    <s v="Mutual Fund"/>
    <s v="hdf cmulticapfund"/>
  </r>
  <r>
    <n v="196398"/>
    <x v="86"/>
    <x v="822"/>
    <x v="3"/>
    <x v="0"/>
    <x v="1"/>
    <x v="0"/>
    <x v="1"/>
    <s v="Mutual Fund"/>
    <s v="canara rebeco small cap fund"/>
  </r>
  <r>
    <n v="196403"/>
    <x v="86"/>
    <x v="821"/>
    <x v="1"/>
    <x v="0"/>
    <x v="1"/>
    <x v="0"/>
    <x v="1"/>
    <s v="Mutual Fund"/>
    <s v="canara rebeco small cap fund"/>
  </r>
  <r>
    <n v="196408"/>
    <x v="86"/>
    <x v="823"/>
    <x v="5"/>
    <x v="0"/>
    <x v="6"/>
    <x v="0"/>
    <x v="1"/>
    <s v="Mutual Fund"/>
    <s v="HDFC FOCUSED 30 FUND"/>
  </r>
  <r>
    <n v="196389"/>
    <x v="86"/>
    <x v="815"/>
    <x v="4"/>
    <x v="0"/>
    <x v="2"/>
    <x v="0"/>
    <x v="1"/>
    <s v="Mutual Fund"/>
    <s v="HDFC Focused 30 Fund"/>
  </r>
  <r>
    <n v="196390"/>
    <x v="86"/>
    <x v="815"/>
    <x v="4"/>
    <x v="0"/>
    <x v="2"/>
    <x v="0"/>
    <x v="1"/>
    <s v="Mutual Fund"/>
    <s v="Mirae Asset Flexi-cap Fund"/>
  </r>
  <r>
    <n v="196407"/>
    <x v="86"/>
    <x v="824"/>
    <x v="7"/>
    <x v="0"/>
    <x v="6"/>
    <x v="0"/>
    <x v="0"/>
    <s v="Mutual Fund"/>
    <s v="MIRAE ASSET FLEXI CAP FUND"/>
  </r>
  <r>
    <n v="196400"/>
    <x v="86"/>
    <x v="825"/>
    <x v="1"/>
    <x v="0"/>
    <x v="3"/>
    <x v="0"/>
    <x v="0"/>
    <s v="Mutual Fund"/>
    <s v="Mirae Asset flexi cap fund"/>
  </r>
  <r>
    <n v="196401"/>
    <x v="86"/>
    <x v="825"/>
    <x v="1"/>
    <x v="0"/>
    <x v="3"/>
    <x v="0"/>
    <x v="2"/>
    <s v="Mutual Fund"/>
    <s v="CANARA ROBECO BLUE CHIP EQUITY FUND"/>
  </r>
  <r>
    <n v="196402"/>
    <x v="86"/>
    <x v="825"/>
    <x v="1"/>
    <x v="0"/>
    <x v="3"/>
    <x v="0"/>
    <x v="1"/>
    <s v="Mutual Fund"/>
    <s v="MIRAE ASSET HYBRID EQUITY FUND"/>
  </r>
  <r>
    <n v="196420"/>
    <x v="87"/>
    <x v="256"/>
    <x v="11"/>
    <x v="0"/>
    <x v="2"/>
    <x v="0"/>
    <x v="1"/>
    <s v="Mutual Fund"/>
    <s v="Mirae Asset Emerging Blue-chip Fund"/>
  </r>
  <r>
    <n v="196412"/>
    <x v="87"/>
    <x v="826"/>
    <x v="1"/>
    <x v="0"/>
    <x v="6"/>
    <x v="0"/>
    <x v="0"/>
    <s v="Mutual Fund"/>
    <s v="MIRAE ASSET EMERGING BLUECHIP FUND"/>
  </r>
  <r>
    <n v="196416"/>
    <x v="87"/>
    <x v="138"/>
    <x v="11"/>
    <x v="0"/>
    <x v="2"/>
    <x v="0"/>
    <x v="0"/>
    <s v="Mutual Fund"/>
    <s v="HDFC MULTI-CAP FUND"/>
  </r>
  <r>
    <n v="196417"/>
    <x v="87"/>
    <x v="782"/>
    <x v="5"/>
    <x v="0"/>
    <x v="0"/>
    <x v="0"/>
    <x v="1"/>
    <s v="Mutual Fund"/>
    <s v="Quant Flexi Cap Fund"/>
  </r>
  <r>
    <n v="196415"/>
    <x v="87"/>
    <x v="138"/>
    <x v="11"/>
    <x v="0"/>
    <x v="2"/>
    <x v="0"/>
    <x v="0"/>
    <s v="Mutual Fund"/>
    <s v="ICICI Prudential Multi-Asset Fund"/>
  </r>
  <r>
    <n v="196418"/>
    <x v="87"/>
    <x v="827"/>
    <x v="11"/>
    <x v="0"/>
    <x v="5"/>
    <x v="0"/>
    <x v="1"/>
    <s v="Mutual Fund"/>
    <s v="HDFC Focused 30 Fund"/>
  </r>
  <r>
    <n v="196419"/>
    <x v="87"/>
    <x v="827"/>
    <x v="11"/>
    <x v="0"/>
    <x v="5"/>
    <x v="0"/>
    <x v="1"/>
    <s v="Mutual Fund"/>
    <s v="kotak Multicap Fund"/>
  </r>
  <r>
    <n v="196413"/>
    <x v="87"/>
    <x v="828"/>
    <x v="12"/>
    <x v="0"/>
    <x v="1"/>
    <x v="0"/>
    <x v="0"/>
    <s v="Mutual Fund"/>
    <s v="Franklin India TAXSHIELD"/>
  </r>
  <r>
    <n v="196414"/>
    <x v="87"/>
    <x v="697"/>
    <x v="1"/>
    <x v="0"/>
    <x v="5"/>
    <x v="0"/>
    <x v="1"/>
    <s v="Mutual Fund"/>
    <s v="Tata Small Cap Fund"/>
  </r>
  <r>
    <n v="196411"/>
    <x v="87"/>
    <x v="826"/>
    <x v="1"/>
    <x v="0"/>
    <x v="6"/>
    <x v="0"/>
    <x v="0"/>
    <s v="Mutual Fund"/>
    <s v="HDFC FOCUSED 30 FUND"/>
  </r>
  <r>
    <n v="196410"/>
    <x v="87"/>
    <x v="826"/>
    <x v="3"/>
    <x v="0"/>
    <x v="6"/>
    <x v="0"/>
    <x v="0"/>
    <s v="Mutual Fund"/>
    <s v="MIRAE ASSET FLEXI CAP FUND"/>
  </r>
  <r>
    <n v="196409"/>
    <x v="87"/>
    <x v="829"/>
    <x v="1"/>
    <x v="0"/>
    <x v="6"/>
    <x v="0"/>
    <x v="0"/>
    <s v="Mutual Fund"/>
    <s v="MIRAE ASSET FLEXI CAP FUND"/>
  </r>
  <r>
    <n v="196429"/>
    <x v="88"/>
    <x v="830"/>
    <x v="0"/>
    <x v="0"/>
    <x v="2"/>
    <x v="0"/>
    <x v="0"/>
    <s v="Mutual Fund"/>
    <s v="Canara Robeco Small-cap Fund"/>
  </r>
  <r>
    <n v="196426"/>
    <x v="88"/>
    <x v="831"/>
    <x v="11"/>
    <x v="0"/>
    <x v="6"/>
    <x v="0"/>
    <x v="1"/>
    <s v="Mutual Fund"/>
    <s v="MIRAE ASSET FLEXI CAP FUND"/>
  </r>
  <r>
    <n v="196427"/>
    <x v="88"/>
    <x v="831"/>
    <x v="11"/>
    <x v="0"/>
    <x v="6"/>
    <x v="0"/>
    <x v="1"/>
    <s v="Mutual Fund"/>
    <s v="HDFC FOCUSED 30 FUND"/>
  </r>
  <r>
    <n v="196422"/>
    <x v="88"/>
    <x v="832"/>
    <x v="11"/>
    <x v="0"/>
    <x v="0"/>
    <x v="1"/>
    <x v="0"/>
    <s v="Mutual Fund"/>
    <s v="Quant Flexi Cap Fund"/>
  </r>
  <r>
    <n v="196421"/>
    <x v="88"/>
    <x v="832"/>
    <x v="11"/>
    <x v="0"/>
    <x v="0"/>
    <x v="1"/>
    <x v="0"/>
    <s v="Mutual Fund"/>
    <s v="ICICI Prudential Multi Asset Fund"/>
  </r>
  <r>
    <n v="196430"/>
    <x v="88"/>
    <x v="830"/>
    <x v="0"/>
    <x v="0"/>
    <x v="2"/>
    <x v="0"/>
    <x v="0"/>
    <s v="Mutual Fund"/>
    <s v="HDFC Focused 30 Fund"/>
  </r>
  <r>
    <n v="196432"/>
    <x v="88"/>
    <x v="444"/>
    <x v="6"/>
    <x v="1"/>
    <x v="1"/>
    <x v="0"/>
    <x v="1"/>
    <s v="Mutual Fund"/>
    <s v="ICICI Prudential Multi-Asset Fund"/>
  </r>
  <r>
    <n v="196434"/>
    <x v="88"/>
    <x v="833"/>
    <x v="10"/>
    <x v="0"/>
    <x v="1"/>
    <x v="0"/>
    <x v="1"/>
    <s v="Mutual Fund"/>
    <s v="Kotak Emerging Equity Fund"/>
  </r>
  <r>
    <n v="196423"/>
    <x v="88"/>
    <x v="834"/>
    <x v="7"/>
    <x v="0"/>
    <x v="1"/>
    <x v="0"/>
    <x v="1"/>
    <s v="Mutual Fund"/>
    <s v="Mirae Asset Tax Saver Fund"/>
  </r>
  <r>
    <n v="196424"/>
    <x v="88"/>
    <x v="608"/>
    <x v="3"/>
    <x v="0"/>
    <x v="1"/>
    <x v="0"/>
    <x v="0"/>
    <s v="Mutual Fund"/>
    <s v="HDFC MULTICAP FUND"/>
  </r>
  <r>
    <n v="196428"/>
    <x v="88"/>
    <x v="835"/>
    <x v="0"/>
    <x v="0"/>
    <x v="6"/>
    <x v="0"/>
    <x v="1"/>
    <s v="Mutual Fund"/>
    <s v="HDFC FOCUSED 30 FUND"/>
  </r>
  <r>
    <n v="196431"/>
    <x v="88"/>
    <x v="723"/>
    <x v="44"/>
    <x v="1"/>
    <x v="6"/>
    <x v="0"/>
    <x v="0"/>
    <s v="Mutual Fund"/>
    <m/>
  </r>
  <r>
    <n v="196425"/>
    <x v="88"/>
    <x v="836"/>
    <x v="1"/>
    <x v="0"/>
    <x v="5"/>
    <x v="0"/>
    <x v="0"/>
    <s v="Mutual Fund"/>
    <s v="HDFC Focused 30 Fund"/>
  </r>
  <r>
    <n v="196433"/>
    <x v="88"/>
    <x v="837"/>
    <x v="5"/>
    <x v="0"/>
    <x v="3"/>
    <x v="1"/>
    <x v="0"/>
    <s v="Mutual Fund"/>
    <s v="TATA DIGITAL INDIA FUND"/>
  </r>
  <r>
    <n v="196448"/>
    <x v="89"/>
    <x v="838"/>
    <x v="1"/>
    <x v="0"/>
    <x v="2"/>
    <x v="0"/>
    <x v="1"/>
    <s v="Mutual Fund"/>
    <s v="HDFC Focused 30 Fund"/>
  </r>
  <r>
    <n v="196435"/>
    <x v="89"/>
    <x v="839"/>
    <x v="0"/>
    <x v="0"/>
    <x v="2"/>
    <x v="0"/>
    <x v="0"/>
    <s v="Mutual Fund"/>
    <s v="HDFC Focused 30 Fund"/>
  </r>
  <r>
    <n v="196446"/>
    <x v="89"/>
    <x v="840"/>
    <x v="0"/>
    <x v="0"/>
    <x v="2"/>
    <x v="0"/>
    <x v="0"/>
    <s v="Mutual Fund"/>
    <s v="SBI small-cap fund."/>
  </r>
  <r>
    <n v="196445"/>
    <x v="89"/>
    <x v="840"/>
    <x v="0"/>
    <x v="0"/>
    <x v="2"/>
    <x v="0"/>
    <x v="0"/>
    <s v="Mutual Fund"/>
    <s v="HDFC Focused 30 Fund"/>
  </r>
  <r>
    <n v="196444"/>
    <x v="89"/>
    <x v="840"/>
    <x v="0"/>
    <x v="0"/>
    <x v="2"/>
    <x v="0"/>
    <x v="0"/>
    <s v="Mutual Fund"/>
    <s v="ICICI Prudential Multi-Asset Fund"/>
  </r>
  <r>
    <n v="196438"/>
    <x v="89"/>
    <x v="839"/>
    <x v="0"/>
    <x v="0"/>
    <x v="2"/>
    <x v="0"/>
    <x v="0"/>
    <s v="Mutual Fund"/>
    <s v="Parag Parikh Flexi-cap Fund"/>
  </r>
  <r>
    <n v="196440"/>
    <x v="89"/>
    <x v="841"/>
    <x v="3"/>
    <x v="0"/>
    <x v="6"/>
    <x v="0"/>
    <x v="1"/>
    <s v="Mutual Fund"/>
    <s v="HDFC FOCUSED 30 FUND"/>
  </r>
  <r>
    <n v="196442"/>
    <x v="89"/>
    <x v="841"/>
    <x v="1"/>
    <x v="0"/>
    <x v="6"/>
    <x v="0"/>
    <x v="1"/>
    <s v="Mutual Fund"/>
    <s v="SBI SMALL CAP FUND"/>
  </r>
  <r>
    <n v="196439"/>
    <x v="89"/>
    <x v="220"/>
    <x v="3"/>
    <x v="0"/>
    <x v="1"/>
    <x v="0"/>
    <x v="0"/>
    <s v="Mutual Fund"/>
    <s v="canara robeco focused equity fund"/>
  </r>
  <r>
    <n v="196437"/>
    <x v="89"/>
    <x v="427"/>
    <x v="52"/>
    <x v="1"/>
    <x v="1"/>
    <x v="0"/>
    <x v="1"/>
    <s v="Mutual Fund"/>
    <s v="mirae asset flexi cap fund"/>
  </r>
  <r>
    <n v="196447"/>
    <x v="89"/>
    <x v="627"/>
    <x v="0"/>
    <x v="0"/>
    <x v="2"/>
    <x v="0"/>
    <x v="0"/>
    <s v="Mutual Fund"/>
    <s v="Parag Parikh Flexi-cap Fund"/>
  </r>
  <r>
    <n v="196436"/>
    <x v="89"/>
    <x v="839"/>
    <x v="0"/>
    <x v="0"/>
    <x v="2"/>
    <x v="0"/>
    <x v="0"/>
    <s v="Mutual Fund"/>
    <s v="Mirae Asset Flexi-cap Fund"/>
  </r>
  <r>
    <n v="196443"/>
    <x v="89"/>
    <x v="842"/>
    <x v="3"/>
    <x v="0"/>
    <x v="6"/>
    <x v="0"/>
    <x v="2"/>
    <s v="Mutual Fund"/>
    <s v="MIRAE ASSET MID CAP FUND"/>
  </r>
  <r>
    <n v="196441"/>
    <x v="89"/>
    <x v="841"/>
    <x v="10"/>
    <x v="0"/>
    <x v="6"/>
    <x v="0"/>
    <x v="1"/>
    <s v="Mutual Fund"/>
    <s v="MIRAE ASSET FLEXI CAP FUND"/>
  </r>
  <r>
    <n v="196456"/>
    <x v="90"/>
    <x v="843"/>
    <x v="0"/>
    <x v="0"/>
    <x v="2"/>
    <x v="1"/>
    <x v="0"/>
    <s v="Mutual Fund"/>
    <s v="Mirae Asset Flexi-cap Fund"/>
  </r>
  <r>
    <n v="196454"/>
    <x v="90"/>
    <x v="843"/>
    <x v="0"/>
    <x v="0"/>
    <x v="2"/>
    <x v="1"/>
    <x v="0"/>
    <s v="Mutual Fund"/>
    <s v="Canara Robeco Small-cap Fund"/>
  </r>
  <r>
    <n v="196453"/>
    <x v="90"/>
    <x v="844"/>
    <x v="11"/>
    <x v="0"/>
    <x v="2"/>
    <x v="1"/>
    <x v="0"/>
    <s v="Mutual Fund"/>
    <s v="SBI small-cap fund."/>
  </r>
  <r>
    <n v="196449"/>
    <x v="90"/>
    <x v="781"/>
    <x v="28"/>
    <x v="1"/>
    <x v="0"/>
    <x v="0"/>
    <x v="0"/>
    <s v="Mutual Fund"/>
    <s v="Quant Flexi Cap Fund"/>
  </r>
  <r>
    <n v="196457"/>
    <x v="90"/>
    <x v="843"/>
    <x v="0"/>
    <x v="0"/>
    <x v="2"/>
    <x v="1"/>
    <x v="0"/>
    <s v="Mutual Fund"/>
    <s v="Quant Flexi-Cap Fund"/>
  </r>
  <r>
    <n v="196455"/>
    <x v="90"/>
    <x v="843"/>
    <x v="0"/>
    <x v="0"/>
    <x v="2"/>
    <x v="1"/>
    <x v="0"/>
    <s v="Mutual Fund"/>
    <s v="HDFC MULTI-CAP FUND"/>
  </r>
  <r>
    <n v="196450"/>
    <x v="90"/>
    <x v="845"/>
    <x v="7"/>
    <x v="0"/>
    <x v="3"/>
    <x v="0"/>
    <x v="0"/>
    <s v="Mutual Fund"/>
    <s v="Mirae Asset flexi cap fund"/>
  </r>
  <r>
    <n v="196461"/>
    <x v="90"/>
    <x v="846"/>
    <x v="0"/>
    <x v="0"/>
    <x v="1"/>
    <x v="0"/>
    <x v="0"/>
    <s v="Mutual Fund"/>
    <s v="HDFC MULTI-CAP FUND"/>
  </r>
  <r>
    <n v="196460"/>
    <x v="90"/>
    <x v="846"/>
    <x v="0"/>
    <x v="0"/>
    <x v="1"/>
    <x v="0"/>
    <x v="0"/>
    <s v="Mutual Fund"/>
    <s v="Canara Robeco Small-cap Fund"/>
  </r>
  <r>
    <n v="196451"/>
    <x v="90"/>
    <x v="845"/>
    <x v="7"/>
    <x v="0"/>
    <x v="3"/>
    <x v="0"/>
    <x v="0"/>
    <s v="Mutual Fund"/>
    <s v="ICICI Prudential Equity &amp; Debt Fund"/>
  </r>
  <r>
    <n v="196452"/>
    <x v="90"/>
    <x v="844"/>
    <x v="11"/>
    <x v="0"/>
    <x v="2"/>
    <x v="1"/>
    <x v="0"/>
    <s v="Mutual Fund"/>
    <s v="ICICI Prudential Multi-Asset Fund"/>
  </r>
  <r>
    <n v="196459"/>
    <x v="90"/>
    <x v="620"/>
    <x v="11"/>
    <x v="0"/>
    <x v="2"/>
    <x v="0"/>
    <x v="2"/>
    <s v="Mutual Fund"/>
    <s v="ICICI Prudential Equity &amp; Debt Fund"/>
  </r>
  <r>
    <n v="196458"/>
    <x v="90"/>
    <x v="198"/>
    <x v="3"/>
    <x v="0"/>
    <x v="6"/>
    <x v="0"/>
    <x v="0"/>
    <s v="Mutual Fund"/>
    <s v="MIRAE ASSET FLEXI CAP FUND"/>
  </r>
  <r>
    <n v="196477"/>
    <x v="91"/>
    <x v="847"/>
    <x v="11"/>
    <x v="0"/>
    <x v="2"/>
    <x v="0"/>
    <x v="0"/>
    <s v="Mutual Fund"/>
    <s v="HDFC MULTI-CAP FUND"/>
  </r>
  <r>
    <n v="196478"/>
    <x v="91"/>
    <x v="847"/>
    <x v="11"/>
    <x v="0"/>
    <x v="2"/>
    <x v="0"/>
    <x v="0"/>
    <s v="Mutual Fund"/>
    <s v="Mirae Asset Tax Saver Fund"/>
  </r>
  <r>
    <n v="196476"/>
    <x v="91"/>
    <x v="847"/>
    <x v="11"/>
    <x v="0"/>
    <x v="2"/>
    <x v="0"/>
    <x v="0"/>
    <s v="Mutual Fund"/>
    <s v="Canara Robeco Small-cap Fund"/>
  </r>
  <r>
    <n v="196489"/>
    <x v="91"/>
    <x v="188"/>
    <x v="3"/>
    <x v="0"/>
    <x v="2"/>
    <x v="0"/>
    <x v="1"/>
    <s v="Mutual Fund"/>
    <s v="HDFC MULTI-CAP FUND"/>
  </r>
  <r>
    <n v="196483"/>
    <x v="91"/>
    <x v="320"/>
    <x v="27"/>
    <x v="0"/>
    <x v="2"/>
    <x v="0"/>
    <x v="0"/>
    <s v="Mutual Fund"/>
    <s v="SBI small-cap fund."/>
  </r>
  <r>
    <n v="196485"/>
    <x v="91"/>
    <x v="848"/>
    <x v="0"/>
    <x v="0"/>
    <x v="2"/>
    <x v="0"/>
    <x v="0"/>
    <s v="Mutual Fund"/>
    <s v="HDFC MULTI-CAP FUND"/>
  </r>
  <r>
    <n v="196488"/>
    <x v="91"/>
    <x v="849"/>
    <x v="5"/>
    <x v="0"/>
    <x v="2"/>
    <x v="0"/>
    <x v="0"/>
    <s v="Mutual Fund"/>
    <s v="ICICI Prudential Equity &amp; Debt Fund"/>
  </r>
  <r>
    <n v="196480"/>
    <x v="91"/>
    <x v="320"/>
    <x v="4"/>
    <x v="0"/>
    <x v="2"/>
    <x v="0"/>
    <x v="1"/>
    <s v="Mutual Fund"/>
    <s v="HDFC MULTI-CAP FUND"/>
  </r>
  <r>
    <n v="196479"/>
    <x v="91"/>
    <x v="847"/>
    <x v="11"/>
    <x v="0"/>
    <x v="2"/>
    <x v="0"/>
    <x v="0"/>
    <s v="Mutual Fund"/>
    <s v="Quant Flexi-Cap Fund"/>
  </r>
  <r>
    <n v="196470"/>
    <x v="91"/>
    <x v="529"/>
    <x v="32"/>
    <x v="1"/>
    <x v="4"/>
    <x v="0"/>
    <x v="0"/>
    <s v="Mutual Fund"/>
    <s v="ICICI Prudential Multi Asset fund"/>
  </r>
  <r>
    <n v="196471"/>
    <x v="91"/>
    <x v="850"/>
    <x v="9"/>
    <x v="1"/>
    <x v="4"/>
    <x v="0"/>
    <x v="0"/>
    <s v="Mutual Fund"/>
    <s v="ICICI Prudential Multi Asset fund"/>
  </r>
  <r>
    <n v="196487"/>
    <x v="91"/>
    <x v="851"/>
    <x v="3"/>
    <x v="0"/>
    <x v="2"/>
    <x v="0"/>
    <x v="0"/>
    <s v="Mutual Fund"/>
    <s v="SBI small-cap fund."/>
  </r>
  <r>
    <n v="196481"/>
    <x v="91"/>
    <x v="320"/>
    <x v="4"/>
    <x v="0"/>
    <x v="2"/>
    <x v="0"/>
    <x v="1"/>
    <s v="Mutual Fund"/>
    <s v="Quant Flexi-Cap Fund"/>
  </r>
  <r>
    <n v="196482"/>
    <x v="91"/>
    <x v="320"/>
    <x v="27"/>
    <x v="0"/>
    <x v="2"/>
    <x v="0"/>
    <x v="0"/>
    <s v="Mutual Fund"/>
    <s v="ICICI Prudential Multi-Asset Fund"/>
  </r>
  <r>
    <n v="196484"/>
    <x v="91"/>
    <x v="848"/>
    <x v="0"/>
    <x v="0"/>
    <x v="2"/>
    <x v="0"/>
    <x v="0"/>
    <s v="Mutual Fund"/>
    <s v="Canara Robeco Small-cap Fund"/>
  </r>
  <r>
    <n v="196493"/>
    <x v="91"/>
    <x v="852"/>
    <x v="32"/>
    <x v="1"/>
    <x v="1"/>
    <x v="1"/>
    <x v="0"/>
    <s v="Mutual Fund"/>
    <s v="CANARA REBECO FOCUSED FUND"/>
  </r>
  <r>
    <n v="196492"/>
    <x v="91"/>
    <x v="346"/>
    <x v="3"/>
    <x v="0"/>
    <x v="1"/>
    <x v="0"/>
    <x v="1"/>
    <s v="Mutual Fund"/>
    <s v="quant small cap fund"/>
  </r>
  <r>
    <n v="196469"/>
    <x v="91"/>
    <x v="853"/>
    <x v="7"/>
    <x v="0"/>
    <x v="1"/>
    <x v="0"/>
    <x v="0"/>
    <s v="Mutual Fund"/>
    <s v="HDFC MULTICAP FUND"/>
  </r>
  <r>
    <n v="196465"/>
    <x v="91"/>
    <x v="854"/>
    <x v="0"/>
    <x v="0"/>
    <x v="1"/>
    <x v="0"/>
    <x v="0"/>
    <s v="Mutual Fund"/>
    <s v="mirae asset flexi cap fund"/>
  </r>
  <r>
    <n v="196466"/>
    <x v="91"/>
    <x v="854"/>
    <x v="0"/>
    <x v="0"/>
    <x v="1"/>
    <x v="0"/>
    <x v="1"/>
    <s v="Mutual Fund"/>
    <s v="Canara Robeco Small-cap Fund"/>
  </r>
  <r>
    <n v="196462"/>
    <x v="91"/>
    <x v="854"/>
    <x v="0"/>
    <x v="0"/>
    <x v="1"/>
    <x v="0"/>
    <x v="1"/>
    <s v="Mutual Fund"/>
    <s v="HDFC MULTI-CAP FUND"/>
  </r>
  <r>
    <n v="196468"/>
    <x v="91"/>
    <x v="846"/>
    <x v="52"/>
    <x v="1"/>
    <x v="1"/>
    <x v="0"/>
    <x v="0"/>
    <s v="Mutual Fund"/>
    <s v="HDFC Focused 30 Fund"/>
  </r>
  <r>
    <n v="196467"/>
    <x v="91"/>
    <x v="854"/>
    <x v="0"/>
    <x v="0"/>
    <x v="1"/>
    <x v="0"/>
    <x v="1"/>
    <s v="Mutual Fund"/>
    <s v="Quant Flexi-Cap Fund"/>
  </r>
  <r>
    <n v="196491"/>
    <x v="91"/>
    <x v="346"/>
    <x v="11"/>
    <x v="0"/>
    <x v="1"/>
    <x v="0"/>
    <x v="1"/>
    <s v="Mutual Fund"/>
    <s v="mirae asset flexi cap fund"/>
  </r>
  <r>
    <n v="196464"/>
    <x v="91"/>
    <x v="855"/>
    <x v="3"/>
    <x v="0"/>
    <x v="6"/>
    <x v="0"/>
    <x v="1"/>
    <s v="Mutual Fund"/>
    <s v="MIRAE ASSET FLEXI CAP FUND"/>
  </r>
  <r>
    <n v="196463"/>
    <x v="91"/>
    <x v="278"/>
    <x v="0"/>
    <x v="0"/>
    <x v="6"/>
    <x v="0"/>
    <x v="1"/>
    <s v="Mutual Fund"/>
    <s v="MIRAE ASSET FLEXI CAP FUND"/>
  </r>
  <r>
    <n v="196475"/>
    <x v="91"/>
    <x v="154"/>
    <x v="0"/>
    <x v="0"/>
    <x v="2"/>
    <x v="0"/>
    <x v="0"/>
    <s v="Mutual Fund"/>
    <s v="SBI small-cap fund."/>
  </r>
  <r>
    <n v="196486"/>
    <x v="91"/>
    <x v="848"/>
    <x v="0"/>
    <x v="0"/>
    <x v="2"/>
    <x v="0"/>
    <x v="1"/>
    <s v="Mutual Fund"/>
    <s v="Quant Flexi-Cap Fund"/>
  </r>
  <r>
    <n v="196472"/>
    <x v="91"/>
    <x v="856"/>
    <x v="1"/>
    <x v="0"/>
    <x v="5"/>
    <x v="1"/>
    <x v="0"/>
    <s v="Mutual Fund"/>
    <s v="HDFC Focused 30 Fund"/>
  </r>
  <r>
    <n v="196490"/>
    <x v="91"/>
    <x v="857"/>
    <x v="23"/>
    <x v="1"/>
    <x v="1"/>
    <x v="0"/>
    <x v="1"/>
    <s v="Mutual Fund"/>
    <s v="hdfc multicap fund"/>
  </r>
  <r>
    <n v="196474"/>
    <x v="91"/>
    <x v="856"/>
    <x v="1"/>
    <x v="0"/>
    <x v="5"/>
    <x v="1"/>
    <x v="0"/>
    <s v="Mutual Fund"/>
    <s v="Axis Treasury Fund"/>
  </r>
  <r>
    <n v="196473"/>
    <x v="91"/>
    <x v="856"/>
    <x v="1"/>
    <x v="0"/>
    <x v="5"/>
    <x v="1"/>
    <x v="0"/>
    <s v="Mutual Fund"/>
    <s v="SBI SMALL CAP FUND"/>
  </r>
  <r>
    <n v="196513"/>
    <x v="92"/>
    <x v="219"/>
    <x v="11"/>
    <x v="0"/>
    <x v="2"/>
    <x v="0"/>
    <x v="2"/>
    <s v="Mutual Fund"/>
    <s v="Parag Parikh Flexi-cap Fund"/>
  </r>
  <r>
    <n v="196512"/>
    <x v="92"/>
    <x v="858"/>
    <x v="7"/>
    <x v="0"/>
    <x v="2"/>
    <x v="0"/>
    <x v="0"/>
    <s v="Mutual Fund"/>
    <s v="BOI Flexi-Cap Fund"/>
  </r>
  <r>
    <n v="196504"/>
    <x v="92"/>
    <x v="628"/>
    <x v="3"/>
    <x v="0"/>
    <x v="2"/>
    <x v="0"/>
    <x v="1"/>
    <s v="Mutual Fund"/>
    <s v="SBI flexi-cap fund"/>
  </r>
  <r>
    <n v="196511"/>
    <x v="92"/>
    <x v="858"/>
    <x v="10"/>
    <x v="0"/>
    <x v="2"/>
    <x v="0"/>
    <x v="2"/>
    <s v="Mutual Fund"/>
    <s v="Parag Parikh Flexi-cap Fund"/>
  </r>
  <r>
    <n v="196499"/>
    <x v="92"/>
    <x v="859"/>
    <x v="10"/>
    <x v="0"/>
    <x v="6"/>
    <x v="0"/>
    <x v="1"/>
    <s v="Mutual Fund"/>
    <s v="MIRAE ASSET FLEXI CAP FUND"/>
  </r>
  <r>
    <n v="196523"/>
    <x v="92"/>
    <x v="474"/>
    <x v="0"/>
    <x v="0"/>
    <x v="2"/>
    <x v="0"/>
    <x v="2"/>
    <s v="Mutual Fund"/>
    <s v="Parag Parikh Flexi-cap Fund"/>
  </r>
  <r>
    <n v="196506"/>
    <x v="92"/>
    <x v="860"/>
    <x v="0"/>
    <x v="0"/>
    <x v="2"/>
    <x v="0"/>
    <x v="1"/>
    <s v="Mutual Fund"/>
    <s v="HDFC Focused 30 Fund"/>
  </r>
  <r>
    <n v="196509"/>
    <x v="92"/>
    <x v="861"/>
    <x v="7"/>
    <x v="0"/>
    <x v="2"/>
    <x v="0"/>
    <x v="2"/>
    <s v="Mutual Fund"/>
    <s v="Mirae Asset Mid-Cap Fund."/>
  </r>
  <r>
    <n v="196522"/>
    <x v="92"/>
    <x v="259"/>
    <x v="0"/>
    <x v="0"/>
    <x v="2"/>
    <x v="0"/>
    <x v="2"/>
    <s v="Mutual Fund"/>
    <s v="Parag Parikh Flexi-cap Fund"/>
  </r>
  <r>
    <n v="196524"/>
    <x v="92"/>
    <x v="474"/>
    <x v="11"/>
    <x v="0"/>
    <x v="2"/>
    <x v="0"/>
    <x v="1"/>
    <s v="Mutual Fund"/>
    <s v="Kotak Emerging Equity Fund"/>
  </r>
  <r>
    <n v="196517"/>
    <x v="92"/>
    <x v="862"/>
    <x v="32"/>
    <x v="1"/>
    <x v="1"/>
    <x v="1"/>
    <x v="0"/>
    <s v="Mutual Fund"/>
    <s v="Bank of India Liquid Fund"/>
  </r>
  <r>
    <n v="196510"/>
    <x v="92"/>
    <x v="858"/>
    <x v="10"/>
    <x v="0"/>
    <x v="2"/>
    <x v="0"/>
    <x v="1"/>
    <s v="Mutual Fund"/>
    <s v="BOI Flexi-Cap Fund"/>
  </r>
  <r>
    <n v="196505"/>
    <x v="92"/>
    <x v="628"/>
    <x v="1"/>
    <x v="0"/>
    <x v="2"/>
    <x v="0"/>
    <x v="0"/>
    <s v="Mutual Fund"/>
    <s v="SBI flexi-cap fund"/>
  </r>
  <r>
    <n v="196507"/>
    <x v="92"/>
    <x v="508"/>
    <x v="4"/>
    <x v="0"/>
    <x v="2"/>
    <x v="0"/>
    <x v="2"/>
    <s v="Mutual Fund"/>
    <s v="Mirae Asset Tax Saver Fund"/>
  </r>
  <r>
    <n v="196508"/>
    <x v="92"/>
    <x v="508"/>
    <x v="0"/>
    <x v="0"/>
    <x v="2"/>
    <x v="0"/>
    <x v="2"/>
    <s v="Mutual Fund"/>
    <s v="PGIM India Flexi-cap Fund"/>
  </r>
  <r>
    <n v="196518"/>
    <x v="92"/>
    <x v="862"/>
    <x v="32"/>
    <x v="1"/>
    <x v="1"/>
    <x v="1"/>
    <x v="0"/>
    <s v="Mutual Fund"/>
    <s v="Kotak Savings Fund"/>
  </r>
  <r>
    <n v="196519"/>
    <x v="92"/>
    <x v="862"/>
    <x v="32"/>
    <x v="1"/>
    <x v="1"/>
    <x v="1"/>
    <x v="0"/>
    <s v="Mutual Fund"/>
    <s v="quant Liquid Plan"/>
  </r>
  <r>
    <n v="196521"/>
    <x v="92"/>
    <x v="862"/>
    <x v="33"/>
    <x v="1"/>
    <x v="1"/>
    <x v="1"/>
    <x v="0"/>
    <s v="Mutual Fund"/>
    <s v="mirae asset hybrid fund"/>
  </r>
  <r>
    <n v="196520"/>
    <x v="92"/>
    <x v="862"/>
    <x v="33"/>
    <x v="1"/>
    <x v="1"/>
    <x v="1"/>
    <x v="0"/>
    <s v="Mutual Fund"/>
    <s v="ICICI Prudential Savings Fund"/>
  </r>
  <r>
    <n v="196497"/>
    <x v="92"/>
    <x v="427"/>
    <x v="57"/>
    <x v="1"/>
    <x v="1"/>
    <x v="0"/>
    <x v="1"/>
    <s v="Mutual Fund"/>
    <s v="mirae asset flexi cap fund"/>
  </r>
  <r>
    <n v="196515"/>
    <x v="92"/>
    <x v="852"/>
    <x v="32"/>
    <x v="1"/>
    <x v="1"/>
    <x v="1"/>
    <x v="0"/>
    <s v="Mutual Fund"/>
    <s v="HDFC MULTICAP FUND"/>
  </r>
  <r>
    <n v="196514"/>
    <x v="92"/>
    <x v="852"/>
    <x v="32"/>
    <x v="1"/>
    <x v="1"/>
    <x v="1"/>
    <x v="0"/>
    <s v="Mutual Fund"/>
    <s v="canara robeco focused equity fund"/>
  </r>
  <r>
    <n v="196516"/>
    <x v="92"/>
    <x v="852"/>
    <x v="32"/>
    <x v="1"/>
    <x v="1"/>
    <x v="1"/>
    <x v="0"/>
    <s v="Mutual Fund"/>
    <s v="QUANT FLEXI CAP FUND"/>
  </r>
  <r>
    <n v="196502"/>
    <x v="92"/>
    <x v="863"/>
    <x v="3"/>
    <x v="0"/>
    <x v="6"/>
    <x v="0"/>
    <x v="0"/>
    <s v="Mutual Fund"/>
    <s v="MIRAE ASSET MID CAP FUND"/>
  </r>
  <r>
    <n v="196501"/>
    <x v="92"/>
    <x v="864"/>
    <x v="3"/>
    <x v="0"/>
    <x v="6"/>
    <x v="0"/>
    <x v="2"/>
    <s v="Mutual Fund"/>
    <s v="MIRAE ASSET LARGE CAP FUND"/>
  </r>
  <r>
    <n v="196498"/>
    <x v="92"/>
    <x v="859"/>
    <x v="3"/>
    <x v="0"/>
    <x v="6"/>
    <x v="0"/>
    <x v="1"/>
    <s v="Mutual Fund"/>
    <s v="ICICI PRUDENTIAL MULTI ASSET FUND"/>
  </r>
  <r>
    <n v="196503"/>
    <x v="92"/>
    <x v="863"/>
    <x v="3"/>
    <x v="0"/>
    <x v="6"/>
    <x v="0"/>
    <x v="0"/>
    <s v="Mutual Fund"/>
    <s v="MIRAE ASSET TAX SAVER FUND"/>
  </r>
  <r>
    <n v="196494"/>
    <x v="92"/>
    <x v="865"/>
    <x v="7"/>
    <x v="0"/>
    <x v="6"/>
    <x v="0"/>
    <x v="0"/>
    <s v="Mutual Fund"/>
    <s v="MIRAE ASSET FLEXI CAP FUND"/>
  </r>
  <r>
    <n v="196496"/>
    <x v="92"/>
    <x v="159"/>
    <x v="11"/>
    <x v="0"/>
    <x v="3"/>
    <x v="0"/>
    <x v="0"/>
    <s v="Mutual Fund"/>
    <s v="PARAG PARIKH TAX SAVER FUND"/>
  </r>
  <r>
    <n v="196500"/>
    <x v="92"/>
    <x v="157"/>
    <x v="1"/>
    <x v="0"/>
    <x v="6"/>
    <x v="0"/>
    <x v="2"/>
    <s v="Mutual Fund"/>
    <s v="MIRAE ASSET EMERGING BLUECHIP FUND"/>
  </r>
  <r>
    <n v="196495"/>
    <x v="92"/>
    <x v="865"/>
    <x v="7"/>
    <x v="0"/>
    <x v="6"/>
    <x v="0"/>
    <x v="1"/>
    <s v="Mutual Fund"/>
    <s v="MIRAE ASSET FLEXI CAP FUND"/>
  </r>
  <r>
    <n v="196543"/>
    <x v="93"/>
    <x v="866"/>
    <x v="1"/>
    <x v="0"/>
    <x v="2"/>
    <x v="0"/>
    <x v="0"/>
    <s v="Mutual Fund"/>
    <s v="Canara Robeco Small-cap Fund"/>
  </r>
  <r>
    <n v="196537"/>
    <x v="93"/>
    <x v="41"/>
    <x v="0"/>
    <x v="0"/>
    <x v="2"/>
    <x v="0"/>
    <x v="1"/>
    <s v="Mutual Fund"/>
    <s v="SBI small-cap fund."/>
  </r>
  <r>
    <n v="196533"/>
    <x v="93"/>
    <x v="22"/>
    <x v="18"/>
    <x v="0"/>
    <x v="2"/>
    <x v="0"/>
    <x v="1"/>
    <s v="Mutual Fund"/>
    <s v="Parag Parikh Tax Saver Fund"/>
  </r>
  <r>
    <n v="196541"/>
    <x v="93"/>
    <x v="867"/>
    <x v="4"/>
    <x v="0"/>
    <x v="6"/>
    <x v="0"/>
    <x v="2"/>
    <s v="Mutual Fund"/>
    <s v="PARAG PARIKH FLEXI CAP FUND"/>
  </r>
  <r>
    <n v="196544"/>
    <x v="93"/>
    <x v="868"/>
    <x v="10"/>
    <x v="0"/>
    <x v="2"/>
    <x v="0"/>
    <x v="0"/>
    <s v="Mutual Fund"/>
    <s v="Canara Robeco Small-cap Fund"/>
  </r>
  <r>
    <n v="196542"/>
    <x v="93"/>
    <x v="866"/>
    <x v="1"/>
    <x v="0"/>
    <x v="2"/>
    <x v="0"/>
    <x v="1"/>
    <s v="Mutual Fund"/>
    <s v="Mirae Asset Tax Saver Fund"/>
  </r>
  <r>
    <n v="196530"/>
    <x v="93"/>
    <x v="869"/>
    <x v="3"/>
    <x v="0"/>
    <x v="2"/>
    <x v="0"/>
    <x v="1"/>
    <s v="Mutual Fund"/>
    <s v="Mirae Asset Flexi-cap Fund"/>
  </r>
  <r>
    <n v="196538"/>
    <x v="93"/>
    <x v="870"/>
    <x v="1"/>
    <x v="0"/>
    <x v="2"/>
    <x v="0"/>
    <x v="1"/>
    <s v="Mutual Fund"/>
    <s v="HDFC Focused 30 Fund"/>
  </r>
  <r>
    <n v="196529"/>
    <x v="93"/>
    <x v="871"/>
    <x v="3"/>
    <x v="0"/>
    <x v="0"/>
    <x v="0"/>
    <x v="0"/>
    <s v="Mutual Fund"/>
    <s v="Edelweiss small cap fund"/>
  </r>
  <r>
    <n v="196545"/>
    <x v="93"/>
    <x v="868"/>
    <x v="3"/>
    <x v="0"/>
    <x v="2"/>
    <x v="0"/>
    <x v="0"/>
    <s v="Mutual Fund"/>
    <s v="SBI small-cap fund."/>
  </r>
  <r>
    <n v="196546"/>
    <x v="93"/>
    <x v="868"/>
    <x v="10"/>
    <x v="0"/>
    <x v="2"/>
    <x v="0"/>
    <x v="0"/>
    <s v="Mutual Fund"/>
    <s v="HDFC MULTI-CAP FUND"/>
  </r>
  <r>
    <n v="196536"/>
    <x v="93"/>
    <x v="41"/>
    <x v="0"/>
    <x v="0"/>
    <x v="2"/>
    <x v="0"/>
    <x v="1"/>
    <s v="Mutual Fund"/>
    <s v="Parag Parikh Tax Saver Fund"/>
  </r>
  <r>
    <n v="196552"/>
    <x v="93"/>
    <x v="872"/>
    <x v="0"/>
    <x v="0"/>
    <x v="1"/>
    <x v="0"/>
    <x v="0"/>
    <s v="Mutual Fund"/>
    <s v="HDFC Multi Cap Fund"/>
  </r>
  <r>
    <n v="196547"/>
    <x v="93"/>
    <x v="873"/>
    <x v="0"/>
    <x v="0"/>
    <x v="1"/>
    <x v="0"/>
    <x v="0"/>
    <s v="Mutual Fund"/>
    <s v="ppfas flexi cap fund"/>
  </r>
  <r>
    <n v="196550"/>
    <x v="93"/>
    <x v="872"/>
    <x v="8"/>
    <x v="0"/>
    <x v="1"/>
    <x v="0"/>
    <x v="0"/>
    <s v="Mutual Fund"/>
    <s v="Mirae Asset Midcap Fund"/>
  </r>
  <r>
    <n v="196535"/>
    <x v="93"/>
    <x v="874"/>
    <x v="32"/>
    <x v="1"/>
    <x v="1"/>
    <x v="1"/>
    <x v="0"/>
    <s v="Mutual Fund"/>
    <s v="mirae asset flexi cap fund"/>
  </r>
  <r>
    <n v="196528"/>
    <x v="93"/>
    <x v="875"/>
    <x v="3"/>
    <x v="0"/>
    <x v="1"/>
    <x v="1"/>
    <x v="0"/>
    <s v="Mutual Fund"/>
    <s v="ICICI PRU MULTI ASSET FUND"/>
  </r>
  <r>
    <n v="196527"/>
    <x v="93"/>
    <x v="875"/>
    <x v="3"/>
    <x v="0"/>
    <x v="1"/>
    <x v="1"/>
    <x v="0"/>
    <s v="Mutual Fund"/>
    <s v="HDFC FOCUSED 30 FUND"/>
  </r>
  <r>
    <n v="196551"/>
    <x v="93"/>
    <x v="872"/>
    <x v="3"/>
    <x v="0"/>
    <x v="1"/>
    <x v="0"/>
    <x v="0"/>
    <s v="Mutual Fund"/>
    <s v="Canara Robeco Small Cap Fund"/>
  </r>
  <r>
    <n v="196534"/>
    <x v="93"/>
    <x v="39"/>
    <x v="4"/>
    <x v="1"/>
    <x v="5"/>
    <x v="0"/>
    <x v="0"/>
    <s v="Mutual Fund"/>
    <s v="Parag Parikh Tax Saver Fund"/>
  </r>
  <r>
    <n v="196540"/>
    <x v="93"/>
    <x v="689"/>
    <x v="7"/>
    <x v="0"/>
    <x v="6"/>
    <x v="0"/>
    <x v="0"/>
    <s v="Mutual Fund"/>
    <s v="HDFC FOCUSED 30 FUND"/>
  </r>
  <r>
    <n v="196539"/>
    <x v="93"/>
    <x v="689"/>
    <x v="7"/>
    <x v="0"/>
    <x v="6"/>
    <x v="0"/>
    <x v="0"/>
    <s v="Mutual Fund"/>
    <s v="MIRAE ASSET FLEXI CAP FUND"/>
  </r>
  <r>
    <n v="196531"/>
    <x v="93"/>
    <x v="876"/>
    <x v="1"/>
    <x v="0"/>
    <x v="5"/>
    <x v="0"/>
    <x v="0"/>
    <s v="Mutual Fund"/>
    <s v="HDFC Focused 30 Fund"/>
  </r>
  <r>
    <n v="196525"/>
    <x v="93"/>
    <x v="875"/>
    <x v="1"/>
    <x v="0"/>
    <x v="1"/>
    <x v="1"/>
    <x v="0"/>
    <s v="Mutual Fund"/>
    <s v="canara rebeco mid cap fund"/>
  </r>
  <r>
    <n v="196526"/>
    <x v="93"/>
    <x v="875"/>
    <x v="1"/>
    <x v="0"/>
    <x v="1"/>
    <x v="1"/>
    <x v="0"/>
    <s v="Mutual Fund"/>
    <s v="quant flexi cap fund"/>
  </r>
  <r>
    <n v="196532"/>
    <x v="93"/>
    <x v="877"/>
    <x v="1"/>
    <x v="0"/>
    <x v="5"/>
    <x v="0"/>
    <x v="0"/>
    <s v="Mutual Fund"/>
    <s v="HDFC Focused 30 Fund"/>
  </r>
  <r>
    <n v="196562"/>
    <x v="94"/>
    <x v="700"/>
    <x v="58"/>
    <x v="0"/>
    <x v="2"/>
    <x v="0"/>
    <x v="2"/>
    <s v="Mutual Fund"/>
    <s v="Parag Parikh Flexi-cap Fund"/>
  </r>
  <r>
    <n v="196549"/>
    <x v="94"/>
    <x v="448"/>
    <x v="3"/>
    <x v="0"/>
    <x v="2"/>
    <x v="0"/>
    <x v="0"/>
    <s v="Mutual Fund"/>
    <s v="SBI small-cap fund."/>
  </r>
  <r>
    <n v="196548"/>
    <x v="94"/>
    <x v="448"/>
    <x v="11"/>
    <x v="0"/>
    <x v="2"/>
    <x v="0"/>
    <x v="2"/>
    <s v="Mutual Fund"/>
    <s v="Kotak Equity Opportunities Fund"/>
  </r>
  <r>
    <n v="196558"/>
    <x v="94"/>
    <x v="709"/>
    <x v="19"/>
    <x v="0"/>
    <x v="0"/>
    <x v="0"/>
    <x v="0"/>
    <s v="Mutual Fund"/>
    <s v="Mirae Asset midcap fund"/>
  </r>
  <r>
    <n v="196557"/>
    <x v="94"/>
    <x v="709"/>
    <x v="7"/>
    <x v="0"/>
    <x v="0"/>
    <x v="0"/>
    <x v="1"/>
    <s v="Mutual Fund"/>
    <s v="Mirae Asset midcap fund"/>
  </r>
  <r>
    <n v="196559"/>
    <x v="94"/>
    <x v="852"/>
    <x v="14"/>
    <x v="1"/>
    <x v="1"/>
    <x v="1"/>
    <x v="0"/>
    <s v="Mutual Fund"/>
    <s v="hdfc multicap fund"/>
  </r>
  <r>
    <n v="196560"/>
    <x v="94"/>
    <x v="852"/>
    <x v="14"/>
    <x v="1"/>
    <x v="1"/>
    <x v="1"/>
    <x v="0"/>
    <s v="Mutual Fund"/>
    <s v="quant flexi cap fund"/>
  </r>
  <r>
    <n v="196556"/>
    <x v="94"/>
    <x v="852"/>
    <x v="6"/>
    <x v="1"/>
    <x v="1"/>
    <x v="1"/>
    <x v="0"/>
    <s v="Mutual Fund"/>
    <s v="canara rebeco focused fund"/>
  </r>
  <r>
    <n v="196555"/>
    <x v="94"/>
    <x v="878"/>
    <x v="7"/>
    <x v="0"/>
    <x v="6"/>
    <x v="0"/>
    <x v="0"/>
    <s v="Mutual Fund"/>
    <s v="MIRAE ASSET HYBRID EQUITY FUND"/>
  </r>
  <r>
    <n v="196554"/>
    <x v="94"/>
    <x v="879"/>
    <x v="0"/>
    <x v="0"/>
    <x v="6"/>
    <x v="0"/>
    <x v="2"/>
    <s v="Mutual Fund"/>
    <s v="HDFC SMALL CAP FUND"/>
  </r>
  <r>
    <n v="196553"/>
    <x v="94"/>
    <x v="879"/>
    <x v="0"/>
    <x v="0"/>
    <x v="6"/>
    <x v="0"/>
    <x v="0"/>
    <s v="Mutual Fund"/>
    <s v="MIRAE ASSET FLEXI CAP FUND"/>
  </r>
  <r>
    <n v="196561"/>
    <x v="94"/>
    <x v="880"/>
    <x v="1"/>
    <x v="0"/>
    <x v="6"/>
    <x v="0"/>
    <x v="1"/>
    <s v="Mutual Fund"/>
    <s v="MIRAE ASSET FLEXI CAP FUND"/>
  </r>
  <r>
    <n v="196584"/>
    <x v="95"/>
    <x v="278"/>
    <x v="0"/>
    <x v="0"/>
    <x v="6"/>
    <x v="0"/>
    <x v="1"/>
    <s v="Mutual Fund"/>
    <s v="QUANT FLEXI CAP FUND"/>
  </r>
  <r>
    <n v="196575"/>
    <x v="95"/>
    <x v="881"/>
    <x v="0"/>
    <x v="0"/>
    <x v="6"/>
    <x v="0"/>
    <x v="0"/>
    <s v="Mutual Fund"/>
    <s v="ICICI PRUDENTIAL EQUITY &amp; DEBT FUND"/>
  </r>
  <r>
    <n v="196583"/>
    <x v="95"/>
    <x v="278"/>
    <x v="0"/>
    <x v="0"/>
    <x v="6"/>
    <x v="0"/>
    <x v="1"/>
    <s v="Mutual Fund"/>
    <s v="MIRAE ASSET MID CAP FUND"/>
  </r>
  <r>
    <n v="196581"/>
    <x v="95"/>
    <x v="278"/>
    <x v="0"/>
    <x v="0"/>
    <x v="6"/>
    <x v="0"/>
    <x v="1"/>
    <s v="Mutual Fund"/>
    <s v="MIRAE ASSET FLEXI CAP FUND"/>
  </r>
  <r>
    <n v="196582"/>
    <x v="95"/>
    <x v="278"/>
    <x v="0"/>
    <x v="0"/>
    <x v="6"/>
    <x v="0"/>
    <x v="1"/>
    <s v="Mutual Fund"/>
    <s v="CANARA ROBECO SMALL CAP FUND"/>
  </r>
  <r>
    <n v="196585"/>
    <x v="95"/>
    <x v="278"/>
    <x v="0"/>
    <x v="0"/>
    <x v="6"/>
    <x v="0"/>
    <x v="1"/>
    <s v="Mutual Fund"/>
    <s v="BANK OF INDIA FLEXI CAP FUND"/>
  </r>
  <r>
    <n v="196572"/>
    <x v="95"/>
    <x v="882"/>
    <x v="11"/>
    <x v="0"/>
    <x v="2"/>
    <x v="0"/>
    <x v="0"/>
    <s v="Mutual Fund"/>
    <s v="HDFC Focused 30 Fund"/>
  </r>
  <r>
    <n v="196574"/>
    <x v="95"/>
    <x v="883"/>
    <x v="0"/>
    <x v="0"/>
    <x v="0"/>
    <x v="0"/>
    <x v="0"/>
    <s v="Mutual Fund"/>
    <s v="Quant Small cap fund"/>
  </r>
  <r>
    <n v="196571"/>
    <x v="95"/>
    <x v="884"/>
    <x v="11"/>
    <x v="0"/>
    <x v="2"/>
    <x v="0"/>
    <x v="0"/>
    <s v="Mutual Fund"/>
    <s v="axis small-cap fund"/>
  </r>
  <r>
    <n v="196569"/>
    <x v="95"/>
    <x v="885"/>
    <x v="17"/>
    <x v="0"/>
    <x v="2"/>
    <x v="0"/>
    <x v="2"/>
    <s v="Mutual Fund"/>
    <s v="Parag Parikh Tax Saver Fund"/>
  </r>
  <r>
    <n v="196570"/>
    <x v="95"/>
    <x v="886"/>
    <x v="3"/>
    <x v="0"/>
    <x v="2"/>
    <x v="0"/>
    <x v="1"/>
    <s v="Mutual Fund"/>
    <s v="Mirae Asset Flexi-cap Fund"/>
  </r>
  <r>
    <n v="196587"/>
    <x v="95"/>
    <x v="887"/>
    <x v="44"/>
    <x v="0"/>
    <x v="6"/>
    <x v="0"/>
    <x v="2"/>
    <s v="Mutual Fund"/>
    <s v="AXIS FLEXI CAP FUND"/>
  </r>
  <r>
    <n v="196563"/>
    <x v="95"/>
    <x v="32"/>
    <x v="0"/>
    <x v="0"/>
    <x v="1"/>
    <x v="0"/>
    <x v="1"/>
    <s v="Mutual Fund"/>
    <s v="HDFC Multi Cap Fund"/>
  </r>
  <r>
    <n v="196566"/>
    <x v="95"/>
    <x v="32"/>
    <x v="11"/>
    <x v="0"/>
    <x v="1"/>
    <x v="0"/>
    <x v="0"/>
    <s v="Mutual Fund"/>
    <s v="TATA small cap fund"/>
  </r>
  <r>
    <n v="196577"/>
    <x v="95"/>
    <x v="888"/>
    <x v="3"/>
    <x v="0"/>
    <x v="1"/>
    <x v="1"/>
    <x v="0"/>
    <s v="Mutual Fund"/>
    <s v="HDFC MULTICAP FUND"/>
  </r>
  <r>
    <n v="196565"/>
    <x v="95"/>
    <x v="32"/>
    <x v="0"/>
    <x v="0"/>
    <x v="1"/>
    <x v="0"/>
    <x v="0"/>
    <s v="Mutual Fund"/>
    <s v="uti nifty index fund"/>
  </r>
  <r>
    <n v="196564"/>
    <x v="95"/>
    <x v="32"/>
    <x v="0"/>
    <x v="0"/>
    <x v="1"/>
    <x v="0"/>
    <x v="0"/>
    <s v="Mutual Fund"/>
    <s v="quant flexi cap fund"/>
  </r>
  <r>
    <n v="196573"/>
    <x v="95"/>
    <x v="857"/>
    <x v="52"/>
    <x v="1"/>
    <x v="1"/>
    <x v="0"/>
    <x v="1"/>
    <s v="Mutual Fund"/>
    <s v="HDFC MULTICAP FUND"/>
  </r>
  <r>
    <n v="196578"/>
    <x v="95"/>
    <x v="888"/>
    <x v="1"/>
    <x v="0"/>
    <x v="1"/>
    <x v="1"/>
    <x v="0"/>
    <s v="Mutual Fund"/>
    <s v="icici multi asset fund"/>
  </r>
  <r>
    <n v="196586"/>
    <x v="95"/>
    <x v="889"/>
    <x v="7"/>
    <x v="0"/>
    <x v="5"/>
    <x v="0"/>
    <x v="0"/>
    <s v="Mutual Fund"/>
    <s v="SBI SMALL CAP FUND"/>
  </r>
  <r>
    <n v="196579"/>
    <x v="95"/>
    <x v="890"/>
    <x v="5"/>
    <x v="0"/>
    <x v="6"/>
    <x v="0"/>
    <x v="1"/>
    <s v="Mutual Fund"/>
    <s v="HDFC FOCUSED 30 FUND"/>
  </r>
  <r>
    <n v="196580"/>
    <x v="95"/>
    <x v="890"/>
    <x v="19"/>
    <x v="0"/>
    <x v="6"/>
    <x v="0"/>
    <x v="0"/>
    <s v="Mutual Fund"/>
    <s v="HDFC FOCUSED 30 FUND"/>
  </r>
  <r>
    <n v="196567"/>
    <x v="95"/>
    <x v="891"/>
    <x v="1"/>
    <x v="0"/>
    <x v="1"/>
    <x v="0"/>
    <x v="1"/>
    <s v="Mutual Fund"/>
    <s v="Axis small fund"/>
  </r>
  <r>
    <n v="196568"/>
    <x v="95"/>
    <x v="892"/>
    <x v="3"/>
    <x v="0"/>
    <x v="1"/>
    <x v="0"/>
    <x v="1"/>
    <s v="Mutual Fund"/>
    <s v="icici multi asset fund"/>
  </r>
  <r>
    <n v="196576"/>
    <x v="95"/>
    <x v="20"/>
    <x v="3"/>
    <x v="0"/>
    <x v="5"/>
    <x v="0"/>
    <x v="0"/>
    <s v="Mutual Fund"/>
    <s v="HDFC Focused 30 Fund"/>
  </r>
  <r>
    <n v="197602"/>
    <x v="96"/>
    <x v="893"/>
    <x v="17"/>
    <x v="0"/>
    <x v="2"/>
    <x v="0"/>
    <x v="1"/>
    <s v="Mutual Fund"/>
    <s v="Mirae Asset Flexi-cap Fund"/>
  </r>
  <r>
    <n v="197600"/>
    <x v="96"/>
    <x v="894"/>
    <x v="0"/>
    <x v="0"/>
    <x v="2"/>
    <x v="0"/>
    <x v="1"/>
    <s v="Mutual Fund"/>
    <s v="HDFC Focused 30 Fund"/>
  </r>
  <r>
    <n v="197599"/>
    <x v="96"/>
    <x v="894"/>
    <x v="0"/>
    <x v="0"/>
    <x v="2"/>
    <x v="0"/>
    <x v="0"/>
    <s v="Mutual Fund"/>
    <s v="Mirae Asset Flexi-cap Fund"/>
  </r>
  <r>
    <n v="197589"/>
    <x v="96"/>
    <x v="895"/>
    <x v="18"/>
    <x v="0"/>
    <x v="6"/>
    <x v="0"/>
    <x v="2"/>
    <s v="Mutual Fund"/>
    <s v="MIRAE ASSET TAX SAVER FUND"/>
  </r>
  <r>
    <n v="197607"/>
    <x v="96"/>
    <x v="215"/>
    <x v="0"/>
    <x v="0"/>
    <x v="2"/>
    <x v="0"/>
    <x v="0"/>
    <s v="Mutual Fund"/>
    <s v="Parag Parikh Flexi-cap Fund"/>
  </r>
  <r>
    <n v="197601"/>
    <x v="96"/>
    <x v="896"/>
    <x v="11"/>
    <x v="0"/>
    <x v="2"/>
    <x v="0"/>
    <x v="1"/>
    <s v="Mutual Fund"/>
    <s v="axis small-cap fund"/>
  </r>
  <r>
    <n v="196590"/>
    <x v="96"/>
    <x v="897"/>
    <x v="0"/>
    <x v="0"/>
    <x v="4"/>
    <x v="1"/>
    <x v="0"/>
    <s v="Mutual Fund"/>
    <s v="QUANT QUANTAMENTAL FUND"/>
  </r>
  <r>
    <n v="197594"/>
    <x v="96"/>
    <x v="898"/>
    <x v="1"/>
    <x v="0"/>
    <x v="1"/>
    <x v="0"/>
    <x v="1"/>
    <s v="Mutual Fund"/>
    <s v="HDFC Focused 30 fund"/>
  </r>
  <r>
    <n v="196589"/>
    <x v="96"/>
    <x v="897"/>
    <x v="0"/>
    <x v="0"/>
    <x v="4"/>
    <x v="1"/>
    <x v="0"/>
    <s v="Mutual Fund"/>
    <s v="HDFC Multicap fund"/>
  </r>
  <r>
    <n v="197595"/>
    <x v="96"/>
    <x v="11"/>
    <x v="59"/>
    <x v="1"/>
    <x v="4"/>
    <x v="0"/>
    <x v="0"/>
    <s v="Mutual Fund"/>
    <s v="ICICI MULTI ASSET FUND"/>
  </r>
  <r>
    <n v="196588"/>
    <x v="96"/>
    <x v="897"/>
    <x v="4"/>
    <x v="0"/>
    <x v="4"/>
    <x v="1"/>
    <x v="0"/>
    <s v="Mutual Fund"/>
    <s v="ICICI Prudential Multi Asset fund"/>
  </r>
  <r>
    <n v="197588"/>
    <x v="96"/>
    <x v="895"/>
    <x v="18"/>
    <x v="0"/>
    <x v="6"/>
    <x v="0"/>
    <x v="2"/>
    <s v="Mutual Fund"/>
    <s v="MIRAE ASSET TAX SAVER FUND"/>
  </r>
  <r>
    <n v="197604"/>
    <x v="96"/>
    <x v="899"/>
    <x v="3"/>
    <x v="0"/>
    <x v="5"/>
    <x v="0"/>
    <x v="0"/>
    <s v="Mutual Fund"/>
    <s v="Quant Flexicap Fund"/>
  </r>
  <r>
    <n v="197603"/>
    <x v="96"/>
    <x v="899"/>
    <x v="3"/>
    <x v="0"/>
    <x v="5"/>
    <x v="0"/>
    <x v="0"/>
    <s v="Mutual Fund"/>
    <s v="Bank of India Flexicap Fund"/>
  </r>
  <r>
    <n v="197605"/>
    <x v="96"/>
    <x v="899"/>
    <x v="1"/>
    <x v="0"/>
    <x v="5"/>
    <x v="0"/>
    <x v="0"/>
    <s v="Mutual Fund"/>
    <s v="HDFC Focused 30 Fund"/>
  </r>
  <r>
    <n v="197596"/>
    <x v="96"/>
    <x v="900"/>
    <x v="4"/>
    <x v="0"/>
    <x v="1"/>
    <x v="0"/>
    <x v="1"/>
    <s v="Mutual Fund"/>
    <s v="HDFC Multicap fund"/>
  </r>
  <r>
    <n v="197597"/>
    <x v="96"/>
    <x v="900"/>
    <x v="0"/>
    <x v="0"/>
    <x v="1"/>
    <x v="0"/>
    <x v="1"/>
    <s v="Mutual Fund"/>
    <s v="quant flexi cap fund"/>
  </r>
  <r>
    <n v="197598"/>
    <x v="96"/>
    <x v="900"/>
    <x v="0"/>
    <x v="0"/>
    <x v="1"/>
    <x v="0"/>
    <x v="1"/>
    <s v="Mutual Fund"/>
    <s v="BOI india small cap fund"/>
  </r>
  <r>
    <n v="197591"/>
    <x v="96"/>
    <x v="901"/>
    <x v="18"/>
    <x v="0"/>
    <x v="6"/>
    <x v="0"/>
    <x v="2"/>
    <s v="Mutual Fund"/>
    <s v="MIRAE ASSET TAX SAVER FUND"/>
  </r>
  <r>
    <n v="197592"/>
    <x v="96"/>
    <x v="902"/>
    <x v="0"/>
    <x v="0"/>
    <x v="6"/>
    <x v="0"/>
    <x v="0"/>
    <s v="Mutual Fund"/>
    <s v="PARAG PARIKH FLEXI CAP FUND"/>
  </r>
  <r>
    <n v="197593"/>
    <x v="96"/>
    <x v="903"/>
    <x v="0"/>
    <x v="0"/>
    <x v="6"/>
    <x v="0"/>
    <x v="1"/>
    <s v="Mutual Fund"/>
    <s v="MIRAE ASSET FLEXI CAP FUND"/>
  </r>
  <r>
    <n v="197590"/>
    <x v="96"/>
    <x v="895"/>
    <x v="18"/>
    <x v="0"/>
    <x v="6"/>
    <x v="0"/>
    <x v="2"/>
    <s v="Mutual Fund"/>
    <s v="MIRAE ASSET TAX SAVER FUND"/>
  </r>
  <r>
    <n v="197606"/>
    <x v="96"/>
    <x v="899"/>
    <x v="1"/>
    <x v="0"/>
    <x v="5"/>
    <x v="0"/>
    <x v="0"/>
    <s v="Mutual Fund"/>
    <s v="BANDHAN Sterling Value Fund"/>
  </r>
  <r>
    <n v="197608"/>
    <x v="96"/>
    <x v="887"/>
    <x v="0"/>
    <x v="0"/>
    <x v="6"/>
    <x v="0"/>
    <x v="0"/>
    <s v="Mutual Fund"/>
    <s v="AXIS FLEXI CAP FUND"/>
  </r>
  <r>
    <n v="198609"/>
    <x v="97"/>
    <x v="904"/>
    <x v="0"/>
    <x v="0"/>
    <x v="6"/>
    <x v="0"/>
    <x v="0"/>
    <s v="Mutual Fund"/>
    <s v="ICICI PRUDENTIAL MULTI ASSET FUND"/>
  </r>
  <r>
    <n v="198623"/>
    <x v="97"/>
    <x v="905"/>
    <x v="17"/>
    <x v="0"/>
    <x v="2"/>
    <x v="0"/>
    <x v="2"/>
    <s v="Mutual Fund"/>
    <s v="Mirae Asset mid-cap Fund"/>
  </r>
  <r>
    <n v="198630"/>
    <x v="97"/>
    <x v="906"/>
    <x v="10"/>
    <x v="0"/>
    <x v="2"/>
    <x v="0"/>
    <x v="1"/>
    <s v="Mutual Fund"/>
    <s v="SBI small-cap fund."/>
  </r>
  <r>
    <n v="198621"/>
    <x v="97"/>
    <x v="603"/>
    <x v="1"/>
    <x v="0"/>
    <x v="2"/>
    <x v="0"/>
    <x v="1"/>
    <s v="Mutual Fund"/>
    <s v="Mirae Asset Flexi-cap Fund"/>
  </r>
  <r>
    <n v="198618"/>
    <x v="97"/>
    <x v="907"/>
    <x v="7"/>
    <x v="0"/>
    <x v="6"/>
    <x v="0"/>
    <x v="0"/>
    <s v="Mutual Fund"/>
    <s v="HDFC FOCUSED 30 FUND"/>
  </r>
  <r>
    <n v="198616"/>
    <x v="97"/>
    <x v="908"/>
    <x v="11"/>
    <x v="0"/>
    <x v="6"/>
    <x v="0"/>
    <x v="1"/>
    <s v="Mutual Fund"/>
    <s v="MIRAE ASSET FLEXI CAP FUND"/>
  </r>
  <r>
    <n v="198626"/>
    <x v="97"/>
    <x v="908"/>
    <x v="25"/>
    <x v="1"/>
    <x v="6"/>
    <x v="0"/>
    <x v="0"/>
    <s v="Mutual Fund"/>
    <s v="MIRAE ASSET FLEXI CAP FUND"/>
  </r>
  <r>
    <n v="198612"/>
    <x v="97"/>
    <x v="909"/>
    <x v="0"/>
    <x v="0"/>
    <x v="6"/>
    <x v="0"/>
    <x v="2"/>
    <s v="Mutual Fund"/>
    <s v="MIRAE ASSET HYBRID EQUITY FUND"/>
  </r>
  <r>
    <n v="198610"/>
    <x v="97"/>
    <x v="910"/>
    <x v="19"/>
    <x v="0"/>
    <x v="0"/>
    <x v="0"/>
    <x v="0"/>
    <s v="Mutual Fund"/>
    <s v="Kotak multi asset allocator FoF"/>
  </r>
  <r>
    <n v="198632"/>
    <x v="97"/>
    <x v="911"/>
    <x v="10"/>
    <x v="0"/>
    <x v="2"/>
    <x v="0"/>
    <x v="1"/>
    <s v="Mutual Fund"/>
    <s v="Quant Flexi-Cap Fund"/>
  </r>
  <r>
    <n v="198629"/>
    <x v="97"/>
    <x v="634"/>
    <x v="0"/>
    <x v="0"/>
    <x v="1"/>
    <x v="0"/>
    <x v="1"/>
    <s v="Mutual Fund"/>
    <s v="HDFC Multi Cap Fund Regular"/>
  </r>
  <r>
    <n v="198611"/>
    <x v="97"/>
    <x v="910"/>
    <x v="19"/>
    <x v="0"/>
    <x v="0"/>
    <x v="0"/>
    <x v="1"/>
    <s v="Mutual Fund"/>
    <s v="Quant Flexi Cap Fund"/>
  </r>
  <r>
    <n v="198619"/>
    <x v="97"/>
    <x v="7"/>
    <x v="0"/>
    <x v="0"/>
    <x v="2"/>
    <x v="0"/>
    <x v="2"/>
    <s v="Mutual Fund"/>
    <s v="Canara Robeco Small-cap Fund"/>
  </r>
  <r>
    <n v="198634"/>
    <x v="97"/>
    <x v="134"/>
    <x v="3"/>
    <x v="0"/>
    <x v="2"/>
    <x v="0"/>
    <x v="0"/>
    <s v="Mutual Fund"/>
    <s v="Kotak Equity Opportunities Fund"/>
  </r>
  <r>
    <n v="198631"/>
    <x v="97"/>
    <x v="911"/>
    <x v="10"/>
    <x v="0"/>
    <x v="2"/>
    <x v="0"/>
    <x v="0"/>
    <s v="Mutual Fund"/>
    <s v="Kotak Multicap Fund"/>
  </r>
  <r>
    <n v="198620"/>
    <x v="97"/>
    <x v="603"/>
    <x v="1"/>
    <x v="0"/>
    <x v="2"/>
    <x v="0"/>
    <x v="1"/>
    <s v="Mutual Fund"/>
    <s v="ICICI Prudential Equity &amp; Debt Fund"/>
  </r>
  <r>
    <n v="198660"/>
    <x v="97"/>
    <x v="415"/>
    <x v="0"/>
    <x v="0"/>
    <x v="1"/>
    <x v="0"/>
    <x v="0"/>
    <s v="Mutual Fund"/>
    <s v="HDFC Focused 30 Fund"/>
  </r>
  <r>
    <n v="198608"/>
    <x v="97"/>
    <x v="912"/>
    <x v="3"/>
    <x v="0"/>
    <x v="1"/>
    <x v="0"/>
    <x v="1"/>
    <s v="Mutual Fund"/>
    <s v="HDFC Multi Cap Fund Regular"/>
  </r>
  <r>
    <n v="198625"/>
    <x v="97"/>
    <x v="913"/>
    <x v="1"/>
    <x v="0"/>
    <x v="1"/>
    <x v="0"/>
    <x v="1"/>
    <s v="Mutual Fund"/>
    <s v="BOI india small cap fund"/>
  </r>
  <r>
    <n v="198662"/>
    <x v="97"/>
    <x v="914"/>
    <x v="0"/>
    <x v="0"/>
    <x v="1"/>
    <x v="0"/>
    <x v="1"/>
    <s v="Mutual Fund"/>
    <s v="quant small cpa fund"/>
  </r>
  <r>
    <n v="198617"/>
    <x v="97"/>
    <x v="427"/>
    <x v="0"/>
    <x v="0"/>
    <x v="1"/>
    <x v="0"/>
    <x v="2"/>
    <s v="Mutual Fund"/>
    <s v="axis small cap fund"/>
  </r>
  <r>
    <n v="198661"/>
    <x v="97"/>
    <x v="914"/>
    <x v="0"/>
    <x v="0"/>
    <x v="1"/>
    <x v="0"/>
    <x v="0"/>
    <s v="Mutual Fund"/>
    <s v="quant small cpa fund"/>
  </r>
  <r>
    <n v="198628"/>
    <x v="97"/>
    <x v="915"/>
    <x v="1"/>
    <x v="0"/>
    <x v="1"/>
    <x v="0"/>
    <x v="0"/>
    <s v="Mutual Fund"/>
    <s v="Quant Flexi Cap Fund"/>
  </r>
  <r>
    <n v="198627"/>
    <x v="97"/>
    <x v="916"/>
    <x v="0"/>
    <x v="0"/>
    <x v="1"/>
    <x v="0"/>
    <x v="0"/>
    <s v="Mutual Fund"/>
    <s v="HDFC Multi Cap Fund Regular"/>
  </r>
  <r>
    <n v="198624"/>
    <x v="97"/>
    <x v="569"/>
    <x v="3"/>
    <x v="0"/>
    <x v="5"/>
    <x v="0"/>
    <x v="0"/>
    <s v="Mutual Fund"/>
    <s v="HDFC Focused 30 Fund"/>
  </r>
  <r>
    <n v="198635"/>
    <x v="97"/>
    <x v="917"/>
    <x v="0"/>
    <x v="0"/>
    <x v="6"/>
    <x v="0"/>
    <x v="0"/>
    <s v="Mutual Fund"/>
    <s v="MIRAE ASSET FLEXI CAP FUND"/>
  </r>
  <r>
    <n v="198633"/>
    <x v="97"/>
    <x v="918"/>
    <x v="7"/>
    <x v="0"/>
    <x v="3"/>
    <x v="0"/>
    <x v="1"/>
    <s v="Mutual Fund"/>
    <s v="HDFC Multicap Fund"/>
  </r>
  <r>
    <n v="198637"/>
    <x v="97"/>
    <x v="917"/>
    <x v="1"/>
    <x v="0"/>
    <x v="6"/>
    <x v="0"/>
    <x v="0"/>
    <s v="Mutual Fund"/>
    <s v="SBI SMALL CAP FUND"/>
  </r>
  <r>
    <n v="198636"/>
    <x v="97"/>
    <x v="917"/>
    <x v="10"/>
    <x v="0"/>
    <x v="6"/>
    <x v="0"/>
    <x v="0"/>
    <s v="Mutual Fund"/>
    <s v="HDFC FOCUSED 30 FUND"/>
  </r>
  <r>
    <n v="198614"/>
    <x v="97"/>
    <x v="919"/>
    <x v="1"/>
    <x v="0"/>
    <x v="3"/>
    <x v="0"/>
    <x v="0"/>
    <s v="Mutual Fund"/>
    <s v="PARAG PARIKH FLEXI CAP FUND"/>
  </r>
  <r>
    <n v="198613"/>
    <x v="97"/>
    <x v="919"/>
    <x v="1"/>
    <x v="0"/>
    <x v="3"/>
    <x v="0"/>
    <x v="0"/>
    <s v="Mutual Fund"/>
    <s v="Mirae Asset flexi cap fund"/>
  </r>
  <r>
    <n v="198622"/>
    <x v="97"/>
    <x v="712"/>
    <x v="1"/>
    <x v="0"/>
    <x v="3"/>
    <x v="0"/>
    <x v="2"/>
    <s v="Mutual Fund"/>
    <s v="Mirae Asset Tax Saver Fund"/>
  </r>
  <r>
    <n v="198615"/>
    <x v="97"/>
    <x v="919"/>
    <x v="7"/>
    <x v="0"/>
    <x v="3"/>
    <x v="0"/>
    <x v="0"/>
    <s v="Mutual Fund"/>
    <s v="SBI SMALL CAP"/>
  </r>
  <r>
    <n v="198652"/>
    <x v="98"/>
    <x v="920"/>
    <x v="1"/>
    <x v="0"/>
    <x v="2"/>
    <x v="0"/>
    <x v="0"/>
    <s v="Mutual Fund"/>
    <s v="Parag Parikh Flexi-cap Fund"/>
  </r>
  <r>
    <n v="198638"/>
    <x v="98"/>
    <x v="921"/>
    <x v="1"/>
    <x v="0"/>
    <x v="0"/>
    <x v="0"/>
    <x v="0"/>
    <s v="Mutual Fund"/>
    <s v="Quant Flexi Cap Fund"/>
  </r>
  <r>
    <n v="198642"/>
    <x v="98"/>
    <x v="922"/>
    <x v="0"/>
    <x v="0"/>
    <x v="2"/>
    <x v="0"/>
    <x v="0"/>
    <s v="Mutual Fund"/>
    <s v="Canara Robeco Mid-cap Fund"/>
  </r>
  <r>
    <n v="198651"/>
    <x v="98"/>
    <x v="923"/>
    <x v="0"/>
    <x v="0"/>
    <x v="4"/>
    <x v="0"/>
    <x v="0"/>
    <s v="Mutual Fund"/>
    <s v="PARAG PARIKH TAXSAVER FUND"/>
  </r>
  <r>
    <n v="198641"/>
    <x v="98"/>
    <x v="558"/>
    <x v="0"/>
    <x v="0"/>
    <x v="2"/>
    <x v="0"/>
    <x v="1"/>
    <s v="Mutual Fund"/>
    <s v="axis small-cap fund"/>
  </r>
  <r>
    <n v="198650"/>
    <x v="98"/>
    <x v="924"/>
    <x v="3"/>
    <x v="0"/>
    <x v="4"/>
    <x v="0"/>
    <x v="0"/>
    <s v="Mutual Fund"/>
    <s v="HDFC MULTICAP FUND"/>
  </r>
  <r>
    <n v="198643"/>
    <x v="98"/>
    <x v="922"/>
    <x v="17"/>
    <x v="0"/>
    <x v="2"/>
    <x v="0"/>
    <x v="0"/>
    <s v="Mutual Fund"/>
    <s v="HDFC Focused 30 Fund"/>
  </r>
  <r>
    <n v="198647"/>
    <x v="98"/>
    <x v="279"/>
    <x v="1"/>
    <x v="0"/>
    <x v="0"/>
    <x v="0"/>
    <x v="0"/>
    <s v="Mutual Fund"/>
    <s v="Mirae Asset midcap fund"/>
  </r>
  <r>
    <n v="198639"/>
    <x v="98"/>
    <x v="921"/>
    <x v="7"/>
    <x v="0"/>
    <x v="0"/>
    <x v="0"/>
    <x v="0"/>
    <s v="Mutual Fund"/>
    <s v="ICICI Balanced Advantage Fund"/>
  </r>
  <r>
    <n v="198648"/>
    <x v="98"/>
    <x v="279"/>
    <x v="1"/>
    <x v="0"/>
    <x v="0"/>
    <x v="0"/>
    <x v="1"/>
    <s v="Mutual Fund"/>
    <s v="Quant Flexi Cap Fund"/>
  </r>
  <r>
    <n v="198645"/>
    <x v="98"/>
    <x v="925"/>
    <x v="11"/>
    <x v="0"/>
    <x v="3"/>
    <x v="0"/>
    <x v="0"/>
    <s v="Mutual Fund"/>
    <s v="ICICI Prudential Equity &amp; Debt Fund"/>
  </r>
  <r>
    <n v="198649"/>
    <x v="98"/>
    <x v="414"/>
    <x v="1"/>
    <x v="0"/>
    <x v="3"/>
    <x v="0"/>
    <x v="1"/>
    <s v="Mutual Fund"/>
    <s v="Mirae Asset flexi cap fund"/>
  </r>
  <r>
    <n v="198659"/>
    <x v="98"/>
    <x v="879"/>
    <x v="3"/>
    <x v="0"/>
    <x v="6"/>
    <x v="0"/>
    <x v="2"/>
    <s v="Mutual Fund"/>
    <s v="MIRAE ASSET HYBRID EQUITY FUND"/>
  </r>
  <r>
    <n v="198658"/>
    <x v="98"/>
    <x v="926"/>
    <x v="7"/>
    <x v="0"/>
    <x v="5"/>
    <x v="0"/>
    <x v="2"/>
    <s v="Mutual Fund"/>
    <s v="Mirae Asset Tax Saver"/>
  </r>
  <r>
    <n v="198657"/>
    <x v="98"/>
    <x v="926"/>
    <x v="5"/>
    <x v="0"/>
    <x v="5"/>
    <x v="0"/>
    <x v="2"/>
    <s v="Mutual Fund"/>
    <s v="Mirae Asset Midcap Fund"/>
  </r>
  <r>
    <n v="198644"/>
    <x v="98"/>
    <x v="925"/>
    <x v="11"/>
    <x v="0"/>
    <x v="3"/>
    <x v="0"/>
    <x v="0"/>
    <s v="Mutual Fund"/>
    <s v="Canara Robeco small cap fund"/>
  </r>
  <r>
    <n v="198646"/>
    <x v="98"/>
    <x v="272"/>
    <x v="3"/>
    <x v="0"/>
    <x v="2"/>
    <x v="0"/>
    <x v="0"/>
    <s v="Mutual Fund"/>
    <s v="Parag Parikh Flexi-cap Fund"/>
  </r>
  <r>
    <n v="198640"/>
    <x v="98"/>
    <x v="558"/>
    <x v="3"/>
    <x v="0"/>
    <x v="2"/>
    <x v="0"/>
    <x v="0"/>
    <s v="Mutual Fund"/>
    <s v="Canara Robeco Focused Equity Fund"/>
  </r>
  <r>
    <n v="198653"/>
    <x v="98"/>
    <x v="920"/>
    <x v="1"/>
    <x v="0"/>
    <x v="2"/>
    <x v="0"/>
    <x v="0"/>
    <s v="Mutual Fund"/>
    <s v="canara robeco emerging equities fund"/>
  </r>
  <r>
    <n v="198654"/>
    <x v="98"/>
    <x v="895"/>
    <x v="10"/>
    <x v="0"/>
    <x v="6"/>
    <x v="0"/>
    <x v="2"/>
    <s v="Mutual Fund"/>
    <s v="SBI SMALL CAP FUND"/>
  </r>
  <r>
    <n v="198655"/>
    <x v="98"/>
    <x v="927"/>
    <x v="0"/>
    <x v="0"/>
    <x v="6"/>
    <x v="0"/>
    <x v="2"/>
    <s v="Mutual Fund"/>
    <s v="AXIS SMALL CAP FUND"/>
  </r>
  <r>
    <n v="198656"/>
    <x v="98"/>
    <x v="927"/>
    <x v="0"/>
    <x v="0"/>
    <x v="6"/>
    <x v="0"/>
    <x v="2"/>
    <s v="Mutual Fund"/>
    <s v="PARAG PARIKH FLEXI CAP FUND"/>
  </r>
  <r>
    <n v="198667"/>
    <x v="99"/>
    <x v="123"/>
    <x v="4"/>
    <x v="0"/>
    <x v="5"/>
    <x v="0"/>
    <x v="0"/>
    <s v="Mutual Fund"/>
    <s v="Quant Flexicap Fund"/>
  </r>
  <r>
    <n v="198670"/>
    <x v="99"/>
    <x v="928"/>
    <x v="0"/>
    <x v="0"/>
    <x v="5"/>
    <x v="0"/>
    <x v="0"/>
    <s v="Mutual Fund"/>
    <s v="SBI SMALL CAP FUND"/>
  </r>
  <r>
    <n v="198665"/>
    <x v="99"/>
    <x v="779"/>
    <x v="1"/>
    <x v="0"/>
    <x v="2"/>
    <x v="0"/>
    <x v="0"/>
    <s v="Mutual Fund"/>
    <s v="ICICI Prudential Multi-Asset Fund"/>
  </r>
  <r>
    <n v="198671"/>
    <x v="99"/>
    <x v="929"/>
    <x v="6"/>
    <x v="1"/>
    <x v="6"/>
    <x v="0"/>
    <x v="0"/>
    <s v="Mutual Fund"/>
    <s v="PARAG PARIKH FLEXI CAP FUND"/>
  </r>
  <r>
    <n v="198669"/>
    <x v="99"/>
    <x v="928"/>
    <x v="11"/>
    <x v="0"/>
    <x v="5"/>
    <x v="0"/>
    <x v="2"/>
    <s v="Mutual Fund"/>
    <s v="Parag Parikh Flexicap Fund"/>
  </r>
  <r>
    <n v="198664"/>
    <x v="99"/>
    <x v="930"/>
    <x v="11"/>
    <x v="0"/>
    <x v="1"/>
    <x v="0"/>
    <x v="0"/>
    <s v="Mutual Fund"/>
    <s v="Canara Robeco mid cap fund"/>
  </r>
  <r>
    <n v="198668"/>
    <x v="99"/>
    <x v="931"/>
    <x v="0"/>
    <x v="0"/>
    <x v="1"/>
    <x v="0"/>
    <x v="1"/>
    <s v="Mutual Fund"/>
    <s v="HDFC MULTICAP FUND"/>
  </r>
  <r>
    <n v="198663"/>
    <x v="99"/>
    <x v="930"/>
    <x v="0"/>
    <x v="0"/>
    <x v="1"/>
    <x v="0"/>
    <x v="0"/>
    <s v="Mutual Fund"/>
    <s v="HDFC Multicap fund"/>
  </r>
  <r>
    <n v="198666"/>
    <x v="99"/>
    <x v="123"/>
    <x v="4"/>
    <x v="0"/>
    <x v="5"/>
    <x v="0"/>
    <x v="0"/>
    <s v="Mutual Fund"/>
    <s v="Mirae Asset Midcap Fund"/>
  </r>
  <r>
    <n v="198673"/>
    <x v="99"/>
    <x v="932"/>
    <x v="1"/>
    <x v="0"/>
    <x v="1"/>
    <x v="0"/>
    <x v="1"/>
    <s v="Mutual Fund"/>
    <s v="SBI SMALL CAP FUND"/>
  </r>
  <r>
    <n v="198672"/>
    <x v="99"/>
    <x v="932"/>
    <x v="1"/>
    <x v="0"/>
    <x v="1"/>
    <x v="0"/>
    <x v="1"/>
    <s v="Mutual Fund"/>
    <s v="QUANT FLEXI CAP FIUND"/>
  </r>
  <r>
    <n v="198679"/>
    <x v="100"/>
    <x v="620"/>
    <x v="11"/>
    <x v="0"/>
    <x v="2"/>
    <x v="0"/>
    <x v="0"/>
    <s v="Mutual Fund"/>
    <s v="Mirae Asset Flexi-cap Fund"/>
  </r>
  <r>
    <n v="198680"/>
    <x v="100"/>
    <x v="620"/>
    <x v="11"/>
    <x v="0"/>
    <x v="2"/>
    <x v="0"/>
    <x v="0"/>
    <s v="Mutual Fund"/>
    <s v="Canara Robeco Small-cap Fund"/>
  </r>
  <r>
    <n v="199683"/>
    <x v="100"/>
    <x v="509"/>
    <x v="6"/>
    <x v="1"/>
    <x v="2"/>
    <x v="0"/>
    <x v="0"/>
    <s v="Mutual Fund"/>
    <s v="HDFC Focused 30 Fund"/>
  </r>
  <r>
    <n v="199685"/>
    <x v="100"/>
    <x v="509"/>
    <x v="6"/>
    <x v="1"/>
    <x v="2"/>
    <x v="0"/>
    <x v="0"/>
    <s v="Mutual Fund"/>
    <s v="Parag Parikh Flexi-cap Fund"/>
  </r>
  <r>
    <n v="199686"/>
    <x v="100"/>
    <x v="509"/>
    <x v="6"/>
    <x v="1"/>
    <x v="2"/>
    <x v="0"/>
    <x v="0"/>
    <s v="Mutual Fund"/>
    <s v="Quant Flexi-Cap Fund"/>
  </r>
  <r>
    <n v="198682"/>
    <x v="100"/>
    <x v="933"/>
    <x v="14"/>
    <x v="1"/>
    <x v="0"/>
    <x v="0"/>
    <x v="0"/>
    <s v="Mutual Fund"/>
    <s v="Quant Flexi Cap Fund"/>
  </r>
  <r>
    <n v="199682"/>
    <x v="100"/>
    <x v="933"/>
    <x v="14"/>
    <x v="1"/>
    <x v="0"/>
    <x v="0"/>
    <x v="0"/>
    <s v="Mutual Fund"/>
    <s v="ICICI Prudential Multi Asset Fund"/>
  </r>
  <r>
    <n v="198681"/>
    <x v="100"/>
    <x v="933"/>
    <x v="6"/>
    <x v="1"/>
    <x v="0"/>
    <x v="0"/>
    <x v="0"/>
    <s v="Mutual Fund"/>
    <s v="HDFC Focused 30 fund"/>
  </r>
  <r>
    <n v="200682"/>
    <x v="100"/>
    <x v="259"/>
    <x v="14"/>
    <x v="1"/>
    <x v="2"/>
    <x v="0"/>
    <x v="0"/>
    <s v="Mutual Fund"/>
    <s v="Mirae Asset Flexi-cap Fund"/>
  </r>
  <r>
    <n v="200683"/>
    <x v="100"/>
    <x v="259"/>
    <x v="14"/>
    <x v="1"/>
    <x v="2"/>
    <x v="0"/>
    <x v="0"/>
    <s v="Mutual Fund"/>
    <s v="HDFC Focused 30 Fund"/>
  </r>
  <r>
    <n v="200684"/>
    <x v="100"/>
    <x v="53"/>
    <x v="0"/>
    <x v="0"/>
    <x v="6"/>
    <x v="0"/>
    <x v="0"/>
    <s v="Mutual Fund"/>
    <s v="HDFC FOCUSED 30 FUND"/>
  </r>
  <r>
    <n v="200685"/>
    <x v="100"/>
    <x v="934"/>
    <x v="5"/>
    <x v="0"/>
    <x v="6"/>
    <x v="0"/>
    <x v="0"/>
    <s v="Mutual Fund"/>
    <s v="PARAG PARIKH FLEXI CAP FUND"/>
  </r>
  <r>
    <n v="200687"/>
    <x v="100"/>
    <x v="934"/>
    <x v="1"/>
    <x v="0"/>
    <x v="6"/>
    <x v="0"/>
    <x v="0"/>
    <s v="Mutual Fund"/>
    <s v="ICICI PRUDENTIAL MULTI ASSET FUND"/>
  </r>
  <r>
    <n v="200686"/>
    <x v="100"/>
    <x v="935"/>
    <x v="1"/>
    <x v="0"/>
    <x v="5"/>
    <x v="0"/>
    <x v="0"/>
    <s v="Mutual Fund"/>
    <s v="HDFC Focused 30 Fund"/>
  </r>
  <r>
    <n v="199681"/>
    <x v="100"/>
    <x v="936"/>
    <x v="32"/>
    <x v="1"/>
    <x v="1"/>
    <x v="1"/>
    <x v="0"/>
    <s v="Mutual Fund"/>
    <s v="canara small cap fund"/>
  </r>
  <r>
    <n v="198674"/>
    <x v="100"/>
    <x v="937"/>
    <x v="14"/>
    <x v="1"/>
    <x v="3"/>
    <x v="0"/>
    <x v="0"/>
    <s v="Mutual Fund"/>
    <s v="TATA SMALL CAP FUND"/>
  </r>
  <r>
    <n v="198677"/>
    <x v="100"/>
    <x v="938"/>
    <x v="11"/>
    <x v="0"/>
    <x v="6"/>
    <x v="0"/>
    <x v="1"/>
    <s v="Mutual Fund"/>
    <s v="PARAG PARIKH FLEXI CAP FUND"/>
  </r>
  <r>
    <n v="198678"/>
    <x v="100"/>
    <x v="939"/>
    <x v="7"/>
    <x v="0"/>
    <x v="2"/>
    <x v="0"/>
    <x v="0"/>
    <s v="Mutual Fund"/>
    <s v="Mirae Asset Tax Saver Fund"/>
  </r>
  <r>
    <n v="199684"/>
    <x v="100"/>
    <x v="509"/>
    <x v="6"/>
    <x v="1"/>
    <x v="2"/>
    <x v="0"/>
    <x v="0"/>
    <s v="Mutual Fund"/>
    <s v="ICICI Prudential Multi-Asset Fund"/>
  </r>
  <r>
    <n v="200688"/>
    <x v="100"/>
    <x v="53"/>
    <x v="0"/>
    <x v="0"/>
    <x v="6"/>
    <x v="0"/>
    <x v="0"/>
    <s v="Mutual Fund"/>
    <s v="SBI SMALL CAP"/>
  </r>
  <r>
    <n v="198675"/>
    <x v="100"/>
    <x v="579"/>
    <x v="25"/>
    <x v="1"/>
    <x v="6"/>
    <x v="0"/>
    <x v="0"/>
    <s v="Mutual Fund"/>
    <s v="TATA SMALL CAP FUND"/>
  </r>
  <r>
    <n v="198676"/>
    <x v="100"/>
    <x v="579"/>
    <x v="3"/>
    <x v="0"/>
    <x v="6"/>
    <x v="0"/>
    <x v="1"/>
    <s v="Mutual Fund"/>
    <s v="HDFC MULTI CAP FUND"/>
  </r>
  <r>
    <n v="200703"/>
    <x v="101"/>
    <x v="940"/>
    <x v="11"/>
    <x v="0"/>
    <x v="6"/>
    <x v="0"/>
    <x v="0"/>
    <s v="Mutual Fund"/>
    <s v="HDFC FOCUSED 30 FUND"/>
  </r>
  <r>
    <n v="200704"/>
    <x v="101"/>
    <x v="940"/>
    <x v="11"/>
    <x v="0"/>
    <x v="6"/>
    <x v="0"/>
    <x v="0"/>
    <s v="Mutual Fund"/>
    <s v="ICICI PRUDENTIAL MULTI ASSET FUND"/>
  </r>
  <r>
    <n v="200697"/>
    <x v="101"/>
    <x v="902"/>
    <x v="0"/>
    <x v="0"/>
    <x v="6"/>
    <x v="0"/>
    <x v="1"/>
    <s v="Mutual Fund"/>
    <s v="SBI SMALL CAP FUND"/>
  </r>
  <r>
    <n v="200698"/>
    <x v="101"/>
    <x v="902"/>
    <x v="4"/>
    <x v="0"/>
    <x v="6"/>
    <x v="0"/>
    <x v="1"/>
    <s v="Mutual Fund"/>
    <s v="HDFC FOCUSED 30 FUND"/>
  </r>
  <r>
    <n v="200690"/>
    <x v="101"/>
    <x v="941"/>
    <x v="14"/>
    <x v="1"/>
    <x v="2"/>
    <x v="0"/>
    <x v="0"/>
    <s v="Mutual Fund"/>
    <s v="ICICI Prudential Multi-Asset Fund"/>
  </r>
  <r>
    <n v="200695"/>
    <x v="101"/>
    <x v="942"/>
    <x v="0"/>
    <x v="0"/>
    <x v="2"/>
    <x v="1"/>
    <x v="0"/>
    <s v="Mutual Fund"/>
    <s v="ICICI Prudential Multi-Asset Fund"/>
  </r>
  <r>
    <n v="200696"/>
    <x v="101"/>
    <x v="942"/>
    <x v="0"/>
    <x v="0"/>
    <x v="2"/>
    <x v="1"/>
    <x v="0"/>
    <s v="Mutual Fund"/>
    <s v="SBI small-cap fund."/>
  </r>
  <r>
    <n v="200689"/>
    <x v="101"/>
    <x v="941"/>
    <x v="11"/>
    <x v="0"/>
    <x v="2"/>
    <x v="0"/>
    <x v="0"/>
    <s v="Mutual Fund"/>
    <s v="SBI small-cap fund."/>
  </r>
  <r>
    <n v="200694"/>
    <x v="101"/>
    <x v="943"/>
    <x v="0"/>
    <x v="0"/>
    <x v="2"/>
    <x v="0"/>
    <x v="0"/>
    <s v="Mutual Fund"/>
    <s v="HDFC Focused 30 Fund"/>
  </r>
  <r>
    <n v="200702"/>
    <x v="101"/>
    <x v="944"/>
    <x v="7"/>
    <x v="0"/>
    <x v="3"/>
    <x v="0"/>
    <x v="0"/>
    <s v="Mutual Fund"/>
    <s v="ICICI Multi Asset Fund"/>
  </r>
  <r>
    <n v="202731"/>
    <x v="101"/>
    <x v="677"/>
    <x v="10"/>
    <x v="0"/>
    <x v="1"/>
    <x v="0"/>
    <x v="0"/>
    <s v="Mutual Fund"/>
    <s v="HDFC MULTI-CAP FUND"/>
  </r>
  <r>
    <n v="202735"/>
    <x v="101"/>
    <x v="945"/>
    <x v="1"/>
    <x v="0"/>
    <x v="1"/>
    <x v="0"/>
    <x v="0"/>
    <s v="Mutual Fund"/>
    <s v="Canara Robeco Focused Equity"/>
  </r>
  <r>
    <n v="202734"/>
    <x v="101"/>
    <x v="945"/>
    <x v="3"/>
    <x v="0"/>
    <x v="1"/>
    <x v="0"/>
    <x v="0"/>
    <s v="Mutual Fund"/>
    <s v="HDFC Multi Cap Fund"/>
  </r>
  <r>
    <n v="202732"/>
    <x v="101"/>
    <x v="945"/>
    <x v="3"/>
    <x v="0"/>
    <x v="1"/>
    <x v="0"/>
    <x v="1"/>
    <s v="Mutual Fund"/>
    <s v="Quant Flexi Cap Fund"/>
  </r>
  <r>
    <n v="202733"/>
    <x v="101"/>
    <x v="945"/>
    <x v="1"/>
    <x v="0"/>
    <x v="1"/>
    <x v="0"/>
    <x v="1"/>
    <s v="Mutual Fund"/>
    <s v="ICICI Prudential Multi-Asset"/>
  </r>
  <r>
    <n v="200691"/>
    <x v="101"/>
    <x v="946"/>
    <x v="7"/>
    <x v="0"/>
    <x v="5"/>
    <x v="0"/>
    <x v="0"/>
    <s v="Mutual Fund"/>
    <s v="Mirae Asset Midcap Fund"/>
  </r>
  <r>
    <n v="200699"/>
    <x v="101"/>
    <x v="947"/>
    <x v="1"/>
    <x v="0"/>
    <x v="3"/>
    <x v="0"/>
    <x v="0"/>
    <s v="Mutual Fund"/>
    <s v="SBI SMALL CAP"/>
  </r>
  <r>
    <n v="200701"/>
    <x v="101"/>
    <x v="944"/>
    <x v="1"/>
    <x v="0"/>
    <x v="3"/>
    <x v="0"/>
    <x v="0"/>
    <s v="Mutual Fund"/>
    <s v="Mirae Asset flexi cap fund"/>
  </r>
  <r>
    <n v="200700"/>
    <x v="101"/>
    <x v="947"/>
    <x v="7"/>
    <x v="0"/>
    <x v="3"/>
    <x v="0"/>
    <x v="1"/>
    <s v="Mutual Fund"/>
    <s v="BOI FLEXI CAP FUND"/>
  </r>
  <r>
    <n v="200692"/>
    <x v="101"/>
    <x v="946"/>
    <x v="7"/>
    <x v="0"/>
    <x v="5"/>
    <x v="0"/>
    <x v="0"/>
    <s v="Mutual Fund"/>
    <s v="Parag Parikh Flexicap Fund"/>
  </r>
  <r>
    <n v="200693"/>
    <x v="101"/>
    <x v="948"/>
    <x v="3"/>
    <x v="0"/>
    <x v="5"/>
    <x v="0"/>
    <x v="1"/>
    <s v="Mutual Fund"/>
    <s v="HDFC Focused 30 Fund"/>
  </r>
  <r>
    <n v="200705"/>
    <x v="102"/>
    <x v="949"/>
    <x v="11"/>
    <x v="0"/>
    <x v="0"/>
    <x v="1"/>
    <x v="0"/>
    <s v="Mutual Fund"/>
    <s v="ICICI Prudential Multi Asset Fund"/>
  </r>
  <r>
    <n v="200706"/>
    <x v="102"/>
    <x v="949"/>
    <x v="11"/>
    <x v="0"/>
    <x v="0"/>
    <x v="1"/>
    <x v="0"/>
    <s v="Mutual Fund"/>
    <s v="Canara Robeco Small Cap fund"/>
  </r>
  <r>
    <n v="201714"/>
    <x v="103"/>
    <x v="950"/>
    <x v="8"/>
    <x v="0"/>
    <x v="2"/>
    <x v="0"/>
    <x v="1"/>
    <s v="Mutual Fund"/>
    <s v="HDFC Focused 30 Fund"/>
  </r>
  <r>
    <n v="201716"/>
    <x v="103"/>
    <x v="19"/>
    <x v="4"/>
    <x v="0"/>
    <x v="2"/>
    <x v="0"/>
    <x v="0"/>
    <s v="Mutual Fund"/>
    <s v="ICICI Prudential Equity &amp; Debt Fund"/>
  </r>
  <r>
    <n v="201713"/>
    <x v="103"/>
    <x v="950"/>
    <x v="8"/>
    <x v="0"/>
    <x v="2"/>
    <x v="0"/>
    <x v="2"/>
    <s v="Mutual Fund"/>
    <s v="ICICI Prudential Balanced Advantage Fund"/>
  </r>
  <r>
    <n v="201721"/>
    <x v="103"/>
    <x v="951"/>
    <x v="1"/>
    <x v="0"/>
    <x v="2"/>
    <x v="0"/>
    <x v="1"/>
    <s v="Mutual Fund"/>
    <s v="Mirae Asset Flexi-cap Fund"/>
  </r>
  <r>
    <n v="201717"/>
    <x v="103"/>
    <x v="952"/>
    <x v="4"/>
    <x v="0"/>
    <x v="2"/>
    <x v="0"/>
    <x v="0"/>
    <s v="Mutual Fund"/>
    <s v="Quant Small-Cap Fund"/>
  </r>
  <r>
    <n v="201723"/>
    <x v="103"/>
    <x v="114"/>
    <x v="0"/>
    <x v="0"/>
    <x v="0"/>
    <x v="0"/>
    <x v="0"/>
    <s v="Mutual Fund"/>
    <s v="Canara Robeco Small Cap fund"/>
  </r>
  <r>
    <n v="201722"/>
    <x v="103"/>
    <x v="953"/>
    <x v="7"/>
    <x v="0"/>
    <x v="0"/>
    <x v="1"/>
    <x v="0"/>
    <s v="Mutual Fund"/>
    <s v="Quant Flexi Cap Fund"/>
  </r>
  <r>
    <n v="201712"/>
    <x v="103"/>
    <x v="954"/>
    <x v="0"/>
    <x v="0"/>
    <x v="5"/>
    <x v="0"/>
    <x v="1"/>
    <s v="Mutual Fund"/>
    <s v="HDFC Multicap Fund"/>
  </r>
  <r>
    <n v="201718"/>
    <x v="103"/>
    <x v="952"/>
    <x v="4"/>
    <x v="0"/>
    <x v="2"/>
    <x v="0"/>
    <x v="0"/>
    <s v="Mutual Fund"/>
    <s v="Tata Small-cap Fund"/>
  </r>
  <r>
    <n v="201719"/>
    <x v="103"/>
    <x v="952"/>
    <x v="4"/>
    <x v="0"/>
    <x v="2"/>
    <x v="0"/>
    <x v="0"/>
    <s v="Mutual Fund"/>
    <s v="HDFC MULTI-CAP FUND"/>
  </r>
  <r>
    <n v="201705"/>
    <x v="103"/>
    <x v="906"/>
    <x v="60"/>
    <x v="1"/>
    <x v="2"/>
    <x v="0"/>
    <x v="1"/>
    <s v="Mutual Fund"/>
    <s v="Kotak Multicap Fund"/>
  </r>
  <r>
    <n v="201715"/>
    <x v="103"/>
    <x v="19"/>
    <x v="4"/>
    <x v="0"/>
    <x v="2"/>
    <x v="0"/>
    <x v="0"/>
    <s v="Mutual Fund"/>
    <s v="Tata Small-cap Fund"/>
  </r>
  <r>
    <n v="202730"/>
    <x v="103"/>
    <x v="955"/>
    <x v="10"/>
    <x v="0"/>
    <x v="1"/>
    <x v="0"/>
    <x v="0"/>
    <s v="Mutual Fund"/>
    <s v="HDFC MULTI-CAP FUND"/>
  </r>
  <r>
    <n v="202726"/>
    <x v="103"/>
    <x v="475"/>
    <x v="12"/>
    <x v="0"/>
    <x v="1"/>
    <x v="0"/>
    <x v="1"/>
    <s v="Mutual Fund"/>
    <s v="hdfc focused fund"/>
  </r>
  <r>
    <n v="201720"/>
    <x v="103"/>
    <x v="956"/>
    <x v="3"/>
    <x v="0"/>
    <x v="5"/>
    <x v="0"/>
    <x v="0"/>
    <s v="Mutual Fund"/>
    <s v="HDFC Multicap Fund"/>
  </r>
  <r>
    <n v="202729"/>
    <x v="103"/>
    <x v="957"/>
    <x v="11"/>
    <x v="0"/>
    <x v="1"/>
    <x v="0"/>
    <x v="1"/>
    <s v="Mutual Fund"/>
    <s v="Edelweiss Mid Cap Fund"/>
  </r>
  <r>
    <n v="202727"/>
    <x v="103"/>
    <x v="957"/>
    <x v="27"/>
    <x v="0"/>
    <x v="1"/>
    <x v="0"/>
    <x v="2"/>
    <s v="Mutual Fund"/>
    <s v="MIRAE ASSET MIDCAP FUND"/>
  </r>
  <r>
    <n v="202728"/>
    <x v="103"/>
    <x v="957"/>
    <x v="0"/>
    <x v="0"/>
    <x v="1"/>
    <x v="0"/>
    <x v="1"/>
    <s v="Mutual Fund"/>
    <s v="HDFC MULTICAP FUND"/>
  </r>
  <r>
    <n v="201706"/>
    <x v="103"/>
    <x v="958"/>
    <x v="4"/>
    <x v="0"/>
    <x v="2"/>
    <x v="0"/>
    <x v="2"/>
    <s v="Mutual Fund"/>
    <s v="Parag Parikh Flexi-cap Fund"/>
  </r>
  <r>
    <n v="201707"/>
    <x v="103"/>
    <x v="958"/>
    <x v="4"/>
    <x v="0"/>
    <x v="2"/>
    <x v="0"/>
    <x v="1"/>
    <s v="Mutual Fund"/>
    <s v="Mirae Asset Flexi-cap Fund"/>
  </r>
  <r>
    <n v="201708"/>
    <x v="103"/>
    <x v="958"/>
    <x v="4"/>
    <x v="0"/>
    <x v="2"/>
    <x v="0"/>
    <x v="0"/>
    <s v="Mutual Fund"/>
    <s v="ICICI Prudential Multi-Asset Fund"/>
  </r>
  <r>
    <n v="201709"/>
    <x v="103"/>
    <x v="959"/>
    <x v="0"/>
    <x v="0"/>
    <x v="5"/>
    <x v="0"/>
    <x v="0"/>
    <s v="Mutual Fund"/>
    <s v="HDFC Multicap Fund"/>
  </r>
  <r>
    <n v="201710"/>
    <x v="103"/>
    <x v="960"/>
    <x v="0"/>
    <x v="0"/>
    <x v="3"/>
    <x v="1"/>
    <x v="0"/>
    <s v="Mutual Fund"/>
    <s v="Mirae Asset flexi cap fund"/>
  </r>
  <r>
    <n v="201711"/>
    <x v="103"/>
    <x v="960"/>
    <x v="0"/>
    <x v="0"/>
    <x v="3"/>
    <x v="1"/>
    <x v="0"/>
    <s v="Mutual Fund"/>
    <s v="ICICI multi asset fund"/>
  </r>
  <r>
    <n v="202736"/>
    <x v="104"/>
    <x v="627"/>
    <x v="0"/>
    <x v="0"/>
    <x v="2"/>
    <x v="0"/>
    <x v="1"/>
    <s v="Mutual Fund"/>
    <s v="Mirae Asset Hybrid Equity Fund"/>
  </r>
  <r>
    <n v="202745"/>
    <x v="104"/>
    <x v="961"/>
    <x v="1"/>
    <x v="0"/>
    <x v="2"/>
    <x v="0"/>
    <x v="1"/>
    <s v="Mutual Fund"/>
    <s v="HDFC Focused 30 Fund"/>
  </r>
  <r>
    <n v="202723"/>
    <x v="104"/>
    <x v="810"/>
    <x v="0"/>
    <x v="0"/>
    <x v="2"/>
    <x v="0"/>
    <x v="2"/>
    <s v="Mutual Fund"/>
    <s v="axis small-cap fund"/>
  </r>
  <r>
    <n v="202724"/>
    <x v="104"/>
    <x v="810"/>
    <x v="0"/>
    <x v="0"/>
    <x v="2"/>
    <x v="0"/>
    <x v="1"/>
    <s v="Mutual Fund"/>
    <s v="Mirae Asset Flexi-cap Fund"/>
  </r>
  <r>
    <n v="202742"/>
    <x v="104"/>
    <x v="962"/>
    <x v="3"/>
    <x v="0"/>
    <x v="2"/>
    <x v="0"/>
    <x v="1"/>
    <s v="Mutual Fund"/>
    <s v="Mirae Asset Flexi-cap Fund"/>
  </r>
  <r>
    <n v="202741"/>
    <x v="104"/>
    <x v="818"/>
    <x v="0"/>
    <x v="0"/>
    <x v="2"/>
    <x v="0"/>
    <x v="2"/>
    <s v="Mutual Fund"/>
    <s v="Parag Parikh Flexi-cap Fund"/>
  </r>
  <r>
    <n v="202725"/>
    <x v="104"/>
    <x v="810"/>
    <x v="0"/>
    <x v="0"/>
    <x v="2"/>
    <x v="0"/>
    <x v="1"/>
    <s v="Mutual Fund"/>
    <s v="HDFC MULTI-CAP FUND"/>
  </r>
  <r>
    <n v="202744"/>
    <x v="104"/>
    <x v="253"/>
    <x v="1"/>
    <x v="0"/>
    <x v="2"/>
    <x v="0"/>
    <x v="1"/>
    <s v="Mutual Fund"/>
    <s v="Quant Flexi-Cap Fund"/>
  </r>
  <r>
    <n v="202749"/>
    <x v="104"/>
    <x v="34"/>
    <x v="4"/>
    <x v="0"/>
    <x v="1"/>
    <x v="0"/>
    <x v="0"/>
    <s v="Mutual Fund"/>
    <s v="ICICI Prudential Multi-Asset Fund"/>
  </r>
  <r>
    <n v="202748"/>
    <x v="104"/>
    <x v="34"/>
    <x v="3"/>
    <x v="0"/>
    <x v="1"/>
    <x v="0"/>
    <x v="0"/>
    <s v="Mutual Fund"/>
    <s v="HDFC Focused 30 fund"/>
  </r>
  <r>
    <n v="202746"/>
    <x v="104"/>
    <x v="963"/>
    <x v="14"/>
    <x v="1"/>
    <x v="1"/>
    <x v="1"/>
    <x v="0"/>
    <s v="Mutual Fund"/>
    <s v="hdfc focused fund"/>
  </r>
  <r>
    <n v="202747"/>
    <x v="104"/>
    <x v="964"/>
    <x v="7"/>
    <x v="0"/>
    <x v="1"/>
    <x v="1"/>
    <x v="2"/>
    <s v="Mutual Fund"/>
    <s v="Parag Parikh Flexi-cap Fund"/>
  </r>
  <r>
    <n v="202737"/>
    <x v="104"/>
    <x v="122"/>
    <x v="14"/>
    <x v="1"/>
    <x v="3"/>
    <x v="0"/>
    <x v="0"/>
    <s v="Mutual Fund"/>
    <s v="TATA SMALL CAP FUND"/>
  </r>
  <r>
    <n v="202740"/>
    <x v="104"/>
    <x v="965"/>
    <x v="10"/>
    <x v="0"/>
    <x v="2"/>
    <x v="0"/>
    <x v="1"/>
    <s v="Mutual Fund"/>
    <s v="ICICI Prudential Multi-Asset Fund"/>
  </r>
  <r>
    <n v="202743"/>
    <x v="104"/>
    <x v="253"/>
    <x v="10"/>
    <x v="0"/>
    <x v="2"/>
    <x v="0"/>
    <x v="1"/>
    <s v="Mutual Fund"/>
    <s v="Mirae Asset Flexi-cap Fund"/>
  </r>
  <r>
    <n v="202739"/>
    <x v="104"/>
    <x v="965"/>
    <x v="10"/>
    <x v="0"/>
    <x v="2"/>
    <x v="0"/>
    <x v="1"/>
    <s v="Mutual Fund"/>
    <s v="HDFC Focused 30 Fund"/>
  </r>
  <r>
    <n v="202738"/>
    <x v="104"/>
    <x v="965"/>
    <x v="10"/>
    <x v="0"/>
    <x v="2"/>
    <x v="0"/>
    <x v="1"/>
    <s v="Mutual Fund"/>
    <s v="Mirae Asset Flexi-cap Fund"/>
  </r>
  <r>
    <n v="202753"/>
    <x v="105"/>
    <x v="810"/>
    <x v="7"/>
    <x v="0"/>
    <x v="2"/>
    <x v="0"/>
    <x v="0"/>
    <s v="Mutual Fund"/>
    <s v="Mirae Asset Flexi-cap Fund"/>
  </r>
  <r>
    <n v="202757"/>
    <x v="105"/>
    <x v="966"/>
    <x v="49"/>
    <x v="1"/>
    <x v="4"/>
    <x v="0"/>
    <x v="0"/>
    <s v="Mutual Fund"/>
    <s v="MIRAE ASSET MIDCAP FUND"/>
  </r>
  <r>
    <n v="202759"/>
    <x v="105"/>
    <x v="966"/>
    <x v="32"/>
    <x v="1"/>
    <x v="4"/>
    <x v="0"/>
    <x v="0"/>
    <s v="Mutual Fund"/>
    <s v="QUANT SMALL CAP FUND"/>
  </r>
  <r>
    <n v="202758"/>
    <x v="105"/>
    <x v="966"/>
    <x v="36"/>
    <x v="1"/>
    <x v="4"/>
    <x v="0"/>
    <x v="0"/>
    <s v="Mutual Fund"/>
    <s v="AXIS SMALL CAP FUND"/>
  </r>
  <r>
    <n v="202762"/>
    <x v="105"/>
    <x v="967"/>
    <x v="1"/>
    <x v="0"/>
    <x v="4"/>
    <x v="0"/>
    <x v="0"/>
    <s v="Mutual Fund"/>
    <s v="QUANT FLEIXCAP FUND"/>
  </r>
  <r>
    <n v="202763"/>
    <x v="105"/>
    <x v="669"/>
    <x v="11"/>
    <x v="0"/>
    <x v="3"/>
    <x v="0"/>
    <x v="0"/>
    <s v="Mutual Fund"/>
    <s v="ICICI Multi Asset Fund"/>
  </r>
  <r>
    <n v="202760"/>
    <x v="105"/>
    <x v="966"/>
    <x v="33"/>
    <x v="1"/>
    <x v="4"/>
    <x v="0"/>
    <x v="0"/>
    <s v="Mutual Fund"/>
    <s v="HDFC SMALL CAP FUND"/>
  </r>
  <r>
    <n v="202761"/>
    <x v="105"/>
    <x v="968"/>
    <x v="4"/>
    <x v="1"/>
    <x v="4"/>
    <x v="0"/>
    <x v="0"/>
    <s v="Mutual Fund"/>
    <s v="QUANT FLEIXCAP FUND"/>
  </r>
  <r>
    <n v="202752"/>
    <x v="105"/>
    <x v="969"/>
    <x v="1"/>
    <x v="0"/>
    <x v="2"/>
    <x v="0"/>
    <x v="1"/>
    <s v="Mutual Fund"/>
    <s v="Mirae Asset Flexi-cap Fund"/>
  </r>
  <r>
    <n v="202767"/>
    <x v="105"/>
    <x v="970"/>
    <x v="5"/>
    <x v="0"/>
    <x v="1"/>
    <x v="0"/>
    <x v="1"/>
    <s v="Mutual Fund"/>
    <s v="hdfc multicap fund"/>
  </r>
  <r>
    <n v="202754"/>
    <x v="105"/>
    <x v="971"/>
    <x v="1"/>
    <x v="1"/>
    <x v="5"/>
    <x v="0"/>
    <x v="0"/>
    <s v="Mutual Fund"/>
    <s v="Quant Absolute Fund"/>
  </r>
  <r>
    <n v="202766"/>
    <x v="105"/>
    <x v="972"/>
    <x v="0"/>
    <x v="0"/>
    <x v="1"/>
    <x v="0"/>
    <x v="1"/>
    <s v="Mutual Fund"/>
    <s v="hdfc focuded 30 fund"/>
  </r>
  <r>
    <n v="202765"/>
    <x v="105"/>
    <x v="212"/>
    <x v="0"/>
    <x v="0"/>
    <x v="1"/>
    <x v="0"/>
    <x v="0"/>
    <s v="Mutual Fund"/>
    <s v="hdfc focused 3 fund"/>
  </r>
  <r>
    <n v="202756"/>
    <x v="105"/>
    <x v="973"/>
    <x v="7"/>
    <x v="0"/>
    <x v="5"/>
    <x v="0"/>
    <x v="1"/>
    <s v="Mutual Fund"/>
    <s v="HDFC SmallCap Fund"/>
  </r>
  <r>
    <n v="202751"/>
    <x v="105"/>
    <x v="969"/>
    <x v="7"/>
    <x v="0"/>
    <x v="2"/>
    <x v="0"/>
    <x v="0"/>
    <s v="Mutual Fund"/>
    <s v="Mirae Asset Flexi-cap Fund"/>
  </r>
  <r>
    <n v="202750"/>
    <x v="105"/>
    <x v="969"/>
    <x v="3"/>
    <x v="0"/>
    <x v="2"/>
    <x v="0"/>
    <x v="0"/>
    <s v="Mutual Fund"/>
    <s v="HDFC Focused 30 Fund"/>
  </r>
  <r>
    <n v="202764"/>
    <x v="105"/>
    <x v="669"/>
    <x v="11"/>
    <x v="0"/>
    <x v="3"/>
    <x v="0"/>
    <x v="0"/>
    <s v="Mutual Fund"/>
    <s v="QUANT FLEXICAP FUND"/>
  </r>
  <r>
    <n v="202755"/>
    <x v="105"/>
    <x v="973"/>
    <x v="7"/>
    <x v="0"/>
    <x v="5"/>
    <x v="0"/>
    <x v="0"/>
    <s v="Mutual Fund"/>
    <s v="HDFC SmallCap Fund"/>
  </r>
  <r>
    <n v="202775"/>
    <x v="106"/>
    <x v="974"/>
    <x v="10"/>
    <x v="0"/>
    <x v="0"/>
    <x v="0"/>
    <x v="1"/>
    <s v="Mutual Fund"/>
    <s v="Quant Flexi Cap Fund"/>
  </r>
  <r>
    <n v="202774"/>
    <x v="106"/>
    <x v="974"/>
    <x v="7"/>
    <x v="0"/>
    <x v="0"/>
    <x v="0"/>
    <x v="0"/>
    <s v="Mutual Fund"/>
    <s v="Quant Flexi Cap Fund"/>
  </r>
  <r>
    <n v="202770"/>
    <x v="106"/>
    <x v="359"/>
    <x v="61"/>
    <x v="1"/>
    <x v="4"/>
    <x v="0"/>
    <x v="0"/>
    <s v="Mutual Fund"/>
    <s v="ICICI MULTI ASSET FUND"/>
  </r>
  <r>
    <n v="202772"/>
    <x v="106"/>
    <x v="975"/>
    <x v="0"/>
    <x v="0"/>
    <x v="2"/>
    <x v="0"/>
    <x v="0"/>
    <s v="Mutual Fund"/>
    <s v="Mirae Asset Flexi-cap Fund"/>
  </r>
  <r>
    <n v="202769"/>
    <x v="106"/>
    <x v="359"/>
    <x v="61"/>
    <x v="1"/>
    <x v="4"/>
    <x v="0"/>
    <x v="0"/>
    <s v="Mutual Fund"/>
    <s v="KOTAK MULTI ASSET ALLOCATOR FUND"/>
  </r>
  <r>
    <n v="202768"/>
    <x v="106"/>
    <x v="976"/>
    <x v="32"/>
    <x v="1"/>
    <x v="0"/>
    <x v="0"/>
    <x v="0"/>
    <s v="Other"/>
    <s v="Shriram Finance Ltd."/>
  </r>
  <r>
    <n v="202773"/>
    <x v="106"/>
    <x v="975"/>
    <x v="0"/>
    <x v="0"/>
    <x v="2"/>
    <x v="0"/>
    <x v="0"/>
    <s v="Mutual Fund"/>
    <s v="HDFC MULTI-CAP FUND"/>
  </r>
  <r>
    <n v="202777"/>
    <x v="106"/>
    <x v="977"/>
    <x v="0"/>
    <x v="0"/>
    <x v="1"/>
    <x v="0"/>
    <x v="1"/>
    <s v="Mutual Fund"/>
    <s v="hdfc multi cap fund"/>
  </r>
  <r>
    <n v="202778"/>
    <x v="106"/>
    <x v="978"/>
    <x v="10"/>
    <x v="0"/>
    <x v="1"/>
    <x v="0"/>
    <x v="1"/>
    <s v="Mutual Fund"/>
    <s v="HDFC MULTICAP FUND"/>
  </r>
  <r>
    <n v="202776"/>
    <x v="106"/>
    <x v="977"/>
    <x v="0"/>
    <x v="0"/>
    <x v="1"/>
    <x v="0"/>
    <x v="1"/>
    <s v="Mutual Fund"/>
    <s v="axis small cap"/>
  </r>
  <r>
    <n v="202779"/>
    <x v="106"/>
    <x v="979"/>
    <x v="10"/>
    <x v="0"/>
    <x v="1"/>
    <x v="0"/>
    <x v="1"/>
    <s v="Mutual Fund"/>
    <s v="HDFC MULTICAP FUND"/>
  </r>
  <r>
    <n v="202790"/>
    <x v="106"/>
    <x v="980"/>
    <x v="4"/>
    <x v="0"/>
    <x v="2"/>
    <x v="0"/>
    <x v="0"/>
    <s v="Mutual Fund"/>
    <s v="Union Flexi-cap Fund"/>
  </r>
  <r>
    <n v="202791"/>
    <x v="106"/>
    <x v="980"/>
    <x v="4"/>
    <x v="0"/>
    <x v="2"/>
    <x v="0"/>
    <x v="0"/>
    <s v="Mutual Fund"/>
    <s v="Mirae Asset Mid-Cap Fund."/>
  </r>
  <r>
    <n v="202771"/>
    <x v="106"/>
    <x v="981"/>
    <x v="12"/>
    <x v="1"/>
    <x v="3"/>
    <x v="0"/>
    <x v="1"/>
    <s v="Mutual Fund"/>
    <s v="QUANT FLEXICAP FUND"/>
  </r>
  <r>
    <n v="202787"/>
    <x v="107"/>
    <x v="416"/>
    <x v="6"/>
    <x v="1"/>
    <x v="2"/>
    <x v="0"/>
    <x v="0"/>
    <s v="Mutual Fund"/>
    <s v="Mirae Asset Flexi-cap Fund"/>
  </r>
  <r>
    <n v="202782"/>
    <x v="107"/>
    <x v="982"/>
    <x v="14"/>
    <x v="1"/>
    <x v="4"/>
    <x v="0"/>
    <x v="0"/>
    <s v="Mutual Fund"/>
    <s v="ICICI MULTI ASSET FUND"/>
  </r>
  <r>
    <n v="202788"/>
    <x v="107"/>
    <x v="983"/>
    <x v="0"/>
    <x v="0"/>
    <x v="2"/>
    <x v="0"/>
    <x v="1"/>
    <s v="Mutual Fund"/>
    <s v="BOI Flexi-Cap Fund"/>
  </r>
  <r>
    <n v="202784"/>
    <x v="107"/>
    <x v="871"/>
    <x v="4"/>
    <x v="1"/>
    <x v="0"/>
    <x v="0"/>
    <x v="0"/>
    <s v="Other"/>
    <s v="Shriram Finance Ltd."/>
  </r>
  <r>
    <n v="202780"/>
    <x v="107"/>
    <x v="984"/>
    <x v="1"/>
    <x v="0"/>
    <x v="3"/>
    <x v="0"/>
    <x v="0"/>
    <s v="Mutual Fund"/>
    <s v="Mirae Asset flexi cap fund"/>
  </r>
  <r>
    <n v="202783"/>
    <x v="107"/>
    <x v="171"/>
    <x v="6"/>
    <x v="1"/>
    <x v="4"/>
    <x v="0"/>
    <x v="0"/>
    <s v="Mutual Fund"/>
    <s v="PARAG PARIKH TAXSAVER FUND"/>
  </r>
  <r>
    <n v="202781"/>
    <x v="107"/>
    <x v="985"/>
    <x v="14"/>
    <x v="1"/>
    <x v="4"/>
    <x v="0"/>
    <x v="0"/>
    <s v="Mutual Fund"/>
    <s v="ICICI MULTI ASSET FUND"/>
  </r>
  <r>
    <n v="202789"/>
    <x v="107"/>
    <x v="385"/>
    <x v="11"/>
    <x v="0"/>
    <x v="6"/>
    <x v="0"/>
    <x v="0"/>
    <s v="Mutual Fund"/>
    <s v="ICICI Multi asset fund"/>
  </r>
  <r>
    <n v="202795"/>
    <x v="107"/>
    <x v="986"/>
    <x v="3"/>
    <x v="0"/>
    <x v="1"/>
    <x v="0"/>
    <x v="0"/>
    <s v="Mutual Fund"/>
    <s v="PARAG PARIKH TAXSAVER FUND"/>
  </r>
  <r>
    <n v="202793"/>
    <x v="107"/>
    <x v="987"/>
    <x v="1"/>
    <x v="0"/>
    <x v="1"/>
    <x v="0"/>
    <x v="0"/>
    <s v="Mutual Fund"/>
    <s v="HDFC Focused 30 Fund"/>
  </r>
  <r>
    <n v="202794"/>
    <x v="107"/>
    <x v="988"/>
    <x v="0"/>
    <x v="0"/>
    <x v="1"/>
    <x v="0"/>
    <x v="0"/>
    <s v="Mutual Fund"/>
    <s v="quant flexi cap fund"/>
  </r>
  <r>
    <n v="202792"/>
    <x v="107"/>
    <x v="989"/>
    <x v="1"/>
    <x v="0"/>
    <x v="1"/>
    <x v="1"/>
    <x v="0"/>
    <s v="Mutual Fund"/>
    <s v="mirae asset tax saver fund"/>
  </r>
  <r>
    <n v="202786"/>
    <x v="107"/>
    <x v="990"/>
    <x v="10"/>
    <x v="0"/>
    <x v="5"/>
    <x v="0"/>
    <x v="0"/>
    <s v="Mutual Fund"/>
    <s v="ICICI PRU Multi Asset Fund"/>
  </r>
  <r>
    <n v="202785"/>
    <x v="107"/>
    <x v="990"/>
    <x v="0"/>
    <x v="0"/>
    <x v="5"/>
    <x v="0"/>
    <x v="1"/>
    <s v="Mutual Fund"/>
    <s v="HDFC Focused 30 Fund"/>
  </r>
  <r>
    <n v="202796"/>
    <x v="107"/>
    <x v="608"/>
    <x v="0"/>
    <x v="0"/>
    <x v="1"/>
    <x v="0"/>
    <x v="0"/>
    <s v="Mutual Fund"/>
    <s v="HDFC Focused 30 Fund"/>
  </r>
  <r>
    <n v="202797"/>
    <x v="107"/>
    <x v="608"/>
    <x v="0"/>
    <x v="0"/>
    <x v="1"/>
    <x v="0"/>
    <x v="0"/>
    <s v="Mutual Fund"/>
    <s v="mirae asset great consumer fund"/>
  </r>
  <r>
    <n v="202812"/>
    <x v="108"/>
    <x v="991"/>
    <x v="3"/>
    <x v="0"/>
    <x v="6"/>
    <x v="0"/>
    <x v="0"/>
    <s v="Mutual Fund"/>
    <s v="PARAG PARIKH FLEXI CAP FUND"/>
  </r>
  <r>
    <n v="202810"/>
    <x v="108"/>
    <x v="991"/>
    <x v="11"/>
    <x v="0"/>
    <x v="6"/>
    <x v="0"/>
    <x v="0"/>
    <s v="Mutual Fund"/>
    <s v="HDFC FOCUSED 30 FUND"/>
  </r>
  <r>
    <n v="202813"/>
    <x v="108"/>
    <x v="992"/>
    <x v="6"/>
    <x v="1"/>
    <x v="3"/>
    <x v="0"/>
    <x v="0"/>
    <s v="Mutual Fund"/>
    <s v="HDFC FOCUSED 30 FUND"/>
  </r>
  <r>
    <n v="202798"/>
    <x v="108"/>
    <x v="993"/>
    <x v="11"/>
    <x v="0"/>
    <x v="6"/>
    <x v="0"/>
    <x v="0"/>
    <s v="Mutual Fund"/>
    <s v="ICICI PRUDENTIAL MULTI ASSET FUND"/>
  </r>
  <r>
    <n v="202811"/>
    <x v="108"/>
    <x v="991"/>
    <x v="11"/>
    <x v="0"/>
    <x v="6"/>
    <x v="0"/>
    <x v="0"/>
    <s v="Mutual Fund"/>
    <s v="MIRAE ASSET MID CAP FUND"/>
  </r>
  <r>
    <n v="202804"/>
    <x v="108"/>
    <x v="138"/>
    <x v="0"/>
    <x v="0"/>
    <x v="2"/>
    <x v="0"/>
    <x v="0"/>
    <s v="Mutual Fund"/>
    <s v="Kotak Equity Saving Fund"/>
  </r>
  <r>
    <n v="202805"/>
    <x v="108"/>
    <x v="138"/>
    <x v="3"/>
    <x v="0"/>
    <x v="2"/>
    <x v="0"/>
    <x v="1"/>
    <s v="Mutual Fund"/>
    <s v="Mirae Asset Flexi-cap Fund"/>
  </r>
  <r>
    <n v="202806"/>
    <x v="108"/>
    <x v="9"/>
    <x v="0"/>
    <x v="0"/>
    <x v="2"/>
    <x v="0"/>
    <x v="0"/>
    <s v="Mutual Fund"/>
    <s v="Parag Parikh Tax Saver Fund"/>
  </r>
  <r>
    <n v="202803"/>
    <x v="108"/>
    <x v="138"/>
    <x v="4"/>
    <x v="0"/>
    <x v="2"/>
    <x v="0"/>
    <x v="0"/>
    <s v="Mutual Fund"/>
    <s v="ICICI Prudential Multi-Asset Fund"/>
  </r>
  <r>
    <n v="202819"/>
    <x v="108"/>
    <x v="994"/>
    <x v="3"/>
    <x v="0"/>
    <x v="1"/>
    <x v="1"/>
    <x v="0"/>
    <s v="Mutual Fund"/>
    <s v="icici pru multi asset fund"/>
  </r>
  <r>
    <n v="202820"/>
    <x v="108"/>
    <x v="994"/>
    <x v="3"/>
    <x v="0"/>
    <x v="1"/>
    <x v="1"/>
    <x v="0"/>
    <s v="Mutual Fund"/>
    <s v="HDFC focused 30 fund"/>
  </r>
  <r>
    <n v="202821"/>
    <x v="108"/>
    <x v="302"/>
    <x v="0"/>
    <x v="0"/>
    <x v="1"/>
    <x v="0"/>
    <x v="0"/>
    <s v="Mutual Fund"/>
    <s v="mirae asset flexi cap fund"/>
  </r>
  <r>
    <n v="202800"/>
    <x v="108"/>
    <x v="995"/>
    <x v="5"/>
    <x v="0"/>
    <x v="1"/>
    <x v="0"/>
    <x v="1"/>
    <s v="Mutual Fund"/>
    <s v="HDFC focused fund"/>
  </r>
  <r>
    <n v="202799"/>
    <x v="108"/>
    <x v="996"/>
    <x v="1"/>
    <x v="0"/>
    <x v="1"/>
    <x v="0"/>
    <x v="1"/>
    <s v="Mutual Fund"/>
    <s v="HDFC focuseD fund"/>
  </r>
  <r>
    <n v="202809"/>
    <x v="108"/>
    <x v="997"/>
    <x v="0"/>
    <x v="0"/>
    <x v="5"/>
    <x v="0"/>
    <x v="0"/>
    <s v="Mutual Fund"/>
    <s v="HDFC Focused 30 Fund"/>
  </r>
  <r>
    <n v="202802"/>
    <x v="108"/>
    <x v="998"/>
    <x v="11"/>
    <x v="0"/>
    <x v="5"/>
    <x v="0"/>
    <x v="1"/>
    <s v="Mutual Fund"/>
    <s v="Tata Small Cap Fund"/>
  </r>
  <r>
    <n v="202825"/>
    <x v="108"/>
    <x v="999"/>
    <x v="10"/>
    <x v="1"/>
    <x v="3"/>
    <x v="0"/>
    <x v="0"/>
    <s v="Mutual Fund"/>
    <s v="AXIS TREASURY ADVANTAGE FUND"/>
  </r>
  <r>
    <n v="202801"/>
    <x v="108"/>
    <x v="998"/>
    <x v="11"/>
    <x v="0"/>
    <x v="5"/>
    <x v="0"/>
    <x v="1"/>
    <s v="Mutual Fund"/>
    <s v="HDFC Focused 30 Fund"/>
  </r>
  <r>
    <n v="202808"/>
    <x v="108"/>
    <x v="1000"/>
    <x v="0"/>
    <x v="0"/>
    <x v="5"/>
    <x v="0"/>
    <x v="0"/>
    <s v="Mutual Fund"/>
    <s v="HDFC Focused 30 Fund"/>
  </r>
  <r>
    <n v="202807"/>
    <x v="108"/>
    <x v="1001"/>
    <x v="0"/>
    <x v="0"/>
    <x v="5"/>
    <x v="0"/>
    <x v="0"/>
    <s v="Mutual Fund"/>
    <s v="HDFC Focused 30 Fund"/>
  </r>
  <r>
    <n v="202828"/>
    <x v="109"/>
    <x v="1002"/>
    <x v="0"/>
    <x v="0"/>
    <x v="2"/>
    <x v="0"/>
    <x v="1"/>
    <s v="Mutual Fund"/>
    <s v="HDFC Focused 30 Fund"/>
  </r>
  <r>
    <n v="202827"/>
    <x v="109"/>
    <x v="416"/>
    <x v="0"/>
    <x v="0"/>
    <x v="2"/>
    <x v="0"/>
    <x v="0"/>
    <s v="Mutual Fund"/>
    <s v="ICICI Prudential Multi-Asset Fund"/>
  </r>
  <r>
    <n v="202818"/>
    <x v="109"/>
    <x v="1003"/>
    <x v="1"/>
    <x v="0"/>
    <x v="2"/>
    <x v="0"/>
    <x v="1"/>
    <s v="Mutual Fund"/>
    <s v="Mirae Asset Flexi-cap Fund"/>
  </r>
  <r>
    <n v="202816"/>
    <x v="109"/>
    <x v="130"/>
    <x v="1"/>
    <x v="0"/>
    <x v="2"/>
    <x v="0"/>
    <x v="0"/>
    <s v="Mutual Fund"/>
    <s v="ICICI Prudential Multi-Asset Fund"/>
  </r>
  <r>
    <n v="202814"/>
    <x v="109"/>
    <x v="1004"/>
    <x v="11"/>
    <x v="0"/>
    <x v="2"/>
    <x v="1"/>
    <x v="0"/>
    <s v="Mutual Fund"/>
    <s v="BOI Tax Advantage Fund"/>
  </r>
  <r>
    <n v="202826"/>
    <x v="109"/>
    <x v="1003"/>
    <x v="1"/>
    <x v="0"/>
    <x v="2"/>
    <x v="0"/>
    <x v="0"/>
    <s v="Mutual Fund"/>
    <s v="ICICI Prudential Multi-Asset Fund"/>
  </r>
  <r>
    <n v="202822"/>
    <x v="109"/>
    <x v="999"/>
    <x v="3"/>
    <x v="0"/>
    <x v="3"/>
    <x v="0"/>
    <x v="0"/>
    <s v="Mutual Fund"/>
    <s v="HDFC FOCUSED 30 FUND"/>
  </r>
  <r>
    <n v="202831"/>
    <x v="109"/>
    <x v="600"/>
    <x v="0"/>
    <x v="1"/>
    <x v="3"/>
    <x v="0"/>
    <x v="0"/>
    <s v="Mutual Fund"/>
    <s v="Quant Liquid fund"/>
  </r>
  <r>
    <n v="202829"/>
    <x v="109"/>
    <x v="1005"/>
    <x v="0"/>
    <x v="0"/>
    <x v="5"/>
    <x v="0"/>
    <x v="0"/>
    <s v="Mutual Fund"/>
    <s v="ICICI Prudential Multi-Asset Fund-Regular-"/>
  </r>
  <r>
    <n v="202830"/>
    <x v="109"/>
    <x v="1005"/>
    <x v="0"/>
    <x v="0"/>
    <x v="5"/>
    <x v="0"/>
    <x v="0"/>
    <s v="Mutual Fund"/>
    <s v="Mirae Asset Largecap Fund"/>
  </r>
  <r>
    <n v="202815"/>
    <x v="109"/>
    <x v="1004"/>
    <x v="11"/>
    <x v="0"/>
    <x v="2"/>
    <x v="1"/>
    <x v="0"/>
    <s v="Mutual Fund"/>
    <s v="Parag Parikh Tax Saver Fund"/>
  </r>
  <r>
    <n v="202817"/>
    <x v="109"/>
    <x v="1006"/>
    <x v="7"/>
    <x v="0"/>
    <x v="2"/>
    <x v="0"/>
    <x v="0"/>
    <s v="Mutual Fund"/>
    <s v="ICICI Prudential Balanced Advantage Fund"/>
  </r>
  <r>
    <n v="202824"/>
    <x v="109"/>
    <x v="999"/>
    <x v="10"/>
    <x v="0"/>
    <x v="3"/>
    <x v="0"/>
    <x v="0"/>
    <s v="Mutual Fund"/>
    <s v="Mirae Asset flexi cap fund"/>
  </r>
  <r>
    <n v="202823"/>
    <x v="109"/>
    <x v="999"/>
    <x v="3"/>
    <x v="0"/>
    <x v="3"/>
    <x v="0"/>
    <x v="0"/>
    <s v="Mutual Fund"/>
    <s v="ICICI Multi Asset Fund"/>
  </r>
  <r>
    <n v="202834"/>
    <x v="110"/>
    <x v="1007"/>
    <x v="6"/>
    <x v="1"/>
    <x v="2"/>
    <x v="1"/>
    <x v="0"/>
    <s v="Mutual Fund"/>
    <s v="HDFC Focused 30 Fund"/>
  </r>
  <r>
    <n v="202833"/>
    <x v="110"/>
    <x v="1007"/>
    <x v="6"/>
    <x v="1"/>
    <x v="2"/>
    <x v="1"/>
    <x v="0"/>
    <s v="Mutual Fund"/>
    <s v="ICICI Prudential Multi-Asset Fund"/>
  </r>
  <r>
    <n v="202841"/>
    <x v="110"/>
    <x v="1008"/>
    <x v="4"/>
    <x v="1"/>
    <x v="0"/>
    <x v="0"/>
    <x v="0"/>
    <s v="Mutual Fund"/>
    <s v="ICICI Prudential Multi Asset Fund"/>
  </r>
  <r>
    <n v="202832"/>
    <x v="110"/>
    <x v="1009"/>
    <x v="55"/>
    <x v="1"/>
    <x v="0"/>
    <x v="1"/>
    <x v="0"/>
    <s v="Mutual Fund"/>
    <s v="ICICI Prudential Multi Asset Fund"/>
  </r>
  <r>
    <n v="202839"/>
    <x v="110"/>
    <x v="1010"/>
    <x v="3"/>
    <x v="0"/>
    <x v="1"/>
    <x v="0"/>
    <x v="0"/>
    <s v="Mutual Fund"/>
    <s v="sbi small cap fund"/>
  </r>
  <r>
    <n v="202837"/>
    <x v="110"/>
    <x v="1010"/>
    <x v="0"/>
    <x v="0"/>
    <x v="1"/>
    <x v="0"/>
    <x v="0"/>
    <s v="Mutual Fund"/>
    <s v="HDFC Focused 30 Fund"/>
  </r>
  <r>
    <n v="202838"/>
    <x v="110"/>
    <x v="1010"/>
    <x v="1"/>
    <x v="0"/>
    <x v="1"/>
    <x v="0"/>
    <x v="0"/>
    <s v="Mutual Fund"/>
    <s v="kotak Multicap Fund"/>
  </r>
  <r>
    <n v="202836"/>
    <x v="110"/>
    <x v="1005"/>
    <x v="0"/>
    <x v="0"/>
    <x v="5"/>
    <x v="0"/>
    <x v="0"/>
    <s v="Mutual Fund"/>
    <s v="kotak Multicap Fund"/>
  </r>
  <r>
    <n v="202835"/>
    <x v="110"/>
    <x v="1005"/>
    <x v="0"/>
    <x v="0"/>
    <x v="5"/>
    <x v="0"/>
    <x v="0"/>
    <s v="Mutual Fund"/>
    <s v="HDFC Focused 30 Fund"/>
  </r>
  <r>
    <n v="202840"/>
    <x v="110"/>
    <x v="1011"/>
    <x v="7"/>
    <x v="0"/>
    <x v="1"/>
    <x v="0"/>
    <x v="0"/>
    <s v="Mutual Fund"/>
    <s v="HDFC Focused 30 Fund"/>
  </r>
  <r>
    <n v="202848"/>
    <x v="111"/>
    <x v="1012"/>
    <x v="0"/>
    <x v="0"/>
    <x v="2"/>
    <x v="0"/>
    <x v="0"/>
    <s v="Mutual Fund"/>
    <s v="axis small-cap fund"/>
  </r>
  <r>
    <n v="202849"/>
    <x v="111"/>
    <x v="1012"/>
    <x v="0"/>
    <x v="0"/>
    <x v="2"/>
    <x v="0"/>
    <x v="0"/>
    <s v="Mutual Fund"/>
    <s v="Mirae Asset Mid-Cap Fund."/>
  </r>
  <r>
    <n v="202854"/>
    <x v="111"/>
    <x v="59"/>
    <x v="17"/>
    <x v="0"/>
    <x v="6"/>
    <x v="0"/>
    <x v="0"/>
    <s v="Mutual Fund"/>
    <s v="QUANT SMALL CAP FUND"/>
  </r>
  <r>
    <n v="202855"/>
    <x v="111"/>
    <x v="929"/>
    <x v="0"/>
    <x v="0"/>
    <x v="6"/>
    <x v="0"/>
    <x v="0"/>
    <s v="Mutual Fund"/>
    <s v="PARAG PARIKH FLEXI CAP FUND"/>
  </r>
  <r>
    <n v="202852"/>
    <x v="111"/>
    <x v="509"/>
    <x v="6"/>
    <x v="1"/>
    <x v="2"/>
    <x v="0"/>
    <x v="0"/>
    <s v="Mutual Fund"/>
    <s v="ICICI Prudential Multi-Asset Fund"/>
  </r>
  <r>
    <n v="202853"/>
    <x v="111"/>
    <x v="509"/>
    <x v="6"/>
    <x v="1"/>
    <x v="2"/>
    <x v="0"/>
    <x v="0"/>
    <s v="Mutual Fund"/>
    <s v="HDFC Focused 30 Fund"/>
  </r>
  <r>
    <n v="202850"/>
    <x v="111"/>
    <x v="1012"/>
    <x v="0"/>
    <x v="0"/>
    <x v="2"/>
    <x v="0"/>
    <x v="0"/>
    <s v="Mutual Fund"/>
    <s v="Quant Flexi-Cap Fund"/>
  </r>
  <r>
    <n v="202851"/>
    <x v="111"/>
    <x v="1012"/>
    <x v="0"/>
    <x v="0"/>
    <x v="2"/>
    <x v="0"/>
    <x v="0"/>
    <s v="Mutual Fund"/>
    <s v="ICICI Prudential Multi-Asset Fund"/>
  </r>
  <r>
    <n v="202859"/>
    <x v="111"/>
    <x v="1013"/>
    <x v="10"/>
    <x v="0"/>
    <x v="1"/>
    <x v="0"/>
    <x v="0"/>
    <s v="Mutual Fund"/>
    <s v="HDFC Focused 30 fund"/>
  </r>
  <r>
    <n v="202856"/>
    <x v="111"/>
    <x v="1014"/>
    <x v="0"/>
    <x v="0"/>
    <x v="1"/>
    <x v="0"/>
    <x v="1"/>
    <s v="Mutual Fund"/>
    <s v="HDFC Focused 30 fund"/>
  </r>
  <r>
    <n v="202858"/>
    <x v="111"/>
    <x v="55"/>
    <x v="0"/>
    <x v="0"/>
    <x v="1"/>
    <x v="0"/>
    <x v="1"/>
    <s v="Mutual Fund"/>
    <s v="HDFC Focused 30 fund"/>
  </r>
  <r>
    <n v="202857"/>
    <x v="111"/>
    <x v="1015"/>
    <x v="1"/>
    <x v="0"/>
    <x v="1"/>
    <x v="0"/>
    <x v="0"/>
    <s v="Mutual Fund"/>
    <s v="HDFC Multi Cap Fund"/>
  </r>
  <r>
    <n v="202844"/>
    <x v="111"/>
    <x v="1016"/>
    <x v="6"/>
    <x v="1"/>
    <x v="1"/>
    <x v="0"/>
    <x v="0"/>
    <s v="Mutual Fund"/>
    <s v="mirae asset flexi cap fund"/>
  </r>
  <r>
    <n v="202846"/>
    <x v="111"/>
    <x v="600"/>
    <x v="1"/>
    <x v="0"/>
    <x v="3"/>
    <x v="0"/>
    <x v="0"/>
    <s v="Mutual Fund"/>
    <s v="HDFC FOCUSED 30 FUND"/>
  </r>
  <r>
    <n v="202847"/>
    <x v="111"/>
    <x v="600"/>
    <x v="7"/>
    <x v="0"/>
    <x v="3"/>
    <x v="0"/>
    <x v="0"/>
    <s v="Mutual Fund"/>
    <s v="TATA SMALL CAP FUND"/>
  </r>
  <r>
    <n v="202845"/>
    <x v="111"/>
    <x v="600"/>
    <x v="1"/>
    <x v="0"/>
    <x v="3"/>
    <x v="0"/>
    <x v="0"/>
    <s v="Mutual Fund"/>
    <s v="Mirae Asset flexi cap fund"/>
  </r>
  <r>
    <n v="202842"/>
    <x v="111"/>
    <x v="1016"/>
    <x v="6"/>
    <x v="1"/>
    <x v="1"/>
    <x v="0"/>
    <x v="0"/>
    <s v="Mutual Fund"/>
    <s v="sbi small cap fund"/>
  </r>
  <r>
    <n v="202843"/>
    <x v="111"/>
    <x v="1016"/>
    <x v="6"/>
    <x v="1"/>
    <x v="1"/>
    <x v="0"/>
    <x v="0"/>
    <s v="Mutual Fund"/>
    <s v="hdfc focused 30 fund"/>
  </r>
  <r>
    <n v="202861"/>
    <x v="112"/>
    <x v="376"/>
    <x v="0"/>
    <x v="0"/>
    <x v="6"/>
    <x v="0"/>
    <x v="0"/>
    <s v="Mutual Fund"/>
    <s v="ICICI PRUDENTIAL MULTI ASSET FUND"/>
  </r>
  <r>
    <n v="202860"/>
    <x v="112"/>
    <x v="376"/>
    <x v="0"/>
    <x v="0"/>
    <x v="6"/>
    <x v="0"/>
    <x v="0"/>
    <s v="Mutual Fund"/>
    <s v="TATA SMALL CAP FUND"/>
  </r>
  <r>
    <n v="202866"/>
    <x v="112"/>
    <x v="1017"/>
    <x v="7"/>
    <x v="0"/>
    <x v="6"/>
    <x v="0"/>
    <x v="1"/>
    <s v="Mutual Fund"/>
    <s v="MIRAE ASSET FLEXI CAP FUND"/>
  </r>
  <r>
    <n v="202867"/>
    <x v="112"/>
    <x v="173"/>
    <x v="1"/>
    <x v="0"/>
    <x v="2"/>
    <x v="0"/>
    <x v="0"/>
    <s v="Mutual Fund"/>
    <s v="HDFC Focused 30 Fund"/>
  </r>
  <r>
    <n v="202862"/>
    <x v="112"/>
    <x v="376"/>
    <x v="0"/>
    <x v="0"/>
    <x v="6"/>
    <x v="0"/>
    <x v="1"/>
    <s v="Mutual Fund"/>
    <s v="MIRAE ASSET FLEXI CAP FUND"/>
  </r>
  <r>
    <n v="202870"/>
    <x v="112"/>
    <x v="1018"/>
    <x v="1"/>
    <x v="0"/>
    <x v="6"/>
    <x v="0"/>
    <x v="0"/>
    <s v="Mutual Fund"/>
    <s v="TATA SMALL CAP FUND"/>
  </r>
  <r>
    <n v="202868"/>
    <x v="112"/>
    <x v="1019"/>
    <x v="0"/>
    <x v="0"/>
    <x v="5"/>
    <x v="0"/>
    <x v="1"/>
    <s v="Mutual Fund"/>
    <s v="HDFC Focused 30 Fund"/>
  </r>
  <r>
    <n v="202873"/>
    <x v="112"/>
    <x v="1020"/>
    <x v="0"/>
    <x v="0"/>
    <x v="1"/>
    <x v="0"/>
    <x v="0"/>
    <s v="Mutual Fund"/>
    <s v="HDFC Multi Cap Fund"/>
  </r>
  <r>
    <n v="202872"/>
    <x v="112"/>
    <x v="1020"/>
    <x v="0"/>
    <x v="0"/>
    <x v="1"/>
    <x v="0"/>
    <x v="0"/>
    <s v="Mutual Fund"/>
    <s v="ICICI Prudential Equity &amp; Debt Fund"/>
  </r>
  <r>
    <n v="202869"/>
    <x v="112"/>
    <x v="992"/>
    <x v="1"/>
    <x v="0"/>
    <x v="3"/>
    <x v="0"/>
    <x v="0"/>
    <s v="Mutual Fund"/>
    <s v="HDFC Defence Fund"/>
  </r>
  <r>
    <n v="202865"/>
    <x v="112"/>
    <x v="1021"/>
    <x v="3"/>
    <x v="0"/>
    <x v="6"/>
    <x v="0"/>
    <x v="1"/>
    <s v="Mutual Fund"/>
    <s v="ICICI PRUDENTIAL EQUITY &amp; DEBT FUND"/>
  </r>
  <r>
    <n v="202864"/>
    <x v="112"/>
    <x v="1021"/>
    <x v="0"/>
    <x v="0"/>
    <x v="6"/>
    <x v="0"/>
    <x v="1"/>
    <s v="Mutual Fund"/>
    <s v="HDFC FOCUSED 30 FUND"/>
  </r>
  <r>
    <n v="202863"/>
    <x v="112"/>
    <x v="376"/>
    <x v="4"/>
    <x v="0"/>
    <x v="6"/>
    <x v="0"/>
    <x v="1"/>
    <s v="Mutual Fund"/>
    <s v="ICICI PRUDENTIAL SAVINGS FUND"/>
  </r>
  <r>
    <n v="202876"/>
    <x v="113"/>
    <x v="99"/>
    <x v="5"/>
    <x v="0"/>
    <x v="6"/>
    <x v="0"/>
    <x v="1"/>
    <s v="Mutual Fund"/>
    <s v="ICICI PRUDENTIAL MULTI ASSET FUND"/>
  </r>
  <r>
    <n v="202886"/>
    <x v="113"/>
    <x v="581"/>
    <x v="0"/>
    <x v="0"/>
    <x v="6"/>
    <x v="0"/>
    <x v="0"/>
    <s v="Mutual Fund"/>
    <s v="SBI SMALL CAP FUND"/>
  </r>
  <r>
    <n v="202887"/>
    <x v="113"/>
    <x v="507"/>
    <x v="0"/>
    <x v="0"/>
    <x v="6"/>
    <x v="0"/>
    <x v="0"/>
    <s v="Mutual Fund"/>
    <s v="SBI SMALL CAP FUND"/>
  </r>
  <r>
    <n v="202871"/>
    <x v="113"/>
    <x v="1008"/>
    <x v="1"/>
    <x v="0"/>
    <x v="0"/>
    <x v="0"/>
    <x v="0"/>
    <s v="Mutual Fund"/>
    <s v="Quant Flexi Cap Fund"/>
  </r>
  <r>
    <n v="202883"/>
    <x v="113"/>
    <x v="1022"/>
    <x v="4"/>
    <x v="1"/>
    <x v="2"/>
    <x v="0"/>
    <x v="0"/>
    <s v="Mutual Fund"/>
    <s v="HDFC Focused 30 Fund"/>
  </r>
  <r>
    <n v="202879"/>
    <x v="113"/>
    <x v="1002"/>
    <x v="0"/>
    <x v="0"/>
    <x v="2"/>
    <x v="1"/>
    <x v="1"/>
    <s v="Mutual Fund"/>
    <s v="ICICI Prudential MULTI ASSET FUND"/>
  </r>
  <r>
    <n v="202884"/>
    <x v="113"/>
    <x v="322"/>
    <x v="1"/>
    <x v="0"/>
    <x v="1"/>
    <x v="0"/>
    <x v="0"/>
    <s v="Mutual Fund"/>
    <s v="INVESCO INDIA TAX PLAN"/>
  </r>
  <r>
    <n v="202885"/>
    <x v="113"/>
    <x v="1023"/>
    <x v="62"/>
    <x v="1"/>
    <x v="5"/>
    <x v="0"/>
    <x v="0"/>
    <s v="Mutual Fund"/>
    <s v="Parag Parikh Tax Saver Fund"/>
  </r>
  <r>
    <n v="202877"/>
    <x v="113"/>
    <x v="1024"/>
    <x v="1"/>
    <x v="0"/>
    <x v="1"/>
    <x v="0"/>
    <x v="0"/>
    <s v="Mutual Fund"/>
    <s v="HDFC FOCUSED 30 FUND"/>
  </r>
  <r>
    <n v="202878"/>
    <x v="113"/>
    <x v="1024"/>
    <x v="1"/>
    <x v="0"/>
    <x v="1"/>
    <x v="0"/>
    <x v="0"/>
    <s v="Mutual Fund"/>
    <s v="ICICI PRUDENTIAL EQUITY &amp; DEBT FUND"/>
  </r>
  <r>
    <n v="202874"/>
    <x v="113"/>
    <x v="99"/>
    <x v="5"/>
    <x v="0"/>
    <x v="6"/>
    <x v="0"/>
    <x v="0"/>
    <s v="Mutual Fund"/>
    <s v="TATA SMALL CAP FUND"/>
  </r>
  <r>
    <n v="202875"/>
    <x v="113"/>
    <x v="99"/>
    <x v="5"/>
    <x v="0"/>
    <x v="6"/>
    <x v="0"/>
    <x v="1"/>
    <s v="Mutual Fund"/>
    <s v="HDFC FOCUSED 30 FUND"/>
  </r>
  <r>
    <n v="202882"/>
    <x v="113"/>
    <x v="1025"/>
    <x v="1"/>
    <x v="0"/>
    <x v="5"/>
    <x v="0"/>
    <x v="0"/>
    <s v="Mutual Fund"/>
    <s v="Mirae Asset Flexicap Fund"/>
  </r>
  <r>
    <n v="202880"/>
    <x v="113"/>
    <x v="1026"/>
    <x v="1"/>
    <x v="0"/>
    <x v="3"/>
    <x v="0"/>
    <x v="2"/>
    <s v="Mutual Fund"/>
    <s v="ICICI Blue chip fund"/>
  </r>
  <r>
    <n v="202901"/>
    <x v="114"/>
    <x v="1027"/>
    <x v="3"/>
    <x v="0"/>
    <x v="2"/>
    <x v="0"/>
    <x v="1"/>
    <s v="Mutual Fund"/>
    <s v="Tata Small-cap Fund"/>
  </r>
  <r>
    <n v="202894"/>
    <x v="114"/>
    <x v="1028"/>
    <x v="1"/>
    <x v="0"/>
    <x v="6"/>
    <x v="0"/>
    <x v="1"/>
    <s v="Mutual Fund"/>
    <s v="ICICI PRUDENTIAL MULTI ASSET FUND"/>
  </r>
  <r>
    <n v="202889"/>
    <x v="114"/>
    <x v="1029"/>
    <x v="5"/>
    <x v="0"/>
    <x v="6"/>
    <x v="1"/>
    <x v="0"/>
    <s v="Mutual Fund"/>
    <s v="ICICI PRUDENTIAL MULTI ASSET FUND"/>
  </r>
  <r>
    <n v="202899"/>
    <x v="114"/>
    <x v="91"/>
    <x v="4"/>
    <x v="1"/>
    <x v="0"/>
    <x v="0"/>
    <x v="0"/>
    <s v="Mutual Fund"/>
    <s v="Bank of India Small Cap fund"/>
  </r>
  <r>
    <n v="202898"/>
    <x v="114"/>
    <x v="91"/>
    <x v="4"/>
    <x v="1"/>
    <x v="0"/>
    <x v="0"/>
    <x v="0"/>
    <s v="Mutual Fund"/>
    <s v="Quant Flexi Cap Fund"/>
  </r>
  <r>
    <n v="202897"/>
    <x v="114"/>
    <x v="91"/>
    <x v="25"/>
    <x v="1"/>
    <x v="0"/>
    <x v="0"/>
    <x v="0"/>
    <s v="Mutual Fund"/>
    <s v="Kotak multi asset allocator FoF"/>
  </r>
  <r>
    <n v="202888"/>
    <x v="114"/>
    <x v="1029"/>
    <x v="5"/>
    <x v="0"/>
    <x v="6"/>
    <x v="1"/>
    <x v="0"/>
    <s v="Mutual Fund"/>
    <s v="HDFC FOCUSED 30 FUND"/>
  </r>
  <r>
    <n v="202900"/>
    <x v="114"/>
    <x v="1030"/>
    <x v="3"/>
    <x v="0"/>
    <x v="5"/>
    <x v="0"/>
    <x v="1"/>
    <s v="Mutual Fund"/>
    <s v="ICICI PRU Multi Asset Fund"/>
  </r>
  <r>
    <n v="202895"/>
    <x v="114"/>
    <x v="1031"/>
    <x v="7"/>
    <x v="0"/>
    <x v="5"/>
    <x v="0"/>
    <x v="0"/>
    <s v="Mutual Fund"/>
    <s v="HDFC Focused 30 Fund"/>
  </r>
  <r>
    <n v="202891"/>
    <x v="114"/>
    <x v="715"/>
    <x v="18"/>
    <x v="0"/>
    <x v="1"/>
    <x v="0"/>
    <x v="0"/>
    <s v="Mutual Fund"/>
    <s v="ICICI Prudential Equity &amp; Debt Fund"/>
  </r>
  <r>
    <n v="202890"/>
    <x v="114"/>
    <x v="715"/>
    <x v="5"/>
    <x v="0"/>
    <x v="1"/>
    <x v="0"/>
    <x v="0"/>
    <s v="Mutual Fund"/>
    <s v="HDFC Multi Cap Fund"/>
  </r>
  <r>
    <n v="202892"/>
    <x v="114"/>
    <x v="1028"/>
    <x v="3"/>
    <x v="0"/>
    <x v="6"/>
    <x v="0"/>
    <x v="0"/>
    <s v="Mutual Fund"/>
    <s v="MIRAE ASSET FLEXI CAP FUND"/>
  </r>
  <r>
    <n v="202893"/>
    <x v="114"/>
    <x v="1028"/>
    <x v="1"/>
    <x v="0"/>
    <x v="6"/>
    <x v="0"/>
    <x v="1"/>
    <s v="Mutual Fund"/>
    <s v="HDFC FOCUSED 30 FUND"/>
  </r>
  <r>
    <n v="202896"/>
    <x v="114"/>
    <x v="1032"/>
    <x v="7"/>
    <x v="0"/>
    <x v="5"/>
    <x v="1"/>
    <x v="0"/>
    <s v="Mutual Fund"/>
    <s v="Mirae Asset Flexicap Fund"/>
  </r>
  <r>
    <n v="202881"/>
    <x v="114"/>
    <x v="999"/>
    <x v="4"/>
    <x v="1"/>
    <x v="3"/>
    <x v="0"/>
    <x v="0"/>
    <s v="Mutual Fund"/>
    <s v="AXIS TREASURY ADVANTAGE FUND"/>
  </r>
  <r>
    <n v="202909"/>
    <x v="115"/>
    <x v="1033"/>
    <x v="1"/>
    <x v="0"/>
    <x v="6"/>
    <x v="0"/>
    <x v="2"/>
    <s v="Mutual Fund"/>
    <s v="PARAG PARIKH FLEXI CAP FUND"/>
  </r>
  <r>
    <n v="202907"/>
    <x v="115"/>
    <x v="631"/>
    <x v="10"/>
    <x v="0"/>
    <x v="6"/>
    <x v="0"/>
    <x v="2"/>
    <s v="Mutual Fund"/>
    <s v="MIRAE ASSET HYBRID EQUITY FUND"/>
  </r>
  <r>
    <n v="202902"/>
    <x v="115"/>
    <x v="1034"/>
    <x v="7"/>
    <x v="1"/>
    <x v="2"/>
    <x v="0"/>
    <x v="2"/>
    <s v="Mutual Fund"/>
    <s v="Nippon India Multi-cap Fund."/>
  </r>
  <r>
    <n v="202906"/>
    <x v="115"/>
    <x v="1035"/>
    <x v="1"/>
    <x v="0"/>
    <x v="6"/>
    <x v="0"/>
    <x v="1"/>
    <s v="Mutual Fund"/>
    <s v="ICICI PRUDENTIAL MULTI ASSET FUND"/>
  </r>
  <r>
    <n v="202903"/>
    <x v="115"/>
    <x v="1036"/>
    <x v="3"/>
    <x v="0"/>
    <x v="6"/>
    <x v="0"/>
    <x v="2"/>
    <s v="Mutual Fund"/>
    <s v="SBI SMALL CAP FUND"/>
  </r>
  <r>
    <n v="202911"/>
    <x v="115"/>
    <x v="1037"/>
    <x v="3"/>
    <x v="0"/>
    <x v="5"/>
    <x v="0"/>
    <x v="1"/>
    <s v="Mutual Fund"/>
    <s v="HDFC Focused 30 Fund"/>
  </r>
  <r>
    <n v="202910"/>
    <x v="115"/>
    <x v="1038"/>
    <x v="1"/>
    <x v="0"/>
    <x v="1"/>
    <x v="0"/>
    <x v="0"/>
    <s v="Mutual Fund"/>
    <s v="HDFC Multi Cap Fund"/>
  </r>
  <r>
    <n v="202908"/>
    <x v="115"/>
    <x v="1039"/>
    <x v="1"/>
    <x v="0"/>
    <x v="1"/>
    <x v="0"/>
    <x v="0"/>
    <s v="Mutual Fund"/>
    <s v="ppfas flexi cap fund"/>
  </r>
  <r>
    <n v="202905"/>
    <x v="115"/>
    <x v="1040"/>
    <x v="0"/>
    <x v="0"/>
    <x v="5"/>
    <x v="1"/>
    <x v="0"/>
    <s v="Mutual Fund"/>
    <s v="Quant Flexicap Fund"/>
  </r>
  <r>
    <n v="202904"/>
    <x v="115"/>
    <x v="1040"/>
    <x v="0"/>
    <x v="0"/>
    <x v="5"/>
    <x v="1"/>
    <x v="0"/>
    <s v="Mutual Fund"/>
    <s v="HDFC Focused 30 Fund"/>
  </r>
  <r>
    <n v="202912"/>
    <x v="115"/>
    <x v="1037"/>
    <x v="7"/>
    <x v="0"/>
    <x v="5"/>
    <x v="0"/>
    <x v="0"/>
    <s v="Mutual Fund"/>
    <s v="Tata Small Cap Fund"/>
  </r>
  <r>
    <n v="202914"/>
    <x v="116"/>
    <x v="1041"/>
    <x v="12"/>
    <x v="1"/>
    <x v="0"/>
    <x v="0"/>
    <x v="0"/>
    <s v="Mutual Fund"/>
    <s v="ICICI Prudential Multi Asset Fund"/>
  </r>
  <r>
    <n v="202915"/>
    <x v="116"/>
    <x v="1042"/>
    <x v="7"/>
    <x v="0"/>
    <x v="0"/>
    <x v="1"/>
    <x v="0"/>
    <s v="Mutual Fund"/>
    <s v="Kotak multi asset allocator FoF"/>
  </r>
  <r>
    <n v="202913"/>
    <x v="116"/>
    <x v="509"/>
    <x v="6"/>
    <x v="1"/>
    <x v="2"/>
    <x v="0"/>
    <x v="0"/>
    <s v="Mutual Fund"/>
    <s v="ICICI Prudential Multi-Asset Fund"/>
  </r>
  <r>
    <n v="202916"/>
    <x v="116"/>
    <x v="1043"/>
    <x v="0"/>
    <x v="0"/>
    <x v="5"/>
    <x v="0"/>
    <x v="0"/>
    <s v="Mutual Fund"/>
    <s v="HDFC Focused 30 Fund"/>
  </r>
  <r>
    <n v="202917"/>
    <x v="116"/>
    <x v="1044"/>
    <x v="1"/>
    <x v="0"/>
    <x v="6"/>
    <x v="0"/>
    <x v="1"/>
    <s v="Mutual Fund"/>
    <s v="MIRAE ASSET FLEXI CAP FUND"/>
  </r>
  <r>
    <n v="202919"/>
    <x v="116"/>
    <x v="1045"/>
    <x v="5"/>
    <x v="0"/>
    <x v="6"/>
    <x v="0"/>
    <x v="1"/>
    <s v="Mutual Fund"/>
    <s v="ICICI PRUDENTIAL SAVINGS FUND"/>
  </r>
  <r>
    <n v="202918"/>
    <x v="116"/>
    <x v="1045"/>
    <x v="5"/>
    <x v="0"/>
    <x v="6"/>
    <x v="0"/>
    <x v="1"/>
    <s v="Mutual Fund"/>
    <s v="HDFC FOCUSED 30 FUND"/>
  </r>
  <r>
    <n v="202935"/>
    <x v="117"/>
    <x v="1046"/>
    <x v="11"/>
    <x v="0"/>
    <x v="2"/>
    <x v="0"/>
    <x v="0"/>
    <s v="Mutual Fund"/>
    <s v="Mirae Asset Flexi-cap Fund"/>
  </r>
  <r>
    <n v="202934"/>
    <x v="117"/>
    <x v="1046"/>
    <x v="11"/>
    <x v="0"/>
    <x v="2"/>
    <x v="0"/>
    <x v="0"/>
    <s v="Mutual Fund"/>
    <s v="ICICI Prudential Multi-Asset Fund"/>
  </r>
  <r>
    <n v="202933"/>
    <x v="117"/>
    <x v="599"/>
    <x v="10"/>
    <x v="0"/>
    <x v="6"/>
    <x v="0"/>
    <x v="0"/>
    <s v="Mutual Fund"/>
    <s v="MIRAE ASSET FLEXI CAP FUND"/>
  </r>
  <r>
    <n v="202926"/>
    <x v="117"/>
    <x v="1047"/>
    <x v="11"/>
    <x v="0"/>
    <x v="2"/>
    <x v="0"/>
    <x v="0"/>
    <s v="Mutual Fund"/>
    <s v="Quant Flexi-Cap Fund"/>
  </r>
  <r>
    <n v="202932"/>
    <x v="117"/>
    <x v="1048"/>
    <x v="63"/>
    <x v="1"/>
    <x v="0"/>
    <x v="0"/>
    <x v="1"/>
    <s v="Mutual Fund"/>
    <s v="Kotak multi asset allocator FoF"/>
  </r>
  <r>
    <n v="202928"/>
    <x v="117"/>
    <x v="1022"/>
    <x v="1"/>
    <x v="0"/>
    <x v="2"/>
    <x v="0"/>
    <x v="0"/>
    <s v="Mutual Fund"/>
    <s v="HDFC Focused 30 Fund"/>
  </r>
  <r>
    <n v="202925"/>
    <x v="117"/>
    <x v="1047"/>
    <x v="11"/>
    <x v="0"/>
    <x v="2"/>
    <x v="0"/>
    <x v="0"/>
    <s v="Mutual Fund"/>
    <s v="ICICI Prudential Multi-Asset Fund"/>
  </r>
  <r>
    <n v="202931"/>
    <x v="117"/>
    <x v="1049"/>
    <x v="7"/>
    <x v="0"/>
    <x v="5"/>
    <x v="0"/>
    <x v="0"/>
    <s v="Mutual Fund"/>
    <s v="HDFC Focused 30 Fund"/>
  </r>
  <r>
    <n v="202927"/>
    <x v="117"/>
    <x v="929"/>
    <x v="1"/>
    <x v="0"/>
    <x v="6"/>
    <x v="0"/>
    <x v="1"/>
    <s v="Mutual Fund"/>
    <s v="HDFC SMALL CAP FUND"/>
  </r>
  <r>
    <n v="202929"/>
    <x v="117"/>
    <x v="1050"/>
    <x v="5"/>
    <x v="0"/>
    <x v="5"/>
    <x v="1"/>
    <x v="0"/>
    <s v="Mutual Fund"/>
    <s v="HDFC Focused 30 Fund"/>
  </r>
  <r>
    <n v="202930"/>
    <x v="117"/>
    <x v="1050"/>
    <x v="5"/>
    <x v="0"/>
    <x v="5"/>
    <x v="1"/>
    <x v="0"/>
    <s v="Mutual Fund"/>
    <s v="Tata Small Cap Fund"/>
  </r>
  <r>
    <n v="202920"/>
    <x v="117"/>
    <x v="679"/>
    <x v="4"/>
    <x v="0"/>
    <x v="6"/>
    <x v="0"/>
    <x v="1"/>
    <s v="Mutual Fund"/>
    <s v="HDFC FOCUSED 30 FUND"/>
  </r>
  <r>
    <n v="202923"/>
    <x v="117"/>
    <x v="583"/>
    <x v="0"/>
    <x v="0"/>
    <x v="6"/>
    <x v="0"/>
    <x v="1"/>
    <s v="Mutual Fund"/>
    <s v="MIRAE ASSET FLEXI CAP FUND"/>
  </r>
  <r>
    <n v="202924"/>
    <x v="117"/>
    <x v="583"/>
    <x v="0"/>
    <x v="0"/>
    <x v="6"/>
    <x v="0"/>
    <x v="2"/>
    <s v="Mutual Fund"/>
    <s v="MIRAE ASSET HYBRID EQUITY FUND"/>
  </r>
  <r>
    <n v="202921"/>
    <x v="117"/>
    <x v="679"/>
    <x v="0"/>
    <x v="0"/>
    <x v="6"/>
    <x v="0"/>
    <x v="1"/>
    <s v="Mutual Fund"/>
    <s v="ICICI PRUDENTIAL MULTI ASSET FUND"/>
  </r>
  <r>
    <n v="202922"/>
    <x v="117"/>
    <x v="583"/>
    <x v="0"/>
    <x v="0"/>
    <x v="6"/>
    <x v="0"/>
    <x v="1"/>
    <s v="Mutual Fund"/>
    <s v="KOTAK MULTI CAP FUND"/>
  </r>
  <r>
    <n v="202944"/>
    <x v="118"/>
    <x v="1051"/>
    <x v="3"/>
    <x v="0"/>
    <x v="2"/>
    <x v="0"/>
    <x v="0"/>
    <s v="Mutual Fund"/>
    <s v="HDFC MULTI-CAP FUND"/>
  </r>
  <r>
    <n v="202943"/>
    <x v="118"/>
    <x v="1052"/>
    <x v="11"/>
    <x v="0"/>
    <x v="2"/>
    <x v="0"/>
    <x v="1"/>
    <s v="Mutual Fund"/>
    <s v="Mirae Asset Flexi-cap Fund"/>
  </r>
  <r>
    <n v="202942"/>
    <x v="118"/>
    <x v="1052"/>
    <x v="11"/>
    <x v="0"/>
    <x v="2"/>
    <x v="0"/>
    <x v="0"/>
    <s v="Mutual Fund"/>
    <s v="ICICI Prudential Multi-Asset Fund"/>
  </r>
  <r>
    <n v="202938"/>
    <x v="118"/>
    <x v="1053"/>
    <x v="10"/>
    <x v="0"/>
    <x v="0"/>
    <x v="1"/>
    <x v="0"/>
    <s v="Mutual Fund"/>
    <s v="Quant Flexi Cap Fund"/>
  </r>
  <r>
    <n v="202937"/>
    <x v="118"/>
    <x v="1053"/>
    <x v="3"/>
    <x v="0"/>
    <x v="0"/>
    <x v="1"/>
    <x v="0"/>
    <s v="Mutual Fund"/>
    <s v="ICICI Prudential Multi Asset Fund"/>
  </r>
  <r>
    <n v="202936"/>
    <x v="118"/>
    <x v="1053"/>
    <x v="3"/>
    <x v="0"/>
    <x v="0"/>
    <x v="1"/>
    <x v="0"/>
    <s v="Mutual Fund"/>
    <s v="Edelweiss small cap fund"/>
  </r>
  <r>
    <n v="202946"/>
    <x v="118"/>
    <x v="899"/>
    <x v="1"/>
    <x v="1"/>
    <x v="5"/>
    <x v="0"/>
    <x v="0"/>
    <s v="Mutual Fund"/>
    <s v="HDFC Focused 30 Fund"/>
  </r>
  <r>
    <n v="202947"/>
    <x v="118"/>
    <x v="899"/>
    <x v="3"/>
    <x v="1"/>
    <x v="5"/>
    <x v="0"/>
    <x v="0"/>
    <s v="Mutual Fund"/>
    <s v="Quant Flexicap Fund"/>
  </r>
  <r>
    <n v="202939"/>
    <x v="118"/>
    <x v="1054"/>
    <x v="2"/>
    <x v="0"/>
    <x v="5"/>
    <x v="0"/>
    <x v="0"/>
    <s v="Mutual Fund"/>
    <s v="Parag Parikh Tax Saver Fund"/>
  </r>
  <r>
    <n v="202945"/>
    <x v="118"/>
    <x v="899"/>
    <x v="3"/>
    <x v="1"/>
    <x v="5"/>
    <x v="0"/>
    <x v="0"/>
    <s v="Mutual Fund"/>
    <s v="Bank of India FLEXI CAP FUND REGULAR PLAN - GROW"/>
  </r>
  <r>
    <n v="202941"/>
    <x v="118"/>
    <x v="1055"/>
    <x v="1"/>
    <x v="0"/>
    <x v="3"/>
    <x v="0"/>
    <x v="0"/>
    <s v="Mutual Fund"/>
    <s v="ICICI Multi Asset Fund"/>
  </r>
  <r>
    <n v="202940"/>
    <x v="118"/>
    <x v="1055"/>
    <x v="1"/>
    <x v="0"/>
    <x v="3"/>
    <x v="0"/>
    <x v="0"/>
    <s v="Mutual Fund"/>
    <s v="Mirae Asset flexi cap fund"/>
  </r>
  <r>
    <n v="202948"/>
    <x v="118"/>
    <x v="1056"/>
    <x v="1"/>
    <x v="0"/>
    <x v="3"/>
    <x v="0"/>
    <x v="0"/>
    <s v="Mutual Fund"/>
    <s v="ICICI Multi Asset Fund"/>
  </r>
  <r>
    <n v="202949"/>
    <x v="118"/>
    <x v="1056"/>
    <x v="1"/>
    <x v="0"/>
    <x v="3"/>
    <x v="0"/>
    <x v="0"/>
    <s v="Mutual Fund"/>
    <s v="Mirae Asset flexi cap fund"/>
  </r>
  <r>
    <n v="202955"/>
    <x v="119"/>
    <x v="1057"/>
    <x v="4"/>
    <x v="1"/>
    <x v="3"/>
    <x v="0"/>
    <x v="0"/>
    <s v="Mutual Fund"/>
    <s v="HDFC defence fund"/>
  </r>
  <r>
    <n v="202952"/>
    <x v="119"/>
    <x v="1058"/>
    <x v="7"/>
    <x v="0"/>
    <x v="0"/>
    <x v="1"/>
    <x v="0"/>
    <s v="Mutual Fund"/>
    <s v="ICICI Prudential Multi Asset Fund"/>
  </r>
  <r>
    <n v="202953"/>
    <x v="119"/>
    <x v="1059"/>
    <x v="0"/>
    <x v="0"/>
    <x v="1"/>
    <x v="0"/>
    <x v="0"/>
    <s v="Mutual Fund"/>
    <s v="ppfas flexi cap fund"/>
  </r>
  <r>
    <n v="202951"/>
    <x v="119"/>
    <x v="846"/>
    <x v="51"/>
    <x v="1"/>
    <x v="1"/>
    <x v="0"/>
    <x v="0"/>
    <s v="Mutual Fund"/>
    <s v="hdfc focused 30 fund"/>
  </r>
  <r>
    <n v="202950"/>
    <x v="119"/>
    <x v="1060"/>
    <x v="1"/>
    <x v="0"/>
    <x v="5"/>
    <x v="0"/>
    <x v="0"/>
    <s v="Mutual Fund"/>
    <s v="HDFC Focused 30 Fund"/>
  </r>
  <r>
    <n v="202954"/>
    <x v="119"/>
    <x v="1061"/>
    <x v="6"/>
    <x v="1"/>
    <x v="1"/>
    <x v="0"/>
    <x v="1"/>
    <s v="Mutual Fund"/>
    <s v="ppfas flexi cap fund"/>
  </r>
  <r>
    <n v="203960"/>
    <x v="120"/>
    <x v="1062"/>
    <x v="3"/>
    <x v="0"/>
    <x v="6"/>
    <x v="0"/>
    <x v="0"/>
    <s v="Mutual Fund"/>
    <s v="HDFC FOCUSED 30 FUND"/>
  </r>
  <r>
    <n v="203953"/>
    <x v="120"/>
    <x v="1063"/>
    <x v="10"/>
    <x v="0"/>
    <x v="6"/>
    <x v="0"/>
    <x v="1"/>
    <s v="Mutual Fund"/>
    <s v="SBI SMALL CAP FUND"/>
  </r>
  <r>
    <n v="203959"/>
    <x v="120"/>
    <x v="123"/>
    <x v="4"/>
    <x v="0"/>
    <x v="5"/>
    <x v="0"/>
    <x v="0"/>
    <s v="Mutual Fund"/>
    <s v="Tata Small Cap Fund"/>
  </r>
  <r>
    <n v="203954"/>
    <x v="120"/>
    <x v="1028"/>
    <x v="3"/>
    <x v="0"/>
    <x v="6"/>
    <x v="0"/>
    <x v="1"/>
    <s v="Mutual Fund"/>
    <s v="TATA SMALL CAP FUND"/>
  </r>
  <r>
    <n v="203964"/>
    <x v="120"/>
    <x v="59"/>
    <x v="28"/>
    <x v="1"/>
    <x v="6"/>
    <x v="0"/>
    <x v="0"/>
    <s v="Mutual Fund"/>
    <s v="QUANT SMALL CAP FUND"/>
  </r>
  <r>
    <n v="203963"/>
    <x v="120"/>
    <x v="59"/>
    <x v="1"/>
    <x v="0"/>
    <x v="6"/>
    <x v="0"/>
    <x v="0"/>
    <s v="Mutual Fund"/>
    <s v="PARAG PARIKH FLEXI CAP FUND"/>
  </r>
  <r>
    <n v="203957"/>
    <x v="120"/>
    <x v="123"/>
    <x v="4"/>
    <x v="0"/>
    <x v="5"/>
    <x v="0"/>
    <x v="0"/>
    <s v="Mutual Fund"/>
    <s v="kotak Multicap Fund"/>
  </r>
  <r>
    <n v="203956"/>
    <x v="120"/>
    <x v="123"/>
    <x v="4"/>
    <x v="0"/>
    <x v="5"/>
    <x v="0"/>
    <x v="0"/>
    <s v="Mutual Fund"/>
    <s v="Parag Parikh Flexicap Fund"/>
  </r>
  <r>
    <n v="203955"/>
    <x v="120"/>
    <x v="1064"/>
    <x v="10"/>
    <x v="0"/>
    <x v="1"/>
    <x v="0"/>
    <x v="0"/>
    <s v="Mutual Fund"/>
    <s v="mirae asset flexi cap fund"/>
  </r>
  <r>
    <n v="203966"/>
    <x v="120"/>
    <x v="123"/>
    <x v="4"/>
    <x v="0"/>
    <x v="5"/>
    <x v="0"/>
    <x v="0"/>
    <s v="Mutual Fund"/>
    <s v="SBI Large &amp; Midcap Fund"/>
  </r>
  <r>
    <n v="203961"/>
    <x v="120"/>
    <x v="1065"/>
    <x v="1"/>
    <x v="0"/>
    <x v="5"/>
    <x v="0"/>
    <x v="1"/>
    <s v="Mutual Fund"/>
    <s v="HDFC Focused 30 Fund"/>
  </r>
  <r>
    <n v="203962"/>
    <x v="120"/>
    <x v="1066"/>
    <x v="7"/>
    <x v="0"/>
    <x v="5"/>
    <x v="0"/>
    <x v="1"/>
    <s v="Mutual Fund"/>
    <s v="HDFC Focused 30 Fund"/>
  </r>
  <r>
    <n v="203958"/>
    <x v="120"/>
    <x v="123"/>
    <x v="4"/>
    <x v="0"/>
    <x v="5"/>
    <x v="0"/>
    <x v="0"/>
    <s v="Mutual Fund"/>
    <s v="HDFC Focused 30 Fund"/>
  </r>
  <r>
    <n v="203965"/>
    <x v="120"/>
    <x v="1067"/>
    <x v="7"/>
    <x v="0"/>
    <x v="5"/>
    <x v="0"/>
    <x v="1"/>
    <s v="Mutual Fund"/>
    <s v="HDFC Focused 30 Fund"/>
  </r>
  <r>
    <n v="203976"/>
    <x v="121"/>
    <x v="871"/>
    <x v="4"/>
    <x v="1"/>
    <x v="0"/>
    <x v="0"/>
    <x v="0"/>
    <s v="Mutual Fund"/>
    <s v="Bank of India Flexi Cap fund"/>
  </r>
  <r>
    <n v="203981"/>
    <x v="121"/>
    <x v="1068"/>
    <x v="7"/>
    <x v="0"/>
    <x v="0"/>
    <x v="0"/>
    <x v="0"/>
    <s v="Mutual Fund"/>
    <s v="JM Flexi Cap fund"/>
  </r>
  <r>
    <n v="203980"/>
    <x v="121"/>
    <x v="1068"/>
    <x v="7"/>
    <x v="0"/>
    <x v="0"/>
    <x v="0"/>
    <x v="0"/>
    <s v="Mutual Fund"/>
    <s v="ICICI Prudential Multi Asset Fund"/>
  </r>
  <r>
    <n v="203968"/>
    <x v="121"/>
    <x v="910"/>
    <x v="10"/>
    <x v="1"/>
    <x v="0"/>
    <x v="0"/>
    <x v="0"/>
    <s v="Mutual Fund"/>
    <s v="Quant Flexi Cap Fund"/>
  </r>
  <r>
    <n v="203970"/>
    <x v="121"/>
    <x v="1069"/>
    <x v="7"/>
    <x v="0"/>
    <x v="0"/>
    <x v="1"/>
    <x v="0"/>
    <s v="Mutual Fund"/>
    <s v="ICICI Prudential Multi Asset Fund"/>
  </r>
  <r>
    <n v="203969"/>
    <x v="121"/>
    <x v="1069"/>
    <x v="7"/>
    <x v="0"/>
    <x v="0"/>
    <x v="1"/>
    <x v="0"/>
    <s v="Mutual Fund"/>
    <s v="Quant Flexi Cap Fund"/>
  </r>
  <r>
    <n v="203979"/>
    <x v="121"/>
    <x v="1068"/>
    <x v="10"/>
    <x v="0"/>
    <x v="0"/>
    <x v="0"/>
    <x v="1"/>
    <s v="Mutual Fund"/>
    <s v="ICICI Prudential Multi Asset Fund"/>
  </r>
  <r>
    <n v="203973"/>
    <x v="121"/>
    <x v="978"/>
    <x v="3"/>
    <x v="0"/>
    <x v="1"/>
    <x v="0"/>
    <x v="0"/>
    <s v="Mutual Fund"/>
    <s v="UNION LARGE &amp; MIDCAP FUND"/>
  </r>
  <r>
    <n v="203967"/>
    <x v="121"/>
    <x v="426"/>
    <x v="0"/>
    <x v="0"/>
    <x v="1"/>
    <x v="0"/>
    <x v="0"/>
    <s v="Mutual Fund"/>
    <s v="HDFC Multi Cap Fund"/>
  </r>
  <r>
    <n v="203971"/>
    <x v="121"/>
    <x v="978"/>
    <x v="10"/>
    <x v="0"/>
    <x v="1"/>
    <x v="0"/>
    <x v="0"/>
    <s v="Mutual Fund"/>
    <s v="axis small cap fund"/>
  </r>
  <r>
    <n v="203972"/>
    <x v="121"/>
    <x v="978"/>
    <x v="3"/>
    <x v="0"/>
    <x v="1"/>
    <x v="0"/>
    <x v="0"/>
    <s v="Mutual Fund"/>
    <s v="Bank of India SMALL CAP FUND"/>
  </r>
  <r>
    <n v="203978"/>
    <x v="121"/>
    <x v="1070"/>
    <x v="0"/>
    <x v="0"/>
    <x v="6"/>
    <x v="0"/>
    <x v="2"/>
    <s v="Mutual Fund"/>
    <s v="MIRAE ASSET TAX SAVER FUND"/>
  </r>
  <r>
    <n v="203975"/>
    <x v="121"/>
    <x v="871"/>
    <x v="4"/>
    <x v="1"/>
    <x v="0"/>
    <x v="0"/>
    <x v="0"/>
    <s v="Mutual Fund"/>
    <s v="Edelweiss small cap fund"/>
  </r>
  <r>
    <n v="203974"/>
    <x v="121"/>
    <x v="1071"/>
    <x v="1"/>
    <x v="0"/>
    <x v="5"/>
    <x v="0"/>
    <x v="2"/>
    <s v="Mutual Fund"/>
    <s v="Parag Parikh Tax Saver Fund"/>
  </r>
  <r>
    <n v="203977"/>
    <x v="121"/>
    <x v="1072"/>
    <x v="1"/>
    <x v="0"/>
    <x v="6"/>
    <x v="0"/>
    <x v="2"/>
    <s v="Mutual Fund"/>
    <s v="SBI SMALL CAP FUND"/>
  </r>
  <r>
    <n v="204979"/>
    <x v="122"/>
    <x v="1073"/>
    <x v="1"/>
    <x v="0"/>
    <x v="5"/>
    <x v="1"/>
    <x v="0"/>
    <s v="Mutual Fund"/>
    <s v="HDFC Focused 30 Fund"/>
  </r>
  <r>
    <n v="204986"/>
    <x v="122"/>
    <x v="1074"/>
    <x v="7"/>
    <x v="0"/>
    <x v="5"/>
    <x v="0"/>
    <x v="1"/>
    <s v="Mutual Fund"/>
    <s v="Tata Small Cap Fund"/>
  </r>
  <r>
    <n v="204981"/>
    <x v="122"/>
    <x v="1075"/>
    <x v="19"/>
    <x v="0"/>
    <x v="5"/>
    <x v="0"/>
    <x v="1"/>
    <s v="Mutual Fund"/>
    <s v="UTI Nifty 50 Fund"/>
  </r>
  <r>
    <n v="204984"/>
    <x v="122"/>
    <x v="1076"/>
    <x v="1"/>
    <x v="0"/>
    <x v="2"/>
    <x v="0"/>
    <x v="0"/>
    <s v="Mutual Fund"/>
    <s v="Mirae Asset Large-cap Fund"/>
  </r>
  <r>
    <n v="204980"/>
    <x v="122"/>
    <x v="1077"/>
    <x v="0"/>
    <x v="0"/>
    <x v="6"/>
    <x v="0"/>
    <x v="0"/>
    <s v="Mutual Fund"/>
    <s v="HDFC FOCUSED 30 FUND"/>
  </r>
  <r>
    <n v="204988"/>
    <x v="122"/>
    <x v="857"/>
    <x v="10"/>
    <x v="0"/>
    <x v="1"/>
    <x v="0"/>
    <x v="2"/>
    <s v="Mutual Fund"/>
    <s v="Mirae Asset Hybrid"/>
  </r>
  <r>
    <n v="204987"/>
    <x v="122"/>
    <x v="857"/>
    <x v="0"/>
    <x v="0"/>
    <x v="1"/>
    <x v="0"/>
    <x v="1"/>
    <s v="Mutual Fund"/>
    <s v="HDFC Multi Cap Fund"/>
  </r>
  <r>
    <n v="204983"/>
    <x v="122"/>
    <x v="743"/>
    <x v="1"/>
    <x v="0"/>
    <x v="1"/>
    <x v="0"/>
    <x v="1"/>
    <s v="Mutual Fund"/>
    <s v="mirae asset flexi cap fund"/>
  </r>
  <r>
    <n v="204989"/>
    <x v="122"/>
    <x v="703"/>
    <x v="11"/>
    <x v="0"/>
    <x v="1"/>
    <x v="0"/>
    <x v="2"/>
    <s v="Mutual Fund"/>
    <s v="Canara Robeco Emerging Equities"/>
  </r>
  <r>
    <n v="204985"/>
    <x v="122"/>
    <x v="419"/>
    <x v="7"/>
    <x v="0"/>
    <x v="5"/>
    <x v="0"/>
    <x v="1"/>
    <s v="Mutual Fund"/>
    <s v="Mirae Asset Flexicap Fund"/>
  </r>
  <r>
    <n v="204982"/>
    <x v="122"/>
    <x v="282"/>
    <x v="10"/>
    <x v="0"/>
    <x v="1"/>
    <x v="0"/>
    <x v="0"/>
    <s v="Mutual Fund"/>
    <s v="HDFC Balanced Advantage Fund"/>
  </r>
  <r>
    <n v="204990"/>
    <x v="122"/>
    <x v="743"/>
    <x v="0"/>
    <x v="0"/>
    <x v="1"/>
    <x v="0"/>
    <x v="0"/>
    <s v="Mutual Fund"/>
    <s v="ppfas tax saver fund"/>
  </r>
  <r>
    <n v="205993"/>
    <x v="123"/>
    <x v="1078"/>
    <x v="9"/>
    <x v="1"/>
    <x v="6"/>
    <x v="1"/>
    <x v="0"/>
    <s v="Mutual Fund"/>
    <s v="ICICI PRUDENTIAL MULTI ASSET FUND"/>
  </r>
  <r>
    <n v="205992"/>
    <x v="123"/>
    <x v="1078"/>
    <x v="9"/>
    <x v="1"/>
    <x v="6"/>
    <x v="1"/>
    <x v="0"/>
    <s v="Mutual Fund"/>
    <s v="HDFC FOCUSED 30 FUND"/>
  </r>
  <r>
    <n v="205991"/>
    <x v="123"/>
    <x v="1079"/>
    <x v="11"/>
    <x v="0"/>
    <x v="2"/>
    <x v="1"/>
    <x v="0"/>
    <s v="Mutual Fund"/>
    <s v="Mirae Asset Flexi-cap Fund"/>
  </r>
  <r>
    <n v="205990"/>
    <x v="123"/>
    <x v="1079"/>
    <x v="11"/>
    <x v="0"/>
    <x v="2"/>
    <x v="1"/>
    <x v="0"/>
    <s v="Mutual Fund"/>
    <s v="HDFC MULTI-CAP FUND"/>
  </r>
  <r>
    <n v="205999"/>
    <x v="123"/>
    <x v="1080"/>
    <x v="10"/>
    <x v="0"/>
    <x v="1"/>
    <x v="0"/>
    <x v="0"/>
    <s v="Mutual Fund"/>
    <s v="ppfas flexi cap fund"/>
  </r>
  <r>
    <n v="205997"/>
    <x v="123"/>
    <x v="1081"/>
    <x v="7"/>
    <x v="0"/>
    <x v="1"/>
    <x v="1"/>
    <x v="0"/>
    <s v="Mutual Fund"/>
    <s v="HDFC MULTI-CAP FUND"/>
  </r>
  <r>
    <n v="205996"/>
    <x v="123"/>
    <x v="1081"/>
    <x v="7"/>
    <x v="0"/>
    <x v="1"/>
    <x v="1"/>
    <x v="0"/>
    <s v="Mutual Fund"/>
    <s v="Mirae Asset Flexicap Fund"/>
  </r>
  <r>
    <n v="205994"/>
    <x v="123"/>
    <x v="777"/>
    <x v="7"/>
    <x v="0"/>
    <x v="5"/>
    <x v="0"/>
    <x v="0"/>
    <s v="Mutual Fund"/>
    <s v="Mirae Asset Flexicap Fund"/>
  </r>
  <r>
    <n v="205995"/>
    <x v="123"/>
    <x v="1082"/>
    <x v="7"/>
    <x v="0"/>
    <x v="5"/>
    <x v="0"/>
    <x v="2"/>
    <s v="Mutual Fund"/>
    <s v="Mirae Asset Tax Saver"/>
  </r>
  <r>
    <n v="205998"/>
    <x v="123"/>
    <x v="1080"/>
    <x v="10"/>
    <x v="0"/>
    <x v="1"/>
    <x v="0"/>
    <x v="0"/>
    <s v="Mutual Fund"/>
    <s v="ICICI PRUDENTIAL MULTI ASSET FUND"/>
  </r>
  <r>
    <n v="206007"/>
    <x v="124"/>
    <x v="200"/>
    <x v="0"/>
    <x v="0"/>
    <x v="2"/>
    <x v="0"/>
    <x v="1"/>
    <s v="Mutual Fund"/>
    <s v="Mirae Asset Flexi-cap Fund"/>
  </r>
  <r>
    <n v="206028"/>
    <x v="124"/>
    <x v="1083"/>
    <x v="0"/>
    <x v="0"/>
    <x v="2"/>
    <x v="0"/>
    <x v="0"/>
    <s v="Mutual Fund"/>
    <s v="Mirae Asset Flexi-cap Fund"/>
  </r>
  <r>
    <n v="206000"/>
    <x v="124"/>
    <x v="151"/>
    <x v="3"/>
    <x v="0"/>
    <x v="6"/>
    <x v="0"/>
    <x v="0"/>
    <s v="Mutual Fund"/>
    <s v="SBI SMALL CAP FUND"/>
  </r>
  <r>
    <n v="206010"/>
    <x v="124"/>
    <x v="200"/>
    <x v="0"/>
    <x v="0"/>
    <x v="2"/>
    <x v="0"/>
    <x v="0"/>
    <s v="Mutual Fund"/>
    <s v="HDFC MULTI-CAP FUND"/>
  </r>
  <r>
    <n v="206009"/>
    <x v="124"/>
    <x v="200"/>
    <x v="0"/>
    <x v="0"/>
    <x v="2"/>
    <x v="0"/>
    <x v="0"/>
    <s v="Mutual Fund"/>
    <s v="ICICI Prudential Multi-Asset Fund"/>
  </r>
  <r>
    <n v="206008"/>
    <x v="124"/>
    <x v="200"/>
    <x v="11"/>
    <x v="0"/>
    <x v="2"/>
    <x v="0"/>
    <x v="2"/>
    <s v="Mutual Fund"/>
    <s v="Mirae Asset Emerging Blue-chip Fund"/>
  </r>
  <r>
    <n v="206004"/>
    <x v="124"/>
    <x v="1084"/>
    <x v="11"/>
    <x v="0"/>
    <x v="5"/>
    <x v="0"/>
    <x v="2"/>
    <s v="Mutual Fund"/>
    <s v="BOI Mid &amp; Small Debt fund"/>
  </r>
  <r>
    <n v="206005"/>
    <x v="124"/>
    <x v="956"/>
    <x v="7"/>
    <x v="0"/>
    <x v="5"/>
    <x v="0"/>
    <x v="2"/>
    <s v="Mutual Fund"/>
    <s v="Mirae Asset Tax Saver"/>
  </r>
  <r>
    <n v="207050"/>
    <x v="124"/>
    <x v="1085"/>
    <x v="3"/>
    <x v="0"/>
    <x v="1"/>
    <x v="0"/>
    <x v="0"/>
    <s v="Mutual Fund"/>
    <s v="HDFC Multi Cap Fund Regular"/>
  </r>
  <r>
    <n v="207051"/>
    <x v="124"/>
    <x v="1085"/>
    <x v="1"/>
    <x v="0"/>
    <x v="1"/>
    <x v="0"/>
    <x v="0"/>
    <s v="Mutual Fund"/>
    <s v="SBI Small Cap Fund"/>
  </r>
  <r>
    <n v="206002"/>
    <x v="124"/>
    <x v="1086"/>
    <x v="1"/>
    <x v="0"/>
    <x v="5"/>
    <x v="0"/>
    <x v="0"/>
    <s v="Mutual Fund"/>
    <s v="HDFC Focused 30 Fund"/>
  </r>
  <r>
    <n v="206003"/>
    <x v="124"/>
    <x v="1086"/>
    <x v="1"/>
    <x v="0"/>
    <x v="5"/>
    <x v="0"/>
    <x v="0"/>
    <s v="Mutual Fund"/>
    <s v="kotak Multicap Fund"/>
  </r>
  <r>
    <n v="206006"/>
    <x v="124"/>
    <x v="956"/>
    <x v="7"/>
    <x v="0"/>
    <x v="5"/>
    <x v="0"/>
    <x v="0"/>
    <s v="Mutual Fund"/>
    <s v="Mirae Asset Tax Saver"/>
  </r>
  <r>
    <n v="206001"/>
    <x v="124"/>
    <x v="1087"/>
    <x v="1"/>
    <x v="0"/>
    <x v="5"/>
    <x v="0"/>
    <x v="1"/>
    <s v="Mutual Fund"/>
    <s v="HDFC Focused 30 Fund"/>
  </r>
  <r>
    <n v="206027"/>
    <x v="125"/>
    <x v="1088"/>
    <x v="0"/>
    <x v="0"/>
    <x v="2"/>
    <x v="0"/>
    <x v="0"/>
    <s v="Mutual Fund"/>
    <s v="Mirae Asset Tax Saver Fund"/>
  </r>
  <r>
    <n v="206022"/>
    <x v="125"/>
    <x v="1076"/>
    <x v="1"/>
    <x v="0"/>
    <x v="2"/>
    <x v="0"/>
    <x v="0"/>
    <s v="Mutual Fund"/>
    <s v="Nippon India small-cap Fund."/>
  </r>
  <r>
    <n v="206026"/>
    <x v="125"/>
    <x v="1088"/>
    <x v="0"/>
    <x v="0"/>
    <x v="2"/>
    <x v="0"/>
    <x v="0"/>
    <s v="Mutual Fund"/>
    <s v="canara robeco emerging equities fund"/>
  </r>
  <r>
    <n v="206024"/>
    <x v="125"/>
    <x v="201"/>
    <x v="0"/>
    <x v="0"/>
    <x v="2"/>
    <x v="0"/>
    <x v="0"/>
    <s v="Mutual Fund"/>
    <s v="Mirae Asset Tax Saver Fund"/>
  </r>
  <r>
    <n v="206025"/>
    <x v="125"/>
    <x v="201"/>
    <x v="0"/>
    <x v="0"/>
    <x v="2"/>
    <x v="0"/>
    <x v="0"/>
    <s v="Mutual Fund"/>
    <s v="BOI Flexi-Cap Fund"/>
  </r>
  <r>
    <n v="206030"/>
    <x v="125"/>
    <x v="11"/>
    <x v="59"/>
    <x v="1"/>
    <x v="4"/>
    <x v="0"/>
    <x v="0"/>
    <s v="Mutual Fund"/>
    <s v="ICICI Prudential Multi Asset fund"/>
  </r>
  <r>
    <n v="206035"/>
    <x v="125"/>
    <x v="1089"/>
    <x v="0"/>
    <x v="0"/>
    <x v="4"/>
    <x v="0"/>
    <x v="0"/>
    <s v="Mutual Fund"/>
    <s v="HDFC MULTICAP FUND"/>
  </r>
  <r>
    <n v="206032"/>
    <x v="125"/>
    <x v="1089"/>
    <x v="0"/>
    <x v="0"/>
    <x v="4"/>
    <x v="0"/>
    <x v="0"/>
    <s v="Mutual Fund"/>
    <s v="MIRAE ASSET FLEXICAP FUND"/>
  </r>
  <r>
    <n v="206034"/>
    <x v="125"/>
    <x v="1089"/>
    <x v="0"/>
    <x v="0"/>
    <x v="4"/>
    <x v="0"/>
    <x v="0"/>
    <s v="Mutual Fund"/>
    <s v="KOTAK MULTICAP FUND"/>
  </r>
  <r>
    <n v="206031"/>
    <x v="125"/>
    <x v="1090"/>
    <x v="6"/>
    <x v="1"/>
    <x v="4"/>
    <x v="0"/>
    <x v="0"/>
    <s v="Mutual Fund"/>
    <s v="HDFC FOCUSSED 30 FUND"/>
  </r>
  <r>
    <n v="206033"/>
    <x v="125"/>
    <x v="1089"/>
    <x v="4"/>
    <x v="0"/>
    <x v="4"/>
    <x v="0"/>
    <x v="0"/>
    <s v="Mutual Fund"/>
    <s v="PPFAS FLEXICAP FUND"/>
  </r>
  <r>
    <n v="206011"/>
    <x v="125"/>
    <x v="1091"/>
    <x v="10"/>
    <x v="0"/>
    <x v="2"/>
    <x v="0"/>
    <x v="1"/>
    <s v="Mutual Fund"/>
    <s v="ICICI Prudential Multi-Asset Fund"/>
  </r>
  <r>
    <n v="207036"/>
    <x v="125"/>
    <x v="771"/>
    <x v="0"/>
    <x v="0"/>
    <x v="1"/>
    <x v="0"/>
    <x v="0"/>
    <s v="Mutual Fund"/>
    <s v="hdfc multicap fund"/>
  </r>
  <r>
    <n v="206018"/>
    <x v="125"/>
    <x v="1092"/>
    <x v="1"/>
    <x v="0"/>
    <x v="5"/>
    <x v="1"/>
    <x v="0"/>
    <s v="Mutual Fund"/>
    <s v="Tata Small Cap Fund"/>
  </r>
  <r>
    <n v="206014"/>
    <x v="125"/>
    <x v="1093"/>
    <x v="1"/>
    <x v="0"/>
    <x v="5"/>
    <x v="0"/>
    <x v="0"/>
    <s v="Mutual Fund"/>
    <s v="Parag Parikh Tax Saver Fund"/>
  </r>
  <r>
    <n v="206015"/>
    <x v="125"/>
    <x v="1094"/>
    <x v="5"/>
    <x v="0"/>
    <x v="1"/>
    <x v="1"/>
    <x v="0"/>
    <s v="Mutual Fund"/>
    <s v="mirae asset flexi cap fund"/>
  </r>
  <r>
    <n v="206016"/>
    <x v="125"/>
    <x v="1094"/>
    <x v="1"/>
    <x v="0"/>
    <x v="1"/>
    <x v="1"/>
    <x v="0"/>
    <s v="Mutual Fund"/>
    <s v="HDFC AMULTICAP FUND"/>
  </r>
  <r>
    <n v="206029"/>
    <x v="125"/>
    <x v="70"/>
    <x v="17"/>
    <x v="1"/>
    <x v="1"/>
    <x v="0"/>
    <x v="0"/>
    <s v="Mutual Fund"/>
    <s v="quant flexi cap fund"/>
  </r>
  <r>
    <n v="206017"/>
    <x v="125"/>
    <x v="1092"/>
    <x v="4"/>
    <x v="1"/>
    <x v="5"/>
    <x v="1"/>
    <x v="0"/>
    <s v="Mutual Fund"/>
    <s v="Mirae Asset Flexicap Fund"/>
  </r>
  <r>
    <n v="206023"/>
    <x v="125"/>
    <x v="1095"/>
    <x v="25"/>
    <x v="1"/>
    <x v="6"/>
    <x v="0"/>
    <x v="0"/>
    <s v="Mutual Fund"/>
    <s v="HDFC FOCUSED 30 FUND"/>
  </r>
  <r>
    <n v="206021"/>
    <x v="125"/>
    <x v="1076"/>
    <x v="1"/>
    <x v="0"/>
    <x v="2"/>
    <x v="0"/>
    <x v="0"/>
    <s v="Mutual Fund"/>
    <s v="Mirae Asset large-cap Fund"/>
  </r>
  <r>
    <n v="206012"/>
    <x v="125"/>
    <x v="1091"/>
    <x v="3"/>
    <x v="0"/>
    <x v="2"/>
    <x v="0"/>
    <x v="0"/>
    <s v="Mutual Fund"/>
    <s v="Mirae Asset Tax Saver Fund"/>
  </r>
  <r>
    <n v="206019"/>
    <x v="125"/>
    <x v="1096"/>
    <x v="1"/>
    <x v="0"/>
    <x v="5"/>
    <x v="0"/>
    <x v="0"/>
    <s v="Mutual Fund"/>
    <s v="SBI SMALL CAP FUND"/>
  </r>
  <r>
    <n v="206020"/>
    <x v="125"/>
    <x v="1092"/>
    <x v="4"/>
    <x v="1"/>
    <x v="5"/>
    <x v="0"/>
    <x v="0"/>
    <s v="Mutual Fund"/>
    <s v="ICICI PRU Multi Asset Fund"/>
  </r>
  <r>
    <n v="206013"/>
    <x v="125"/>
    <x v="351"/>
    <x v="1"/>
    <x v="0"/>
    <x v="6"/>
    <x v="0"/>
    <x v="0"/>
    <s v="Mutual Fund"/>
    <s v="TATA SMALL CAP FUND"/>
  </r>
  <r>
    <n v="207034"/>
    <x v="126"/>
    <x v="885"/>
    <x v="11"/>
    <x v="0"/>
    <x v="2"/>
    <x v="0"/>
    <x v="0"/>
    <s v="Mutual Fund"/>
    <s v="canara robeco emerging equities fund"/>
  </r>
  <r>
    <n v="207044"/>
    <x v="126"/>
    <x v="1076"/>
    <x v="7"/>
    <x v="0"/>
    <x v="2"/>
    <x v="0"/>
    <x v="0"/>
    <s v="Mutual Fund"/>
    <s v="bsl tax relief 96 fund"/>
  </r>
  <r>
    <n v="207043"/>
    <x v="126"/>
    <x v="1070"/>
    <x v="0"/>
    <x v="0"/>
    <x v="6"/>
    <x v="0"/>
    <x v="0"/>
    <s v="Mutual Fund"/>
    <s v="TATA SMALL CAP FUND"/>
  </r>
  <r>
    <n v="207049"/>
    <x v="126"/>
    <x v="1097"/>
    <x v="28"/>
    <x v="1"/>
    <x v="6"/>
    <x v="0"/>
    <x v="0"/>
    <s v="Mutual Fund"/>
    <s v="KOTAK BALANCED ADVANTAGE FUND"/>
  </r>
  <r>
    <n v="207045"/>
    <x v="126"/>
    <x v="1076"/>
    <x v="0"/>
    <x v="0"/>
    <x v="2"/>
    <x v="0"/>
    <x v="0"/>
    <s v="Mutual Fund"/>
    <s v="Bandhan tax advantage fund"/>
  </r>
  <r>
    <n v="207033"/>
    <x v="126"/>
    <x v="1098"/>
    <x v="0"/>
    <x v="0"/>
    <x v="0"/>
    <x v="0"/>
    <x v="0"/>
    <s v="Mutual Fund"/>
    <s v="Parag parikh Tax saver fund"/>
  </r>
  <r>
    <n v="207032"/>
    <x v="126"/>
    <x v="1098"/>
    <x v="28"/>
    <x v="1"/>
    <x v="0"/>
    <x v="0"/>
    <x v="1"/>
    <s v="Mutual Fund"/>
    <s v="Kotak Multicap fund"/>
  </r>
  <r>
    <n v="207042"/>
    <x v="126"/>
    <x v="9"/>
    <x v="10"/>
    <x v="0"/>
    <x v="2"/>
    <x v="0"/>
    <x v="1"/>
    <s v="Mutual Fund"/>
    <s v="Parag Parikh Tax Saver Fund"/>
  </r>
  <r>
    <n v="207035"/>
    <x v="126"/>
    <x v="885"/>
    <x v="11"/>
    <x v="0"/>
    <x v="2"/>
    <x v="0"/>
    <x v="0"/>
    <s v="Mutual Fund"/>
    <s v="ICICI Prudential Multi-Asset Fund"/>
  </r>
  <r>
    <n v="207040"/>
    <x v="126"/>
    <x v="67"/>
    <x v="7"/>
    <x v="0"/>
    <x v="5"/>
    <x v="0"/>
    <x v="0"/>
    <s v="Mutual Fund"/>
    <s v="kotak Multicap Fund"/>
  </r>
  <r>
    <n v="207041"/>
    <x v="126"/>
    <x v="535"/>
    <x v="25"/>
    <x v="1"/>
    <x v="5"/>
    <x v="0"/>
    <x v="0"/>
    <s v="Mutual Fund"/>
    <s v="Mirae Asset Flexicap Fund"/>
  </r>
  <r>
    <n v="207053"/>
    <x v="126"/>
    <x v="1099"/>
    <x v="0"/>
    <x v="0"/>
    <x v="1"/>
    <x v="0"/>
    <x v="0"/>
    <s v="Mutual Fund"/>
    <s v="HDFC Multi Cap Fund"/>
  </r>
  <r>
    <n v="207054"/>
    <x v="126"/>
    <x v="1099"/>
    <x v="0"/>
    <x v="0"/>
    <x v="1"/>
    <x v="0"/>
    <x v="0"/>
    <s v="Mutual Fund"/>
    <s v="Mirae Asset Flexi Cap Fund"/>
  </r>
  <r>
    <n v="207052"/>
    <x v="126"/>
    <x v="383"/>
    <x v="11"/>
    <x v="0"/>
    <x v="1"/>
    <x v="0"/>
    <x v="0"/>
    <s v="Mutual Fund"/>
    <s v="HDFC Multi Cap Fund"/>
  </r>
  <r>
    <n v="207037"/>
    <x v="126"/>
    <x v="66"/>
    <x v="1"/>
    <x v="0"/>
    <x v="5"/>
    <x v="0"/>
    <x v="0"/>
    <s v="Mutual Fund"/>
    <s v="HDFC Focused 30 Fund"/>
  </r>
  <r>
    <n v="207047"/>
    <x v="126"/>
    <x v="1097"/>
    <x v="28"/>
    <x v="1"/>
    <x v="6"/>
    <x v="0"/>
    <x v="0"/>
    <s v="Mutual Fund"/>
    <s v="HDFC MULTI CAP FUND"/>
  </r>
  <r>
    <n v="207048"/>
    <x v="126"/>
    <x v="1097"/>
    <x v="28"/>
    <x v="1"/>
    <x v="6"/>
    <x v="0"/>
    <x v="0"/>
    <s v="Mutual Fund"/>
    <s v="PARAG PARIKH FLEXI CAP FUND"/>
  </r>
  <r>
    <n v="207046"/>
    <x v="126"/>
    <x v="51"/>
    <x v="0"/>
    <x v="1"/>
    <x v="6"/>
    <x v="0"/>
    <x v="0"/>
    <s v="Mutual Fund"/>
    <s v="ICICI PRUDENTIAL TECHNOLOGY FUND"/>
  </r>
  <r>
    <n v="207038"/>
    <x v="126"/>
    <x v="538"/>
    <x v="7"/>
    <x v="0"/>
    <x v="6"/>
    <x v="0"/>
    <x v="0"/>
    <s v="Mutual Fund"/>
    <s v="HDFC FOCUSED 30 FUND"/>
  </r>
  <r>
    <n v="207039"/>
    <x v="126"/>
    <x v="538"/>
    <x v="7"/>
    <x v="0"/>
    <x v="6"/>
    <x v="0"/>
    <x v="0"/>
    <s v="Mutual Fund"/>
    <s v="ICICI PRUDENTIAL MULTI ASSET FUND"/>
  </r>
  <r>
    <n v="207060"/>
    <x v="127"/>
    <x v="1100"/>
    <x v="10"/>
    <x v="0"/>
    <x v="2"/>
    <x v="1"/>
    <x v="0"/>
    <s v="Mutual Fund"/>
    <s v="ICICI Prudential Multi-Asset Fund"/>
  </r>
  <r>
    <n v="207066"/>
    <x v="127"/>
    <x v="1101"/>
    <x v="6"/>
    <x v="1"/>
    <x v="6"/>
    <x v="0"/>
    <x v="0"/>
    <s v="Mutual Fund"/>
    <s v="KOTAK BALANCED ADVANTAGE FUND"/>
  </r>
  <r>
    <n v="207067"/>
    <x v="127"/>
    <x v="1102"/>
    <x v="7"/>
    <x v="0"/>
    <x v="6"/>
    <x v="0"/>
    <x v="0"/>
    <s v="Mutual Fund"/>
    <s v="KOTAK MULTI CAP FUND"/>
  </r>
  <r>
    <n v="207068"/>
    <x v="127"/>
    <x v="1103"/>
    <x v="55"/>
    <x v="0"/>
    <x v="2"/>
    <x v="0"/>
    <x v="0"/>
    <s v="Mutual Fund"/>
    <s v="ICICI Prudential Multi-Asset Fund"/>
  </r>
  <r>
    <n v="207062"/>
    <x v="127"/>
    <x v="1100"/>
    <x v="3"/>
    <x v="0"/>
    <x v="2"/>
    <x v="1"/>
    <x v="0"/>
    <s v="Mutual Fund"/>
    <s v="Mirae Asset Flexi-cap Fund"/>
  </r>
  <r>
    <n v="207061"/>
    <x v="127"/>
    <x v="1100"/>
    <x v="3"/>
    <x v="0"/>
    <x v="2"/>
    <x v="1"/>
    <x v="0"/>
    <s v="Mutual Fund"/>
    <s v="Kotak Multicap Fund"/>
  </r>
  <r>
    <n v="207064"/>
    <x v="127"/>
    <x v="1104"/>
    <x v="25"/>
    <x v="1"/>
    <x v="1"/>
    <x v="0"/>
    <x v="1"/>
    <s v="Mutual Fund"/>
    <s v="hdfc multicap fund"/>
  </r>
  <r>
    <n v="207055"/>
    <x v="127"/>
    <x v="1105"/>
    <x v="1"/>
    <x v="0"/>
    <x v="5"/>
    <x v="0"/>
    <x v="1"/>
    <s v="Mutual Fund"/>
    <s v="HDFC Focused 30 Fund"/>
  </r>
  <r>
    <n v="207063"/>
    <x v="127"/>
    <x v="1104"/>
    <x v="24"/>
    <x v="1"/>
    <x v="1"/>
    <x v="0"/>
    <x v="0"/>
    <s v="Mutual Fund"/>
    <s v="icici pru multi asset fund"/>
  </r>
  <r>
    <n v="207059"/>
    <x v="127"/>
    <x v="1106"/>
    <x v="5"/>
    <x v="0"/>
    <x v="1"/>
    <x v="0"/>
    <x v="0"/>
    <s v="Mutual Fund"/>
    <s v="Parag Parikh Tax Saver Fund"/>
  </r>
  <r>
    <n v="207058"/>
    <x v="127"/>
    <x v="1107"/>
    <x v="1"/>
    <x v="0"/>
    <x v="5"/>
    <x v="0"/>
    <x v="0"/>
    <s v="Mutual Fund"/>
    <s v="Tata Small Cap Fund"/>
  </r>
  <r>
    <n v="207065"/>
    <x v="127"/>
    <x v="566"/>
    <x v="1"/>
    <x v="0"/>
    <x v="5"/>
    <x v="0"/>
    <x v="1"/>
    <s v="Mutual Fund"/>
    <s v="Mirae Asset Flexicap Fund"/>
  </r>
  <r>
    <n v="207056"/>
    <x v="127"/>
    <x v="1107"/>
    <x v="1"/>
    <x v="0"/>
    <x v="5"/>
    <x v="0"/>
    <x v="0"/>
    <s v="Mutual Fund"/>
    <s v="HDFC Focused 30 Fund"/>
  </r>
  <r>
    <n v="207057"/>
    <x v="127"/>
    <x v="1107"/>
    <x v="1"/>
    <x v="0"/>
    <x v="5"/>
    <x v="0"/>
    <x v="0"/>
    <s v="Mutual Fund"/>
    <s v="kotak Multicap Fund"/>
  </r>
  <r>
    <n v="207071"/>
    <x v="128"/>
    <x v="1041"/>
    <x v="4"/>
    <x v="1"/>
    <x v="0"/>
    <x v="0"/>
    <x v="0"/>
    <s v="Mutual Fund"/>
    <s v="Mirae Asset Cash Management fund"/>
  </r>
  <r>
    <n v="207070"/>
    <x v="128"/>
    <x v="1108"/>
    <x v="11"/>
    <x v="0"/>
    <x v="2"/>
    <x v="1"/>
    <x v="0"/>
    <s v="Mutual Fund"/>
    <s v="ICICI Prudential Multi-Asset Fund"/>
  </r>
  <r>
    <n v="207083"/>
    <x v="128"/>
    <x v="1109"/>
    <x v="1"/>
    <x v="0"/>
    <x v="2"/>
    <x v="0"/>
    <x v="0"/>
    <s v="Mutual Fund"/>
    <s v="axis focused 25 fund"/>
  </r>
  <r>
    <n v="207072"/>
    <x v="128"/>
    <x v="1053"/>
    <x v="26"/>
    <x v="1"/>
    <x v="0"/>
    <x v="0"/>
    <x v="0"/>
    <s v="Mutual Fund"/>
    <s v="ICICI Prudential Multi Asset Fund"/>
  </r>
  <r>
    <n v="207075"/>
    <x v="128"/>
    <x v="1053"/>
    <x v="14"/>
    <x v="1"/>
    <x v="0"/>
    <x v="0"/>
    <x v="0"/>
    <s v="Mutual Fund"/>
    <s v="Edelweiss small cap fund"/>
  </r>
  <r>
    <n v="207074"/>
    <x v="128"/>
    <x v="1110"/>
    <x v="14"/>
    <x v="1"/>
    <x v="0"/>
    <x v="0"/>
    <x v="0"/>
    <s v="Mutual Fund"/>
    <s v="Kotak Multicap fund"/>
  </r>
  <r>
    <n v="207073"/>
    <x v="128"/>
    <x v="1053"/>
    <x v="26"/>
    <x v="1"/>
    <x v="0"/>
    <x v="0"/>
    <x v="0"/>
    <s v="Mutual Fund"/>
    <s v="Mirae Asset Great Consumer fund"/>
  </r>
  <r>
    <n v="207078"/>
    <x v="128"/>
    <x v="1111"/>
    <x v="1"/>
    <x v="0"/>
    <x v="5"/>
    <x v="0"/>
    <x v="0"/>
    <s v="Mutual Fund"/>
    <s v="kotak Multicap Fund"/>
  </r>
  <r>
    <n v="207079"/>
    <x v="128"/>
    <x v="1111"/>
    <x v="1"/>
    <x v="0"/>
    <x v="5"/>
    <x v="0"/>
    <x v="0"/>
    <s v="Mutual Fund"/>
    <s v="Tata Small Cap Fund"/>
  </r>
  <r>
    <n v="207076"/>
    <x v="128"/>
    <x v="1111"/>
    <x v="7"/>
    <x v="0"/>
    <x v="5"/>
    <x v="0"/>
    <x v="0"/>
    <s v="Mutual Fund"/>
    <s v="Axis Treasury Fund"/>
  </r>
  <r>
    <n v="207077"/>
    <x v="128"/>
    <x v="1111"/>
    <x v="1"/>
    <x v="0"/>
    <x v="5"/>
    <x v="0"/>
    <x v="0"/>
    <s v="Mutual Fund"/>
    <s v="HDFC Focused 30 Fund"/>
  </r>
  <r>
    <n v="207080"/>
    <x v="128"/>
    <x v="1111"/>
    <x v="7"/>
    <x v="0"/>
    <x v="5"/>
    <x v="0"/>
    <x v="0"/>
    <s v="Mutual Fund"/>
    <s v="Mirae Asset Midcap Fund"/>
  </r>
  <r>
    <n v="207082"/>
    <x v="128"/>
    <x v="1112"/>
    <x v="1"/>
    <x v="0"/>
    <x v="2"/>
    <x v="0"/>
    <x v="0"/>
    <s v="Mutual Fund"/>
    <s v="ICICI Prudential Multi-Asset Fund"/>
  </r>
  <r>
    <n v="207084"/>
    <x v="128"/>
    <x v="1113"/>
    <x v="1"/>
    <x v="0"/>
    <x v="6"/>
    <x v="0"/>
    <x v="2"/>
    <s v="Mutual Fund"/>
    <s v="SBI SMALL CAP FUND"/>
  </r>
  <r>
    <n v="207081"/>
    <x v="128"/>
    <x v="1114"/>
    <x v="1"/>
    <x v="0"/>
    <x v="3"/>
    <x v="0"/>
    <x v="2"/>
    <s v="Mutual Fund"/>
    <s v="BOI AXA MID AND SMALL CAP EQUITY AND DEBT FUND"/>
  </r>
  <r>
    <n v="207069"/>
    <x v="128"/>
    <x v="1115"/>
    <x v="7"/>
    <x v="0"/>
    <x v="3"/>
    <x v="0"/>
    <x v="0"/>
    <s v="Mutual Fund"/>
    <s v="Mirae Asset flexi cap fund"/>
  </r>
  <r>
    <n v="208107"/>
    <x v="129"/>
    <x v="966"/>
    <x v="14"/>
    <x v="0"/>
    <x v="4"/>
    <x v="0"/>
    <x v="0"/>
    <s v="Mutual Fund"/>
    <s v="AXIS SMALL CAP FUND"/>
  </r>
  <r>
    <n v="208091"/>
    <x v="129"/>
    <x v="1116"/>
    <x v="11"/>
    <x v="0"/>
    <x v="0"/>
    <x v="0"/>
    <x v="0"/>
    <s v="Mutual Fund"/>
    <s v="Quant Flexi Cap Fund"/>
  </r>
  <r>
    <n v="208090"/>
    <x v="129"/>
    <x v="1116"/>
    <x v="11"/>
    <x v="0"/>
    <x v="0"/>
    <x v="0"/>
    <x v="0"/>
    <s v="Mutual Fund"/>
    <s v="ICICI Prudential Multi Asset Fund"/>
  </r>
  <r>
    <n v="208099"/>
    <x v="129"/>
    <x v="1117"/>
    <x v="0"/>
    <x v="0"/>
    <x v="2"/>
    <x v="0"/>
    <x v="0"/>
    <s v="Mutual Fund"/>
    <s v="Parag Parikh Flexi-cap Fund"/>
  </r>
  <r>
    <n v="208100"/>
    <x v="129"/>
    <x v="1117"/>
    <x v="10"/>
    <x v="0"/>
    <x v="2"/>
    <x v="0"/>
    <x v="0"/>
    <s v="Mutual Fund"/>
    <s v="axis small-cap fund"/>
  </r>
  <r>
    <n v="208089"/>
    <x v="129"/>
    <x v="157"/>
    <x v="25"/>
    <x v="1"/>
    <x v="0"/>
    <x v="0"/>
    <x v="0"/>
    <s v="Mutual Fund"/>
    <s v="ICICI Prudential Multi Asset Fund"/>
  </r>
  <r>
    <n v="208105"/>
    <x v="129"/>
    <x v="359"/>
    <x v="14"/>
    <x v="1"/>
    <x v="4"/>
    <x v="0"/>
    <x v="0"/>
    <s v="Mutual Fund"/>
    <s v="KOTAK MULTI ASSET ALLOCATOR FUND"/>
  </r>
  <r>
    <n v="208106"/>
    <x v="129"/>
    <x v="359"/>
    <x v="14"/>
    <x v="1"/>
    <x v="4"/>
    <x v="0"/>
    <x v="0"/>
    <s v="Mutual Fund"/>
    <s v="ICICI MULTI ASSET FUND"/>
  </r>
  <r>
    <n v="208084"/>
    <x v="129"/>
    <x v="21"/>
    <x v="3"/>
    <x v="0"/>
    <x v="3"/>
    <x v="0"/>
    <x v="0"/>
    <s v="Mutual Fund"/>
    <s v="Mirae Asset flexi cap fund"/>
  </r>
  <r>
    <n v="208108"/>
    <x v="129"/>
    <x v="966"/>
    <x v="14"/>
    <x v="0"/>
    <x v="4"/>
    <x v="0"/>
    <x v="0"/>
    <s v="Mutual Fund"/>
    <s v="HDFC SMALL CAP FUND"/>
  </r>
  <r>
    <n v="208109"/>
    <x v="129"/>
    <x v="966"/>
    <x v="6"/>
    <x v="0"/>
    <x v="4"/>
    <x v="0"/>
    <x v="0"/>
    <s v="Mutual Fund"/>
    <s v="PARAG PARIKH FLEXICAP FUND"/>
  </r>
  <r>
    <n v="208104"/>
    <x v="129"/>
    <x v="1118"/>
    <x v="4"/>
    <x v="0"/>
    <x v="4"/>
    <x v="0"/>
    <x v="0"/>
    <s v="Mutual Fund"/>
    <s v="HDFC MULTICAP FUND"/>
  </r>
  <r>
    <n v="208092"/>
    <x v="129"/>
    <x v="812"/>
    <x v="10"/>
    <x v="0"/>
    <x v="2"/>
    <x v="0"/>
    <x v="0"/>
    <s v="Mutual Fund"/>
    <s v="ICICI Prudential Multi-Asset Fund"/>
  </r>
  <r>
    <n v="208095"/>
    <x v="129"/>
    <x v="1119"/>
    <x v="14"/>
    <x v="1"/>
    <x v="3"/>
    <x v="1"/>
    <x v="0"/>
    <s v="Mutual Fund"/>
    <s v="Mirae Asset flexi cap fund"/>
  </r>
  <r>
    <n v="208094"/>
    <x v="129"/>
    <x v="1119"/>
    <x v="14"/>
    <x v="1"/>
    <x v="3"/>
    <x v="1"/>
    <x v="0"/>
    <s v="Mutual Fund"/>
    <s v="HDFC FOCUSED 30 FUND"/>
  </r>
  <r>
    <n v="208103"/>
    <x v="129"/>
    <x v="719"/>
    <x v="3"/>
    <x v="0"/>
    <x v="6"/>
    <x v="0"/>
    <x v="1"/>
    <s v="Mutual Fund"/>
    <s v="TATA SMALL CAP FUND"/>
  </r>
  <r>
    <n v="208093"/>
    <x v="129"/>
    <x v="1120"/>
    <x v="0"/>
    <x v="0"/>
    <x v="5"/>
    <x v="0"/>
    <x v="0"/>
    <s v="Mutual Fund"/>
    <s v="HDFC Focused 30 Fund"/>
  </r>
  <r>
    <n v="208088"/>
    <x v="129"/>
    <x v="112"/>
    <x v="10"/>
    <x v="0"/>
    <x v="1"/>
    <x v="0"/>
    <x v="1"/>
    <s v="Mutual Fund"/>
    <s v="HDFC Focused 30 Fund"/>
  </r>
  <r>
    <n v="208085"/>
    <x v="129"/>
    <x v="21"/>
    <x v="1"/>
    <x v="0"/>
    <x v="3"/>
    <x v="0"/>
    <x v="2"/>
    <s v="Mutual Fund"/>
    <s v="Mirae Asset flexi cap fund"/>
  </r>
  <r>
    <n v="208101"/>
    <x v="129"/>
    <x v="1121"/>
    <x v="38"/>
    <x v="0"/>
    <x v="2"/>
    <x v="0"/>
    <x v="0"/>
    <s v="Mutual Fund"/>
    <s v="Mirae Asset Great Consumer Fund"/>
  </r>
  <r>
    <n v="208102"/>
    <x v="129"/>
    <x v="1121"/>
    <x v="38"/>
    <x v="0"/>
    <x v="2"/>
    <x v="0"/>
    <x v="0"/>
    <s v="Mutual Fund"/>
    <s v="HDFC MULTICAP FUND"/>
  </r>
  <r>
    <n v="208086"/>
    <x v="129"/>
    <x v="1122"/>
    <x v="0"/>
    <x v="0"/>
    <x v="2"/>
    <x v="0"/>
    <x v="0"/>
    <s v="Mutual Fund"/>
    <s v="ICICI Prudential Multi-Asset Fund"/>
  </r>
  <r>
    <n v="208087"/>
    <x v="129"/>
    <x v="1122"/>
    <x v="0"/>
    <x v="0"/>
    <x v="2"/>
    <x v="0"/>
    <x v="1"/>
    <s v="Mutual Fund"/>
    <s v="Mirae Asset Flexi-cap Fund"/>
  </r>
  <r>
    <n v="208096"/>
    <x v="129"/>
    <x v="1117"/>
    <x v="2"/>
    <x v="0"/>
    <x v="2"/>
    <x v="0"/>
    <x v="0"/>
    <s v="Mutual Fund"/>
    <s v="ICICI Prudential Multi-Asset Fund"/>
  </r>
  <r>
    <n v="208097"/>
    <x v="129"/>
    <x v="1117"/>
    <x v="2"/>
    <x v="0"/>
    <x v="2"/>
    <x v="0"/>
    <x v="0"/>
    <s v="Mutual Fund"/>
    <s v="Mirae Asset Flexi-cap Fund"/>
  </r>
  <r>
    <n v="208098"/>
    <x v="129"/>
    <x v="1121"/>
    <x v="8"/>
    <x v="0"/>
    <x v="2"/>
    <x v="0"/>
    <x v="0"/>
    <s v="Mutual Fund"/>
    <s v="bank of india Flexi-cap Fund"/>
  </r>
  <r>
    <n v="208110"/>
    <x v="130"/>
    <x v="404"/>
    <x v="8"/>
    <x v="0"/>
    <x v="4"/>
    <x v="0"/>
    <x v="0"/>
    <s v="Mutual Fund"/>
    <s v="ICICI Prudential Multi Asset fund"/>
  </r>
  <r>
    <n v="208125"/>
    <x v="131"/>
    <x v="28"/>
    <x v="25"/>
    <x v="1"/>
    <x v="0"/>
    <x v="0"/>
    <x v="0"/>
    <s v="Mutual Fund"/>
    <s v="Parag parikh Tax saver fund"/>
  </r>
  <r>
    <n v="208124"/>
    <x v="131"/>
    <x v="28"/>
    <x v="4"/>
    <x v="1"/>
    <x v="0"/>
    <x v="0"/>
    <x v="0"/>
    <s v="Mutual Fund"/>
    <s v="Mirae Asset Tax saver fund"/>
  </r>
  <r>
    <n v="208120"/>
    <x v="131"/>
    <x v="304"/>
    <x v="0"/>
    <x v="0"/>
    <x v="2"/>
    <x v="0"/>
    <x v="0"/>
    <s v="Mutual Fund"/>
    <s v="ICICI Prudential Multi-Asset Fund"/>
  </r>
  <r>
    <n v="208119"/>
    <x v="131"/>
    <x v="1123"/>
    <x v="4"/>
    <x v="0"/>
    <x v="4"/>
    <x v="0"/>
    <x v="0"/>
    <s v="Mutual Fund"/>
    <s v="ICICI MULTI ASSET FUND"/>
  </r>
  <r>
    <n v="208111"/>
    <x v="131"/>
    <x v="576"/>
    <x v="24"/>
    <x v="1"/>
    <x v="4"/>
    <x v="0"/>
    <x v="0"/>
    <s v="Mutual Fund"/>
    <s v="ICICI Prudential Multi Asset fund"/>
  </r>
  <r>
    <n v="208118"/>
    <x v="131"/>
    <x v="1123"/>
    <x v="0"/>
    <x v="0"/>
    <x v="4"/>
    <x v="0"/>
    <x v="0"/>
    <s v="Mutual Fund"/>
    <s v="PPFAS TAXSAVER FUND"/>
  </r>
  <r>
    <n v="208117"/>
    <x v="131"/>
    <x v="1123"/>
    <x v="0"/>
    <x v="0"/>
    <x v="4"/>
    <x v="0"/>
    <x v="0"/>
    <s v="Mutual Fund"/>
    <s v="KOTAK MULTICAP FUND"/>
  </r>
  <r>
    <n v="208123"/>
    <x v="131"/>
    <x v="347"/>
    <x v="5"/>
    <x v="0"/>
    <x v="1"/>
    <x v="0"/>
    <x v="1"/>
    <s v="Mutual Fund"/>
    <s v="Mirae Asset flexi cap fund"/>
  </r>
  <r>
    <n v="208114"/>
    <x v="131"/>
    <x v="224"/>
    <x v="0"/>
    <x v="0"/>
    <x v="5"/>
    <x v="0"/>
    <x v="1"/>
    <s v="Mutual Fund"/>
    <s v="Parag Parikh Tax Saver Fund"/>
  </r>
  <r>
    <n v="208121"/>
    <x v="131"/>
    <x v="347"/>
    <x v="5"/>
    <x v="0"/>
    <x v="1"/>
    <x v="0"/>
    <x v="0"/>
    <s v="Mutual Fund"/>
    <s v="HDFC MULTI-CAP FUND"/>
  </r>
  <r>
    <n v="208122"/>
    <x v="131"/>
    <x v="347"/>
    <x v="5"/>
    <x v="0"/>
    <x v="1"/>
    <x v="0"/>
    <x v="0"/>
    <s v="Mutual Fund"/>
    <s v="ICICI MULTI ASSET FUND"/>
  </r>
  <r>
    <n v="208116"/>
    <x v="131"/>
    <x v="291"/>
    <x v="25"/>
    <x v="1"/>
    <x v="5"/>
    <x v="0"/>
    <x v="0"/>
    <s v="Mutual Fund"/>
    <s v="Axis Nasdaq 100 fund of fund"/>
  </r>
  <r>
    <n v="208126"/>
    <x v="131"/>
    <x v="842"/>
    <x v="0"/>
    <x v="0"/>
    <x v="6"/>
    <x v="0"/>
    <x v="0"/>
    <s v="Mutual Fund"/>
    <s v="HDFC MULTI CAP FUND"/>
  </r>
  <r>
    <n v="208112"/>
    <x v="131"/>
    <x v="1108"/>
    <x v="11"/>
    <x v="0"/>
    <x v="2"/>
    <x v="1"/>
    <x v="0"/>
    <s v="Mutual Fund"/>
    <s v="HDFC MULTI-CAP FUND"/>
  </r>
  <r>
    <n v="208113"/>
    <x v="131"/>
    <x v="1093"/>
    <x v="1"/>
    <x v="0"/>
    <x v="5"/>
    <x v="0"/>
    <x v="0"/>
    <s v="Mutual Fund"/>
    <s v="Parag Parikh Tax Saver Fund"/>
  </r>
  <r>
    <n v="208115"/>
    <x v="131"/>
    <x v="224"/>
    <x v="10"/>
    <x v="0"/>
    <x v="5"/>
    <x v="0"/>
    <x v="1"/>
    <s v="Mutual Fund"/>
    <s v="Mirae Asset Tax Saver"/>
  </r>
  <r>
    <n v="208134"/>
    <x v="132"/>
    <x v="173"/>
    <x v="12"/>
    <x v="1"/>
    <x v="2"/>
    <x v="0"/>
    <x v="0"/>
    <s v="Mutual Fund"/>
    <s v="Axis Treasury Advantage Fund"/>
  </r>
  <r>
    <n v="208133"/>
    <x v="132"/>
    <x v="1124"/>
    <x v="0"/>
    <x v="0"/>
    <x v="2"/>
    <x v="0"/>
    <x v="0"/>
    <s v="Mutual Fund"/>
    <s v="Mirae Asset Flexi-cap Fund"/>
  </r>
  <r>
    <n v="208132"/>
    <x v="132"/>
    <x v="1125"/>
    <x v="0"/>
    <x v="0"/>
    <x v="2"/>
    <x v="0"/>
    <x v="0"/>
    <s v="Mutual Fund"/>
    <s v="ICICI Prudential Multi-Asset Fund"/>
  </r>
  <r>
    <n v="208143"/>
    <x v="132"/>
    <x v="62"/>
    <x v="0"/>
    <x v="0"/>
    <x v="2"/>
    <x v="0"/>
    <x v="2"/>
    <s v="Mutual Fund"/>
    <s v="SBI small-cap fund."/>
  </r>
  <r>
    <n v="208139"/>
    <x v="132"/>
    <x v="1126"/>
    <x v="14"/>
    <x v="1"/>
    <x v="4"/>
    <x v="0"/>
    <x v="0"/>
    <s v="Mutual Fund"/>
    <s v="MIRAE ASSET FLEXICAP FUND"/>
  </r>
  <r>
    <n v="208137"/>
    <x v="132"/>
    <x v="40"/>
    <x v="63"/>
    <x v="1"/>
    <x v="2"/>
    <x v="0"/>
    <x v="1"/>
    <s v="Mutual Fund"/>
    <s v="axis small-cap fund"/>
  </r>
  <r>
    <n v="208138"/>
    <x v="132"/>
    <x v="40"/>
    <x v="63"/>
    <x v="1"/>
    <x v="2"/>
    <x v="0"/>
    <x v="1"/>
    <s v="Mutual Fund"/>
    <s v="ICICI Prudential Multi-Asset Fund"/>
  </r>
  <r>
    <n v="208131"/>
    <x v="132"/>
    <x v="1127"/>
    <x v="10"/>
    <x v="0"/>
    <x v="2"/>
    <x v="0"/>
    <x v="0"/>
    <s v="Mutual Fund"/>
    <s v="Parag Parikh Tax Saver Fund"/>
  </r>
  <r>
    <n v="208129"/>
    <x v="132"/>
    <x v="1128"/>
    <x v="1"/>
    <x v="0"/>
    <x v="5"/>
    <x v="0"/>
    <x v="0"/>
    <s v="Mutual Fund"/>
    <s v="kotak Multicap Fund"/>
  </r>
  <r>
    <n v="208136"/>
    <x v="132"/>
    <x v="1129"/>
    <x v="3"/>
    <x v="0"/>
    <x v="5"/>
    <x v="0"/>
    <x v="1"/>
    <s v="Mutual Fund"/>
    <s v="kotak Multicap Fund"/>
  </r>
  <r>
    <n v="208128"/>
    <x v="132"/>
    <x v="1128"/>
    <x v="1"/>
    <x v="0"/>
    <x v="5"/>
    <x v="0"/>
    <x v="0"/>
    <s v="Mutual Fund"/>
    <s v="Bank of India Flexicap Fund"/>
  </r>
  <r>
    <n v="208135"/>
    <x v="132"/>
    <x v="1130"/>
    <x v="3"/>
    <x v="0"/>
    <x v="5"/>
    <x v="0"/>
    <x v="1"/>
    <s v="Mutual Fund"/>
    <s v="ICICI PRU Multi Asset Fund"/>
  </r>
  <r>
    <n v="208140"/>
    <x v="132"/>
    <x v="333"/>
    <x v="7"/>
    <x v="0"/>
    <x v="5"/>
    <x v="0"/>
    <x v="0"/>
    <s v="Mutual Fund"/>
    <s v="HDFC Focused 30 Fund"/>
  </r>
  <r>
    <n v="208127"/>
    <x v="132"/>
    <x v="842"/>
    <x v="0"/>
    <x v="0"/>
    <x v="6"/>
    <x v="0"/>
    <x v="0"/>
    <s v="Mutual Fund"/>
    <s v="SBI SMALL CAP FUND"/>
  </r>
  <r>
    <n v="208130"/>
    <x v="132"/>
    <x v="1127"/>
    <x v="3"/>
    <x v="0"/>
    <x v="2"/>
    <x v="0"/>
    <x v="1"/>
    <s v="Mutual Fund"/>
    <s v="Mirae Asset Flexi-cap Fund"/>
  </r>
  <r>
    <n v="208141"/>
    <x v="132"/>
    <x v="333"/>
    <x v="7"/>
    <x v="0"/>
    <x v="5"/>
    <x v="0"/>
    <x v="0"/>
    <s v="Mutual Fund"/>
    <s v="HDFC Multicap Fund"/>
  </r>
  <r>
    <n v="208142"/>
    <x v="132"/>
    <x v="333"/>
    <x v="7"/>
    <x v="0"/>
    <x v="5"/>
    <x v="0"/>
    <x v="1"/>
    <s v="Mutual Fund"/>
    <s v="ICICI Pru Small Cap"/>
  </r>
  <r>
    <n v="208147"/>
    <x v="133"/>
    <x v="1131"/>
    <x v="5"/>
    <x v="0"/>
    <x v="6"/>
    <x v="1"/>
    <x v="0"/>
    <s v="Mutual Fund"/>
    <s v="HDFC MULTI CAP FUND"/>
  </r>
  <r>
    <n v="208148"/>
    <x v="133"/>
    <x v="1131"/>
    <x v="5"/>
    <x v="0"/>
    <x v="6"/>
    <x v="1"/>
    <x v="0"/>
    <s v="Mutual Fund"/>
    <s v="TATA SMALL CAP FUND"/>
  </r>
  <r>
    <n v="208145"/>
    <x v="133"/>
    <x v="1132"/>
    <x v="11"/>
    <x v="0"/>
    <x v="3"/>
    <x v="0"/>
    <x v="0"/>
    <s v="Mutual Fund"/>
    <s v="ICICI Multi Asset Fund"/>
  </r>
  <r>
    <n v="208146"/>
    <x v="133"/>
    <x v="1131"/>
    <x v="1"/>
    <x v="0"/>
    <x v="6"/>
    <x v="1"/>
    <x v="0"/>
    <s v="Mutual Fund"/>
    <s v="ICICI PRUDENTIAL EQUITY &amp; DEBT FUND"/>
  </r>
  <r>
    <n v="208160"/>
    <x v="133"/>
    <x v="1133"/>
    <x v="22"/>
    <x v="1"/>
    <x v="2"/>
    <x v="0"/>
    <x v="0"/>
    <s v="Mutual Fund"/>
    <s v="Mirae Asset Flexi-cap Fund"/>
  </r>
  <r>
    <n v="208163"/>
    <x v="133"/>
    <x v="115"/>
    <x v="0"/>
    <x v="0"/>
    <x v="0"/>
    <x v="0"/>
    <x v="0"/>
    <s v="Mutual Fund"/>
    <s v="Parag parikh Tax saver fund"/>
  </r>
  <r>
    <n v="208158"/>
    <x v="133"/>
    <x v="1134"/>
    <x v="28"/>
    <x v="1"/>
    <x v="4"/>
    <x v="0"/>
    <x v="0"/>
    <s v="Mutual Fund"/>
    <s v="PARAG PARIKH TAXSAVER FUND"/>
  </r>
  <r>
    <n v="208161"/>
    <x v="133"/>
    <x v="1133"/>
    <x v="0"/>
    <x v="0"/>
    <x v="2"/>
    <x v="0"/>
    <x v="0"/>
    <s v="Mutual Fund"/>
    <s v="ICICI Prudential Multi-Asset Fund"/>
  </r>
  <r>
    <n v="208162"/>
    <x v="133"/>
    <x v="1133"/>
    <x v="0"/>
    <x v="0"/>
    <x v="2"/>
    <x v="0"/>
    <x v="0"/>
    <s v="Mutual Fund"/>
    <s v="JM FLEXI-CAP FUND"/>
  </r>
  <r>
    <n v="208151"/>
    <x v="133"/>
    <x v="1135"/>
    <x v="0"/>
    <x v="0"/>
    <x v="1"/>
    <x v="0"/>
    <x v="1"/>
    <s v="Mutual Fund"/>
    <s v="mirae asset hybrid equity fund"/>
  </r>
  <r>
    <n v="208157"/>
    <x v="133"/>
    <x v="39"/>
    <x v="17"/>
    <x v="1"/>
    <x v="5"/>
    <x v="0"/>
    <x v="0"/>
    <s v="Mutual Fund"/>
    <s v="Parag Parikh Tax Saver Fund"/>
  </r>
  <r>
    <n v="208149"/>
    <x v="133"/>
    <x v="1136"/>
    <x v="1"/>
    <x v="0"/>
    <x v="1"/>
    <x v="0"/>
    <x v="0"/>
    <s v="Mutual Fund"/>
    <s v="hdfc multicap fund"/>
  </r>
  <r>
    <n v="208152"/>
    <x v="133"/>
    <x v="1135"/>
    <x v="17"/>
    <x v="0"/>
    <x v="1"/>
    <x v="0"/>
    <x v="1"/>
    <s v="Mutual Fund"/>
    <s v="canara robeco small cap fund"/>
  </r>
  <r>
    <n v="208150"/>
    <x v="133"/>
    <x v="1135"/>
    <x v="0"/>
    <x v="0"/>
    <x v="1"/>
    <x v="0"/>
    <x v="1"/>
    <s v="Mutual Fund"/>
    <s v="ppfas flexi cap fund"/>
  </r>
  <r>
    <n v="208153"/>
    <x v="133"/>
    <x v="971"/>
    <x v="5"/>
    <x v="0"/>
    <x v="5"/>
    <x v="0"/>
    <x v="0"/>
    <s v="Mutual Fund"/>
    <s v="HDFC Focused 30 Fund"/>
  </r>
  <r>
    <n v="208159"/>
    <x v="133"/>
    <x v="1137"/>
    <x v="7"/>
    <x v="0"/>
    <x v="3"/>
    <x v="0"/>
    <x v="0"/>
    <s v="Mutual Fund"/>
    <s v="ICICI Multi Asset Fund"/>
  </r>
  <r>
    <n v="208144"/>
    <x v="133"/>
    <x v="1132"/>
    <x v="11"/>
    <x v="0"/>
    <x v="3"/>
    <x v="0"/>
    <x v="0"/>
    <s v="Mutual Fund"/>
    <s v="Mirae Asset flexi cap fund"/>
  </r>
  <r>
    <n v="208156"/>
    <x v="133"/>
    <x v="1138"/>
    <x v="7"/>
    <x v="0"/>
    <x v="5"/>
    <x v="0"/>
    <x v="0"/>
    <s v="Mutual Fund"/>
    <s v="HDFC Focused 30 Fund"/>
  </r>
  <r>
    <n v="208154"/>
    <x v="133"/>
    <x v="971"/>
    <x v="5"/>
    <x v="0"/>
    <x v="5"/>
    <x v="0"/>
    <x v="0"/>
    <s v="Mutual Fund"/>
    <s v="kotak Multicap Fund"/>
  </r>
  <r>
    <n v="208155"/>
    <x v="133"/>
    <x v="1138"/>
    <x v="7"/>
    <x v="0"/>
    <x v="5"/>
    <x v="0"/>
    <x v="0"/>
    <s v="Mutual Fund"/>
    <s v="kotak Multicap Fund"/>
  </r>
  <r>
    <n v="208177"/>
    <x v="134"/>
    <x v="336"/>
    <x v="0"/>
    <x v="0"/>
    <x v="2"/>
    <x v="0"/>
    <x v="2"/>
    <s v="Mutual Fund"/>
    <s v="Mirae Asset Hybrid Equity Fund"/>
  </r>
  <r>
    <n v="208175"/>
    <x v="134"/>
    <x v="1139"/>
    <x v="0"/>
    <x v="0"/>
    <x v="2"/>
    <x v="0"/>
    <x v="1"/>
    <s v="Mutual Fund"/>
    <s v="Kotak Multicap Fund"/>
  </r>
  <r>
    <n v="208169"/>
    <x v="134"/>
    <x v="51"/>
    <x v="4"/>
    <x v="0"/>
    <x v="6"/>
    <x v="0"/>
    <x v="1"/>
    <s v="Mutual Fund"/>
    <s v="HDFC MULTI CAP FUND"/>
  </r>
  <r>
    <n v="208172"/>
    <x v="134"/>
    <x v="1140"/>
    <x v="11"/>
    <x v="0"/>
    <x v="2"/>
    <x v="0"/>
    <x v="0"/>
    <s v="Mutual Fund"/>
    <s v="ICICI Prudential Multi-Asset Fund"/>
  </r>
  <r>
    <n v="208171"/>
    <x v="134"/>
    <x v="968"/>
    <x v="4"/>
    <x v="1"/>
    <x v="4"/>
    <x v="0"/>
    <x v="0"/>
    <s v="Mutual Fund"/>
    <s v="KOTAK MULTICAP FUND"/>
  </r>
  <r>
    <n v="208173"/>
    <x v="134"/>
    <x v="1140"/>
    <x v="11"/>
    <x v="0"/>
    <x v="2"/>
    <x v="0"/>
    <x v="0"/>
    <s v="Mutual Fund"/>
    <s v="Kotak Multicap Fund"/>
  </r>
  <r>
    <n v="208164"/>
    <x v="134"/>
    <x v="1041"/>
    <x v="12"/>
    <x v="1"/>
    <x v="0"/>
    <x v="0"/>
    <x v="0"/>
    <s v="Mutual Fund"/>
    <s v="ICICI Prudential Multi Asset Fund"/>
  </r>
  <r>
    <n v="208178"/>
    <x v="134"/>
    <x v="336"/>
    <x v="50"/>
    <x v="0"/>
    <x v="2"/>
    <x v="0"/>
    <x v="0"/>
    <s v="Mutual Fund"/>
    <s v="ICICI Prudential Multi-Asset Fund"/>
  </r>
  <r>
    <n v="208176"/>
    <x v="134"/>
    <x v="1139"/>
    <x v="0"/>
    <x v="0"/>
    <x v="2"/>
    <x v="0"/>
    <x v="1"/>
    <s v="Mutual Fund"/>
    <s v="BOI Flexi-Cap Fund"/>
  </r>
  <r>
    <n v="208187"/>
    <x v="134"/>
    <x v="707"/>
    <x v="1"/>
    <x v="0"/>
    <x v="1"/>
    <x v="0"/>
    <x v="1"/>
    <s v="Mutual Fund"/>
    <s v="Mirae Asset Flexi Cap Fund"/>
  </r>
  <r>
    <n v="208190"/>
    <x v="134"/>
    <x v="703"/>
    <x v="11"/>
    <x v="0"/>
    <x v="1"/>
    <x v="0"/>
    <x v="0"/>
    <s v="Mutual Fund"/>
    <s v="HDFC Multi Cap Fund"/>
  </r>
  <r>
    <n v="208192"/>
    <x v="134"/>
    <x v="774"/>
    <x v="3"/>
    <x v="0"/>
    <x v="1"/>
    <x v="0"/>
    <x v="0"/>
    <s v="Mutual Fund"/>
    <s v="Mirae Asset Flexi Cap Fund"/>
  </r>
  <r>
    <n v="208186"/>
    <x v="134"/>
    <x v="707"/>
    <x v="1"/>
    <x v="0"/>
    <x v="1"/>
    <x v="0"/>
    <x v="0"/>
    <s v="Mutual Fund"/>
    <s v="Mirae Asset Flexi Cap Fund"/>
  </r>
  <r>
    <n v="208185"/>
    <x v="134"/>
    <x v="707"/>
    <x v="0"/>
    <x v="0"/>
    <x v="1"/>
    <x v="0"/>
    <x v="0"/>
    <s v="Mutual Fund"/>
    <s v="HDFC Multi Cap Fund"/>
  </r>
  <r>
    <n v="208174"/>
    <x v="134"/>
    <x v="1141"/>
    <x v="64"/>
    <x v="1"/>
    <x v="5"/>
    <x v="0"/>
    <x v="1"/>
    <s v="Mutual Fund"/>
    <s v="ICICI PRU Multi Asset Fund"/>
  </r>
  <r>
    <n v="208168"/>
    <x v="134"/>
    <x v="1142"/>
    <x v="11"/>
    <x v="0"/>
    <x v="6"/>
    <x v="1"/>
    <x v="0"/>
    <s v="Mutual Fund"/>
    <s v="ICICI PRUDENTIAL EQUITY &amp; DEBT FUND"/>
  </r>
  <r>
    <n v="208167"/>
    <x v="134"/>
    <x v="1142"/>
    <x v="11"/>
    <x v="0"/>
    <x v="6"/>
    <x v="1"/>
    <x v="0"/>
    <s v="Mutual Fund"/>
    <s v="HDFC MULTI CAP FUND"/>
  </r>
  <r>
    <n v="208170"/>
    <x v="134"/>
    <x v="63"/>
    <x v="29"/>
    <x v="1"/>
    <x v="3"/>
    <x v="0"/>
    <x v="0"/>
    <s v="Mutual Fund"/>
    <s v="ICICI Multi Asset Fund"/>
  </r>
  <r>
    <n v="208165"/>
    <x v="134"/>
    <x v="74"/>
    <x v="10"/>
    <x v="0"/>
    <x v="5"/>
    <x v="0"/>
    <x v="0"/>
    <s v="Mutual Fund"/>
    <s v="HDFC Focused 30 Fund"/>
  </r>
  <r>
    <n v="208166"/>
    <x v="134"/>
    <x v="74"/>
    <x v="10"/>
    <x v="0"/>
    <x v="5"/>
    <x v="0"/>
    <x v="0"/>
    <s v="Mutual Fund"/>
    <s v="kotak Multicap Fund"/>
  </r>
  <r>
    <n v="208183"/>
    <x v="135"/>
    <x v="781"/>
    <x v="0"/>
    <x v="1"/>
    <x v="0"/>
    <x v="0"/>
    <x v="0"/>
    <s v="Mutual Fund"/>
    <s v="JM Flexi Cap fund"/>
  </r>
  <r>
    <n v="208182"/>
    <x v="135"/>
    <x v="781"/>
    <x v="4"/>
    <x v="1"/>
    <x v="0"/>
    <x v="0"/>
    <x v="0"/>
    <s v="Mutual Fund"/>
    <s v="Quant Flexi Cap Fund"/>
  </r>
  <r>
    <n v="208184"/>
    <x v="135"/>
    <x v="781"/>
    <x v="1"/>
    <x v="0"/>
    <x v="0"/>
    <x v="0"/>
    <x v="0"/>
    <s v="Mutual Fund"/>
    <s v="JM Flexi Cap fund"/>
  </r>
  <r>
    <n v="208200"/>
    <x v="135"/>
    <x v="28"/>
    <x v="65"/>
    <x v="1"/>
    <x v="0"/>
    <x v="0"/>
    <x v="1"/>
    <s v="Mutual Fund"/>
    <s v="ICICI Prudential Multi Asset Fund"/>
  </r>
  <r>
    <n v="208181"/>
    <x v="135"/>
    <x v="648"/>
    <x v="12"/>
    <x v="1"/>
    <x v="0"/>
    <x v="0"/>
    <x v="0"/>
    <s v="Mutual Fund"/>
    <s v="ICICI Prudential Multi Asset Fund"/>
  </r>
  <r>
    <n v="208198"/>
    <x v="135"/>
    <x v="28"/>
    <x v="1"/>
    <x v="0"/>
    <x v="0"/>
    <x v="0"/>
    <x v="1"/>
    <s v="Mutual Fund"/>
    <s v="Edelweiss small cap fund"/>
  </r>
  <r>
    <n v="208199"/>
    <x v="135"/>
    <x v="28"/>
    <x v="1"/>
    <x v="0"/>
    <x v="0"/>
    <x v="0"/>
    <x v="1"/>
    <s v="Mutual Fund"/>
    <s v="Kotak Equity Opportunities fund"/>
  </r>
  <r>
    <n v="208211"/>
    <x v="135"/>
    <x v="1143"/>
    <x v="0"/>
    <x v="0"/>
    <x v="4"/>
    <x v="1"/>
    <x v="0"/>
    <s v="Mutual Fund"/>
    <s v="PPFAS TAXSAVER FUND"/>
  </r>
  <r>
    <n v="208207"/>
    <x v="135"/>
    <x v="1143"/>
    <x v="0"/>
    <x v="0"/>
    <x v="4"/>
    <x v="0"/>
    <x v="0"/>
    <s v="Mutual Fund"/>
    <s v="JM FLEXICAP FUND"/>
  </r>
  <r>
    <n v="208210"/>
    <x v="135"/>
    <x v="1143"/>
    <x v="0"/>
    <x v="0"/>
    <x v="4"/>
    <x v="1"/>
    <x v="0"/>
    <s v="Mutual Fund"/>
    <s v="QUANT QUANTAMENTAL FUND"/>
  </r>
  <r>
    <n v="208209"/>
    <x v="135"/>
    <x v="1143"/>
    <x v="0"/>
    <x v="0"/>
    <x v="4"/>
    <x v="0"/>
    <x v="0"/>
    <s v="Mutual Fund"/>
    <s v="MIREA GREAT CONSUMER FUND"/>
  </r>
  <r>
    <n v="208179"/>
    <x v="135"/>
    <x v="1144"/>
    <x v="3"/>
    <x v="0"/>
    <x v="0"/>
    <x v="0"/>
    <x v="0"/>
    <s v="Mutual Fund"/>
    <s v="Quant Quantamental fund"/>
  </r>
  <r>
    <n v="208180"/>
    <x v="135"/>
    <x v="1144"/>
    <x v="1"/>
    <x v="0"/>
    <x v="0"/>
    <x v="0"/>
    <x v="0"/>
    <s v="Mutual Fund"/>
    <s v="UTI Multi Asset fund"/>
  </r>
  <r>
    <n v="208208"/>
    <x v="135"/>
    <x v="1145"/>
    <x v="10"/>
    <x v="0"/>
    <x v="4"/>
    <x v="1"/>
    <x v="0"/>
    <s v="Mutual Fund"/>
    <s v="PPFAS TAXSAVER FUND"/>
  </r>
  <r>
    <n v="208188"/>
    <x v="135"/>
    <x v="1146"/>
    <x v="7"/>
    <x v="0"/>
    <x v="5"/>
    <x v="0"/>
    <x v="0"/>
    <s v="Mutual Fund"/>
    <s v="Mirae Asset Tax Saver"/>
  </r>
  <r>
    <n v="208203"/>
    <x v="135"/>
    <x v="1146"/>
    <x v="7"/>
    <x v="0"/>
    <x v="5"/>
    <x v="0"/>
    <x v="0"/>
    <s v="Mutual Fund"/>
    <s v="Canara Robeco Small Cap"/>
  </r>
  <r>
    <n v="208193"/>
    <x v="135"/>
    <x v="1147"/>
    <x v="0"/>
    <x v="0"/>
    <x v="5"/>
    <x v="0"/>
    <x v="1"/>
    <s v="Mutual Fund"/>
    <s v="ICICI PRU Multi Asset Fund"/>
  </r>
  <r>
    <n v="208189"/>
    <x v="135"/>
    <x v="1146"/>
    <x v="7"/>
    <x v="0"/>
    <x v="5"/>
    <x v="0"/>
    <x v="0"/>
    <s v="Mutual Fund"/>
    <s v="Parag Parikh Flexicap Fund"/>
  </r>
  <r>
    <n v="208227"/>
    <x v="135"/>
    <x v="378"/>
    <x v="1"/>
    <x v="0"/>
    <x v="1"/>
    <x v="0"/>
    <x v="0"/>
    <s v="Mutual Fund"/>
    <s v="HDFC MULTICAP FUND"/>
  </r>
  <r>
    <n v="208226"/>
    <x v="135"/>
    <x v="345"/>
    <x v="7"/>
    <x v="0"/>
    <x v="1"/>
    <x v="0"/>
    <x v="0"/>
    <s v="Mutual Fund"/>
    <s v="Mirae Asset Flexi Cap Fund"/>
  </r>
  <r>
    <n v="208191"/>
    <x v="135"/>
    <x v="1148"/>
    <x v="0"/>
    <x v="0"/>
    <x v="5"/>
    <x v="0"/>
    <x v="1"/>
    <s v="Mutual Fund"/>
    <s v="HDFC Focused 30 Fund"/>
  </r>
  <r>
    <n v="208195"/>
    <x v="135"/>
    <x v="1149"/>
    <x v="7"/>
    <x v="0"/>
    <x v="1"/>
    <x v="0"/>
    <x v="2"/>
    <s v="Mutual Fund"/>
    <s v="Mirae Asset Hybrid-Equity Fund"/>
  </r>
  <r>
    <n v="208201"/>
    <x v="135"/>
    <x v="275"/>
    <x v="14"/>
    <x v="1"/>
    <x v="2"/>
    <x v="0"/>
    <x v="1"/>
    <s v="Mutual Fund"/>
    <s v="ICICI Prudential Multi-Asset Fund"/>
  </r>
  <r>
    <n v="208196"/>
    <x v="135"/>
    <x v="1150"/>
    <x v="0"/>
    <x v="0"/>
    <x v="2"/>
    <x v="0"/>
    <x v="1"/>
    <s v="Mutual Fund"/>
    <s v="ICICI Prudential Multi-Asset Fund"/>
  </r>
  <r>
    <n v="208197"/>
    <x v="135"/>
    <x v="894"/>
    <x v="22"/>
    <x v="1"/>
    <x v="2"/>
    <x v="0"/>
    <x v="0"/>
    <s v="Mutual Fund"/>
    <s v="ICICI Prudential Multi-Asset Fund"/>
  </r>
  <r>
    <n v="208202"/>
    <x v="135"/>
    <x v="275"/>
    <x v="25"/>
    <x v="1"/>
    <x v="2"/>
    <x v="0"/>
    <x v="1"/>
    <s v="Mutual Fund"/>
    <s v="Parag Parikh Flexi-cap Fund"/>
  </r>
  <r>
    <n v="208204"/>
    <x v="135"/>
    <x v="1151"/>
    <x v="1"/>
    <x v="0"/>
    <x v="6"/>
    <x v="0"/>
    <x v="0"/>
    <s v="Mutual Fund"/>
    <s v="ICICI PRUDENTIAL MULTI ASSET FUND"/>
  </r>
  <r>
    <n v="208194"/>
    <x v="135"/>
    <x v="1147"/>
    <x v="0"/>
    <x v="0"/>
    <x v="5"/>
    <x v="0"/>
    <x v="0"/>
    <s v="Mutual Fund"/>
    <s v="kotak Multicap Fund"/>
  </r>
  <r>
    <n v="208206"/>
    <x v="135"/>
    <x v="1151"/>
    <x v="5"/>
    <x v="0"/>
    <x v="6"/>
    <x v="0"/>
    <x v="1"/>
    <s v="Mutual Fund"/>
    <s v="HDFC MULTI CAP FUND"/>
  </r>
  <r>
    <n v="208205"/>
    <x v="135"/>
    <x v="1151"/>
    <x v="19"/>
    <x v="0"/>
    <x v="6"/>
    <x v="0"/>
    <x v="0"/>
    <s v="Mutual Fund"/>
    <s v="HDFC MULTI CAP FUND"/>
  </r>
  <r>
    <n v="209294"/>
    <x v="136"/>
    <x v="1152"/>
    <x v="0"/>
    <x v="0"/>
    <x v="2"/>
    <x v="0"/>
    <x v="0"/>
    <s v="Mutual Fund"/>
    <s v="ICICI Prudential Multi-Asset Fund"/>
  </r>
  <r>
    <n v="208217"/>
    <x v="136"/>
    <x v="416"/>
    <x v="14"/>
    <x v="1"/>
    <x v="2"/>
    <x v="0"/>
    <x v="1"/>
    <s v="Mutual Fund"/>
    <s v="Mirae Asset Flexi-cap Fund"/>
  </r>
  <r>
    <n v="208216"/>
    <x v="136"/>
    <x v="1153"/>
    <x v="1"/>
    <x v="0"/>
    <x v="6"/>
    <x v="0"/>
    <x v="0"/>
    <s v="Mutual Fund"/>
    <s v="MIRAE ASSET GREAT CONSUMER FUND"/>
  </r>
  <r>
    <n v="208214"/>
    <x v="136"/>
    <x v="1153"/>
    <x v="3"/>
    <x v="0"/>
    <x v="6"/>
    <x v="0"/>
    <x v="0"/>
    <s v="Mutual Fund"/>
    <s v="ICICI PRUDENTIAL EQUITY &amp; DEBT FUND"/>
  </r>
  <r>
    <n v="208215"/>
    <x v="136"/>
    <x v="1153"/>
    <x v="1"/>
    <x v="0"/>
    <x v="6"/>
    <x v="0"/>
    <x v="0"/>
    <s v="Mutual Fund"/>
    <s v="KOTAK MULTI CAP FUND"/>
  </r>
  <r>
    <n v="208225"/>
    <x v="136"/>
    <x v="1154"/>
    <x v="5"/>
    <x v="0"/>
    <x v="4"/>
    <x v="1"/>
    <x v="0"/>
    <s v="Mutual Fund"/>
    <s v="ICICI Prudential Multi Asset fund"/>
  </r>
  <r>
    <n v="208234"/>
    <x v="136"/>
    <x v="1155"/>
    <x v="0"/>
    <x v="0"/>
    <x v="1"/>
    <x v="0"/>
    <x v="0"/>
    <s v="Mutual Fund"/>
    <s v="HDFC Multi Cap Fund"/>
  </r>
  <r>
    <n v="208224"/>
    <x v="136"/>
    <x v="377"/>
    <x v="5"/>
    <x v="0"/>
    <x v="0"/>
    <x v="1"/>
    <x v="0"/>
    <s v="Mutual Fund"/>
    <s v="Quant Flexi Cap Fund"/>
  </r>
  <r>
    <n v="208218"/>
    <x v="136"/>
    <x v="416"/>
    <x v="9"/>
    <x v="1"/>
    <x v="2"/>
    <x v="0"/>
    <x v="0"/>
    <s v="Mutual Fund"/>
    <s v="ICICI Prudential Multi-Asset Fund"/>
  </r>
  <r>
    <n v="208223"/>
    <x v="136"/>
    <x v="377"/>
    <x v="5"/>
    <x v="0"/>
    <x v="0"/>
    <x v="1"/>
    <x v="0"/>
    <s v="Mutual Fund"/>
    <s v="ICICI Prudential Multi Asset Fund"/>
  </r>
  <r>
    <n v="208213"/>
    <x v="136"/>
    <x v="601"/>
    <x v="18"/>
    <x v="0"/>
    <x v="6"/>
    <x v="0"/>
    <x v="0"/>
    <s v="Mutual Fund"/>
    <s v="ICICI PRUDENTIAL MULTI ASSET FUND"/>
  </r>
  <r>
    <n v="208235"/>
    <x v="136"/>
    <x v="1155"/>
    <x v="10"/>
    <x v="0"/>
    <x v="1"/>
    <x v="0"/>
    <x v="0"/>
    <s v="Mutual Fund"/>
    <s v="ICICI PRUDENTIAL MULTI ASSET FUND"/>
  </r>
  <r>
    <n v="208219"/>
    <x v="136"/>
    <x v="105"/>
    <x v="1"/>
    <x v="0"/>
    <x v="5"/>
    <x v="0"/>
    <x v="0"/>
    <s v="Mutual Fund"/>
    <s v="ICICI PRU Multi Asset Fund"/>
  </r>
  <r>
    <n v="208232"/>
    <x v="136"/>
    <x v="361"/>
    <x v="0"/>
    <x v="0"/>
    <x v="1"/>
    <x v="0"/>
    <x v="0"/>
    <s v="Mutual Fund"/>
    <s v="SBI Small Cap Fund"/>
  </r>
  <r>
    <n v="208228"/>
    <x v="136"/>
    <x v="1156"/>
    <x v="11"/>
    <x v="0"/>
    <x v="1"/>
    <x v="0"/>
    <x v="0"/>
    <s v="Mutual Fund"/>
    <s v="MIRAE ASSET FLEXI CAP FUIND"/>
  </r>
  <r>
    <n v="208231"/>
    <x v="136"/>
    <x v="361"/>
    <x v="0"/>
    <x v="0"/>
    <x v="1"/>
    <x v="0"/>
    <x v="0"/>
    <s v="Mutual Fund"/>
    <s v="HDFC Focused 30 Fund"/>
  </r>
  <r>
    <n v="208222"/>
    <x v="136"/>
    <x v="74"/>
    <x v="6"/>
    <x v="1"/>
    <x v="5"/>
    <x v="0"/>
    <x v="0"/>
    <s v="Mutual Fund"/>
    <s v="HDFC Focused 30 Fund"/>
  </r>
  <r>
    <n v="208230"/>
    <x v="136"/>
    <x v="1157"/>
    <x v="3"/>
    <x v="0"/>
    <x v="3"/>
    <x v="0"/>
    <x v="0"/>
    <s v="Mutual Fund"/>
    <s v="Mirae Asset flexi cap fund"/>
  </r>
  <r>
    <n v="208212"/>
    <x v="136"/>
    <x v="601"/>
    <x v="18"/>
    <x v="0"/>
    <x v="6"/>
    <x v="0"/>
    <x v="0"/>
    <s v="Mutual Fund"/>
    <s v="HDFC MULTI CAP FUND"/>
  </r>
  <r>
    <n v="208221"/>
    <x v="136"/>
    <x v="74"/>
    <x v="6"/>
    <x v="1"/>
    <x v="5"/>
    <x v="0"/>
    <x v="0"/>
    <s v="Mutual Fund"/>
    <s v="ICICI PRU Multi Asset Fund"/>
  </r>
  <r>
    <n v="208229"/>
    <x v="136"/>
    <x v="1158"/>
    <x v="4"/>
    <x v="0"/>
    <x v="5"/>
    <x v="0"/>
    <x v="1"/>
    <s v="Mutual Fund"/>
    <s v="ICICI PRU Multi Asset Fund"/>
  </r>
  <r>
    <n v="208220"/>
    <x v="136"/>
    <x v="566"/>
    <x v="1"/>
    <x v="0"/>
    <x v="5"/>
    <x v="0"/>
    <x v="0"/>
    <s v="Mutual Fund"/>
    <s v="HDFC Multicap Fund"/>
  </r>
  <r>
    <n v="208244"/>
    <x v="137"/>
    <x v="1159"/>
    <x v="0"/>
    <x v="0"/>
    <x v="3"/>
    <x v="0"/>
    <x v="0"/>
    <s v="Mutual Fund"/>
    <s v="Mirae Asset flexi cap fund"/>
  </r>
  <r>
    <n v="208243"/>
    <x v="137"/>
    <x v="1159"/>
    <x v="0"/>
    <x v="0"/>
    <x v="3"/>
    <x v="0"/>
    <x v="0"/>
    <s v="Mutual Fund"/>
    <s v="ICICI Multi Asset Fund"/>
  </r>
  <r>
    <n v="208233"/>
    <x v="137"/>
    <x v="1160"/>
    <x v="11"/>
    <x v="0"/>
    <x v="6"/>
    <x v="0"/>
    <x v="0"/>
    <s v="Mutual Fund"/>
    <s v="ICICI PRUDENTIAL MULTI ASSET FUND"/>
  </r>
  <r>
    <n v="208239"/>
    <x v="137"/>
    <x v="1161"/>
    <x v="1"/>
    <x v="0"/>
    <x v="5"/>
    <x v="1"/>
    <x v="0"/>
    <s v="Mutual Fund"/>
    <s v="kotak Multicap Fund"/>
  </r>
  <r>
    <n v="208240"/>
    <x v="137"/>
    <x v="1161"/>
    <x v="7"/>
    <x v="0"/>
    <x v="5"/>
    <x v="1"/>
    <x v="0"/>
    <s v="Mutual Fund"/>
    <s v="SBI Magnum Childrens Benefit Plan"/>
  </r>
  <r>
    <n v="208245"/>
    <x v="137"/>
    <x v="1159"/>
    <x v="0"/>
    <x v="0"/>
    <x v="3"/>
    <x v="0"/>
    <x v="0"/>
    <s v="Mutual Fund"/>
    <s v="HDFC Multicap Fund"/>
  </r>
  <r>
    <n v="208238"/>
    <x v="137"/>
    <x v="1162"/>
    <x v="11"/>
    <x v="0"/>
    <x v="2"/>
    <x v="1"/>
    <x v="0"/>
    <s v="Mutual Fund"/>
    <s v="HDFC MULTI-CAP FUND"/>
  </r>
  <r>
    <n v="208242"/>
    <x v="137"/>
    <x v="1163"/>
    <x v="1"/>
    <x v="0"/>
    <x v="5"/>
    <x v="0"/>
    <x v="1"/>
    <s v="Mutual Fund"/>
    <s v="HDFC Multicap Fund"/>
  </r>
  <r>
    <n v="208237"/>
    <x v="137"/>
    <x v="1162"/>
    <x v="11"/>
    <x v="0"/>
    <x v="2"/>
    <x v="1"/>
    <x v="0"/>
    <s v="Mutual Fund"/>
    <s v="ICICI Prudential Multi-Asset Fund"/>
  </r>
  <r>
    <n v="208249"/>
    <x v="137"/>
    <x v="59"/>
    <x v="12"/>
    <x v="1"/>
    <x v="6"/>
    <x v="0"/>
    <x v="0"/>
    <s v="Mutual Fund"/>
    <s v="AXIS GROWTH OPPORTUNITIES FUND"/>
  </r>
  <r>
    <n v="208246"/>
    <x v="137"/>
    <x v="51"/>
    <x v="66"/>
    <x v="1"/>
    <x v="6"/>
    <x v="0"/>
    <x v="1"/>
    <s v="Mutual Fund"/>
    <s v="ICICI PRUDENTIAL MULTI ASSET FUND"/>
  </r>
  <r>
    <n v="208255"/>
    <x v="137"/>
    <x v="1164"/>
    <x v="0"/>
    <x v="0"/>
    <x v="1"/>
    <x v="0"/>
    <x v="0"/>
    <s v="Mutual Fund"/>
    <s v="hdfc multicap und"/>
  </r>
  <r>
    <n v="208248"/>
    <x v="137"/>
    <x v="702"/>
    <x v="11"/>
    <x v="0"/>
    <x v="1"/>
    <x v="1"/>
    <x v="0"/>
    <s v="Mutual Fund"/>
    <s v="mirae asset flexi cap fund"/>
  </r>
  <r>
    <n v="209289"/>
    <x v="137"/>
    <x v="484"/>
    <x v="7"/>
    <x v="0"/>
    <x v="1"/>
    <x v="0"/>
    <x v="0"/>
    <s v="Mutual Fund"/>
    <s v="quant flexi cap fund"/>
  </r>
  <r>
    <n v="208253"/>
    <x v="137"/>
    <x v="1165"/>
    <x v="11"/>
    <x v="0"/>
    <x v="1"/>
    <x v="0"/>
    <x v="0"/>
    <s v="Mutual Fund"/>
    <s v="Mirae Asset midcap Fund"/>
  </r>
  <r>
    <n v="208252"/>
    <x v="137"/>
    <x v="1165"/>
    <x v="11"/>
    <x v="0"/>
    <x v="1"/>
    <x v="0"/>
    <x v="0"/>
    <s v="Mutual Fund"/>
    <s v="Mirae Asset Emerging Bluechip Fund"/>
  </r>
  <r>
    <n v="208254"/>
    <x v="137"/>
    <x v="1165"/>
    <x v="11"/>
    <x v="0"/>
    <x v="1"/>
    <x v="0"/>
    <x v="0"/>
    <s v="Mutual Fund"/>
    <s v="Parag Parikh Flexi Cap"/>
  </r>
  <r>
    <n v="208251"/>
    <x v="137"/>
    <x v="1165"/>
    <x v="11"/>
    <x v="0"/>
    <x v="1"/>
    <x v="0"/>
    <x v="0"/>
    <s v="Mutual Fund"/>
    <s v="Axis Small Cap Fund"/>
  </r>
  <r>
    <n v="208236"/>
    <x v="137"/>
    <x v="1166"/>
    <x v="0"/>
    <x v="0"/>
    <x v="5"/>
    <x v="0"/>
    <x v="1"/>
    <s v="Mutual Fund"/>
    <s v="HDFC Focused 30 Fund"/>
  </r>
  <r>
    <n v="208241"/>
    <x v="137"/>
    <x v="1161"/>
    <x v="1"/>
    <x v="0"/>
    <x v="5"/>
    <x v="1"/>
    <x v="0"/>
    <s v="Mutual Fund"/>
    <s v="HDFC Focused 30 Fund"/>
  </r>
  <r>
    <n v="209290"/>
    <x v="137"/>
    <x v="484"/>
    <x v="1"/>
    <x v="0"/>
    <x v="1"/>
    <x v="0"/>
    <x v="1"/>
    <s v="Mutual Fund"/>
    <s v="quant flexi cap fund"/>
  </r>
  <r>
    <n v="208247"/>
    <x v="137"/>
    <x v="702"/>
    <x v="11"/>
    <x v="0"/>
    <x v="1"/>
    <x v="1"/>
    <x v="0"/>
    <s v="Mutual Fund"/>
    <s v="icici pru multi asset fund"/>
  </r>
  <r>
    <n v="208250"/>
    <x v="137"/>
    <x v="1167"/>
    <x v="5"/>
    <x v="0"/>
    <x v="1"/>
    <x v="0"/>
    <x v="0"/>
    <s v="Mutual Fund"/>
    <s v="Nippon India GROWTH FUND"/>
  </r>
  <r>
    <n v="208269"/>
    <x v="138"/>
    <x v="933"/>
    <x v="6"/>
    <x v="1"/>
    <x v="0"/>
    <x v="0"/>
    <x v="0"/>
    <s v="Mutual Fund"/>
    <s v="ICICI Prudential Multi Asset Fund"/>
  </r>
  <r>
    <n v="208265"/>
    <x v="138"/>
    <x v="1133"/>
    <x v="14"/>
    <x v="1"/>
    <x v="2"/>
    <x v="0"/>
    <x v="0"/>
    <s v="Mutual Fund"/>
    <s v="Mirae Asset Flexi-cap Fund"/>
  </r>
  <r>
    <n v="208263"/>
    <x v="138"/>
    <x v="1168"/>
    <x v="3"/>
    <x v="0"/>
    <x v="2"/>
    <x v="0"/>
    <x v="0"/>
    <s v="Mutual Fund"/>
    <s v="ICICI Prudential Multi-Asset Fund"/>
  </r>
  <r>
    <n v="208270"/>
    <x v="138"/>
    <x v="933"/>
    <x v="14"/>
    <x v="1"/>
    <x v="0"/>
    <x v="0"/>
    <x v="0"/>
    <s v="Mutual Fund"/>
    <s v="UTI Multi Asset fund"/>
  </r>
  <r>
    <n v="208260"/>
    <x v="138"/>
    <x v="1169"/>
    <x v="0"/>
    <x v="1"/>
    <x v="0"/>
    <x v="0"/>
    <x v="1"/>
    <s v="Mutual Fund"/>
    <s v="Quant Flexi Cap Fund"/>
  </r>
  <r>
    <n v="208261"/>
    <x v="138"/>
    <x v="1169"/>
    <x v="9"/>
    <x v="1"/>
    <x v="0"/>
    <x v="0"/>
    <x v="1"/>
    <s v="Mutual Fund"/>
    <s v="ICICI Prudential Multi Asset Fund"/>
  </r>
  <r>
    <n v="208271"/>
    <x v="138"/>
    <x v="933"/>
    <x v="6"/>
    <x v="1"/>
    <x v="0"/>
    <x v="0"/>
    <x v="0"/>
    <s v="Mutual Fund"/>
    <s v="Canara Robeco Small Cap fund"/>
  </r>
  <r>
    <n v="208262"/>
    <x v="138"/>
    <x v="1168"/>
    <x v="62"/>
    <x v="1"/>
    <x v="2"/>
    <x v="0"/>
    <x v="0"/>
    <s v="Mutual Fund"/>
    <s v="ICICI Prudential Multi-Asset Fund"/>
  </r>
  <r>
    <n v="208259"/>
    <x v="138"/>
    <x v="1170"/>
    <x v="4"/>
    <x v="0"/>
    <x v="5"/>
    <x v="0"/>
    <x v="0"/>
    <s v="Mutual Fund"/>
    <s v="HDFC Multicap Fund"/>
  </r>
  <r>
    <n v="208256"/>
    <x v="138"/>
    <x v="71"/>
    <x v="3"/>
    <x v="0"/>
    <x v="3"/>
    <x v="0"/>
    <x v="0"/>
    <s v="Mutual Fund"/>
    <s v="HDFC Multicap Fund"/>
  </r>
  <r>
    <n v="208258"/>
    <x v="138"/>
    <x v="344"/>
    <x v="4"/>
    <x v="0"/>
    <x v="5"/>
    <x v="0"/>
    <x v="0"/>
    <s v="Mutual Fund"/>
    <s v="HDFC Focused 30 Fund"/>
  </r>
  <r>
    <n v="209275"/>
    <x v="138"/>
    <x v="1171"/>
    <x v="10"/>
    <x v="0"/>
    <x v="1"/>
    <x v="0"/>
    <x v="0"/>
    <s v="Mutual Fund"/>
    <s v="HDFC Multicap Fund"/>
  </r>
  <r>
    <n v="208257"/>
    <x v="138"/>
    <x v="71"/>
    <x v="25"/>
    <x v="1"/>
    <x v="3"/>
    <x v="0"/>
    <x v="0"/>
    <s v="Mutual Fund"/>
    <s v="ICICI Multi Asset Fund"/>
  </r>
  <r>
    <n v="208266"/>
    <x v="138"/>
    <x v="1133"/>
    <x v="14"/>
    <x v="1"/>
    <x v="2"/>
    <x v="0"/>
    <x v="0"/>
    <s v="Mutual Fund"/>
    <s v="Kotak Multicap Fund"/>
  </r>
  <r>
    <n v="208264"/>
    <x v="138"/>
    <x v="1172"/>
    <x v="51"/>
    <x v="1"/>
    <x v="2"/>
    <x v="0"/>
    <x v="1"/>
    <s v="Mutual Fund"/>
    <s v="HDFC MULTI-CAP FUND"/>
  </r>
  <r>
    <n v="208267"/>
    <x v="138"/>
    <x v="1173"/>
    <x v="0"/>
    <x v="0"/>
    <x v="6"/>
    <x v="0"/>
    <x v="2"/>
    <s v="Mutual Fund"/>
    <s v="SBI SMALL CAP FUND"/>
  </r>
  <r>
    <n v="208268"/>
    <x v="138"/>
    <x v="1174"/>
    <x v="0"/>
    <x v="0"/>
    <x v="6"/>
    <x v="0"/>
    <x v="2"/>
    <s v="Mutual Fund"/>
    <s v="SBI SMALL CAP FUND"/>
  </r>
  <r>
    <n v="209283"/>
    <x v="139"/>
    <x v="105"/>
    <x v="1"/>
    <x v="0"/>
    <x v="5"/>
    <x v="0"/>
    <x v="0"/>
    <s v="Mutual Fund"/>
    <s v="HDFC Focused 30 Fund"/>
  </r>
  <r>
    <n v="209269"/>
    <x v="139"/>
    <x v="217"/>
    <x v="3"/>
    <x v="0"/>
    <x v="6"/>
    <x v="0"/>
    <x v="0"/>
    <s v="Mutual Fund"/>
    <s v="ICICI PRUDENTIAL MULTI ASSET FUND"/>
  </r>
  <r>
    <n v="209273"/>
    <x v="139"/>
    <x v="331"/>
    <x v="7"/>
    <x v="0"/>
    <x v="0"/>
    <x v="1"/>
    <x v="0"/>
    <s v="Mutual Fund"/>
    <s v="Kotak multi asset allocator FoF"/>
  </r>
  <r>
    <n v="209274"/>
    <x v="139"/>
    <x v="1175"/>
    <x v="6"/>
    <x v="1"/>
    <x v="5"/>
    <x v="1"/>
    <x v="0"/>
    <s v="Mutual Fund"/>
    <s v="HDFC Focused 30 Fund"/>
  </r>
  <r>
    <n v="209282"/>
    <x v="139"/>
    <x v="1176"/>
    <x v="7"/>
    <x v="0"/>
    <x v="5"/>
    <x v="0"/>
    <x v="0"/>
    <s v="Mutual Fund"/>
    <s v="HDFC Focused 30 Fund"/>
  </r>
  <r>
    <n v="209276"/>
    <x v="139"/>
    <x v="1177"/>
    <x v="1"/>
    <x v="0"/>
    <x v="1"/>
    <x v="1"/>
    <x v="0"/>
    <s v="Mutual Fund"/>
    <s v="ICICI PRU Multi Asset Fund"/>
  </r>
  <r>
    <n v="209270"/>
    <x v="139"/>
    <x v="566"/>
    <x v="14"/>
    <x v="1"/>
    <x v="5"/>
    <x v="0"/>
    <x v="1"/>
    <s v="Mutual Fund"/>
    <s v="kotak Multicap Fund"/>
  </r>
  <r>
    <n v="209272"/>
    <x v="139"/>
    <x v="645"/>
    <x v="7"/>
    <x v="0"/>
    <x v="5"/>
    <x v="0"/>
    <x v="0"/>
    <s v="Mutual Fund"/>
    <s v="kotak Multicap Fund"/>
  </r>
  <r>
    <n v="209271"/>
    <x v="139"/>
    <x v="1175"/>
    <x v="3"/>
    <x v="0"/>
    <x v="5"/>
    <x v="1"/>
    <x v="0"/>
    <s v="Mutual Fund"/>
    <s v="ICICI PRU Multi Asset Fund"/>
  </r>
  <r>
    <n v="209295"/>
    <x v="140"/>
    <x v="742"/>
    <x v="4"/>
    <x v="1"/>
    <x v="0"/>
    <x v="0"/>
    <x v="0"/>
    <s v="Mutual Fund"/>
    <s v="Mirae Asset Hybrid equity Fund"/>
  </r>
  <r>
    <n v="209293"/>
    <x v="140"/>
    <x v="742"/>
    <x v="5"/>
    <x v="0"/>
    <x v="0"/>
    <x v="0"/>
    <x v="1"/>
    <s v="Mutual Fund"/>
    <s v="JM Flexi Cap fund"/>
  </r>
  <r>
    <n v="209287"/>
    <x v="140"/>
    <x v="1178"/>
    <x v="1"/>
    <x v="0"/>
    <x v="0"/>
    <x v="0"/>
    <x v="0"/>
    <s v="Mutual Fund"/>
    <s v="Mirae Asset Cash Management fund"/>
  </r>
  <r>
    <n v="209278"/>
    <x v="140"/>
    <x v="137"/>
    <x v="14"/>
    <x v="1"/>
    <x v="4"/>
    <x v="0"/>
    <x v="0"/>
    <s v="Mutual Fund"/>
    <s v="HDFC MULTICAP FUND"/>
  </r>
  <r>
    <n v="209279"/>
    <x v="140"/>
    <x v="1145"/>
    <x v="1"/>
    <x v="1"/>
    <x v="4"/>
    <x v="1"/>
    <x v="0"/>
    <s v="Mutual Fund"/>
    <s v="PPFAS TAXSAVER FUND"/>
  </r>
  <r>
    <n v="209277"/>
    <x v="140"/>
    <x v="1145"/>
    <x v="1"/>
    <x v="0"/>
    <x v="4"/>
    <x v="1"/>
    <x v="0"/>
    <s v="Mutual Fund"/>
    <s v="Kotak Taxsaver Fund"/>
  </r>
  <r>
    <n v="209291"/>
    <x v="140"/>
    <x v="1179"/>
    <x v="0"/>
    <x v="0"/>
    <x v="2"/>
    <x v="0"/>
    <x v="0"/>
    <s v="Mutual Fund"/>
    <s v="ICICI Prudential Multi-Asset Fund"/>
  </r>
  <r>
    <n v="209285"/>
    <x v="140"/>
    <x v="56"/>
    <x v="7"/>
    <x v="0"/>
    <x v="5"/>
    <x v="0"/>
    <x v="0"/>
    <s v="Mutual Fund"/>
    <s v="Tata Large &amp; Midcap Fund"/>
  </r>
  <r>
    <n v="209281"/>
    <x v="140"/>
    <x v="1180"/>
    <x v="11"/>
    <x v="0"/>
    <x v="3"/>
    <x v="1"/>
    <x v="0"/>
    <s v="Mutual Fund"/>
    <s v="HDFC Multicap Fund"/>
  </r>
  <r>
    <n v="209284"/>
    <x v="140"/>
    <x v="56"/>
    <x v="7"/>
    <x v="0"/>
    <x v="5"/>
    <x v="0"/>
    <x v="1"/>
    <s v="Mutual Fund"/>
    <s v="Quant Flexicap Fund"/>
  </r>
  <r>
    <n v="209296"/>
    <x v="140"/>
    <x v="1181"/>
    <x v="1"/>
    <x v="1"/>
    <x v="5"/>
    <x v="0"/>
    <x v="1"/>
    <s v="Mutual Fund"/>
    <s v="HDFC Focused 30 Fund"/>
  </r>
  <r>
    <n v="209288"/>
    <x v="140"/>
    <x v="1182"/>
    <x v="3"/>
    <x v="0"/>
    <x v="6"/>
    <x v="0"/>
    <x v="0"/>
    <s v="Mutual Fund"/>
    <s v="HDFC MULTI CAP FUND"/>
  </r>
  <r>
    <n v="209292"/>
    <x v="140"/>
    <x v="1179"/>
    <x v="0"/>
    <x v="0"/>
    <x v="2"/>
    <x v="0"/>
    <x v="0"/>
    <s v="Mutual Fund"/>
    <s v="HDFC MULTI-CAP FUND"/>
  </r>
  <r>
    <n v="209280"/>
    <x v="140"/>
    <x v="1180"/>
    <x v="11"/>
    <x v="0"/>
    <x v="3"/>
    <x v="1"/>
    <x v="0"/>
    <s v="Mutual Fund"/>
    <s v="ICICI Multi Asset Fund"/>
  </r>
  <r>
    <n v="209286"/>
    <x v="140"/>
    <x v="1183"/>
    <x v="0"/>
    <x v="0"/>
    <x v="6"/>
    <x v="0"/>
    <x v="0"/>
    <s v="Mutual Fund"/>
    <s v="ICICI PRUDENTIAL SAVINGS FUND"/>
  </r>
  <r>
    <n v="209301"/>
    <x v="141"/>
    <x v="1184"/>
    <x v="0"/>
    <x v="0"/>
    <x v="6"/>
    <x v="0"/>
    <x v="0"/>
    <s v="Mutual Fund"/>
    <s v="ICICI PRUDENTIAL MULTI ASSET FUND"/>
  </r>
  <r>
    <n v="209300"/>
    <x v="141"/>
    <x v="1184"/>
    <x v="0"/>
    <x v="0"/>
    <x v="6"/>
    <x v="0"/>
    <x v="0"/>
    <s v="Mutual Fund"/>
    <s v="HDFC FOCUSED 30 FUND"/>
  </r>
  <r>
    <n v="209303"/>
    <x v="141"/>
    <x v="850"/>
    <x v="39"/>
    <x v="1"/>
    <x v="4"/>
    <x v="0"/>
    <x v="0"/>
    <s v="Mutual Fund"/>
    <s v="ICICI MULTI ASSET FUND"/>
  </r>
  <r>
    <n v="209299"/>
    <x v="141"/>
    <x v="850"/>
    <x v="1"/>
    <x v="0"/>
    <x v="4"/>
    <x v="0"/>
    <x v="0"/>
    <s v="Mutual Fund"/>
    <s v="HDFC Multicap fund"/>
  </r>
  <r>
    <n v="209317"/>
    <x v="141"/>
    <x v="33"/>
    <x v="0"/>
    <x v="0"/>
    <x v="1"/>
    <x v="0"/>
    <x v="0"/>
    <s v="Mutual Fund"/>
    <s v="KOTAK MULTICAP FUND"/>
  </r>
  <r>
    <n v="209316"/>
    <x v="141"/>
    <x v="33"/>
    <x v="0"/>
    <x v="0"/>
    <x v="1"/>
    <x v="0"/>
    <x v="0"/>
    <s v="Mutual Fund"/>
    <s v="Mirae Asset Flexi Cap Fund"/>
  </r>
  <r>
    <n v="209315"/>
    <x v="141"/>
    <x v="33"/>
    <x v="0"/>
    <x v="0"/>
    <x v="1"/>
    <x v="0"/>
    <x v="0"/>
    <s v="Mutual Fund"/>
    <s v="Canara Robeco Focused Equity Fund"/>
  </r>
  <r>
    <n v="209297"/>
    <x v="141"/>
    <x v="1185"/>
    <x v="11"/>
    <x v="0"/>
    <x v="5"/>
    <x v="0"/>
    <x v="0"/>
    <s v="Mutual Fund"/>
    <s v="HDFC Focused 30 Fund"/>
  </r>
  <r>
    <n v="209302"/>
    <x v="141"/>
    <x v="1184"/>
    <x v="0"/>
    <x v="0"/>
    <x v="6"/>
    <x v="0"/>
    <x v="0"/>
    <s v="Mutual Fund"/>
    <s v="MIRAE ASSET GREAT CONSUMER FUND"/>
  </r>
  <r>
    <n v="209298"/>
    <x v="141"/>
    <x v="1185"/>
    <x v="6"/>
    <x v="1"/>
    <x v="5"/>
    <x v="0"/>
    <x v="0"/>
    <s v="Mutual Fund"/>
    <s v="HDFC Focused 30 Fund"/>
  </r>
  <r>
    <n v="209309"/>
    <x v="142"/>
    <x v="1186"/>
    <x v="10"/>
    <x v="0"/>
    <x v="2"/>
    <x v="0"/>
    <x v="1"/>
    <s v="Mutual Fund"/>
    <s v="Quant Flexi-Cap Fund"/>
  </r>
  <r>
    <n v="209307"/>
    <x v="142"/>
    <x v="835"/>
    <x v="0"/>
    <x v="0"/>
    <x v="6"/>
    <x v="0"/>
    <x v="1"/>
    <s v="Mutual Fund"/>
    <s v="HDFC FOCUSED 30 FUND"/>
  </r>
  <r>
    <n v="209304"/>
    <x v="142"/>
    <x v="1187"/>
    <x v="0"/>
    <x v="0"/>
    <x v="6"/>
    <x v="0"/>
    <x v="0"/>
    <s v="Mutual Fund"/>
    <s v="MIRAE ASSET TAX SAVER FUND"/>
  </r>
  <r>
    <n v="209310"/>
    <x v="142"/>
    <x v="1188"/>
    <x v="3"/>
    <x v="0"/>
    <x v="2"/>
    <x v="1"/>
    <x v="0"/>
    <s v="Mutual Fund"/>
    <s v="ICICI Prudential Equity &amp; Debt Fund"/>
  </r>
  <r>
    <n v="209311"/>
    <x v="142"/>
    <x v="1188"/>
    <x v="10"/>
    <x v="0"/>
    <x v="2"/>
    <x v="1"/>
    <x v="0"/>
    <s v="Mutual Fund"/>
    <s v="Mirae Asset Flexi-cap Fund"/>
  </r>
  <r>
    <n v="209308"/>
    <x v="142"/>
    <x v="1186"/>
    <x v="11"/>
    <x v="0"/>
    <x v="2"/>
    <x v="0"/>
    <x v="1"/>
    <s v="Mutual Fund"/>
    <s v="Kotak Equity Opportunities Fund"/>
  </r>
  <r>
    <n v="209312"/>
    <x v="142"/>
    <x v="1188"/>
    <x v="3"/>
    <x v="0"/>
    <x v="2"/>
    <x v="1"/>
    <x v="0"/>
    <s v="Mutual Fund"/>
    <s v="HDFC MULTI-CAP FUND"/>
  </r>
  <r>
    <n v="209313"/>
    <x v="142"/>
    <x v="137"/>
    <x v="0"/>
    <x v="0"/>
    <x v="2"/>
    <x v="0"/>
    <x v="0"/>
    <s v="Mutual Fund"/>
    <s v="Mirae Asset Great Consumer Fund"/>
  </r>
  <r>
    <n v="209306"/>
    <x v="142"/>
    <x v="1057"/>
    <x v="1"/>
    <x v="0"/>
    <x v="3"/>
    <x v="0"/>
    <x v="0"/>
    <s v="Mutual Fund"/>
    <s v="HDFC FOCUSED 30 FUND"/>
  </r>
  <r>
    <n v="209320"/>
    <x v="142"/>
    <x v="1189"/>
    <x v="3"/>
    <x v="0"/>
    <x v="5"/>
    <x v="0"/>
    <x v="0"/>
    <s v="Mutual Fund"/>
    <s v="HDFC Focused 30 Fund"/>
  </r>
  <r>
    <n v="209321"/>
    <x v="142"/>
    <x v="1190"/>
    <x v="1"/>
    <x v="0"/>
    <x v="5"/>
    <x v="0"/>
    <x v="1"/>
    <s v="Mutual Fund"/>
    <s v="kotak Multicap Fund"/>
  </r>
  <r>
    <n v="209319"/>
    <x v="142"/>
    <x v="566"/>
    <x v="51"/>
    <x v="0"/>
    <x v="5"/>
    <x v="0"/>
    <x v="1"/>
    <s v="Mutual Fund"/>
    <s v="ICICI PRU Multi Asset Fund"/>
  </r>
  <r>
    <n v="209318"/>
    <x v="142"/>
    <x v="291"/>
    <x v="7"/>
    <x v="0"/>
    <x v="5"/>
    <x v="0"/>
    <x v="1"/>
    <s v="Mutual Fund"/>
    <s v="Axis Nasdaq 100 fund of fund"/>
  </r>
  <r>
    <n v="209322"/>
    <x v="142"/>
    <x v="265"/>
    <x v="10"/>
    <x v="0"/>
    <x v="1"/>
    <x v="0"/>
    <x v="0"/>
    <s v="Mutual Fund"/>
    <s v="HDFC Focused 30 Fund"/>
  </r>
  <r>
    <n v="209323"/>
    <x v="142"/>
    <x v="65"/>
    <x v="7"/>
    <x v="0"/>
    <x v="3"/>
    <x v="0"/>
    <x v="0"/>
    <s v="Mutual Fund"/>
    <s v="canara robeco small cap fund"/>
  </r>
  <r>
    <n v="209324"/>
    <x v="142"/>
    <x v="65"/>
    <x v="7"/>
    <x v="0"/>
    <x v="3"/>
    <x v="0"/>
    <x v="0"/>
    <s v="Mutual Fund"/>
    <s v="ICICI Multi Asset Fund"/>
  </r>
  <r>
    <n v="209314"/>
    <x v="142"/>
    <x v="1191"/>
    <x v="0"/>
    <x v="0"/>
    <x v="3"/>
    <x v="0"/>
    <x v="1"/>
    <s v="Mutual Fund"/>
    <s v="HDFC Multicap Fund"/>
  </r>
  <r>
    <n v="209305"/>
    <x v="142"/>
    <x v="1057"/>
    <x v="1"/>
    <x v="0"/>
    <x v="3"/>
    <x v="0"/>
    <x v="0"/>
    <s v="Mutual Fund"/>
    <s v="SBI Small Cap Fund"/>
  </r>
  <r>
    <n v="209329"/>
    <x v="142"/>
    <x v="377"/>
    <x v="3"/>
    <x v="0"/>
    <x v="5"/>
    <x v="0"/>
    <x v="0"/>
    <s v="Mutual Fund"/>
    <s v="HDFC Focused 30 Fund"/>
  </r>
  <r>
    <n v="209326"/>
    <x v="143"/>
    <x v="228"/>
    <x v="0"/>
    <x v="0"/>
    <x v="2"/>
    <x v="0"/>
    <x v="0"/>
    <s v="Mutual Fund"/>
    <s v="ICICI Prudential Multi-Asset Fund"/>
  </r>
  <r>
    <n v="209330"/>
    <x v="143"/>
    <x v="322"/>
    <x v="1"/>
    <x v="0"/>
    <x v="1"/>
    <x v="0"/>
    <x v="0"/>
    <s v="Mutual Fund"/>
    <s v="mirae asset flexi cap fund"/>
  </r>
  <r>
    <n v="209328"/>
    <x v="143"/>
    <x v="528"/>
    <x v="11"/>
    <x v="0"/>
    <x v="6"/>
    <x v="0"/>
    <x v="0"/>
    <s v="Mutual Fund"/>
    <s v="ICICI PRUDENTIAL MULTI ASSET FUND"/>
  </r>
  <r>
    <n v="209325"/>
    <x v="143"/>
    <x v="1192"/>
    <x v="3"/>
    <x v="0"/>
    <x v="6"/>
    <x v="0"/>
    <x v="0"/>
    <s v="Mutual Fund"/>
    <s v="HDFC FOCUSED 30 FUND"/>
  </r>
  <r>
    <n v="209331"/>
    <x v="143"/>
    <x v="322"/>
    <x v="1"/>
    <x v="0"/>
    <x v="1"/>
    <x v="0"/>
    <x v="0"/>
    <s v="Mutual Fund"/>
    <s v="canara rebeco focused fund"/>
  </r>
  <r>
    <n v="209327"/>
    <x v="143"/>
    <x v="528"/>
    <x v="11"/>
    <x v="0"/>
    <x v="6"/>
    <x v="0"/>
    <x v="0"/>
    <s v="Mutual Fund"/>
    <s v="HDFC FOCUSED 30 FUND"/>
  </r>
  <r>
    <n v="209341"/>
    <x v="144"/>
    <x v="1193"/>
    <x v="3"/>
    <x v="0"/>
    <x v="6"/>
    <x v="0"/>
    <x v="0"/>
    <s v="Mutual Fund"/>
    <s v="ICICI PRUDENTIAL EQUITY &amp; DEBT FUND"/>
  </r>
  <r>
    <n v="209332"/>
    <x v="144"/>
    <x v="1194"/>
    <x v="1"/>
    <x v="0"/>
    <x v="6"/>
    <x v="0"/>
    <x v="2"/>
    <s v="Mutual Fund"/>
    <s v="AXIS GROWTH OPPORTUNITIES FUND"/>
  </r>
  <r>
    <n v="209340"/>
    <x v="144"/>
    <x v="1193"/>
    <x v="3"/>
    <x v="0"/>
    <x v="6"/>
    <x v="0"/>
    <x v="0"/>
    <s v="Mutual Fund"/>
    <s v="HDFC FOCUSED 30 FUND"/>
  </r>
  <r>
    <n v="209336"/>
    <x v="144"/>
    <x v="257"/>
    <x v="0"/>
    <x v="0"/>
    <x v="2"/>
    <x v="0"/>
    <x v="1"/>
    <s v="Mutual Fund"/>
    <s v="ICICI Prudential Multi-Asset Fund"/>
  </r>
  <r>
    <n v="209339"/>
    <x v="144"/>
    <x v="512"/>
    <x v="0"/>
    <x v="0"/>
    <x v="2"/>
    <x v="0"/>
    <x v="0"/>
    <s v="Mutual Fund"/>
    <s v="Kotak Equity Opportunities Fund"/>
  </r>
  <r>
    <n v="209334"/>
    <x v="144"/>
    <x v="1195"/>
    <x v="29"/>
    <x v="1"/>
    <x v="3"/>
    <x v="0"/>
    <x v="1"/>
    <s v="Mutual Fund"/>
    <s v="HDFC FOCUSED 30 FUND"/>
  </r>
  <r>
    <n v="209337"/>
    <x v="144"/>
    <x v="257"/>
    <x v="0"/>
    <x v="0"/>
    <x v="2"/>
    <x v="0"/>
    <x v="1"/>
    <s v="Mutual Fund"/>
    <s v="Mirae Asset Flexi-cap Fund"/>
  </r>
  <r>
    <n v="209338"/>
    <x v="144"/>
    <x v="512"/>
    <x v="0"/>
    <x v="0"/>
    <x v="2"/>
    <x v="0"/>
    <x v="0"/>
    <s v="Mutual Fund"/>
    <s v="ICICI Prudential Multi-Asset Fund"/>
  </r>
  <r>
    <n v="209342"/>
    <x v="144"/>
    <x v="646"/>
    <x v="11"/>
    <x v="0"/>
    <x v="6"/>
    <x v="0"/>
    <x v="1"/>
    <s v="Mutual Fund"/>
    <s v="HDFC FOCUSED 30 FUND"/>
  </r>
  <r>
    <n v="209352"/>
    <x v="144"/>
    <x v="1196"/>
    <x v="0"/>
    <x v="0"/>
    <x v="1"/>
    <x v="1"/>
    <x v="0"/>
    <s v="Mutual Fund"/>
    <s v="Canara Robeco Focused Equity Fund"/>
  </r>
  <r>
    <n v="209353"/>
    <x v="144"/>
    <x v="1196"/>
    <x v="0"/>
    <x v="0"/>
    <x v="1"/>
    <x v="1"/>
    <x v="0"/>
    <s v="Mutual Fund"/>
    <s v="HDFC Focused 30 Fund"/>
  </r>
  <r>
    <n v="209348"/>
    <x v="144"/>
    <x v="1197"/>
    <x v="1"/>
    <x v="0"/>
    <x v="1"/>
    <x v="0"/>
    <x v="0"/>
    <s v="Mutual Fund"/>
    <s v="HDFC Focused 30 Fund"/>
  </r>
  <r>
    <n v="209349"/>
    <x v="144"/>
    <x v="1197"/>
    <x v="1"/>
    <x v="0"/>
    <x v="1"/>
    <x v="0"/>
    <x v="0"/>
    <s v="Mutual Fund"/>
    <s v="Quant Flexi Cap Fund"/>
  </r>
  <r>
    <n v="209354"/>
    <x v="144"/>
    <x v="1196"/>
    <x v="0"/>
    <x v="0"/>
    <x v="1"/>
    <x v="1"/>
    <x v="0"/>
    <s v="Mutual Fund"/>
    <s v="Mirae Asset Flexi Cap Fund"/>
  </r>
  <r>
    <n v="209335"/>
    <x v="144"/>
    <x v="1195"/>
    <x v="25"/>
    <x v="1"/>
    <x v="3"/>
    <x v="0"/>
    <x v="0"/>
    <s v="Mutual Fund"/>
    <s v="HDFC FOCUSED 30 FUND"/>
  </r>
  <r>
    <n v="209343"/>
    <x v="144"/>
    <x v="1198"/>
    <x v="53"/>
    <x v="1"/>
    <x v="3"/>
    <x v="0"/>
    <x v="1"/>
    <s v="Mutual Fund"/>
    <s v="HDFC FOCUSED 30 FUND"/>
  </r>
  <r>
    <n v="209333"/>
    <x v="144"/>
    <x v="39"/>
    <x v="67"/>
    <x v="1"/>
    <x v="5"/>
    <x v="0"/>
    <x v="0"/>
    <s v="Mutual Fund"/>
    <s v="Parag Parikh Tax Saver Fund"/>
  </r>
  <r>
    <n v="209355"/>
    <x v="144"/>
    <x v="1196"/>
    <x v="0"/>
    <x v="0"/>
    <x v="1"/>
    <x v="1"/>
    <x v="0"/>
    <s v="Mutual Fund"/>
    <s v="ICICI Pru Multi Asset Fund"/>
  </r>
  <r>
    <n v="209359"/>
    <x v="145"/>
    <x v="146"/>
    <x v="0"/>
    <x v="0"/>
    <x v="6"/>
    <x v="0"/>
    <x v="0"/>
    <s v="Mutual Fund"/>
    <s v="MIRAE ASSET FLEXI CAP FUND"/>
  </r>
  <r>
    <n v="209351"/>
    <x v="145"/>
    <x v="1199"/>
    <x v="5"/>
    <x v="0"/>
    <x v="6"/>
    <x v="0"/>
    <x v="0"/>
    <s v="Mutual Fund"/>
    <s v="ICICI PRUDENTIAL MULTI ASSET FUND"/>
  </r>
  <r>
    <n v="209345"/>
    <x v="145"/>
    <x v="1088"/>
    <x v="0"/>
    <x v="0"/>
    <x v="2"/>
    <x v="0"/>
    <x v="0"/>
    <s v="Mutual Fund"/>
    <s v="Union Flexi-cap Fund"/>
  </r>
  <r>
    <n v="209344"/>
    <x v="145"/>
    <x v="201"/>
    <x v="68"/>
    <x v="0"/>
    <x v="2"/>
    <x v="0"/>
    <x v="0"/>
    <s v="Mutual Fund"/>
    <s v="Mirae Asset Flexi-cap Fund"/>
  </r>
  <r>
    <n v="209358"/>
    <x v="145"/>
    <x v="1200"/>
    <x v="0"/>
    <x v="0"/>
    <x v="5"/>
    <x v="0"/>
    <x v="0"/>
    <s v="Mutual Fund"/>
    <s v="HDFC Focused 30 Fund"/>
  </r>
  <r>
    <n v="209356"/>
    <x v="145"/>
    <x v="616"/>
    <x v="3"/>
    <x v="0"/>
    <x v="1"/>
    <x v="0"/>
    <x v="0"/>
    <s v="Mutual Fund"/>
    <s v="axis multicap fund"/>
  </r>
  <r>
    <n v="209357"/>
    <x v="145"/>
    <x v="616"/>
    <x v="1"/>
    <x v="0"/>
    <x v="1"/>
    <x v="0"/>
    <x v="0"/>
    <s v="Mutual Fund"/>
    <s v="quant flexi cap fund"/>
  </r>
  <r>
    <n v="209350"/>
    <x v="145"/>
    <x v="1199"/>
    <x v="5"/>
    <x v="0"/>
    <x v="6"/>
    <x v="0"/>
    <x v="0"/>
    <s v="Mutual Fund"/>
    <s v="HDFC FOCUSED 30 FUND"/>
  </r>
  <r>
    <n v="209347"/>
    <x v="145"/>
    <x v="763"/>
    <x v="11"/>
    <x v="0"/>
    <x v="6"/>
    <x v="0"/>
    <x v="0"/>
    <s v="Mutual Fund"/>
    <s v="ICICI PRUDENTIAL MULTI ASSET FUND"/>
  </r>
  <r>
    <n v="209346"/>
    <x v="145"/>
    <x v="763"/>
    <x v="11"/>
    <x v="0"/>
    <x v="6"/>
    <x v="0"/>
    <x v="0"/>
    <s v="Mutual Fund"/>
    <s v="HDFC FOCUSED 30 FUND"/>
  </r>
  <r>
    <n v="209360"/>
    <x v="146"/>
    <x v="861"/>
    <x v="1"/>
    <x v="0"/>
    <x v="2"/>
    <x v="0"/>
    <x v="0"/>
    <s v="Mutual Fund"/>
    <s v="ICICI Prudential Multi-Asset Fund"/>
  </r>
  <r>
    <n v="209384"/>
    <x v="146"/>
    <x v="1201"/>
    <x v="3"/>
    <x v="0"/>
    <x v="0"/>
    <x v="1"/>
    <x v="0"/>
    <s v="Mutual Fund"/>
    <s v="Parag parikh Tax saver fund"/>
  </r>
  <r>
    <n v="209371"/>
    <x v="146"/>
    <x v="1202"/>
    <x v="1"/>
    <x v="0"/>
    <x v="0"/>
    <x v="1"/>
    <x v="0"/>
    <s v="Mutual Fund"/>
    <s v="Kotak Multicap fund"/>
  </r>
  <r>
    <n v="209365"/>
    <x v="146"/>
    <x v="1203"/>
    <x v="5"/>
    <x v="0"/>
    <x v="2"/>
    <x v="0"/>
    <x v="0"/>
    <s v="Mutual Fund"/>
    <s v="HDFC Focused 30 Fund"/>
  </r>
  <r>
    <n v="209368"/>
    <x v="146"/>
    <x v="292"/>
    <x v="1"/>
    <x v="0"/>
    <x v="2"/>
    <x v="0"/>
    <x v="0"/>
    <s v="Mutual Fund"/>
    <s v="ICICI Prudential Multi-Asset Fund"/>
  </r>
  <r>
    <n v="209363"/>
    <x v="146"/>
    <x v="1203"/>
    <x v="1"/>
    <x v="0"/>
    <x v="2"/>
    <x v="0"/>
    <x v="1"/>
    <s v="Mutual Fund"/>
    <s v="Mirae Asset Flexi-cap Fund"/>
  </r>
  <r>
    <n v="209364"/>
    <x v="146"/>
    <x v="1203"/>
    <x v="19"/>
    <x v="0"/>
    <x v="2"/>
    <x v="0"/>
    <x v="1"/>
    <s v="Mutual Fund"/>
    <s v="HDFC Focused 30 Fund"/>
  </r>
  <r>
    <n v="209385"/>
    <x v="146"/>
    <x v="1201"/>
    <x v="1"/>
    <x v="0"/>
    <x v="0"/>
    <x v="1"/>
    <x v="0"/>
    <s v="Mutual Fund"/>
    <s v="Bank of India Tax advantage fund"/>
  </r>
  <r>
    <n v="209374"/>
    <x v="146"/>
    <x v="91"/>
    <x v="12"/>
    <x v="1"/>
    <x v="0"/>
    <x v="0"/>
    <x v="0"/>
    <s v="Mutual Fund"/>
    <s v="Quant Flexi Cap Fund"/>
  </r>
  <r>
    <n v="209373"/>
    <x v="146"/>
    <x v="91"/>
    <x v="12"/>
    <x v="1"/>
    <x v="0"/>
    <x v="0"/>
    <x v="0"/>
    <s v="Mutual Fund"/>
    <s v="Kotak multi asset allocator FoF"/>
  </r>
  <r>
    <n v="209381"/>
    <x v="146"/>
    <x v="728"/>
    <x v="3"/>
    <x v="0"/>
    <x v="6"/>
    <x v="0"/>
    <x v="0"/>
    <s v="Mutual Fund"/>
    <s v="HDFC FOCUSED 30 FUND"/>
  </r>
  <r>
    <n v="209370"/>
    <x v="146"/>
    <x v="1202"/>
    <x v="1"/>
    <x v="0"/>
    <x v="0"/>
    <x v="1"/>
    <x v="0"/>
    <s v="Mutual Fund"/>
    <s v="ICICI Prudential Multi Asset Fund"/>
  </r>
  <r>
    <n v="209387"/>
    <x v="146"/>
    <x v="1201"/>
    <x v="25"/>
    <x v="1"/>
    <x v="0"/>
    <x v="1"/>
    <x v="0"/>
    <s v="Mutual Fund"/>
    <s v="ICICI Prudential Multi Asset Fund"/>
  </r>
  <r>
    <n v="209386"/>
    <x v="146"/>
    <x v="1204"/>
    <x v="1"/>
    <x v="0"/>
    <x v="0"/>
    <x v="1"/>
    <x v="0"/>
    <s v="Mutual Fund"/>
    <s v="ICICI Prudential Multi Asset Fund"/>
  </r>
  <r>
    <n v="209372"/>
    <x v="146"/>
    <x v="91"/>
    <x v="12"/>
    <x v="1"/>
    <x v="0"/>
    <x v="0"/>
    <x v="0"/>
    <s v="Mutual Fund"/>
    <s v="ICICI Prudential Multi Asset Fund"/>
  </r>
  <r>
    <n v="209388"/>
    <x v="146"/>
    <x v="1201"/>
    <x v="6"/>
    <x v="1"/>
    <x v="0"/>
    <x v="1"/>
    <x v="0"/>
    <s v="Mutual Fund"/>
    <s v="Quant Flexi Cap Fund"/>
  </r>
  <r>
    <n v="209378"/>
    <x v="146"/>
    <x v="1205"/>
    <x v="0"/>
    <x v="0"/>
    <x v="2"/>
    <x v="0"/>
    <x v="0"/>
    <s v="Mutual Fund"/>
    <s v="Parag Parikh Flexi-cap Fund"/>
  </r>
  <r>
    <n v="210389"/>
    <x v="146"/>
    <x v="1206"/>
    <x v="3"/>
    <x v="0"/>
    <x v="3"/>
    <x v="0"/>
    <x v="0"/>
    <s v="Mutual Fund"/>
    <s v="QUANT FLEXICAP FUND"/>
  </r>
  <r>
    <n v="210387"/>
    <x v="146"/>
    <x v="1206"/>
    <x v="3"/>
    <x v="0"/>
    <x v="3"/>
    <x v="0"/>
    <x v="0"/>
    <s v="Mutual Fund"/>
    <s v="Mirae Asset Tax Saver Fund"/>
  </r>
  <r>
    <n v="209379"/>
    <x v="146"/>
    <x v="533"/>
    <x v="1"/>
    <x v="0"/>
    <x v="3"/>
    <x v="0"/>
    <x v="0"/>
    <s v="Mutual Fund"/>
    <s v="HDFC FOCUSED 30 FUND"/>
  </r>
  <r>
    <n v="209366"/>
    <x v="146"/>
    <x v="1159"/>
    <x v="0"/>
    <x v="0"/>
    <x v="3"/>
    <x v="0"/>
    <x v="0"/>
    <s v="Mutual Fund"/>
    <s v="HDFC FOCUSED 30 FUND"/>
  </r>
  <r>
    <n v="209376"/>
    <x v="146"/>
    <x v="1207"/>
    <x v="3"/>
    <x v="0"/>
    <x v="1"/>
    <x v="0"/>
    <x v="0"/>
    <s v="Mutual Fund"/>
    <s v="Mirae Asset Flexi-cap Fund"/>
  </r>
  <r>
    <n v="209375"/>
    <x v="146"/>
    <x v="1207"/>
    <x v="3"/>
    <x v="0"/>
    <x v="1"/>
    <x v="0"/>
    <x v="0"/>
    <s v="Mutual Fund"/>
    <s v="HDFC FOCUSED 30 FUND"/>
  </r>
  <r>
    <n v="210386"/>
    <x v="146"/>
    <x v="1206"/>
    <x v="3"/>
    <x v="0"/>
    <x v="3"/>
    <x v="0"/>
    <x v="0"/>
    <s v="Mutual Fund"/>
    <s v="BOI AXA TAX ADVANTAGE FUND"/>
  </r>
  <r>
    <n v="210385"/>
    <x v="146"/>
    <x v="1206"/>
    <x v="3"/>
    <x v="0"/>
    <x v="3"/>
    <x v="0"/>
    <x v="0"/>
    <s v="Mutual Fund"/>
    <s v="PARAG PARIKH TAX SAVER FUND"/>
  </r>
  <r>
    <n v="209382"/>
    <x v="146"/>
    <x v="1208"/>
    <x v="1"/>
    <x v="0"/>
    <x v="3"/>
    <x v="0"/>
    <x v="0"/>
    <s v="Mutual Fund"/>
    <s v="HSBC Small Cap Fund"/>
  </r>
  <r>
    <n v="209380"/>
    <x v="146"/>
    <x v="1209"/>
    <x v="3"/>
    <x v="0"/>
    <x v="6"/>
    <x v="0"/>
    <x v="0"/>
    <s v="Mutual Fund"/>
    <s v="ICICI PRUDENTIAL MULTI ASSET FUND"/>
  </r>
  <r>
    <n v="209361"/>
    <x v="146"/>
    <x v="1210"/>
    <x v="11"/>
    <x v="0"/>
    <x v="6"/>
    <x v="1"/>
    <x v="0"/>
    <s v="Mutual Fund"/>
    <s v="ICICI PRUDENTIAL EQUITY &amp; DEBT FUND"/>
  </r>
  <r>
    <n v="209377"/>
    <x v="146"/>
    <x v="1205"/>
    <x v="0"/>
    <x v="0"/>
    <x v="2"/>
    <x v="0"/>
    <x v="0"/>
    <s v="Mutual Fund"/>
    <s v="HDFC Focused 30 Fund"/>
  </r>
  <r>
    <n v="209367"/>
    <x v="146"/>
    <x v="1211"/>
    <x v="0"/>
    <x v="0"/>
    <x v="2"/>
    <x v="0"/>
    <x v="0"/>
    <s v="Mutual Fund"/>
    <s v="ICICI Prudential Multi-Asset Fund"/>
  </r>
  <r>
    <n v="209369"/>
    <x v="146"/>
    <x v="1212"/>
    <x v="2"/>
    <x v="0"/>
    <x v="6"/>
    <x v="0"/>
    <x v="1"/>
    <s v="Mutual Fund"/>
    <s v="HDFC FOCUSED 30 FUND"/>
  </r>
  <r>
    <n v="210388"/>
    <x v="146"/>
    <x v="1206"/>
    <x v="3"/>
    <x v="0"/>
    <x v="3"/>
    <x v="0"/>
    <x v="0"/>
    <s v="Mutual Fund"/>
    <s v="Canara Robeco Focused Equity Fund"/>
  </r>
  <r>
    <n v="209383"/>
    <x v="146"/>
    <x v="1213"/>
    <x v="69"/>
    <x v="1"/>
    <x v="6"/>
    <x v="0"/>
    <x v="1"/>
    <s v="Mutual Fund"/>
    <s v="HDFC MULTI CAP FUND"/>
  </r>
  <r>
    <n v="209362"/>
    <x v="146"/>
    <x v="1214"/>
    <x v="7"/>
    <x v="0"/>
    <x v="6"/>
    <x v="1"/>
    <x v="0"/>
    <s v="Mutual Fund"/>
    <s v="HDFC FOCUSED 30 FUND"/>
  </r>
  <r>
    <n v="210453"/>
    <x v="147"/>
    <x v="1215"/>
    <x v="10"/>
    <x v="0"/>
    <x v="1"/>
    <x v="0"/>
    <x v="0"/>
    <s v="Mutual Fund"/>
    <s v="Mirae Asset Flexi Cap Fund"/>
  </r>
  <r>
    <n v="210454"/>
    <x v="147"/>
    <x v="1215"/>
    <x v="1"/>
    <x v="0"/>
    <x v="1"/>
    <x v="0"/>
    <x v="0"/>
    <s v="Mutual Fund"/>
    <s v="ICICI Prudential Multi-Asset Fund"/>
  </r>
  <r>
    <n v="210398"/>
    <x v="147"/>
    <x v="395"/>
    <x v="4"/>
    <x v="1"/>
    <x v="1"/>
    <x v="0"/>
    <x v="0"/>
    <s v="Mutual Fund"/>
    <s v="Parag Parikh Flexicap Fund"/>
  </r>
  <r>
    <n v="210399"/>
    <x v="147"/>
    <x v="395"/>
    <x v="4"/>
    <x v="1"/>
    <x v="1"/>
    <x v="0"/>
    <x v="0"/>
    <s v="Mutual Fund"/>
    <s v="Mirae Asset hybrid equity Fund"/>
  </r>
  <r>
    <n v="210455"/>
    <x v="147"/>
    <x v="1216"/>
    <x v="1"/>
    <x v="0"/>
    <x v="1"/>
    <x v="1"/>
    <x v="0"/>
    <s v="Mutual Fund"/>
    <s v="Bank of India Tax Advantage Fund"/>
  </r>
  <r>
    <n v="210456"/>
    <x v="147"/>
    <x v="1216"/>
    <x v="1"/>
    <x v="0"/>
    <x v="1"/>
    <x v="1"/>
    <x v="0"/>
    <s v="Mutual Fund"/>
    <s v="SBI Long Term Equity Fund"/>
  </r>
  <r>
    <n v="210457"/>
    <x v="147"/>
    <x v="1216"/>
    <x v="1"/>
    <x v="0"/>
    <x v="1"/>
    <x v="1"/>
    <x v="0"/>
    <s v="Mutual Fund"/>
    <s v="ppfas tax saver fund"/>
  </r>
  <r>
    <n v="210424"/>
    <x v="147"/>
    <x v="616"/>
    <x v="3"/>
    <x v="0"/>
    <x v="1"/>
    <x v="0"/>
    <x v="2"/>
    <s v="Mutual Fund"/>
    <s v="CANARA ROBECO EMERGING EQUITIES"/>
  </r>
  <r>
    <n v="210400"/>
    <x v="147"/>
    <x v="395"/>
    <x v="4"/>
    <x v="1"/>
    <x v="1"/>
    <x v="0"/>
    <x v="0"/>
    <s v="Mutual Fund"/>
    <s v="quant flexi cap fund"/>
  </r>
  <r>
    <n v="210452"/>
    <x v="147"/>
    <x v="1215"/>
    <x v="10"/>
    <x v="0"/>
    <x v="1"/>
    <x v="0"/>
    <x v="0"/>
    <s v="Mutual Fund"/>
    <s v="HDFC Focused 30 Fund"/>
  </r>
  <r>
    <n v="210419"/>
    <x v="147"/>
    <x v="1217"/>
    <x v="11"/>
    <x v="0"/>
    <x v="1"/>
    <x v="0"/>
    <x v="0"/>
    <s v="Mutual Fund"/>
    <s v="MIRAE ASSET FLEXI CAP FUND"/>
  </r>
  <r>
    <n v="210420"/>
    <x v="147"/>
    <x v="637"/>
    <x v="10"/>
    <x v="0"/>
    <x v="1"/>
    <x v="0"/>
    <x v="0"/>
    <s v="Mutual Fund"/>
    <s v="ICICI PRU MULTI ASSET FUND"/>
  </r>
  <r>
    <n v="210404"/>
    <x v="147"/>
    <x v="149"/>
    <x v="10"/>
    <x v="0"/>
    <x v="5"/>
    <x v="0"/>
    <x v="0"/>
    <s v="Mutual Fund"/>
    <s v="HDFC Focused 30 Fund"/>
  </r>
  <r>
    <n v="210391"/>
    <x v="147"/>
    <x v="419"/>
    <x v="25"/>
    <x v="1"/>
    <x v="5"/>
    <x v="0"/>
    <x v="1"/>
    <s v="Mutual Fund"/>
    <s v="Mirae Asset Flexicap Fund"/>
  </r>
  <r>
    <n v="210392"/>
    <x v="147"/>
    <x v="291"/>
    <x v="7"/>
    <x v="0"/>
    <x v="5"/>
    <x v="0"/>
    <x v="1"/>
    <s v="Mutual Fund"/>
    <s v="Parag Parikh Flexicap Fund"/>
  </r>
  <r>
    <n v="210390"/>
    <x v="147"/>
    <x v="1218"/>
    <x v="70"/>
    <x v="1"/>
    <x v="5"/>
    <x v="0"/>
    <x v="0"/>
    <s v="Mutual Fund"/>
    <s v="Star Personal Accidental Policy"/>
  </r>
  <r>
    <n v="210405"/>
    <x v="147"/>
    <x v="1096"/>
    <x v="7"/>
    <x v="0"/>
    <x v="5"/>
    <x v="0"/>
    <x v="1"/>
    <s v="Mutual Fund"/>
    <s v="HDFC Focused 30 Fund"/>
  </r>
  <r>
    <n v="210403"/>
    <x v="147"/>
    <x v="1219"/>
    <x v="11"/>
    <x v="0"/>
    <x v="6"/>
    <x v="0"/>
    <x v="2"/>
    <s v="Mutual Fund"/>
    <s v="CANARA ROBECO ULTRA SHORT TERM FUND"/>
  </r>
  <r>
    <n v="210402"/>
    <x v="147"/>
    <x v="286"/>
    <x v="1"/>
    <x v="0"/>
    <x v="6"/>
    <x v="0"/>
    <x v="2"/>
    <s v="Mutual Fund"/>
    <s v="MIRAE ASSET HYBRID EQUITY FUND"/>
  </r>
  <r>
    <n v="210395"/>
    <x v="147"/>
    <x v="504"/>
    <x v="0"/>
    <x v="0"/>
    <x v="6"/>
    <x v="0"/>
    <x v="0"/>
    <s v="Mutual Fund"/>
    <s v="HDFC FOCUSED 30 FUND"/>
  </r>
  <r>
    <n v="210396"/>
    <x v="147"/>
    <x v="504"/>
    <x v="0"/>
    <x v="0"/>
    <x v="6"/>
    <x v="0"/>
    <x v="0"/>
    <s v="Mutual Fund"/>
    <s v="ICICI PRUDENTIAL MULTI ASSET FUND"/>
  </r>
  <r>
    <n v="210397"/>
    <x v="147"/>
    <x v="621"/>
    <x v="1"/>
    <x v="0"/>
    <x v="6"/>
    <x v="0"/>
    <x v="1"/>
    <s v="Mutual Fund"/>
    <s v="ICICI PRUDENTIAL MULTI ASSET FUND"/>
  </r>
  <r>
    <n v="212654"/>
    <x v="147"/>
    <x v="232"/>
    <x v="8"/>
    <x v="0"/>
    <x v="2"/>
    <x v="0"/>
    <x v="0"/>
    <s v="Mutual Fund"/>
    <s v="Mirae Asset Flexi-cap Fund"/>
  </r>
  <r>
    <n v="212655"/>
    <x v="147"/>
    <x v="232"/>
    <x v="8"/>
    <x v="0"/>
    <x v="2"/>
    <x v="0"/>
    <x v="0"/>
    <s v="Mutual Fund"/>
    <s v="ICICI Prudential Multi-Asset Fund"/>
  </r>
  <r>
    <n v="212656"/>
    <x v="147"/>
    <x v="232"/>
    <x v="17"/>
    <x v="0"/>
    <x v="2"/>
    <x v="0"/>
    <x v="0"/>
    <s v="Mutual Fund"/>
    <s v="HDFC Focused 30 Fund"/>
  </r>
  <r>
    <n v="210393"/>
    <x v="147"/>
    <x v="129"/>
    <x v="0"/>
    <x v="0"/>
    <x v="2"/>
    <x v="0"/>
    <x v="0"/>
    <s v="Mutual Fund"/>
    <s v="ICICI Prudential Multi-Asset Fund"/>
  </r>
  <r>
    <n v="210394"/>
    <x v="147"/>
    <x v="129"/>
    <x v="0"/>
    <x v="0"/>
    <x v="2"/>
    <x v="0"/>
    <x v="0"/>
    <s v="Mutual Fund"/>
    <s v="HDFC Focused 30 Fund"/>
  </r>
  <r>
    <n v="211517"/>
    <x v="147"/>
    <x v="1220"/>
    <x v="2"/>
    <x v="0"/>
    <x v="2"/>
    <x v="0"/>
    <x v="0"/>
    <s v="Mutual Fund"/>
    <s v="Canara Robeco Multi-cap Fund"/>
  </r>
  <r>
    <n v="210401"/>
    <x v="147"/>
    <x v="1133"/>
    <x v="14"/>
    <x v="1"/>
    <x v="2"/>
    <x v="0"/>
    <x v="0"/>
    <s v="Mutual Fund"/>
    <s v="HDFC Focused 30 Fund"/>
  </r>
  <r>
    <n v="211518"/>
    <x v="147"/>
    <x v="1220"/>
    <x v="8"/>
    <x v="0"/>
    <x v="2"/>
    <x v="0"/>
    <x v="0"/>
    <s v="Mutual Fund"/>
    <s v="HDFC Hybrid Equity Fund"/>
  </r>
  <r>
    <n v="210384"/>
    <x v="147"/>
    <x v="1204"/>
    <x v="1"/>
    <x v="0"/>
    <x v="0"/>
    <x v="1"/>
    <x v="0"/>
    <s v="Mutual Fund"/>
    <s v="ICICI Prudential Multi Asset Fund"/>
  </r>
  <r>
    <n v="210406"/>
    <x v="148"/>
    <x v="1178"/>
    <x v="0"/>
    <x v="0"/>
    <x v="0"/>
    <x v="0"/>
    <x v="0"/>
    <s v="Mutual Fund"/>
    <s v="Parag parikh Tax saver fund"/>
  </r>
  <r>
    <n v="210417"/>
    <x v="149"/>
    <x v="999"/>
    <x v="11"/>
    <x v="0"/>
    <x v="1"/>
    <x v="0"/>
    <x v="0"/>
    <s v="Mutual Fund"/>
    <s v="HDFC MULTICAP FUND"/>
  </r>
  <r>
    <n v="210418"/>
    <x v="149"/>
    <x v="999"/>
    <x v="11"/>
    <x v="0"/>
    <x v="1"/>
    <x v="0"/>
    <x v="0"/>
    <s v="Mutual Fund"/>
    <s v="ICICI PRU MULTI ASSET FUND"/>
  </r>
  <r>
    <n v="210421"/>
    <x v="149"/>
    <x v="1221"/>
    <x v="3"/>
    <x v="0"/>
    <x v="5"/>
    <x v="0"/>
    <x v="1"/>
    <s v="Mutual Fund"/>
    <s v="HDFC Focused 30 Fund"/>
  </r>
  <r>
    <n v="210422"/>
    <x v="149"/>
    <x v="1221"/>
    <x v="0"/>
    <x v="0"/>
    <x v="5"/>
    <x v="0"/>
    <x v="0"/>
    <s v="Mutual Fund"/>
    <s v="ICICI PRU Multi Asset Fund"/>
  </r>
  <r>
    <n v="210423"/>
    <x v="149"/>
    <x v="1222"/>
    <x v="0"/>
    <x v="0"/>
    <x v="5"/>
    <x v="0"/>
    <x v="0"/>
    <s v="Mutual Fund"/>
    <s v="SBI SMALL CAP FUND"/>
  </r>
  <r>
    <n v="210426"/>
    <x v="149"/>
    <x v="20"/>
    <x v="3"/>
    <x v="0"/>
    <x v="3"/>
    <x v="0"/>
    <x v="0"/>
    <s v="Mutual Fund"/>
    <s v="HDFC multicap fund"/>
  </r>
  <r>
    <n v="210425"/>
    <x v="149"/>
    <x v="20"/>
    <x v="3"/>
    <x v="0"/>
    <x v="3"/>
    <x v="0"/>
    <x v="0"/>
    <s v="Mutual Fund"/>
    <s v="ICICI Multi Asset Fund"/>
  </r>
  <r>
    <n v="210408"/>
    <x v="149"/>
    <x v="581"/>
    <x v="11"/>
    <x v="0"/>
    <x v="6"/>
    <x v="0"/>
    <x v="0"/>
    <s v="Mutual Fund"/>
    <s v="HDFC FOCUSED 30 FUND"/>
  </r>
  <r>
    <n v="210407"/>
    <x v="149"/>
    <x v="507"/>
    <x v="11"/>
    <x v="0"/>
    <x v="6"/>
    <x v="0"/>
    <x v="0"/>
    <s v="Mutual Fund"/>
    <s v="MIRAE ASSET FLEXI CAP FUND"/>
  </r>
  <r>
    <n v="210411"/>
    <x v="149"/>
    <x v="1097"/>
    <x v="12"/>
    <x v="1"/>
    <x v="6"/>
    <x v="0"/>
    <x v="0"/>
    <s v="Mutual Fund"/>
    <s v="KOTAK MULTI CAP FUND"/>
  </r>
  <r>
    <n v="210409"/>
    <x v="149"/>
    <x v="581"/>
    <x v="0"/>
    <x v="0"/>
    <x v="6"/>
    <x v="0"/>
    <x v="1"/>
    <s v="Mutual Fund"/>
    <s v="ICICI PRUDENTIAL MULTI ASSET FUND"/>
  </r>
  <r>
    <n v="210410"/>
    <x v="149"/>
    <x v="1223"/>
    <x v="11"/>
    <x v="0"/>
    <x v="6"/>
    <x v="0"/>
    <x v="0"/>
    <s v="Mutual Fund"/>
    <s v="HDFC FOCUSED 30 FUND"/>
  </r>
  <r>
    <n v="210412"/>
    <x v="149"/>
    <x v="1097"/>
    <x v="12"/>
    <x v="1"/>
    <x v="6"/>
    <x v="0"/>
    <x v="0"/>
    <s v="Mutual Fund"/>
    <s v="HDFC MULTI CAP FUND"/>
  </r>
  <r>
    <n v="210413"/>
    <x v="149"/>
    <x v="1097"/>
    <x v="12"/>
    <x v="1"/>
    <x v="6"/>
    <x v="0"/>
    <x v="0"/>
    <s v="Mutual Fund"/>
    <s v="MIRAE ASSET TAX SAVER FUND"/>
  </r>
  <r>
    <n v="210414"/>
    <x v="149"/>
    <x v="1193"/>
    <x v="28"/>
    <x v="1"/>
    <x v="6"/>
    <x v="0"/>
    <x v="0"/>
    <s v="Mutual Fund"/>
    <s v="MIRAE ASSET FLEXI CAP FUND"/>
  </r>
  <r>
    <n v="210415"/>
    <x v="149"/>
    <x v="1224"/>
    <x v="1"/>
    <x v="0"/>
    <x v="2"/>
    <x v="0"/>
    <x v="0"/>
    <s v="Mutual Fund"/>
    <s v="Mirae Asset Tax Saver Fund"/>
  </r>
  <r>
    <n v="210416"/>
    <x v="149"/>
    <x v="1225"/>
    <x v="5"/>
    <x v="0"/>
    <x v="0"/>
    <x v="0"/>
    <x v="1"/>
    <s v="Mutual Fund"/>
    <s v="Mirae Great Consumer Fund"/>
  </r>
  <r>
    <n v="210442"/>
    <x v="150"/>
    <x v="1226"/>
    <x v="0"/>
    <x v="0"/>
    <x v="1"/>
    <x v="0"/>
    <x v="0"/>
    <s v="Mutual Fund"/>
    <s v="sbi magnuim children benfit"/>
  </r>
  <r>
    <n v="210443"/>
    <x v="150"/>
    <x v="417"/>
    <x v="0"/>
    <x v="0"/>
    <x v="1"/>
    <x v="0"/>
    <x v="0"/>
    <s v="Mutual Fund"/>
    <s v="hdfc focused 30 fund"/>
  </r>
  <r>
    <n v="210430"/>
    <x v="150"/>
    <x v="1087"/>
    <x v="3"/>
    <x v="0"/>
    <x v="5"/>
    <x v="0"/>
    <x v="0"/>
    <s v="Mutual Fund"/>
    <s v="ICICI PRU Multi Asset Fund"/>
  </r>
  <r>
    <n v="210431"/>
    <x v="150"/>
    <x v="1087"/>
    <x v="1"/>
    <x v="0"/>
    <x v="5"/>
    <x v="0"/>
    <x v="0"/>
    <s v="Mutual Fund"/>
    <s v="Tata Small Cap Fund"/>
  </r>
  <r>
    <n v="210432"/>
    <x v="150"/>
    <x v="1227"/>
    <x v="7"/>
    <x v="0"/>
    <x v="5"/>
    <x v="0"/>
    <x v="0"/>
    <s v="Mutual Fund"/>
    <s v="ICICI PRU Multi Asset Fund"/>
  </r>
  <r>
    <n v="210433"/>
    <x v="150"/>
    <x v="1227"/>
    <x v="1"/>
    <x v="0"/>
    <x v="5"/>
    <x v="0"/>
    <x v="0"/>
    <s v="Mutual Fund"/>
    <s v="HDFC Focused 30 Fund"/>
  </r>
  <r>
    <n v="210429"/>
    <x v="150"/>
    <x v="565"/>
    <x v="0"/>
    <x v="1"/>
    <x v="3"/>
    <x v="0"/>
    <x v="0"/>
    <s v="Mutual Fund"/>
    <s v="DSP TAX SAVER FUND"/>
  </r>
  <r>
    <n v="210427"/>
    <x v="150"/>
    <x v="1228"/>
    <x v="0"/>
    <x v="0"/>
    <x v="6"/>
    <x v="0"/>
    <x v="0"/>
    <s v="Mutual Fund"/>
    <s v="HDFC FOCUSED 30 FUND"/>
  </r>
  <r>
    <n v="210428"/>
    <x v="150"/>
    <x v="1228"/>
    <x v="0"/>
    <x v="0"/>
    <x v="6"/>
    <x v="0"/>
    <x v="0"/>
    <s v="Mutual Fund"/>
    <s v="ICICI PRUDENTIAL MULTI ASSET FUND"/>
  </r>
  <r>
    <n v="210435"/>
    <x v="150"/>
    <x v="1229"/>
    <x v="17"/>
    <x v="0"/>
    <x v="2"/>
    <x v="0"/>
    <x v="0"/>
    <s v="Mutual Fund"/>
    <s v="Kotak Multicap Fund"/>
  </r>
  <r>
    <n v="210436"/>
    <x v="150"/>
    <x v="1229"/>
    <x v="17"/>
    <x v="0"/>
    <x v="2"/>
    <x v="0"/>
    <x v="0"/>
    <s v="Mutual Fund"/>
    <s v="Mirae Asset Great Consumer Fund"/>
  </r>
  <r>
    <n v="210434"/>
    <x v="150"/>
    <x v="1229"/>
    <x v="17"/>
    <x v="0"/>
    <x v="2"/>
    <x v="0"/>
    <x v="0"/>
    <s v="Mutual Fund"/>
    <s v="Canara Robeco Focused Equity Fund"/>
  </r>
  <r>
    <n v="210439"/>
    <x v="150"/>
    <x v="1230"/>
    <x v="11"/>
    <x v="0"/>
    <x v="2"/>
    <x v="1"/>
    <x v="0"/>
    <s v="Mutual Fund"/>
    <s v="HDFC MULTI-CAP FUND"/>
  </r>
  <r>
    <n v="210440"/>
    <x v="150"/>
    <x v="1230"/>
    <x v="11"/>
    <x v="0"/>
    <x v="2"/>
    <x v="1"/>
    <x v="0"/>
    <s v="Mutual Fund"/>
    <s v="Kotak Multicap Fund"/>
  </r>
  <r>
    <n v="210441"/>
    <x v="150"/>
    <x v="1230"/>
    <x v="11"/>
    <x v="0"/>
    <x v="2"/>
    <x v="1"/>
    <x v="0"/>
    <s v="Mutual Fund"/>
    <s v="ICICI Prudential Multi-Asset Fund"/>
  </r>
  <r>
    <n v="210438"/>
    <x v="150"/>
    <x v="1230"/>
    <x v="11"/>
    <x v="0"/>
    <x v="2"/>
    <x v="1"/>
    <x v="0"/>
    <s v="Mutual Fund"/>
    <s v="Canara Robeco Focused Equity Fund"/>
  </r>
  <r>
    <n v="210437"/>
    <x v="150"/>
    <x v="568"/>
    <x v="14"/>
    <x v="1"/>
    <x v="4"/>
    <x v="0"/>
    <x v="0"/>
    <s v="Mutual Fund"/>
    <s v="ICICI Prudential Multi Asset fund"/>
  </r>
  <r>
    <n v="210451"/>
    <x v="151"/>
    <x v="1231"/>
    <x v="1"/>
    <x v="0"/>
    <x v="1"/>
    <x v="0"/>
    <x v="0"/>
    <s v="Mutual Fund"/>
    <s v="hdfc focussed 30 fund"/>
  </r>
  <r>
    <n v="211462"/>
    <x v="151"/>
    <x v="1232"/>
    <x v="3"/>
    <x v="0"/>
    <x v="1"/>
    <x v="1"/>
    <x v="0"/>
    <s v="Mutual Fund"/>
    <s v="MIRAE ASSET FLEXI CAP FUND"/>
  </r>
  <r>
    <n v="211463"/>
    <x v="151"/>
    <x v="1232"/>
    <x v="10"/>
    <x v="0"/>
    <x v="1"/>
    <x v="1"/>
    <x v="0"/>
    <s v="Mutual Fund"/>
    <s v="HDFC FOCUSED 30 FUND"/>
  </r>
  <r>
    <n v="211465"/>
    <x v="151"/>
    <x v="372"/>
    <x v="1"/>
    <x v="0"/>
    <x v="1"/>
    <x v="1"/>
    <x v="2"/>
    <s v="Mutual Fund"/>
    <s v="SBI Flexi Cap Fund"/>
  </r>
  <r>
    <n v="210450"/>
    <x v="151"/>
    <x v="1231"/>
    <x v="7"/>
    <x v="0"/>
    <x v="1"/>
    <x v="0"/>
    <x v="0"/>
    <s v="Mutual Fund"/>
    <s v="quant flexi cap fund"/>
  </r>
  <r>
    <n v="211461"/>
    <x v="151"/>
    <x v="1232"/>
    <x v="3"/>
    <x v="0"/>
    <x v="1"/>
    <x v="1"/>
    <x v="0"/>
    <s v="Mutual Fund"/>
    <s v="ICICI PRU MULTI ASSET FUND"/>
  </r>
  <r>
    <n v="211466"/>
    <x v="151"/>
    <x v="370"/>
    <x v="0"/>
    <x v="0"/>
    <x v="1"/>
    <x v="0"/>
    <x v="0"/>
    <s v="Mutual Fund"/>
    <s v="SBI Small Cap Fund-"/>
  </r>
  <r>
    <n v="210448"/>
    <x v="151"/>
    <x v="541"/>
    <x v="1"/>
    <x v="0"/>
    <x v="3"/>
    <x v="0"/>
    <x v="0"/>
    <s v="Mutual Fund"/>
    <s v="ICICI Multi Asset Fund"/>
  </r>
  <r>
    <n v="210459"/>
    <x v="151"/>
    <x v="1198"/>
    <x v="0"/>
    <x v="1"/>
    <x v="3"/>
    <x v="0"/>
    <x v="0"/>
    <s v="Mutual Fund"/>
    <s v="HDFC FOCUSED 30 FUND"/>
  </r>
  <r>
    <n v="210458"/>
    <x v="151"/>
    <x v="1198"/>
    <x v="71"/>
    <x v="1"/>
    <x v="3"/>
    <x v="0"/>
    <x v="1"/>
    <s v="Mutual Fund"/>
    <s v="HDFC FOCUSED 30 FUND"/>
  </r>
  <r>
    <n v="210444"/>
    <x v="151"/>
    <x v="772"/>
    <x v="11"/>
    <x v="0"/>
    <x v="3"/>
    <x v="0"/>
    <x v="0"/>
    <s v="Mutual Fund"/>
    <s v="ICICI Multi Asset Fund"/>
  </r>
  <r>
    <n v="210445"/>
    <x v="151"/>
    <x v="772"/>
    <x v="11"/>
    <x v="0"/>
    <x v="3"/>
    <x v="0"/>
    <x v="2"/>
    <s v="Mutual Fund"/>
    <s v="PARAG PARIKH FLEXI CAP FUND"/>
  </r>
  <r>
    <n v="210460"/>
    <x v="151"/>
    <x v="1233"/>
    <x v="41"/>
    <x v="0"/>
    <x v="6"/>
    <x v="1"/>
    <x v="0"/>
    <s v="Mutual Fund"/>
    <s v="PARAG PARIKH TAX SAVER FUND"/>
  </r>
  <r>
    <n v="210449"/>
    <x v="151"/>
    <x v="1234"/>
    <x v="1"/>
    <x v="0"/>
    <x v="2"/>
    <x v="0"/>
    <x v="0"/>
    <s v="Mutual Fund"/>
    <s v="ICICI Prudential Multi-Asset Fund"/>
  </r>
  <r>
    <n v="210446"/>
    <x v="151"/>
    <x v="1235"/>
    <x v="0"/>
    <x v="0"/>
    <x v="2"/>
    <x v="0"/>
    <x v="0"/>
    <s v="Mutual Fund"/>
    <s v="ICICI Prudential Multi-Asset Fund"/>
  </r>
  <r>
    <n v="210447"/>
    <x v="151"/>
    <x v="1235"/>
    <x v="0"/>
    <x v="0"/>
    <x v="2"/>
    <x v="0"/>
    <x v="0"/>
    <s v="Mutual Fund"/>
    <s v="Canara Robeco Focused Equity Fund"/>
  </r>
  <r>
    <n v="210461"/>
    <x v="151"/>
    <x v="296"/>
    <x v="0"/>
    <x v="0"/>
    <x v="0"/>
    <x v="0"/>
    <x v="0"/>
    <s v="Mutual Fund"/>
    <s v="HDFC Multicap Fund"/>
  </r>
  <r>
    <n v="211493"/>
    <x v="152"/>
    <x v="1236"/>
    <x v="10"/>
    <x v="0"/>
    <x v="1"/>
    <x v="0"/>
    <x v="0"/>
    <s v="Mutual Fund"/>
    <s v="Canara Robeco Focused Equity Fund"/>
  </r>
  <r>
    <n v="211500"/>
    <x v="152"/>
    <x v="1237"/>
    <x v="17"/>
    <x v="0"/>
    <x v="1"/>
    <x v="0"/>
    <x v="0"/>
    <s v="Mutual Fund"/>
    <s v="ICICI Prudential Multi-Asset Fund"/>
  </r>
  <r>
    <n v="211501"/>
    <x v="152"/>
    <x v="1237"/>
    <x v="17"/>
    <x v="0"/>
    <x v="1"/>
    <x v="0"/>
    <x v="0"/>
    <s v="Mutual Fund"/>
    <s v="Canara Robeco Focused Equity"/>
  </r>
  <r>
    <n v="211494"/>
    <x v="152"/>
    <x v="1236"/>
    <x v="10"/>
    <x v="0"/>
    <x v="1"/>
    <x v="0"/>
    <x v="0"/>
    <s v="Mutual Fund"/>
    <s v="ICICI Prudential Multi-Asset Fund-"/>
  </r>
  <r>
    <n v="211495"/>
    <x v="152"/>
    <x v="1236"/>
    <x v="10"/>
    <x v="0"/>
    <x v="1"/>
    <x v="0"/>
    <x v="0"/>
    <s v="Mutual Fund"/>
    <s v="HDFC Multi Cap Fund"/>
  </r>
  <r>
    <n v="211496"/>
    <x v="152"/>
    <x v="1237"/>
    <x v="0"/>
    <x v="0"/>
    <x v="1"/>
    <x v="0"/>
    <x v="0"/>
    <s v="Mutual Fund"/>
    <s v="Mirae Asset Midcap Fund"/>
  </r>
  <r>
    <n v="211497"/>
    <x v="152"/>
    <x v="1237"/>
    <x v="0"/>
    <x v="0"/>
    <x v="1"/>
    <x v="0"/>
    <x v="0"/>
    <s v="Mutual Fund"/>
    <s v="Parag Parikh Flexi Cap"/>
  </r>
  <r>
    <n v="211498"/>
    <x v="152"/>
    <x v="1237"/>
    <x v="17"/>
    <x v="0"/>
    <x v="1"/>
    <x v="0"/>
    <x v="0"/>
    <s v="Mutual Fund"/>
    <s v="HDFC Multi Cap Fund"/>
  </r>
  <r>
    <n v="211499"/>
    <x v="152"/>
    <x v="1237"/>
    <x v="8"/>
    <x v="0"/>
    <x v="1"/>
    <x v="0"/>
    <x v="0"/>
    <s v="Mutual Fund"/>
    <s v="Mirae Asset Flexi Cap Fund"/>
  </r>
  <r>
    <n v="211467"/>
    <x v="152"/>
    <x v="70"/>
    <x v="0"/>
    <x v="1"/>
    <x v="1"/>
    <x v="0"/>
    <x v="0"/>
    <s v="Mutual Fund"/>
    <s v="quant flexi cap fund"/>
  </r>
  <r>
    <n v="211468"/>
    <x v="152"/>
    <x v="1238"/>
    <x v="3"/>
    <x v="0"/>
    <x v="5"/>
    <x v="0"/>
    <x v="0"/>
    <s v="Mutual Fund"/>
    <s v="HDFC Focused 30 Fund"/>
  </r>
  <r>
    <n v="211464"/>
    <x v="152"/>
    <x v="51"/>
    <x v="4"/>
    <x v="1"/>
    <x v="6"/>
    <x v="0"/>
    <x v="0"/>
    <s v="Mutual Fund"/>
    <s v="ICICI PRUDENTIAL TECHNOLOGY FUND"/>
  </r>
  <r>
    <n v="211487"/>
    <x v="153"/>
    <x v="977"/>
    <x v="44"/>
    <x v="0"/>
    <x v="1"/>
    <x v="0"/>
    <x v="0"/>
    <s v="Mutual Fund"/>
    <m/>
  </r>
  <r>
    <n v="211489"/>
    <x v="153"/>
    <x v="977"/>
    <x v="0"/>
    <x v="0"/>
    <x v="1"/>
    <x v="0"/>
    <x v="0"/>
    <s v="Mutual Fund"/>
    <s v="HDFC Focused 30 Fund"/>
  </r>
  <r>
    <n v="211488"/>
    <x v="153"/>
    <x v="977"/>
    <x v="0"/>
    <x v="0"/>
    <x v="1"/>
    <x v="0"/>
    <x v="0"/>
    <s v="Mutual Fund"/>
    <s v="Mirae Asset Great Consumer Fund"/>
  </r>
  <r>
    <n v="211480"/>
    <x v="153"/>
    <x v="324"/>
    <x v="3"/>
    <x v="0"/>
    <x v="5"/>
    <x v="0"/>
    <x v="1"/>
    <s v="Mutual Fund"/>
    <s v="Mirae Asset Great Consumer Fund"/>
  </r>
  <r>
    <n v="211478"/>
    <x v="153"/>
    <x v="959"/>
    <x v="1"/>
    <x v="0"/>
    <x v="5"/>
    <x v="0"/>
    <x v="0"/>
    <s v="Mutual Fund"/>
    <s v="ICICI PRU Multi Asset Fund"/>
  </r>
  <r>
    <n v="211479"/>
    <x v="153"/>
    <x v="324"/>
    <x v="1"/>
    <x v="0"/>
    <x v="5"/>
    <x v="0"/>
    <x v="1"/>
    <s v="Mutual Fund"/>
    <s v="HDFC Focused 30 Fund"/>
  </r>
  <r>
    <n v="211475"/>
    <x v="153"/>
    <x v="1212"/>
    <x v="25"/>
    <x v="1"/>
    <x v="6"/>
    <x v="0"/>
    <x v="0"/>
    <s v="Mutual Fund"/>
    <s v="HDFC FOCUSED 30 FUND"/>
  </r>
  <r>
    <n v="211476"/>
    <x v="153"/>
    <x v="1212"/>
    <x v="10"/>
    <x v="0"/>
    <x v="6"/>
    <x v="0"/>
    <x v="1"/>
    <s v="Mutual Fund"/>
    <s v="MIRAE ASSET GREAT CONSUMER FUND"/>
  </r>
  <r>
    <n v="211477"/>
    <x v="153"/>
    <x v="1133"/>
    <x v="14"/>
    <x v="1"/>
    <x v="2"/>
    <x v="0"/>
    <x v="0"/>
    <s v="Mutual Fund"/>
    <s v="ICICI Prudential Multi-Asset Fund"/>
  </r>
  <r>
    <n v="211481"/>
    <x v="153"/>
    <x v="509"/>
    <x v="9"/>
    <x v="1"/>
    <x v="2"/>
    <x v="0"/>
    <x v="0"/>
    <s v="Mutual Fund"/>
    <s v="HDFC Focused 30 Fund"/>
  </r>
  <r>
    <n v="211482"/>
    <x v="153"/>
    <x v="509"/>
    <x v="28"/>
    <x v="1"/>
    <x v="2"/>
    <x v="0"/>
    <x v="0"/>
    <s v="Mutual Fund"/>
    <s v="ICICI Prudential Multi-Asset Fund"/>
  </r>
  <r>
    <n v="211483"/>
    <x v="153"/>
    <x v="509"/>
    <x v="25"/>
    <x v="1"/>
    <x v="2"/>
    <x v="0"/>
    <x v="0"/>
    <s v="Mutual Fund"/>
    <s v="Kotak Multicap Fund"/>
  </r>
  <r>
    <n v="211484"/>
    <x v="153"/>
    <x v="509"/>
    <x v="11"/>
    <x v="1"/>
    <x v="2"/>
    <x v="0"/>
    <x v="0"/>
    <s v="Mutual Fund"/>
    <s v="Parag Parikh Flexi-cap Fund"/>
  </r>
  <r>
    <n v="211485"/>
    <x v="153"/>
    <x v="509"/>
    <x v="0"/>
    <x v="0"/>
    <x v="2"/>
    <x v="0"/>
    <x v="0"/>
    <s v="Mutual Fund"/>
    <s v="HDFC Focused 30 Fund"/>
  </r>
  <r>
    <n v="211486"/>
    <x v="153"/>
    <x v="1239"/>
    <x v="1"/>
    <x v="0"/>
    <x v="2"/>
    <x v="0"/>
    <x v="0"/>
    <s v="Mutual Fund"/>
    <s v="Parag Parikh Flexi-cap Fund"/>
  </r>
  <r>
    <n v="211469"/>
    <x v="153"/>
    <x v="1240"/>
    <x v="11"/>
    <x v="0"/>
    <x v="0"/>
    <x v="1"/>
    <x v="0"/>
    <s v="Mutual Fund"/>
    <s v="ICICI Prudential Multi Asset Fund"/>
  </r>
  <r>
    <n v="211470"/>
    <x v="153"/>
    <x v="1240"/>
    <x v="11"/>
    <x v="0"/>
    <x v="0"/>
    <x v="1"/>
    <x v="0"/>
    <s v="Mutual Fund"/>
    <s v="Mirae Asset Great Consumer fund"/>
  </r>
  <r>
    <n v="211471"/>
    <x v="153"/>
    <x v="1241"/>
    <x v="72"/>
    <x v="1"/>
    <x v="0"/>
    <x v="0"/>
    <x v="1"/>
    <s v="Mutual Fund"/>
    <s v="ICICI Prudential Multi Asset Fund"/>
  </r>
  <r>
    <n v="211472"/>
    <x v="153"/>
    <x v="1242"/>
    <x v="14"/>
    <x v="1"/>
    <x v="0"/>
    <x v="0"/>
    <x v="1"/>
    <s v="Mutual Fund"/>
    <s v="Kotak multi asset allocator FoF"/>
  </r>
  <r>
    <n v="211473"/>
    <x v="153"/>
    <x v="1242"/>
    <x v="14"/>
    <x v="1"/>
    <x v="0"/>
    <x v="0"/>
    <x v="1"/>
    <s v="Mutual Fund"/>
    <s v="Mirae Asset Hybrid equity Fund"/>
  </r>
  <r>
    <n v="211474"/>
    <x v="153"/>
    <x v="1242"/>
    <x v="6"/>
    <x v="1"/>
    <x v="0"/>
    <x v="0"/>
    <x v="1"/>
    <s v="Mutual Fund"/>
    <s v="Edelweiss Balanced Advantage Fund"/>
  </r>
  <r>
    <n v="211515"/>
    <x v="154"/>
    <x v="419"/>
    <x v="4"/>
    <x v="1"/>
    <x v="5"/>
    <x v="0"/>
    <x v="1"/>
    <s v="Mutual Fund"/>
    <s v="Mirae Asset Flexicap Fund"/>
  </r>
  <r>
    <n v="211507"/>
    <x v="154"/>
    <x v="876"/>
    <x v="1"/>
    <x v="0"/>
    <x v="5"/>
    <x v="0"/>
    <x v="0"/>
    <s v="Mutual Fund"/>
    <s v="Canara Robeco Multi Cap Fund"/>
  </r>
  <r>
    <n v="211508"/>
    <x v="154"/>
    <x v="1243"/>
    <x v="1"/>
    <x v="0"/>
    <x v="5"/>
    <x v="0"/>
    <x v="0"/>
    <s v="Mutual Fund"/>
    <s v="Canara Robeco Multi Cap Fund"/>
  </r>
  <r>
    <n v="211490"/>
    <x v="154"/>
    <x v="1244"/>
    <x v="1"/>
    <x v="0"/>
    <x v="6"/>
    <x v="0"/>
    <x v="0"/>
    <s v="Mutual Fund"/>
    <s v="MIRAE ASSET GREAT CONSUMER FUND"/>
  </r>
  <r>
    <n v="211491"/>
    <x v="154"/>
    <x v="1244"/>
    <x v="1"/>
    <x v="0"/>
    <x v="6"/>
    <x v="0"/>
    <x v="1"/>
    <s v="Mutual Fund"/>
    <s v="HDFC FOCUSED 30 FUND"/>
  </r>
  <r>
    <n v="211519"/>
    <x v="154"/>
    <x v="1245"/>
    <x v="1"/>
    <x v="0"/>
    <x v="6"/>
    <x v="0"/>
    <x v="0"/>
    <s v="Mutual Fund"/>
    <s v="CANARA ROBECO MULTI CAP FUND"/>
  </r>
  <r>
    <n v="211492"/>
    <x v="154"/>
    <x v="1244"/>
    <x v="1"/>
    <x v="0"/>
    <x v="6"/>
    <x v="0"/>
    <x v="1"/>
    <s v="Mutual Fund"/>
    <s v="ICICI PRUDENTIAL MULTI ASSET FUND"/>
  </r>
  <r>
    <n v="211509"/>
    <x v="154"/>
    <x v="256"/>
    <x v="0"/>
    <x v="0"/>
    <x v="2"/>
    <x v="0"/>
    <x v="0"/>
    <s v="Mutual Fund"/>
    <s v="Mirae Asset Great Consumer Fund"/>
  </r>
  <r>
    <n v="211502"/>
    <x v="154"/>
    <x v="508"/>
    <x v="17"/>
    <x v="0"/>
    <x v="2"/>
    <x v="0"/>
    <x v="1"/>
    <s v="Mutual Fund"/>
    <s v="HDFC Focused 30 Fund"/>
  </r>
  <r>
    <n v="211503"/>
    <x v="154"/>
    <x v="508"/>
    <x v="17"/>
    <x v="0"/>
    <x v="2"/>
    <x v="0"/>
    <x v="1"/>
    <s v="Mutual Fund"/>
    <s v="Mirae Asset Great Consumer Fund"/>
  </r>
  <r>
    <n v="211504"/>
    <x v="154"/>
    <x v="508"/>
    <x v="17"/>
    <x v="0"/>
    <x v="2"/>
    <x v="0"/>
    <x v="1"/>
    <s v="Mutual Fund"/>
    <s v="Canara Robeco Multi-cap Fund"/>
  </r>
  <r>
    <n v="211510"/>
    <x v="154"/>
    <x v="1246"/>
    <x v="4"/>
    <x v="0"/>
    <x v="2"/>
    <x v="0"/>
    <x v="0"/>
    <s v="Mutual Fund"/>
    <s v="Canara Robeco Multi-cap Fund"/>
  </r>
  <r>
    <n v="211511"/>
    <x v="154"/>
    <x v="894"/>
    <x v="0"/>
    <x v="0"/>
    <x v="2"/>
    <x v="0"/>
    <x v="0"/>
    <s v="Mutual Fund"/>
    <s v="HDFC Focused 30 Fund"/>
  </r>
  <r>
    <n v="211512"/>
    <x v="154"/>
    <x v="894"/>
    <x v="0"/>
    <x v="0"/>
    <x v="2"/>
    <x v="0"/>
    <x v="0"/>
    <s v="Mutual Fund"/>
    <s v="Mirae Asset Flexi-cap Fund"/>
  </r>
  <r>
    <n v="211513"/>
    <x v="154"/>
    <x v="623"/>
    <x v="0"/>
    <x v="0"/>
    <x v="2"/>
    <x v="0"/>
    <x v="0"/>
    <s v="Mutual Fund"/>
    <s v="Mirae Asset Great Consumer Fund"/>
  </r>
  <r>
    <n v="211514"/>
    <x v="154"/>
    <x v="623"/>
    <x v="0"/>
    <x v="0"/>
    <x v="2"/>
    <x v="0"/>
    <x v="0"/>
    <s v="Mutual Fund"/>
    <s v="Canara Robeco Multi-cap Fund"/>
  </r>
  <r>
    <n v="211516"/>
    <x v="154"/>
    <x v="341"/>
    <x v="0"/>
    <x v="0"/>
    <x v="4"/>
    <x v="0"/>
    <x v="0"/>
    <s v="Mutual Fund"/>
    <s v="CANARA MULTICAP FUND"/>
  </r>
  <r>
    <n v="211505"/>
    <x v="154"/>
    <x v="1247"/>
    <x v="6"/>
    <x v="1"/>
    <x v="4"/>
    <x v="1"/>
    <x v="0"/>
    <s v="Mutual Fund"/>
    <s v="ICICI Prudential Multi Asset fund"/>
  </r>
  <r>
    <n v="211506"/>
    <x v="154"/>
    <x v="1247"/>
    <x v="11"/>
    <x v="0"/>
    <x v="4"/>
    <x v="1"/>
    <x v="0"/>
    <s v="Mutual Fund"/>
    <s v="HDFC Multicap fund"/>
  </r>
  <r>
    <n v="212521"/>
    <x v="155"/>
    <x v="1148"/>
    <x v="0"/>
    <x v="0"/>
    <x v="5"/>
    <x v="0"/>
    <x v="0"/>
    <s v="Mutual Fund"/>
    <s v="kotak Multicap Fund"/>
  </r>
  <r>
    <n v="212522"/>
    <x v="155"/>
    <x v="1166"/>
    <x v="0"/>
    <x v="0"/>
    <x v="5"/>
    <x v="0"/>
    <x v="0"/>
    <s v="Mutual Fund"/>
    <s v="kotak Multicap Fund"/>
  </r>
  <r>
    <n v="212523"/>
    <x v="155"/>
    <x v="1248"/>
    <x v="5"/>
    <x v="0"/>
    <x v="6"/>
    <x v="1"/>
    <x v="0"/>
    <s v="Mutual Fund"/>
    <s v="SBI MAGNUM CHILDRENS BENEFIT FUND INVESTMENT PLAN"/>
  </r>
  <r>
    <n v="212524"/>
    <x v="155"/>
    <x v="1249"/>
    <x v="4"/>
    <x v="0"/>
    <x v="2"/>
    <x v="0"/>
    <x v="0"/>
    <s v="Mutual Fund"/>
    <s v="Canara Robeco Multi-cap Fund"/>
  </r>
  <r>
    <n v="212525"/>
    <x v="155"/>
    <x v="629"/>
    <x v="10"/>
    <x v="0"/>
    <x v="2"/>
    <x v="0"/>
    <x v="0"/>
    <s v="Mutual Fund"/>
    <s v="Canara Robeco Multi-cap Fund"/>
  </r>
  <r>
    <n v="212519"/>
    <x v="155"/>
    <x v="129"/>
    <x v="0"/>
    <x v="0"/>
    <x v="2"/>
    <x v="0"/>
    <x v="0"/>
    <s v="Mutual Fund"/>
    <s v="Canara Robeco Multi-cap Fund"/>
  </r>
  <r>
    <n v="212520"/>
    <x v="155"/>
    <x v="297"/>
    <x v="1"/>
    <x v="0"/>
    <x v="0"/>
    <x v="0"/>
    <x v="0"/>
    <s v="Mutual Fund"/>
    <s v="ICICI Prudential Multi Asset Fund"/>
  </r>
  <r>
    <n v="212526"/>
    <x v="155"/>
    <x v="1250"/>
    <x v="0"/>
    <x v="0"/>
    <x v="4"/>
    <x v="0"/>
    <x v="0"/>
    <s v="Mutual Fund"/>
    <s v="PPFAS TAXSAVER FUND"/>
  </r>
  <r>
    <n v="212528"/>
    <x v="155"/>
    <x v="1251"/>
    <x v="11"/>
    <x v="0"/>
    <x v="4"/>
    <x v="0"/>
    <x v="0"/>
    <s v="Mutual Fund"/>
    <s v="PPFAS TAXSAVER FUND"/>
  </r>
  <r>
    <n v="212527"/>
    <x v="155"/>
    <x v="1252"/>
    <x v="27"/>
    <x v="0"/>
    <x v="4"/>
    <x v="0"/>
    <x v="0"/>
    <s v="Mutual Fund"/>
    <s v="Kotak Taxsaver Fund"/>
  </r>
  <r>
    <n v="212529"/>
    <x v="155"/>
    <x v="1253"/>
    <x v="0"/>
    <x v="0"/>
    <x v="4"/>
    <x v="0"/>
    <x v="0"/>
    <s v="Mutual Fund"/>
    <s v="CANARA MULTICAP FUND"/>
  </r>
  <r>
    <n v="212530"/>
    <x v="155"/>
    <x v="1247"/>
    <x v="11"/>
    <x v="0"/>
    <x v="4"/>
    <x v="1"/>
    <x v="0"/>
    <s v="Mutual Fund"/>
    <s v="MIRAE ASSET GREAT CONSUMER FUND"/>
  </r>
  <r>
    <n v="212535"/>
    <x v="156"/>
    <x v="378"/>
    <x v="7"/>
    <x v="0"/>
    <x v="1"/>
    <x v="0"/>
    <x v="0"/>
    <s v="Mutual Fund"/>
    <s v="Canara Robeco Multi Cap Fund"/>
  </r>
  <r>
    <n v="212532"/>
    <x v="156"/>
    <x v="385"/>
    <x v="4"/>
    <x v="1"/>
    <x v="6"/>
    <x v="0"/>
    <x v="0"/>
    <s v="Mutual Fund"/>
    <s v="CANARA ROBECO MULTI CAP FUND"/>
  </r>
  <r>
    <n v="212533"/>
    <x v="156"/>
    <x v="53"/>
    <x v="4"/>
    <x v="0"/>
    <x v="2"/>
    <x v="0"/>
    <x v="0"/>
    <s v="Mutual Fund"/>
    <s v="HDFC Focused 30 Fund"/>
  </r>
  <r>
    <n v="212531"/>
    <x v="156"/>
    <x v="1254"/>
    <x v="1"/>
    <x v="0"/>
    <x v="2"/>
    <x v="0"/>
    <x v="0"/>
    <s v="Mutual Fund"/>
    <s v="Parag Parikh Tax Saver Fund"/>
  </r>
  <r>
    <n v="212534"/>
    <x v="156"/>
    <x v="53"/>
    <x v="4"/>
    <x v="0"/>
    <x v="2"/>
    <x v="0"/>
    <x v="1"/>
    <s v="Mutual Fund"/>
    <s v="Mirae Asset Great Consumer Fund"/>
  </r>
  <r>
    <n v="212549"/>
    <x v="157"/>
    <x v="123"/>
    <x v="4"/>
    <x v="0"/>
    <x v="5"/>
    <x v="0"/>
    <x v="0"/>
    <s v="Mutual Fund"/>
    <s v="Mirae Asset Great Consumer Fund"/>
  </r>
  <r>
    <n v="212546"/>
    <x v="157"/>
    <x v="1238"/>
    <x v="4"/>
    <x v="1"/>
    <x v="5"/>
    <x v="0"/>
    <x v="1"/>
    <s v="Mutual Fund"/>
    <s v="HDFC Focused 30 Fund"/>
  </r>
  <r>
    <n v="212547"/>
    <x v="157"/>
    <x v="1067"/>
    <x v="25"/>
    <x v="1"/>
    <x v="5"/>
    <x v="0"/>
    <x v="1"/>
    <s v="Mutual Fund"/>
    <s v="HDFC Focused 30 Fund"/>
  </r>
  <r>
    <n v="212548"/>
    <x v="157"/>
    <x v="123"/>
    <x v="4"/>
    <x v="0"/>
    <x v="5"/>
    <x v="0"/>
    <x v="0"/>
    <s v="Mutual Fund"/>
    <s v="Canara Robeco Multi Cap Fund"/>
  </r>
  <r>
    <n v="212550"/>
    <x v="157"/>
    <x v="1255"/>
    <x v="0"/>
    <x v="0"/>
    <x v="3"/>
    <x v="0"/>
    <x v="2"/>
    <s v="Mutual Fund"/>
    <s v="Mirae Asset Great Consumer Fund"/>
  </r>
  <r>
    <n v="212541"/>
    <x v="157"/>
    <x v="1138"/>
    <x v="3"/>
    <x v="0"/>
    <x v="3"/>
    <x v="0"/>
    <x v="0"/>
    <s v="Mutual Fund"/>
    <s v="Mirae Asset Great Consumer Fund"/>
  </r>
  <r>
    <n v="212540"/>
    <x v="157"/>
    <x v="1256"/>
    <x v="1"/>
    <x v="0"/>
    <x v="3"/>
    <x v="0"/>
    <x v="2"/>
    <s v="Mutual Fund"/>
    <s v="AXIS GROWTH OPPORTUNITIES FUND"/>
  </r>
  <r>
    <n v="212551"/>
    <x v="157"/>
    <x v="1255"/>
    <x v="0"/>
    <x v="0"/>
    <x v="3"/>
    <x v="0"/>
    <x v="2"/>
    <s v="Mutual Fund"/>
    <s v="Kotak Multicap Fund"/>
  </r>
  <r>
    <n v="212542"/>
    <x v="157"/>
    <x v="589"/>
    <x v="0"/>
    <x v="0"/>
    <x v="6"/>
    <x v="0"/>
    <x v="0"/>
    <s v="Mutual Fund"/>
    <s v="MIRAE ASSET GREAT CONSUMER FUND"/>
  </r>
  <r>
    <n v="212544"/>
    <x v="157"/>
    <x v="179"/>
    <x v="1"/>
    <x v="0"/>
    <x v="6"/>
    <x v="0"/>
    <x v="0"/>
    <s v="Mutual Fund"/>
    <s v="CANARA ROBECO MULTI CAP FUND"/>
  </r>
  <r>
    <n v="212545"/>
    <x v="157"/>
    <x v="1257"/>
    <x v="3"/>
    <x v="0"/>
    <x v="6"/>
    <x v="0"/>
    <x v="0"/>
    <s v="Mutual Fund"/>
    <s v="MIRAE ASSET GREAT CONSUMER FUND"/>
  </r>
  <r>
    <n v="212543"/>
    <x v="157"/>
    <x v="179"/>
    <x v="3"/>
    <x v="0"/>
    <x v="6"/>
    <x v="0"/>
    <x v="0"/>
    <s v="Mutual Fund"/>
    <s v="MIRAE ASSET GREAT CONSUMER FUND"/>
  </r>
  <r>
    <n v="212552"/>
    <x v="157"/>
    <x v="1258"/>
    <x v="11"/>
    <x v="0"/>
    <x v="2"/>
    <x v="0"/>
    <x v="0"/>
    <s v="Mutual Fund"/>
    <s v="Canara Robeco Multi-cap Fund"/>
  </r>
  <r>
    <n v="212536"/>
    <x v="157"/>
    <x v="1259"/>
    <x v="10"/>
    <x v="0"/>
    <x v="4"/>
    <x v="0"/>
    <x v="0"/>
    <s v="Mutual Fund"/>
    <s v="CANARA MULTICAP FUND"/>
  </r>
  <r>
    <n v="212537"/>
    <x v="157"/>
    <x v="1260"/>
    <x v="11"/>
    <x v="0"/>
    <x v="4"/>
    <x v="0"/>
    <x v="0"/>
    <s v="Mutual Fund"/>
    <s v="ICICI Prudential Multi Asset fund"/>
  </r>
  <r>
    <n v="212538"/>
    <x v="157"/>
    <x v="137"/>
    <x v="14"/>
    <x v="1"/>
    <x v="4"/>
    <x v="0"/>
    <x v="0"/>
    <s v="Mutual Fund"/>
    <s v="HDFC Multicap fund"/>
  </r>
  <r>
    <n v="212539"/>
    <x v="157"/>
    <x v="137"/>
    <x v="32"/>
    <x v="1"/>
    <x v="4"/>
    <x v="0"/>
    <x v="0"/>
    <s v="Mutual Fund"/>
    <s v="ICICI Prudential Multi Asset fund"/>
  </r>
  <r>
    <n v="212570"/>
    <x v="158"/>
    <x v="688"/>
    <x v="7"/>
    <x v="0"/>
    <x v="1"/>
    <x v="0"/>
    <x v="1"/>
    <s v="Mutual Fund"/>
    <s v="ppfas flexi cap fund"/>
  </r>
  <r>
    <n v="212556"/>
    <x v="158"/>
    <x v="80"/>
    <x v="1"/>
    <x v="0"/>
    <x v="1"/>
    <x v="0"/>
    <x v="0"/>
    <s v="Mutual Fund"/>
    <s v="Axis Growth Opportunities Fund"/>
  </r>
  <r>
    <n v="212563"/>
    <x v="158"/>
    <x v="1261"/>
    <x v="3"/>
    <x v="0"/>
    <x v="1"/>
    <x v="0"/>
    <x v="0"/>
    <s v="Mutual Fund"/>
    <s v="Canara Robeco Multi Cap Fund"/>
  </r>
  <r>
    <n v="212626"/>
    <x v="158"/>
    <x v="1262"/>
    <x v="73"/>
    <x v="0"/>
    <x v="3"/>
    <x v="0"/>
    <x v="0"/>
    <s v="Mutual Fund"/>
    <s v="ADITYA BIRLA SUN LIFE FRONTLINE EQUITY FUND"/>
  </r>
  <r>
    <n v="212571"/>
    <x v="158"/>
    <x v="98"/>
    <x v="3"/>
    <x v="0"/>
    <x v="6"/>
    <x v="0"/>
    <x v="1"/>
    <s v="Mutual Fund"/>
    <s v="MIRAE ASSET FLEXI CAP FUND"/>
  </r>
  <r>
    <n v="212553"/>
    <x v="158"/>
    <x v="1263"/>
    <x v="3"/>
    <x v="0"/>
    <x v="6"/>
    <x v="0"/>
    <x v="0"/>
    <s v="Mutual Fund"/>
    <s v="CANARA ROBECO MULTI CAP FUND"/>
  </r>
  <r>
    <n v="212554"/>
    <x v="158"/>
    <x v="1263"/>
    <x v="3"/>
    <x v="0"/>
    <x v="6"/>
    <x v="0"/>
    <x v="1"/>
    <s v="Mutual Fund"/>
    <s v="KOTAK MULTI CAP FUND"/>
  </r>
  <r>
    <n v="212555"/>
    <x v="158"/>
    <x v="940"/>
    <x v="0"/>
    <x v="1"/>
    <x v="6"/>
    <x v="0"/>
    <x v="0"/>
    <s v="Mutual Fund"/>
    <s v="HDFC FOCUSED 30 FUND"/>
  </r>
  <r>
    <n v="212564"/>
    <x v="158"/>
    <x v="129"/>
    <x v="12"/>
    <x v="1"/>
    <x v="2"/>
    <x v="0"/>
    <x v="1"/>
    <s v="Mutual Fund"/>
    <s v="ICICI Prudential Multi-Asset Fund"/>
  </r>
  <r>
    <n v="212565"/>
    <x v="158"/>
    <x v="129"/>
    <x v="12"/>
    <x v="1"/>
    <x v="2"/>
    <x v="0"/>
    <x v="1"/>
    <s v="Mutual Fund"/>
    <s v="HDFC Focused 30 Fund"/>
  </r>
  <r>
    <n v="212566"/>
    <x v="158"/>
    <x v="129"/>
    <x v="12"/>
    <x v="1"/>
    <x v="2"/>
    <x v="0"/>
    <x v="1"/>
    <s v="Mutual Fund"/>
    <s v="Parag Parikh Flexi-cap Fund"/>
  </r>
  <r>
    <n v="212567"/>
    <x v="158"/>
    <x v="129"/>
    <x v="12"/>
    <x v="1"/>
    <x v="2"/>
    <x v="0"/>
    <x v="1"/>
    <s v="Mutual Fund"/>
    <s v="Quant Flexi-Cap Fund"/>
  </r>
  <r>
    <n v="212568"/>
    <x v="158"/>
    <x v="1264"/>
    <x v="4"/>
    <x v="0"/>
    <x v="2"/>
    <x v="0"/>
    <x v="0"/>
    <s v="Mutual Fund"/>
    <s v="ICICI Prudential Multi-Asset Fund"/>
  </r>
  <r>
    <n v="212569"/>
    <x v="158"/>
    <x v="1264"/>
    <x v="4"/>
    <x v="0"/>
    <x v="2"/>
    <x v="0"/>
    <x v="0"/>
    <s v="Mutual Fund"/>
    <s v="HDFC Focused 30 Fund"/>
  </r>
  <r>
    <n v="212557"/>
    <x v="158"/>
    <x v="103"/>
    <x v="7"/>
    <x v="0"/>
    <x v="2"/>
    <x v="0"/>
    <x v="0"/>
    <s v="Mutual Fund"/>
    <s v="HDFC Focused 30 Fund"/>
  </r>
  <r>
    <n v="212558"/>
    <x v="158"/>
    <x v="103"/>
    <x v="7"/>
    <x v="0"/>
    <x v="2"/>
    <x v="0"/>
    <x v="1"/>
    <s v="Mutual Fund"/>
    <s v="HDFC Focused 30 Fund"/>
  </r>
  <r>
    <n v="212559"/>
    <x v="158"/>
    <x v="103"/>
    <x v="1"/>
    <x v="0"/>
    <x v="2"/>
    <x v="0"/>
    <x v="1"/>
    <s v="Mutual Fund"/>
    <s v="Mirae Asset Emerging Blue-chip Fund"/>
  </r>
  <r>
    <n v="212560"/>
    <x v="158"/>
    <x v="1265"/>
    <x v="0"/>
    <x v="0"/>
    <x v="2"/>
    <x v="0"/>
    <x v="0"/>
    <s v="Mutual Fund"/>
    <s v="canara robeco emerging equities fund"/>
  </r>
  <r>
    <n v="212562"/>
    <x v="158"/>
    <x v="1266"/>
    <x v="4"/>
    <x v="0"/>
    <x v="4"/>
    <x v="0"/>
    <x v="0"/>
    <s v="Mutual Fund"/>
    <s v="CANARA MULTICAP FUND"/>
  </r>
  <r>
    <n v="212561"/>
    <x v="158"/>
    <x v="1267"/>
    <x v="0"/>
    <x v="0"/>
    <x v="4"/>
    <x v="0"/>
    <x v="0"/>
    <s v="Mutual Fund"/>
    <s v="ICICI Prudential Multi Asset fund"/>
  </r>
  <r>
    <n v="212583"/>
    <x v="159"/>
    <x v="1268"/>
    <x v="3"/>
    <x v="0"/>
    <x v="1"/>
    <x v="0"/>
    <x v="1"/>
    <s v="Mutual Fund"/>
    <s v="ICICI Prudential Multi-Asset Fund"/>
  </r>
  <r>
    <n v="212584"/>
    <x v="159"/>
    <x v="1268"/>
    <x v="3"/>
    <x v="0"/>
    <x v="1"/>
    <x v="0"/>
    <x v="2"/>
    <s v="Mutual Fund"/>
    <s v="Mirae Asset Midcap Fund"/>
  </r>
  <r>
    <n v="212582"/>
    <x v="159"/>
    <x v="46"/>
    <x v="25"/>
    <x v="1"/>
    <x v="1"/>
    <x v="0"/>
    <x v="0"/>
    <s v="Mutual Fund"/>
    <s v="Canara Robeco Multi Cap Fund"/>
  </r>
  <r>
    <n v="212576"/>
    <x v="159"/>
    <x v="1269"/>
    <x v="7"/>
    <x v="0"/>
    <x v="1"/>
    <x v="0"/>
    <x v="0"/>
    <s v="Mutual Fund"/>
    <s v="hdfc focused 30 fund"/>
  </r>
  <r>
    <n v="212574"/>
    <x v="159"/>
    <x v="1270"/>
    <x v="1"/>
    <x v="0"/>
    <x v="5"/>
    <x v="0"/>
    <x v="0"/>
    <s v="Mutual Fund"/>
    <s v="Parag Parikh Flexicap Fund"/>
  </r>
  <r>
    <n v="212575"/>
    <x v="159"/>
    <x v="1270"/>
    <x v="7"/>
    <x v="0"/>
    <x v="5"/>
    <x v="0"/>
    <x v="0"/>
    <s v="Mutual Fund"/>
    <s v="Canara Robeco Multi Cap Fund"/>
  </r>
  <r>
    <n v="212581"/>
    <x v="159"/>
    <x v="414"/>
    <x v="74"/>
    <x v="1"/>
    <x v="3"/>
    <x v="0"/>
    <x v="1"/>
    <s v="Mutual Fund"/>
    <s v="Canara Robeco Multicap fund"/>
  </r>
  <r>
    <n v="212579"/>
    <x v="159"/>
    <x v="414"/>
    <x v="75"/>
    <x v="1"/>
    <x v="3"/>
    <x v="0"/>
    <x v="1"/>
    <s v="Mutual Fund"/>
    <s v="Mirae Asset flexi cap fund"/>
  </r>
  <r>
    <n v="212580"/>
    <x v="159"/>
    <x v="414"/>
    <x v="12"/>
    <x v="1"/>
    <x v="3"/>
    <x v="0"/>
    <x v="0"/>
    <s v="Mutual Fund"/>
    <s v="Canara Robeco Multicap fund"/>
  </r>
  <r>
    <n v="212593"/>
    <x v="159"/>
    <x v="1271"/>
    <x v="1"/>
    <x v="0"/>
    <x v="6"/>
    <x v="0"/>
    <x v="0"/>
    <s v="Mutual Fund"/>
    <s v="CANARA ROBECO MULTI CAP FUND"/>
  </r>
  <r>
    <n v="212592"/>
    <x v="159"/>
    <x v="1272"/>
    <x v="3"/>
    <x v="0"/>
    <x v="2"/>
    <x v="0"/>
    <x v="0"/>
    <s v="Mutual Fund"/>
    <s v="ICICI Prudential Multi-Asset Fund"/>
  </r>
  <r>
    <n v="212578"/>
    <x v="159"/>
    <x v="88"/>
    <x v="8"/>
    <x v="0"/>
    <x v="2"/>
    <x v="0"/>
    <x v="2"/>
    <s v="Mutual Fund"/>
    <s v="Bandhan Focused Equity Fund"/>
  </r>
  <r>
    <n v="212585"/>
    <x v="159"/>
    <x v="885"/>
    <x v="1"/>
    <x v="0"/>
    <x v="2"/>
    <x v="0"/>
    <x v="2"/>
    <s v="Mutual Fund"/>
    <s v="Mirae Asset Hybrid Equity Fund"/>
  </r>
  <r>
    <n v="212586"/>
    <x v="159"/>
    <x v="885"/>
    <x v="1"/>
    <x v="0"/>
    <x v="2"/>
    <x v="0"/>
    <x v="0"/>
    <s v="Mutual Fund"/>
    <s v="kotak flexicap fund"/>
  </r>
  <r>
    <n v="212587"/>
    <x v="159"/>
    <x v="885"/>
    <x v="5"/>
    <x v="0"/>
    <x v="2"/>
    <x v="0"/>
    <x v="0"/>
    <s v="Mutual Fund"/>
    <s v="ICICI Prudential Multi-Asset Fund"/>
  </r>
  <r>
    <n v="212588"/>
    <x v="159"/>
    <x v="1273"/>
    <x v="3"/>
    <x v="0"/>
    <x v="2"/>
    <x v="0"/>
    <x v="2"/>
    <s v="Mutual Fund"/>
    <s v="Mirae Asset Mid-Cap Fund."/>
  </r>
  <r>
    <n v="212594"/>
    <x v="159"/>
    <x v="812"/>
    <x v="1"/>
    <x v="0"/>
    <x v="2"/>
    <x v="0"/>
    <x v="1"/>
    <s v="Mutual Fund"/>
    <s v="canara robeco emerging equities fund"/>
  </r>
  <r>
    <n v="212572"/>
    <x v="159"/>
    <x v="283"/>
    <x v="0"/>
    <x v="0"/>
    <x v="2"/>
    <x v="0"/>
    <x v="0"/>
    <s v="Mutual Fund"/>
    <s v="Canara Robeco Multi-cap Fund"/>
  </r>
  <r>
    <n v="212573"/>
    <x v="159"/>
    <x v="283"/>
    <x v="0"/>
    <x v="0"/>
    <x v="2"/>
    <x v="0"/>
    <x v="1"/>
    <s v="Mutual Fund"/>
    <s v="Mirae Asset Flexi-cap Fund"/>
  </r>
  <r>
    <n v="212577"/>
    <x v="159"/>
    <x v="88"/>
    <x v="2"/>
    <x v="0"/>
    <x v="2"/>
    <x v="0"/>
    <x v="2"/>
    <s v="Mutual Fund"/>
    <s v="SBI small-cap fund."/>
  </r>
  <r>
    <n v="212591"/>
    <x v="159"/>
    <x v="1272"/>
    <x v="7"/>
    <x v="0"/>
    <x v="2"/>
    <x v="0"/>
    <x v="0"/>
    <s v="Mutual Fund"/>
    <s v="Quant Flexi-Cap Fund"/>
  </r>
  <r>
    <n v="212590"/>
    <x v="159"/>
    <x v="1274"/>
    <x v="4"/>
    <x v="0"/>
    <x v="4"/>
    <x v="0"/>
    <x v="0"/>
    <s v="Mutual Fund"/>
    <s v="HDFC Multicap fund"/>
  </r>
  <r>
    <n v="212589"/>
    <x v="159"/>
    <x v="1274"/>
    <x v="4"/>
    <x v="0"/>
    <x v="4"/>
    <x v="0"/>
    <x v="0"/>
    <s v="Mutual Fund"/>
    <s v="ICICI Prudential Multi Asset fund"/>
  </r>
  <r>
    <n v="212624"/>
    <x v="160"/>
    <x v="783"/>
    <x v="0"/>
    <x v="0"/>
    <x v="1"/>
    <x v="0"/>
    <x v="0"/>
    <s v="Mutual Fund"/>
    <s v="Axis Growth Opportunities Fund"/>
  </r>
  <r>
    <n v="212625"/>
    <x v="160"/>
    <x v="783"/>
    <x v="0"/>
    <x v="0"/>
    <x v="1"/>
    <x v="0"/>
    <x v="0"/>
    <s v="Mutual Fund"/>
    <s v="ICICI Prudential Multi-Asset Fund-"/>
  </r>
  <r>
    <n v="212601"/>
    <x v="160"/>
    <x v="1275"/>
    <x v="0"/>
    <x v="0"/>
    <x v="1"/>
    <x v="0"/>
    <x v="0"/>
    <s v="Mutual Fund"/>
    <s v="HDFC FOCUSED 30 FUND"/>
  </r>
  <r>
    <n v="212622"/>
    <x v="160"/>
    <x v="1276"/>
    <x v="3"/>
    <x v="0"/>
    <x v="1"/>
    <x v="1"/>
    <x v="0"/>
    <s v="Mutual Fund"/>
    <s v="HDFC FOCUSED 30 FUND"/>
  </r>
  <r>
    <n v="212623"/>
    <x v="160"/>
    <x v="1276"/>
    <x v="3"/>
    <x v="0"/>
    <x v="1"/>
    <x v="1"/>
    <x v="0"/>
    <s v="Mutual Fund"/>
    <s v="MIRAE ASSET FLEXI CAP FUND"/>
  </r>
  <r>
    <n v="212602"/>
    <x v="160"/>
    <x v="1275"/>
    <x v="0"/>
    <x v="0"/>
    <x v="1"/>
    <x v="0"/>
    <x v="0"/>
    <s v="Mutual Fund"/>
    <s v="MIRAE ASSET GEAT CONSUMPTION FUND"/>
  </r>
  <r>
    <n v="212620"/>
    <x v="160"/>
    <x v="1277"/>
    <x v="7"/>
    <x v="0"/>
    <x v="5"/>
    <x v="0"/>
    <x v="0"/>
    <s v="Mutual Fund"/>
    <s v="AXIS LONG TERM EQUITY FUND"/>
  </r>
  <r>
    <n v="212621"/>
    <x v="160"/>
    <x v="1120"/>
    <x v="11"/>
    <x v="1"/>
    <x v="5"/>
    <x v="0"/>
    <x v="0"/>
    <s v="Mutual Fund"/>
    <s v="AXIS GROWTH OPPORTUNITES"/>
  </r>
  <r>
    <n v="212619"/>
    <x v="160"/>
    <x v="1277"/>
    <x v="7"/>
    <x v="0"/>
    <x v="5"/>
    <x v="0"/>
    <x v="2"/>
    <s v="Mutual Fund"/>
    <s v="AXIS LONG TERM EQUITY FUND"/>
  </r>
  <r>
    <n v="212617"/>
    <x v="160"/>
    <x v="1277"/>
    <x v="0"/>
    <x v="0"/>
    <x v="5"/>
    <x v="0"/>
    <x v="0"/>
    <s v="Mutual Fund"/>
    <s v="Mirae Asset Great Consumer Fund"/>
  </r>
  <r>
    <n v="212618"/>
    <x v="160"/>
    <x v="1277"/>
    <x v="0"/>
    <x v="0"/>
    <x v="5"/>
    <x v="0"/>
    <x v="0"/>
    <s v="Mutual Fund"/>
    <s v="HDFC Focused 30 Fund"/>
  </r>
  <r>
    <n v="212600"/>
    <x v="160"/>
    <x v="1278"/>
    <x v="3"/>
    <x v="0"/>
    <x v="6"/>
    <x v="0"/>
    <x v="0"/>
    <s v="Mutual Fund"/>
    <s v="MIRAE ASSET GREAT CONSUMER FUND"/>
  </r>
  <r>
    <n v="212608"/>
    <x v="160"/>
    <x v="538"/>
    <x v="4"/>
    <x v="1"/>
    <x v="6"/>
    <x v="0"/>
    <x v="1"/>
    <s v="Mutual Fund"/>
    <s v="CANARA ROBECO MULTI CAP FUND"/>
  </r>
  <r>
    <n v="212609"/>
    <x v="160"/>
    <x v="538"/>
    <x v="4"/>
    <x v="1"/>
    <x v="6"/>
    <x v="0"/>
    <x v="1"/>
    <s v="Mutual Fund"/>
    <s v="ICICI PRUDENTIAL MULTI ASSET FUND"/>
  </r>
  <r>
    <n v="212610"/>
    <x v="160"/>
    <x v="538"/>
    <x v="4"/>
    <x v="1"/>
    <x v="6"/>
    <x v="0"/>
    <x v="1"/>
    <s v="Mutual Fund"/>
    <s v="HDFC FOCUSED 30 FUND"/>
  </r>
  <r>
    <n v="212606"/>
    <x v="160"/>
    <x v="99"/>
    <x v="76"/>
    <x v="1"/>
    <x v="6"/>
    <x v="0"/>
    <x v="1"/>
    <s v="Mutual Fund"/>
    <s v="MIRAE ASSET GREAT CONSUMER FUND"/>
  </r>
  <r>
    <n v="212611"/>
    <x v="160"/>
    <x v="538"/>
    <x v="77"/>
    <x v="1"/>
    <x v="6"/>
    <x v="0"/>
    <x v="1"/>
    <s v="Mutual Fund"/>
    <s v="MIRAE ASSET GREAT CONSUMER FUND"/>
  </r>
  <r>
    <n v="212616"/>
    <x v="160"/>
    <x v="1279"/>
    <x v="1"/>
    <x v="0"/>
    <x v="6"/>
    <x v="0"/>
    <x v="0"/>
    <s v="Mutual Fund"/>
    <s v="CANARA ROBECO MULTI CAP FUND"/>
  </r>
  <r>
    <n v="212614"/>
    <x v="160"/>
    <x v="1279"/>
    <x v="0"/>
    <x v="0"/>
    <x v="6"/>
    <x v="0"/>
    <x v="0"/>
    <s v="Mutual Fund"/>
    <s v="MIRAE ASSET GREAT CONSUMER FUND"/>
  </r>
  <r>
    <n v="212615"/>
    <x v="160"/>
    <x v="1279"/>
    <x v="3"/>
    <x v="0"/>
    <x v="6"/>
    <x v="0"/>
    <x v="0"/>
    <s v="Mutual Fund"/>
    <s v="KOTAK MULTI CAP FUND"/>
  </r>
  <r>
    <n v="212605"/>
    <x v="160"/>
    <x v="286"/>
    <x v="10"/>
    <x v="0"/>
    <x v="6"/>
    <x v="0"/>
    <x v="1"/>
    <s v="Mutual Fund"/>
    <s v="MIRAE ASSET GREAT CONSUMER FUND"/>
  </r>
  <r>
    <n v="212607"/>
    <x v="160"/>
    <x v="99"/>
    <x v="4"/>
    <x v="1"/>
    <x v="6"/>
    <x v="0"/>
    <x v="1"/>
    <s v="Mutual Fund"/>
    <s v="CANARA ROBECO MULTI CAP FUND"/>
  </r>
  <r>
    <n v="212595"/>
    <x v="160"/>
    <x v="1280"/>
    <x v="0"/>
    <x v="0"/>
    <x v="2"/>
    <x v="1"/>
    <x v="0"/>
    <s v="Mutual Fund"/>
    <s v="Canara Robeco Multi-cap Fund"/>
  </r>
  <r>
    <n v="212596"/>
    <x v="160"/>
    <x v="1280"/>
    <x v="8"/>
    <x v="0"/>
    <x v="2"/>
    <x v="1"/>
    <x v="1"/>
    <s v="Mutual Fund"/>
    <s v="Quant Flexi-Cap Fund"/>
  </r>
  <r>
    <n v="212597"/>
    <x v="160"/>
    <x v="1280"/>
    <x v="8"/>
    <x v="0"/>
    <x v="2"/>
    <x v="1"/>
    <x v="1"/>
    <s v="Mutual Fund"/>
    <s v="ICICI Prudential Multi-Asset Fund"/>
  </r>
  <r>
    <n v="212598"/>
    <x v="160"/>
    <x v="1280"/>
    <x v="10"/>
    <x v="0"/>
    <x v="2"/>
    <x v="1"/>
    <x v="1"/>
    <s v="Mutual Fund"/>
    <s v="Kotak Multicap Fund"/>
  </r>
  <r>
    <n v="212599"/>
    <x v="160"/>
    <x v="1280"/>
    <x v="0"/>
    <x v="0"/>
    <x v="2"/>
    <x v="1"/>
    <x v="1"/>
    <s v="Mutual Fund"/>
    <s v="HDFC Focused 30 Fund"/>
  </r>
  <r>
    <n v="212604"/>
    <x v="160"/>
    <x v="1281"/>
    <x v="11"/>
    <x v="0"/>
    <x v="2"/>
    <x v="0"/>
    <x v="1"/>
    <s v="Mutual Fund"/>
    <s v="Mirae Asset Flexi-cap Fund"/>
  </r>
  <r>
    <n v="212603"/>
    <x v="160"/>
    <x v="366"/>
    <x v="25"/>
    <x v="1"/>
    <x v="0"/>
    <x v="0"/>
    <x v="0"/>
    <s v="Mutual Fund"/>
    <s v="ICICI Prudential Multi Asset Fund"/>
  </r>
  <r>
    <n v="212612"/>
    <x v="160"/>
    <x v="1282"/>
    <x v="10"/>
    <x v="0"/>
    <x v="4"/>
    <x v="1"/>
    <x v="0"/>
    <s v="Mutual Fund"/>
    <s v="ICICI Prudential Multi Asset fund"/>
  </r>
  <r>
    <n v="212613"/>
    <x v="160"/>
    <x v="968"/>
    <x v="4"/>
    <x v="1"/>
    <x v="4"/>
    <x v="1"/>
    <x v="0"/>
    <s v="Mutual Fund"/>
    <s v="ICICI Prudential Multi Asset fund"/>
  </r>
  <r>
    <n v="212639"/>
    <x v="161"/>
    <x v="1283"/>
    <x v="1"/>
    <x v="0"/>
    <x v="1"/>
    <x v="0"/>
    <x v="0"/>
    <s v="Mutual Fund"/>
    <s v="ICICI Prudential Multi-Asset Fund"/>
  </r>
  <r>
    <n v="212628"/>
    <x v="161"/>
    <x v="1284"/>
    <x v="9"/>
    <x v="1"/>
    <x v="1"/>
    <x v="0"/>
    <x v="0"/>
    <s v="Mutual Fund"/>
    <s v="PPFAS FLEXI CAP FUND"/>
  </r>
  <r>
    <n v="212630"/>
    <x v="161"/>
    <x v="1284"/>
    <x v="9"/>
    <x v="1"/>
    <x v="1"/>
    <x v="0"/>
    <x v="0"/>
    <s v="Mutual Fund"/>
    <s v="CANARA ROBECO MULTICAP FUND"/>
  </r>
  <r>
    <n v="212640"/>
    <x v="161"/>
    <x v="1285"/>
    <x v="0"/>
    <x v="0"/>
    <x v="1"/>
    <x v="0"/>
    <x v="0"/>
    <s v="Mutual Fund"/>
    <s v="HDFC MULTICAP FUND"/>
  </r>
  <r>
    <n v="212641"/>
    <x v="161"/>
    <x v="1285"/>
    <x v="0"/>
    <x v="0"/>
    <x v="1"/>
    <x v="0"/>
    <x v="0"/>
    <s v="Mutual Fund"/>
    <s v="mirae asset flexi cap fund"/>
  </r>
  <r>
    <n v="212629"/>
    <x v="161"/>
    <x v="413"/>
    <x v="1"/>
    <x v="0"/>
    <x v="3"/>
    <x v="0"/>
    <x v="0"/>
    <s v="Mutual Fund"/>
    <s v="Canara Robeco Multi Cap Fund"/>
  </r>
  <r>
    <n v="212631"/>
    <x v="161"/>
    <x v="413"/>
    <x v="1"/>
    <x v="0"/>
    <x v="3"/>
    <x v="0"/>
    <x v="0"/>
    <s v="Mutual Fund"/>
    <s v="ICICI Multi Asset Fund"/>
  </r>
  <r>
    <n v="212627"/>
    <x v="161"/>
    <x v="413"/>
    <x v="1"/>
    <x v="0"/>
    <x v="3"/>
    <x v="0"/>
    <x v="0"/>
    <s v="Mutual Fund"/>
    <s v="Axis Growth Opportunities Fund"/>
  </r>
  <r>
    <n v="212632"/>
    <x v="161"/>
    <x v="902"/>
    <x v="0"/>
    <x v="0"/>
    <x v="6"/>
    <x v="0"/>
    <x v="0"/>
    <s v="Mutual Fund"/>
    <s v="PARAG PARIKH FLEXI CAP FUND"/>
  </r>
  <r>
    <n v="212633"/>
    <x v="161"/>
    <x v="902"/>
    <x v="0"/>
    <x v="0"/>
    <x v="6"/>
    <x v="0"/>
    <x v="2"/>
    <s v="Mutual Fund"/>
    <s v="PARAG PARIKH FLEXI CAP FUND"/>
  </r>
  <r>
    <n v="212634"/>
    <x v="161"/>
    <x v="1229"/>
    <x v="62"/>
    <x v="1"/>
    <x v="2"/>
    <x v="0"/>
    <x v="1"/>
    <s v="Mutual Fund"/>
    <s v="Canara Robeco Focused Equity Fund"/>
  </r>
  <r>
    <n v="212638"/>
    <x v="161"/>
    <x v="906"/>
    <x v="1"/>
    <x v="0"/>
    <x v="2"/>
    <x v="0"/>
    <x v="0"/>
    <s v="Mutual Fund"/>
    <s v="Kotak Multicap Fund"/>
  </r>
  <r>
    <n v="212635"/>
    <x v="161"/>
    <x v="1229"/>
    <x v="62"/>
    <x v="1"/>
    <x v="2"/>
    <x v="0"/>
    <x v="1"/>
    <s v="Mutual Fund"/>
    <s v="Mirae Asset Great Consumer Fund"/>
  </r>
  <r>
    <n v="212637"/>
    <x v="161"/>
    <x v="1229"/>
    <x v="62"/>
    <x v="1"/>
    <x v="2"/>
    <x v="0"/>
    <x v="1"/>
    <s v="Mutual Fund"/>
    <s v="Union Flexi-cap Fund"/>
  </r>
  <r>
    <n v="212636"/>
    <x v="161"/>
    <x v="1229"/>
    <x v="62"/>
    <x v="1"/>
    <x v="2"/>
    <x v="0"/>
    <x v="1"/>
    <s v="Mutual Fund"/>
    <s v="Parag Parikh Flexi-cap Fund"/>
  </r>
  <r>
    <n v="212669"/>
    <x v="162"/>
    <x v="1286"/>
    <x v="1"/>
    <x v="0"/>
    <x v="1"/>
    <x v="0"/>
    <x v="0"/>
    <s v="Mutual Fund"/>
    <s v="sbi childrean benifit"/>
  </r>
  <r>
    <n v="212670"/>
    <x v="162"/>
    <x v="1286"/>
    <x v="2"/>
    <x v="0"/>
    <x v="1"/>
    <x v="1"/>
    <x v="0"/>
    <s v="Mutual Fund"/>
    <s v="icici pru multi asset fund"/>
  </r>
  <r>
    <n v="212649"/>
    <x v="162"/>
    <x v="1287"/>
    <x v="10"/>
    <x v="0"/>
    <x v="1"/>
    <x v="0"/>
    <x v="0"/>
    <s v="Mutual Fund"/>
    <s v="ICICI PRUDENTIAL MULTI ASSET FUND"/>
  </r>
  <r>
    <n v="212658"/>
    <x v="162"/>
    <x v="1096"/>
    <x v="4"/>
    <x v="1"/>
    <x v="5"/>
    <x v="0"/>
    <x v="0"/>
    <s v="Mutual Fund"/>
    <s v="ICICI PRU Multi Asset Fund"/>
  </r>
  <r>
    <n v="212659"/>
    <x v="162"/>
    <x v="1092"/>
    <x v="4"/>
    <x v="1"/>
    <x v="5"/>
    <x v="0"/>
    <x v="0"/>
    <s v="Mutual Fund"/>
    <s v="ICICI PRU Multi Asset Fund"/>
  </r>
  <r>
    <n v="212657"/>
    <x v="162"/>
    <x v="1288"/>
    <x v="1"/>
    <x v="0"/>
    <x v="5"/>
    <x v="0"/>
    <x v="0"/>
    <s v="Mutual Fund"/>
    <s v="HDFC Multicap Fund"/>
  </r>
  <r>
    <n v="212642"/>
    <x v="162"/>
    <x v="1289"/>
    <x v="0"/>
    <x v="0"/>
    <x v="6"/>
    <x v="0"/>
    <x v="0"/>
    <s v="Mutual Fund"/>
    <s v="CANARA ROBECO MULTI CAP FUND"/>
  </r>
  <r>
    <n v="212643"/>
    <x v="162"/>
    <x v="1289"/>
    <x v="0"/>
    <x v="0"/>
    <x v="6"/>
    <x v="0"/>
    <x v="1"/>
    <s v="Mutual Fund"/>
    <s v="ICICI PRUDENTIAL MULTI ASSET FUND"/>
  </r>
  <r>
    <n v="212644"/>
    <x v="162"/>
    <x v="179"/>
    <x v="28"/>
    <x v="1"/>
    <x v="6"/>
    <x v="0"/>
    <x v="1"/>
    <s v="Mutual Fund"/>
    <s v="PARAG PARIKH FLEXI CAP FUND"/>
  </r>
  <r>
    <n v="212645"/>
    <x v="162"/>
    <x v="179"/>
    <x v="12"/>
    <x v="1"/>
    <x v="6"/>
    <x v="0"/>
    <x v="1"/>
    <s v="Mutual Fund"/>
    <s v="MIRAE ASSET GREAT CONSUMER FUND"/>
  </r>
  <r>
    <n v="212646"/>
    <x v="162"/>
    <x v="1290"/>
    <x v="24"/>
    <x v="1"/>
    <x v="6"/>
    <x v="0"/>
    <x v="0"/>
    <s v="Mutual Fund"/>
    <s v="ICICI PRUDENTIAL MULTI ASSET FUND"/>
  </r>
  <r>
    <n v="212647"/>
    <x v="162"/>
    <x v="1290"/>
    <x v="28"/>
    <x v="1"/>
    <x v="6"/>
    <x v="0"/>
    <x v="0"/>
    <s v="Mutual Fund"/>
    <s v="MIRAE ASSET GREAT CONSUMER FUND"/>
  </r>
  <r>
    <n v="212648"/>
    <x v="162"/>
    <x v="1290"/>
    <x v="28"/>
    <x v="1"/>
    <x v="6"/>
    <x v="0"/>
    <x v="0"/>
    <s v="Mutual Fund"/>
    <s v="CANARA ROBECO MULTI CAP FUND"/>
  </r>
  <r>
    <n v="212660"/>
    <x v="162"/>
    <x v="1102"/>
    <x v="1"/>
    <x v="0"/>
    <x v="6"/>
    <x v="0"/>
    <x v="0"/>
    <s v="Mutual Fund"/>
    <s v="CANARA ROBECO MULTI CAP FUND"/>
  </r>
  <r>
    <n v="212651"/>
    <x v="162"/>
    <x v="24"/>
    <x v="7"/>
    <x v="0"/>
    <x v="2"/>
    <x v="0"/>
    <x v="1"/>
    <s v="Mutual Fund"/>
    <s v="Axis Growth Opportunities Fund"/>
  </r>
  <r>
    <n v="212652"/>
    <x v="162"/>
    <x v="1291"/>
    <x v="0"/>
    <x v="0"/>
    <x v="2"/>
    <x v="0"/>
    <x v="0"/>
    <s v="Mutual Fund"/>
    <s v="Canara Robeco Multi-cap Fund"/>
  </r>
  <r>
    <n v="212650"/>
    <x v="162"/>
    <x v="24"/>
    <x v="3"/>
    <x v="0"/>
    <x v="2"/>
    <x v="0"/>
    <x v="0"/>
    <s v="Mutual Fund"/>
    <s v="Canara Robeco Multi-cap Fund"/>
  </r>
  <r>
    <n v="212653"/>
    <x v="162"/>
    <x v="334"/>
    <x v="0"/>
    <x v="0"/>
    <x v="2"/>
    <x v="0"/>
    <x v="0"/>
    <s v="Mutual Fund"/>
    <s v="Canara Robeco Multi-cap Fund"/>
  </r>
  <r>
    <n v="212661"/>
    <x v="162"/>
    <x v="1292"/>
    <x v="3"/>
    <x v="0"/>
    <x v="4"/>
    <x v="0"/>
    <x v="0"/>
    <s v="Mutual Fund"/>
    <s v="ICICI Prudential Multi Asset fund"/>
  </r>
  <r>
    <n v="212664"/>
    <x v="163"/>
    <x v="1293"/>
    <x v="0"/>
    <x v="1"/>
    <x v="1"/>
    <x v="0"/>
    <x v="0"/>
    <s v="Mutual Fund"/>
    <s v="ICICI Prudential Multi-Asset Fund-Regular-Growth (Equity)"/>
  </r>
  <r>
    <n v="213680"/>
    <x v="163"/>
    <x v="212"/>
    <x v="3"/>
    <x v="0"/>
    <x v="1"/>
    <x v="0"/>
    <x v="0"/>
    <s v="Mutual Fund"/>
    <s v="Canara Robeco Multi Cap Fund"/>
  </r>
  <r>
    <n v="213675"/>
    <x v="163"/>
    <x v="1294"/>
    <x v="10"/>
    <x v="0"/>
    <x v="1"/>
    <x v="0"/>
    <x v="0"/>
    <s v="Mutual Fund"/>
    <s v="SBI SMALL CPP FUND"/>
  </r>
  <r>
    <n v="213676"/>
    <x v="163"/>
    <x v="1294"/>
    <x v="1"/>
    <x v="0"/>
    <x v="1"/>
    <x v="0"/>
    <x v="0"/>
    <s v="Mutual Fund"/>
    <s v="PPFAS flexi cap fund"/>
  </r>
  <r>
    <n v="213678"/>
    <x v="163"/>
    <x v="32"/>
    <x v="0"/>
    <x v="0"/>
    <x v="1"/>
    <x v="0"/>
    <x v="0"/>
    <s v="Mutual Fund"/>
    <s v="Canara Robeco Multi Cap Fund"/>
  </r>
  <r>
    <n v="212667"/>
    <x v="163"/>
    <x v="1153"/>
    <x v="25"/>
    <x v="1"/>
    <x v="6"/>
    <x v="0"/>
    <x v="0"/>
    <s v="Mutual Fund"/>
    <s v="CANARA ROBECO MULTI CAP FUND"/>
  </r>
  <r>
    <n v="212665"/>
    <x v="163"/>
    <x v="423"/>
    <x v="1"/>
    <x v="0"/>
    <x v="6"/>
    <x v="0"/>
    <x v="0"/>
    <s v="Mutual Fund"/>
    <s v="CANARA ROBECO MULTI CAP FUND"/>
  </r>
  <r>
    <n v="212666"/>
    <x v="163"/>
    <x v="524"/>
    <x v="0"/>
    <x v="0"/>
    <x v="6"/>
    <x v="0"/>
    <x v="0"/>
    <s v="Mutual Fund"/>
    <s v="HDFC MULTI CAP FUND"/>
  </r>
  <r>
    <n v="212668"/>
    <x v="163"/>
    <x v="129"/>
    <x v="0"/>
    <x v="0"/>
    <x v="2"/>
    <x v="0"/>
    <x v="1"/>
    <s v="Mutual Fund"/>
    <s v="Parag Parikh Flexi-cap Fund"/>
  </r>
  <r>
    <n v="212671"/>
    <x v="163"/>
    <x v="1295"/>
    <x v="11"/>
    <x v="0"/>
    <x v="2"/>
    <x v="1"/>
    <x v="0"/>
    <s v="Mutual Fund"/>
    <s v="ICICI Prudential Multi-Asset Fund"/>
  </r>
  <r>
    <n v="212662"/>
    <x v="163"/>
    <x v="203"/>
    <x v="1"/>
    <x v="0"/>
    <x v="2"/>
    <x v="0"/>
    <x v="0"/>
    <s v="Mutual Fund"/>
    <s v="Canara Robeco Multi-cap Fund"/>
  </r>
  <r>
    <n v="212663"/>
    <x v="163"/>
    <x v="1139"/>
    <x v="3"/>
    <x v="0"/>
    <x v="2"/>
    <x v="0"/>
    <x v="0"/>
    <s v="Mutual Fund"/>
    <s v="Canara Robeco Multi-cap Fund"/>
  </r>
  <r>
    <n v="212672"/>
    <x v="163"/>
    <x v="1296"/>
    <x v="7"/>
    <x v="0"/>
    <x v="0"/>
    <x v="0"/>
    <x v="0"/>
    <s v="Mutual Fund"/>
    <s v="Bank of India Flexi Cap fund"/>
  </r>
  <r>
    <n v="212673"/>
    <x v="163"/>
    <x v="1296"/>
    <x v="7"/>
    <x v="0"/>
    <x v="0"/>
    <x v="0"/>
    <x v="0"/>
    <s v="Mutual Fund"/>
    <s v="Mirae Asset Hybrid equity Fund"/>
  </r>
  <r>
    <n v="213681"/>
    <x v="164"/>
    <x v="607"/>
    <x v="0"/>
    <x v="0"/>
    <x v="1"/>
    <x v="0"/>
    <x v="0"/>
    <s v="Mutual Fund"/>
    <s v="hdfc multicap fund"/>
  </r>
  <r>
    <n v="213684"/>
    <x v="164"/>
    <x v="427"/>
    <x v="24"/>
    <x v="1"/>
    <x v="1"/>
    <x v="0"/>
    <x v="0"/>
    <s v="Mutual Fund"/>
    <s v="canara robeco multicap fund"/>
  </r>
  <r>
    <n v="213685"/>
    <x v="164"/>
    <x v="427"/>
    <x v="28"/>
    <x v="1"/>
    <x v="1"/>
    <x v="0"/>
    <x v="0"/>
    <s v="Mutual Fund"/>
    <s v="mirae asset flexi cap fund"/>
  </r>
  <r>
    <n v="213693"/>
    <x v="164"/>
    <x v="1297"/>
    <x v="11"/>
    <x v="0"/>
    <x v="5"/>
    <x v="0"/>
    <x v="0"/>
    <s v="Mutual Fund"/>
    <s v="PARAG PARIKH FLEXI CAP FUND"/>
  </r>
  <r>
    <n v="213694"/>
    <x v="164"/>
    <x v="1297"/>
    <x v="11"/>
    <x v="0"/>
    <x v="5"/>
    <x v="0"/>
    <x v="0"/>
    <s v="Mutual Fund"/>
    <s v="Mirae Asset flexi cap fund"/>
  </r>
  <r>
    <n v="213674"/>
    <x v="164"/>
    <x v="1067"/>
    <x v="78"/>
    <x v="1"/>
    <x v="5"/>
    <x v="0"/>
    <x v="1"/>
    <s v="Mutual Fund"/>
    <s v="ICICI PRU Multi Asset Fund"/>
  </r>
  <r>
    <n v="213677"/>
    <x v="164"/>
    <x v="1298"/>
    <x v="1"/>
    <x v="0"/>
    <x v="5"/>
    <x v="1"/>
    <x v="0"/>
    <s v="Mutual Fund"/>
    <s v="ICICI PRU Multi Asset Fund"/>
  </r>
  <r>
    <n v="213691"/>
    <x v="164"/>
    <x v="1299"/>
    <x v="3"/>
    <x v="0"/>
    <x v="3"/>
    <x v="0"/>
    <x v="0"/>
    <s v="Mutual Fund"/>
    <s v="ICICI Multi Asset Fund"/>
  </r>
  <r>
    <n v="213692"/>
    <x v="164"/>
    <x v="1299"/>
    <x v="1"/>
    <x v="0"/>
    <x v="3"/>
    <x v="0"/>
    <x v="0"/>
    <s v="Mutual Fund"/>
    <s v="HDFC Multicap Fund"/>
  </r>
  <r>
    <n v="213683"/>
    <x v="164"/>
    <x v="1300"/>
    <x v="11"/>
    <x v="0"/>
    <x v="6"/>
    <x v="0"/>
    <x v="0"/>
    <s v="Mutual Fund"/>
    <s v="MIRAE ASSET GREAT CONSUMER FUND"/>
  </r>
  <r>
    <n v="213672"/>
    <x v="164"/>
    <x v="429"/>
    <x v="3"/>
    <x v="0"/>
    <x v="6"/>
    <x v="0"/>
    <x v="0"/>
    <s v="Mutual Fund"/>
    <s v="CANARA ROBECO MULTI CAP FUND"/>
  </r>
  <r>
    <n v="213673"/>
    <x v="164"/>
    <x v="429"/>
    <x v="3"/>
    <x v="0"/>
    <x v="6"/>
    <x v="0"/>
    <x v="1"/>
    <s v="Mutual Fund"/>
    <s v="MIRAE ASSET GREAT CONSUMER FUND"/>
  </r>
  <r>
    <n v="213682"/>
    <x v="164"/>
    <x v="1300"/>
    <x v="11"/>
    <x v="0"/>
    <x v="6"/>
    <x v="0"/>
    <x v="0"/>
    <s v="Mutual Fund"/>
    <s v="ICICI PRUDENTIAL MULTI ASSET FUND"/>
  </r>
  <r>
    <n v="213690"/>
    <x v="164"/>
    <x v="1301"/>
    <x v="1"/>
    <x v="0"/>
    <x v="2"/>
    <x v="0"/>
    <x v="0"/>
    <s v="Mutual Fund"/>
    <s v="Canara Robeco Multi-cap Fund"/>
  </r>
  <r>
    <n v="213686"/>
    <x v="164"/>
    <x v="1302"/>
    <x v="5"/>
    <x v="0"/>
    <x v="0"/>
    <x v="0"/>
    <x v="1"/>
    <s v="Mutual Fund"/>
    <s v="HDFC Multicap Fund"/>
  </r>
  <r>
    <n v="213687"/>
    <x v="164"/>
    <x v="1302"/>
    <x v="19"/>
    <x v="0"/>
    <x v="0"/>
    <x v="0"/>
    <x v="1"/>
    <s v="Mutual Fund"/>
    <s v="ICICI Prudential Multi Asset Fund"/>
  </r>
  <r>
    <n v="213688"/>
    <x v="164"/>
    <x v="1302"/>
    <x v="7"/>
    <x v="0"/>
    <x v="0"/>
    <x v="0"/>
    <x v="0"/>
    <s v="Mutual Fund"/>
    <s v="ICICI Prudential Multi Asset Fund"/>
  </r>
  <r>
    <n v="213689"/>
    <x v="164"/>
    <x v="678"/>
    <x v="7"/>
    <x v="0"/>
    <x v="0"/>
    <x v="0"/>
    <x v="0"/>
    <s v="Mutual Fund"/>
    <s v="ICICI Prudential Multi Asset Fund"/>
  </r>
  <r>
    <n v="213679"/>
    <x v="164"/>
    <x v="793"/>
    <x v="7"/>
    <x v="0"/>
    <x v="0"/>
    <x v="0"/>
    <x v="0"/>
    <s v="Mutual Fund"/>
    <s v="ICICI Prudential Multi Asset Fund"/>
  </r>
  <r>
    <n v="213709"/>
    <x v="165"/>
    <x v="1303"/>
    <x v="10"/>
    <x v="0"/>
    <x v="5"/>
    <x v="1"/>
    <x v="0"/>
    <s v="Mutual Fund"/>
    <s v="ICICI PRU Multi Asset Fund"/>
  </r>
  <r>
    <n v="213710"/>
    <x v="165"/>
    <x v="1303"/>
    <x v="10"/>
    <x v="0"/>
    <x v="5"/>
    <x v="1"/>
    <x v="0"/>
    <s v="Mutual Fund"/>
    <s v="HDFC Multicap Fund"/>
  </r>
  <r>
    <n v="213711"/>
    <x v="165"/>
    <x v="1086"/>
    <x v="11"/>
    <x v="0"/>
    <x v="5"/>
    <x v="0"/>
    <x v="0"/>
    <s v="Mutual Fund"/>
    <s v="Canara Robeco Multi Cap Fund"/>
  </r>
  <r>
    <n v="213715"/>
    <x v="165"/>
    <x v="1304"/>
    <x v="7"/>
    <x v="0"/>
    <x v="5"/>
    <x v="0"/>
    <x v="0"/>
    <s v="Mutual Fund"/>
    <s v="ICICI PRU Multi Asset Fund"/>
  </r>
  <r>
    <n v="213699"/>
    <x v="165"/>
    <x v="944"/>
    <x v="1"/>
    <x v="0"/>
    <x v="3"/>
    <x v="0"/>
    <x v="0"/>
    <s v="Mutual Fund"/>
    <s v="ICICI Multi Asset Fund"/>
  </r>
  <r>
    <n v="213701"/>
    <x v="165"/>
    <x v="842"/>
    <x v="0"/>
    <x v="0"/>
    <x v="6"/>
    <x v="0"/>
    <x v="1"/>
    <s v="Mutual Fund"/>
    <s v="HDFC MULTI CAP FUND"/>
  </r>
  <r>
    <n v="213702"/>
    <x v="165"/>
    <x v="842"/>
    <x v="0"/>
    <x v="0"/>
    <x v="6"/>
    <x v="0"/>
    <x v="1"/>
    <s v="Mutual Fund"/>
    <s v="ICICI PRUDENTIAL MULTI ASSET FUND"/>
  </r>
  <r>
    <n v="213703"/>
    <x v="165"/>
    <x v="842"/>
    <x v="0"/>
    <x v="0"/>
    <x v="6"/>
    <x v="0"/>
    <x v="1"/>
    <s v="Mutual Fund"/>
    <s v="MIRAE ASSET GREAT CONSUMER FUND"/>
  </r>
  <r>
    <n v="213695"/>
    <x v="165"/>
    <x v="1305"/>
    <x v="0"/>
    <x v="0"/>
    <x v="6"/>
    <x v="1"/>
    <x v="0"/>
    <s v="Mutual Fund"/>
    <s v="HDFC MULTI CAP FUND"/>
  </r>
  <r>
    <n v="213696"/>
    <x v="165"/>
    <x v="1305"/>
    <x v="4"/>
    <x v="0"/>
    <x v="6"/>
    <x v="1"/>
    <x v="0"/>
    <s v="Mutual Fund"/>
    <s v="ICICI PRUDENTIAL MULTI ASSET FUND"/>
  </r>
  <r>
    <n v="213697"/>
    <x v="165"/>
    <x v="1305"/>
    <x v="0"/>
    <x v="0"/>
    <x v="6"/>
    <x v="1"/>
    <x v="0"/>
    <s v="Mutual Fund"/>
    <s v="MIRAE ASSET GREAT CONSUMER FUND"/>
  </r>
  <r>
    <n v="213698"/>
    <x v="165"/>
    <x v="1306"/>
    <x v="1"/>
    <x v="0"/>
    <x v="6"/>
    <x v="0"/>
    <x v="0"/>
    <s v="Mutual Fund"/>
    <s v="ICICI PRUDENTIAL MULTI ASSET FUND"/>
  </r>
  <r>
    <n v="213704"/>
    <x v="165"/>
    <x v="761"/>
    <x v="4"/>
    <x v="0"/>
    <x v="2"/>
    <x v="0"/>
    <x v="0"/>
    <s v="Mutual Fund"/>
    <s v="ICICI Prudential Multi-Asset Fund"/>
  </r>
  <r>
    <n v="213705"/>
    <x v="165"/>
    <x v="1121"/>
    <x v="0"/>
    <x v="0"/>
    <x v="2"/>
    <x v="0"/>
    <x v="0"/>
    <s v="Mutual Fund"/>
    <s v="HDFC large &amp; mid-cap Fund"/>
  </r>
  <r>
    <n v="213707"/>
    <x v="165"/>
    <x v="1117"/>
    <x v="0"/>
    <x v="0"/>
    <x v="2"/>
    <x v="0"/>
    <x v="0"/>
    <s v="Mutual Fund"/>
    <s v="ICICI Prudential Multi-Asset Fund"/>
  </r>
  <r>
    <n v="213708"/>
    <x v="165"/>
    <x v="1117"/>
    <x v="0"/>
    <x v="0"/>
    <x v="2"/>
    <x v="0"/>
    <x v="0"/>
    <s v="Mutual Fund"/>
    <s v="Quant Flexi-Cap Fund"/>
  </r>
  <r>
    <n v="213706"/>
    <x v="165"/>
    <x v="1121"/>
    <x v="0"/>
    <x v="0"/>
    <x v="2"/>
    <x v="0"/>
    <x v="0"/>
    <s v="Mutual Fund"/>
    <s v="Canara Robeco Multi-cap Fund"/>
  </r>
  <r>
    <n v="213700"/>
    <x v="165"/>
    <x v="1041"/>
    <x v="8"/>
    <x v="1"/>
    <x v="0"/>
    <x v="0"/>
    <x v="0"/>
    <s v="Mutual Fund"/>
    <s v="Mirae Asset Great Consumer fund"/>
  </r>
  <r>
    <n v="213712"/>
    <x v="165"/>
    <x v="1307"/>
    <x v="11"/>
    <x v="0"/>
    <x v="0"/>
    <x v="1"/>
    <x v="0"/>
    <s v="Mutual Fund"/>
    <s v="ICICI Prudential Multi Asset Fund"/>
  </r>
  <r>
    <n v="213713"/>
    <x v="165"/>
    <x v="1307"/>
    <x v="11"/>
    <x v="0"/>
    <x v="0"/>
    <x v="1"/>
    <x v="0"/>
    <s v="Mutual Fund"/>
    <s v="SBI Small Cap fund"/>
  </r>
  <r>
    <n v="213714"/>
    <x v="165"/>
    <x v="1308"/>
    <x v="14"/>
    <x v="1"/>
    <x v="4"/>
    <x v="0"/>
    <x v="0"/>
    <s v="Mutual Fund"/>
    <s v="MIRAE ASSET EQUITY SAVINGS FUND"/>
  </r>
  <r>
    <n v="213722"/>
    <x v="166"/>
    <x v="1309"/>
    <x v="10"/>
    <x v="0"/>
    <x v="1"/>
    <x v="0"/>
    <x v="0"/>
    <s v="Mutual Fund"/>
    <s v="HDFC MULTICAP FUND"/>
  </r>
  <r>
    <n v="213716"/>
    <x v="166"/>
    <x v="1310"/>
    <x v="0"/>
    <x v="0"/>
    <x v="5"/>
    <x v="0"/>
    <x v="0"/>
    <s v="Mutual Fund"/>
    <s v="ICICI PRU Multi Asset Fund"/>
  </r>
  <r>
    <n v="213717"/>
    <x v="166"/>
    <x v="1311"/>
    <x v="11"/>
    <x v="0"/>
    <x v="3"/>
    <x v="1"/>
    <x v="0"/>
    <s v="Mutual Fund"/>
    <s v="Kotak Tax Saver"/>
  </r>
  <r>
    <n v="213719"/>
    <x v="166"/>
    <x v="1311"/>
    <x v="1"/>
    <x v="0"/>
    <x v="3"/>
    <x v="1"/>
    <x v="0"/>
    <s v="Mutual Fund"/>
    <s v="ICICI Multi Asset Fund"/>
  </r>
  <r>
    <n v="213718"/>
    <x v="166"/>
    <x v="1311"/>
    <x v="11"/>
    <x v="0"/>
    <x v="3"/>
    <x v="1"/>
    <x v="0"/>
    <s v="Mutual Fund"/>
    <s v="PARAG PARIKH TAX SAVER FUND"/>
  </r>
  <r>
    <n v="213720"/>
    <x v="166"/>
    <x v="1312"/>
    <x v="1"/>
    <x v="0"/>
    <x v="6"/>
    <x v="0"/>
    <x v="0"/>
    <s v="Mutual Fund"/>
    <s v="ICICI PRUDENTIAL MULTI ASSET FUND"/>
  </r>
  <r>
    <n v="213721"/>
    <x v="166"/>
    <x v="1312"/>
    <x v="1"/>
    <x v="0"/>
    <x v="6"/>
    <x v="0"/>
    <x v="1"/>
    <s v="Mutual Fund"/>
    <s v="HDFC MULTI CAP FUND"/>
  </r>
  <r>
    <n v="214748"/>
    <x v="167"/>
    <x v="701"/>
    <x v="1"/>
    <x v="0"/>
    <x v="1"/>
    <x v="0"/>
    <x v="0"/>
    <s v="Mutual Fund"/>
    <s v="icici pru multi asset fund"/>
  </r>
  <r>
    <n v="214749"/>
    <x v="167"/>
    <x v="701"/>
    <x v="10"/>
    <x v="0"/>
    <x v="1"/>
    <x v="0"/>
    <x v="0"/>
    <s v="Mutual Fund"/>
    <s v="hdfc multicap fund"/>
  </r>
  <r>
    <n v="214747"/>
    <x v="167"/>
    <x v="701"/>
    <x v="1"/>
    <x v="0"/>
    <x v="1"/>
    <x v="0"/>
    <x v="0"/>
    <s v="Mutual Fund"/>
    <s v="ppfas flexi cap fund"/>
  </r>
  <r>
    <n v="214746"/>
    <x v="167"/>
    <x v="701"/>
    <x v="1"/>
    <x v="0"/>
    <x v="1"/>
    <x v="0"/>
    <x v="0"/>
    <s v="Mutual Fund"/>
    <s v="axis growth opp.fund"/>
  </r>
  <r>
    <n v="213726"/>
    <x v="167"/>
    <x v="716"/>
    <x v="0"/>
    <x v="0"/>
    <x v="5"/>
    <x v="0"/>
    <x v="0"/>
    <s v="Mutual Fund"/>
    <s v="ICICI PRU Multi Asset Fund"/>
  </r>
  <r>
    <n v="213727"/>
    <x v="167"/>
    <x v="946"/>
    <x v="7"/>
    <x v="0"/>
    <x v="5"/>
    <x v="0"/>
    <x v="0"/>
    <s v="Mutual Fund"/>
    <s v="UTI Nifty 50 Fund"/>
  </r>
  <r>
    <n v="213723"/>
    <x v="167"/>
    <x v="1313"/>
    <x v="3"/>
    <x v="0"/>
    <x v="6"/>
    <x v="0"/>
    <x v="0"/>
    <s v="Mutual Fund"/>
    <s v="HDFC MULTI CAP FUND"/>
  </r>
  <r>
    <n v="213724"/>
    <x v="167"/>
    <x v="1313"/>
    <x v="3"/>
    <x v="0"/>
    <x v="6"/>
    <x v="0"/>
    <x v="0"/>
    <s v="Mutual Fund"/>
    <s v="MIRAE ASSET GREAT CONSUMER FUND"/>
  </r>
  <r>
    <n v="213725"/>
    <x v="167"/>
    <x v="351"/>
    <x v="1"/>
    <x v="0"/>
    <x v="6"/>
    <x v="0"/>
    <x v="0"/>
    <s v="Mutual Fund"/>
    <s v="KOTAK MULTI CAP FUND"/>
  </r>
  <r>
    <n v="213729"/>
    <x v="167"/>
    <x v="1168"/>
    <x v="24"/>
    <x v="1"/>
    <x v="2"/>
    <x v="0"/>
    <x v="0"/>
    <s v="Mutual Fund"/>
    <s v="ICICI Prudential Equity &amp; Debt Fund"/>
  </r>
  <r>
    <n v="213730"/>
    <x v="167"/>
    <x v="1168"/>
    <x v="4"/>
    <x v="1"/>
    <x v="2"/>
    <x v="0"/>
    <x v="0"/>
    <s v="Mutual Fund"/>
    <s v="Kotak Small-cap Fund"/>
  </r>
  <r>
    <n v="213731"/>
    <x v="167"/>
    <x v="1314"/>
    <x v="1"/>
    <x v="0"/>
    <x v="2"/>
    <x v="0"/>
    <x v="0"/>
    <s v="Mutual Fund"/>
    <s v="Quant Flexi-Cap Fund"/>
  </r>
  <r>
    <n v="213732"/>
    <x v="167"/>
    <x v="27"/>
    <x v="0"/>
    <x v="0"/>
    <x v="2"/>
    <x v="0"/>
    <x v="0"/>
    <s v="Mutual Fund"/>
    <s v="ICICI Prudential Multi-Asset Fund"/>
  </r>
  <r>
    <n v="213728"/>
    <x v="167"/>
    <x v="1168"/>
    <x v="2"/>
    <x v="1"/>
    <x v="2"/>
    <x v="0"/>
    <x v="0"/>
    <s v="Mutual Fund"/>
    <s v="ICICI Prudential Multi-Asset Fund"/>
  </r>
  <r>
    <n v="213733"/>
    <x v="167"/>
    <x v="1315"/>
    <x v="4"/>
    <x v="0"/>
    <x v="4"/>
    <x v="0"/>
    <x v="0"/>
    <s v="Mutual Fund"/>
    <s v="ICICI Prudential Multi Asset fund"/>
  </r>
  <r>
    <n v="213734"/>
    <x v="167"/>
    <x v="1316"/>
    <x v="4"/>
    <x v="0"/>
    <x v="4"/>
    <x v="0"/>
    <x v="0"/>
    <s v="Mutual Fund"/>
    <s v="ICICI Prudential Multi Asset fund"/>
  </r>
  <r>
    <n v="213736"/>
    <x v="167"/>
    <x v="1317"/>
    <x v="6"/>
    <x v="1"/>
    <x v="4"/>
    <x v="0"/>
    <x v="0"/>
    <s v="Mutual Fund"/>
    <s v="KOTAK EQUITY SAVINGS"/>
  </r>
  <r>
    <n v="213737"/>
    <x v="167"/>
    <x v="1317"/>
    <x v="6"/>
    <x v="1"/>
    <x v="4"/>
    <x v="0"/>
    <x v="0"/>
    <s v="Mutual Fund"/>
    <s v="ICICI Prudential Multi Asset fund"/>
  </r>
  <r>
    <n v="213735"/>
    <x v="167"/>
    <x v="1318"/>
    <x v="0"/>
    <x v="0"/>
    <x v="4"/>
    <x v="0"/>
    <x v="0"/>
    <s v="Mutual Fund"/>
    <s v="SBI CHILDREN FUND"/>
  </r>
  <r>
    <n v="214759"/>
    <x v="168"/>
    <x v="1319"/>
    <x v="3"/>
    <x v="0"/>
    <x v="1"/>
    <x v="0"/>
    <x v="0"/>
    <s v="Mutual Fund"/>
    <s v="mirae asset flexi cap fund"/>
  </r>
  <r>
    <n v="214751"/>
    <x v="168"/>
    <x v="1130"/>
    <x v="1"/>
    <x v="0"/>
    <x v="5"/>
    <x v="0"/>
    <x v="0"/>
    <s v="Mutual Fund"/>
    <s v="JM Flexicap Fund"/>
  </r>
  <r>
    <n v="214753"/>
    <x v="168"/>
    <x v="1130"/>
    <x v="17"/>
    <x v="0"/>
    <x v="5"/>
    <x v="0"/>
    <x v="0"/>
    <s v="Mutual Fund"/>
    <s v="ICICI PRU Multi Asset Fund"/>
  </r>
  <r>
    <n v="214744"/>
    <x v="168"/>
    <x v="1023"/>
    <x v="17"/>
    <x v="0"/>
    <x v="5"/>
    <x v="0"/>
    <x v="0"/>
    <s v="Mutual Fund"/>
    <s v="Parag Parikh Tax Saver Fund"/>
  </r>
  <r>
    <n v="214752"/>
    <x v="168"/>
    <x v="1130"/>
    <x v="3"/>
    <x v="0"/>
    <x v="5"/>
    <x v="0"/>
    <x v="0"/>
    <s v="Mutual Fund"/>
    <s v="kotak Multicap Fund"/>
  </r>
  <r>
    <n v="214750"/>
    <x v="168"/>
    <x v="1320"/>
    <x v="7"/>
    <x v="0"/>
    <x v="6"/>
    <x v="0"/>
    <x v="0"/>
    <s v="Mutual Fund"/>
    <s v="ICICI PRUDENTIAL MULTI ASSET FUND"/>
  </r>
  <r>
    <n v="214735"/>
    <x v="168"/>
    <x v="1321"/>
    <x v="11"/>
    <x v="0"/>
    <x v="6"/>
    <x v="0"/>
    <x v="0"/>
    <s v="Mutual Fund"/>
    <s v="MIRAE ASSET GREAT CONSUMER FUND"/>
  </r>
  <r>
    <n v="214736"/>
    <x v="168"/>
    <x v="1321"/>
    <x v="11"/>
    <x v="0"/>
    <x v="6"/>
    <x v="0"/>
    <x v="1"/>
    <s v="Mutual Fund"/>
    <s v="KOTAK MULTI CAP FUND"/>
  </r>
  <r>
    <n v="214737"/>
    <x v="168"/>
    <x v="1321"/>
    <x v="11"/>
    <x v="0"/>
    <x v="6"/>
    <x v="0"/>
    <x v="1"/>
    <s v="Mutual Fund"/>
    <s v="ICICI PRUDENTIAL MULTI ASSET FUND"/>
  </r>
  <r>
    <n v="214738"/>
    <x v="168"/>
    <x v="290"/>
    <x v="18"/>
    <x v="0"/>
    <x v="6"/>
    <x v="0"/>
    <x v="1"/>
    <s v="Mutual Fund"/>
    <s v="ICICI PRUDENTIAL MULTI ASSET FUND"/>
  </r>
  <r>
    <n v="214740"/>
    <x v="168"/>
    <x v="290"/>
    <x v="1"/>
    <x v="0"/>
    <x v="6"/>
    <x v="0"/>
    <x v="0"/>
    <s v="Mutual Fund"/>
    <s v="MIRAE ASSET GREAT CONSUMER FUND"/>
  </r>
  <r>
    <n v="214743"/>
    <x v="168"/>
    <x v="723"/>
    <x v="6"/>
    <x v="1"/>
    <x v="6"/>
    <x v="0"/>
    <x v="0"/>
    <s v="Mutual Fund"/>
    <s v="ICICI PRUDENTIAL MULTI ASSET FUND"/>
  </r>
  <r>
    <n v="214739"/>
    <x v="168"/>
    <x v="290"/>
    <x v="5"/>
    <x v="0"/>
    <x v="6"/>
    <x v="0"/>
    <x v="1"/>
    <s v="Mutual Fund"/>
    <s v="MIRAE ASSET GREAT CONSUMER FUND"/>
  </r>
  <r>
    <n v="214741"/>
    <x v="168"/>
    <x v="1121"/>
    <x v="24"/>
    <x v="1"/>
    <x v="2"/>
    <x v="0"/>
    <x v="1"/>
    <s v="Mutual Fund"/>
    <s v="HDFC MULTI-CAP FUND"/>
  </r>
  <r>
    <n v="214742"/>
    <x v="168"/>
    <x v="1121"/>
    <x v="24"/>
    <x v="1"/>
    <x v="2"/>
    <x v="0"/>
    <x v="1"/>
    <s v="Mutual Fund"/>
    <s v="Mirae Asset Great Consumer Fund"/>
  </r>
  <r>
    <n v="214745"/>
    <x v="168"/>
    <x v="1322"/>
    <x v="5"/>
    <x v="0"/>
    <x v="0"/>
    <x v="0"/>
    <x v="1"/>
    <s v="Mutual Fund"/>
    <s v="Mirae Asset Great Consumer fund"/>
  </r>
  <r>
    <n v="214754"/>
    <x v="168"/>
    <x v="1323"/>
    <x v="38"/>
    <x v="0"/>
    <x v="4"/>
    <x v="0"/>
    <x v="0"/>
    <s v="Mutual Fund"/>
    <s v="CANARA FLEXICAP FUND"/>
  </r>
  <r>
    <n v="214760"/>
    <x v="169"/>
    <x v="936"/>
    <x v="26"/>
    <x v="1"/>
    <x v="1"/>
    <x v="0"/>
    <x v="0"/>
    <s v="Mutual Fund"/>
    <s v="HDFC MULTICAP FUND"/>
  </r>
  <r>
    <n v="214767"/>
    <x v="169"/>
    <x v="1324"/>
    <x v="3"/>
    <x v="0"/>
    <x v="5"/>
    <x v="0"/>
    <x v="0"/>
    <s v="Mutual Fund"/>
    <s v="HDFC Multicap Fund"/>
  </r>
  <r>
    <n v="214768"/>
    <x v="169"/>
    <x v="1324"/>
    <x v="1"/>
    <x v="0"/>
    <x v="5"/>
    <x v="1"/>
    <x v="0"/>
    <s v="Mutual Fund"/>
    <s v="Mirae Asset Great Consumer Fund"/>
  </r>
  <r>
    <n v="214755"/>
    <x v="169"/>
    <x v="1101"/>
    <x v="28"/>
    <x v="1"/>
    <x v="6"/>
    <x v="0"/>
    <x v="0"/>
    <s v="Mutual Fund"/>
    <s v="KOTAK MULTI CAP FUND"/>
  </r>
  <r>
    <n v="214756"/>
    <x v="169"/>
    <x v="1101"/>
    <x v="28"/>
    <x v="1"/>
    <x v="6"/>
    <x v="0"/>
    <x v="0"/>
    <s v="Mutual Fund"/>
    <s v="HDFC MULTI CAP FUND"/>
  </r>
  <r>
    <n v="214757"/>
    <x v="169"/>
    <x v="1101"/>
    <x v="24"/>
    <x v="1"/>
    <x v="6"/>
    <x v="0"/>
    <x v="0"/>
    <s v="Mutual Fund"/>
    <s v="MIRAE ASSET GREAT CONSUMER FUND"/>
  </r>
  <r>
    <n v="214758"/>
    <x v="169"/>
    <x v="150"/>
    <x v="5"/>
    <x v="0"/>
    <x v="6"/>
    <x v="0"/>
    <x v="1"/>
    <s v="Mutual Fund"/>
    <s v="KOTAK MULTI CAP FUND"/>
  </r>
  <r>
    <n v="214769"/>
    <x v="169"/>
    <x v="622"/>
    <x v="0"/>
    <x v="0"/>
    <x v="6"/>
    <x v="0"/>
    <x v="0"/>
    <s v="Mutual Fund"/>
    <s v="MIRAE ASSET GREAT CONSUMER FUND"/>
  </r>
  <r>
    <n v="214770"/>
    <x v="169"/>
    <x v="622"/>
    <x v="0"/>
    <x v="0"/>
    <x v="6"/>
    <x v="0"/>
    <x v="1"/>
    <s v="Mutual Fund"/>
    <s v="ICICI PRUDENTIAL MULTI ASSET FUND"/>
  </r>
  <r>
    <n v="214771"/>
    <x v="169"/>
    <x v="1325"/>
    <x v="35"/>
    <x v="1"/>
    <x v="6"/>
    <x v="0"/>
    <x v="1"/>
    <s v="Mutual Fund"/>
    <s v="PARAG PARIKH FLEXI CAP FUND"/>
  </r>
  <r>
    <n v="214762"/>
    <x v="169"/>
    <x v="906"/>
    <x v="25"/>
    <x v="1"/>
    <x v="2"/>
    <x v="0"/>
    <x v="1"/>
    <s v="Mutual Fund"/>
    <s v="Kotak Multicap Fund"/>
  </r>
  <r>
    <n v="214763"/>
    <x v="169"/>
    <x v="906"/>
    <x v="25"/>
    <x v="1"/>
    <x v="2"/>
    <x v="0"/>
    <x v="1"/>
    <s v="Mutual Fund"/>
    <s v="canara robeco emerging equities fund"/>
  </r>
  <r>
    <n v="214764"/>
    <x v="169"/>
    <x v="906"/>
    <x v="25"/>
    <x v="1"/>
    <x v="2"/>
    <x v="0"/>
    <x v="1"/>
    <s v="Mutual Fund"/>
    <s v="BOI Flexi-Cap Fund"/>
  </r>
  <r>
    <n v="214761"/>
    <x v="169"/>
    <x v="906"/>
    <x v="14"/>
    <x v="1"/>
    <x v="2"/>
    <x v="0"/>
    <x v="1"/>
    <s v="Mutual Fund"/>
    <s v="HDFC large &amp; mid-cap Fund"/>
  </r>
  <r>
    <n v="214765"/>
    <x v="169"/>
    <x v="574"/>
    <x v="10"/>
    <x v="0"/>
    <x v="2"/>
    <x v="0"/>
    <x v="0"/>
    <s v="Mutual Fund"/>
    <s v="Parag Parikh Flexi-cap Fund"/>
  </r>
  <r>
    <n v="214766"/>
    <x v="169"/>
    <x v="921"/>
    <x v="1"/>
    <x v="0"/>
    <x v="0"/>
    <x v="0"/>
    <x v="0"/>
    <s v="Mutual Fund"/>
    <s v="Axis Small Cap fund"/>
  </r>
  <r>
    <n v="214780"/>
    <x v="170"/>
    <x v="900"/>
    <x v="0"/>
    <x v="0"/>
    <x v="1"/>
    <x v="0"/>
    <x v="0"/>
    <s v="Mutual Fund"/>
    <s v="Mirae Asset Flexi Cap Fund"/>
  </r>
  <r>
    <n v="214783"/>
    <x v="170"/>
    <x v="1326"/>
    <x v="0"/>
    <x v="0"/>
    <x v="1"/>
    <x v="1"/>
    <x v="0"/>
    <s v="Mutual Fund"/>
    <s v="Canara Robeco Focused Equity Fund"/>
  </r>
  <r>
    <n v="214784"/>
    <x v="170"/>
    <x v="1326"/>
    <x v="0"/>
    <x v="0"/>
    <x v="1"/>
    <x v="1"/>
    <x v="0"/>
    <s v="Mutual Fund"/>
    <s v="Mirae Asset Flexi Cap Fund"/>
  </r>
  <r>
    <n v="214785"/>
    <x v="170"/>
    <x v="1326"/>
    <x v="0"/>
    <x v="0"/>
    <x v="1"/>
    <x v="1"/>
    <x v="0"/>
    <s v="Mutual Fund"/>
    <s v="HDFC Multi Cap Fund"/>
  </r>
  <r>
    <n v="214778"/>
    <x v="170"/>
    <x v="1327"/>
    <x v="1"/>
    <x v="0"/>
    <x v="5"/>
    <x v="0"/>
    <x v="0"/>
    <s v="Mutual Fund"/>
    <s v="HDFC Multicap Fund"/>
  </r>
  <r>
    <n v="214779"/>
    <x v="170"/>
    <x v="83"/>
    <x v="5"/>
    <x v="0"/>
    <x v="5"/>
    <x v="0"/>
    <x v="1"/>
    <s v="Mutual Fund"/>
    <s v="HDFC Multicap Fund"/>
  </r>
  <r>
    <n v="214772"/>
    <x v="170"/>
    <x v="1328"/>
    <x v="1"/>
    <x v="0"/>
    <x v="3"/>
    <x v="0"/>
    <x v="0"/>
    <s v="Mutual Fund"/>
    <s v="ICICI Multi Asset Fund"/>
  </r>
  <r>
    <n v="214773"/>
    <x v="170"/>
    <x v="1328"/>
    <x v="1"/>
    <x v="0"/>
    <x v="3"/>
    <x v="0"/>
    <x v="0"/>
    <s v="Mutual Fund"/>
    <s v="Kotak Multicap Fund"/>
  </r>
  <r>
    <n v="214776"/>
    <x v="170"/>
    <x v="1329"/>
    <x v="7"/>
    <x v="0"/>
    <x v="6"/>
    <x v="0"/>
    <x v="0"/>
    <s v="Mutual Fund"/>
    <s v="ICICI PRUDENTIAL MULTI ASSET FUND"/>
  </r>
  <r>
    <n v="214774"/>
    <x v="170"/>
    <x v="70"/>
    <x v="7"/>
    <x v="0"/>
    <x v="6"/>
    <x v="0"/>
    <x v="0"/>
    <s v="Mutual Fund"/>
    <s v="MIRAE ASSET GREAT CONSUMER FUND"/>
  </r>
  <r>
    <n v="214775"/>
    <x v="170"/>
    <x v="1330"/>
    <x v="7"/>
    <x v="0"/>
    <x v="6"/>
    <x v="0"/>
    <x v="1"/>
    <s v="Mutual Fund"/>
    <s v="KOTAK MULTI CAP FUND"/>
  </r>
  <r>
    <n v="214777"/>
    <x v="170"/>
    <x v="1331"/>
    <x v="1"/>
    <x v="0"/>
    <x v="6"/>
    <x v="0"/>
    <x v="0"/>
    <s v="Mutual Fund"/>
    <s v="HDFC MULTI CAP FUND"/>
  </r>
  <r>
    <n v="214781"/>
    <x v="170"/>
    <x v="1332"/>
    <x v="12"/>
    <x v="1"/>
    <x v="2"/>
    <x v="0"/>
    <x v="0"/>
    <s v="Mutual Fund"/>
    <s v="HDFC Top 100 fund"/>
  </r>
  <r>
    <n v="214782"/>
    <x v="170"/>
    <x v="1332"/>
    <x v="12"/>
    <x v="1"/>
    <x v="2"/>
    <x v="0"/>
    <x v="0"/>
    <s v="Mutual Fund"/>
    <s v="Bandhan flexi-cap fund"/>
  </r>
  <r>
    <n v="214786"/>
    <x v="171"/>
    <x v="1333"/>
    <x v="11"/>
    <x v="0"/>
    <x v="1"/>
    <x v="1"/>
    <x v="0"/>
    <s v="Mutual Fund"/>
    <s v="HDFC Multi Cap Fund"/>
  </r>
  <r>
    <n v="214789"/>
    <x v="171"/>
    <x v="1333"/>
    <x v="11"/>
    <x v="0"/>
    <x v="1"/>
    <x v="1"/>
    <x v="0"/>
    <s v="Mutual Fund"/>
    <s v="Mirae Asset Flexi Cap Fund"/>
  </r>
  <r>
    <n v="214808"/>
    <x v="171"/>
    <x v="1334"/>
    <x v="3"/>
    <x v="0"/>
    <x v="1"/>
    <x v="0"/>
    <x v="0"/>
    <s v="Mutual Fund"/>
    <s v="Mirae Asset Multicap Fund"/>
  </r>
  <r>
    <n v="214809"/>
    <x v="171"/>
    <x v="419"/>
    <x v="1"/>
    <x v="0"/>
    <x v="5"/>
    <x v="0"/>
    <x v="0"/>
    <s v="Mutual Fund"/>
    <s v="Mirae Asset Multicap Fund"/>
  </r>
  <r>
    <n v="214806"/>
    <x v="171"/>
    <x v="1335"/>
    <x v="3"/>
    <x v="0"/>
    <x v="3"/>
    <x v="0"/>
    <x v="0"/>
    <s v="Mutual Fund"/>
    <s v="ICICI Multi Asset Fund"/>
  </r>
  <r>
    <n v="214794"/>
    <x v="171"/>
    <x v="387"/>
    <x v="1"/>
    <x v="0"/>
    <x v="3"/>
    <x v="0"/>
    <x v="0"/>
    <s v="Mutual Fund"/>
    <s v="ICICI Multi Asset Fund"/>
  </r>
  <r>
    <n v="214795"/>
    <x v="171"/>
    <x v="71"/>
    <x v="25"/>
    <x v="1"/>
    <x v="3"/>
    <x v="0"/>
    <x v="0"/>
    <s v="Mutual Fund"/>
    <s v="ICICI Multi Asset Fund"/>
  </r>
  <r>
    <n v="214810"/>
    <x v="171"/>
    <x v="1336"/>
    <x v="6"/>
    <x v="1"/>
    <x v="3"/>
    <x v="0"/>
    <x v="0"/>
    <s v="Mutual Fund"/>
    <s v="Mirae Asset Multicap fund"/>
  </r>
  <r>
    <n v="214805"/>
    <x v="171"/>
    <x v="1335"/>
    <x v="1"/>
    <x v="0"/>
    <x v="3"/>
    <x v="0"/>
    <x v="0"/>
    <s v="Mutual Fund"/>
    <s v="Mirae Asset Multicap fund"/>
  </r>
  <r>
    <n v="214799"/>
    <x v="171"/>
    <x v="1337"/>
    <x v="0"/>
    <x v="0"/>
    <x v="6"/>
    <x v="0"/>
    <x v="1"/>
    <s v="Mutual Fund"/>
    <s v="HDFC MULTI CAP FUND"/>
  </r>
  <r>
    <n v="214800"/>
    <x v="171"/>
    <x v="1338"/>
    <x v="79"/>
    <x v="1"/>
    <x v="6"/>
    <x v="0"/>
    <x v="1"/>
    <s v="Mutual Fund"/>
    <s v="ICICI PRUDENTIAL MULTI ASSET FUND"/>
  </r>
  <r>
    <n v="214796"/>
    <x v="171"/>
    <x v="1339"/>
    <x v="1"/>
    <x v="0"/>
    <x v="6"/>
    <x v="1"/>
    <x v="0"/>
    <s v="Mutual Fund"/>
    <s v="ICICI PRUDENTIAL MULTI ASSET FUND"/>
  </r>
  <r>
    <n v="214797"/>
    <x v="171"/>
    <x v="1339"/>
    <x v="1"/>
    <x v="0"/>
    <x v="6"/>
    <x v="1"/>
    <x v="0"/>
    <s v="Mutual Fund"/>
    <s v="SBI MAGNUM CHILDRENS BENEFIT FUND INVESTMENT PLAN"/>
  </r>
  <r>
    <n v="214801"/>
    <x v="171"/>
    <x v="1340"/>
    <x v="0"/>
    <x v="0"/>
    <x v="6"/>
    <x v="0"/>
    <x v="1"/>
    <s v="Mutual Fund"/>
    <s v="HDFC MULTI CAP FUND"/>
  </r>
  <r>
    <n v="214802"/>
    <x v="171"/>
    <x v="679"/>
    <x v="10"/>
    <x v="0"/>
    <x v="6"/>
    <x v="0"/>
    <x v="1"/>
    <s v="Mutual Fund"/>
    <s v="ICICI PRUDENTIAL MULTI ASSET FUND"/>
  </r>
  <r>
    <n v="214798"/>
    <x v="171"/>
    <x v="1337"/>
    <x v="10"/>
    <x v="0"/>
    <x v="6"/>
    <x v="0"/>
    <x v="2"/>
    <s v="Mutual Fund"/>
    <s v="Invesco India Multicap Fund-"/>
  </r>
  <r>
    <n v="214791"/>
    <x v="171"/>
    <x v="556"/>
    <x v="0"/>
    <x v="0"/>
    <x v="2"/>
    <x v="0"/>
    <x v="0"/>
    <s v="Mutual Fund"/>
    <s v="Mirae Asset Great Consumer Fund"/>
  </r>
  <r>
    <n v="214792"/>
    <x v="171"/>
    <x v="556"/>
    <x v="10"/>
    <x v="0"/>
    <x v="2"/>
    <x v="0"/>
    <x v="1"/>
    <s v="Mutual Fund"/>
    <s v="ICICI Prudential Multi-Asset Fund"/>
  </r>
  <r>
    <n v="214793"/>
    <x v="171"/>
    <x v="556"/>
    <x v="10"/>
    <x v="0"/>
    <x v="2"/>
    <x v="0"/>
    <x v="1"/>
    <s v="Mutual Fund"/>
    <s v="Kotak Multicap Fund"/>
  </r>
  <r>
    <n v="214807"/>
    <x v="171"/>
    <x v="50"/>
    <x v="0"/>
    <x v="0"/>
    <x v="2"/>
    <x v="0"/>
    <x v="0"/>
    <s v="Mutual Fund"/>
    <s v="Mirae Asset Multi-cap Fund"/>
  </r>
  <r>
    <n v="214804"/>
    <x v="171"/>
    <x v="482"/>
    <x v="9"/>
    <x v="1"/>
    <x v="2"/>
    <x v="0"/>
    <x v="0"/>
    <s v="Mutual Fund"/>
    <s v="Axis Treasury Advantage Fund"/>
  </r>
  <r>
    <n v="214803"/>
    <x v="171"/>
    <x v="482"/>
    <x v="9"/>
    <x v="1"/>
    <x v="2"/>
    <x v="0"/>
    <x v="0"/>
    <s v="Mutual Fund"/>
    <s v="ICICI Prudential Saving Fund"/>
  </r>
  <r>
    <n v="214787"/>
    <x v="171"/>
    <x v="352"/>
    <x v="28"/>
    <x v="1"/>
    <x v="0"/>
    <x v="0"/>
    <x v="0"/>
    <s v="Mutual Fund"/>
    <s v="Parag parikh Tax saver fund"/>
  </r>
  <r>
    <n v="214788"/>
    <x v="171"/>
    <x v="1341"/>
    <x v="25"/>
    <x v="1"/>
    <x v="0"/>
    <x v="1"/>
    <x v="0"/>
    <s v="Mutual Fund"/>
    <s v="ICICI Prudential Multi Asset Fund"/>
  </r>
  <r>
    <n v="214790"/>
    <x v="171"/>
    <x v="1342"/>
    <x v="25"/>
    <x v="1"/>
    <x v="0"/>
    <x v="1"/>
    <x v="0"/>
    <s v="Mutual Fund"/>
    <s v="Kotak multi asset allocator FoF"/>
  </r>
  <r>
    <n v="214811"/>
    <x v="171"/>
    <x v="341"/>
    <x v="26"/>
    <x v="1"/>
    <x v="4"/>
    <x v="0"/>
    <x v="0"/>
    <s v="Mutual Fund"/>
    <s v="MIRAE ASSET MULTICAP FUND"/>
  </r>
  <r>
    <n v="215818"/>
    <x v="172"/>
    <x v="872"/>
    <x v="10"/>
    <x v="0"/>
    <x v="1"/>
    <x v="0"/>
    <x v="0"/>
    <s v="Mutual Fund"/>
    <s v="Mirae Asset Multi-cap Fund"/>
  </r>
  <r>
    <n v="215815"/>
    <x v="172"/>
    <x v="524"/>
    <x v="0"/>
    <x v="0"/>
    <x v="5"/>
    <x v="0"/>
    <x v="0"/>
    <s v="Mutual Fund"/>
    <s v="ICICI PRU Multi Asset Fund"/>
  </r>
  <r>
    <n v="215816"/>
    <x v="172"/>
    <x v="524"/>
    <x v="3"/>
    <x v="0"/>
    <x v="5"/>
    <x v="0"/>
    <x v="0"/>
    <s v="Mutual Fund"/>
    <s v="HDFC Multicap Fund"/>
  </r>
  <r>
    <n v="215817"/>
    <x v="172"/>
    <x v="524"/>
    <x v="1"/>
    <x v="0"/>
    <x v="5"/>
    <x v="0"/>
    <x v="0"/>
    <s v="Mutual Fund"/>
    <s v="Mirae Asset Great Consumer Fund"/>
  </r>
  <r>
    <n v="215821"/>
    <x v="172"/>
    <x v="1101"/>
    <x v="28"/>
    <x v="1"/>
    <x v="6"/>
    <x v="0"/>
    <x v="0"/>
    <s v="Mutual Fund"/>
    <s v="MIRAE ASSET MULTI CAP FUND"/>
  </r>
  <r>
    <n v="215810"/>
    <x v="172"/>
    <x v="1343"/>
    <x v="6"/>
    <x v="1"/>
    <x v="2"/>
    <x v="0"/>
    <x v="0"/>
    <s v="Mutual Fund"/>
    <s v="Mirae Asset Multi-cap Fund"/>
  </r>
  <r>
    <n v="215811"/>
    <x v="172"/>
    <x v="1343"/>
    <x v="6"/>
    <x v="1"/>
    <x v="2"/>
    <x v="0"/>
    <x v="0"/>
    <s v="Mutual Fund"/>
    <s v="ICICI Prudential Multi-Asset Fund"/>
  </r>
  <r>
    <n v="215819"/>
    <x v="172"/>
    <x v="1344"/>
    <x v="3"/>
    <x v="0"/>
    <x v="2"/>
    <x v="0"/>
    <x v="1"/>
    <s v="Mutual Fund"/>
    <s v="Parag Parikh Flexi-cap Fund"/>
  </r>
  <r>
    <n v="215820"/>
    <x v="172"/>
    <x v="1344"/>
    <x v="11"/>
    <x v="0"/>
    <x v="2"/>
    <x v="0"/>
    <x v="1"/>
    <s v="Mutual Fund"/>
    <s v="Mirae Asset Multi-cap Fund"/>
  </r>
  <r>
    <n v="215812"/>
    <x v="172"/>
    <x v="183"/>
    <x v="11"/>
    <x v="0"/>
    <x v="4"/>
    <x v="0"/>
    <x v="0"/>
    <s v="Mutual Fund"/>
    <s v="HDFC MULTICAP FUND"/>
  </r>
  <r>
    <n v="215813"/>
    <x v="172"/>
    <x v="183"/>
    <x v="11"/>
    <x v="0"/>
    <x v="4"/>
    <x v="0"/>
    <x v="0"/>
    <s v="Mutual Fund"/>
    <s v="ICICI Prudential Multi Asset fund"/>
  </r>
  <r>
    <n v="215814"/>
    <x v="172"/>
    <x v="1345"/>
    <x v="11"/>
    <x v="0"/>
    <x v="4"/>
    <x v="0"/>
    <x v="0"/>
    <s v="Mutual Fund"/>
    <s v="MIRAE ASSET MULTICAP FUND"/>
  </r>
  <r>
    <n v="215824"/>
    <x v="172"/>
    <x v="1346"/>
    <x v="0"/>
    <x v="0"/>
    <x v="4"/>
    <x v="0"/>
    <x v="0"/>
    <s v="Mutual Fund"/>
    <s v="MIRAE ASSET MULTICAP FUND"/>
  </r>
  <r>
    <n v="215825"/>
    <x v="172"/>
    <x v="576"/>
    <x v="10"/>
    <x v="0"/>
    <x v="4"/>
    <x v="0"/>
    <x v="0"/>
    <s v="Mutual Fund"/>
    <s v="MIRAE ASSET MULTICAP FUND"/>
  </r>
  <r>
    <n v="215822"/>
    <x v="172"/>
    <x v="1347"/>
    <x v="6"/>
    <x v="1"/>
    <x v="4"/>
    <x v="0"/>
    <x v="0"/>
    <s v="Mutual Fund"/>
    <s v="MIRAE ASSET MULTICAP FUND"/>
  </r>
  <r>
    <n v="215823"/>
    <x v="172"/>
    <x v="1347"/>
    <x v="6"/>
    <x v="1"/>
    <x v="4"/>
    <x v="0"/>
    <x v="0"/>
    <s v="Mutual Fund"/>
    <s v="ICICI Prudential Multi Asset fund"/>
  </r>
  <r>
    <n v="216837"/>
    <x v="173"/>
    <x v="212"/>
    <x v="1"/>
    <x v="0"/>
    <x v="1"/>
    <x v="0"/>
    <x v="0"/>
    <s v="Mutual Fund"/>
    <s v="MIRAE ASSET MULTICAP FUND"/>
  </r>
  <r>
    <n v="216838"/>
    <x v="173"/>
    <x v="1348"/>
    <x v="1"/>
    <x v="0"/>
    <x v="1"/>
    <x v="0"/>
    <x v="0"/>
    <s v="Mutual Fund"/>
    <s v="HDFC MULTICAP FUND"/>
  </r>
  <r>
    <n v="216843"/>
    <x v="173"/>
    <x v="325"/>
    <x v="4"/>
    <x v="1"/>
    <x v="5"/>
    <x v="0"/>
    <x v="0"/>
    <s v="Mutual Fund"/>
    <s v="Parag Parikh Tax Saver Fund"/>
  </r>
  <r>
    <n v="216840"/>
    <x v="173"/>
    <x v="371"/>
    <x v="7"/>
    <x v="0"/>
    <x v="5"/>
    <x v="0"/>
    <x v="0"/>
    <s v="Mutual Fund"/>
    <s v="HDFC Multicap Fund"/>
  </r>
  <r>
    <n v="216841"/>
    <x v="173"/>
    <x v="371"/>
    <x v="7"/>
    <x v="0"/>
    <x v="5"/>
    <x v="0"/>
    <x v="1"/>
    <s v="Mutual Fund"/>
    <s v="HDFC Multicap Fund"/>
  </r>
  <r>
    <n v="216833"/>
    <x v="173"/>
    <x v="1349"/>
    <x v="0"/>
    <x v="0"/>
    <x v="3"/>
    <x v="0"/>
    <x v="1"/>
    <s v="Mutual Fund"/>
    <s v="KOTAK MULTICAP FUND"/>
  </r>
  <r>
    <n v="216832"/>
    <x v="173"/>
    <x v="1349"/>
    <x v="0"/>
    <x v="0"/>
    <x v="3"/>
    <x v="0"/>
    <x v="0"/>
    <s v="Mutual Fund"/>
    <s v="MIRAE ASSET MULTICAP FUND"/>
  </r>
  <r>
    <n v="216856"/>
    <x v="173"/>
    <x v="71"/>
    <x v="15"/>
    <x v="1"/>
    <x v="3"/>
    <x v="0"/>
    <x v="1"/>
    <s v="Mutual Fund"/>
    <s v="ICICI Multi Asset Fund"/>
  </r>
  <r>
    <n v="216855"/>
    <x v="173"/>
    <x v="1313"/>
    <x v="10"/>
    <x v="0"/>
    <x v="6"/>
    <x v="0"/>
    <x v="2"/>
    <s v="Mutual Fund"/>
    <s v="UTI NIFTY 50 INDEX FUND"/>
  </r>
  <r>
    <n v="216822"/>
    <x v="173"/>
    <x v="1350"/>
    <x v="0"/>
    <x v="0"/>
    <x v="6"/>
    <x v="0"/>
    <x v="0"/>
    <s v="Mutual Fund"/>
    <s v="MIRAE ASSET MULTI CAP FUND"/>
  </r>
  <r>
    <n v="216823"/>
    <x v="173"/>
    <x v="1350"/>
    <x v="0"/>
    <x v="0"/>
    <x v="6"/>
    <x v="0"/>
    <x v="1"/>
    <s v="Mutual Fund"/>
    <s v="ICICI PRUDENTIAL MULTI ASSET FUND"/>
  </r>
  <r>
    <n v="216826"/>
    <x v="173"/>
    <x v="385"/>
    <x v="4"/>
    <x v="1"/>
    <x v="6"/>
    <x v="0"/>
    <x v="0"/>
    <s v="Mutual Fund"/>
    <s v="MIRAE ASSET MULTI CAP FUND"/>
  </r>
  <r>
    <n v="216849"/>
    <x v="173"/>
    <x v="385"/>
    <x v="5"/>
    <x v="0"/>
    <x v="6"/>
    <x v="0"/>
    <x v="0"/>
    <s v="Mutual Fund"/>
    <s v="CANARA ROBECO MULTI CAP FUND"/>
  </r>
  <r>
    <n v="216834"/>
    <x v="173"/>
    <x v="1097"/>
    <x v="25"/>
    <x v="1"/>
    <x v="6"/>
    <x v="0"/>
    <x v="0"/>
    <s v="Mutual Fund"/>
    <s v="HDFC MULTI CAP FUND"/>
  </r>
  <r>
    <n v="216835"/>
    <x v="173"/>
    <x v="1097"/>
    <x v="25"/>
    <x v="1"/>
    <x v="6"/>
    <x v="0"/>
    <x v="0"/>
    <s v="Mutual Fund"/>
    <s v="MIRAE ASSET TAX SAVER FUND"/>
  </r>
  <r>
    <n v="216836"/>
    <x v="173"/>
    <x v="1097"/>
    <x v="25"/>
    <x v="1"/>
    <x v="6"/>
    <x v="0"/>
    <x v="0"/>
    <s v="Mutual Fund"/>
    <s v="MIRAE ASSET MULTI CAP FUND"/>
  </r>
  <r>
    <n v="216846"/>
    <x v="173"/>
    <x v="504"/>
    <x v="6"/>
    <x v="1"/>
    <x v="6"/>
    <x v="0"/>
    <x v="0"/>
    <s v="Mutual Fund"/>
    <s v="ICICI PRUDENTIAL MULTI ASSET FUND"/>
  </r>
  <r>
    <n v="216847"/>
    <x v="173"/>
    <x v="504"/>
    <x v="6"/>
    <x v="1"/>
    <x v="6"/>
    <x v="0"/>
    <x v="0"/>
    <s v="Mutual Fund"/>
    <s v="MIRAE ASSET MULTI CAP FUND"/>
  </r>
  <r>
    <n v="216848"/>
    <x v="173"/>
    <x v="385"/>
    <x v="5"/>
    <x v="0"/>
    <x v="6"/>
    <x v="0"/>
    <x v="0"/>
    <s v="Mutual Fund"/>
    <s v="MIRAE ASSET MULTI CAP FUND"/>
  </r>
  <r>
    <n v="216850"/>
    <x v="173"/>
    <x v="932"/>
    <x v="1"/>
    <x v="0"/>
    <x v="6"/>
    <x v="0"/>
    <x v="1"/>
    <s v="Mutual Fund"/>
    <s v="HDFC MULTI CAP FUND"/>
  </r>
  <r>
    <n v="216851"/>
    <x v="173"/>
    <x v="932"/>
    <x v="1"/>
    <x v="0"/>
    <x v="6"/>
    <x v="0"/>
    <x v="1"/>
    <s v="Mutual Fund"/>
    <s v="MIRAE ASSET GREAT CONSUMER FUND"/>
  </r>
  <r>
    <n v="216827"/>
    <x v="173"/>
    <x v="87"/>
    <x v="0"/>
    <x v="0"/>
    <x v="2"/>
    <x v="0"/>
    <x v="0"/>
    <s v="Mutual Fund"/>
    <s v="Mirae Asset Multi-cap Fund"/>
  </r>
  <r>
    <n v="216842"/>
    <x v="173"/>
    <x v="1351"/>
    <x v="5"/>
    <x v="0"/>
    <x v="2"/>
    <x v="0"/>
    <x v="0"/>
    <s v="Mutual Fund"/>
    <s v="ICICI Prudential Multi-Asset Fund"/>
  </r>
  <r>
    <n v="216824"/>
    <x v="173"/>
    <x v="1121"/>
    <x v="80"/>
    <x v="1"/>
    <x v="2"/>
    <x v="0"/>
    <x v="1"/>
    <s v="Mutual Fund"/>
    <s v="HDFC large &amp; mid-cap Fund"/>
  </r>
  <r>
    <n v="216825"/>
    <x v="173"/>
    <x v="1121"/>
    <x v="15"/>
    <x v="1"/>
    <x v="2"/>
    <x v="0"/>
    <x v="1"/>
    <s v="Mutual Fund"/>
    <s v="Mirae Asset Great Consumer Fund"/>
  </r>
  <r>
    <n v="216839"/>
    <x v="173"/>
    <x v="735"/>
    <x v="10"/>
    <x v="0"/>
    <x v="2"/>
    <x v="0"/>
    <x v="0"/>
    <s v="Mutual Fund"/>
    <s v="Mirae Asset Multi-cap Fund"/>
  </r>
  <r>
    <n v="216831"/>
    <x v="173"/>
    <x v="147"/>
    <x v="7"/>
    <x v="0"/>
    <x v="2"/>
    <x v="0"/>
    <x v="1"/>
    <s v="Mutual Fund"/>
    <s v="Parag Parikh Flexi-cap Fund"/>
  </r>
  <r>
    <n v="216828"/>
    <x v="173"/>
    <x v="255"/>
    <x v="0"/>
    <x v="1"/>
    <x v="2"/>
    <x v="0"/>
    <x v="0"/>
    <s v="Mutual Fund"/>
    <s v="Canara Robeco Focused Equity Fund"/>
  </r>
  <r>
    <n v="216829"/>
    <x v="173"/>
    <x v="255"/>
    <x v="7"/>
    <x v="0"/>
    <x v="2"/>
    <x v="0"/>
    <x v="1"/>
    <s v="Mutual Fund"/>
    <s v="Canara Robeco Focused Equity Fund"/>
  </r>
  <r>
    <n v="216845"/>
    <x v="173"/>
    <x v="1351"/>
    <x v="1"/>
    <x v="0"/>
    <x v="2"/>
    <x v="0"/>
    <x v="0"/>
    <s v="Mutual Fund"/>
    <s v="Mirae Asset Multi-cap Fund"/>
  </r>
  <r>
    <n v="216830"/>
    <x v="173"/>
    <x v="1352"/>
    <x v="39"/>
    <x v="1"/>
    <x v="2"/>
    <x v="0"/>
    <x v="0"/>
    <s v="Mutual Fund"/>
    <s v="Kotak Multicap Fund"/>
  </r>
  <r>
    <n v="216844"/>
    <x v="173"/>
    <x v="1351"/>
    <x v="5"/>
    <x v="0"/>
    <x v="2"/>
    <x v="0"/>
    <x v="0"/>
    <s v="Mutual Fund"/>
    <s v="Canara Robeco Focused Equity Fund"/>
  </r>
  <r>
    <n v="216852"/>
    <x v="173"/>
    <x v="1353"/>
    <x v="0"/>
    <x v="0"/>
    <x v="4"/>
    <x v="0"/>
    <x v="0"/>
    <s v="Mutual Fund"/>
    <s v="PPFAS TAXSAVER FUND"/>
  </r>
  <r>
    <n v="216853"/>
    <x v="173"/>
    <x v="1353"/>
    <x v="1"/>
    <x v="0"/>
    <x v="4"/>
    <x v="0"/>
    <x v="0"/>
    <s v="Mutual Fund"/>
    <s v="HDFC MULTICAP FUND"/>
  </r>
  <r>
    <n v="216854"/>
    <x v="173"/>
    <x v="1353"/>
    <x v="1"/>
    <x v="0"/>
    <x v="4"/>
    <x v="0"/>
    <x v="0"/>
    <s v="Mutual Fund"/>
    <s v="ICICI MULTI ASSET FUND"/>
  </r>
  <r>
    <n v="216922"/>
    <x v="174"/>
    <x v="1354"/>
    <x v="4"/>
    <x v="0"/>
    <x v="1"/>
    <x v="0"/>
    <x v="0"/>
    <s v="Mutual Fund"/>
    <s v="HDFC Multi Cap Fund"/>
  </r>
  <r>
    <n v="216920"/>
    <x v="174"/>
    <x v="1354"/>
    <x v="0"/>
    <x v="0"/>
    <x v="1"/>
    <x v="0"/>
    <x v="0"/>
    <s v="Mutual Fund"/>
    <s v="Mirae Asset Multicap Fund"/>
  </r>
  <r>
    <n v="216921"/>
    <x v="174"/>
    <x v="1354"/>
    <x v="0"/>
    <x v="0"/>
    <x v="1"/>
    <x v="0"/>
    <x v="0"/>
    <s v="Mutual Fund"/>
    <s v="ICICI Prudential Multi-Asset Fund"/>
  </r>
  <r>
    <n v="216875"/>
    <x v="174"/>
    <x v="302"/>
    <x v="6"/>
    <x v="1"/>
    <x v="1"/>
    <x v="0"/>
    <x v="0"/>
    <s v="Mutual Fund"/>
    <s v="mirae asset multicap fund"/>
  </r>
  <r>
    <n v="216863"/>
    <x v="174"/>
    <x v="1355"/>
    <x v="12"/>
    <x v="1"/>
    <x v="5"/>
    <x v="0"/>
    <x v="0"/>
    <s v="Mutual Fund"/>
    <s v="HDFC Multicap Fund"/>
  </r>
  <r>
    <n v="216864"/>
    <x v="174"/>
    <x v="1356"/>
    <x v="81"/>
    <x v="1"/>
    <x v="5"/>
    <x v="0"/>
    <x v="1"/>
    <s v="Mutual Fund"/>
    <s v="HDFC Multicap Fund"/>
  </r>
  <r>
    <n v="216865"/>
    <x v="174"/>
    <x v="456"/>
    <x v="4"/>
    <x v="1"/>
    <x v="5"/>
    <x v="0"/>
    <x v="0"/>
    <s v="Mutual Fund"/>
    <s v="Parag Parikh Tax Saver Fund"/>
  </r>
  <r>
    <n v="216866"/>
    <x v="174"/>
    <x v="456"/>
    <x v="0"/>
    <x v="0"/>
    <x v="5"/>
    <x v="0"/>
    <x v="0"/>
    <s v="Mutual Fund"/>
    <s v="HDFC Multicap Fund"/>
  </r>
  <r>
    <n v="216868"/>
    <x v="174"/>
    <x v="600"/>
    <x v="0"/>
    <x v="1"/>
    <x v="3"/>
    <x v="0"/>
    <x v="0"/>
    <s v="Mutual Fund"/>
    <s v="MIRAE ASSET MULTI CAP FUND"/>
  </r>
  <r>
    <n v="216867"/>
    <x v="174"/>
    <x v="1357"/>
    <x v="28"/>
    <x v="1"/>
    <x v="3"/>
    <x v="0"/>
    <x v="0"/>
    <s v="Mutual Fund"/>
    <s v="Kotak Multicap Fund"/>
  </r>
  <r>
    <n v="216878"/>
    <x v="174"/>
    <x v="1358"/>
    <x v="1"/>
    <x v="0"/>
    <x v="3"/>
    <x v="0"/>
    <x v="0"/>
    <s v="Mutual Fund"/>
    <s v="Kotak Tax Saver"/>
  </r>
  <r>
    <n v="216873"/>
    <x v="174"/>
    <x v="756"/>
    <x v="7"/>
    <x v="0"/>
    <x v="6"/>
    <x v="0"/>
    <x v="0"/>
    <s v="Mutual Fund"/>
    <s v="HDFC MULTI CAP FUND"/>
  </r>
  <r>
    <n v="216874"/>
    <x v="174"/>
    <x v="756"/>
    <x v="7"/>
    <x v="0"/>
    <x v="6"/>
    <x v="0"/>
    <x v="0"/>
    <s v="Mutual Fund"/>
    <s v="MIRAE ASSET MULTI CAP FUND"/>
  </r>
  <r>
    <n v="216876"/>
    <x v="174"/>
    <x v="1359"/>
    <x v="1"/>
    <x v="0"/>
    <x v="6"/>
    <x v="0"/>
    <x v="0"/>
    <s v="Mutual Fund"/>
    <s v="AXIS GROWTH OPPORTUNITIES FUND"/>
  </r>
  <r>
    <n v="216877"/>
    <x v="174"/>
    <x v="1359"/>
    <x v="1"/>
    <x v="0"/>
    <x v="6"/>
    <x v="0"/>
    <x v="0"/>
    <s v="Mutual Fund"/>
    <s v="HDFC LARGE AND MID CAP FUND"/>
  </r>
  <r>
    <n v="216859"/>
    <x v="174"/>
    <x v="536"/>
    <x v="3"/>
    <x v="0"/>
    <x v="6"/>
    <x v="0"/>
    <x v="0"/>
    <s v="Mutual Fund"/>
    <s v="MIRAE ASSET MULTI CAP FUND"/>
  </r>
  <r>
    <n v="216860"/>
    <x v="174"/>
    <x v="536"/>
    <x v="1"/>
    <x v="0"/>
    <x v="6"/>
    <x v="0"/>
    <x v="2"/>
    <s v="Mutual Fund"/>
    <s v="PARAG PARIKH FLEXI CAP FUND"/>
  </r>
  <r>
    <n v="216861"/>
    <x v="174"/>
    <x v="536"/>
    <x v="5"/>
    <x v="0"/>
    <x v="6"/>
    <x v="0"/>
    <x v="2"/>
    <s v="Mutual Fund"/>
    <s v="AXIS GROWTH OPPORTUNITIES FUND"/>
  </r>
  <r>
    <n v="216862"/>
    <x v="174"/>
    <x v="548"/>
    <x v="3"/>
    <x v="0"/>
    <x v="6"/>
    <x v="0"/>
    <x v="2"/>
    <s v="Mutual Fund"/>
    <s v="PARAG PARIKH FLEXI CAP FUND"/>
  </r>
  <r>
    <n v="216872"/>
    <x v="174"/>
    <x v="838"/>
    <x v="4"/>
    <x v="0"/>
    <x v="2"/>
    <x v="0"/>
    <x v="0"/>
    <s v="Mutual Fund"/>
    <s v="SBI small-cap fund."/>
  </r>
  <r>
    <n v="216869"/>
    <x v="174"/>
    <x v="838"/>
    <x v="4"/>
    <x v="0"/>
    <x v="2"/>
    <x v="0"/>
    <x v="0"/>
    <s v="Mutual Fund"/>
    <s v="HDFC Focused 30 Fund"/>
  </r>
  <r>
    <n v="216870"/>
    <x v="174"/>
    <x v="838"/>
    <x v="12"/>
    <x v="0"/>
    <x v="2"/>
    <x v="0"/>
    <x v="0"/>
    <s v="Mutual Fund"/>
    <s v="Mirae Asset Great Consumer Fund"/>
  </r>
  <r>
    <n v="216871"/>
    <x v="174"/>
    <x v="838"/>
    <x v="12"/>
    <x v="0"/>
    <x v="2"/>
    <x v="0"/>
    <x v="0"/>
    <s v="Mutual Fund"/>
    <s v="Canara Robeco Multi-cap Fund"/>
  </r>
  <r>
    <n v="216857"/>
    <x v="174"/>
    <x v="1360"/>
    <x v="11"/>
    <x v="0"/>
    <x v="0"/>
    <x v="0"/>
    <x v="0"/>
    <s v="Mutual Fund"/>
    <s v="ICICI Prudential Multi Asset Fund"/>
  </r>
  <r>
    <n v="216858"/>
    <x v="174"/>
    <x v="1360"/>
    <x v="11"/>
    <x v="0"/>
    <x v="0"/>
    <x v="0"/>
    <x v="0"/>
    <s v="Mutual Fund"/>
    <s v="HDFC Focused 30 fund"/>
  </r>
  <r>
    <n v="216890"/>
    <x v="175"/>
    <x v="1361"/>
    <x v="10"/>
    <x v="0"/>
    <x v="1"/>
    <x v="0"/>
    <x v="0"/>
    <s v="Mutual Fund"/>
    <s v="hdffc multicap fund"/>
  </r>
  <r>
    <n v="216891"/>
    <x v="175"/>
    <x v="1361"/>
    <x v="3"/>
    <x v="0"/>
    <x v="1"/>
    <x v="0"/>
    <x v="0"/>
    <s v="Mutual Fund"/>
    <s v="mirae asset flexi cap fund"/>
  </r>
  <r>
    <n v="216892"/>
    <x v="175"/>
    <x v="1361"/>
    <x v="3"/>
    <x v="0"/>
    <x v="1"/>
    <x v="0"/>
    <x v="0"/>
    <s v="Mutual Fund"/>
    <s v="icici pru multi asset fund"/>
  </r>
  <r>
    <n v="216896"/>
    <x v="175"/>
    <x v="852"/>
    <x v="25"/>
    <x v="1"/>
    <x v="1"/>
    <x v="0"/>
    <x v="0"/>
    <s v="Mutual Fund"/>
    <s v="Mirae Asset Multi-cap Fund"/>
  </r>
  <r>
    <n v="216897"/>
    <x v="175"/>
    <x v="852"/>
    <x v="28"/>
    <x v="1"/>
    <x v="1"/>
    <x v="0"/>
    <x v="0"/>
    <s v="Mutual Fund"/>
    <s v="quant flexi cap fund"/>
  </r>
  <r>
    <n v="216898"/>
    <x v="175"/>
    <x v="852"/>
    <x v="6"/>
    <x v="1"/>
    <x v="1"/>
    <x v="0"/>
    <x v="0"/>
    <s v="Mutual Fund"/>
    <s v="hdffc multicap fund"/>
  </r>
  <r>
    <n v="216918"/>
    <x v="175"/>
    <x v="1362"/>
    <x v="11"/>
    <x v="0"/>
    <x v="1"/>
    <x v="0"/>
    <x v="0"/>
    <s v="Mutual Fund"/>
    <s v="HDFC Large and Mid Cap Fund"/>
  </r>
  <r>
    <n v="216912"/>
    <x v="175"/>
    <x v="1363"/>
    <x v="4"/>
    <x v="0"/>
    <x v="1"/>
    <x v="0"/>
    <x v="0"/>
    <s v="Mutual Fund"/>
    <s v="mirae asset multicap. fund"/>
  </r>
  <r>
    <n v="216913"/>
    <x v="175"/>
    <x v="852"/>
    <x v="4"/>
    <x v="0"/>
    <x v="1"/>
    <x v="0"/>
    <x v="0"/>
    <s v="Mutual Fund"/>
    <s v="mirae asset multicap. fund"/>
  </r>
  <r>
    <n v="216893"/>
    <x v="175"/>
    <x v="1364"/>
    <x v="6"/>
    <x v="1"/>
    <x v="1"/>
    <x v="0"/>
    <x v="0"/>
    <s v="Mutual Fund"/>
    <s v="icici pru multi asset fund"/>
  </r>
  <r>
    <n v="216894"/>
    <x v="175"/>
    <x v="1364"/>
    <x v="14"/>
    <x v="1"/>
    <x v="1"/>
    <x v="0"/>
    <x v="0"/>
    <s v="Mutual Fund"/>
    <s v="hdffc multicap fund"/>
  </r>
  <r>
    <n v="216895"/>
    <x v="175"/>
    <x v="1364"/>
    <x v="25"/>
    <x v="1"/>
    <x v="1"/>
    <x v="0"/>
    <x v="0"/>
    <s v="Mutual Fund"/>
    <s v="Mirae Asset Multi-cap Fund"/>
  </r>
  <r>
    <n v="216899"/>
    <x v="175"/>
    <x v="852"/>
    <x v="6"/>
    <x v="1"/>
    <x v="1"/>
    <x v="0"/>
    <x v="0"/>
    <s v="Mutual Fund"/>
    <s v="mirae asset flexi cap fund"/>
  </r>
  <r>
    <n v="216919"/>
    <x v="175"/>
    <x v="1362"/>
    <x v="11"/>
    <x v="0"/>
    <x v="1"/>
    <x v="0"/>
    <x v="0"/>
    <s v="Mutual Fund"/>
    <s v="Mirae Asset Multicap Fund"/>
  </r>
  <r>
    <n v="216882"/>
    <x v="175"/>
    <x v="1365"/>
    <x v="6"/>
    <x v="1"/>
    <x v="5"/>
    <x v="0"/>
    <x v="0"/>
    <s v="Mutual Fund"/>
    <s v="ICICI PRU Multi Asset Fund"/>
  </r>
  <r>
    <n v="216883"/>
    <x v="175"/>
    <x v="1365"/>
    <x v="6"/>
    <x v="1"/>
    <x v="5"/>
    <x v="0"/>
    <x v="0"/>
    <s v="Mutual Fund"/>
    <s v="Mirae Asset Multicap Fund"/>
  </r>
  <r>
    <n v="216900"/>
    <x v="175"/>
    <x v="1366"/>
    <x v="0"/>
    <x v="0"/>
    <x v="5"/>
    <x v="0"/>
    <x v="0"/>
    <s v="Mutual Fund"/>
    <s v="ICICI PRU Multi Asset Fund"/>
  </r>
  <r>
    <n v="216901"/>
    <x v="175"/>
    <x v="1366"/>
    <x v="3"/>
    <x v="0"/>
    <x v="5"/>
    <x v="0"/>
    <x v="0"/>
    <s v="Mutual Fund"/>
    <s v="Mirae Asset Multicap Fund"/>
  </r>
  <r>
    <n v="216902"/>
    <x v="175"/>
    <x v="1366"/>
    <x v="1"/>
    <x v="0"/>
    <x v="5"/>
    <x v="0"/>
    <x v="0"/>
    <s v="Mutual Fund"/>
    <s v="Mirae Asset Great Consumer Fund"/>
  </r>
  <r>
    <n v="216880"/>
    <x v="175"/>
    <x v="1365"/>
    <x v="6"/>
    <x v="1"/>
    <x v="5"/>
    <x v="0"/>
    <x v="0"/>
    <s v="Mutual Fund"/>
    <s v="Kotak Tax Saver Fund"/>
  </r>
  <r>
    <n v="216905"/>
    <x v="175"/>
    <x v="387"/>
    <x v="82"/>
    <x v="1"/>
    <x v="3"/>
    <x v="0"/>
    <x v="1"/>
    <s v="Mutual Fund"/>
    <s v="ICICI Multi Asset Fund"/>
  </r>
  <r>
    <n v="216879"/>
    <x v="175"/>
    <x v="1367"/>
    <x v="0"/>
    <x v="0"/>
    <x v="3"/>
    <x v="0"/>
    <x v="0"/>
    <s v="Mutual Fund"/>
    <s v="MIRAE ASSET MULTI CAP FUND"/>
  </r>
  <r>
    <n v="216903"/>
    <x v="175"/>
    <x v="1368"/>
    <x v="7"/>
    <x v="0"/>
    <x v="6"/>
    <x v="0"/>
    <x v="0"/>
    <s v="Mutual Fund"/>
    <s v="KOTAK MULTI CAP FUND"/>
  </r>
  <r>
    <n v="216904"/>
    <x v="175"/>
    <x v="1368"/>
    <x v="5"/>
    <x v="0"/>
    <x v="6"/>
    <x v="0"/>
    <x v="0"/>
    <s v="Mutual Fund"/>
    <s v="MIRAE ASSET MULTI CAP FUND"/>
  </r>
  <r>
    <n v="216881"/>
    <x v="175"/>
    <x v="430"/>
    <x v="28"/>
    <x v="0"/>
    <x v="2"/>
    <x v="0"/>
    <x v="0"/>
    <s v="Mutual Fund"/>
    <s v="Mirae Asset Multi-cap Fund"/>
  </r>
  <r>
    <n v="216888"/>
    <x v="175"/>
    <x v="1369"/>
    <x v="0"/>
    <x v="0"/>
    <x v="2"/>
    <x v="1"/>
    <x v="0"/>
    <s v="Mutual Fund"/>
    <s v="Mirae Asset Multi-cap Fund"/>
  </r>
  <r>
    <n v="216889"/>
    <x v="175"/>
    <x v="1369"/>
    <x v="0"/>
    <x v="0"/>
    <x v="2"/>
    <x v="1"/>
    <x v="0"/>
    <s v="Mutual Fund"/>
    <s v="Canara Robeco Focused Equity Fund"/>
  </r>
  <r>
    <n v="216884"/>
    <x v="175"/>
    <x v="218"/>
    <x v="3"/>
    <x v="0"/>
    <x v="2"/>
    <x v="0"/>
    <x v="0"/>
    <s v="Mutual Fund"/>
    <s v="Mirae Asset Multi-cap Fund"/>
  </r>
  <r>
    <n v="216885"/>
    <x v="175"/>
    <x v="627"/>
    <x v="4"/>
    <x v="0"/>
    <x v="2"/>
    <x v="0"/>
    <x v="0"/>
    <s v="Mutual Fund"/>
    <s v="Mirae Asset Multi-cap Fund"/>
  </r>
  <r>
    <n v="216886"/>
    <x v="175"/>
    <x v="1370"/>
    <x v="3"/>
    <x v="0"/>
    <x v="2"/>
    <x v="0"/>
    <x v="0"/>
    <s v="Mutual Fund"/>
    <s v="Mirae Asset Multi-cap Fund"/>
  </r>
  <r>
    <n v="216887"/>
    <x v="175"/>
    <x v="201"/>
    <x v="2"/>
    <x v="0"/>
    <x v="2"/>
    <x v="0"/>
    <x v="0"/>
    <s v="Mutual Fund"/>
    <s v="Mirae Asset Multi-cap Fund"/>
  </r>
  <r>
    <n v="216906"/>
    <x v="175"/>
    <x v="1371"/>
    <x v="7"/>
    <x v="0"/>
    <x v="0"/>
    <x v="0"/>
    <x v="0"/>
    <s v="Mutual Fund"/>
    <s v="ICICI Prudential Multi Asset Fund"/>
  </r>
  <r>
    <n v="216911"/>
    <x v="176"/>
    <x v="795"/>
    <x v="3"/>
    <x v="0"/>
    <x v="1"/>
    <x v="0"/>
    <x v="0"/>
    <s v="Mutual Fund"/>
    <s v="hdfc multicap. fund"/>
  </r>
  <r>
    <n v="216914"/>
    <x v="176"/>
    <x v="221"/>
    <x v="4"/>
    <x v="0"/>
    <x v="1"/>
    <x v="0"/>
    <x v="1"/>
    <s v="Mutual Fund"/>
    <s v="mirae asset multicap fund"/>
  </r>
  <r>
    <n v="216915"/>
    <x v="176"/>
    <x v="221"/>
    <x v="4"/>
    <x v="0"/>
    <x v="1"/>
    <x v="0"/>
    <x v="1"/>
    <s v="Mutual Fund"/>
    <s v="HDFC Large and Mid Cap Fund"/>
  </r>
  <r>
    <n v="217936"/>
    <x v="176"/>
    <x v="27"/>
    <x v="4"/>
    <x v="0"/>
    <x v="1"/>
    <x v="0"/>
    <x v="0"/>
    <s v="Mutual Fund"/>
    <s v="mirae asset multicap fund"/>
  </r>
  <r>
    <n v="216916"/>
    <x v="176"/>
    <x v="608"/>
    <x v="3"/>
    <x v="0"/>
    <x v="1"/>
    <x v="0"/>
    <x v="2"/>
    <s v="Mutual Fund"/>
    <s v="Mirae Asset Hybrid-Equity Fund"/>
  </r>
  <r>
    <n v="216917"/>
    <x v="176"/>
    <x v="1372"/>
    <x v="11"/>
    <x v="0"/>
    <x v="1"/>
    <x v="0"/>
    <x v="2"/>
    <s v="Mutual Fund"/>
    <s v="Mirae Asset Hybrid-Equity Fund"/>
  </r>
  <r>
    <n v="216907"/>
    <x v="176"/>
    <x v="1366"/>
    <x v="0"/>
    <x v="0"/>
    <x v="5"/>
    <x v="0"/>
    <x v="0"/>
    <s v="Mutual Fund"/>
    <s v="HDFC Multicap Fund"/>
  </r>
  <r>
    <n v="216908"/>
    <x v="176"/>
    <x v="66"/>
    <x v="1"/>
    <x v="0"/>
    <x v="5"/>
    <x v="0"/>
    <x v="0"/>
    <s v="Mutual Fund"/>
    <s v="ICICI PRU Multi Asset Fund"/>
  </r>
  <r>
    <n v="216923"/>
    <x v="176"/>
    <x v="1373"/>
    <x v="3"/>
    <x v="0"/>
    <x v="6"/>
    <x v="0"/>
    <x v="0"/>
    <s v="Mutual Fund"/>
    <s v="ICICI Prudential Equity &amp; Debt Fund"/>
  </r>
  <r>
    <n v="216924"/>
    <x v="176"/>
    <x v="1373"/>
    <x v="1"/>
    <x v="0"/>
    <x v="6"/>
    <x v="0"/>
    <x v="0"/>
    <s v="Mutual Fund"/>
    <s v="MIRAE ASSET MULTI CAP FUND"/>
  </r>
  <r>
    <n v="216909"/>
    <x v="176"/>
    <x v="27"/>
    <x v="0"/>
    <x v="0"/>
    <x v="2"/>
    <x v="0"/>
    <x v="0"/>
    <s v="Mutual Fund"/>
    <s v="Mirae Asset Multi-cap Fund"/>
  </r>
  <r>
    <n v="216910"/>
    <x v="176"/>
    <x v="203"/>
    <x v="3"/>
    <x v="0"/>
    <x v="2"/>
    <x v="0"/>
    <x v="1"/>
    <s v="Mutual Fund"/>
    <s v="Mirae Asset Multi-cap Fund"/>
  </r>
  <r>
    <n v="216930"/>
    <x v="176"/>
    <x v="1353"/>
    <x v="0"/>
    <x v="0"/>
    <x v="4"/>
    <x v="1"/>
    <x v="0"/>
    <s v="Mutual Fund"/>
    <s v="PPFAS TAXSAVER FUND"/>
  </r>
  <r>
    <n v="216931"/>
    <x v="176"/>
    <x v="1353"/>
    <x v="10"/>
    <x v="0"/>
    <x v="4"/>
    <x v="1"/>
    <x v="0"/>
    <s v="Mutual Fund"/>
    <s v="HDFC MULTICAP FUND"/>
  </r>
  <r>
    <n v="216925"/>
    <x v="176"/>
    <x v="1374"/>
    <x v="11"/>
    <x v="0"/>
    <x v="4"/>
    <x v="1"/>
    <x v="0"/>
    <s v="Mutual Fund"/>
    <s v="SBI CHILDREN FUND"/>
  </r>
  <r>
    <n v="216926"/>
    <x v="176"/>
    <x v="1374"/>
    <x v="11"/>
    <x v="0"/>
    <x v="4"/>
    <x v="1"/>
    <x v="0"/>
    <s v="Mutual Fund"/>
    <s v="HDFC MULTICAP FUND"/>
  </r>
  <r>
    <n v="216927"/>
    <x v="176"/>
    <x v="1375"/>
    <x v="3"/>
    <x v="0"/>
    <x v="4"/>
    <x v="1"/>
    <x v="0"/>
    <s v="Mutual Fund"/>
    <s v="SBI SMALL CAP FUND"/>
  </r>
  <r>
    <n v="216928"/>
    <x v="176"/>
    <x v="1376"/>
    <x v="3"/>
    <x v="0"/>
    <x v="4"/>
    <x v="1"/>
    <x v="0"/>
    <s v="Mutual Fund"/>
    <s v="HDFC MULTICAP FUND"/>
  </r>
  <r>
    <n v="216929"/>
    <x v="176"/>
    <x v="1377"/>
    <x v="0"/>
    <x v="0"/>
    <x v="4"/>
    <x v="1"/>
    <x v="0"/>
    <s v="Mutual Fund"/>
    <s v="PPFAS TAXSAVER FUND"/>
  </r>
  <r>
    <n v="217937"/>
    <x v="177"/>
    <x v="1378"/>
    <x v="11"/>
    <x v="0"/>
    <x v="1"/>
    <x v="0"/>
    <x v="0"/>
    <s v="Mutual Fund"/>
    <s v="mirae asset multicap fund"/>
  </r>
  <r>
    <n v="217938"/>
    <x v="177"/>
    <x v="1378"/>
    <x v="11"/>
    <x v="0"/>
    <x v="1"/>
    <x v="0"/>
    <x v="0"/>
    <s v="Mutual Fund"/>
    <s v="HDFC Large and Mid Cap Fund"/>
  </r>
  <r>
    <n v="217943"/>
    <x v="178"/>
    <x v="78"/>
    <x v="3"/>
    <x v="0"/>
    <x v="1"/>
    <x v="0"/>
    <x v="0"/>
    <s v="Mutual Fund"/>
    <s v="Mirae Asset Multicap Fund"/>
  </r>
  <r>
    <n v="217944"/>
    <x v="178"/>
    <x v="846"/>
    <x v="0"/>
    <x v="0"/>
    <x v="1"/>
    <x v="0"/>
    <x v="0"/>
    <s v="Mutual Fund"/>
    <s v="ppfas tax saver fund"/>
  </r>
  <r>
    <n v="217945"/>
    <x v="178"/>
    <x v="846"/>
    <x v="0"/>
    <x v="0"/>
    <x v="1"/>
    <x v="0"/>
    <x v="0"/>
    <s v="Mutual Fund"/>
    <s v="quant tax saver fund"/>
  </r>
  <r>
    <n v="217946"/>
    <x v="178"/>
    <x v="846"/>
    <x v="0"/>
    <x v="0"/>
    <x v="1"/>
    <x v="0"/>
    <x v="0"/>
    <s v="Mutual Fund"/>
    <s v="hdfc multicap fund"/>
  </r>
  <r>
    <n v="217947"/>
    <x v="178"/>
    <x v="846"/>
    <x v="0"/>
    <x v="0"/>
    <x v="1"/>
    <x v="0"/>
    <x v="0"/>
    <s v="Mutual Fund"/>
    <s v="canara robeco small cap fund"/>
  </r>
  <r>
    <n v="217948"/>
    <x v="178"/>
    <x v="1379"/>
    <x v="1"/>
    <x v="0"/>
    <x v="1"/>
    <x v="0"/>
    <x v="1"/>
    <s v="Mutual Fund"/>
    <s v="HDFC MULTICAP FUND"/>
  </r>
  <r>
    <n v="217949"/>
    <x v="178"/>
    <x v="1379"/>
    <x v="7"/>
    <x v="0"/>
    <x v="1"/>
    <x v="0"/>
    <x v="2"/>
    <s v="Mutual Fund"/>
    <s v="axis midcap fund"/>
  </r>
  <r>
    <n v="217950"/>
    <x v="178"/>
    <x v="1380"/>
    <x v="17"/>
    <x v="0"/>
    <x v="1"/>
    <x v="0"/>
    <x v="1"/>
    <s v="Mutual Fund"/>
    <s v="HDFC Multi Cap Fund"/>
  </r>
  <r>
    <n v="217951"/>
    <x v="178"/>
    <x v="755"/>
    <x v="0"/>
    <x v="0"/>
    <x v="5"/>
    <x v="0"/>
    <x v="0"/>
    <s v="Mutual Fund"/>
    <s v="ICICI PRU Multi Asset Fund"/>
  </r>
  <r>
    <n v="217939"/>
    <x v="178"/>
    <x v="1381"/>
    <x v="0"/>
    <x v="0"/>
    <x v="5"/>
    <x v="0"/>
    <x v="0"/>
    <s v="Mutual Fund"/>
    <s v="Mirae Asset Multicap Fund"/>
  </r>
  <r>
    <n v="217940"/>
    <x v="178"/>
    <x v="1382"/>
    <x v="11"/>
    <x v="0"/>
    <x v="5"/>
    <x v="0"/>
    <x v="0"/>
    <s v="Mutual Fund"/>
    <s v="Mirae Asset Multicap Fund"/>
  </r>
  <r>
    <n v="217934"/>
    <x v="178"/>
    <x v="1383"/>
    <x v="11"/>
    <x v="0"/>
    <x v="3"/>
    <x v="1"/>
    <x v="0"/>
    <s v="Mutual Fund"/>
    <s v="SBI SMALL CAP"/>
  </r>
  <r>
    <n v="217933"/>
    <x v="178"/>
    <x v="1383"/>
    <x v="11"/>
    <x v="0"/>
    <x v="3"/>
    <x v="1"/>
    <x v="0"/>
    <s v="Mutual Fund"/>
    <s v="Mirae Asset flexi cap fund"/>
  </r>
  <r>
    <n v="217941"/>
    <x v="178"/>
    <x v="1384"/>
    <x v="14"/>
    <x v="1"/>
    <x v="6"/>
    <x v="0"/>
    <x v="0"/>
    <s v="Mutual Fund"/>
    <s v="MIRAE ASSET GREAT CONSUMER FUND"/>
  </r>
  <r>
    <n v="217942"/>
    <x v="178"/>
    <x v="1384"/>
    <x v="14"/>
    <x v="1"/>
    <x v="6"/>
    <x v="0"/>
    <x v="0"/>
    <s v="Mutual Fund"/>
    <s v="MIRAE ASSET MULTI CAP FUND"/>
  </r>
  <r>
    <n v="217932"/>
    <x v="178"/>
    <x v="1385"/>
    <x v="10"/>
    <x v="0"/>
    <x v="6"/>
    <x v="0"/>
    <x v="0"/>
    <s v="Mutual Fund"/>
    <s v="MIRAE ASSET MULTI CAP FUND"/>
  </r>
  <r>
    <n v="217927"/>
    <x v="178"/>
    <x v="70"/>
    <x v="10"/>
    <x v="0"/>
    <x v="2"/>
    <x v="0"/>
    <x v="1"/>
    <s v="Mutual Fund"/>
    <s v="Parag Parikh Tax Saver Fund"/>
  </r>
  <r>
    <n v="217925"/>
    <x v="178"/>
    <x v="70"/>
    <x v="0"/>
    <x v="0"/>
    <x v="2"/>
    <x v="0"/>
    <x v="0"/>
    <s v="Mutual Fund"/>
    <s v="Mirae Asset Multi-cap Fund"/>
  </r>
  <r>
    <n v="217926"/>
    <x v="178"/>
    <x v="70"/>
    <x v="0"/>
    <x v="0"/>
    <x v="2"/>
    <x v="0"/>
    <x v="0"/>
    <s v="Mutual Fund"/>
    <s v="Canara Robeco Focused Equity Fund"/>
  </r>
  <r>
    <n v="217929"/>
    <x v="178"/>
    <x v="9"/>
    <x v="28"/>
    <x v="1"/>
    <x v="2"/>
    <x v="0"/>
    <x v="0"/>
    <s v="Mutual Fund"/>
    <s v="Parag Parikh Tax Saver Fund"/>
  </r>
  <r>
    <n v="217935"/>
    <x v="178"/>
    <x v="1386"/>
    <x v="4"/>
    <x v="0"/>
    <x v="4"/>
    <x v="0"/>
    <x v="0"/>
    <s v="Mutual Fund"/>
    <s v="MIRAE ASSET MULTICAP FUND"/>
  </r>
  <r>
    <n v="217930"/>
    <x v="178"/>
    <x v="1387"/>
    <x v="11"/>
    <x v="0"/>
    <x v="4"/>
    <x v="0"/>
    <x v="0"/>
    <s v="Mutual Fund"/>
    <s v="HDFC MULTICAP FUND"/>
  </r>
  <r>
    <n v="217931"/>
    <x v="178"/>
    <x v="1387"/>
    <x v="11"/>
    <x v="0"/>
    <x v="4"/>
    <x v="0"/>
    <x v="0"/>
    <s v="Mutual Fund"/>
    <s v="MIRAE ASSET GREAT CONSUMER FUND"/>
  </r>
  <r>
    <n v="217928"/>
    <x v="178"/>
    <x v="1387"/>
    <x v="0"/>
    <x v="0"/>
    <x v="4"/>
    <x v="0"/>
    <x v="0"/>
    <s v="Mutual Fund"/>
    <s v="ICICI Prudential Multi Asset fund"/>
  </r>
  <r>
    <n v="217952"/>
    <x v="178"/>
    <x v="1388"/>
    <x v="0"/>
    <x v="0"/>
    <x v="4"/>
    <x v="0"/>
    <x v="0"/>
    <s v="Mutual Fund"/>
    <s v="ICICI Prudential Multi Asset fund"/>
  </r>
  <r>
    <n v="217953"/>
    <x v="178"/>
    <x v="1388"/>
    <x v="0"/>
    <x v="0"/>
    <x v="4"/>
    <x v="0"/>
    <x v="0"/>
    <s v="Mutual Fund"/>
    <s v="KOTAK MULTICAP FUND"/>
  </r>
  <r>
    <n v="218978"/>
    <x v="179"/>
    <x v="1389"/>
    <x v="3"/>
    <x v="0"/>
    <x v="1"/>
    <x v="0"/>
    <x v="0"/>
    <s v="Mutual Fund"/>
    <s v="Mirae Asset Multicap Fund"/>
  </r>
  <r>
    <n v="218979"/>
    <x v="179"/>
    <x v="1390"/>
    <x v="7"/>
    <x v="0"/>
    <x v="1"/>
    <x v="0"/>
    <x v="0"/>
    <s v="Mutual Fund"/>
    <s v="axis growth opp.fund"/>
  </r>
  <r>
    <n v="218980"/>
    <x v="179"/>
    <x v="1391"/>
    <x v="3"/>
    <x v="0"/>
    <x v="1"/>
    <x v="0"/>
    <x v="0"/>
    <s v="Mutual Fund"/>
    <s v="Mirae Asset Multicap Fund"/>
  </r>
  <r>
    <n v="218969"/>
    <x v="179"/>
    <x v="1392"/>
    <x v="7"/>
    <x v="0"/>
    <x v="5"/>
    <x v="0"/>
    <x v="0"/>
    <s v="Mutual Fund"/>
    <s v="Canara Robeco Equity Tax Saver"/>
  </r>
  <r>
    <n v="218970"/>
    <x v="179"/>
    <x v="1392"/>
    <x v="7"/>
    <x v="0"/>
    <x v="5"/>
    <x v="0"/>
    <x v="0"/>
    <s v="Mutual Fund"/>
    <s v="Invesco Tax Saver Fund"/>
  </r>
  <r>
    <n v="218968"/>
    <x v="179"/>
    <x v="1393"/>
    <x v="1"/>
    <x v="0"/>
    <x v="3"/>
    <x v="0"/>
    <x v="0"/>
    <s v="Mutual Fund"/>
    <s v="Kotak Multicap Fund"/>
  </r>
  <r>
    <n v="218965"/>
    <x v="179"/>
    <x v="411"/>
    <x v="3"/>
    <x v="0"/>
    <x v="6"/>
    <x v="0"/>
    <x v="0"/>
    <s v="Mutual Fund"/>
    <s v="MIRAE ASSET MULTI CAP FUND"/>
  </r>
  <r>
    <n v="218966"/>
    <x v="179"/>
    <x v="411"/>
    <x v="7"/>
    <x v="0"/>
    <x v="6"/>
    <x v="0"/>
    <x v="1"/>
    <s v="Mutual Fund"/>
    <s v="MIRAE ASSET MULTI CAP FUND"/>
  </r>
  <r>
    <n v="218967"/>
    <x v="179"/>
    <x v="411"/>
    <x v="3"/>
    <x v="0"/>
    <x v="6"/>
    <x v="0"/>
    <x v="1"/>
    <s v="Mutual Fund"/>
    <s v="MIRAE ASSET FLEXI CAP FUND"/>
  </r>
  <r>
    <n v="218957"/>
    <x v="179"/>
    <x v="1097"/>
    <x v="25"/>
    <x v="1"/>
    <x v="6"/>
    <x v="0"/>
    <x v="0"/>
    <s v="Mutual Fund"/>
    <s v="MIRAE ASSET MULTI CAP FUND"/>
  </r>
  <r>
    <n v="218958"/>
    <x v="179"/>
    <x v="1394"/>
    <x v="0"/>
    <x v="0"/>
    <x v="6"/>
    <x v="0"/>
    <x v="0"/>
    <s v="Mutual Fund"/>
    <s v="MIRAE ASSET MULTI CAP FUND"/>
  </r>
  <r>
    <n v="218961"/>
    <x v="179"/>
    <x v="23"/>
    <x v="6"/>
    <x v="1"/>
    <x v="2"/>
    <x v="0"/>
    <x v="1"/>
    <s v="Mutual Fund"/>
    <s v="Mirae Asset Multi-cap Fund"/>
  </r>
  <r>
    <n v="218963"/>
    <x v="179"/>
    <x v="1395"/>
    <x v="0"/>
    <x v="0"/>
    <x v="2"/>
    <x v="0"/>
    <x v="1"/>
    <s v="Mutual Fund"/>
    <s v="Mirae Asset Flexi-cap Fund"/>
  </r>
  <r>
    <n v="218959"/>
    <x v="179"/>
    <x v="1273"/>
    <x v="6"/>
    <x v="1"/>
    <x v="2"/>
    <x v="0"/>
    <x v="0"/>
    <s v="Mutual Fund"/>
    <s v="ICICI Prudential Multi-Asset Fund"/>
  </r>
  <r>
    <n v="218960"/>
    <x v="179"/>
    <x v="1273"/>
    <x v="6"/>
    <x v="1"/>
    <x v="2"/>
    <x v="0"/>
    <x v="0"/>
    <s v="Mutual Fund"/>
    <s v="Mirae Asset Multi-cap Fund"/>
  </r>
  <r>
    <n v="218964"/>
    <x v="179"/>
    <x v="1395"/>
    <x v="0"/>
    <x v="0"/>
    <x v="2"/>
    <x v="0"/>
    <x v="1"/>
    <s v="Mutual Fund"/>
    <s v="Canara Robeco Multi-cap Fund"/>
  </r>
  <r>
    <n v="218953"/>
    <x v="179"/>
    <x v="229"/>
    <x v="3"/>
    <x v="0"/>
    <x v="2"/>
    <x v="0"/>
    <x v="1"/>
    <s v="Mutual Fund"/>
    <s v="Parag Parikh Flexi-cap Fund"/>
  </r>
  <r>
    <n v="218962"/>
    <x v="179"/>
    <x v="23"/>
    <x v="6"/>
    <x v="1"/>
    <x v="2"/>
    <x v="0"/>
    <x v="1"/>
    <s v="Mutual Fund"/>
    <s v="ICICI Prudential Multi-Asset Fund"/>
  </r>
  <r>
    <n v="218952"/>
    <x v="179"/>
    <x v="229"/>
    <x v="0"/>
    <x v="0"/>
    <x v="2"/>
    <x v="0"/>
    <x v="0"/>
    <s v="Mutual Fund"/>
    <s v="Mirae Asset Multi-cap Fund"/>
  </r>
  <r>
    <n v="218954"/>
    <x v="179"/>
    <x v="341"/>
    <x v="31"/>
    <x v="1"/>
    <x v="4"/>
    <x v="0"/>
    <x v="0"/>
    <s v="Mutual Fund"/>
    <s v="MIRAE ASSET MULTICAP FUND"/>
  </r>
  <r>
    <n v="218955"/>
    <x v="179"/>
    <x v="966"/>
    <x v="49"/>
    <x v="1"/>
    <x v="4"/>
    <x v="0"/>
    <x v="0"/>
    <s v="Mutual Fund"/>
    <s v="HDFC MULTICAP FUND"/>
  </r>
  <r>
    <n v="218956"/>
    <x v="179"/>
    <x v="11"/>
    <x v="59"/>
    <x v="1"/>
    <x v="4"/>
    <x v="0"/>
    <x v="0"/>
    <s v="Mutual Fund"/>
    <s v="ICICI Prudential Multi Asset fund"/>
  </r>
  <r>
    <n v="218981"/>
    <x v="180"/>
    <x v="378"/>
    <x v="7"/>
    <x v="0"/>
    <x v="1"/>
    <x v="0"/>
    <x v="0"/>
    <s v="Mutual Fund"/>
    <s v="Mirae Asset Multicap Fund"/>
  </r>
  <r>
    <n v="218986"/>
    <x v="180"/>
    <x v="374"/>
    <x v="7"/>
    <x v="0"/>
    <x v="5"/>
    <x v="0"/>
    <x v="0"/>
    <s v="Mutual Fund"/>
    <s v="Mirae Asset Flexicap Fund"/>
  </r>
  <r>
    <n v="218987"/>
    <x v="180"/>
    <x v="491"/>
    <x v="7"/>
    <x v="0"/>
    <x v="5"/>
    <x v="0"/>
    <x v="0"/>
    <s v="Mutual Fund"/>
    <s v="HDFC Multicap Fund"/>
  </r>
  <r>
    <n v="218988"/>
    <x v="180"/>
    <x v="1396"/>
    <x v="5"/>
    <x v="0"/>
    <x v="5"/>
    <x v="1"/>
    <x v="0"/>
    <s v="Mutual Fund"/>
    <s v="ICICI PRU Multi Asset Fund"/>
  </r>
  <r>
    <n v="218989"/>
    <x v="180"/>
    <x v="1396"/>
    <x v="5"/>
    <x v="0"/>
    <x v="5"/>
    <x v="1"/>
    <x v="0"/>
    <s v="Mutual Fund"/>
    <s v="Kotak Tax Saver Fund"/>
  </r>
  <r>
    <n v="218982"/>
    <x v="180"/>
    <x v="267"/>
    <x v="35"/>
    <x v="1"/>
    <x v="6"/>
    <x v="0"/>
    <x v="0"/>
    <s v="Mutual Fund"/>
    <s v="MIRAE ASSET MULTI CAP FUND"/>
  </r>
  <r>
    <n v="218984"/>
    <x v="180"/>
    <x v="1184"/>
    <x v="0"/>
    <x v="0"/>
    <x v="6"/>
    <x v="0"/>
    <x v="1"/>
    <s v="Mutual Fund"/>
    <s v="ICICI PRUDENTIAL MULTI ASSET FUND"/>
  </r>
  <r>
    <n v="218983"/>
    <x v="180"/>
    <x v="1184"/>
    <x v="0"/>
    <x v="0"/>
    <x v="6"/>
    <x v="0"/>
    <x v="1"/>
    <s v="Mutual Fund"/>
    <s v="HDFC MULTI CAP FUND"/>
  </r>
  <r>
    <n v="218985"/>
    <x v="180"/>
    <x v="1077"/>
    <x v="3"/>
    <x v="0"/>
    <x v="6"/>
    <x v="0"/>
    <x v="1"/>
    <s v="Mutual Fund"/>
    <s v="KOTAK MULTI CAP FUND"/>
  </r>
  <r>
    <n v="219059"/>
    <x v="180"/>
    <x v="207"/>
    <x v="4"/>
    <x v="0"/>
    <x v="2"/>
    <x v="0"/>
    <x v="0"/>
    <s v="Mutual Fund"/>
    <s v="Mirae Asset Multi-Cap Fund."/>
  </r>
  <r>
    <n v="218971"/>
    <x v="180"/>
    <x v="187"/>
    <x v="4"/>
    <x v="0"/>
    <x v="2"/>
    <x v="0"/>
    <x v="2"/>
    <s v="Mutual Fund"/>
    <s v="SBI small-cap fund."/>
  </r>
  <r>
    <n v="218973"/>
    <x v="180"/>
    <x v="1397"/>
    <x v="5"/>
    <x v="0"/>
    <x v="2"/>
    <x v="0"/>
    <x v="0"/>
    <s v="Mutual Fund"/>
    <s v="Mirae Asset Multi-cap Fund"/>
  </r>
  <r>
    <n v="218974"/>
    <x v="180"/>
    <x v="851"/>
    <x v="15"/>
    <x v="0"/>
    <x v="2"/>
    <x v="0"/>
    <x v="1"/>
    <s v="Mutual Fund"/>
    <s v="Mirae Asset Multi-cap Fund"/>
  </r>
  <r>
    <n v="218972"/>
    <x v="180"/>
    <x v="188"/>
    <x v="22"/>
    <x v="1"/>
    <x v="2"/>
    <x v="0"/>
    <x v="1"/>
    <s v="Mutual Fund"/>
    <s v="Mirae Asset Multi-cap Fund"/>
  </r>
  <r>
    <n v="218975"/>
    <x v="180"/>
    <x v="1301"/>
    <x v="43"/>
    <x v="1"/>
    <x v="2"/>
    <x v="0"/>
    <x v="1"/>
    <s v="Mutual Fund"/>
    <s v="Mirae Asset Multi-cap Fund"/>
  </r>
  <r>
    <n v="219058"/>
    <x v="180"/>
    <x v="259"/>
    <x v="12"/>
    <x v="0"/>
    <x v="2"/>
    <x v="0"/>
    <x v="0"/>
    <s v="Mutual Fund"/>
    <s v="Mirae Asset Multi-Cap Fund."/>
  </r>
  <r>
    <n v="218990"/>
    <x v="180"/>
    <x v="1042"/>
    <x v="4"/>
    <x v="1"/>
    <x v="0"/>
    <x v="0"/>
    <x v="0"/>
    <s v="Mutual Fund"/>
    <s v="Kotak multi asset allocator FoF"/>
  </r>
  <r>
    <n v="218976"/>
    <x v="180"/>
    <x v="242"/>
    <x v="6"/>
    <x v="1"/>
    <x v="4"/>
    <x v="0"/>
    <x v="0"/>
    <s v="Mutual Fund"/>
    <s v="JM FLEXICAP FUND"/>
  </r>
  <r>
    <n v="218977"/>
    <x v="180"/>
    <x v="242"/>
    <x v="6"/>
    <x v="1"/>
    <x v="4"/>
    <x v="0"/>
    <x v="0"/>
    <s v="Mutual Fund"/>
    <s v="ICICI Prudential Multi Asset fund"/>
  </r>
  <r>
    <n v="219002"/>
    <x v="181"/>
    <x v="1398"/>
    <x v="3"/>
    <x v="0"/>
    <x v="1"/>
    <x v="1"/>
    <x v="0"/>
    <s v="Mutual Fund"/>
    <s v="sbi magnum childrean benefit plan"/>
  </r>
  <r>
    <n v="219003"/>
    <x v="181"/>
    <x v="427"/>
    <x v="6"/>
    <x v="1"/>
    <x v="1"/>
    <x v="0"/>
    <x v="0"/>
    <s v="Mutual Fund"/>
    <s v="mirae asset multicap fund"/>
  </r>
  <r>
    <n v="219007"/>
    <x v="181"/>
    <x v="1399"/>
    <x v="11"/>
    <x v="0"/>
    <x v="5"/>
    <x v="0"/>
    <x v="0"/>
    <s v="Mutual Fund"/>
    <s v="Mirae Asset Multicap Fund"/>
  </r>
  <r>
    <n v="219008"/>
    <x v="181"/>
    <x v="1399"/>
    <x v="6"/>
    <x v="1"/>
    <x v="5"/>
    <x v="0"/>
    <x v="0"/>
    <s v="Mutual Fund"/>
    <s v="Mirae Asset Multicap Fund"/>
  </r>
  <r>
    <n v="219010"/>
    <x v="181"/>
    <x v="84"/>
    <x v="1"/>
    <x v="0"/>
    <x v="5"/>
    <x v="0"/>
    <x v="0"/>
    <s v="Mutual Fund"/>
    <s v="ICICI PRU Multi Asset Fund"/>
  </r>
  <r>
    <n v="219009"/>
    <x v="181"/>
    <x v="524"/>
    <x v="7"/>
    <x v="0"/>
    <x v="5"/>
    <x v="0"/>
    <x v="0"/>
    <s v="Mutual Fund"/>
    <s v="Mirae Asset Multicap Fund"/>
  </r>
  <r>
    <n v="219011"/>
    <x v="181"/>
    <x v="84"/>
    <x v="1"/>
    <x v="0"/>
    <x v="5"/>
    <x v="0"/>
    <x v="0"/>
    <s v="Mutual Fund"/>
    <s v="Mirae Asset Multicap Fund"/>
  </r>
  <r>
    <n v="219000"/>
    <x v="181"/>
    <x v="1400"/>
    <x v="11"/>
    <x v="0"/>
    <x v="6"/>
    <x v="1"/>
    <x v="0"/>
    <s v="Mutual Fund"/>
    <s v="ICICI PRUDENTIAL MULTI ASSET FUND"/>
  </r>
  <r>
    <n v="219001"/>
    <x v="181"/>
    <x v="1400"/>
    <x v="11"/>
    <x v="0"/>
    <x v="6"/>
    <x v="1"/>
    <x v="0"/>
    <s v="Mutual Fund"/>
    <s v="HDFC MULTI CAP FUND"/>
  </r>
  <r>
    <n v="218991"/>
    <x v="181"/>
    <x v="1401"/>
    <x v="1"/>
    <x v="0"/>
    <x v="6"/>
    <x v="0"/>
    <x v="1"/>
    <s v="Mutual Fund"/>
    <s v="HDFC MULTI CAP FUND"/>
  </r>
  <r>
    <n v="218992"/>
    <x v="181"/>
    <x v="1401"/>
    <x v="1"/>
    <x v="0"/>
    <x v="6"/>
    <x v="0"/>
    <x v="0"/>
    <s v="Mutual Fund"/>
    <s v="MIRAE ASSET MULTI CAP FUND"/>
  </r>
  <r>
    <n v="218993"/>
    <x v="181"/>
    <x v="1402"/>
    <x v="11"/>
    <x v="0"/>
    <x v="6"/>
    <x v="0"/>
    <x v="1"/>
    <s v="Mutual Fund"/>
    <s v="MIRAE ASSET MULTI CAP FUND"/>
  </r>
  <r>
    <n v="219004"/>
    <x v="181"/>
    <x v="285"/>
    <x v="1"/>
    <x v="0"/>
    <x v="6"/>
    <x v="0"/>
    <x v="1"/>
    <s v="Mutual Fund"/>
    <s v="MIRAE ASSET MULTI CAP FUND"/>
  </r>
  <r>
    <n v="218996"/>
    <x v="181"/>
    <x v="1188"/>
    <x v="0"/>
    <x v="0"/>
    <x v="2"/>
    <x v="0"/>
    <x v="0"/>
    <s v="Mutual Fund"/>
    <s v="Mirae Asset Multi-cap Fund"/>
  </r>
  <r>
    <n v="218997"/>
    <x v="181"/>
    <x v="188"/>
    <x v="0"/>
    <x v="0"/>
    <x v="2"/>
    <x v="0"/>
    <x v="0"/>
    <s v="Mutual Fund"/>
    <s v="Mirae Asset Multi-cap Fund"/>
  </r>
  <r>
    <n v="218998"/>
    <x v="181"/>
    <x v="128"/>
    <x v="0"/>
    <x v="0"/>
    <x v="2"/>
    <x v="0"/>
    <x v="0"/>
    <s v="Mutual Fund"/>
    <s v="Mirae Asset Multi-cap Fund"/>
  </r>
  <r>
    <n v="218999"/>
    <x v="181"/>
    <x v="128"/>
    <x v="0"/>
    <x v="0"/>
    <x v="2"/>
    <x v="0"/>
    <x v="1"/>
    <s v="Mutual Fund"/>
    <s v="Mirae Asset Multi-cap Fund"/>
  </r>
  <r>
    <n v="218994"/>
    <x v="181"/>
    <x v="1076"/>
    <x v="0"/>
    <x v="0"/>
    <x v="2"/>
    <x v="0"/>
    <x v="0"/>
    <s v="Mutual Fund"/>
    <s v="Canara Robeco Multi-cap Fund"/>
  </r>
  <r>
    <n v="218995"/>
    <x v="181"/>
    <x v="1076"/>
    <x v="0"/>
    <x v="0"/>
    <x v="2"/>
    <x v="0"/>
    <x v="0"/>
    <s v="Mutual Fund"/>
    <s v="Mirae Asset Multi-cap Fund"/>
  </r>
  <r>
    <n v="219005"/>
    <x v="181"/>
    <x v="337"/>
    <x v="6"/>
    <x v="1"/>
    <x v="2"/>
    <x v="0"/>
    <x v="0"/>
    <s v="Mutual Fund"/>
    <s v="Mirae Asset Flexi-cap Fund"/>
  </r>
  <r>
    <n v="219006"/>
    <x v="181"/>
    <x v="337"/>
    <x v="6"/>
    <x v="1"/>
    <x v="2"/>
    <x v="0"/>
    <x v="0"/>
    <s v="Mutual Fund"/>
    <s v="Parag Parikh Flexi-cap Fund"/>
  </r>
  <r>
    <n v="219037"/>
    <x v="182"/>
    <x v="1002"/>
    <x v="1"/>
    <x v="0"/>
    <x v="1"/>
    <x v="0"/>
    <x v="0"/>
    <s v="Mutual Fund"/>
    <s v="nippon small cap fund"/>
  </r>
  <r>
    <n v="219039"/>
    <x v="182"/>
    <x v="1403"/>
    <x v="0"/>
    <x v="0"/>
    <x v="1"/>
    <x v="0"/>
    <x v="0"/>
    <s v="Mutual Fund"/>
    <s v="HDFC Multi Cap Fund"/>
  </r>
  <r>
    <n v="219040"/>
    <x v="182"/>
    <x v="1403"/>
    <x v="0"/>
    <x v="0"/>
    <x v="1"/>
    <x v="0"/>
    <x v="0"/>
    <s v="Mutual Fund"/>
    <s v="mirae asset multicap fund"/>
  </r>
  <r>
    <n v="219041"/>
    <x v="182"/>
    <x v="82"/>
    <x v="0"/>
    <x v="0"/>
    <x v="1"/>
    <x v="0"/>
    <x v="0"/>
    <s v="Mutual Fund"/>
    <s v="mirae asset multicap fund"/>
  </r>
  <r>
    <n v="219042"/>
    <x v="182"/>
    <x v="1404"/>
    <x v="7"/>
    <x v="0"/>
    <x v="1"/>
    <x v="0"/>
    <x v="0"/>
    <s v="Mutual Fund"/>
    <s v="mirae asset multicap fund"/>
  </r>
  <r>
    <n v="219043"/>
    <x v="182"/>
    <x v="1404"/>
    <x v="7"/>
    <x v="0"/>
    <x v="1"/>
    <x v="0"/>
    <x v="0"/>
    <s v="Mutual Fund"/>
    <s v="HDFC large &amp; midcap fund"/>
  </r>
  <r>
    <n v="219023"/>
    <x v="182"/>
    <x v="1218"/>
    <x v="0"/>
    <x v="0"/>
    <x v="5"/>
    <x v="0"/>
    <x v="0"/>
    <s v="Mutual Fund"/>
    <s v="Mirae Asset Multicap Fund"/>
  </r>
  <r>
    <n v="219025"/>
    <x v="182"/>
    <x v="1218"/>
    <x v="0"/>
    <x v="0"/>
    <x v="5"/>
    <x v="0"/>
    <x v="0"/>
    <s v="Mutual Fund"/>
    <s v="ICICI PRU Multi Asset Fund"/>
  </r>
  <r>
    <n v="219026"/>
    <x v="182"/>
    <x v="1405"/>
    <x v="0"/>
    <x v="0"/>
    <x v="5"/>
    <x v="0"/>
    <x v="0"/>
    <s v="Mutual Fund"/>
    <s v="ICICI PRU Multi Asset Fund"/>
  </r>
  <r>
    <n v="219024"/>
    <x v="182"/>
    <x v="1218"/>
    <x v="0"/>
    <x v="0"/>
    <x v="5"/>
    <x v="0"/>
    <x v="0"/>
    <s v="Mutual Fund"/>
    <s v="HDFC Focused 30 Fund"/>
  </r>
  <r>
    <n v="219016"/>
    <x v="182"/>
    <x v="151"/>
    <x v="3"/>
    <x v="0"/>
    <x v="6"/>
    <x v="0"/>
    <x v="0"/>
    <s v="Mutual Fund"/>
    <s v="MIRAE ASSET MULTI CAP FUND"/>
  </r>
  <r>
    <n v="219027"/>
    <x v="182"/>
    <x v="412"/>
    <x v="1"/>
    <x v="0"/>
    <x v="6"/>
    <x v="0"/>
    <x v="1"/>
    <s v="Mutual Fund"/>
    <s v="KOTAK MULTI CAP FUND"/>
  </r>
  <r>
    <n v="219014"/>
    <x v="182"/>
    <x v="1184"/>
    <x v="6"/>
    <x v="1"/>
    <x v="6"/>
    <x v="0"/>
    <x v="0"/>
    <s v="Mutual Fund"/>
    <s v="MIRAE ASSET MULTI CAP FUND"/>
  </r>
  <r>
    <n v="219012"/>
    <x v="182"/>
    <x v="1406"/>
    <x v="0"/>
    <x v="0"/>
    <x v="6"/>
    <x v="0"/>
    <x v="0"/>
    <s v="Mutual Fund"/>
    <s v="MIRAE ASSET MULTI CAP FUND"/>
  </r>
  <r>
    <n v="219013"/>
    <x v="182"/>
    <x v="1406"/>
    <x v="10"/>
    <x v="0"/>
    <x v="6"/>
    <x v="0"/>
    <x v="0"/>
    <s v="Mutual Fund"/>
    <s v="ICICI PRUDENTIAL MULTI ASSET FUND"/>
  </r>
  <r>
    <n v="219017"/>
    <x v="182"/>
    <x v="662"/>
    <x v="0"/>
    <x v="0"/>
    <x v="6"/>
    <x v="0"/>
    <x v="0"/>
    <s v="Mutual Fund"/>
    <s v="MIRAE ASSET MULTI CAP FUND"/>
  </r>
  <r>
    <n v="219015"/>
    <x v="182"/>
    <x v="848"/>
    <x v="4"/>
    <x v="0"/>
    <x v="2"/>
    <x v="0"/>
    <x v="0"/>
    <s v="Mutual Fund"/>
    <s v="Mirae Asset Multi-cap Fund"/>
  </r>
  <r>
    <n v="219022"/>
    <x v="182"/>
    <x v="1407"/>
    <x v="5"/>
    <x v="0"/>
    <x v="2"/>
    <x v="1"/>
    <x v="0"/>
    <s v="Mutual Fund"/>
    <s v="HDFC MULTI-CAP FUND"/>
  </r>
  <r>
    <n v="219028"/>
    <x v="182"/>
    <x v="124"/>
    <x v="0"/>
    <x v="0"/>
    <x v="2"/>
    <x v="0"/>
    <x v="0"/>
    <s v="Mutual Fund"/>
    <s v="MIRAE ASSET MULTI-CAP FUND"/>
  </r>
  <r>
    <n v="219018"/>
    <x v="182"/>
    <x v="1408"/>
    <x v="18"/>
    <x v="0"/>
    <x v="2"/>
    <x v="0"/>
    <x v="2"/>
    <s v="Mutual Fund"/>
    <s v="Mirae Asset Tax Saver Fund"/>
  </r>
  <r>
    <n v="219019"/>
    <x v="182"/>
    <x v="1408"/>
    <x v="10"/>
    <x v="0"/>
    <x v="2"/>
    <x v="0"/>
    <x v="0"/>
    <s v="Mutual Fund"/>
    <s v="Parag Parikh Tax Saver Fund"/>
  </r>
  <r>
    <n v="219021"/>
    <x v="182"/>
    <x v="1409"/>
    <x v="1"/>
    <x v="0"/>
    <x v="4"/>
    <x v="0"/>
    <x v="0"/>
    <s v="Mutual Fund"/>
    <s v="HDFC MULTICAP FUND"/>
  </r>
  <r>
    <n v="219020"/>
    <x v="182"/>
    <x v="1409"/>
    <x v="1"/>
    <x v="0"/>
    <x v="4"/>
    <x v="0"/>
    <x v="0"/>
    <s v="Mutual Fund"/>
    <s v="ICICI Prudential Multi Asset fund"/>
  </r>
  <r>
    <n v="221102"/>
    <x v="183"/>
    <x v="1410"/>
    <x v="7"/>
    <x v="0"/>
    <x v="1"/>
    <x v="1"/>
    <x v="0"/>
    <s v="Mutual Fund"/>
    <s v="mirae asset flexi cap fund"/>
  </r>
  <r>
    <n v="219046"/>
    <x v="183"/>
    <x v="1411"/>
    <x v="0"/>
    <x v="0"/>
    <x v="5"/>
    <x v="1"/>
    <x v="0"/>
    <s v="Mutual Fund"/>
    <s v="ICICI PRU Multi Asset Fund"/>
  </r>
  <r>
    <n v="219044"/>
    <x v="183"/>
    <x v="1412"/>
    <x v="0"/>
    <x v="0"/>
    <x v="5"/>
    <x v="1"/>
    <x v="0"/>
    <s v="Mutual Fund"/>
    <s v="Mirae Asset Tax Saver"/>
  </r>
  <r>
    <n v="219045"/>
    <x v="183"/>
    <x v="425"/>
    <x v="3"/>
    <x v="1"/>
    <x v="3"/>
    <x v="0"/>
    <x v="0"/>
    <s v="Mutual Fund"/>
    <s v="ICICI Multi Asset Fund"/>
  </r>
  <r>
    <n v="219038"/>
    <x v="183"/>
    <x v="522"/>
    <x v="11"/>
    <x v="0"/>
    <x v="3"/>
    <x v="1"/>
    <x v="0"/>
    <s v="Mutual Fund"/>
    <s v="Kotak Multicap Fund"/>
  </r>
  <r>
    <n v="219030"/>
    <x v="183"/>
    <x v="1413"/>
    <x v="0"/>
    <x v="0"/>
    <x v="6"/>
    <x v="1"/>
    <x v="0"/>
    <s v="Mutual Fund"/>
    <s v="ICICI PRUDENTIAL MULTI ASSET FUND"/>
  </r>
  <r>
    <n v="219031"/>
    <x v="183"/>
    <x v="1413"/>
    <x v="0"/>
    <x v="0"/>
    <x v="6"/>
    <x v="1"/>
    <x v="0"/>
    <s v="Mutual Fund"/>
    <s v="HDFC MULTI CAP FUND"/>
  </r>
  <r>
    <n v="219032"/>
    <x v="183"/>
    <x v="1413"/>
    <x v="0"/>
    <x v="0"/>
    <x v="6"/>
    <x v="1"/>
    <x v="0"/>
    <s v="Mutual Fund"/>
    <s v="MIRAE ASSET GREAT CONSUMER FUND"/>
  </r>
  <r>
    <n v="219033"/>
    <x v="183"/>
    <x v="500"/>
    <x v="28"/>
    <x v="1"/>
    <x v="2"/>
    <x v="0"/>
    <x v="1"/>
    <s v="Mutual Fund"/>
    <s v="Kotak Multicap Fund"/>
  </r>
  <r>
    <n v="219034"/>
    <x v="183"/>
    <x v="500"/>
    <x v="3"/>
    <x v="1"/>
    <x v="2"/>
    <x v="0"/>
    <x v="1"/>
    <s v="Mutual Fund"/>
    <s v="Parag Parikh Flexi-cap Fund"/>
  </r>
  <r>
    <n v="219029"/>
    <x v="183"/>
    <x v="1414"/>
    <x v="6"/>
    <x v="1"/>
    <x v="0"/>
    <x v="0"/>
    <x v="0"/>
    <s v="Mutual Fund"/>
    <s v="ICICI Prudential Multi Asset Fund"/>
  </r>
  <r>
    <n v="219035"/>
    <x v="183"/>
    <x v="1041"/>
    <x v="1"/>
    <x v="1"/>
    <x v="0"/>
    <x v="0"/>
    <x v="0"/>
    <s v="Mutual Fund"/>
    <s v="Quant Flexi Cap Fund"/>
  </r>
  <r>
    <n v="219036"/>
    <x v="183"/>
    <x v="1041"/>
    <x v="3"/>
    <x v="1"/>
    <x v="0"/>
    <x v="0"/>
    <x v="0"/>
    <s v="Mutual Fund"/>
    <s v="Mirae Asset Great Consumer fund"/>
  </r>
  <r>
    <n v="221100"/>
    <x v="184"/>
    <x v="1415"/>
    <x v="11"/>
    <x v="0"/>
    <x v="1"/>
    <x v="1"/>
    <x v="0"/>
    <s v="Mutual Fund"/>
    <s v="Parag Parikh Tax Saver Fund"/>
  </r>
  <r>
    <n v="221101"/>
    <x v="184"/>
    <x v="1415"/>
    <x v="11"/>
    <x v="0"/>
    <x v="1"/>
    <x v="1"/>
    <x v="0"/>
    <s v="Mutual Fund"/>
    <s v="quant tax plan"/>
  </r>
  <r>
    <n v="219053"/>
    <x v="184"/>
    <x v="1416"/>
    <x v="5"/>
    <x v="0"/>
    <x v="5"/>
    <x v="1"/>
    <x v="0"/>
    <s v="Mutual Fund"/>
    <s v="HDFC Multicap Fund"/>
  </r>
  <r>
    <n v="219052"/>
    <x v="184"/>
    <x v="1417"/>
    <x v="5"/>
    <x v="0"/>
    <x v="5"/>
    <x v="1"/>
    <x v="0"/>
    <s v="Mutual Fund"/>
    <s v="ICICI PRU Multi Asset Fund"/>
  </r>
  <r>
    <n v="219054"/>
    <x v="184"/>
    <x v="374"/>
    <x v="6"/>
    <x v="1"/>
    <x v="5"/>
    <x v="0"/>
    <x v="1"/>
    <s v="Mutual Fund"/>
    <s v="ICICI PRU Multi Asset Fund"/>
  </r>
  <r>
    <n v="219049"/>
    <x v="184"/>
    <x v="919"/>
    <x v="6"/>
    <x v="1"/>
    <x v="3"/>
    <x v="0"/>
    <x v="0"/>
    <s v="Mutual Fund"/>
    <s v="Kotak Multicap Fund"/>
  </r>
  <r>
    <n v="219050"/>
    <x v="184"/>
    <x v="919"/>
    <x v="6"/>
    <x v="1"/>
    <x v="3"/>
    <x v="0"/>
    <x v="0"/>
    <s v="Mutual Fund"/>
    <s v="HDFC small fund"/>
  </r>
  <r>
    <n v="219051"/>
    <x v="184"/>
    <x v="927"/>
    <x v="0"/>
    <x v="0"/>
    <x v="6"/>
    <x v="0"/>
    <x v="0"/>
    <s v="Mutual Fund"/>
    <s v="HDFC MULTI CAP FUND"/>
  </r>
  <r>
    <n v="219055"/>
    <x v="184"/>
    <x v="158"/>
    <x v="11"/>
    <x v="0"/>
    <x v="2"/>
    <x v="1"/>
    <x v="0"/>
    <s v="Mutual Fund"/>
    <s v="Parag Parikh Tax Saver Fund"/>
  </r>
  <r>
    <n v="219056"/>
    <x v="184"/>
    <x v="158"/>
    <x v="11"/>
    <x v="0"/>
    <x v="2"/>
    <x v="1"/>
    <x v="0"/>
    <s v="Mutual Fund"/>
    <s v="Quant tax plan"/>
  </r>
  <r>
    <n v="219057"/>
    <x v="184"/>
    <x v="1418"/>
    <x v="3"/>
    <x v="0"/>
    <x v="2"/>
    <x v="0"/>
    <x v="0"/>
    <s v="Mutual Fund"/>
    <s v="Kotak Multicap Fund"/>
  </r>
  <r>
    <n v="219064"/>
    <x v="184"/>
    <x v="23"/>
    <x v="6"/>
    <x v="1"/>
    <x v="2"/>
    <x v="0"/>
    <x v="1"/>
    <s v="Mutual Fund"/>
    <s v="Quant Flexi-Cap Fund"/>
  </r>
  <r>
    <n v="219065"/>
    <x v="184"/>
    <x v="23"/>
    <x v="26"/>
    <x v="1"/>
    <x v="2"/>
    <x v="0"/>
    <x v="1"/>
    <s v="Mutual Fund"/>
    <s v="MIRAE ASSET MULTI-CAP FUND"/>
  </r>
  <r>
    <n v="219062"/>
    <x v="184"/>
    <x v="1419"/>
    <x v="11"/>
    <x v="0"/>
    <x v="2"/>
    <x v="0"/>
    <x v="0"/>
    <s v="Mutual Fund"/>
    <s v="Mirae Asset Flexi-Cap Fund."/>
  </r>
  <r>
    <n v="219063"/>
    <x v="184"/>
    <x v="1419"/>
    <x v="11"/>
    <x v="0"/>
    <x v="2"/>
    <x v="0"/>
    <x v="0"/>
    <s v="Mutual Fund"/>
    <s v="Canara Robeco Multi-cap Fund"/>
  </r>
  <r>
    <n v="219048"/>
    <x v="184"/>
    <x v="1420"/>
    <x v="11"/>
    <x v="0"/>
    <x v="0"/>
    <x v="1"/>
    <x v="0"/>
    <s v="Mutual Fund"/>
    <s v="ICICI Prudential Multi Asset Fund"/>
  </r>
  <r>
    <n v="219066"/>
    <x v="184"/>
    <x v="1421"/>
    <x v="11"/>
    <x v="0"/>
    <x v="0"/>
    <x v="1"/>
    <x v="0"/>
    <s v="Mutual Fund"/>
    <s v="SBI Magnum Childrens Benefit fund - Investment Plan"/>
  </r>
  <r>
    <n v="219047"/>
    <x v="184"/>
    <x v="1420"/>
    <x v="11"/>
    <x v="0"/>
    <x v="0"/>
    <x v="1"/>
    <x v="0"/>
    <s v="Mutual Fund"/>
    <s v="HDFC Multicap Fund"/>
  </r>
  <r>
    <n v="219067"/>
    <x v="184"/>
    <x v="1422"/>
    <x v="26"/>
    <x v="1"/>
    <x v="4"/>
    <x v="0"/>
    <x v="0"/>
    <s v="Mutual Fund"/>
    <s v="KOTAK EQUITY SAVINGS FUND"/>
  </r>
  <r>
    <n v="219068"/>
    <x v="184"/>
    <x v="1422"/>
    <x v="32"/>
    <x v="1"/>
    <x v="4"/>
    <x v="0"/>
    <x v="0"/>
    <s v="Mutual Fund"/>
    <s v="KOTAK SAVINGS FUND"/>
  </r>
  <r>
    <n v="219060"/>
    <x v="184"/>
    <x v="1423"/>
    <x v="0"/>
    <x v="0"/>
    <x v="4"/>
    <x v="0"/>
    <x v="0"/>
    <s v="Mutual Fund"/>
    <s v="KOTAK MULTICAP FUND"/>
  </r>
  <r>
    <n v="219061"/>
    <x v="184"/>
    <x v="1423"/>
    <x v="0"/>
    <x v="0"/>
    <x v="4"/>
    <x v="0"/>
    <x v="0"/>
    <s v="Mutual Fund"/>
    <s v="QUANT QUANTAMENTAL FUND"/>
  </r>
  <r>
    <n v="220069"/>
    <x v="185"/>
    <x v="1037"/>
    <x v="5"/>
    <x v="1"/>
    <x v="5"/>
    <x v="0"/>
    <x v="0"/>
    <s v="Mutual Fund"/>
    <s v="Bank of India Flexicap Fund"/>
  </r>
  <r>
    <n v="220070"/>
    <x v="185"/>
    <x v="1424"/>
    <x v="7"/>
    <x v="0"/>
    <x v="5"/>
    <x v="0"/>
    <x v="2"/>
    <s v="Mutual Fund"/>
    <s v="Parag Parikh Flexicap Fund"/>
  </r>
  <r>
    <n v="220067"/>
    <x v="185"/>
    <x v="1425"/>
    <x v="7"/>
    <x v="0"/>
    <x v="6"/>
    <x v="0"/>
    <x v="0"/>
    <s v="Mutual Fund"/>
    <s v="HDFC MULTI CAP FUND"/>
  </r>
  <r>
    <n v="220068"/>
    <x v="185"/>
    <x v="1425"/>
    <x v="1"/>
    <x v="0"/>
    <x v="6"/>
    <x v="0"/>
    <x v="1"/>
    <s v="Mutual Fund"/>
    <s v="HDFC MULTI CAP FUND"/>
  </r>
  <r>
    <n v="220071"/>
    <x v="185"/>
    <x v="850"/>
    <x v="1"/>
    <x v="0"/>
    <x v="4"/>
    <x v="0"/>
    <x v="0"/>
    <s v="Mutual Fund"/>
    <s v="SBI CHILDREN FUND"/>
  </r>
  <r>
    <n v="221093"/>
    <x v="186"/>
    <x v="758"/>
    <x v="0"/>
    <x v="0"/>
    <x v="1"/>
    <x v="0"/>
    <x v="0"/>
    <s v="Mutual Fund"/>
    <s v="HDFC Multicap Fund"/>
  </r>
  <r>
    <n v="221074"/>
    <x v="186"/>
    <x v="1426"/>
    <x v="9"/>
    <x v="1"/>
    <x v="1"/>
    <x v="0"/>
    <x v="0"/>
    <s v="Mutual Fund"/>
    <s v="ICICI Prudential Multi-Asset Fund"/>
  </r>
  <r>
    <n v="221095"/>
    <x v="186"/>
    <x v="1427"/>
    <x v="3"/>
    <x v="0"/>
    <x v="1"/>
    <x v="0"/>
    <x v="0"/>
    <s v="Mutual Fund"/>
    <s v="Nippon Multicap Fund"/>
  </r>
  <r>
    <n v="221098"/>
    <x v="186"/>
    <x v="1428"/>
    <x v="11"/>
    <x v="0"/>
    <x v="1"/>
    <x v="1"/>
    <x v="0"/>
    <s v="Mutual Fund"/>
    <s v="quant quantamental fund"/>
  </r>
  <r>
    <n v="221094"/>
    <x v="186"/>
    <x v="758"/>
    <x v="0"/>
    <x v="0"/>
    <x v="1"/>
    <x v="0"/>
    <x v="0"/>
    <s v="Mutual Fund"/>
    <s v="Nippon Multicap Fund"/>
  </r>
  <r>
    <n v="221096"/>
    <x v="186"/>
    <x v="1429"/>
    <x v="3"/>
    <x v="0"/>
    <x v="1"/>
    <x v="0"/>
    <x v="0"/>
    <s v="Mutual Fund"/>
    <s v="HDFC Multicap Fund"/>
  </r>
  <r>
    <n v="221097"/>
    <x v="186"/>
    <x v="1428"/>
    <x v="11"/>
    <x v="0"/>
    <x v="1"/>
    <x v="1"/>
    <x v="0"/>
    <s v="Mutual Fund"/>
    <s v="HDFC Multicap Fund"/>
  </r>
  <r>
    <n v="221075"/>
    <x v="186"/>
    <x v="1426"/>
    <x v="9"/>
    <x v="1"/>
    <x v="1"/>
    <x v="0"/>
    <x v="0"/>
    <s v="Mutual Fund"/>
    <s v="HDFC Multi Cap Fund"/>
  </r>
  <r>
    <n v="221076"/>
    <x v="186"/>
    <x v="39"/>
    <x v="62"/>
    <x v="1"/>
    <x v="5"/>
    <x v="0"/>
    <x v="0"/>
    <s v="Mutual Fund"/>
    <s v="Parag Parikh Tax Saver Fund"/>
  </r>
  <r>
    <n v="221077"/>
    <x v="186"/>
    <x v="39"/>
    <x v="17"/>
    <x v="0"/>
    <x v="5"/>
    <x v="0"/>
    <x v="0"/>
    <s v="Mutual Fund"/>
    <s v="Parag Parikh Tax Saver Fund"/>
  </r>
  <r>
    <n v="221072"/>
    <x v="186"/>
    <x v="1430"/>
    <x v="11"/>
    <x v="0"/>
    <x v="3"/>
    <x v="1"/>
    <x v="0"/>
    <s v="Mutual Fund"/>
    <s v="Kotak Multicap Fund"/>
  </r>
  <r>
    <n v="221071"/>
    <x v="186"/>
    <x v="1430"/>
    <x v="11"/>
    <x v="0"/>
    <x v="3"/>
    <x v="1"/>
    <x v="0"/>
    <s v="Mutual Fund"/>
    <s v="HDFC small fund"/>
  </r>
  <r>
    <n v="221073"/>
    <x v="186"/>
    <x v="1229"/>
    <x v="4"/>
    <x v="0"/>
    <x v="2"/>
    <x v="0"/>
    <x v="0"/>
    <s v="Mutual Fund"/>
    <s v="Parag Parikh Flexi-cap Fund"/>
  </r>
  <r>
    <n v="221078"/>
    <x v="186"/>
    <x v="339"/>
    <x v="0"/>
    <x v="0"/>
    <x v="4"/>
    <x v="0"/>
    <x v="0"/>
    <s v="Mutual Fund"/>
    <s v="JM FLEXICAP FUND"/>
  </r>
  <r>
    <n v="221084"/>
    <x v="187"/>
    <x v="1431"/>
    <x v="1"/>
    <x v="0"/>
    <x v="1"/>
    <x v="1"/>
    <x v="0"/>
    <s v="Mutual Fund"/>
    <s v="HDFC Focused 30 Fund"/>
  </r>
  <r>
    <n v="221107"/>
    <x v="187"/>
    <x v="1432"/>
    <x v="0"/>
    <x v="0"/>
    <x v="1"/>
    <x v="0"/>
    <x v="0"/>
    <s v="Mutual Fund"/>
    <s v="quant Quantamental Fund"/>
  </r>
  <r>
    <n v="221103"/>
    <x v="187"/>
    <x v="1432"/>
    <x v="0"/>
    <x v="0"/>
    <x v="1"/>
    <x v="0"/>
    <x v="0"/>
    <s v="Mutual Fund"/>
    <s v="Mirae Asset Midcap Fund"/>
  </r>
  <r>
    <n v="221104"/>
    <x v="187"/>
    <x v="1432"/>
    <x v="0"/>
    <x v="0"/>
    <x v="1"/>
    <x v="0"/>
    <x v="0"/>
    <s v="Mutual Fund"/>
    <s v="Mirae Asset Multicap Fund"/>
  </r>
  <r>
    <n v="221105"/>
    <x v="187"/>
    <x v="1432"/>
    <x v="11"/>
    <x v="0"/>
    <x v="1"/>
    <x v="0"/>
    <x v="0"/>
    <s v="Mutual Fund"/>
    <s v="Axis Growth Opportunities Fund"/>
  </r>
  <r>
    <n v="221106"/>
    <x v="187"/>
    <x v="1432"/>
    <x v="11"/>
    <x v="0"/>
    <x v="1"/>
    <x v="0"/>
    <x v="0"/>
    <s v="Mutual Fund"/>
    <s v="Parag Parikh Flexi Cap Fund"/>
  </r>
  <r>
    <n v="221083"/>
    <x v="187"/>
    <x v="469"/>
    <x v="1"/>
    <x v="0"/>
    <x v="5"/>
    <x v="0"/>
    <x v="0"/>
    <s v="Mutual Fund"/>
    <s v="HDFC Multicap Fund"/>
  </r>
  <r>
    <n v="221079"/>
    <x v="187"/>
    <x v="1433"/>
    <x v="0"/>
    <x v="0"/>
    <x v="5"/>
    <x v="0"/>
    <x v="0"/>
    <s v="Mutual Fund"/>
    <s v="HDFC Multicap Fund"/>
  </r>
  <r>
    <n v="221085"/>
    <x v="187"/>
    <x v="1434"/>
    <x v="7"/>
    <x v="0"/>
    <x v="3"/>
    <x v="0"/>
    <x v="0"/>
    <s v="Mutual Fund"/>
    <s v="PARAG PARIKH TAX SAVER FUND"/>
  </r>
  <r>
    <n v="221090"/>
    <x v="187"/>
    <x v="416"/>
    <x v="0"/>
    <x v="1"/>
    <x v="2"/>
    <x v="0"/>
    <x v="0"/>
    <s v="Mutual Fund"/>
    <s v="BOI Flexi-Cap Fund"/>
  </r>
  <r>
    <n v="221091"/>
    <x v="187"/>
    <x v="416"/>
    <x v="8"/>
    <x v="1"/>
    <x v="2"/>
    <x v="0"/>
    <x v="0"/>
    <s v="Mutual Fund"/>
    <s v="Mirae Asset Flexi-cap Fund"/>
  </r>
  <r>
    <n v="221092"/>
    <x v="187"/>
    <x v="416"/>
    <x v="8"/>
    <x v="1"/>
    <x v="2"/>
    <x v="0"/>
    <x v="0"/>
    <s v="Mutual Fund"/>
    <s v="Quant Flexi-Cap Fund"/>
  </r>
  <r>
    <n v="221099"/>
    <x v="187"/>
    <x v="1435"/>
    <x v="4"/>
    <x v="0"/>
    <x v="2"/>
    <x v="0"/>
    <x v="0"/>
    <s v="Mutual Fund"/>
    <s v="Canara Robeco Multi-cap Fund"/>
  </r>
  <r>
    <n v="221081"/>
    <x v="187"/>
    <x v="514"/>
    <x v="18"/>
    <x v="1"/>
    <x v="0"/>
    <x v="0"/>
    <x v="0"/>
    <s v="Mutual Fund"/>
    <s v="JM Flexi Cap fund"/>
  </r>
  <r>
    <n v="221082"/>
    <x v="187"/>
    <x v="871"/>
    <x v="0"/>
    <x v="0"/>
    <x v="0"/>
    <x v="0"/>
    <x v="1"/>
    <s v="Mutual Fund"/>
    <s v="Motilal Oswal Nifty Microcap 250 Index fund"/>
  </r>
  <r>
    <n v="221080"/>
    <x v="187"/>
    <x v="514"/>
    <x v="18"/>
    <x v="1"/>
    <x v="0"/>
    <x v="0"/>
    <x v="0"/>
    <s v="Mutual Fund"/>
    <s v="Quant Flexi Cap Fund"/>
  </r>
  <r>
    <n v="221086"/>
    <x v="187"/>
    <x v="1436"/>
    <x v="42"/>
    <x v="1"/>
    <x v="4"/>
    <x v="1"/>
    <x v="0"/>
    <s v="Mutual Fund"/>
    <s v="HDFC MULTICAP FUND"/>
  </r>
  <r>
    <n v="221087"/>
    <x v="187"/>
    <x v="1437"/>
    <x v="42"/>
    <x v="1"/>
    <x v="4"/>
    <x v="1"/>
    <x v="0"/>
    <s v="Mutual Fund"/>
    <s v="SBI CHILDREN FUND"/>
  </r>
  <r>
    <n v="221088"/>
    <x v="187"/>
    <x v="1438"/>
    <x v="0"/>
    <x v="0"/>
    <x v="4"/>
    <x v="1"/>
    <x v="0"/>
    <s v="Mutual Fund"/>
    <s v="HDFC MULTICAP FUND"/>
  </r>
  <r>
    <n v="221089"/>
    <x v="187"/>
    <x v="1438"/>
    <x v="0"/>
    <x v="0"/>
    <x v="4"/>
    <x v="1"/>
    <x v="0"/>
    <s v="Mutual Fund"/>
    <s v="MIRAE ASSET FLEXICAP FUND"/>
  </r>
  <r>
    <n v="221116"/>
    <x v="188"/>
    <x v="262"/>
    <x v="5"/>
    <x v="0"/>
    <x v="5"/>
    <x v="0"/>
    <x v="0"/>
    <s v="Mutual Fund"/>
    <s v="ICICI Prudential Multi-Asset Fund"/>
  </r>
  <r>
    <n v="221117"/>
    <x v="188"/>
    <x v="1310"/>
    <x v="0"/>
    <x v="0"/>
    <x v="5"/>
    <x v="0"/>
    <x v="1"/>
    <s v="Mutual Fund"/>
    <s v="HDFC Multicap Fund"/>
  </r>
  <r>
    <n v="221114"/>
    <x v="188"/>
    <x v="1439"/>
    <x v="3"/>
    <x v="0"/>
    <x v="3"/>
    <x v="0"/>
    <x v="0"/>
    <s v="Mutual Fund"/>
    <s v="ICICI Multi Asset Fund"/>
  </r>
  <r>
    <n v="221115"/>
    <x v="188"/>
    <x v="574"/>
    <x v="24"/>
    <x v="1"/>
    <x v="2"/>
    <x v="0"/>
    <x v="0"/>
    <s v="Mutual Fund"/>
    <s v="Kotak Multicap Fund"/>
  </r>
  <r>
    <n v="221111"/>
    <x v="188"/>
    <x v="1440"/>
    <x v="0"/>
    <x v="0"/>
    <x v="4"/>
    <x v="1"/>
    <x v="0"/>
    <s v="Mutual Fund"/>
    <s v="MIREA GREAT CONSUMER FUND"/>
  </r>
  <r>
    <n v="221108"/>
    <x v="188"/>
    <x v="1440"/>
    <x v="0"/>
    <x v="0"/>
    <x v="4"/>
    <x v="1"/>
    <x v="0"/>
    <s v="Mutual Fund"/>
    <s v="ICICI Prudential Multi Asset fund"/>
  </r>
  <r>
    <n v="221109"/>
    <x v="188"/>
    <x v="1440"/>
    <x v="0"/>
    <x v="0"/>
    <x v="4"/>
    <x v="1"/>
    <x v="0"/>
    <s v="Mutual Fund"/>
    <s v="HDFC MULTICAP FUND"/>
  </r>
  <r>
    <n v="221113"/>
    <x v="188"/>
    <x v="242"/>
    <x v="10"/>
    <x v="0"/>
    <x v="4"/>
    <x v="0"/>
    <x v="0"/>
    <s v="Mutual Fund"/>
    <s v="MOTILAL MICROCAP INDEX FUND"/>
  </r>
  <r>
    <n v="221112"/>
    <x v="188"/>
    <x v="1441"/>
    <x v="1"/>
    <x v="0"/>
    <x v="4"/>
    <x v="1"/>
    <x v="0"/>
    <s v="Mutual Fund"/>
    <s v="HDFC MULTICAP FUND"/>
  </r>
  <r>
    <n v="221110"/>
    <x v="188"/>
    <x v="1440"/>
    <x v="0"/>
    <x v="0"/>
    <x v="4"/>
    <x v="1"/>
    <x v="0"/>
    <s v="Mutual Fund"/>
    <s v="KOTAK MULTICAP FUND"/>
  </r>
  <r>
    <n v="221119"/>
    <x v="189"/>
    <x v="873"/>
    <x v="4"/>
    <x v="1"/>
    <x v="1"/>
    <x v="0"/>
    <x v="0"/>
    <s v="Mutual Fund"/>
    <s v="Quant Tax Plan"/>
  </r>
  <r>
    <n v="221132"/>
    <x v="189"/>
    <x v="212"/>
    <x v="28"/>
    <x v="1"/>
    <x v="1"/>
    <x v="0"/>
    <x v="0"/>
    <s v="Mutual Fund"/>
    <s v="mirae asset multicap fund"/>
  </r>
  <r>
    <n v="221120"/>
    <x v="189"/>
    <x v="340"/>
    <x v="25"/>
    <x v="1"/>
    <x v="1"/>
    <x v="0"/>
    <x v="0"/>
    <s v="Mutual Fund"/>
    <s v="quant flexi cap fund"/>
  </r>
  <r>
    <n v="221121"/>
    <x v="189"/>
    <x v="340"/>
    <x v="4"/>
    <x v="1"/>
    <x v="1"/>
    <x v="0"/>
    <x v="0"/>
    <s v="Mutual Fund"/>
    <s v="kotak savings fund"/>
  </r>
  <r>
    <n v="221128"/>
    <x v="189"/>
    <x v="607"/>
    <x v="18"/>
    <x v="0"/>
    <x v="1"/>
    <x v="0"/>
    <x v="0"/>
    <s v="Mutual Fund"/>
    <s v="mirae asset multicap fund"/>
  </r>
  <r>
    <n v="221118"/>
    <x v="189"/>
    <x v="873"/>
    <x v="28"/>
    <x v="1"/>
    <x v="1"/>
    <x v="0"/>
    <x v="0"/>
    <s v="Mutual Fund"/>
    <s v="PARAG PARIKH TAX SAVER FUND"/>
  </r>
  <r>
    <n v="222135"/>
    <x v="189"/>
    <x v="1442"/>
    <x v="1"/>
    <x v="0"/>
    <x v="1"/>
    <x v="0"/>
    <x v="0"/>
    <s v="Mutual Fund"/>
    <s v="PPFAS flexi cap fund"/>
  </r>
  <r>
    <n v="222136"/>
    <x v="189"/>
    <x v="1442"/>
    <x v="7"/>
    <x v="0"/>
    <x v="1"/>
    <x v="0"/>
    <x v="0"/>
    <s v="Mutual Fund"/>
    <s v="ICICI Prudential Technology Fund"/>
  </r>
  <r>
    <n v="221131"/>
    <x v="189"/>
    <x v="1001"/>
    <x v="0"/>
    <x v="0"/>
    <x v="5"/>
    <x v="0"/>
    <x v="0"/>
    <s v="Mutual Fund"/>
    <s v="Mirae Asset Multicap Fund"/>
  </r>
  <r>
    <n v="221129"/>
    <x v="189"/>
    <x v="1381"/>
    <x v="63"/>
    <x v="1"/>
    <x v="5"/>
    <x v="0"/>
    <x v="1"/>
    <s v="Mutual Fund"/>
    <s v="Mirae Asset Multicap Fund"/>
  </r>
  <r>
    <n v="221130"/>
    <x v="189"/>
    <x v="1001"/>
    <x v="52"/>
    <x v="1"/>
    <x v="5"/>
    <x v="0"/>
    <x v="1"/>
    <s v="Mutual Fund"/>
    <s v="Mirae Asset Multicap Fund"/>
  </r>
  <r>
    <n v="221124"/>
    <x v="189"/>
    <x v="1443"/>
    <x v="11"/>
    <x v="0"/>
    <x v="5"/>
    <x v="0"/>
    <x v="0"/>
    <s v="Mutual Fund"/>
    <s v="HDFC Multicap Fund"/>
  </r>
  <r>
    <n v="221125"/>
    <x v="189"/>
    <x v="1443"/>
    <x v="11"/>
    <x v="0"/>
    <x v="5"/>
    <x v="0"/>
    <x v="0"/>
    <s v="Mutual Fund"/>
    <s v="Quant Flexicap Fund"/>
  </r>
  <r>
    <n v="221123"/>
    <x v="189"/>
    <x v="1444"/>
    <x v="7"/>
    <x v="0"/>
    <x v="3"/>
    <x v="1"/>
    <x v="0"/>
    <s v="Mutual Fund"/>
    <s v="ICICI Multi Asset Fund"/>
  </r>
  <r>
    <n v="221122"/>
    <x v="189"/>
    <x v="1444"/>
    <x v="7"/>
    <x v="0"/>
    <x v="3"/>
    <x v="1"/>
    <x v="0"/>
    <s v="Mutual Fund"/>
    <s v="MIRAE ASSET MULTI CAP FUND"/>
  </r>
  <r>
    <n v="221126"/>
    <x v="189"/>
    <x v="313"/>
    <x v="0"/>
    <x v="0"/>
    <x v="6"/>
    <x v="0"/>
    <x v="0"/>
    <s v="Mutual Fund"/>
    <s v="MIRAE ASSET MULTI CAP FUND"/>
  </r>
  <r>
    <n v="221133"/>
    <x v="189"/>
    <x v="1329"/>
    <x v="7"/>
    <x v="0"/>
    <x v="6"/>
    <x v="0"/>
    <x v="0"/>
    <s v="Mutual Fund"/>
    <s v="KOTAK MULTI CAP FUND"/>
  </r>
  <r>
    <n v="221127"/>
    <x v="189"/>
    <x v="494"/>
    <x v="7"/>
    <x v="0"/>
    <x v="6"/>
    <x v="0"/>
    <x v="0"/>
    <s v="Mutual Fund"/>
    <s v="MIRAE ASSET MULTI CAP FUND"/>
  </r>
  <r>
    <n v="221134"/>
    <x v="189"/>
    <x v="1445"/>
    <x v="3"/>
    <x v="0"/>
    <x v="4"/>
    <x v="0"/>
    <x v="0"/>
    <s v="Mutual Fund"/>
    <s v="HDFC MULTICAP FUND"/>
  </r>
  <r>
    <n v="222146"/>
    <x v="190"/>
    <x v="27"/>
    <x v="0"/>
    <x v="0"/>
    <x v="1"/>
    <x v="0"/>
    <x v="0"/>
    <s v="Mutual Fund"/>
    <s v="mirae asset multicap fund"/>
  </r>
  <r>
    <n v="222147"/>
    <x v="190"/>
    <x v="383"/>
    <x v="0"/>
    <x v="0"/>
    <x v="1"/>
    <x v="0"/>
    <x v="0"/>
    <s v="Mutual Fund"/>
    <s v="mirae asset multicap fund"/>
  </r>
  <r>
    <n v="222140"/>
    <x v="190"/>
    <x v="1446"/>
    <x v="5"/>
    <x v="0"/>
    <x v="3"/>
    <x v="0"/>
    <x v="0"/>
    <s v="Mutual Fund"/>
    <s v="Mirae Asset flexi cap fund"/>
  </r>
  <r>
    <n v="222145"/>
    <x v="190"/>
    <x v="405"/>
    <x v="1"/>
    <x v="0"/>
    <x v="3"/>
    <x v="0"/>
    <x v="0"/>
    <s v="Mutual Fund"/>
    <s v="Quant Tax Plan Fund"/>
  </r>
  <r>
    <n v="222137"/>
    <x v="190"/>
    <x v="1447"/>
    <x v="9"/>
    <x v="1"/>
    <x v="2"/>
    <x v="0"/>
    <x v="0"/>
    <s v="Mutual Fund"/>
    <s v="Quant Flexi-Cap Fund"/>
  </r>
  <r>
    <n v="222141"/>
    <x v="190"/>
    <x v="647"/>
    <x v="10"/>
    <x v="0"/>
    <x v="2"/>
    <x v="0"/>
    <x v="0"/>
    <s v="Mutual Fund"/>
    <s v="Mirae Asset Multi-cap Fund"/>
  </r>
  <r>
    <n v="222142"/>
    <x v="190"/>
    <x v="1448"/>
    <x v="10"/>
    <x v="0"/>
    <x v="2"/>
    <x v="0"/>
    <x v="0"/>
    <s v="Mutual Fund"/>
    <s v="Kotak Multicap Fund"/>
  </r>
  <r>
    <n v="222143"/>
    <x v="190"/>
    <x v="1448"/>
    <x v="3"/>
    <x v="0"/>
    <x v="2"/>
    <x v="0"/>
    <x v="0"/>
    <s v="Mutual Fund"/>
    <s v="Canara Robeco Focused Equity Fund"/>
  </r>
  <r>
    <n v="222144"/>
    <x v="190"/>
    <x v="1448"/>
    <x v="3"/>
    <x v="0"/>
    <x v="2"/>
    <x v="0"/>
    <x v="0"/>
    <s v="Mutual Fund"/>
    <s v="Mirae Asset Flexi-cap Fund"/>
  </r>
  <r>
    <n v="222134"/>
    <x v="190"/>
    <x v="1449"/>
    <x v="1"/>
    <x v="0"/>
    <x v="0"/>
    <x v="1"/>
    <x v="0"/>
    <s v="Mutual Fund"/>
    <s v="SBI Magnum Childrens Benefit fund - Investment Plan"/>
  </r>
  <r>
    <n v="222139"/>
    <x v="190"/>
    <x v="117"/>
    <x v="39"/>
    <x v="1"/>
    <x v="4"/>
    <x v="0"/>
    <x v="0"/>
    <s v="Mutual Fund"/>
    <s v="quant business cycle fund"/>
  </r>
  <r>
    <n v="222138"/>
    <x v="190"/>
    <x v="242"/>
    <x v="14"/>
    <x v="1"/>
    <x v="4"/>
    <x v="0"/>
    <x v="0"/>
    <s v="Mutual Fund"/>
    <s v="quant business cycle fund"/>
  </r>
  <r>
    <n v="222168"/>
    <x v="191"/>
    <x v="302"/>
    <x v="0"/>
    <x v="0"/>
    <x v="1"/>
    <x v="0"/>
    <x v="0"/>
    <s v="Mutual Fund"/>
    <s v="MIRAE ASSET MULTI CAP FUND"/>
  </r>
  <r>
    <n v="222169"/>
    <x v="191"/>
    <x v="1085"/>
    <x v="3"/>
    <x v="0"/>
    <x v="1"/>
    <x v="0"/>
    <x v="1"/>
    <s v="Mutual Fund"/>
    <s v="MIRAE ASSET MULTI CAP FUND"/>
  </r>
  <r>
    <n v="222170"/>
    <x v="191"/>
    <x v="1085"/>
    <x v="1"/>
    <x v="0"/>
    <x v="1"/>
    <x v="0"/>
    <x v="1"/>
    <s v="Mutual Fund"/>
    <s v="HDFC MULTI CAP FUND"/>
  </r>
  <r>
    <n v="222167"/>
    <x v="191"/>
    <x v="898"/>
    <x v="3"/>
    <x v="0"/>
    <x v="1"/>
    <x v="0"/>
    <x v="0"/>
    <s v="Mutual Fund"/>
    <s v="Axis Growth Opportunities Fund"/>
  </r>
  <r>
    <n v="222148"/>
    <x v="191"/>
    <x v="1450"/>
    <x v="3"/>
    <x v="0"/>
    <x v="5"/>
    <x v="0"/>
    <x v="0"/>
    <s v="Mutual Fund"/>
    <s v="ICICI PRU Multi Asset Fund"/>
  </r>
  <r>
    <n v="222149"/>
    <x v="191"/>
    <x v="1450"/>
    <x v="1"/>
    <x v="0"/>
    <x v="5"/>
    <x v="0"/>
    <x v="0"/>
    <s v="Mutual Fund"/>
    <s v="kotak Multicap Fund"/>
  </r>
  <r>
    <n v="222150"/>
    <x v="191"/>
    <x v="66"/>
    <x v="7"/>
    <x v="0"/>
    <x v="5"/>
    <x v="0"/>
    <x v="0"/>
    <s v="Mutual Fund"/>
    <s v="Mirae Asset Multicap Fund"/>
  </r>
  <r>
    <n v="222156"/>
    <x v="191"/>
    <x v="722"/>
    <x v="1"/>
    <x v="0"/>
    <x v="3"/>
    <x v="0"/>
    <x v="0"/>
    <s v="Mutual Fund"/>
    <s v="MIRAE ASSET MULTI CAP FUND"/>
  </r>
  <r>
    <n v="222157"/>
    <x v="191"/>
    <x v="1451"/>
    <x v="5"/>
    <x v="0"/>
    <x v="3"/>
    <x v="1"/>
    <x v="0"/>
    <s v="Mutual Fund"/>
    <s v="ICICI Multi Asset Fund"/>
  </r>
  <r>
    <n v="222158"/>
    <x v="191"/>
    <x v="1451"/>
    <x v="5"/>
    <x v="0"/>
    <x v="3"/>
    <x v="1"/>
    <x v="0"/>
    <s v="Mutual Fund"/>
    <s v="Mirae Asset flexi cap fund"/>
  </r>
  <r>
    <n v="222159"/>
    <x v="191"/>
    <x v="600"/>
    <x v="25"/>
    <x v="1"/>
    <x v="3"/>
    <x v="0"/>
    <x v="0"/>
    <s v="Mutual Fund"/>
    <s v="ICICI Prudential Equity &amp; Debt Fund"/>
  </r>
  <r>
    <n v="222160"/>
    <x v="191"/>
    <x v="1184"/>
    <x v="52"/>
    <x v="1"/>
    <x v="6"/>
    <x v="0"/>
    <x v="1"/>
    <s v="Mutual Fund"/>
    <s v="ICICI PRUDENTIAL MULTI ASSET FUND"/>
  </r>
  <r>
    <n v="222166"/>
    <x v="191"/>
    <x v="70"/>
    <x v="0"/>
    <x v="0"/>
    <x v="6"/>
    <x v="0"/>
    <x v="0"/>
    <s v="Mutual Fund"/>
    <s v="HDFC MULTI CAP FUND"/>
  </r>
  <r>
    <n v="222151"/>
    <x v="191"/>
    <x v="1452"/>
    <x v="1"/>
    <x v="0"/>
    <x v="6"/>
    <x v="0"/>
    <x v="0"/>
    <s v="Mutual Fund"/>
    <s v="MIRAE ASSET MULTI CAP FUND"/>
  </r>
  <r>
    <n v="222152"/>
    <x v="191"/>
    <x v="1452"/>
    <x v="4"/>
    <x v="1"/>
    <x v="6"/>
    <x v="0"/>
    <x v="0"/>
    <s v="Mutual Fund"/>
    <s v="ICICI PRUDENTIAL FLEXICAP FUND"/>
  </r>
  <r>
    <n v="222161"/>
    <x v="191"/>
    <x v="1184"/>
    <x v="22"/>
    <x v="1"/>
    <x v="6"/>
    <x v="0"/>
    <x v="1"/>
    <s v="Mutual Fund"/>
    <s v="HDFC FOCUSED 30 FUND"/>
  </r>
  <r>
    <n v="222162"/>
    <x v="191"/>
    <x v="1184"/>
    <x v="6"/>
    <x v="1"/>
    <x v="6"/>
    <x v="0"/>
    <x v="1"/>
    <s v="Mutual Fund"/>
    <s v="PARAG PARIKH FLEXI CAP FUND"/>
  </r>
  <r>
    <n v="222155"/>
    <x v="191"/>
    <x v="252"/>
    <x v="65"/>
    <x v="1"/>
    <x v="2"/>
    <x v="0"/>
    <x v="1"/>
    <s v="Mutual Fund"/>
    <s v="Mirae Asset Flexi-cap Fund"/>
  </r>
  <r>
    <n v="222164"/>
    <x v="191"/>
    <x v="106"/>
    <x v="11"/>
    <x v="0"/>
    <x v="2"/>
    <x v="0"/>
    <x v="0"/>
    <s v="Mutual Fund"/>
    <s v="Quant Flexi-Cap Fund"/>
  </r>
  <r>
    <n v="222153"/>
    <x v="191"/>
    <x v="1453"/>
    <x v="1"/>
    <x v="0"/>
    <x v="2"/>
    <x v="0"/>
    <x v="0"/>
    <s v="Mutual Fund"/>
    <s v="Mirae Asset Multi-cap Fund"/>
  </r>
  <r>
    <n v="222154"/>
    <x v="191"/>
    <x v="1454"/>
    <x v="1"/>
    <x v="0"/>
    <x v="2"/>
    <x v="0"/>
    <x v="0"/>
    <s v="Mutual Fund"/>
    <s v="Mirae Asset Multi-cap Fund"/>
  </r>
  <r>
    <n v="222165"/>
    <x v="191"/>
    <x v="851"/>
    <x v="1"/>
    <x v="0"/>
    <x v="2"/>
    <x v="0"/>
    <x v="0"/>
    <s v="Mutual Fund"/>
    <s v="Mirae Asset Multi-cap Fund"/>
  </r>
  <r>
    <n v="222163"/>
    <x v="191"/>
    <x v="1455"/>
    <x v="0"/>
    <x v="0"/>
    <x v="4"/>
    <x v="1"/>
    <x v="0"/>
    <s v="Mutual Fund"/>
    <s v="ICICI Prudential Multi Asset fund"/>
  </r>
  <r>
    <n v="222189"/>
    <x v="192"/>
    <x v="1456"/>
    <x v="11"/>
    <x v="0"/>
    <x v="1"/>
    <x v="1"/>
    <x v="0"/>
    <s v="Mutual Fund"/>
    <s v="nippon india small cap fund"/>
  </r>
  <r>
    <n v="222187"/>
    <x v="192"/>
    <x v="39"/>
    <x v="4"/>
    <x v="1"/>
    <x v="5"/>
    <x v="0"/>
    <x v="0"/>
    <s v="Mutual Fund"/>
    <s v="Parag Parikh Tax Saver Fund"/>
  </r>
  <r>
    <n v="222174"/>
    <x v="192"/>
    <x v="1457"/>
    <x v="11"/>
    <x v="0"/>
    <x v="5"/>
    <x v="0"/>
    <x v="0"/>
    <s v="Mutual Fund"/>
    <s v="Mirae Asset Emerging Bluechip Fund"/>
  </r>
  <r>
    <n v="222175"/>
    <x v="192"/>
    <x v="9"/>
    <x v="0"/>
    <x v="0"/>
    <x v="5"/>
    <x v="1"/>
    <x v="0"/>
    <s v="Mutual Fund"/>
    <s v="ICICI PRU Multi Asset Fund"/>
  </r>
  <r>
    <n v="222176"/>
    <x v="192"/>
    <x v="9"/>
    <x v="0"/>
    <x v="0"/>
    <x v="5"/>
    <x v="1"/>
    <x v="0"/>
    <s v="Mutual Fund"/>
    <s v="Mirae Asset Multicap Fund"/>
  </r>
  <r>
    <n v="222179"/>
    <x v="192"/>
    <x v="262"/>
    <x v="9"/>
    <x v="1"/>
    <x v="5"/>
    <x v="0"/>
    <x v="0"/>
    <s v="Mutual Fund"/>
    <s v="Mirae Asset Multicap Fund"/>
  </r>
  <r>
    <n v="222180"/>
    <x v="192"/>
    <x v="351"/>
    <x v="1"/>
    <x v="0"/>
    <x v="6"/>
    <x v="0"/>
    <x v="0"/>
    <s v="Mutual Fund"/>
    <s v="MIRAE ASSET MULTI CAP FUND"/>
  </r>
  <r>
    <n v="222190"/>
    <x v="192"/>
    <x v="198"/>
    <x v="0"/>
    <x v="0"/>
    <x v="6"/>
    <x v="0"/>
    <x v="0"/>
    <s v="Mutual Fund"/>
    <s v="ICICI PRUDENTIAL MULTI ASSET FUND"/>
  </r>
  <r>
    <n v="222191"/>
    <x v="192"/>
    <x v="198"/>
    <x v="0"/>
    <x v="0"/>
    <x v="6"/>
    <x v="0"/>
    <x v="0"/>
    <s v="Mutual Fund"/>
    <s v="HDFC MULTI CAP FUND"/>
  </r>
  <r>
    <n v="222188"/>
    <x v="192"/>
    <x v="1235"/>
    <x v="14"/>
    <x v="1"/>
    <x v="2"/>
    <x v="0"/>
    <x v="0"/>
    <s v="Mutual Fund"/>
    <s v="Kotak Equity Saving Fund"/>
  </r>
  <r>
    <n v="222177"/>
    <x v="192"/>
    <x v="509"/>
    <x v="6"/>
    <x v="1"/>
    <x v="2"/>
    <x v="0"/>
    <x v="0"/>
    <s v="Mutual Fund"/>
    <s v="ICICI Prudential Multi-Asset Fund"/>
  </r>
  <r>
    <n v="222178"/>
    <x v="192"/>
    <x v="509"/>
    <x v="6"/>
    <x v="1"/>
    <x v="2"/>
    <x v="0"/>
    <x v="0"/>
    <s v="Mutual Fund"/>
    <s v="Mirae Asset Multi-cap Fund"/>
  </r>
  <r>
    <n v="222172"/>
    <x v="192"/>
    <x v="549"/>
    <x v="28"/>
    <x v="1"/>
    <x v="0"/>
    <x v="0"/>
    <x v="0"/>
    <s v="Mutual Fund"/>
    <s v="JM Flexi Cap fund"/>
  </r>
  <r>
    <n v="222173"/>
    <x v="192"/>
    <x v="549"/>
    <x v="1"/>
    <x v="0"/>
    <x v="0"/>
    <x v="0"/>
    <x v="0"/>
    <s v="Mutual Fund"/>
    <s v="Motilal Oswal Nifty Microcap 250 Index fund"/>
  </r>
  <r>
    <n v="222171"/>
    <x v="192"/>
    <x v="549"/>
    <x v="28"/>
    <x v="1"/>
    <x v="0"/>
    <x v="0"/>
    <x v="0"/>
    <s v="Mutual Fund"/>
    <s v="ICICI Prudential Multi Asset Fund"/>
  </r>
  <r>
    <n v="222184"/>
    <x v="192"/>
    <x v="1437"/>
    <x v="11"/>
    <x v="0"/>
    <x v="4"/>
    <x v="0"/>
    <x v="0"/>
    <s v="Mutual Fund"/>
    <s v="SBI CHILDREN FUND"/>
  </r>
  <r>
    <n v="222185"/>
    <x v="192"/>
    <x v="1436"/>
    <x v="11"/>
    <x v="0"/>
    <x v="4"/>
    <x v="0"/>
    <x v="0"/>
    <s v="Mutual Fund"/>
    <s v="HDFC MULTICAP FUND"/>
  </r>
  <r>
    <n v="222186"/>
    <x v="192"/>
    <x v="1458"/>
    <x v="42"/>
    <x v="1"/>
    <x v="4"/>
    <x v="0"/>
    <x v="0"/>
    <s v="Mutual Fund"/>
    <s v="MIRAE ASSET MULTICAP FUND"/>
  </r>
  <r>
    <n v="222183"/>
    <x v="192"/>
    <x v="1459"/>
    <x v="33"/>
    <x v="1"/>
    <x v="4"/>
    <x v="0"/>
    <x v="0"/>
    <s v="Mutual Fund"/>
    <s v="quant business cycle fund"/>
  </r>
  <r>
    <n v="222181"/>
    <x v="192"/>
    <x v="1459"/>
    <x v="14"/>
    <x v="1"/>
    <x v="4"/>
    <x v="0"/>
    <x v="0"/>
    <s v="Mutual Fund"/>
    <s v="MOTILAL MICROCAP INDEX FUND"/>
  </r>
  <r>
    <n v="222182"/>
    <x v="192"/>
    <x v="1459"/>
    <x v="4"/>
    <x v="0"/>
    <x v="4"/>
    <x v="0"/>
    <x v="0"/>
    <s v="Mutual Fund"/>
    <s v="MOTILAL MICROCAP INDEX FUND"/>
  </r>
  <r>
    <n v="222244"/>
    <x v="193"/>
    <x v="1460"/>
    <x v="0"/>
    <x v="0"/>
    <x v="1"/>
    <x v="0"/>
    <x v="0"/>
    <s v="Mutual Fund"/>
    <s v="mirae asset tax saver fund"/>
  </r>
  <r>
    <n v="222245"/>
    <x v="193"/>
    <x v="608"/>
    <x v="3"/>
    <x v="0"/>
    <x v="1"/>
    <x v="0"/>
    <x v="0"/>
    <s v="Mutual Fund"/>
    <s v="mirae asset multicap fund"/>
  </r>
  <r>
    <n v="222202"/>
    <x v="193"/>
    <x v="833"/>
    <x v="3"/>
    <x v="0"/>
    <x v="1"/>
    <x v="0"/>
    <x v="0"/>
    <s v="Mutual Fund"/>
    <s v="HDFC MULTICAP FUND"/>
  </r>
  <r>
    <n v="222203"/>
    <x v="193"/>
    <x v="833"/>
    <x v="3"/>
    <x v="0"/>
    <x v="1"/>
    <x v="0"/>
    <x v="0"/>
    <s v="Mutual Fund"/>
    <s v="MIrae asset MULTICAP FUND"/>
  </r>
  <r>
    <n v="222206"/>
    <x v="193"/>
    <x v="1457"/>
    <x v="6"/>
    <x v="1"/>
    <x v="5"/>
    <x v="0"/>
    <x v="0"/>
    <s v="Mutual Fund"/>
    <s v="ICICI Pru S&amp;P BSE Sensex Index Fund"/>
  </r>
  <r>
    <n v="222207"/>
    <x v="193"/>
    <x v="1457"/>
    <x v="6"/>
    <x v="1"/>
    <x v="5"/>
    <x v="0"/>
    <x v="0"/>
    <s v="Mutual Fund"/>
    <s v="Tata Small Cap Fund"/>
  </r>
  <r>
    <n v="222199"/>
    <x v="193"/>
    <x v="1457"/>
    <x v="6"/>
    <x v="1"/>
    <x v="5"/>
    <x v="0"/>
    <x v="0"/>
    <s v="Mutual Fund"/>
    <s v="ICICI PRU Multi Asset Fund"/>
  </r>
  <r>
    <n v="222200"/>
    <x v="193"/>
    <x v="1457"/>
    <x v="6"/>
    <x v="1"/>
    <x v="5"/>
    <x v="0"/>
    <x v="0"/>
    <s v="Mutual Fund"/>
    <s v="UTI Nifty 50 Fund"/>
  </r>
  <r>
    <n v="222201"/>
    <x v="193"/>
    <x v="552"/>
    <x v="0"/>
    <x v="0"/>
    <x v="5"/>
    <x v="0"/>
    <x v="0"/>
    <s v="Mutual Fund"/>
    <s v="kotak Multicap Fund"/>
  </r>
  <r>
    <n v="222204"/>
    <x v="193"/>
    <x v="1461"/>
    <x v="0"/>
    <x v="0"/>
    <x v="3"/>
    <x v="0"/>
    <x v="0"/>
    <s v="Mutual Fund"/>
    <s v="HDFC Multicap Fund"/>
  </r>
  <r>
    <n v="222205"/>
    <x v="193"/>
    <x v="1461"/>
    <x v="0"/>
    <x v="0"/>
    <x v="3"/>
    <x v="0"/>
    <x v="0"/>
    <s v="Mutual Fund"/>
    <s v="Mahindra Large and Mid cap"/>
  </r>
  <r>
    <n v="222196"/>
    <x v="193"/>
    <x v="1461"/>
    <x v="0"/>
    <x v="0"/>
    <x v="3"/>
    <x v="0"/>
    <x v="0"/>
    <s v="Mutual Fund"/>
    <s v="Mirae Asset flexi cap fund"/>
  </r>
  <r>
    <n v="222197"/>
    <x v="193"/>
    <x v="1461"/>
    <x v="0"/>
    <x v="0"/>
    <x v="3"/>
    <x v="0"/>
    <x v="0"/>
    <s v="Mutual Fund"/>
    <s v="Kotak Multicap Fund"/>
  </r>
  <r>
    <n v="222198"/>
    <x v="193"/>
    <x v="1461"/>
    <x v="0"/>
    <x v="0"/>
    <x v="3"/>
    <x v="0"/>
    <x v="0"/>
    <s v="Mutual Fund"/>
    <s v="ICICI Multi Asset Fund"/>
  </r>
  <r>
    <n v="222194"/>
    <x v="193"/>
    <x v="106"/>
    <x v="4"/>
    <x v="1"/>
    <x v="2"/>
    <x v="0"/>
    <x v="0"/>
    <s v="Mutual Fund"/>
    <s v="Quant absolute fund"/>
  </r>
  <r>
    <n v="222208"/>
    <x v="193"/>
    <x v="1462"/>
    <x v="3"/>
    <x v="0"/>
    <x v="2"/>
    <x v="0"/>
    <x v="0"/>
    <s v="Mutual Fund"/>
    <s v="Mirae Asset Multi-cap Fund"/>
  </r>
  <r>
    <n v="222192"/>
    <x v="193"/>
    <x v="106"/>
    <x v="4"/>
    <x v="1"/>
    <x v="2"/>
    <x v="0"/>
    <x v="0"/>
    <s v="Mutual Fund"/>
    <s v="Quant Flexi-Cap Fund"/>
  </r>
  <r>
    <n v="222193"/>
    <x v="193"/>
    <x v="106"/>
    <x v="4"/>
    <x v="1"/>
    <x v="2"/>
    <x v="0"/>
    <x v="0"/>
    <s v="Mutual Fund"/>
    <s v="Canara Robeco Focused Equity Fund"/>
  </r>
  <r>
    <n v="222195"/>
    <x v="193"/>
    <x v="188"/>
    <x v="10"/>
    <x v="0"/>
    <x v="2"/>
    <x v="0"/>
    <x v="0"/>
    <s v="Mutual Fund"/>
    <s v="Kotak Multicap Fund"/>
  </r>
  <r>
    <n v="222243"/>
    <x v="194"/>
    <x v="1463"/>
    <x v="1"/>
    <x v="0"/>
    <x v="1"/>
    <x v="1"/>
    <x v="0"/>
    <s v="Mutual Fund"/>
    <s v="quant quantmental fund"/>
  </r>
  <r>
    <n v="222242"/>
    <x v="194"/>
    <x v="1463"/>
    <x v="3"/>
    <x v="0"/>
    <x v="1"/>
    <x v="1"/>
    <x v="0"/>
    <s v="Mutual Fund"/>
    <s v="Mirae Asset Multi-cap Fund"/>
  </r>
  <r>
    <n v="222223"/>
    <x v="194"/>
    <x v="1457"/>
    <x v="6"/>
    <x v="1"/>
    <x v="5"/>
    <x v="0"/>
    <x v="0"/>
    <s v="Mutual Fund"/>
    <s v="kotak Multicap Fund"/>
  </r>
  <r>
    <n v="222217"/>
    <x v="194"/>
    <x v="1464"/>
    <x v="6"/>
    <x v="1"/>
    <x v="5"/>
    <x v="1"/>
    <x v="0"/>
    <s v="Mutual Fund"/>
    <s v="ICICI PRU Multi Asset Fund"/>
  </r>
  <r>
    <n v="222216"/>
    <x v="194"/>
    <x v="1464"/>
    <x v="0"/>
    <x v="0"/>
    <x v="5"/>
    <x v="1"/>
    <x v="0"/>
    <s v="Mutual Fund"/>
    <s v="HDFC Multicap Fund"/>
  </r>
  <r>
    <n v="222209"/>
    <x v="194"/>
    <x v="992"/>
    <x v="54"/>
    <x v="1"/>
    <x v="3"/>
    <x v="0"/>
    <x v="0"/>
    <s v="Mutual Fund"/>
    <s v="HDFC FOCUSED 30 FUND"/>
  </r>
  <r>
    <n v="222210"/>
    <x v="194"/>
    <x v="1077"/>
    <x v="32"/>
    <x v="1"/>
    <x v="6"/>
    <x v="0"/>
    <x v="0"/>
    <s v="Mutual Fund"/>
    <s v="KOTAK MULTI CAP FUND"/>
  </r>
  <r>
    <n v="222211"/>
    <x v="194"/>
    <x v="1077"/>
    <x v="33"/>
    <x v="1"/>
    <x v="6"/>
    <x v="0"/>
    <x v="0"/>
    <s v="Mutual Fund"/>
    <s v="ICICI PRUDENTIAL MULTI ASSET FUND"/>
  </r>
  <r>
    <n v="222212"/>
    <x v="194"/>
    <x v="1077"/>
    <x v="6"/>
    <x v="1"/>
    <x v="6"/>
    <x v="0"/>
    <x v="0"/>
    <s v="Mutual Fund"/>
    <s v="Quant BUSINESS CYCLE FUND"/>
  </r>
  <r>
    <n v="222229"/>
    <x v="194"/>
    <x v="1223"/>
    <x v="0"/>
    <x v="0"/>
    <x v="6"/>
    <x v="0"/>
    <x v="0"/>
    <s v="Mutual Fund"/>
    <s v="MIRAE ASSET MULTI CAP FUND"/>
  </r>
  <r>
    <n v="222213"/>
    <x v="194"/>
    <x v="1077"/>
    <x v="65"/>
    <x v="1"/>
    <x v="6"/>
    <x v="0"/>
    <x v="0"/>
    <s v="Mutual Fund"/>
    <s v="HDFC FOCUSED 30 FUND"/>
  </r>
  <r>
    <n v="222214"/>
    <x v="194"/>
    <x v="1077"/>
    <x v="29"/>
    <x v="1"/>
    <x v="6"/>
    <x v="0"/>
    <x v="1"/>
    <s v="Mutual Fund"/>
    <s v="HDFC FOCUSED 30 FUND"/>
  </r>
  <r>
    <n v="222215"/>
    <x v="194"/>
    <x v="1465"/>
    <x v="10"/>
    <x v="0"/>
    <x v="2"/>
    <x v="0"/>
    <x v="0"/>
    <s v="Mutual Fund"/>
    <s v="Mirae Asset Multi-cap Fund"/>
  </r>
  <r>
    <n v="222225"/>
    <x v="194"/>
    <x v="1139"/>
    <x v="9"/>
    <x v="1"/>
    <x v="2"/>
    <x v="0"/>
    <x v="1"/>
    <s v="Mutual Fund"/>
    <s v="Quant Flexi-cap Fund"/>
  </r>
  <r>
    <n v="222226"/>
    <x v="194"/>
    <x v="1139"/>
    <x v="9"/>
    <x v="1"/>
    <x v="2"/>
    <x v="0"/>
    <x v="1"/>
    <s v="Mutual Fund"/>
    <s v="Kotak Multicap Fund"/>
  </r>
  <r>
    <n v="222227"/>
    <x v="194"/>
    <x v="1139"/>
    <x v="9"/>
    <x v="1"/>
    <x v="2"/>
    <x v="0"/>
    <x v="1"/>
    <s v="Mutual Fund"/>
    <s v="Mirae Asset Multi-cap Fund"/>
  </r>
  <r>
    <n v="222228"/>
    <x v="194"/>
    <x v="514"/>
    <x v="11"/>
    <x v="0"/>
    <x v="2"/>
    <x v="0"/>
    <x v="1"/>
    <s v="Mutual Fund"/>
    <s v="Kotak Multicap Fund"/>
  </r>
  <r>
    <n v="222220"/>
    <x v="194"/>
    <x v="1466"/>
    <x v="10"/>
    <x v="0"/>
    <x v="2"/>
    <x v="0"/>
    <x v="0"/>
    <s v="Mutual Fund"/>
    <s v="Kotak Multicap Fund"/>
  </r>
  <r>
    <n v="222224"/>
    <x v="194"/>
    <x v="1139"/>
    <x v="9"/>
    <x v="1"/>
    <x v="2"/>
    <x v="0"/>
    <x v="1"/>
    <s v="Mutual Fund"/>
    <s v="Mirae Asset Flexi-cap Fund"/>
  </r>
  <r>
    <n v="222219"/>
    <x v="194"/>
    <x v="1466"/>
    <x v="3"/>
    <x v="0"/>
    <x v="2"/>
    <x v="0"/>
    <x v="1"/>
    <s v="Mutual Fund"/>
    <s v="Mirae Asset Multi-cap Fund"/>
  </r>
  <r>
    <n v="222221"/>
    <x v="194"/>
    <x v="214"/>
    <x v="0"/>
    <x v="0"/>
    <x v="2"/>
    <x v="0"/>
    <x v="0"/>
    <s v="Mutual Fund"/>
    <s v="HDFC MULTI-CAP FUND"/>
  </r>
  <r>
    <n v="222222"/>
    <x v="194"/>
    <x v="214"/>
    <x v="0"/>
    <x v="0"/>
    <x v="2"/>
    <x v="0"/>
    <x v="0"/>
    <s v="Mutual Fund"/>
    <s v="Parag Parikh Flexi-cap Fund"/>
  </r>
  <r>
    <n v="222218"/>
    <x v="194"/>
    <x v="341"/>
    <x v="32"/>
    <x v="1"/>
    <x v="4"/>
    <x v="0"/>
    <x v="0"/>
    <s v="Mutual Fund"/>
    <s v="quant business cycle fund"/>
  </r>
  <r>
    <n v="222241"/>
    <x v="195"/>
    <x v="275"/>
    <x v="3"/>
    <x v="0"/>
    <x v="1"/>
    <x v="0"/>
    <x v="0"/>
    <s v="Mutual Fund"/>
    <s v="Mirae Asset Multi-cap Fund"/>
  </r>
  <r>
    <n v="223254"/>
    <x v="195"/>
    <x v="634"/>
    <x v="0"/>
    <x v="0"/>
    <x v="1"/>
    <x v="0"/>
    <x v="0"/>
    <s v="Mutual Fund"/>
    <s v="HDFC Multi Cap Fund"/>
  </r>
  <r>
    <n v="223255"/>
    <x v="195"/>
    <x v="634"/>
    <x v="0"/>
    <x v="0"/>
    <x v="1"/>
    <x v="0"/>
    <x v="0"/>
    <s v="Mutual Fund"/>
    <s v="HDFC Focused 30 Fund"/>
  </r>
  <r>
    <n v="223256"/>
    <x v="195"/>
    <x v="634"/>
    <x v="0"/>
    <x v="0"/>
    <x v="1"/>
    <x v="0"/>
    <x v="0"/>
    <s v="Mutual Fund"/>
    <s v="KOTAK MULTICAP FUND"/>
  </r>
  <r>
    <n v="222232"/>
    <x v="195"/>
    <x v="256"/>
    <x v="9"/>
    <x v="1"/>
    <x v="3"/>
    <x v="0"/>
    <x v="0"/>
    <s v="Mutual Fund"/>
    <s v="QUANT FLEXICAP FUND"/>
  </r>
  <r>
    <n v="222246"/>
    <x v="195"/>
    <x v="1467"/>
    <x v="11"/>
    <x v="0"/>
    <x v="3"/>
    <x v="0"/>
    <x v="0"/>
    <s v="Mutual Fund"/>
    <s v="Kotak Multicap Fund"/>
  </r>
  <r>
    <n v="222247"/>
    <x v="195"/>
    <x v="1467"/>
    <x v="11"/>
    <x v="0"/>
    <x v="3"/>
    <x v="0"/>
    <x v="0"/>
    <s v="Mutual Fund"/>
    <s v="ICICI Multi Asset Fund"/>
  </r>
  <r>
    <n v="222238"/>
    <x v="195"/>
    <x v="1468"/>
    <x v="19"/>
    <x v="0"/>
    <x v="6"/>
    <x v="0"/>
    <x v="1"/>
    <s v="Mutual Fund"/>
    <s v="ICICI PRUDENTIAL MULTI ASSET FUND"/>
  </r>
  <r>
    <n v="222237"/>
    <x v="195"/>
    <x v="1468"/>
    <x v="11"/>
    <x v="0"/>
    <x v="6"/>
    <x v="0"/>
    <x v="0"/>
    <s v="Mutual Fund"/>
    <s v="ICICI PRUDENTIAL MULTI ASSET FUND"/>
  </r>
  <r>
    <n v="222239"/>
    <x v="195"/>
    <x v="1468"/>
    <x v="1"/>
    <x v="0"/>
    <x v="6"/>
    <x v="0"/>
    <x v="1"/>
    <s v="Mutual Fund"/>
    <s v="HDFC MULTI CAP FUND"/>
  </r>
  <r>
    <n v="222240"/>
    <x v="195"/>
    <x v="1468"/>
    <x v="1"/>
    <x v="0"/>
    <x v="6"/>
    <x v="0"/>
    <x v="1"/>
    <s v="Mutual Fund"/>
    <s v="MIRAE ASSET GREAT CONSUMER FUND"/>
  </r>
  <r>
    <n v="222249"/>
    <x v="195"/>
    <x v="59"/>
    <x v="18"/>
    <x v="0"/>
    <x v="6"/>
    <x v="0"/>
    <x v="0"/>
    <s v="Mutual Fund"/>
    <s v="KOTAK MULTI CAP FUND"/>
  </r>
  <r>
    <n v="222250"/>
    <x v="195"/>
    <x v="59"/>
    <x v="11"/>
    <x v="0"/>
    <x v="6"/>
    <x v="0"/>
    <x v="1"/>
    <s v="Mutual Fund"/>
    <s v="KOTAK MULTI CAP FUND"/>
  </r>
  <r>
    <n v="222248"/>
    <x v="195"/>
    <x v="454"/>
    <x v="1"/>
    <x v="0"/>
    <x v="6"/>
    <x v="0"/>
    <x v="1"/>
    <s v="Mutual Fund"/>
    <s v="HDFC MULTI CAP FUND"/>
  </r>
  <r>
    <n v="222233"/>
    <x v="195"/>
    <x v="256"/>
    <x v="0"/>
    <x v="0"/>
    <x v="2"/>
    <x v="0"/>
    <x v="0"/>
    <s v="Mutual Fund"/>
    <s v="Canara Robeco Multi-cap Fund"/>
  </r>
  <r>
    <n v="222234"/>
    <x v="195"/>
    <x v="256"/>
    <x v="0"/>
    <x v="0"/>
    <x v="2"/>
    <x v="0"/>
    <x v="0"/>
    <s v="Mutual Fund"/>
    <s v="HDFC Focused 30 Fund"/>
  </r>
  <r>
    <n v="222235"/>
    <x v="195"/>
    <x v="256"/>
    <x v="0"/>
    <x v="0"/>
    <x v="2"/>
    <x v="0"/>
    <x v="0"/>
    <s v="Mutual Fund"/>
    <s v="Mirae Asset Great Consumer Fund"/>
  </r>
  <r>
    <n v="222236"/>
    <x v="195"/>
    <x v="1273"/>
    <x v="11"/>
    <x v="0"/>
    <x v="2"/>
    <x v="0"/>
    <x v="0"/>
    <s v="Mutual Fund"/>
    <s v="Mirae Asset Multi-cap Fund"/>
  </r>
  <r>
    <n v="222230"/>
    <x v="195"/>
    <x v="1273"/>
    <x v="6"/>
    <x v="1"/>
    <x v="2"/>
    <x v="0"/>
    <x v="0"/>
    <s v="Mutual Fund"/>
    <s v="ICICI Prudential Multi-Asset Fund"/>
  </r>
  <r>
    <n v="222231"/>
    <x v="195"/>
    <x v="1273"/>
    <x v="26"/>
    <x v="1"/>
    <x v="2"/>
    <x v="0"/>
    <x v="0"/>
    <s v="Mutual Fund"/>
    <s v="Mirae Asset Multi-cap Fund"/>
  </r>
  <r>
    <n v="222251"/>
    <x v="195"/>
    <x v="1469"/>
    <x v="32"/>
    <x v="1"/>
    <x v="4"/>
    <x v="0"/>
    <x v="0"/>
    <s v="Mutual Fund"/>
    <s v="HDFC MULTICAP FUND"/>
  </r>
  <r>
    <n v="222252"/>
    <x v="195"/>
    <x v="1469"/>
    <x v="32"/>
    <x v="1"/>
    <x v="4"/>
    <x v="0"/>
    <x v="0"/>
    <s v="Mutual Fund"/>
    <s v="KOTAK MULTICAP FUND"/>
  </r>
  <r>
    <n v="222253"/>
    <x v="195"/>
    <x v="1469"/>
    <x v="83"/>
    <x v="1"/>
    <x v="4"/>
    <x v="0"/>
    <x v="0"/>
    <s v="Mutual Fund"/>
    <s v="ICICI Prudential Multi Asset fund"/>
  </r>
  <r>
    <n v="223274"/>
    <x v="196"/>
    <x v="63"/>
    <x v="4"/>
    <x v="0"/>
    <x v="1"/>
    <x v="0"/>
    <x v="0"/>
    <s v="Mutual Fund"/>
    <s v="MIRAE ASSET MULTI CAP FUND"/>
  </r>
  <r>
    <n v="223275"/>
    <x v="196"/>
    <x v="63"/>
    <x v="4"/>
    <x v="0"/>
    <x v="1"/>
    <x v="0"/>
    <x v="0"/>
    <s v="Mutual Fund"/>
    <s v="HDFC MULTICAP FUND"/>
  </r>
  <r>
    <n v="223268"/>
    <x v="196"/>
    <x v="552"/>
    <x v="4"/>
    <x v="1"/>
    <x v="5"/>
    <x v="0"/>
    <x v="1"/>
    <s v="Mutual Fund"/>
    <s v="BOI Flexicap Fund"/>
  </r>
  <r>
    <n v="223260"/>
    <x v="196"/>
    <x v="92"/>
    <x v="0"/>
    <x v="1"/>
    <x v="5"/>
    <x v="0"/>
    <x v="0"/>
    <s v="Mutual Fund"/>
    <s v="ICICI PRU Multi Asset Fund"/>
  </r>
  <r>
    <n v="223259"/>
    <x v="196"/>
    <x v="92"/>
    <x v="6"/>
    <x v="1"/>
    <x v="5"/>
    <x v="0"/>
    <x v="1"/>
    <s v="Mutual Fund"/>
    <s v="ICICI PRU Multi Asset Fund"/>
  </r>
  <r>
    <n v="223269"/>
    <x v="196"/>
    <x v="552"/>
    <x v="4"/>
    <x v="1"/>
    <x v="5"/>
    <x v="0"/>
    <x v="1"/>
    <s v="Mutual Fund"/>
    <s v="Quant Flexicap Fund"/>
  </r>
  <r>
    <n v="223262"/>
    <x v="196"/>
    <x v="1461"/>
    <x v="84"/>
    <x v="1"/>
    <x v="3"/>
    <x v="0"/>
    <x v="0"/>
    <s v="Mutual Fund"/>
    <s v="ICICI Multi Asset Fund"/>
  </r>
  <r>
    <n v="223261"/>
    <x v="196"/>
    <x v="1461"/>
    <x v="85"/>
    <x v="1"/>
    <x v="3"/>
    <x v="0"/>
    <x v="1"/>
    <s v="Mutual Fund"/>
    <s v="ICICI Multi Asset Fund"/>
  </r>
  <r>
    <n v="223253"/>
    <x v="196"/>
    <x v="450"/>
    <x v="6"/>
    <x v="1"/>
    <x v="6"/>
    <x v="0"/>
    <x v="0"/>
    <s v="Mutual Fund"/>
    <s v="ICICI PRUDENTIAL MULTI ASSET FUND"/>
  </r>
  <r>
    <n v="223271"/>
    <x v="196"/>
    <x v="507"/>
    <x v="6"/>
    <x v="1"/>
    <x v="6"/>
    <x v="0"/>
    <x v="1"/>
    <s v="Mutual Fund"/>
    <s v="MIRAE ASSET FLEXI CAP FUND"/>
  </r>
  <r>
    <n v="223270"/>
    <x v="196"/>
    <x v="507"/>
    <x v="6"/>
    <x v="1"/>
    <x v="6"/>
    <x v="0"/>
    <x v="1"/>
    <s v="Mutual Fund"/>
    <s v="KOTAK MULTI CAP FUND"/>
  </r>
  <r>
    <n v="223272"/>
    <x v="196"/>
    <x v="507"/>
    <x v="86"/>
    <x v="1"/>
    <x v="6"/>
    <x v="0"/>
    <x v="1"/>
    <s v="Mutual Fund"/>
    <s v="PARAG PARIKH FLEXI CAP FUND"/>
  </r>
  <r>
    <n v="223257"/>
    <x v="196"/>
    <x v="1470"/>
    <x v="6"/>
    <x v="1"/>
    <x v="2"/>
    <x v="0"/>
    <x v="0"/>
    <s v="Mutual Fund"/>
    <s v="Mirae Asset Multi-cap Fund"/>
  </r>
  <r>
    <n v="223258"/>
    <x v="196"/>
    <x v="1471"/>
    <x v="6"/>
    <x v="1"/>
    <x v="2"/>
    <x v="0"/>
    <x v="0"/>
    <s v="Mutual Fund"/>
    <s v="Kotak Multi-cap Fund"/>
  </r>
  <r>
    <n v="223251"/>
    <x v="196"/>
    <x v="1472"/>
    <x v="3"/>
    <x v="0"/>
    <x v="0"/>
    <x v="0"/>
    <x v="0"/>
    <s v="Mutual Fund"/>
    <s v="ICICI Prudential Multi Asset Fund"/>
  </r>
  <r>
    <n v="223252"/>
    <x v="196"/>
    <x v="1472"/>
    <x v="3"/>
    <x v="0"/>
    <x v="0"/>
    <x v="0"/>
    <x v="0"/>
    <s v="Mutual Fund"/>
    <s v="Tata Small cap fund"/>
  </r>
  <r>
    <n v="223263"/>
    <x v="196"/>
    <x v="1347"/>
    <x v="6"/>
    <x v="1"/>
    <x v="4"/>
    <x v="0"/>
    <x v="0"/>
    <s v="Mutual Fund"/>
    <s v="HDFC MULTICAP FUND"/>
  </r>
  <r>
    <n v="223264"/>
    <x v="196"/>
    <x v="850"/>
    <x v="25"/>
    <x v="1"/>
    <x v="4"/>
    <x v="0"/>
    <x v="0"/>
    <s v="Mutual Fund"/>
    <s v="QUANT QUANTAMENTAL FUND"/>
  </r>
  <r>
    <n v="223265"/>
    <x v="196"/>
    <x v="1473"/>
    <x v="14"/>
    <x v="1"/>
    <x v="4"/>
    <x v="1"/>
    <x v="0"/>
    <s v="Mutual Fund"/>
    <s v="ICICI Prudential Multi Asset fund"/>
  </r>
  <r>
    <n v="223266"/>
    <x v="196"/>
    <x v="1473"/>
    <x v="6"/>
    <x v="1"/>
    <x v="4"/>
    <x v="1"/>
    <x v="0"/>
    <s v="Mutual Fund"/>
    <s v="HDFC MULTICAP FUND"/>
  </r>
  <r>
    <n v="223267"/>
    <x v="196"/>
    <x v="1474"/>
    <x v="6"/>
    <x v="1"/>
    <x v="4"/>
    <x v="0"/>
    <x v="0"/>
    <s v="Mutual Fund"/>
    <s v="ICICI Prudential Multi Asset fund"/>
  </r>
  <r>
    <n v="223296"/>
    <x v="197"/>
    <x v="327"/>
    <x v="0"/>
    <x v="0"/>
    <x v="1"/>
    <x v="0"/>
    <x v="0"/>
    <s v="Mutual Fund"/>
    <s v="hdfc multicap fund"/>
  </r>
  <r>
    <n v="223297"/>
    <x v="197"/>
    <x v="327"/>
    <x v="0"/>
    <x v="0"/>
    <x v="1"/>
    <x v="0"/>
    <x v="0"/>
    <s v="Mutual Fund"/>
    <s v="Mirae Asset Multicap Fund"/>
  </r>
  <r>
    <n v="223280"/>
    <x v="197"/>
    <x v="1475"/>
    <x v="7"/>
    <x v="0"/>
    <x v="1"/>
    <x v="0"/>
    <x v="0"/>
    <s v="Mutual Fund"/>
    <s v="MIRAE ASSSET MULTICAP FUND"/>
  </r>
  <r>
    <n v="223273"/>
    <x v="197"/>
    <x v="722"/>
    <x v="2"/>
    <x v="1"/>
    <x v="3"/>
    <x v="0"/>
    <x v="1"/>
    <s v="Mutual Fund"/>
    <s v="MIRAE ASSET MULTI CAP FUND"/>
  </r>
  <r>
    <n v="223277"/>
    <x v="197"/>
    <x v="71"/>
    <x v="14"/>
    <x v="1"/>
    <x v="3"/>
    <x v="0"/>
    <x v="0"/>
    <s v="Mutual Fund"/>
    <s v="Kotak Multicap Fund"/>
  </r>
  <r>
    <n v="223278"/>
    <x v="197"/>
    <x v="1114"/>
    <x v="1"/>
    <x v="0"/>
    <x v="3"/>
    <x v="0"/>
    <x v="0"/>
    <s v="Mutual Fund"/>
    <s v="Quant Tax Plan Fund"/>
  </r>
  <r>
    <n v="223281"/>
    <x v="197"/>
    <x v="1021"/>
    <x v="39"/>
    <x v="1"/>
    <x v="6"/>
    <x v="0"/>
    <x v="1"/>
    <s v="Mutual Fund"/>
    <s v="Quant BUSINESS CYCLE FUND"/>
  </r>
  <r>
    <n v="223279"/>
    <x v="197"/>
    <x v="1476"/>
    <x v="0"/>
    <x v="0"/>
    <x v="2"/>
    <x v="0"/>
    <x v="0"/>
    <s v="Mutual Fund"/>
    <s v="Mirae Asset Multi-cap Fund"/>
  </r>
  <r>
    <n v="223306"/>
    <x v="197"/>
    <x v="1477"/>
    <x v="3"/>
    <x v="0"/>
    <x v="2"/>
    <x v="0"/>
    <x v="0"/>
    <s v="Mutual Fund"/>
    <s v="Parag Parikh Flexi-cap Fund"/>
  </r>
  <r>
    <n v="223309"/>
    <x v="197"/>
    <x v="1478"/>
    <x v="7"/>
    <x v="0"/>
    <x v="2"/>
    <x v="0"/>
    <x v="0"/>
    <s v="Mutual Fund"/>
    <s v="SBI large &amp; mid-cap fund."/>
  </r>
  <r>
    <n v="223311"/>
    <x v="197"/>
    <x v="1479"/>
    <x v="10"/>
    <x v="1"/>
    <x v="2"/>
    <x v="0"/>
    <x v="0"/>
    <s v="Mutual Fund"/>
    <s v="Mirae Asset Tax Saver Fund"/>
  </r>
  <r>
    <n v="223276"/>
    <x v="197"/>
    <x v="1480"/>
    <x v="3"/>
    <x v="0"/>
    <x v="2"/>
    <x v="0"/>
    <x v="1"/>
    <s v="Mutual Fund"/>
    <s v="Parag Parikh Tax Saver Fund"/>
  </r>
  <r>
    <n v="223363"/>
    <x v="198"/>
    <x v="1481"/>
    <x v="1"/>
    <x v="0"/>
    <x v="1"/>
    <x v="0"/>
    <x v="0"/>
    <s v="Mutual Fund"/>
    <s v="Canara Robeco Small Cap Fund"/>
  </r>
  <r>
    <n v="223364"/>
    <x v="198"/>
    <x v="1481"/>
    <x v="0"/>
    <x v="0"/>
    <x v="1"/>
    <x v="0"/>
    <x v="0"/>
    <s v="Mutual Fund"/>
    <s v="Kotak Equity Opportunities Fund"/>
  </r>
  <r>
    <n v="223301"/>
    <x v="198"/>
    <x v="1426"/>
    <x v="4"/>
    <x v="1"/>
    <x v="1"/>
    <x v="0"/>
    <x v="0"/>
    <s v="Mutual Fund"/>
    <s v="ICICI Prudential Multi-Asset Fund-"/>
  </r>
  <r>
    <n v="223295"/>
    <x v="198"/>
    <x v="563"/>
    <x v="6"/>
    <x v="1"/>
    <x v="1"/>
    <x v="0"/>
    <x v="0"/>
    <s v="Mutual Fund"/>
    <s v="mirae asset flexi cap fund"/>
  </r>
  <r>
    <n v="223298"/>
    <x v="198"/>
    <x v="1203"/>
    <x v="3"/>
    <x v="0"/>
    <x v="5"/>
    <x v="0"/>
    <x v="0"/>
    <s v="Mutual Fund"/>
    <s v="ICICI PRU Multi Asset Fund"/>
  </r>
  <r>
    <n v="223299"/>
    <x v="198"/>
    <x v="1203"/>
    <x v="1"/>
    <x v="0"/>
    <x v="5"/>
    <x v="0"/>
    <x v="0"/>
    <s v="Mutual Fund"/>
    <s v="kotak Multicap Fund"/>
  </r>
  <r>
    <n v="223284"/>
    <x v="198"/>
    <x v="1482"/>
    <x v="1"/>
    <x v="0"/>
    <x v="5"/>
    <x v="1"/>
    <x v="0"/>
    <s v="Mutual Fund"/>
    <s v="kotak Multicap Fund"/>
  </r>
  <r>
    <n v="223285"/>
    <x v="198"/>
    <x v="562"/>
    <x v="5"/>
    <x v="0"/>
    <x v="5"/>
    <x v="0"/>
    <x v="2"/>
    <s v="Mutual Fund"/>
    <s v="Parag Parikh Flexicap Fund"/>
  </r>
  <r>
    <n v="223288"/>
    <x v="198"/>
    <x v="1483"/>
    <x v="0"/>
    <x v="0"/>
    <x v="3"/>
    <x v="0"/>
    <x v="0"/>
    <s v="Mutual Fund"/>
    <s v="Kotak Multicap Fund"/>
  </r>
  <r>
    <n v="223290"/>
    <x v="198"/>
    <x v="1484"/>
    <x v="0"/>
    <x v="1"/>
    <x v="3"/>
    <x v="0"/>
    <x v="0"/>
    <s v="Mutual Fund"/>
    <s v="Kotak Multicap Fund"/>
  </r>
  <r>
    <n v="223289"/>
    <x v="198"/>
    <x v="1484"/>
    <x v="24"/>
    <x v="1"/>
    <x v="3"/>
    <x v="0"/>
    <x v="1"/>
    <s v="Mutual Fund"/>
    <s v="Kotak Multicap Fund"/>
  </r>
  <r>
    <n v="223286"/>
    <x v="198"/>
    <x v="599"/>
    <x v="7"/>
    <x v="0"/>
    <x v="6"/>
    <x v="0"/>
    <x v="0"/>
    <s v="Mutual Fund"/>
    <s v="ICICI PRUDENTIAL EQUITY &amp; DEBT FUND"/>
  </r>
  <r>
    <n v="223287"/>
    <x v="198"/>
    <x v="599"/>
    <x v="3"/>
    <x v="0"/>
    <x v="6"/>
    <x v="0"/>
    <x v="1"/>
    <s v="Mutual Fund"/>
    <s v="ICICI PRUDENTIAL EQUITY &amp; DEBT FUND"/>
  </r>
  <r>
    <n v="223300"/>
    <x v="198"/>
    <x v="537"/>
    <x v="1"/>
    <x v="0"/>
    <x v="2"/>
    <x v="0"/>
    <x v="0"/>
    <s v="Mutual Fund"/>
    <s v="Axis Growth Opportunities Fund"/>
  </r>
  <r>
    <n v="223282"/>
    <x v="198"/>
    <x v="1485"/>
    <x v="14"/>
    <x v="1"/>
    <x v="0"/>
    <x v="0"/>
    <x v="0"/>
    <s v="Mutual Fund"/>
    <s v="Nippon India Multicap fund"/>
  </r>
  <r>
    <n v="223283"/>
    <x v="198"/>
    <x v="1485"/>
    <x v="14"/>
    <x v="1"/>
    <x v="0"/>
    <x v="0"/>
    <x v="0"/>
    <s v="Mutual Fund"/>
    <s v="Quant Quantamental fund"/>
  </r>
  <r>
    <n v="223291"/>
    <x v="198"/>
    <x v="1455"/>
    <x v="0"/>
    <x v="0"/>
    <x v="4"/>
    <x v="0"/>
    <x v="0"/>
    <s v="Mutual Fund"/>
    <s v="HDFC MULTICAP FUND"/>
  </r>
  <r>
    <n v="223292"/>
    <x v="198"/>
    <x v="1455"/>
    <x v="0"/>
    <x v="0"/>
    <x v="4"/>
    <x v="0"/>
    <x v="0"/>
    <s v="Mutual Fund"/>
    <s v="ICICI Prudential Multi Asset fund"/>
  </r>
  <r>
    <n v="223293"/>
    <x v="198"/>
    <x v="1486"/>
    <x v="0"/>
    <x v="0"/>
    <x v="4"/>
    <x v="0"/>
    <x v="0"/>
    <s v="Mutual Fund"/>
    <s v="ICICI Prudential Multi Asset fund"/>
  </r>
  <r>
    <n v="223294"/>
    <x v="198"/>
    <x v="1487"/>
    <x v="10"/>
    <x v="0"/>
    <x v="4"/>
    <x v="0"/>
    <x v="0"/>
    <s v="Mutual Fund"/>
    <s v="MIRAE ASSET MIDCAP FUND"/>
  </r>
  <r>
    <n v="223308"/>
    <x v="199"/>
    <x v="1488"/>
    <x v="4"/>
    <x v="1"/>
    <x v="5"/>
    <x v="0"/>
    <x v="0"/>
    <s v="Mutual Fund"/>
    <s v="Canara Robeco Multi Cap Fund"/>
  </r>
  <r>
    <n v="223310"/>
    <x v="199"/>
    <x v="1489"/>
    <x v="1"/>
    <x v="0"/>
    <x v="5"/>
    <x v="0"/>
    <x v="2"/>
    <s v="Mutual Fund"/>
    <s v="Parag Parikh Flexicap Fund"/>
  </r>
  <r>
    <n v="223312"/>
    <x v="199"/>
    <x v="1336"/>
    <x v="1"/>
    <x v="0"/>
    <x v="3"/>
    <x v="0"/>
    <x v="0"/>
    <s v="Mutual Fund"/>
    <s v="MIRAE ASSET MULTI CAP FUND"/>
  </r>
  <r>
    <n v="223307"/>
    <x v="199"/>
    <x v="256"/>
    <x v="9"/>
    <x v="1"/>
    <x v="3"/>
    <x v="0"/>
    <x v="1"/>
    <s v="Mutual Fund"/>
    <s v="Kotak Multicap Fund"/>
  </r>
  <r>
    <n v="223314"/>
    <x v="199"/>
    <x v="1490"/>
    <x v="0"/>
    <x v="1"/>
    <x v="6"/>
    <x v="0"/>
    <x v="0"/>
    <s v="Mutual Fund"/>
    <s v="MIRAE ASSET MULTI CAP FUND"/>
  </r>
  <r>
    <n v="223302"/>
    <x v="199"/>
    <x v="431"/>
    <x v="11"/>
    <x v="0"/>
    <x v="2"/>
    <x v="0"/>
    <x v="0"/>
    <s v="Mutual Fund"/>
    <s v="ICICI Prudential Multi-Asset Fund"/>
  </r>
  <r>
    <n v="223303"/>
    <x v="199"/>
    <x v="431"/>
    <x v="11"/>
    <x v="0"/>
    <x v="2"/>
    <x v="0"/>
    <x v="0"/>
    <s v="Mutual Fund"/>
    <s v="Canara Robeco Multi-cap Fund"/>
  </r>
  <r>
    <n v="223304"/>
    <x v="199"/>
    <x v="1491"/>
    <x v="0"/>
    <x v="0"/>
    <x v="2"/>
    <x v="1"/>
    <x v="0"/>
    <s v="Mutual Fund"/>
    <s v="Mirae Asset Flexi-cap Fund"/>
  </r>
  <r>
    <n v="223305"/>
    <x v="199"/>
    <x v="1491"/>
    <x v="0"/>
    <x v="0"/>
    <x v="2"/>
    <x v="1"/>
    <x v="0"/>
    <s v="Mutual Fund"/>
    <s v="Kotak Multicap Fund"/>
  </r>
  <r>
    <n v="223391"/>
    <x v="200"/>
    <x v="978"/>
    <x v="0"/>
    <x v="0"/>
    <x v="1"/>
    <x v="0"/>
    <x v="0"/>
    <s v="Mutual Fund"/>
    <s v="ICICI Prudential Infrastructure Fund"/>
  </r>
  <r>
    <n v="223392"/>
    <x v="200"/>
    <x v="978"/>
    <x v="0"/>
    <x v="0"/>
    <x v="1"/>
    <x v="0"/>
    <x v="0"/>
    <s v="Mutual Fund"/>
    <s v="quant Small Cap Fund"/>
  </r>
  <r>
    <n v="223345"/>
    <x v="200"/>
    <x v="1492"/>
    <x v="17"/>
    <x v="0"/>
    <x v="1"/>
    <x v="0"/>
    <x v="1"/>
    <s v="Mutual Fund"/>
    <s v="MIRAE ASSET MULTI CAP FUND"/>
  </r>
  <r>
    <n v="223346"/>
    <x v="200"/>
    <x v="1493"/>
    <x v="7"/>
    <x v="0"/>
    <x v="1"/>
    <x v="0"/>
    <x v="2"/>
    <s v="Mutual Fund"/>
    <s v="MIRAE ASSET HYBRID EQUITY FUND"/>
  </r>
  <r>
    <n v="223347"/>
    <x v="200"/>
    <x v="771"/>
    <x v="0"/>
    <x v="0"/>
    <x v="1"/>
    <x v="0"/>
    <x v="2"/>
    <s v="Mutual Fund"/>
    <s v="Parag Parikh Flexicap Fund"/>
  </r>
  <r>
    <n v="223348"/>
    <x v="200"/>
    <x v="1494"/>
    <x v="1"/>
    <x v="0"/>
    <x v="1"/>
    <x v="0"/>
    <x v="2"/>
    <s v="Mutual Fund"/>
    <s v="MIRAE ASSET HYBRID EQUITY FUND"/>
  </r>
  <r>
    <n v="223349"/>
    <x v="200"/>
    <x v="78"/>
    <x v="3"/>
    <x v="0"/>
    <x v="1"/>
    <x v="0"/>
    <x v="1"/>
    <s v="Mutual Fund"/>
    <s v="KOTAK MULTICAP FUND"/>
  </r>
  <r>
    <n v="223343"/>
    <x v="200"/>
    <x v="1495"/>
    <x v="7"/>
    <x v="0"/>
    <x v="1"/>
    <x v="0"/>
    <x v="0"/>
    <s v="Mutual Fund"/>
    <s v="axis growth opp. fund"/>
  </r>
  <r>
    <n v="223344"/>
    <x v="200"/>
    <x v="1496"/>
    <x v="0"/>
    <x v="1"/>
    <x v="1"/>
    <x v="1"/>
    <x v="0"/>
    <s v="Mutual Fund"/>
    <s v="ppfas flexi cap fund"/>
  </r>
  <r>
    <n v="223330"/>
    <x v="200"/>
    <x v="1497"/>
    <x v="0"/>
    <x v="0"/>
    <x v="5"/>
    <x v="0"/>
    <x v="0"/>
    <s v="Mutual Fund"/>
    <s v="HDFC SmallCap Fund"/>
  </r>
  <r>
    <n v="223332"/>
    <x v="200"/>
    <x v="1498"/>
    <x v="3"/>
    <x v="0"/>
    <x v="5"/>
    <x v="0"/>
    <x v="0"/>
    <s v="Mutual Fund"/>
    <s v="AXIS GROWTH OPPORTUNITES"/>
  </r>
  <r>
    <n v="223333"/>
    <x v="200"/>
    <x v="1498"/>
    <x v="1"/>
    <x v="0"/>
    <x v="5"/>
    <x v="0"/>
    <x v="0"/>
    <s v="Mutual Fund"/>
    <s v="ICICI PRU Multi Asset Fund"/>
  </r>
  <r>
    <n v="223328"/>
    <x v="200"/>
    <x v="1499"/>
    <x v="7"/>
    <x v="0"/>
    <x v="3"/>
    <x v="0"/>
    <x v="0"/>
    <s v="Mutual Fund"/>
    <s v="Mirae Asset flexi cap fund"/>
  </r>
  <r>
    <n v="223321"/>
    <x v="200"/>
    <x v="351"/>
    <x v="21"/>
    <x v="1"/>
    <x v="6"/>
    <x v="0"/>
    <x v="1"/>
    <s v="Mutual Fund"/>
    <s v="KOTAK MULTI CAP FUND"/>
  </r>
  <r>
    <n v="223320"/>
    <x v="200"/>
    <x v="504"/>
    <x v="6"/>
    <x v="1"/>
    <x v="6"/>
    <x v="0"/>
    <x v="0"/>
    <s v="Mutual Fund"/>
    <s v="MIRAE ASSET MULTI CAP FUND"/>
  </r>
  <r>
    <n v="223323"/>
    <x v="200"/>
    <x v="106"/>
    <x v="4"/>
    <x v="1"/>
    <x v="2"/>
    <x v="0"/>
    <x v="0"/>
    <s v="Mutual Fund"/>
    <s v="Canara Robeco Focused Equity Fund"/>
  </r>
  <r>
    <n v="223324"/>
    <x v="200"/>
    <x v="980"/>
    <x v="24"/>
    <x v="0"/>
    <x v="2"/>
    <x v="0"/>
    <x v="1"/>
    <s v="Mutual Fund"/>
    <s v="canara robeco emerging equities fund"/>
  </r>
  <r>
    <n v="223325"/>
    <x v="200"/>
    <x v="509"/>
    <x v="6"/>
    <x v="1"/>
    <x v="2"/>
    <x v="0"/>
    <x v="0"/>
    <s v="Mutual Fund"/>
    <s v="Kotak multi-asset allocation fund"/>
  </r>
  <r>
    <n v="223326"/>
    <x v="200"/>
    <x v="509"/>
    <x v="6"/>
    <x v="1"/>
    <x v="2"/>
    <x v="0"/>
    <x v="0"/>
    <s v="Mutual Fund"/>
    <s v="Mirae Asset Multi-cap Fund"/>
  </r>
  <r>
    <n v="223322"/>
    <x v="200"/>
    <x v="106"/>
    <x v="4"/>
    <x v="1"/>
    <x v="2"/>
    <x v="0"/>
    <x v="0"/>
    <s v="Mutual Fund"/>
    <s v="Quant Flexi-Cap Fund"/>
  </r>
  <r>
    <n v="223329"/>
    <x v="200"/>
    <x v="509"/>
    <x v="6"/>
    <x v="1"/>
    <x v="2"/>
    <x v="0"/>
    <x v="0"/>
    <s v="Mutual Fund"/>
    <s v="Quant Flexi-Cap Fund"/>
  </r>
  <r>
    <n v="223331"/>
    <x v="200"/>
    <x v="500"/>
    <x v="6"/>
    <x v="1"/>
    <x v="2"/>
    <x v="0"/>
    <x v="0"/>
    <s v="Mutual Fund"/>
    <s v="Mirae Asset Multi-cap Fund"/>
  </r>
  <r>
    <n v="223327"/>
    <x v="200"/>
    <x v="509"/>
    <x v="6"/>
    <x v="1"/>
    <x v="2"/>
    <x v="0"/>
    <x v="0"/>
    <s v="Mutual Fund"/>
    <s v="Parag Parikh Flexi-cap Fund"/>
  </r>
  <r>
    <n v="223315"/>
    <x v="200"/>
    <x v="12"/>
    <x v="87"/>
    <x v="1"/>
    <x v="4"/>
    <x v="0"/>
    <x v="0"/>
    <s v="Mutual Fund"/>
    <s v="quant business cycle fund"/>
  </r>
  <r>
    <n v="223316"/>
    <x v="200"/>
    <x v="1500"/>
    <x v="0"/>
    <x v="0"/>
    <x v="4"/>
    <x v="0"/>
    <x v="0"/>
    <s v="Mutual Fund"/>
    <s v="QUANT QUANTAMENTAL FUND"/>
  </r>
  <r>
    <n v="223317"/>
    <x v="200"/>
    <x v="1500"/>
    <x v="0"/>
    <x v="0"/>
    <x v="4"/>
    <x v="0"/>
    <x v="0"/>
    <s v="Mutual Fund"/>
    <s v="ICICI Prudential Multi Asset fund"/>
  </r>
  <r>
    <n v="223318"/>
    <x v="200"/>
    <x v="1500"/>
    <x v="0"/>
    <x v="0"/>
    <x v="4"/>
    <x v="0"/>
    <x v="0"/>
    <s v="Mutual Fund"/>
    <s v="HDFC MULTICAP FUND"/>
  </r>
  <r>
    <n v="223319"/>
    <x v="200"/>
    <x v="1500"/>
    <x v="0"/>
    <x v="0"/>
    <x v="4"/>
    <x v="0"/>
    <x v="0"/>
    <s v="Mutual Fund"/>
    <s v="KOTAK MULTICAP FUND"/>
  </r>
  <r>
    <n v="223342"/>
    <x v="201"/>
    <x v="1501"/>
    <x v="11"/>
    <x v="0"/>
    <x v="1"/>
    <x v="1"/>
    <x v="0"/>
    <s v="Mutual Fund"/>
    <s v="mirae asset multicap fund"/>
  </r>
  <r>
    <n v="223350"/>
    <x v="201"/>
    <x v="250"/>
    <x v="0"/>
    <x v="0"/>
    <x v="1"/>
    <x v="0"/>
    <x v="1"/>
    <s v="Mutual Fund"/>
    <s v="HDFC MULTICAP FUND"/>
  </r>
  <r>
    <n v="223339"/>
    <x v="201"/>
    <x v="1502"/>
    <x v="7"/>
    <x v="0"/>
    <x v="5"/>
    <x v="1"/>
    <x v="0"/>
    <s v="Mutual Fund"/>
    <s v="Mirae Asset Multicap Fund"/>
  </r>
  <r>
    <n v="223357"/>
    <x v="201"/>
    <x v="1503"/>
    <x v="7"/>
    <x v="0"/>
    <x v="5"/>
    <x v="0"/>
    <x v="1"/>
    <s v="Mutual Fund"/>
    <s v="Mirae Asset Multicap Fund"/>
  </r>
  <r>
    <n v="223356"/>
    <x v="201"/>
    <x v="1504"/>
    <x v="7"/>
    <x v="0"/>
    <x v="5"/>
    <x v="0"/>
    <x v="2"/>
    <s v="Mutual Fund"/>
    <s v="Parag Parikh Flexi Cap"/>
  </r>
  <r>
    <n v="223338"/>
    <x v="201"/>
    <x v="1505"/>
    <x v="11"/>
    <x v="0"/>
    <x v="5"/>
    <x v="1"/>
    <x v="0"/>
    <s v="Mutual Fund"/>
    <s v="kotak Multicap Fund"/>
  </r>
  <r>
    <n v="223337"/>
    <x v="201"/>
    <x v="1505"/>
    <x v="11"/>
    <x v="0"/>
    <x v="5"/>
    <x v="1"/>
    <x v="0"/>
    <s v="Mutual Fund"/>
    <s v="ICICI PRU Multi Asset Fund"/>
  </r>
  <r>
    <n v="223336"/>
    <x v="201"/>
    <x v="1506"/>
    <x v="0"/>
    <x v="0"/>
    <x v="6"/>
    <x v="0"/>
    <x v="0"/>
    <s v="Mutual Fund"/>
    <s v="HDFC MULTI CAP FUND"/>
  </r>
  <r>
    <n v="223358"/>
    <x v="201"/>
    <x v="524"/>
    <x v="0"/>
    <x v="0"/>
    <x v="6"/>
    <x v="0"/>
    <x v="0"/>
    <s v="Mutual Fund"/>
    <s v="KOTAK MULTI CAP FUND"/>
  </r>
  <r>
    <n v="223334"/>
    <x v="201"/>
    <x v="1506"/>
    <x v="1"/>
    <x v="0"/>
    <x v="6"/>
    <x v="0"/>
    <x v="0"/>
    <s v="Mutual Fund"/>
    <s v="SBI MAGNUM CHILDRENS BENEFIT FUND INVESTMENT PLAN"/>
  </r>
  <r>
    <n v="223444"/>
    <x v="201"/>
    <x v="1205"/>
    <x v="0"/>
    <x v="0"/>
    <x v="2"/>
    <x v="0"/>
    <x v="0"/>
    <s v="Mutual Fund"/>
    <s v="Quant Flexi-Cap Fund"/>
  </r>
  <r>
    <n v="223341"/>
    <x v="201"/>
    <x v="542"/>
    <x v="3"/>
    <x v="0"/>
    <x v="2"/>
    <x v="0"/>
    <x v="2"/>
    <s v="Mutual Fund"/>
    <s v="canara robeco emerging equities fund"/>
  </r>
  <r>
    <n v="223443"/>
    <x v="201"/>
    <x v="1205"/>
    <x v="0"/>
    <x v="0"/>
    <x v="2"/>
    <x v="0"/>
    <x v="0"/>
    <s v="Mutual Fund"/>
    <s v="Mirae Asset Multi-cap Fund"/>
  </r>
  <r>
    <n v="223340"/>
    <x v="201"/>
    <x v="1507"/>
    <x v="1"/>
    <x v="0"/>
    <x v="2"/>
    <x v="0"/>
    <x v="0"/>
    <s v="Mutual Fund"/>
    <s v="Mirae Asset Multi-cap Fund"/>
  </r>
  <r>
    <n v="223354"/>
    <x v="201"/>
    <x v="1508"/>
    <x v="1"/>
    <x v="0"/>
    <x v="0"/>
    <x v="1"/>
    <x v="0"/>
    <s v="Mutual Fund"/>
    <s v="ICICI Prudential Multi Asset Fund"/>
  </r>
  <r>
    <n v="223355"/>
    <x v="201"/>
    <x v="1508"/>
    <x v="1"/>
    <x v="0"/>
    <x v="0"/>
    <x v="1"/>
    <x v="0"/>
    <s v="Mutual Fund"/>
    <s v="HDFC Multicap Fund"/>
  </r>
  <r>
    <n v="223335"/>
    <x v="201"/>
    <x v="1509"/>
    <x v="14"/>
    <x v="1"/>
    <x v="0"/>
    <x v="1"/>
    <x v="0"/>
    <s v="Mutual Fund"/>
    <s v="ICICI Prudential Multi Asset Fund"/>
  </r>
  <r>
    <n v="223351"/>
    <x v="201"/>
    <x v="933"/>
    <x v="26"/>
    <x v="1"/>
    <x v="0"/>
    <x v="0"/>
    <x v="0"/>
    <s v="Mutual Fund"/>
    <s v="ICICI Prudential Multi Asset Fund"/>
  </r>
  <r>
    <n v="223352"/>
    <x v="201"/>
    <x v="933"/>
    <x v="26"/>
    <x v="1"/>
    <x v="0"/>
    <x v="0"/>
    <x v="0"/>
    <s v="Mutual Fund"/>
    <s v="Motilal Oswal Nifty Microcap 250 Index fund"/>
  </r>
  <r>
    <n v="223353"/>
    <x v="201"/>
    <x v="1509"/>
    <x v="14"/>
    <x v="1"/>
    <x v="0"/>
    <x v="1"/>
    <x v="0"/>
    <s v="Mutual Fund"/>
    <s v="SBI Small Cap fund"/>
  </r>
  <r>
    <n v="223360"/>
    <x v="202"/>
    <x v="1341"/>
    <x v="4"/>
    <x v="1"/>
    <x v="0"/>
    <x v="0"/>
    <x v="0"/>
    <s v="Mutual Fund"/>
    <s v="ICICI Prudential Multi Asset Fund"/>
  </r>
  <r>
    <n v="223361"/>
    <x v="202"/>
    <x v="1341"/>
    <x v="28"/>
    <x v="1"/>
    <x v="0"/>
    <x v="0"/>
    <x v="0"/>
    <s v="Mutual Fund"/>
    <s v="Nippon India Multicap fund"/>
  </r>
  <r>
    <n v="223359"/>
    <x v="202"/>
    <x v="366"/>
    <x v="4"/>
    <x v="1"/>
    <x v="0"/>
    <x v="0"/>
    <x v="0"/>
    <s v="Mutual Fund"/>
    <s v="ICICI Prudential Multi Asset Fund"/>
  </r>
  <r>
    <n v="223362"/>
    <x v="203"/>
    <x v="1510"/>
    <x v="1"/>
    <x v="0"/>
    <x v="1"/>
    <x v="0"/>
    <x v="0"/>
    <s v="Mutual Fund"/>
    <s v="HDFC MULTICAP FUND"/>
  </r>
  <r>
    <n v="223366"/>
    <x v="203"/>
    <x v="1511"/>
    <x v="3"/>
    <x v="0"/>
    <x v="5"/>
    <x v="0"/>
    <x v="0"/>
    <s v="Mutual Fund"/>
    <s v="kotak Multicap Fund"/>
  </r>
  <r>
    <n v="223367"/>
    <x v="203"/>
    <x v="752"/>
    <x v="0"/>
    <x v="0"/>
    <x v="5"/>
    <x v="0"/>
    <x v="0"/>
    <s v="Mutual Fund"/>
    <s v="ICICI PRU Multi Asset Fund"/>
  </r>
  <r>
    <n v="223368"/>
    <x v="203"/>
    <x v="752"/>
    <x v="4"/>
    <x v="0"/>
    <x v="5"/>
    <x v="0"/>
    <x v="0"/>
    <s v="Mutual Fund"/>
    <s v="HDFC Focused 30 Fund"/>
  </r>
  <r>
    <n v="223375"/>
    <x v="203"/>
    <x v="1512"/>
    <x v="3"/>
    <x v="0"/>
    <x v="5"/>
    <x v="0"/>
    <x v="0"/>
    <s v="Mutual Fund"/>
    <s v="Kotak Tax Saver Fund"/>
  </r>
  <r>
    <n v="223365"/>
    <x v="203"/>
    <x v="1513"/>
    <x v="1"/>
    <x v="0"/>
    <x v="3"/>
    <x v="0"/>
    <x v="0"/>
    <s v="Mutual Fund"/>
    <s v="Kotak Multicap Fund"/>
  </r>
  <r>
    <n v="223377"/>
    <x v="203"/>
    <x v="1514"/>
    <x v="11"/>
    <x v="0"/>
    <x v="6"/>
    <x v="0"/>
    <x v="1"/>
    <s v="Mutual Fund"/>
    <s v="MIRAE ASSET MULTI CAP FUND"/>
  </r>
  <r>
    <n v="223376"/>
    <x v="203"/>
    <x v="1514"/>
    <x v="11"/>
    <x v="0"/>
    <x v="6"/>
    <x v="0"/>
    <x v="1"/>
    <s v="Mutual Fund"/>
    <s v="HDFC MULTI CAP FUND"/>
  </r>
  <r>
    <n v="223378"/>
    <x v="203"/>
    <x v="59"/>
    <x v="52"/>
    <x v="1"/>
    <x v="6"/>
    <x v="0"/>
    <x v="1"/>
    <s v="Mutual Fund"/>
    <s v="KOTAK MULTI CAP FUND"/>
  </r>
  <r>
    <n v="223372"/>
    <x v="203"/>
    <x v="614"/>
    <x v="9"/>
    <x v="1"/>
    <x v="2"/>
    <x v="0"/>
    <x v="1"/>
    <s v="Mutual Fund"/>
    <s v="Kotak Multicap Fund"/>
  </r>
  <r>
    <n v="223373"/>
    <x v="203"/>
    <x v="614"/>
    <x v="39"/>
    <x v="1"/>
    <x v="2"/>
    <x v="0"/>
    <x v="0"/>
    <s v="Mutual Fund"/>
    <s v="Kotak Multicap Fund"/>
  </r>
  <r>
    <n v="223374"/>
    <x v="203"/>
    <x v="22"/>
    <x v="4"/>
    <x v="0"/>
    <x v="2"/>
    <x v="0"/>
    <x v="0"/>
    <s v="Mutual Fund"/>
    <s v="Mirae Asset Multi-cap Fund"/>
  </r>
  <r>
    <n v="223369"/>
    <x v="203"/>
    <x v="1515"/>
    <x v="26"/>
    <x v="1"/>
    <x v="2"/>
    <x v="0"/>
    <x v="1"/>
    <s v="Mutual Fund"/>
    <s v="ICICI Prudential Multi-Asset Fund"/>
  </r>
  <r>
    <n v="223370"/>
    <x v="203"/>
    <x v="614"/>
    <x v="14"/>
    <x v="1"/>
    <x v="2"/>
    <x v="0"/>
    <x v="1"/>
    <s v="Mutual Fund"/>
    <s v="Quant Flexi-Cap Fund"/>
  </r>
  <r>
    <n v="223371"/>
    <x v="203"/>
    <x v="614"/>
    <x v="88"/>
    <x v="1"/>
    <x v="2"/>
    <x v="0"/>
    <x v="1"/>
    <s v="Mutual Fund"/>
    <s v="HDFC Focused 30 Fund"/>
  </r>
  <r>
    <n v="223379"/>
    <x v="203"/>
    <x v="850"/>
    <x v="3"/>
    <x v="0"/>
    <x v="4"/>
    <x v="0"/>
    <x v="0"/>
    <s v="Mutual Fund"/>
    <s v="SBI CHILDREN FUND"/>
  </r>
  <r>
    <n v="223386"/>
    <x v="204"/>
    <x v="1516"/>
    <x v="1"/>
    <x v="0"/>
    <x v="5"/>
    <x v="0"/>
    <x v="0"/>
    <s v="Mutual Fund"/>
    <s v="Mirae Asset Multicap Fund"/>
  </r>
  <r>
    <n v="223385"/>
    <x v="204"/>
    <x v="1517"/>
    <x v="1"/>
    <x v="0"/>
    <x v="5"/>
    <x v="0"/>
    <x v="0"/>
    <s v="Mutual Fund"/>
    <s v="HDFC Multicap Fund"/>
  </r>
  <r>
    <n v="223380"/>
    <x v="204"/>
    <x v="531"/>
    <x v="89"/>
    <x v="1"/>
    <x v="3"/>
    <x v="0"/>
    <x v="1"/>
    <s v="Mutual Fund"/>
    <s v="ICICI Multi Asset Fund"/>
  </r>
  <r>
    <n v="223393"/>
    <x v="204"/>
    <x v="1518"/>
    <x v="3"/>
    <x v="0"/>
    <x v="6"/>
    <x v="0"/>
    <x v="2"/>
    <s v="Mutual Fund"/>
    <s v="PARAG PARIKH FLEXI CAP FUND"/>
  </r>
  <r>
    <n v="223383"/>
    <x v="204"/>
    <x v="1097"/>
    <x v="4"/>
    <x v="1"/>
    <x v="6"/>
    <x v="0"/>
    <x v="0"/>
    <s v="Mutual Fund"/>
    <s v="HDFC MULTI CAP FUND"/>
  </r>
  <r>
    <n v="223381"/>
    <x v="204"/>
    <x v="1519"/>
    <x v="11"/>
    <x v="0"/>
    <x v="6"/>
    <x v="0"/>
    <x v="0"/>
    <s v="Mutual Fund"/>
    <s v="ICICI PRUDENTIAL MULTI ASSET FUND"/>
  </r>
  <r>
    <n v="223382"/>
    <x v="204"/>
    <x v="1519"/>
    <x v="11"/>
    <x v="0"/>
    <x v="6"/>
    <x v="0"/>
    <x v="0"/>
    <s v="Mutual Fund"/>
    <s v="HDFC MULTI CAP FUND"/>
  </r>
  <r>
    <n v="223384"/>
    <x v="204"/>
    <x v="1097"/>
    <x v="12"/>
    <x v="1"/>
    <x v="6"/>
    <x v="0"/>
    <x v="0"/>
    <s v="Mutual Fund"/>
    <s v="BANK OF INDIA FLEXI CAP FUND"/>
  </r>
  <r>
    <n v="223389"/>
    <x v="204"/>
    <x v="1520"/>
    <x v="11"/>
    <x v="0"/>
    <x v="2"/>
    <x v="1"/>
    <x v="0"/>
    <s v="Mutual Fund"/>
    <s v="ICICI Prudential Multi-Asset Fund"/>
  </r>
  <r>
    <n v="223390"/>
    <x v="204"/>
    <x v="1520"/>
    <x v="11"/>
    <x v="0"/>
    <x v="2"/>
    <x v="1"/>
    <x v="0"/>
    <s v="Mutual Fund"/>
    <s v="Mirae Asset Multi-cap Fund"/>
  </r>
  <r>
    <n v="223388"/>
    <x v="204"/>
    <x v="1521"/>
    <x v="1"/>
    <x v="0"/>
    <x v="2"/>
    <x v="0"/>
    <x v="0"/>
    <s v="Mutual Fund"/>
    <s v="Kotak Multicap Fund"/>
  </r>
  <r>
    <n v="223387"/>
    <x v="204"/>
    <x v="1521"/>
    <x v="1"/>
    <x v="0"/>
    <x v="2"/>
    <x v="0"/>
    <x v="0"/>
    <s v="Mutual Fund"/>
    <s v="Mirae Asset Flexi-cap Fund"/>
  </r>
  <r>
    <n v="223394"/>
    <x v="204"/>
    <x v="1317"/>
    <x v="14"/>
    <x v="1"/>
    <x v="4"/>
    <x v="0"/>
    <x v="0"/>
    <s v="Mutual Fund"/>
    <s v="quant business cycle fund"/>
  </r>
  <r>
    <n v="223401"/>
    <x v="205"/>
    <x v="1104"/>
    <x v="2"/>
    <x v="1"/>
    <x v="1"/>
    <x v="0"/>
    <x v="0"/>
    <s v="Mutual Fund"/>
    <s v="ICICI PRU MULTIASSET FUND"/>
  </r>
  <r>
    <n v="223541"/>
    <x v="205"/>
    <x v="1522"/>
    <x v="1"/>
    <x v="0"/>
    <x v="1"/>
    <x v="0"/>
    <x v="0"/>
    <s v="Mutual Fund"/>
    <s v="mirae asset multicap fund"/>
  </r>
  <r>
    <n v="223404"/>
    <x v="205"/>
    <x v="680"/>
    <x v="1"/>
    <x v="0"/>
    <x v="1"/>
    <x v="0"/>
    <x v="0"/>
    <s v="Mutual Fund"/>
    <s v="mirae asset multicap fund"/>
  </r>
  <r>
    <n v="223400"/>
    <x v="205"/>
    <x v="1104"/>
    <x v="8"/>
    <x v="1"/>
    <x v="1"/>
    <x v="0"/>
    <x v="0"/>
    <s v="Mutual Fund"/>
    <s v="HDFC FOCUSED 30 FUND"/>
  </r>
  <r>
    <n v="223405"/>
    <x v="205"/>
    <x v="680"/>
    <x v="4"/>
    <x v="1"/>
    <x v="1"/>
    <x v="0"/>
    <x v="0"/>
    <s v="Mutual Fund"/>
    <s v="icici pru multi asset fund"/>
  </r>
  <r>
    <n v="223403"/>
    <x v="205"/>
    <x v="1523"/>
    <x v="5"/>
    <x v="0"/>
    <x v="5"/>
    <x v="0"/>
    <x v="1"/>
    <s v="Mutual Fund"/>
    <s v="ICICI PRU Multi Asset Fund"/>
  </r>
  <r>
    <n v="223402"/>
    <x v="205"/>
    <x v="1524"/>
    <x v="5"/>
    <x v="0"/>
    <x v="5"/>
    <x v="0"/>
    <x v="0"/>
    <s v="Mutual Fund"/>
    <s v="ICICI PRU Multi Asset Fund"/>
  </r>
  <r>
    <n v="223406"/>
    <x v="205"/>
    <x v="866"/>
    <x v="7"/>
    <x v="0"/>
    <x v="5"/>
    <x v="0"/>
    <x v="0"/>
    <s v="Mutual Fund"/>
    <s v="HDFC Multicap Fund"/>
  </r>
  <r>
    <n v="223398"/>
    <x v="205"/>
    <x v="1525"/>
    <x v="3"/>
    <x v="0"/>
    <x v="3"/>
    <x v="0"/>
    <x v="0"/>
    <s v="Mutual Fund"/>
    <s v="Kotak Multicap Fund"/>
  </r>
  <r>
    <n v="223395"/>
    <x v="205"/>
    <x v="69"/>
    <x v="0"/>
    <x v="0"/>
    <x v="6"/>
    <x v="0"/>
    <x v="0"/>
    <s v="Mutual Fund"/>
    <s v="MIRAE ASSET MULTI CAP FUND"/>
  </r>
  <r>
    <n v="223407"/>
    <x v="205"/>
    <x v="1385"/>
    <x v="1"/>
    <x v="0"/>
    <x v="6"/>
    <x v="0"/>
    <x v="1"/>
    <s v="Mutual Fund"/>
    <s v="KOTAK MULTI CAP FUND"/>
  </r>
  <r>
    <n v="223396"/>
    <x v="205"/>
    <x v="158"/>
    <x v="0"/>
    <x v="1"/>
    <x v="2"/>
    <x v="0"/>
    <x v="0"/>
    <s v="Mutual Fund"/>
    <s v="Parag Parikh Tax Saver Fund"/>
  </r>
  <r>
    <n v="223397"/>
    <x v="205"/>
    <x v="158"/>
    <x v="0"/>
    <x v="1"/>
    <x v="2"/>
    <x v="0"/>
    <x v="0"/>
    <s v="Mutual Fund"/>
    <s v="Quant tax plan"/>
  </r>
  <r>
    <n v="223399"/>
    <x v="205"/>
    <x v="1235"/>
    <x v="14"/>
    <x v="1"/>
    <x v="2"/>
    <x v="0"/>
    <x v="0"/>
    <s v="Mutual Fund"/>
    <s v="Kotak Equity Saving Fund"/>
  </r>
  <r>
    <n v="223415"/>
    <x v="206"/>
    <x v="1526"/>
    <x v="3"/>
    <x v="0"/>
    <x v="1"/>
    <x v="0"/>
    <x v="0"/>
    <s v="Mutual Fund"/>
    <s v="hdfc multicap fund"/>
  </r>
  <r>
    <n v="223431"/>
    <x v="206"/>
    <x v="1527"/>
    <x v="0"/>
    <x v="0"/>
    <x v="1"/>
    <x v="1"/>
    <x v="0"/>
    <s v="Mutual Fund"/>
    <s v="HDFC FOCUSED 30 FUND"/>
  </r>
  <r>
    <n v="223429"/>
    <x v="206"/>
    <x v="282"/>
    <x v="3"/>
    <x v="0"/>
    <x v="1"/>
    <x v="0"/>
    <x v="0"/>
    <s v="Mutual Fund"/>
    <s v="KOTAK MULTI ASSET ALLOCATION FUND"/>
  </r>
  <r>
    <n v="223430"/>
    <x v="206"/>
    <x v="1527"/>
    <x v="4"/>
    <x v="0"/>
    <x v="1"/>
    <x v="1"/>
    <x v="0"/>
    <s v="Mutual Fund"/>
    <s v="MIRAE ASSET MULTI CAP FUND"/>
  </r>
  <r>
    <n v="223432"/>
    <x v="206"/>
    <x v="1527"/>
    <x v="0"/>
    <x v="0"/>
    <x v="1"/>
    <x v="1"/>
    <x v="0"/>
    <s v="Mutual Fund"/>
    <s v="nippon multicap fund"/>
  </r>
  <r>
    <n v="223433"/>
    <x v="206"/>
    <x v="1527"/>
    <x v="0"/>
    <x v="0"/>
    <x v="1"/>
    <x v="1"/>
    <x v="0"/>
    <s v="Mutual Fund"/>
    <s v="quyant quantamental fund"/>
  </r>
  <r>
    <n v="223418"/>
    <x v="206"/>
    <x v="1528"/>
    <x v="7"/>
    <x v="0"/>
    <x v="1"/>
    <x v="1"/>
    <x v="0"/>
    <s v="Mutual Fund"/>
    <s v="HDFC Focused 30 fund"/>
  </r>
  <r>
    <n v="223416"/>
    <x v="206"/>
    <x v="1526"/>
    <x v="1"/>
    <x v="0"/>
    <x v="1"/>
    <x v="0"/>
    <x v="2"/>
    <s v="Mutual Fund"/>
    <s v="MIRAE ASSET HYBRID EQUITY FUND"/>
  </r>
  <r>
    <n v="223419"/>
    <x v="206"/>
    <x v="740"/>
    <x v="7"/>
    <x v="0"/>
    <x v="5"/>
    <x v="1"/>
    <x v="0"/>
    <s v="Mutual Fund"/>
    <s v="kotak Multicap Fund"/>
  </r>
  <r>
    <n v="223413"/>
    <x v="206"/>
    <x v="752"/>
    <x v="12"/>
    <x v="0"/>
    <x v="5"/>
    <x v="0"/>
    <x v="0"/>
    <s v="Mutual Fund"/>
    <s v="kotak Multicap Fund"/>
  </r>
  <r>
    <n v="223421"/>
    <x v="206"/>
    <x v="669"/>
    <x v="54"/>
    <x v="1"/>
    <x v="3"/>
    <x v="0"/>
    <x v="1"/>
    <s v="Mutual Fund"/>
    <s v="MIRAE ASSET MULTI CAP FUND"/>
  </r>
  <r>
    <n v="223420"/>
    <x v="206"/>
    <x v="1529"/>
    <x v="7"/>
    <x v="0"/>
    <x v="3"/>
    <x v="0"/>
    <x v="0"/>
    <s v="Mutual Fund"/>
    <s v="MIRAE ASSET MULTI CAP FUND"/>
  </r>
  <r>
    <n v="223422"/>
    <x v="206"/>
    <x v="621"/>
    <x v="5"/>
    <x v="0"/>
    <x v="6"/>
    <x v="0"/>
    <x v="1"/>
    <s v="Mutual Fund"/>
    <s v="HDFC MULTI CAP FUND"/>
  </r>
  <r>
    <n v="223414"/>
    <x v="206"/>
    <x v="1530"/>
    <x v="0"/>
    <x v="1"/>
    <x v="2"/>
    <x v="0"/>
    <x v="0"/>
    <s v="Mutual Fund"/>
    <s v="Mirae Asset Tax Saver Fund"/>
  </r>
  <r>
    <n v="223417"/>
    <x v="206"/>
    <x v="1531"/>
    <x v="4"/>
    <x v="0"/>
    <x v="2"/>
    <x v="0"/>
    <x v="0"/>
    <s v="Mutual Fund"/>
    <s v="Parag Parikh Flexi-cap Fund"/>
  </r>
  <r>
    <n v="223408"/>
    <x v="206"/>
    <x v="1532"/>
    <x v="6"/>
    <x v="1"/>
    <x v="4"/>
    <x v="1"/>
    <x v="0"/>
    <s v="Mutual Fund"/>
    <s v="ICICI Prudential Multi Asset fund"/>
  </r>
  <r>
    <n v="223409"/>
    <x v="206"/>
    <x v="1533"/>
    <x v="9"/>
    <x v="1"/>
    <x v="4"/>
    <x v="1"/>
    <x v="0"/>
    <s v="Mutual Fund"/>
    <s v="HDFC MULTICAP FUND"/>
  </r>
  <r>
    <n v="223410"/>
    <x v="206"/>
    <x v="1533"/>
    <x v="9"/>
    <x v="1"/>
    <x v="4"/>
    <x v="1"/>
    <x v="0"/>
    <s v="Mutual Fund"/>
    <s v="KOTAK MULTICAP FUND"/>
  </r>
  <r>
    <n v="223411"/>
    <x v="206"/>
    <x v="1533"/>
    <x v="5"/>
    <x v="0"/>
    <x v="4"/>
    <x v="1"/>
    <x v="0"/>
    <s v="Mutual Fund"/>
    <s v="KOTAK MULTICAP FUND"/>
  </r>
  <r>
    <n v="223412"/>
    <x v="206"/>
    <x v="1532"/>
    <x v="5"/>
    <x v="0"/>
    <x v="4"/>
    <x v="1"/>
    <x v="0"/>
    <s v="Mutual Fund"/>
    <s v="HDFC MULTICAP FUND"/>
  </r>
  <r>
    <n v="223442"/>
    <x v="207"/>
    <x v="1243"/>
    <x v="1"/>
    <x v="0"/>
    <x v="5"/>
    <x v="0"/>
    <x v="0"/>
    <s v="Mutual Fund"/>
    <s v="kotak Multicap Fund"/>
  </r>
  <r>
    <n v="223438"/>
    <x v="207"/>
    <x v="9"/>
    <x v="0"/>
    <x v="0"/>
    <x v="5"/>
    <x v="0"/>
    <x v="0"/>
    <s v="Mutual Fund"/>
    <s v="Quant Quantamental Fund"/>
  </r>
  <r>
    <n v="223439"/>
    <x v="207"/>
    <x v="9"/>
    <x v="0"/>
    <x v="0"/>
    <x v="5"/>
    <x v="0"/>
    <x v="0"/>
    <s v="Mutual Fund"/>
    <s v="ICICI PRU Multi Asset Fund"/>
  </r>
  <r>
    <n v="223440"/>
    <x v="207"/>
    <x v="1534"/>
    <x v="7"/>
    <x v="0"/>
    <x v="5"/>
    <x v="0"/>
    <x v="0"/>
    <s v="Mutual Fund"/>
    <s v="Quant Quantamental Fund"/>
  </r>
  <r>
    <n v="223445"/>
    <x v="207"/>
    <x v="413"/>
    <x v="1"/>
    <x v="0"/>
    <x v="3"/>
    <x v="0"/>
    <x v="2"/>
    <s v="Mutual Fund"/>
    <s v="PARAG PARIKH FLEXI CAP FUND"/>
  </r>
  <r>
    <n v="223446"/>
    <x v="207"/>
    <x v="1535"/>
    <x v="1"/>
    <x v="0"/>
    <x v="3"/>
    <x v="0"/>
    <x v="2"/>
    <s v="Mutual Fund"/>
    <s v="PARAG PARIKH FLEXI CAP FUND"/>
  </r>
  <r>
    <n v="223424"/>
    <x v="207"/>
    <x v="504"/>
    <x v="0"/>
    <x v="0"/>
    <x v="6"/>
    <x v="0"/>
    <x v="0"/>
    <s v="Mutual Fund"/>
    <s v="MIRAE ASSET MULTI CAP FUND"/>
  </r>
  <r>
    <n v="223434"/>
    <x v="207"/>
    <x v="1536"/>
    <x v="7"/>
    <x v="0"/>
    <x v="6"/>
    <x v="1"/>
    <x v="0"/>
    <s v="Mutual Fund"/>
    <s v="ICICI PRUDENTIAL EQUITY &amp; DEBT FUND"/>
  </r>
  <r>
    <n v="223435"/>
    <x v="207"/>
    <x v="1536"/>
    <x v="7"/>
    <x v="0"/>
    <x v="6"/>
    <x v="1"/>
    <x v="0"/>
    <s v="Mutual Fund"/>
    <s v="HDFC MULTI CAP FUND"/>
  </r>
  <r>
    <n v="223428"/>
    <x v="207"/>
    <x v="504"/>
    <x v="12"/>
    <x v="0"/>
    <x v="6"/>
    <x v="0"/>
    <x v="0"/>
    <s v="Mutual Fund"/>
    <s v="ICICI PRUDENTIAL MULTI ASSET FUND"/>
  </r>
  <r>
    <n v="223437"/>
    <x v="207"/>
    <x v="621"/>
    <x v="28"/>
    <x v="0"/>
    <x v="6"/>
    <x v="0"/>
    <x v="1"/>
    <s v="Mutual Fund"/>
    <s v="PARAG PARIKH FLEXI CAP FUND"/>
  </r>
  <r>
    <n v="223441"/>
    <x v="207"/>
    <x v="1537"/>
    <x v="3"/>
    <x v="0"/>
    <x v="6"/>
    <x v="0"/>
    <x v="0"/>
    <s v="Mutual Fund"/>
    <s v="MIRAE ASSET MULTI CAP FUND"/>
  </r>
  <r>
    <n v="224629"/>
    <x v="207"/>
    <x v="621"/>
    <x v="86"/>
    <x v="1"/>
    <x v="6"/>
    <x v="0"/>
    <x v="1"/>
    <s v="Mutual Fund"/>
    <s v="ICICI PRUDENTIAL MULTI ASSET FUND"/>
  </r>
  <r>
    <n v="223425"/>
    <x v="207"/>
    <x v="504"/>
    <x v="4"/>
    <x v="0"/>
    <x v="6"/>
    <x v="0"/>
    <x v="0"/>
    <s v="Mutual Fund"/>
    <s v="HDFC FOCUSED 30 FUND"/>
  </r>
  <r>
    <n v="223426"/>
    <x v="207"/>
    <x v="504"/>
    <x v="4"/>
    <x v="0"/>
    <x v="6"/>
    <x v="0"/>
    <x v="0"/>
    <s v="Mutual Fund"/>
    <s v="KOTAK MULTI CAP FUND"/>
  </r>
  <r>
    <n v="224630"/>
    <x v="207"/>
    <x v="621"/>
    <x v="28"/>
    <x v="1"/>
    <x v="6"/>
    <x v="0"/>
    <x v="1"/>
    <s v="Mutual Fund"/>
    <s v="PARAG PARIKH FLEXI CAP FUND"/>
  </r>
  <r>
    <n v="223436"/>
    <x v="207"/>
    <x v="621"/>
    <x v="86"/>
    <x v="0"/>
    <x v="6"/>
    <x v="0"/>
    <x v="1"/>
    <s v="Mutual Fund"/>
    <s v="ICICI PRUDENTIAL MULTI ASSET FUND"/>
  </r>
  <r>
    <n v="223427"/>
    <x v="207"/>
    <x v="504"/>
    <x v="4"/>
    <x v="0"/>
    <x v="6"/>
    <x v="0"/>
    <x v="0"/>
    <s v="Mutual Fund"/>
    <s v="BANK OF INDIA FLEXI CAP FUND"/>
  </r>
  <r>
    <n v="223423"/>
    <x v="207"/>
    <x v="1408"/>
    <x v="27"/>
    <x v="1"/>
    <x v="2"/>
    <x v="0"/>
    <x v="0"/>
    <s v="Mutual Fund"/>
    <s v="Parag Parikh Tax Saver Fund"/>
  </r>
  <r>
    <n v="223488"/>
    <x v="208"/>
    <x v="1389"/>
    <x v="3"/>
    <x v="0"/>
    <x v="1"/>
    <x v="0"/>
    <x v="0"/>
    <s v="Mutual Fund"/>
    <s v="HDFC Multi Cap Fund"/>
  </r>
  <r>
    <n v="223489"/>
    <x v="208"/>
    <x v="1389"/>
    <x v="1"/>
    <x v="0"/>
    <x v="1"/>
    <x v="0"/>
    <x v="0"/>
    <s v="Mutual Fund"/>
    <s v="Mirae Asset Midcap Fund"/>
  </r>
  <r>
    <n v="223490"/>
    <x v="208"/>
    <x v="1389"/>
    <x v="0"/>
    <x v="0"/>
    <x v="1"/>
    <x v="0"/>
    <x v="0"/>
    <s v="Mutual Fund"/>
    <s v="HDFC Focused 30 Fund"/>
  </r>
  <r>
    <n v="223491"/>
    <x v="208"/>
    <x v="1389"/>
    <x v="0"/>
    <x v="0"/>
    <x v="1"/>
    <x v="0"/>
    <x v="0"/>
    <s v="Mutual Fund"/>
    <s v="Nippon India MULTI CAP FUND"/>
  </r>
  <r>
    <n v="223492"/>
    <x v="208"/>
    <x v="1389"/>
    <x v="0"/>
    <x v="0"/>
    <x v="1"/>
    <x v="0"/>
    <x v="0"/>
    <s v="Mutual Fund"/>
    <s v="quant Quantamental Fund"/>
  </r>
  <r>
    <n v="223475"/>
    <x v="208"/>
    <x v="1538"/>
    <x v="1"/>
    <x v="0"/>
    <x v="1"/>
    <x v="0"/>
    <x v="0"/>
    <s v="Mutual Fund"/>
    <s v="Parag Parikh Flexi Cap Fund"/>
  </r>
  <r>
    <n v="223476"/>
    <x v="208"/>
    <x v="1538"/>
    <x v="0"/>
    <x v="0"/>
    <x v="1"/>
    <x v="0"/>
    <x v="0"/>
    <s v="Mutual Fund"/>
    <s v="Mirae Asset Multicap Fund"/>
  </r>
  <r>
    <n v="223451"/>
    <x v="208"/>
    <x v="39"/>
    <x v="67"/>
    <x v="1"/>
    <x v="5"/>
    <x v="0"/>
    <x v="0"/>
    <s v="Mutual Fund"/>
    <s v="Parag Parikh Tax Saver Fund"/>
  </r>
  <r>
    <n v="223449"/>
    <x v="208"/>
    <x v="1539"/>
    <x v="1"/>
    <x v="0"/>
    <x v="5"/>
    <x v="0"/>
    <x v="0"/>
    <s v="Mutual Fund"/>
    <s v="ICICI PRU Multi Asset Fund"/>
  </r>
  <r>
    <n v="223450"/>
    <x v="208"/>
    <x v="1540"/>
    <x v="3"/>
    <x v="0"/>
    <x v="5"/>
    <x v="0"/>
    <x v="0"/>
    <s v="Mutual Fund"/>
    <s v="kotak Multicap Fund"/>
  </r>
  <r>
    <n v="223313"/>
    <x v="208"/>
    <x v="495"/>
    <x v="7"/>
    <x v="0"/>
    <x v="3"/>
    <x v="0"/>
    <x v="2"/>
    <s v="Mutual Fund"/>
    <s v="MIRAE ASSET HYBRID EQUITY FUND"/>
  </r>
  <r>
    <n v="223448"/>
    <x v="208"/>
    <x v="495"/>
    <x v="7"/>
    <x v="0"/>
    <x v="3"/>
    <x v="0"/>
    <x v="0"/>
    <s v="Mutual Fund"/>
    <s v="MIRAE ASSET HYBRID EQUITY FUND"/>
  </r>
  <r>
    <n v="223453"/>
    <x v="208"/>
    <x v="838"/>
    <x v="0"/>
    <x v="0"/>
    <x v="2"/>
    <x v="0"/>
    <x v="0"/>
    <s v="Mutual Fund"/>
    <s v="HDFC Focused 30 Fund"/>
  </r>
  <r>
    <n v="223454"/>
    <x v="208"/>
    <x v="838"/>
    <x v="4"/>
    <x v="0"/>
    <x v="2"/>
    <x v="0"/>
    <x v="0"/>
    <s v="Mutual Fund"/>
    <s v="Mirae Asset Flexi-cap Fund"/>
  </r>
  <r>
    <n v="223455"/>
    <x v="208"/>
    <x v="838"/>
    <x v="4"/>
    <x v="0"/>
    <x v="2"/>
    <x v="0"/>
    <x v="0"/>
    <s v="Mutual Fund"/>
    <s v="Quant Flexi-Cap Fund"/>
  </r>
  <r>
    <n v="223560"/>
    <x v="208"/>
    <x v="1541"/>
    <x v="2"/>
    <x v="0"/>
    <x v="2"/>
    <x v="0"/>
    <x v="0"/>
    <s v="Mutual Fund"/>
    <s v="ICICI Prudential Multi-Asset Fund"/>
  </r>
  <r>
    <n v="223452"/>
    <x v="208"/>
    <x v="838"/>
    <x v="4"/>
    <x v="0"/>
    <x v="2"/>
    <x v="0"/>
    <x v="0"/>
    <s v="Mutual Fund"/>
    <s v="ICICI Prudential Multi-Asset Fund"/>
  </r>
  <r>
    <n v="223447"/>
    <x v="208"/>
    <x v="911"/>
    <x v="0"/>
    <x v="0"/>
    <x v="2"/>
    <x v="0"/>
    <x v="0"/>
    <s v="Mutual Fund"/>
    <s v="ICICI Prudential Multi-Asset Fund"/>
  </r>
  <r>
    <n v="223472"/>
    <x v="209"/>
    <x v="988"/>
    <x v="0"/>
    <x v="0"/>
    <x v="1"/>
    <x v="0"/>
    <x v="0"/>
    <s v="Mutual Fund"/>
    <s v="HDFC MULTI CAP FUND"/>
  </r>
  <r>
    <n v="223467"/>
    <x v="209"/>
    <x v="702"/>
    <x v="11"/>
    <x v="0"/>
    <x v="1"/>
    <x v="0"/>
    <x v="0"/>
    <s v="Mutual Fund"/>
    <s v="icici pru multicasset fund"/>
  </r>
  <r>
    <n v="223474"/>
    <x v="209"/>
    <x v="694"/>
    <x v="3"/>
    <x v="0"/>
    <x v="1"/>
    <x v="0"/>
    <x v="0"/>
    <s v="Mutual Fund"/>
    <s v="Mirae Asset Multi-cap Fund"/>
  </r>
  <r>
    <n v="223470"/>
    <x v="209"/>
    <x v="988"/>
    <x v="0"/>
    <x v="0"/>
    <x v="1"/>
    <x v="0"/>
    <x v="0"/>
    <s v="Mutual Fund"/>
    <s v="ICICI Prudential Multi-Asset Fund"/>
  </r>
  <r>
    <n v="223466"/>
    <x v="209"/>
    <x v="702"/>
    <x v="11"/>
    <x v="0"/>
    <x v="1"/>
    <x v="0"/>
    <x v="0"/>
    <s v="Mutual Fund"/>
    <s v="HDFC Focused 30 Fund"/>
  </r>
  <r>
    <n v="223465"/>
    <x v="209"/>
    <x v="1542"/>
    <x v="1"/>
    <x v="0"/>
    <x v="5"/>
    <x v="0"/>
    <x v="0"/>
    <s v="Mutual Fund"/>
    <s v="kotak Multicap Fund"/>
  </r>
  <r>
    <n v="223473"/>
    <x v="209"/>
    <x v="9"/>
    <x v="6"/>
    <x v="1"/>
    <x v="5"/>
    <x v="0"/>
    <x v="0"/>
    <s v="Mutual Fund"/>
    <s v="HDFC Multicap Fund"/>
  </r>
  <r>
    <n v="223471"/>
    <x v="209"/>
    <x v="9"/>
    <x v="6"/>
    <x v="1"/>
    <x v="5"/>
    <x v="0"/>
    <x v="0"/>
    <s v="Mutual Fund"/>
    <s v="ICICI PRU Multi Asset Fund"/>
  </r>
  <r>
    <n v="223463"/>
    <x v="209"/>
    <x v="1543"/>
    <x v="4"/>
    <x v="0"/>
    <x v="5"/>
    <x v="0"/>
    <x v="0"/>
    <s v="Mutual Fund"/>
    <s v="ICICI PRU Multi Asset Fund"/>
  </r>
  <r>
    <n v="223464"/>
    <x v="209"/>
    <x v="1543"/>
    <x v="4"/>
    <x v="0"/>
    <x v="5"/>
    <x v="0"/>
    <x v="0"/>
    <s v="Mutual Fund"/>
    <s v="kotak Multicap Fund"/>
  </r>
  <r>
    <n v="223477"/>
    <x v="209"/>
    <x v="470"/>
    <x v="0"/>
    <x v="0"/>
    <x v="3"/>
    <x v="0"/>
    <x v="0"/>
    <s v="Mutual Fund"/>
    <s v="BOI AXA FLEXI CAP FUND"/>
  </r>
  <r>
    <n v="223478"/>
    <x v="209"/>
    <x v="470"/>
    <x v="0"/>
    <x v="0"/>
    <x v="3"/>
    <x v="0"/>
    <x v="0"/>
    <s v="Mutual Fund"/>
    <s v="HDFC FOCUSED 30 FUND"/>
  </r>
  <r>
    <n v="223459"/>
    <x v="209"/>
    <x v="417"/>
    <x v="5"/>
    <x v="0"/>
    <x v="6"/>
    <x v="0"/>
    <x v="1"/>
    <s v="Mutual Fund"/>
    <s v="HDFC MULTI CAP FUND"/>
  </r>
  <r>
    <n v="223460"/>
    <x v="209"/>
    <x v="417"/>
    <x v="7"/>
    <x v="0"/>
    <x v="6"/>
    <x v="0"/>
    <x v="1"/>
    <s v="Mutual Fund"/>
    <s v="MIRAE ASSET EMERGING BLUECHIP FUND"/>
  </r>
  <r>
    <n v="223461"/>
    <x v="209"/>
    <x v="59"/>
    <x v="52"/>
    <x v="1"/>
    <x v="6"/>
    <x v="0"/>
    <x v="1"/>
    <s v="Mutual Fund"/>
    <s v="KOTAK MULTI CAP FUND"/>
  </r>
  <r>
    <n v="223457"/>
    <x v="209"/>
    <x v="1385"/>
    <x v="10"/>
    <x v="1"/>
    <x v="6"/>
    <x v="0"/>
    <x v="0"/>
    <s v="Mutual Fund"/>
    <s v="MIRAE ASSET MULTI CAP FUND"/>
  </r>
  <r>
    <n v="223458"/>
    <x v="209"/>
    <x v="417"/>
    <x v="11"/>
    <x v="0"/>
    <x v="6"/>
    <x v="0"/>
    <x v="1"/>
    <s v="Mutual Fund"/>
    <s v="KOTAK TAX SAVER SCHEME"/>
  </r>
  <r>
    <n v="223468"/>
    <x v="209"/>
    <x v="1544"/>
    <x v="0"/>
    <x v="0"/>
    <x v="2"/>
    <x v="0"/>
    <x v="0"/>
    <s v="Mutual Fund"/>
    <s v="ICICI Prudential Multi-Asset Fund"/>
  </r>
  <r>
    <n v="223469"/>
    <x v="209"/>
    <x v="1544"/>
    <x v="0"/>
    <x v="0"/>
    <x v="2"/>
    <x v="0"/>
    <x v="0"/>
    <s v="Mutual Fund"/>
    <s v="Mirae Asset Multi-cap Fund"/>
  </r>
  <r>
    <n v="223462"/>
    <x v="209"/>
    <x v="1249"/>
    <x v="22"/>
    <x v="1"/>
    <x v="2"/>
    <x v="0"/>
    <x v="1"/>
    <s v="Mutual Fund"/>
    <s v="Kotak Multicap Fund"/>
  </r>
  <r>
    <n v="223456"/>
    <x v="209"/>
    <x v="91"/>
    <x v="17"/>
    <x v="1"/>
    <x v="0"/>
    <x v="0"/>
    <x v="0"/>
    <s v="Mutual Fund"/>
    <s v="UTI Multi Asset fund"/>
  </r>
  <r>
    <n v="223493"/>
    <x v="210"/>
    <x v="1545"/>
    <x v="3"/>
    <x v="0"/>
    <x v="1"/>
    <x v="0"/>
    <x v="0"/>
    <s v="Mutual Fund"/>
    <s v="ICICI Prudential Multi-Asset Fund"/>
  </r>
  <r>
    <n v="223494"/>
    <x v="210"/>
    <x v="419"/>
    <x v="1"/>
    <x v="0"/>
    <x v="5"/>
    <x v="0"/>
    <x v="0"/>
    <s v="Mutual Fund"/>
    <s v="Mirae Asset Multicap Fund"/>
  </r>
  <r>
    <n v="223499"/>
    <x v="210"/>
    <x v="732"/>
    <x v="0"/>
    <x v="0"/>
    <x v="3"/>
    <x v="0"/>
    <x v="0"/>
    <s v="Mutual Fund"/>
    <s v="MIRAE ASSET MULTI CAP FUND"/>
  </r>
  <r>
    <n v="223498"/>
    <x v="210"/>
    <x v="732"/>
    <x v="0"/>
    <x v="0"/>
    <x v="3"/>
    <x v="0"/>
    <x v="0"/>
    <s v="Mutual Fund"/>
    <s v="ICICI Multi Asset Fund"/>
  </r>
  <r>
    <n v="223495"/>
    <x v="210"/>
    <x v="1546"/>
    <x v="1"/>
    <x v="0"/>
    <x v="6"/>
    <x v="0"/>
    <x v="1"/>
    <s v="Mutual Fund"/>
    <s v="HDFC FOCUSED 30 FUND"/>
  </r>
  <r>
    <n v="223496"/>
    <x v="210"/>
    <x v="581"/>
    <x v="90"/>
    <x v="1"/>
    <x v="6"/>
    <x v="0"/>
    <x v="1"/>
    <s v="Mutual Fund"/>
    <s v="ICICI PRUDENTIAL MULTI ASSET FUND"/>
  </r>
  <r>
    <n v="223497"/>
    <x v="210"/>
    <x v="581"/>
    <x v="24"/>
    <x v="1"/>
    <x v="6"/>
    <x v="0"/>
    <x v="1"/>
    <s v="Mutual Fund"/>
    <s v="KOTAK MULTI CAP FUND"/>
  </r>
  <r>
    <n v="223500"/>
    <x v="210"/>
    <x v="1547"/>
    <x v="3"/>
    <x v="0"/>
    <x v="2"/>
    <x v="1"/>
    <x v="0"/>
    <s v="Mutual Fund"/>
    <s v="ICICI Prudential Multi-Asset Fund"/>
  </r>
  <r>
    <n v="223501"/>
    <x v="210"/>
    <x v="1547"/>
    <x v="3"/>
    <x v="0"/>
    <x v="2"/>
    <x v="1"/>
    <x v="0"/>
    <s v="Mutual Fund"/>
    <s v="Quant Flexi-Cap Fund"/>
  </r>
  <r>
    <n v="223502"/>
    <x v="210"/>
    <x v="1547"/>
    <x v="10"/>
    <x v="0"/>
    <x v="2"/>
    <x v="1"/>
    <x v="0"/>
    <s v="Mutual Fund"/>
    <s v="Kotak Multicap Fund"/>
  </r>
  <r>
    <n v="223487"/>
    <x v="210"/>
    <x v="933"/>
    <x v="32"/>
    <x v="1"/>
    <x v="0"/>
    <x v="0"/>
    <x v="0"/>
    <s v="Mutual Fund"/>
    <s v="Nippon India Multicap fund"/>
  </r>
  <r>
    <n v="223486"/>
    <x v="210"/>
    <x v="933"/>
    <x v="14"/>
    <x v="1"/>
    <x v="0"/>
    <x v="0"/>
    <x v="0"/>
    <s v="Mutual Fund"/>
    <s v="UTI Multi Asset fund"/>
  </r>
  <r>
    <n v="223479"/>
    <x v="210"/>
    <x v="1548"/>
    <x v="0"/>
    <x v="0"/>
    <x v="4"/>
    <x v="0"/>
    <x v="0"/>
    <s v="Mutual Fund"/>
    <s v="MIRAE ASSET FLEXICAP FUND"/>
  </r>
  <r>
    <n v="223480"/>
    <x v="210"/>
    <x v="1549"/>
    <x v="6"/>
    <x v="1"/>
    <x v="4"/>
    <x v="0"/>
    <x v="0"/>
    <s v="Mutual Fund"/>
    <s v="ICICI Prudential Multi Asset fund"/>
  </r>
  <r>
    <n v="223481"/>
    <x v="210"/>
    <x v="417"/>
    <x v="1"/>
    <x v="0"/>
    <x v="4"/>
    <x v="1"/>
    <x v="0"/>
    <s v="Mutual Fund"/>
    <s v="ICICI Prudential Multi Asset fund"/>
  </r>
  <r>
    <n v="223482"/>
    <x v="210"/>
    <x v="417"/>
    <x v="7"/>
    <x v="0"/>
    <x v="4"/>
    <x v="1"/>
    <x v="0"/>
    <s v="Mutual Fund"/>
    <s v="HDFC FOCUSSED 30 FUND"/>
  </r>
  <r>
    <n v="223483"/>
    <x v="210"/>
    <x v="1550"/>
    <x v="11"/>
    <x v="0"/>
    <x v="4"/>
    <x v="1"/>
    <x v="0"/>
    <s v="Mutual Fund"/>
    <s v="HDFC FOCUSSED 30 FUND"/>
  </r>
  <r>
    <n v="223484"/>
    <x v="210"/>
    <x v="1550"/>
    <x v="11"/>
    <x v="0"/>
    <x v="4"/>
    <x v="1"/>
    <x v="0"/>
    <s v="Mutual Fund"/>
    <s v="ICICI Prudential Multi Asset fund"/>
  </r>
  <r>
    <n v="223485"/>
    <x v="210"/>
    <x v="1551"/>
    <x v="0"/>
    <x v="0"/>
    <x v="4"/>
    <x v="0"/>
    <x v="0"/>
    <s v="Mutual Fund"/>
    <s v="PARAG PARIKH TAXSAVER FUND"/>
  </r>
  <r>
    <n v="223511"/>
    <x v="211"/>
    <x v="38"/>
    <x v="6"/>
    <x v="1"/>
    <x v="1"/>
    <x v="0"/>
    <x v="1"/>
    <s v="Mutual Fund"/>
    <s v="HDFC MULTICAP FUND"/>
  </r>
  <r>
    <n v="223512"/>
    <x v="211"/>
    <x v="1552"/>
    <x v="10"/>
    <x v="0"/>
    <x v="1"/>
    <x v="0"/>
    <x v="0"/>
    <s v="Mutual Fund"/>
    <s v="Mirae Asset Multicap Fund"/>
  </r>
  <r>
    <n v="223513"/>
    <x v="211"/>
    <x v="38"/>
    <x v="6"/>
    <x v="1"/>
    <x v="1"/>
    <x v="0"/>
    <x v="1"/>
    <s v="Mutual Fund"/>
    <s v="Mirae Asset Multicap Fund"/>
  </r>
  <r>
    <n v="223514"/>
    <x v="211"/>
    <x v="1552"/>
    <x v="10"/>
    <x v="0"/>
    <x v="1"/>
    <x v="0"/>
    <x v="0"/>
    <s v="Mutual Fund"/>
    <s v="HDFC Focused 30 Fund"/>
  </r>
  <r>
    <n v="223510"/>
    <x v="211"/>
    <x v="1552"/>
    <x v="7"/>
    <x v="0"/>
    <x v="1"/>
    <x v="0"/>
    <x v="0"/>
    <s v="Mutual Fund"/>
    <s v="Bank of India FLEXI CAP FUND"/>
  </r>
  <r>
    <n v="223515"/>
    <x v="211"/>
    <x v="38"/>
    <x v="14"/>
    <x v="0"/>
    <x v="1"/>
    <x v="0"/>
    <x v="1"/>
    <s v="Mutual Fund"/>
    <s v="ICICI PRU MULTI"/>
  </r>
  <r>
    <n v="223505"/>
    <x v="211"/>
    <x v="1553"/>
    <x v="7"/>
    <x v="0"/>
    <x v="5"/>
    <x v="1"/>
    <x v="0"/>
    <s v="Mutual Fund"/>
    <s v="ICICI PRU Multi Asset Fund"/>
  </r>
  <r>
    <n v="223506"/>
    <x v="211"/>
    <x v="1553"/>
    <x v="7"/>
    <x v="0"/>
    <x v="5"/>
    <x v="1"/>
    <x v="0"/>
    <s v="Mutual Fund"/>
    <s v="kotak Multicap Fund"/>
  </r>
  <r>
    <n v="223503"/>
    <x v="211"/>
    <x v="1554"/>
    <x v="7"/>
    <x v="0"/>
    <x v="3"/>
    <x v="0"/>
    <x v="0"/>
    <s v="Mutual Fund"/>
    <s v="QUANT FLEXICAP FUND"/>
  </r>
  <r>
    <n v="223504"/>
    <x v="211"/>
    <x v="1554"/>
    <x v="1"/>
    <x v="0"/>
    <x v="3"/>
    <x v="0"/>
    <x v="0"/>
    <s v="Mutual Fund"/>
    <s v="ICICI Multi Asset Fund"/>
  </r>
  <r>
    <n v="223507"/>
    <x v="211"/>
    <x v="1555"/>
    <x v="91"/>
    <x v="1"/>
    <x v="2"/>
    <x v="0"/>
    <x v="0"/>
    <s v="Mutual Fund"/>
    <s v="ICICI Prudential Multi-Asset Fund"/>
  </r>
  <r>
    <n v="223527"/>
    <x v="212"/>
    <x v="656"/>
    <x v="3"/>
    <x v="0"/>
    <x v="5"/>
    <x v="0"/>
    <x v="0"/>
    <s v="Mutual Fund"/>
    <s v="ICICI PRU Multi Asset Fund"/>
  </r>
  <r>
    <n v="223528"/>
    <x v="212"/>
    <x v="567"/>
    <x v="51"/>
    <x v="1"/>
    <x v="5"/>
    <x v="0"/>
    <x v="1"/>
    <s v="Mutual Fund"/>
    <s v="ICICI PRU Multi Asset Fund"/>
  </r>
  <r>
    <n v="223529"/>
    <x v="212"/>
    <x v="1381"/>
    <x v="6"/>
    <x v="1"/>
    <x v="5"/>
    <x v="0"/>
    <x v="0"/>
    <s v="Mutual Fund"/>
    <s v="HDFC Focused 30 Fund"/>
  </r>
  <r>
    <n v="223530"/>
    <x v="212"/>
    <x v="1381"/>
    <x v="6"/>
    <x v="1"/>
    <x v="5"/>
    <x v="0"/>
    <x v="0"/>
    <s v="Mutual Fund"/>
    <s v="Mirae Asset Multicap Fund"/>
  </r>
  <r>
    <n v="223531"/>
    <x v="212"/>
    <x v="1556"/>
    <x v="7"/>
    <x v="0"/>
    <x v="3"/>
    <x v="0"/>
    <x v="2"/>
    <s v="Mutual Fund"/>
    <s v="Axis small fund"/>
  </r>
  <r>
    <n v="223533"/>
    <x v="212"/>
    <x v="450"/>
    <x v="6"/>
    <x v="1"/>
    <x v="6"/>
    <x v="0"/>
    <x v="1"/>
    <s v="Mutual Fund"/>
    <s v="HDFC FOCUSED 30 FUND"/>
  </r>
  <r>
    <n v="223534"/>
    <x v="212"/>
    <x v="763"/>
    <x v="6"/>
    <x v="1"/>
    <x v="6"/>
    <x v="0"/>
    <x v="1"/>
    <s v="Mutual Fund"/>
    <s v="HDFC FOCUSED 30 FUND"/>
  </r>
  <r>
    <n v="223535"/>
    <x v="212"/>
    <x v="763"/>
    <x v="6"/>
    <x v="1"/>
    <x v="6"/>
    <x v="0"/>
    <x v="1"/>
    <s v="Mutual Fund"/>
    <s v="KOTAK MULTI CAP FUND"/>
  </r>
  <r>
    <n v="223536"/>
    <x v="212"/>
    <x v="763"/>
    <x v="6"/>
    <x v="1"/>
    <x v="6"/>
    <x v="0"/>
    <x v="1"/>
    <s v="Mutual Fund"/>
    <s v="MIRAE ASSET FLEXI CAP FUND"/>
  </r>
  <r>
    <n v="223537"/>
    <x v="212"/>
    <x v="351"/>
    <x v="28"/>
    <x v="1"/>
    <x v="6"/>
    <x v="0"/>
    <x v="1"/>
    <s v="Mutual Fund"/>
    <s v="MIRAE ASSET FLEXI CAP FUND"/>
  </r>
  <r>
    <n v="223538"/>
    <x v="212"/>
    <x v="351"/>
    <x v="86"/>
    <x v="1"/>
    <x v="6"/>
    <x v="0"/>
    <x v="1"/>
    <s v="Mutual Fund"/>
    <s v="HDFC FOCUSED 30 FUND"/>
  </r>
  <r>
    <n v="223539"/>
    <x v="212"/>
    <x v="104"/>
    <x v="20"/>
    <x v="1"/>
    <x v="6"/>
    <x v="0"/>
    <x v="1"/>
    <s v="Mutual Fund"/>
    <s v="KOTAK MULTI CAP FUND"/>
  </r>
  <r>
    <n v="223532"/>
    <x v="212"/>
    <x v="450"/>
    <x v="53"/>
    <x v="1"/>
    <x v="6"/>
    <x v="0"/>
    <x v="1"/>
    <s v="Mutual Fund"/>
    <s v="ICICI PRUDENTIAL MULTI ASSET FUND"/>
  </r>
  <r>
    <n v="223508"/>
    <x v="212"/>
    <x v="560"/>
    <x v="11"/>
    <x v="0"/>
    <x v="6"/>
    <x v="0"/>
    <x v="0"/>
    <s v="Mutual Fund"/>
    <s v="HDFC FOCUSED 30 FUND"/>
  </r>
  <r>
    <n v="223509"/>
    <x v="212"/>
    <x v="560"/>
    <x v="11"/>
    <x v="0"/>
    <x v="6"/>
    <x v="0"/>
    <x v="0"/>
    <s v="Mutual Fund"/>
    <s v="ICICI PRUDENTIAL EQUITY &amp; DEBT FUND"/>
  </r>
  <r>
    <n v="223517"/>
    <x v="212"/>
    <x v="842"/>
    <x v="0"/>
    <x v="0"/>
    <x v="6"/>
    <x v="0"/>
    <x v="0"/>
    <s v="Mutual Fund"/>
    <s v="ICICI PRUDENTIAL MULTI ASSET FUND"/>
  </r>
  <r>
    <n v="223519"/>
    <x v="212"/>
    <x v="1557"/>
    <x v="11"/>
    <x v="0"/>
    <x v="2"/>
    <x v="1"/>
    <x v="0"/>
    <s v="Mutual Fund"/>
    <s v="Kotak Multicap Fund"/>
  </r>
  <r>
    <n v="223524"/>
    <x v="212"/>
    <x v="1558"/>
    <x v="0"/>
    <x v="1"/>
    <x v="2"/>
    <x v="1"/>
    <x v="0"/>
    <s v="Mutual Fund"/>
    <s v="Bandhan flexi-cap fund"/>
  </r>
  <r>
    <n v="223526"/>
    <x v="212"/>
    <x v="1558"/>
    <x v="0"/>
    <x v="1"/>
    <x v="2"/>
    <x v="1"/>
    <x v="0"/>
    <s v="Mutual Fund"/>
    <s v="HDFC Top 100 fund"/>
  </r>
  <r>
    <n v="223518"/>
    <x v="212"/>
    <x v="1557"/>
    <x v="11"/>
    <x v="0"/>
    <x v="2"/>
    <x v="1"/>
    <x v="0"/>
    <s v="Mutual Fund"/>
    <s v="ICICI Prudential Multi-Asset Fund"/>
  </r>
  <r>
    <n v="223516"/>
    <x v="212"/>
    <x v="1088"/>
    <x v="0"/>
    <x v="0"/>
    <x v="2"/>
    <x v="0"/>
    <x v="0"/>
    <s v="Mutual Fund"/>
    <s v="HDFC Focused 30 Fund"/>
  </r>
  <r>
    <n v="223525"/>
    <x v="212"/>
    <x v="1558"/>
    <x v="0"/>
    <x v="1"/>
    <x v="2"/>
    <x v="1"/>
    <x v="0"/>
    <s v="Mutual Fund"/>
    <s v="Birla sunlife equity hybrid 95 fund"/>
  </r>
  <r>
    <n v="223520"/>
    <x v="212"/>
    <x v="1485"/>
    <x v="14"/>
    <x v="1"/>
    <x v="0"/>
    <x v="0"/>
    <x v="0"/>
    <s v="Mutual Fund"/>
    <s v="Quant Quantamental fund"/>
  </r>
  <r>
    <n v="223521"/>
    <x v="212"/>
    <x v="1485"/>
    <x v="14"/>
    <x v="1"/>
    <x v="0"/>
    <x v="0"/>
    <x v="0"/>
    <s v="Mutual Fund"/>
    <s v="SBI Small Cap fund"/>
  </r>
  <r>
    <n v="223522"/>
    <x v="212"/>
    <x v="1485"/>
    <x v="26"/>
    <x v="1"/>
    <x v="0"/>
    <x v="0"/>
    <x v="0"/>
    <s v="Mutual Fund"/>
    <s v="Nippon India Multicap fund"/>
  </r>
  <r>
    <n v="223523"/>
    <x v="212"/>
    <x v="1485"/>
    <x v="32"/>
    <x v="1"/>
    <x v="0"/>
    <x v="0"/>
    <x v="0"/>
    <s v="Mutual Fund"/>
    <s v="ICICI Prudential Multi Asset Fund"/>
  </r>
  <r>
    <n v="223546"/>
    <x v="213"/>
    <x v="1559"/>
    <x v="11"/>
    <x v="0"/>
    <x v="1"/>
    <x v="0"/>
    <x v="0"/>
    <s v="Mutual Fund"/>
    <s v="HDFC Focused 30 Fund"/>
  </r>
  <r>
    <n v="223547"/>
    <x v="213"/>
    <x v="1559"/>
    <x v="11"/>
    <x v="0"/>
    <x v="1"/>
    <x v="0"/>
    <x v="0"/>
    <s v="Mutual Fund"/>
    <s v="Mirae Asset Multi-cap Fund"/>
  </r>
  <r>
    <n v="223540"/>
    <x v="213"/>
    <x v="1560"/>
    <x v="9"/>
    <x v="1"/>
    <x v="3"/>
    <x v="0"/>
    <x v="0"/>
    <s v="Mutual Fund"/>
    <s v="ICICI Multi Asset Fund"/>
  </r>
  <r>
    <n v="223545"/>
    <x v="213"/>
    <x v="180"/>
    <x v="9"/>
    <x v="1"/>
    <x v="6"/>
    <x v="0"/>
    <x v="1"/>
    <s v="Mutual Fund"/>
    <s v="KOTAK MULTI CAP FUND"/>
  </r>
  <r>
    <n v="223548"/>
    <x v="213"/>
    <x v="1561"/>
    <x v="3"/>
    <x v="0"/>
    <x v="2"/>
    <x v="0"/>
    <x v="0"/>
    <s v="Mutual Fund"/>
    <s v="Mirae Asset Multi-cap Fund"/>
  </r>
  <r>
    <n v="223559"/>
    <x v="213"/>
    <x v="509"/>
    <x v="4"/>
    <x v="0"/>
    <x v="2"/>
    <x v="0"/>
    <x v="0"/>
    <s v="Mutual Fund"/>
    <s v="ICICI Prudential Multi-Asset Fund"/>
  </r>
  <r>
    <n v="223542"/>
    <x v="213"/>
    <x v="233"/>
    <x v="53"/>
    <x v="1"/>
    <x v="2"/>
    <x v="0"/>
    <x v="0"/>
    <s v="Mutual Fund"/>
    <s v="Mirae Asset Tax Saver Fund"/>
  </r>
  <r>
    <n v="223543"/>
    <x v="213"/>
    <x v="1562"/>
    <x v="11"/>
    <x v="0"/>
    <x v="2"/>
    <x v="1"/>
    <x v="0"/>
    <s v="Mutual Fund"/>
    <s v="ICICI Prudential Multi-Asset Fund"/>
  </r>
  <r>
    <n v="223544"/>
    <x v="213"/>
    <x v="1562"/>
    <x v="11"/>
    <x v="0"/>
    <x v="2"/>
    <x v="1"/>
    <x v="0"/>
    <s v="Mutual Fund"/>
    <s v="Mirae Asset Multi-cap Fund"/>
  </r>
  <r>
    <n v="223554"/>
    <x v="214"/>
    <x v="1241"/>
    <x v="14"/>
    <x v="1"/>
    <x v="1"/>
    <x v="0"/>
    <x v="0"/>
    <s v="Mutual Fund"/>
    <s v="ICICI Prudential Multi Asset Fund"/>
  </r>
  <r>
    <n v="223561"/>
    <x v="214"/>
    <x v="1563"/>
    <x v="1"/>
    <x v="0"/>
    <x v="1"/>
    <x v="1"/>
    <x v="0"/>
    <s v="Mutual Fund"/>
    <s v="icici pru multi asset fund"/>
  </r>
  <r>
    <n v="223562"/>
    <x v="214"/>
    <x v="1563"/>
    <x v="1"/>
    <x v="0"/>
    <x v="1"/>
    <x v="1"/>
    <x v="0"/>
    <s v="Mutual Fund"/>
    <s v="hdfc focuued 30 fund"/>
  </r>
  <r>
    <n v="224581"/>
    <x v="214"/>
    <x v="1564"/>
    <x v="0"/>
    <x v="0"/>
    <x v="1"/>
    <x v="1"/>
    <x v="0"/>
    <s v="Mutual Fund"/>
    <s v="ICICI Prudential Multi Asset Fund"/>
  </r>
  <r>
    <n v="224582"/>
    <x v="214"/>
    <x v="1564"/>
    <x v="3"/>
    <x v="0"/>
    <x v="1"/>
    <x v="1"/>
    <x v="0"/>
    <s v="Mutual Fund"/>
    <s v="HDFC Focused 30 Fund"/>
  </r>
  <r>
    <n v="224583"/>
    <x v="214"/>
    <x v="1564"/>
    <x v="10"/>
    <x v="0"/>
    <x v="1"/>
    <x v="1"/>
    <x v="0"/>
    <s v="Mutual Fund"/>
    <s v="Parag Parikh Tax Saver Fund"/>
  </r>
  <r>
    <n v="223557"/>
    <x v="214"/>
    <x v="1382"/>
    <x v="6"/>
    <x v="1"/>
    <x v="5"/>
    <x v="0"/>
    <x v="0"/>
    <s v="Mutual Fund"/>
    <s v="HDFC Focused 30 Fund"/>
  </r>
  <r>
    <n v="223558"/>
    <x v="214"/>
    <x v="1382"/>
    <x v="6"/>
    <x v="1"/>
    <x v="5"/>
    <x v="0"/>
    <x v="0"/>
    <s v="Mutual Fund"/>
    <s v="Mirae Asset Multicap Fund"/>
  </r>
  <r>
    <n v="224631"/>
    <x v="214"/>
    <x v="1565"/>
    <x v="1"/>
    <x v="0"/>
    <x v="6"/>
    <x v="0"/>
    <x v="1"/>
    <s v="Mutual Fund"/>
    <s v="HDFC FOCUSED 30 FUND"/>
  </r>
  <r>
    <n v="223563"/>
    <x v="214"/>
    <x v="59"/>
    <x v="92"/>
    <x v="1"/>
    <x v="6"/>
    <x v="0"/>
    <x v="0"/>
    <s v="Mutual Fund"/>
    <s v="KOTAK MULTI CAP FUND"/>
  </r>
  <r>
    <n v="223549"/>
    <x v="214"/>
    <x v="201"/>
    <x v="5"/>
    <x v="0"/>
    <x v="2"/>
    <x v="0"/>
    <x v="0"/>
    <s v="Mutual Fund"/>
    <s v="Mirae Asset Flexi-cap Fund"/>
  </r>
  <r>
    <n v="223551"/>
    <x v="214"/>
    <x v="1566"/>
    <x v="26"/>
    <x v="1"/>
    <x v="0"/>
    <x v="0"/>
    <x v="0"/>
    <s v="Mutual Fund"/>
    <s v="Tata Balanced Advantage Fund"/>
  </r>
  <r>
    <n v="223556"/>
    <x v="214"/>
    <x v="1509"/>
    <x v="14"/>
    <x v="1"/>
    <x v="0"/>
    <x v="1"/>
    <x v="0"/>
    <s v="Mutual Fund"/>
    <s v="Kotak Multicap fund"/>
  </r>
  <r>
    <n v="223550"/>
    <x v="214"/>
    <x v="1566"/>
    <x v="93"/>
    <x v="1"/>
    <x v="0"/>
    <x v="0"/>
    <x v="0"/>
    <s v="Mutual Fund"/>
    <s v="ICICI Prudential Multi Asset Fund"/>
  </r>
  <r>
    <n v="223552"/>
    <x v="214"/>
    <x v="1566"/>
    <x v="14"/>
    <x v="1"/>
    <x v="0"/>
    <x v="0"/>
    <x v="0"/>
    <s v="Mutual Fund"/>
    <s v="Nippon India Multicap fund"/>
  </r>
  <r>
    <n v="223553"/>
    <x v="214"/>
    <x v="1566"/>
    <x v="26"/>
    <x v="1"/>
    <x v="0"/>
    <x v="0"/>
    <x v="0"/>
    <s v="Mutual Fund"/>
    <s v="Parag parikh Tax saver fund"/>
  </r>
  <r>
    <n v="223555"/>
    <x v="214"/>
    <x v="1509"/>
    <x v="14"/>
    <x v="1"/>
    <x v="0"/>
    <x v="1"/>
    <x v="0"/>
    <s v="Mutual Fund"/>
    <s v="ICICI Prudential Multi Asset Fund"/>
  </r>
  <r>
    <n v="223564"/>
    <x v="214"/>
    <x v="1123"/>
    <x v="14"/>
    <x v="1"/>
    <x v="4"/>
    <x v="0"/>
    <x v="0"/>
    <s v="Mutual Fund"/>
    <s v="ICICI Prudential Multi Asset fund"/>
  </r>
  <r>
    <n v="223565"/>
    <x v="214"/>
    <x v="1118"/>
    <x v="4"/>
    <x v="0"/>
    <x v="4"/>
    <x v="0"/>
    <x v="0"/>
    <s v="Mutual Fund"/>
    <s v="ICICI Prudential Multi Asset fund"/>
  </r>
  <r>
    <n v="223566"/>
    <x v="214"/>
    <x v="1123"/>
    <x v="4"/>
    <x v="0"/>
    <x v="4"/>
    <x v="0"/>
    <x v="0"/>
    <s v="Mutual Fund"/>
    <s v="HDFC FOCUSSED 30 FUND"/>
  </r>
  <r>
    <n v="223567"/>
    <x v="215"/>
    <x v="1567"/>
    <x v="11"/>
    <x v="0"/>
    <x v="6"/>
    <x v="1"/>
    <x v="0"/>
    <s v="Mutual Fund"/>
    <s v="ICICI PRUDENTIAL MULTI ASSET FUND"/>
  </r>
  <r>
    <n v="223568"/>
    <x v="215"/>
    <x v="1567"/>
    <x v="11"/>
    <x v="0"/>
    <x v="6"/>
    <x v="1"/>
    <x v="0"/>
    <s v="Mutual Fund"/>
    <s v="HDFC MULTI CAP FUND"/>
  </r>
  <r>
    <n v="223575"/>
    <x v="215"/>
    <x v="104"/>
    <x v="20"/>
    <x v="1"/>
    <x v="6"/>
    <x v="0"/>
    <x v="1"/>
    <s v="Mutual Fund"/>
    <s v="PARAG PARIKH FLEXI CAP FUND"/>
  </r>
  <r>
    <n v="223576"/>
    <x v="215"/>
    <x v="104"/>
    <x v="24"/>
    <x v="1"/>
    <x v="6"/>
    <x v="0"/>
    <x v="1"/>
    <s v="Mutual Fund"/>
    <s v="ICICI PRUDENTIAL MULTI ASSET FUND"/>
  </r>
  <r>
    <n v="223579"/>
    <x v="215"/>
    <x v="932"/>
    <x v="1"/>
    <x v="0"/>
    <x v="6"/>
    <x v="0"/>
    <x v="1"/>
    <s v="Mutual Fund"/>
    <s v="HDFC MULTI CAP FUND"/>
  </r>
  <r>
    <n v="223571"/>
    <x v="215"/>
    <x v="1235"/>
    <x v="6"/>
    <x v="1"/>
    <x v="2"/>
    <x v="0"/>
    <x v="0"/>
    <s v="Mutual Fund"/>
    <s v="ICICI Prudential Multi-Asset Fund"/>
  </r>
  <r>
    <n v="223572"/>
    <x v="215"/>
    <x v="337"/>
    <x v="6"/>
    <x v="1"/>
    <x v="2"/>
    <x v="0"/>
    <x v="0"/>
    <s v="Mutual Fund"/>
    <s v="Mirae Asset Flexi-cap Fund"/>
  </r>
  <r>
    <n v="223573"/>
    <x v="215"/>
    <x v="337"/>
    <x v="6"/>
    <x v="1"/>
    <x v="2"/>
    <x v="0"/>
    <x v="0"/>
    <s v="Mutual Fund"/>
    <s v="Quant Flexi-Cap Fund"/>
  </r>
  <r>
    <n v="223578"/>
    <x v="215"/>
    <x v="421"/>
    <x v="4"/>
    <x v="0"/>
    <x v="2"/>
    <x v="0"/>
    <x v="0"/>
    <s v="Mutual Fund"/>
    <s v="Mirae Asset Great Consumer Fund"/>
  </r>
  <r>
    <n v="223577"/>
    <x v="215"/>
    <x v="421"/>
    <x v="4"/>
    <x v="0"/>
    <x v="2"/>
    <x v="0"/>
    <x v="0"/>
    <s v="Mutual Fund"/>
    <s v="Kotak Multicap Fund"/>
  </r>
  <r>
    <n v="223574"/>
    <x v="215"/>
    <x v="1479"/>
    <x v="4"/>
    <x v="1"/>
    <x v="2"/>
    <x v="0"/>
    <x v="0"/>
    <s v="Mutual Fund"/>
    <s v="Parag Parikh Tax Saver Fund"/>
  </r>
  <r>
    <n v="223569"/>
    <x v="215"/>
    <x v="1568"/>
    <x v="19"/>
    <x v="0"/>
    <x v="0"/>
    <x v="0"/>
    <x v="0"/>
    <s v="Mutual Fund"/>
    <s v="Kotak Multicap fund"/>
  </r>
  <r>
    <n v="223570"/>
    <x v="215"/>
    <x v="1568"/>
    <x v="19"/>
    <x v="0"/>
    <x v="0"/>
    <x v="0"/>
    <x v="0"/>
    <s v="Mutual Fund"/>
    <s v="Quant Absolute Fund"/>
  </r>
  <r>
    <n v="224586"/>
    <x v="216"/>
    <x v="1185"/>
    <x v="6"/>
    <x v="1"/>
    <x v="5"/>
    <x v="0"/>
    <x v="0"/>
    <s v="Mutual Fund"/>
    <s v="HDFC Focused 30 Fund"/>
  </r>
  <r>
    <n v="224588"/>
    <x v="216"/>
    <x v="1071"/>
    <x v="0"/>
    <x v="0"/>
    <x v="5"/>
    <x v="0"/>
    <x v="0"/>
    <s v="Mutual Fund"/>
    <s v="JM Flexicap Fund"/>
  </r>
  <r>
    <n v="224587"/>
    <x v="216"/>
    <x v="1569"/>
    <x v="5"/>
    <x v="0"/>
    <x v="5"/>
    <x v="0"/>
    <x v="0"/>
    <s v="Mutual Fund"/>
    <s v="HDFC Mid-Cap Opportunities"/>
  </r>
  <r>
    <n v="224579"/>
    <x v="216"/>
    <x v="313"/>
    <x v="0"/>
    <x v="0"/>
    <x v="6"/>
    <x v="0"/>
    <x v="0"/>
    <s v="Mutual Fund"/>
    <s v="ICICI PRUDENTIAL MULTI ASSET FUND"/>
  </r>
  <r>
    <n v="224580"/>
    <x v="216"/>
    <x v="313"/>
    <x v="0"/>
    <x v="0"/>
    <x v="6"/>
    <x v="0"/>
    <x v="0"/>
    <s v="Mutual Fund"/>
    <s v="KOTAK MULTI CAP FUND"/>
  </r>
  <r>
    <n v="224585"/>
    <x v="216"/>
    <x v="1479"/>
    <x v="0"/>
    <x v="1"/>
    <x v="2"/>
    <x v="0"/>
    <x v="0"/>
    <s v="Mutual Fund"/>
    <s v="Mirae Asset Tax Saver Fund"/>
  </r>
  <r>
    <n v="224584"/>
    <x v="216"/>
    <x v="416"/>
    <x v="28"/>
    <x v="1"/>
    <x v="2"/>
    <x v="0"/>
    <x v="0"/>
    <s v="Mutual Fund"/>
    <s v="Mirae Asset Flexi-cap Fund"/>
  </r>
  <r>
    <n v="224615"/>
    <x v="217"/>
    <x v="1570"/>
    <x v="1"/>
    <x v="0"/>
    <x v="1"/>
    <x v="0"/>
    <x v="0"/>
    <s v="Mutual Fund"/>
    <s v="Nippon India MULTI CAP FUND"/>
  </r>
  <r>
    <n v="224616"/>
    <x v="217"/>
    <x v="1570"/>
    <x v="1"/>
    <x v="0"/>
    <x v="1"/>
    <x v="0"/>
    <x v="0"/>
    <s v="Mutual Fund"/>
    <s v="Nippon India SMALL CAP FUND"/>
  </r>
  <r>
    <n v="224589"/>
    <x v="217"/>
    <x v="1571"/>
    <x v="1"/>
    <x v="0"/>
    <x v="1"/>
    <x v="0"/>
    <x v="0"/>
    <s v="Mutual Fund"/>
    <s v="Nippon India GROWTH FUND"/>
  </r>
  <r>
    <n v="224606"/>
    <x v="217"/>
    <x v="1543"/>
    <x v="23"/>
    <x v="1"/>
    <x v="5"/>
    <x v="0"/>
    <x v="1"/>
    <s v="Mutual Fund"/>
    <s v="ICICI PRU Multi Asset Fund"/>
  </r>
  <r>
    <n v="224607"/>
    <x v="217"/>
    <x v="1543"/>
    <x v="6"/>
    <x v="1"/>
    <x v="5"/>
    <x v="0"/>
    <x v="1"/>
    <s v="Mutual Fund"/>
    <s v="Quant Flexicap Fund"/>
  </r>
  <r>
    <n v="224608"/>
    <x v="217"/>
    <x v="1543"/>
    <x v="6"/>
    <x v="1"/>
    <x v="5"/>
    <x v="0"/>
    <x v="1"/>
    <s v="Mutual Fund"/>
    <s v="kotak Multicap Fund"/>
  </r>
  <r>
    <n v="224601"/>
    <x v="217"/>
    <x v="1572"/>
    <x v="3"/>
    <x v="0"/>
    <x v="3"/>
    <x v="1"/>
    <x v="0"/>
    <s v="Mutual Fund"/>
    <s v="Quant Tax Plan Fund"/>
  </r>
  <r>
    <n v="224602"/>
    <x v="217"/>
    <x v="1572"/>
    <x v="3"/>
    <x v="0"/>
    <x v="3"/>
    <x v="1"/>
    <x v="0"/>
    <s v="Mutual Fund"/>
    <s v="ICICI Multi Asset Fund"/>
  </r>
  <r>
    <n v="224603"/>
    <x v="217"/>
    <x v="1572"/>
    <x v="10"/>
    <x v="0"/>
    <x v="3"/>
    <x v="1"/>
    <x v="0"/>
    <s v="Mutual Fund"/>
    <s v="Mirae Asset flexi cap fund"/>
  </r>
  <r>
    <n v="224594"/>
    <x v="217"/>
    <x v="57"/>
    <x v="0"/>
    <x v="0"/>
    <x v="6"/>
    <x v="0"/>
    <x v="1"/>
    <s v="Mutual Fund"/>
    <s v="ICICI PRUDENTIAL MULTI ASSET FUND"/>
  </r>
  <r>
    <n v="224595"/>
    <x v="217"/>
    <x v="57"/>
    <x v="8"/>
    <x v="0"/>
    <x v="6"/>
    <x v="0"/>
    <x v="1"/>
    <s v="Mutual Fund"/>
    <s v="HDFC FOCUSED 30 FUND"/>
  </r>
  <r>
    <n v="224605"/>
    <x v="217"/>
    <x v="1573"/>
    <x v="0"/>
    <x v="0"/>
    <x v="6"/>
    <x v="0"/>
    <x v="1"/>
    <s v="Mutual Fund"/>
    <s v="HDFC FOCUSED 30 FUND"/>
  </r>
  <r>
    <n v="224604"/>
    <x v="217"/>
    <x v="59"/>
    <x v="25"/>
    <x v="1"/>
    <x v="6"/>
    <x v="0"/>
    <x v="0"/>
    <s v="Mutual Fund"/>
    <s v="KOTAK MULTI CAP FUND"/>
  </r>
  <r>
    <n v="224593"/>
    <x v="217"/>
    <x v="57"/>
    <x v="8"/>
    <x v="0"/>
    <x v="6"/>
    <x v="0"/>
    <x v="0"/>
    <s v="Mutual Fund"/>
    <s v="KOTAK MULTI CAP FUND"/>
  </r>
  <r>
    <n v="224596"/>
    <x v="217"/>
    <x v="1574"/>
    <x v="0"/>
    <x v="0"/>
    <x v="2"/>
    <x v="0"/>
    <x v="0"/>
    <s v="Mutual Fund"/>
    <s v="HDFC Focused 30 Fund"/>
  </r>
  <r>
    <n v="224597"/>
    <x v="217"/>
    <x v="1574"/>
    <x v="0"/>
    <x v="0"/>
    <x v="2"/>
    <x v="0"/>
    <x v="0"/>
    <s v="Mutual Fund"/>
    <s v="Mirae Asset Multi-cap Fund"/>
  </r>
  <r>
    <n v="224598"/>
    <x v="217"/>
    <x v="1575"/>
    <x v="0"/>
    <x v="0"/>
    <x v="0"/>
    <x v="1"/>
    <x v="0"/>
    <s v="Mutual Fund"/>
    <s v="Parag parikh Tax saver fund"/>
  </r>
  <r>
    <n v="224599"/>
    <x v="217"/>
    <x v="1575"/>
    <x v="0"/>
    <x v="0"/>
    <x v="0"/>
    <x v="1"/>
    <x v="0"/>
    <s v="Mutual Fund"/>
    <s v="Kotak tax saver fund"/>
  </r>
  <r>
    <n v="224600"/>
    <x v="217"/>
    <x v="1575"/>
    <x v="0"/>
    <x v="0"/>
    <x v="0"/>
    <x v="1"/>
    <x v="0"/>
    <s v="Mutual Fund"/>
    <s v="Kotak Multicap fund"/>
  </r>
  <r>
    <n v="224591"/>
    <x v="217"/>
    <x v="1576"/>
    <x v="3"/>
    <x v="0"/>
    <x v="0"/>
    <x v="1"/>
    <x v="0"/>
    <s v="Mutual Fund"/>
    <s v="ICICI Prudential Multi Asset Fund"/>
  </r>
  <r>
    <n v="224592"/>
    <x v="217"/>
    <x v="1576"/>
    <x v="3"/>
    <x v="0"/>
    <x v="0"/>
    <x v="1"/>
    <x v="0"/>
    <s v="Mutual Fund"/>
    <s v="Nippon India Multicap fund"/>
  </r>
  <r>
    <n v="224609"/>
    <x v="217"/>
    <x v="709"/>
    <x v="5"/>
    <x v="0"/>
    <x v="0"/>
    <x v="0"/>
    <x v="0"/>
    <s v="Mutual Fund"/>
    <s v="Kotak Multicap fund"/>
  </r>
  <r>
    <n v="224590"/>
    <x v="217"/>
    <x v="1241"/>
    <x v="14"/>
    <x v="1"/>
    <x v="0"/>
    <x v="0"/>
    <x v="0"/>
    <s v="Mutual Fund"/>
    <s v="ICICI Prudential Multi Asset Fund"/>
  </r>
  <r>
    <n v="224613"/>
    <x v="218"/>
    <x v="1496"/>
    <x v="1"/>
    <x v="0"/>
    <x v="1"/>
    <x v="0"/>
    <x v="0"/>
    <s v="Mutual Fund"/>
    <s v="HDFC Focused 30 Fund"/>
  </r>
  <r>
    <n v="224614"/>
    <x v="218"/>
    <x v="1496"/>
    <x v="3"/>
    <x v="0"/>
    <x v="1"/>
    <x v="0"/>
    <x v="0"/>
    <s v="Mutual Fund"/>
    <s v="KOTAK MULTICAP FUND"/>
  </r>
  <r>
    <n v="224620"/>
    <x v="218"/>
    <x v="1577"/>
    <x v="11"/>
    <x v="0"/>
    <x v="2"/>
    <x v="0"/>
    <x v="0"/>
    <s v="Mutual Fund"/>
    <s v="ICICI Prudential Multi-Asset Fund"/>
  </r>
  <r>
    <n v="224621"/>
    <x v="218"/>
    <x v="1577"/>
    <x v="11"/>
    <x v="0"/>
    <x v="2"/>
    <x v="0"/>
    <x v="0"/>
    <s v="Mutual Fund"/>
    <s v="Mirae Asset Emerging Blue-chip Fund"/>
  </r>
  <r>
    <n v="224622"/>
    <x v="218"/>
    <x v="1577"/>
    <x v="0"/>
    <x v="0"/>
    <x v="2"/>
    <x v="0"/>
    <x v="0"/>
    <s v="Mutual Fund"/>
    <s v="HDFC MULTI-CAP FUND"/>
  </r>
  <r>
    <n v="224610"/>
    <x v="218"/>
    <x v="709"/>
    <x v="27"/>
    <x v="1"/>
    <x v="0"/>
    <x v="0"/>
    <x v="0"/>
    <s v="Mutual Fund"/>
    <s v="JM Flexi Cap fund"/>
  </r>
  <r>
    <n v="224611"/>
    <x v="218"/>
    <x v="1578"/>
    <x v="0"/>
    <x v="0"/>
    <x v="0"/>
    <x v="1"/>
    <x v="0"/>
    <s v="Mutual Fund"/>
    <s v="SBI Magnum Childrens Benefit fund - Investment Plan"/>
  </r>
  <r>
    <n v="224612"/>
    <x v="218"/>
    <x v="1579"/>
    <x v="1"/>
    <x v="0"/>
    <x v="0"/>
    <x v="1"/>
    <x v="0"/>
    <s v="Mutual Fund"/>
    <s v="ICICI Prudential Multi Asset Fund"/>
  </r>
  <r>
    <n v="224617"/>
    <x v="218"/>
    <x v="591"/>
    <x v="1"/>
    <x v="0"/>
    <x v="0"/>
    <x v="0"/>
    <x v="2"/>
    <s v="Mutual Fund"/>
    <s v="Parag parikh Flexi Cap Fund"/>
  </r>
  <r>
    <n v="224618"/>
    <x v="218"/>
    <x v="1580"/>
    <x v="1"/>
    <x v="0"/>
    <x v="0"/>
    <x v="0"/>
    <x v="2"/>
    <s v="Mutual Fund"/>
    <s v="Mirae Asset Hybrid equity Fund"/>
  </r>
  <r>
    <n v="224619"/>
    <x v="218"/>
    <x v="1580"/>
    <x v="1"/>
    <x v="0"/>
    <x v="0"/>
    <x v="0"/>
    <x v="2"/>
    <s v="Mutual Fund"/>
    <s v="PGIM India flexi cap fund"/>
  </r>
  <r>
    <n v="224625"/>
    <x v="219"/>
    <x v="1581"/>
    <x v="11"/>
    <x v="0"/>
    <x v="1"/>
    <x v="1"/>
    <x v="0"/>
    <s v="Mutual Fund"/>
    <s v="ppfas tax saver fund"/>
  </r>
  <r>
    <n v="224626"/>
    <x v="219"/>
    <x v="1581"/>
    <x v="11"/>
    <x v="0"/>
    <x v="1"/>
    <x v="1"/>
    <x v="0"/>
    <s v="Mutual Fund"/>
    <s v="quant tax saver fund"/>
  </r>
  <r>
    <n v="224623"/>
    <x v="219"/>
    <x v="752"/>
    <x v="94"/>
    <x v="1"/>
    <x v="5"/>
    <x v="0"/>
    <x v="1"/>
    <s v="Mutual Fund"/>
    <s v="HDFC Focused 30 Fund"/>
  </r>
  <r>
    <n v="224627"/>
    <x v="219"/>
    <x v="1582"/>
    <x v="11"/>
    <x v="0"/>
    <x v="2"/>
    <x v="1"/>
    <x v="0"/>
    <s v="Mutual Fund"/>
    <s v="ICICI PRUDENTIAL MULTI CAP FUND"/>
  </r>
  <r>
    <n v="224628"/>
    <x v="219"/>
    <x v="1582"/>
    <x v="11"/>
    <x v="0"/>
    <x v="2"/>
    <x v="1"/>
    <x v="0"/>
    <s v="Mutual Fund"/>
    <s v="MIRAE ASSET MULTI CAP FUND"/>
  </r>
  <r>
    <n v="224624"/>
    <x v="219"/>
    <x v="665"/>
    <x v="11"/>
    <x v="0"/>
    <x v="0"/>
    <x v="0"/>
    <x v="1"/>
    <s v="Mutual Fund"/>
    <s v="Axis Small Cap fund"/>
  </r>
  <r>
    <n v="224643"/>
    <x v="220"/>
    <x v="1583"/>
    <x v="7"/>
    <x v="0"/>
    <x v="0"/>
    <x v="1"/>
    <x v="0"/>
    <s v="Mutual Fund"/>
    <s v="ICICI Prudential Multi Asset Fund"/>
  </r>
  <r>
    <n v="224642"/>
    <x v="220"/>
    <x v="1302"/>
    <x v="1"/>
    <x v="0"/>
    <x v="0"/>
    <x v="0"/>
    <x v="2"/>
    <s v="Mutual Fund"/>
    <s v="Bank of India Flexi Cap fund"/>
  </r>
  <r>
    <n v="224634"/>
    <x v="220"/>
    <x v="678"/>
    <x v="1"/>
    <x v="0"/>
    <x v="0"/>
    <x v="0"/>
    <x v="1"/>
    <s v="Mutual Fund"/>
    <s v="Parag parikh Tax saver fund"/>
  </r>
  <r>
    <n v="224639"/>
    <x v="220"/>
    <x v="1584"/>
    <x v="1"/>
    <x v="0"/>
    <x v="0"/>
    <x v="0"/>
    <x v="1"/>
    <s v="Mutual Fund"/>
    <s v="ICICI Prudential Multi Asset Fund"/>
  </r>
  <r>
    <n v="225645"/>
    <x v="220"/>
    <x v="1585"/>
    <x v="1"/>
    <x v="0"/>
    <x v="1"/>
    <x v="0"/>
    <x v="0"/>
    <s v="Mutual Fund"/>
    <s v="quant Small Cap Fund"/>
  </r>
  <r>
    <n v="224641"/>
    <x v="220"/>
    <x v="193"/>
    <x v="1"/>
    <x v="0"/>
    <x v="0"/>
    <x v="0"/>
    <x v="2"/>
    <s v="Mutual Fund"/>
    <s v="Mirae Asset midcap fund"/>
  </r>
  <r>
    <n v="224640"/>
    <x v="220"/>
    <x v="1584"/>
    <x v="1"/>
    <x v="0"/>
    <x v="0"/>
    <x v="0"/>
    <x v="1"/>
    <s v="Mutual Fund"/>
    <s v="Nippon India Multicap fund"/>
  </r>
  <r>
    <n v="224635"/>
    <x v="220"/>
    <x v="1586"/>
    <x v="5"/>
    <x v="0"/>
    <x v="6"/>
    <x v="0"/>
    <x v="0"/>
    <s v="Mutual Fund"/>
    <s v="ICICI PRUDENTIAL MULTI ASSET FUND"/>
  </r>
  <r>
    <n v="224637"/>
    <x v="220"/>
    <x v="416"/>
    <x v="0"/>
    <x v="0"/>
    <x v="2"/>
    <x v="0"/>
    <x v="0"/>
    <s v="Mutual Fund"/>
    <s v="Quant quantamental fund"/>
  </r>
  <r>
    <n v="224636"/>
    <x v="220"/>
    <x v="1586"/>
    <x v="5"/>
    <x v="0"/>
    <x v="6"/>
    <x v="0"/>
    <x v="0"/>
    <s v="Mutual Fund"/>
    <s v="KOTAK MULTI CAP FUND"/>
  </r>
  <r>
    <n v="225646"/>
    <x v="220"/>
    <x v="1585"/>
    <x v="1"/>
    <x v="0"/>
    <x v="1"/>
    <x v="0"/>
    <x v="0"/>
    <s v="Mutual Fund"/>
    <s v="Mirae Asset Multicap Fund"/>
  </r>
  <r>
    <n v="224632"/>
    <x v="220"/>
    <x v="678"/>
    <x v="7"/>
    <x v="0"/>
    <x v="0"/>
    <x v="0"/>
    <x v="0"/>
    <s v="Mutual Fund"/>
    <s v="Parag parikh Tax saver fund"/>
  </r>
  <r>
    <n v="224633"/>
    <x v="220"/>
    <x v="678"/>
    <x v="1"/>
    <x v="0"/>
    <x v="0"/>
    <x v="0"/>
    <x v="2"/>
    <s v="Mutual Fund"/>
    <s v="Mirae Asset Tax saver fund"/>
  </r>
  <r>
    <n v="224638"/>
    <x v="220"/>
    <x v="156"/>
    <x v="1"/>
    <x v="0"/>
    <x v="0"/>
    <x v="0"/>
    <x v="1"/>
    <s v="Mutual Fund"/>
    <s v="ICICI Prudential Multi Asset Fund"/>
  </r>
  <r>
    <n v="224644"/>
    <x v="220"/>
    <x v="1583"/>
    <x v="7"/>
    <x v="0"/>
    <x v="0"/>
    <x v="1"/>
    <x v="0"/>
    <s v="Mutual Fund"/>
    <s v="JM Flexi Cap fund"/>
  </r>
  <r>
    <n v="225643"/>
    <x v="221"/>
    <x v="1587"/>
    <x v="6"/>
    <x v="1"/>
    <x v="2"/>
    <x v="1"/>
    <x v="0"/>
    <s v="Mutual Fund"/>
    <s v="ICICI Prudential Multi-Asset Fund"/>
  </r>
  <r>
    <n v="225652"/>
    <x v="221"/>
    <x v="1588"/>
    <x v="11"/>
    <x v="0"/>
    <x v="2"/>
    <x v="0"/>
    <x v="0"/>
    <s v="Mutual Fund"/>
    <s v="HDFC Focused 30 Fund"/>
  </r>
  <r>
    <n v="225651"/>
    <x v="221"/>
    <x v="1588"/>
    <x v="11"/>
    <x v="0"/>
    <x v="2"/>
    <x v="0"/>
    <x v="0"/>
    <s v="Mutual Fund"/>
    <s v="Kotak Multicap Fund"/>
  </r>
  <r>
    <n v="225642"/>
    <x v="221"/>
    <x v="1589"/>
    <x v="3"/>
    <x v="0"/>
    <x v="0"/>
    <x v="0"/>
    <x v="0"/>
    <s v="Mutual Fund"/>
    <s v="Parag parikh Tax saver fund"/>
  </r>
  <r>
    <n v="225647"/>
    <x v="221"/>
    <x v="416"/>
    <x v="28"/>
    <x v="1"/>
    <x v="2"/>
    <x v="0"/>
    <x v="0"/>
    <s v="Mutual Fund"/>
    <s v="Quant Flexi-Cap Fund"/>
  </r>
  <r>
    <n v="225644"/>
    <x v="221"/>
    <x v="1587"/>
    <x v="6"/>
    <x v="1"/>
    <x v="2"/>
    <x v="1"/>
    <x v="0"/>
    <s v="Mutual Fund"/>
    <s v="Kotak Multicap Fund"/>
  </r>
  <r>
    <n v="225655"/>
    <x v="221"/>
    <x v="1590"/>
    <x v="95"/>
    <x v="1"/>
    <x v="5"/>
    <x v="0"/>
    <x v="0"/>
    <s v="Mutual Fund"/>
    <s v="kotak Multicap Fund"/>
  </r>
  <r>
    <n v="225654"/>
    <x v="221"/>
    <x v="1591"/>
    <x v="80"/>
    <x v="1"/>
    <x v="6"/>
    <x v="0"/>
    <x v="1"/>
    <s v="Mutual Fund"/>
    <s v="KOTAK MULTI CAP FUND"/>
  </r>
  <r>
    <n v="225656"/>
    <x v="221"/>
    <x v="645"/>
    <x v="7"/>
    <x v="0"/>
    <x v="5"/>
    <x v="0"/>
    <x v="2"/>
    <s v="Mutual Fund"/>
    <s v="ICICI Prudential Value Discovery Fund"/>
  </r>
  <r>
    <n v="225657"/>
    <x v="221"/>
    <x v="666"/>
    <x v="0"/>
    <x v="0"/>
    <x v="1"/>
    <x v="0"/>
    <x v="0"/>
    <s v="Mutual Fund"/>
    <s v="Mirae Asset Multicap Fund"/>
  </r>
  <r>
    <n v="225649"/>
    <x v="221"/>
    <x v="611"/>
    <x v="1"/>
    <x v="1"/>
    <x v="2"/>
    <x v="0"/>
    <x v="1"/>
    <s v="Mutual Fund"/>
    <s v="Quant Flexi-Cap Fund"/>
  </r>
  <r>
    <n v="225650"/>
    <x v="221"/>
    <x v="611"/>
    <x v="28"/>
    <x v="1"/>
    <x v="2"/>
    <x v="0"/>
    <x v="0"/>
    <s v="Mutual Fund"/>
    <s v="Quant Flexi-Cap Fund"/>
  </r>
  <r>
    <n v="225653"/>
    <x v="221"/>
    <x v="1592"/>
    <x v="1"/>
    <x v="0"/>
    <x v="6"/>
    <x v="0"/>
    <x v="0"/>
    <s v="Mutual Fund"/>
    <s v="HDFC MULTI CAP FUND"/>
  </r>
  <r>
    <n v="225648"/>
    <x v="221"/>
    <x v="611"/>
    <x v="6"/>
    <x v="1"/>
    <x v="2"/>
    <x v="0"/>
    <x v="1"/>
    <s v="Mutual Fund"/>
    <s v="Kotak Multicap Fund"/>
  </r>
  <r>
    <n v="225659"/>
    <x v="222"/>
    <x v="1593"/>
    <x v="1"/>
    <x v="0"/>
    <x v="0"/>
    <x v="0"/>
    <x v="0"/>
    <s v="Mutual Fund"/>
    <s v="ICICI Prudential Multi Asset Fund"/>
  </r>
  <r>
    <n v="225658"/>
    <x v="222"/>
    <x v="1593"/>
    <x v="3"/>
    <x v="0"/>
    <x v="0"/>
    <x v="0"/>
    <x v="1"/>
    <s v="Mutual Fund"/>
    <s v="ICICI Prudential Multi Asset Fund"/>
  </r>
  <r>
    <n v="225661"/>
    <x v="222"/>
    <x v="1185"/>
    <x v="9"/>
    <x v="1"/>
    <x v="5"/>
    <x v="0"/>
    <x v="0"/>
    <s v="Mutual Fund"/>
    <s v="HDFC Focused 30 Fund"/>
  </r>
  <r>
    <n v="225660"/>
    <x v="222"/>
    <x v="1594"/>
    <x v="7"/>
    <x v="0"/>
    <x v="3"/>
    <x v="0"/>
    <x v="2"/>
    <s v="Mutual Fund"/>
    <s v="PARAG PARIKH FLEXI CAP FUND"/>
  </r>
  <r>
    <n v="225662"/>
    <x v="222"/>
    <x v="1325"/>
    <x v="11"/>
    <x v="0"/>
    <x v="6"/>
    <x v="0"/>
    <x v="2"/>
    <s v="Mutual Fund"/>
    <s v="MIRAE ASSET EMERGING BLUECHIP FUND"/>
  </r>
  <r>
    <n v="225675"/>
    <x v="223"/>
    <x v="1595"/>
    <x v="0"/>
    <x v="0"/>
    <x v="3"/>
    <x v="0"/>
    <x v="0"/>
    <s v="Mutual Fund"/>
    <s v="KOTAK SAVINGS FUND"/>
  </r>
  <r>
    <n v="225663"/>
    <x v="223"/>
    <x v="1596"/>
    <x v="28"/>
    <x v="1"/>
    <x v="6"/>
    <x v="1"/>
    <x v="0"/>
    <s v="Mutual Fund"/>
    <s v="ICICI PRUDENTIAL EQUITY &amp; DEBT FUND"/>
  </r>
  <r>
    <n v="225676"/>
    <x v="223"/>
    <x v="1595"/>
    <x v="0"/>
    <x v="0"/>
    <x v="3"/>
    <x v="0"/>
    <x v="0"/>
    <s v="Mutual Fund"/>
    <s v="ICICI Multi Asset Fund"/>
  </r>
  <r>
    <n v="225670"/>
    <x v="223"/>
    <x v="63"/>
    <x v="1"/>
    <x v="0"/>
    <x v="3"/>
    <x v="0"/>
    <x v="0"/>
    <s v="Mutual Fund"/>
    <s v="JM flexi Cap fund"/>
  </r>
  <r>
    <n v="225672"/>
    <x v="223"/>
    <x v="1479"/>
    <x v="2"/>
    <x v="1"/>
    <x v="2"/>
    <x v="0"/>
    <x v="0"/>
    <s v="Mutual Fund"/>
    <s v="Parag Parikh Tax Saver Fund"/>
  </r>
  <r>
    <n v="225669"/>
    <x v="223"/>
    <x v="1009"/>
    <x v="14"/>
    <x v="1"/>
    <x v="0"/>
    <x v="0"/>
    <x v="0"/>
    <s v="Mutual Fund"/>
    <s v="SBI Small Cap fund"/>
  </r>
  <r>
    <n v="225668"/>
    <x v="223"/>
    <x v="1009"/>
    <x v="14"/>
    <x v="1"/>
    <x v="0"/>
    <x v="0"/>
    <x v="0"/>
    <s v="Mutual Fund"/>
    <s v="ICICI Prudential Multi Asset Fund"/>
  </r>
  <r>
    <n v="225673"/>
    <x v="223"/>
    <x v="633"/>
    <x v="0"/>
    <x v="0"/>
    <x v="2"/>
    <x v="0"/>
    <x v="0"/>
    <s v="Mutual Fund"/>
    <s v="HDFC Focused 30 Fund"/>
  </r>
  <r>
    <n v="225674"/>
    <x v="223"/>
    <x v="633"/>
    <x v="0"/>
    <x v="0"/>
    <x v="2"/>
    <x v="0"/>
    <x v="0"/>
    <s v="Mutual Fund"/>
    <s v="Mirae Asset Flexi-cap Fund"/>
  </r>
  <r>
    <n v="225681"/>
    <x v="223"/>
    <x v="1597"/>
    <x v="1"/>
    <x v="0"/>
    <x v="1"/>
    <x v="0"/>
    <x v="0"/>
    <s v="Mutual Fund"/>
    <s v="HDFC MULTICAP FUND"/>
  </r>
  <r>
    <n v="225682"/>
    <x v="223"/>
    <x v="1597"/>
    <x v="1"/>
    <x v="0"/>
    <x v="1"/>
    <x v="0"/>
    <x v="0"/>
    <s v="Mutual Fund"/>
    <s v="Parag Parikh Flexi Cap Fund"/>
  </r>
  <r>
    <n v="225684"/>
    <x v="223"/>
    <x v="1598"/>
    <x v="0"/>
    <x v="0"/>
    <x v="1"/>
    <x v="0"/>
    <x v="0"/>
    <s v="Mutual Fund"/>
    <s v="ICICI Prudential Multi-Asset Fund"/>
  </r>
  <r>
    <n v="225686"/>
    <x v="223"/>
    <x v="1598"/>
    <x v="0"/>
    <x v="0"/>
    <x v="1"/>
    <x v="0"/>
    <x v="0"/>
    <s v="Mutual Fund"/>
    <s v="quant Quantamental Fund"/>
  </r>
  <r>
    <n v="225683"/>
    <x v="223"/>
    <x v="1598"/>
    <x v="0"/>
    <x v="0"/>
    <x v="1"/>
    <x v="0"/>
    <x v="0"/>
    <s v="Mutual Fund"/>
    <s v="HDFC Focused 30 Fund"/>
  </r>
  <r>
    <n v="225685"/>
    <x v="223"/>
    <x v="1598"/>
    <x v="0"/>
    <x v="0"/>
    <x v="1"/>
    <x v="0"/>
    <x v="0"/>
    <s v="Mutual Fund"/>
    <s v="Mirae Asset Multicap Fund"/>
  </r>
  <r>
    <n v="225671"/>
    <x v="223"/>
    <x v="63"/>
    <x v="1"/>
    <x v="0"/>
    <x v="3"/>
    <x v="0"/>
    <x v="0"/>
    <s v="Mutual Fund"/>
    <s v="Mahindra Large and Mid cap"/>
  </r>
  <r>
    <n v="225665"/>
    <x v="223"/>
    <x v="273"/>
    <x v="7"/>
    <x v="0"/>
    <x v="3"/>
    <x v="0"/>
    <x v="2"/>
    <s v="Mutual Fund"/>
    <s v="MIRAE ASSET HYBRID EQUITY FUND"/>
  </r>
  <r>
    <n v="225667"/>
    <x v="223"/>
    <x v="483"/>
    <x v="1"/>
    <x v="0"/>
    <x v="5"/>
    <x v="0"/>
    <x v="0"/>
    <s v="Mutual Fund"/>
    <s v="Mirae Asset Midcap Fund"/>
  </r>
  <r>
    <n v="225664"/>
    <x v="223"/>
    <x v="1060"/>
    <x v="1"/>
    <x v="0"/>
    <x v="5"/>
    <x v="0"/>
    <x v="1"/>
    <s v="Mutual Fund"/>
    <s v="kotak Multicap Fund"/>
  </r>
  <r>
    <n v="225666"/>
    <x v="223"/>
    <x v="483"/>
    <x v="1"/>
    <x v="0"/>
    <x v="5"/>
    <x v="0"/>
    <x v="0"/>
    <s v="Mutual Fund"/>
    <s v="BOI INDIA SMALL CAP FUND"/>
  </r>
  <r>
    <n v="225678"/>
    <x v="224"/>
    <x v="785"/>
    <x v="4"/>
    <x v="0"/>
    <x v="2"/>
    <x v="0"/>
    <x v="0"/>
    <s v="Mutual Fund"/>
    <s v="ICICI Prudential Multi-Asset Fund"/>
  </r>
  <r>
    <n v="225677"/>
    <x v="224"/>
    <x v="1452"/>
    <x v="1"/>
    <x v="0"/>
    <x v="6"/>
    <x v="0"/>
    <x v="0"/>
    <s v="Mutual Fund"/>
    <s v="HDFC MULTI CAP FUND"/>
  </r>
  <r>
    <n v="225680"/>
    <x v="224"/>
    <x v="785"/>
    <x v="4"/>
    <x v="0"/>
    <x v="2"/>
    <x v="0"/>
    <x v="0"/>
    <s v="Mutual Fund"/>
    <s v="Quant Flexi-Cap Fund"/>
  </r>
  <r>
    <n v="225679"/>
    <x v="224"/>
    <x v="785"/>
    <x v="4"/>
    <x v="0"/>
    <x v="2"/>
    <x v="0"/>
    <x v="0"/>
    <s v="Mutual Fund"/>
    <s v="Canara Robeco Focused Equity Fund"/>
  </r>
  <r>
    <n v="225687"/>
    <x v="224"/>
    <x v="1595"/>
    <x v="10"/>
    <x v="0"/>
    <x v="3"/>
    <x v="0"/>
    <x v="1"/>
    <s v="Mutual Fund"/>
    <s v="HDFC FOCUSED 30 FUND"/>
  </r>
  <r>
    <n v="225689"/>
    <x v="224"/>
    <x v="1065"/>
    <x v="3"/>
    <x v="0"/>
    <x v="5"/>
    <x v="0"/>
    <x v="0"/>
    <s v="Mutual Fund"/>
    <s v="HDFC Focused 30 Fund"/>
  </r>
  <r>
    <n v="225699"/>
    <x v="224"/>
    <x v="1275"/>
    <x v="0"/>
    <x v="0"/>
    <x v="1"/>
    <x v="0"/>
    <x v="0"/>
    <s v="Mutual Fund"/>
    <s v="ppfas flexi cap fund"/>
  </r>
  <r>
    <n v="225692"/>
    <x v="224"/>
    <x v="1599"/>
    <x v="1"/>
    <x v="0"/>
    <x v="1"/>
    <x v="0"/>
    <x v="0"/>
    <s v="Mutual Fund"/>
    <s v="mirae asset mid cap fund"/>
  </r>
  <r>
    <n v="225688"/>
    <x v="224"/>
    <x v="1595"/>
    <x v="1"/>
    <x v="0"/>
    <x v="3"/>
    <x v="0"/>
    <x v="2"/>
    <s v="Mutual Fund"/>
    <s v="PARAG PARIKH FLEXI CAP FUND"/>
  </r>
  <r>
    <n v="225691"/>
    <x v="224"/>
    <x v="1032"/>
    <x v="7"/>
    <x v="0"/>
    <x v="5"/>
    <x v="0"/>
    <x v="0"/>
    <s v="Mutual Fund"/>
    <s v="Mirae Asset Flexicap Fund"/>
  </r>
  <r>
    <n v="225690"/>
    <x v="224"/>
    <x v="1032"/>
    <x v="7"/>
    <x v="0"/>
    <x v="5"/>
    <x v="0"/>
    <x v="0"/>
    <s v="Mutual Fund"/>
    <s v="HDFC Focused 30 Fund"/>
  </r>
  <r>
    <n v="225694"/>
    <x v="225"/>
    <x v="1600"/>
    <x v="1"/>
    <x v="0"/>
    <x v="0"/>
    <x v="1"/>
    <x v="0"/>
    <s v="Mutual Fund"/>
    <s v="SBI Small Cap fund"/>
  </r>
  <r>
    <n v="225693"/>
    <x v="225"/>
    <x v="1600"/>
    <x v="1"/>
    <x v="0"/>
    <x v="0"/>
    <x v="1"/>
    <x v="0"/>
    <s v="Mutual Fund"/>
    <s v="HDFC Multicap Fund"/>
  </r>
  <r>
    <n v="225700"/>
    <x v="225"/>
    <x v="1601"/>
    <x v="0"/>
    <x v="0"/>
    <x v="2"/>
    <x v="0"/>
    <x v="0"/>
    <s v="Mutual Fund"/>
    <s v="Parag Parikh Tax Saver Fund"/>
  </r>
  <r>
    <n v="225695"/>
    <x v="225"/>
    <x v="1602"/>
    <x v="7"/>
    <x v="0"/>
    <x v="5"/>
    <x v="0"/>
    <x v="0"/>
    <s v="Mutual Fund"/>
    <s v="kotak Multicap Fund"/>
  </r>
  <r>
    <n v="225697"/>
    <x v="225"/>
    <x v="503"/>
    <x v="25"/>
    <x v="1"/>
    <x v="3"/>
    <x v="0"/>
    <x v="0"/>
    <s v="Mutual Fund"/>
    <s v="Mirae Asset flexi cap fund"/>
  </r>
  <r>
    <n v="225696"/>
    <x v="225"/>
    <x v="1557"/>
    <x v="7"/>
    <x v="0"/>
    <x v="2"/>
    <x v="0"/>
    <x v="0"/>
    <s v="Mutual Fund"/>
    <s v="Axis focused 25 fund"/>
  </r>
  <r>
    <n v="225698"/>
    <x v="225"/>
    <x v="503"/>
    <x v="6"/>
    <x v="1"/>
    <x v="3"/>
    <x v="0"/>
    <x v="0"/>
    <s v="Mutual Fund"/>
    <s v="HDFC FOCUSED 30 FUND"/>
  </r>
  <r>
    <n v="225707"/>
    <x v="226"/>
    <x v="713"/>
    <x v="7"/>
    <x v="0"/>
    <x v="2"/>
    <x v="0"/>
    <x v="0"/>
    <s v="Mutual Fund"/>
    <s v="Quant Flexi-Cap Fund"/>
  </r>
  <r>
    <n v="225717"/>
    <x v="226"/>
    <x v="169"/>
    <x v="4"/>
    <x v="0"/>
    <x v="2"/>
    <x v="0"/>
    <x v="0"/>
    <s v="Mutual Fund"/>
    <s v="Mirae Asset Emerging Blue-chip Fund"/>
  </r>
  <r>
    <n v="225705"/>
    <x v="226"/>
    <x v="713"/>
    <x v="7"/>
    <x v="0"/>
    <x v="2"/>
    <x v="0"/>
    <x v="0"/>
    <s v="Mutual Fund"/>
    <s v="Mirae Asset Multi-cap Fund"/>
  </r>
  <r>
    <n v="225706"/>
    <x v="226"/>
    <x v="713"/>
    <x v="7"/>
    <x v="0"/>
    <x v="2"/>
    <x v="0"/>
    <x v="0"/>
    <s v="Mutual Fund"/>
    <s v="Kotak Multicap Fund"/>
  </r>
  <r>
    <n v="225710"/>
    <x v="226"/>
    <x v="537"/>
    <x v="11"/>
    <x v="0"/>
    <x v="2"/>
    <x v="0"/>
    <x v="1"/>
    <s v="Mutual Fund"/>
    <s v="Mirae Asset Multi-cap Fund"/>
  </r>
  <r>
    <n v="225709"/>
    <x v="226"/>
    <x v="1201"/>
    <x v="3"/>
    <x v="1"/>
    <x v="0"/>
    <x v="0"/>
    <x v="0"/>
    <s v="Mutual Fund"/>
    <s v="Parag parikh Tax saver fund"/>
  </r>
  <r>
    <n v="225701"/>
    <x v="226"/>
    <x v="1603"/>
    <x v="28"/>
    <x v="1"/>
    <x v="0"/>
    <x v="1"/>
    <x v="0"/>
    <s v="Mutual Fund"/>
    <s v="ICICI Prudential Multi Asset Fund"/>
  </r>
  <r>
    <n v="225711"/>
    <x v="226"/>
    <x v="1557"/>
    <x v="11"/>
    <x v="0"/>
    <x v="2"/>
    <x v="0"/>
    <x v="0"/>
    <s v="Mutual Fund"/>
    <s v="Mirae Asset Flexi-cap Fund"/>
  </r>
  <r>
    <n v="225708"/>
    <x v="226"/>
    <x v="1201"/>
    <x v="10"/>
    <x v="1"/>
    <x v="0"/>
    <x v="0"/>
    <x v="0"/>
    <s v="Mutual Fund"/>
    <s v="BOI Tax Advantage fund"/>
  </r>
  <r>
    <n v="225713"/>
    <x v="226"/>
    <x v="1054"/>
    <x v="1"/>
    <x v="0"/>
    <x v="5"/>
    <x v="0"/>
    <x v="0"/>
    <s v="Mutual Fund"/>
    <s v="kotak Multicap Fund"/>
  </r>
  <r>
    <n v="225714"/>
    <x v="226"/>
    <x v="1604"/>
    <x v="5"/>
    <x v="0"/>
    <x v="5"/>
    <x v="0"/>
    <x v="0"/>
    <s v="Mutual Fund"/>
    <s v="Quant Flexicap Fund"/>
  </r>
  <r>
    <n v="225712"/>
    <x v="226"/>
    <x v="1054"/>
    <x v="5"/>
    <x v="0"/>
    <x v="5"/>
    <x v="0"/>
    <x v="1"/>
    <s v="Mutual Fund"/>
    <s v="kotak Multicap Fund"/>
  </r>
  <r>
    <n v="225719"/>
    <x v="226"/>
    <x v="1605"/>
    <x v="0"/>
    <x v="0"/>
    <x v="1"/>
    <x v="0"/>
    <x v="0"/>
    <s v="Mutual Fund"/>
    <s v="HDFC FOCUSED 30 FUND"/>
  </r>
  <r>
    <n v="225718"/>
    <x v="226"/>
    <x v="1605"/>
    <x v="0"/>
    <x v="0"/>
    <x v="1"/>
    <x v="0"/>
    <x v="0"/>
    <s v="Mutual Fund"/>
    <s v="Mirae Asset Multi-cap Fund"/>
  </r>
  <r>
    <n v="225715"/>
    <x v="226"/>
    <x v="1604"/>
    <x v="5"/>
    <x v="0"/>
    <x v="5"/>
    <x v="0"/>
    <x v="0"/>
    <s v="Mutual Fund"/>
    <s v="HDFC Focused 30 Fund"/>
  </r>
  <r>
    <n v="225702"/>
    <x v="226"/>
    <x v="804"/>
    <x v="18"/>
    <x v="0"/>
    <x v="5"/>
    <x v="0"/>
    <x v="1"/>
    <s v="Mutual Fund"/>
    <s v="kotak Multicap Fund"/>
  </r>
  <r>
    <n v="225703"/>
    <x v="226"/>
    <x v="992"/>
    <x v="0"/>
    <x v="0"/>
    <x v="3"/>
    <x v="0"/>
    <x v="0"/>
    <s v="Mutual Fund"/>
    <s v="HDFC FOCUSED 30 FUND"/>
  </r>
  <r>
    <n v="225704"/>
    <x v="226"/>
    <x v="948"/>
    <x v="1"/>
    <x v="0"/>
    <x v="5"/>
    <x v="0"/>
    <x v="1"/>
    <s v="Mutual Fund"/>
    <s v="HDFC Focused 30 Fund"/>
  </r>
  <r>
    <n v="225716"/>
    <x v="226"/>
    <x v="1604"/>
    <x v="7"/>
    <x v="0"/>
    <x v="5"/>
    <x v="0"/>
    <x v="0"/>
    <s v="Mutual Fund"/>
    <s v="Tata Small Cap Fund"/>
  </r>
  <r>
    <n v="225720"/>
    <x v="226"/>
    <x v="554"/>
    <x v="3"/>
    <x v="0"/>
    <x v="5"/>
    <x v="0"/>
    <x v="0"/>
    <s v="Mutual Fund"/>
    <s v="HDFC Focused 30 Fund"/>
  </r>
  <r>
    <n v="225721"/>
    <x v="227"/>
    <x v="189"/>
    <x v="0"/>
    <x v="0"/>
    <x v="2"/>
    <x v="0"/>
    <x v="1"/>
    <s v="Mutual Fund"/>
    <s v="Quant Flexi-Cap Fund"/>
  </r>
  <r>
    <n v="225724"/>
    <x v="227"/>
    <x v="59"/>
    <x v="8"/>
    <x v="0"/>
    <x v="6"/>
    <x v="0"/>
    <x v="0"/>
    <s v="Mutual Fund"/>
    <s v="MIRAE ASSET EMERGING BLUECHIP FUND"/>
  </r>
  <r>
    <n v="225723"/>
    <x v="227"/>
    <x v="189"/>
    <x v="0"/>
    <x v="0"/>
    <x v="2"/>
    <x v="0"/>
    <x v="1"/>
    <s v="Mutual Fund"/>
    <s v="Kotak Multicap Fund"/>
  </r>
  <r>
    <n v="225722"/>
    <x v="227"/>
    <x v="189"/>
    <x v="0"/>
    <x v="0"/>
    <x v="2"/>
    <x v="0"/>
    <x v="1"/>
    <s v="Mutual Fund"/>
    <s v="HDFC Focused 30 Fund"/>
  </r>
  <r>
    <n v="225730"/>
    <x v="227"/>
    <x v="618"/>
    <x v="11"/>
    <x v="0"/>
    <x v="5"/>
    <x v="0"/>
    <x v="0"/>
    <s v="Mutual Fund"/>
    <s v="kotak Multicap Fund"/>
  </r>
  <r>
    <n v="225726"/>
    <x v="227"/>
    <x v="652"/>
    <x v="6"/>
    <x v="1"/>
    <x v="1"/>
    <x v="0"/>
    <x v="0"/>
    <s v="Mutual Fund"/>
    <s v="icic pru multi asset fund"/>
  </r>
  <r>
    <n v="225729"/>
    <x v="227"/>
    <x v="618"/>
    <x v="11"/>
    <x v="0"/>
    <x v="5"/>
    <x v="0"/>
    <x v="0"/>
    <s v="Mutual Fund"/>
    <s v="HDFC Focused 30 Fund"/>
  </r>
  <r>
    <n v="225725"/>
    <x v="227"/>
    <x v="1223"/>
    <x v="11"/>
    <x v="0"/>
    <x v="6"/>
    <x v="0"/>
    <x v="1"/>
    <s v="Mutual Fund"/>
    <s v="KOTAK MULTI CAP FUND"/>
  </r>
  <r>
    <n v="225728"/>
    <x v="227"/>
    <x v="1606"/>
    <x v="1"/>
    <x v="0"/>
    <x v="5"/>
    <x v="0"/>
    <x v="0"/>
    <s v="Mutual Fund"/>
    <s v="HDFC Focused 30 Fund"/>
  </r>
  <r>
    <n v="225727"/>
    <x v="227"/>
    <x v="1607"/>
    <x v="1"/>
    <x v="0"/>
    <x v="5"/>
    <x v="1"/>
    <x v="0"/>
    <s v="Mutual Fund"/>
    <s v="HDFC Focused 30 Fund"/>
  </r>
  <r>
    <n v="225741"/>
    <x v="228"/>
    <x v="1608"/>
    <x v="0"/>
    <x v="0"/>
    <x v="4"/>
    <x v="0"/>
    <x v="0"/>
    <s v="Mutual Fund"/>
    <s v="MIRAE ASSET FLEXICAP FUND"/>
  </r>
  <r>
    <n v="225737"/>
    <x v="228"/>
    <x v="1609"/>
    <x v="4"/>
    <x v="0"/>
    <x v="4"/>
    <x v="0"/>
    <x v="0"/>
    <s v="Mutual Fund"/>
    <s v="ICICI Prudential Multi Asset fund"/>
  </r>
  <r>
    <n v="225740"/>
    <x v="228"/>
    <x v="1608"/>
    <x v="0"/>
    <x v="0"/>
    <x v="4"/>
    <x v="0"/>
    <x v="0"/>
    <s v="Mutual Fund"/>
    <s v="SBI CONTRA FUND"/>
  </r>
  <r>
    <n v="225735"/>
    <x v="228"/>
    <x v="1610"/>
    <x v="0"/>
    <x v="0"/>
    <x v="4"/>
    <x v="0"/>
    <x v="0"/>
    <s v="Mutual Fund"/>
    <s v="KOTAK TAXSAVER FUND"/>
  </r>
  <r>
    <n v="225734"/>
    <x v="228"/>
    <x v="619"/>
    <x v="6"/>
    <x v="1"/>
    <x v="4"/>
    <x v="1"/>
    <x v="0"/>
    <s v="Mutual Fund"/>
    <s v="HDFC MULTICAP FUND"/>
  </r>
  <r>
    <n v="225736"/>
    <x v="228"/>
    <x v="1609"/>
    <x v="4"/>
    <x v="0"/>
    <x v="4"/>
    <x v="0"/>
    <x v="0"/>
    <s v="Mutual Fund"/>
    <s v="JM FLEXICAP FUND"/>
  </r>
  <r>
    <n v="225732"/>
    <x v="228"/>
    <x v="1611"/>
    <x v="1"/>
    <x v="0"/>
    <x v="3"/>
    <x v="0"/>
    <x v="0"/>
    <s v="Mutual Fund"/>
    <s v="HDFC FOCUSED 30 FUND"/>
  </r>
  <r>
    <n v="225738"/>
    <x v="228"/>
    <x v="569"/>
    <x v="1"/>
    <x v="0"/>
    <x v="5"/>
    <x v="0"/>
    <x v="0"/>
    <s v="Mutual Fund"/>
    <s v="HDFC Focused 30 Fund"/>
  </r>
  <r>
    <n v="225739"/>
    <x v="228"/>
    <x v="1612"/>
    <x v="1"/>
    <x v="0"/>
    <x v="5"/>
    <x v="0"/>
    <x v="0"/>
    <s v="Mutual Fund"/>
    <s v="Mirae Asset Emerging Bluechip Fund"/>
  </r>
  <r>
    <n v="225733"/>
    <x v="228"/>
    <x v="619"/>
    <x v="6"/>
    <x v="1"/>
    <x v="4"/>
    <x v="1"/>
    <x v="0"/>
    <s v="Mutual Fund"/>
    <s v="ICICI Prudential Multi Asset fund"/>
  </r>
  <r>
    <n v="225742"/>
    <x v="228"/>
    <x v="1608"/>
    <x v="0"/>
    <x v="0"/>
    <x v="4"/>
    <x v="0"/>
    <x v="0"/>
    <s v="Mutual Fund"/>
    <s v="PARAG PARIKH FLEXICAP FUND"/>
  </r>
  <r>
    <n v="225731"/>
    <x v="228"/>
    <x v="1611"/>
    <x v="7"/>
    <x v="0"/>
    <x v="3"/>
    <x v="0"/>
    <x v="0"/>
    <s v="Mutual Fund"/>
    <s v="JM flexi Cap fund"/>
  </r>
  <r>
    <n v="226742"/>
    <x v="229"/>
    <x v="1613"/>
    <x v="3"/>
    <x v="0"/>
    <x v="6"/>
    <x v="0"/>
    <x v="0"/>
    <s v="Mutual Fund"/>
    <s v="HDFC MULTI CAP FUND"/>
  </r>
  <r>
    <n v="226740"/>
    <x v="229"/>
    <x v="283"/>
    <x v="0"/>
    <x v="0"/>
    <x v="2"/>
    <x v="0"/>
    <x v="0"/>
    <s v="Mutual Fund"/>
    <s v="Mirae Asset Emerging Blue-chip Fund"/>
  </r>
  <r>
    <n v="226743"/>
    <x v="229"/>
    <x v="1613"/>
    <x v="3"/>
    <x v="0"/>
    <x v="6"/>
    <x v="0"/>
    <x v="0"/>
    <s v="Mutual Fund"/>
    <s v="KOTAK MULTI CAP FUND"/>
  </r>
  <r>
    <n v="226741"/>
    <x v="229"/>
    <x v="1614"/>
    <x v="11"/>
    <x v="0"/>
    <x v="2"/>
    <x v="1"/>
    <x v="0"/>
    <s v="Mutual Fund"/>
    <s v="Kotak Multicap Fund"/>
  </r>
  <r>
    <n v="226745"/>
    <x v="230"/>
    <x v="1615"/>
    <x v="6"/>
    <x v="1"/>
    <x v="0"/>
    <x v="1"/>
    <x v="0"/>
    <s v="Mutual Fund"/>
    <s v="Nippon India Multicap fund"/>
  </r>
  <r>
    <n v="226744"/>
    <x v="230"/>
    <x v="1615"/>
    <x v="6"/>
    <x v="1"/>
    <x v="0"/>
    <x v="1"/>
    <x v="0"/>
    <s v="Mutual Fund"/>
    <s v="ICICI Prudential Multi Asset Fund"/>
  </r>
  <r>
    <n v="227750"/>
    <x v="231"/>
    <x v="1616"/>
    <x v="27"/>
    <x v="0"/>
    <x v="2"/>
    <x v="1"/>
    <x v="0"/>
    <s v="Mutual Fund"/>
    <s v="Kotak Multicap Fund"/>
  </r>
  <r>
    <n v="227749"/>
    <x v="231"/>
    <x v="1616"/>
    <x v="27"/>
    <x v="0"/>
    <x v="2"/>
    <x v="1"/>
    <x v="0"/>
    <s v="Mutual Fund"/>
    <s v="Mirae Asset Multi-cap Fund"/>
  </r>
  <r>
    <n v="227746"/>
    <x v="231"/>
    <x v="1579"/>
    <x v="0"/>
    <x v="1"/>
    <x v="0"/>
    <x v="0"/>
    <x v="0"/>
    <s v="Mutual Fund"/>
    <s v="Kotak Multicap fund"/>
  </r>
  <r>
    <n v="227745"/>
    <x v="231"/>
    <x v="1579"/>
    <x v="0"/>
    <x v="1"/>
    <x v="0"/>
    <x v="0"/>
    <x v="0"/>
    <s v="Mutual Fund"/>
    <s v="ICICI Prudential Multi Asset Fund"/>
  </r>
  <r>
    <n v="227751"/>
    <x v="231"/>
    <x v="1617"/>
    <x v="0"/>
    <x v="0"/>
    <x v="2"/>
    <x v="0"/>
    <x v="0"/>
    <s v="Mutual Fund"/>
    <s v="Tata Digital India Fund"/>
  </r>
  <r>
    <n v="227753"/>
    <x v="231"/>
    <x v="1018"/>
    <x v="5"/>
    <x v="0"/>
    <x v="6"/>
    <x v="0"/>
    <x v="1"/>
    <s v="Mutual Fund"/>
    <s v="HDFC FOCUSED 30 FUND"/>
  </r>
  <r>
    <n v="227744"/>
    <x v="231"/>
    <x v="652"/>
    <x v="6"/>
    <x v="1"/>
    <x v="1"/>
    <x v="0"/>
    <x v="0"/>
    <s v="Mutual Fund"/>
    <s v="HDFC Focused 30 Fund"/>
  </r>
  <r>
    <n v="227748"/>
    <x v="231"/>
    <x v="1618"/>
    <x v="0"/>
    <x v="0"/>
    <x v="2"/>
    <x v="0"/>
    <x v="0"/>
    <s v="Mutual Fund"/>
    <s v="Mirae Asset Multi-cap Fund"/>
  </r>
  <r>
    <n v="227747"/>
    <x v="231"/>
    <x v="1618"/>
    <x v="0"/>
    <x v="0"/>
    <x v="2"/>
    <x v="0"/>
    <x v="1"/>
    <s v="Mutual Fund"/>
    <s v="HDFC Focused 30 Fund"/>
  </r>
  <r>
    <n v="227752"/>
    <x v="231"/>
    <x v="1617"/>
    <x v="0"/>
    <x v="0"/>
    <x v="2"/>
    <x v="0"/>
    <x v="0"/>
    <s v="Mutual Fund"/>
    <s v="ICICI Prudential Technology Fund"/>
  </r>
  <r>
    <n v="227758"/>
    <x v="232"/>
    <x v="1619"/>
    <x v="10"/>
    <x v="0"/>
    <x v="2"/>
    <x v="0"/>
    <x v="0"/>
    <s v="Mutual Fund"/>
    <s v="Mirae Asset Multi-cap Fund"/>
  </r>
  <r>
    <n v="227761"/>
    <x v="232"/>
    <x v="1619"/>
    <x v="1"/>
    <x v="0"/>
    <x v="2"/>
    <x v="0"/>
    <x v="1"/>
    <s v="Mutual Fund"/>
    <s v="HDFC Focused 30 Fund"/>
  </r>
  <r>
    <n v="227767"/>
    <x v="232"/>
    <x v="1620"/>
    <x v="10"/>
    <x v="0"/>
    <x v="6"/>
    <x v="0"/>
    <x v="1"/>
    <s v="Mutual Fund"/>
    <s v="HDFC MULTI CAP FUND"/>
  </r>
  <r>
    <n v="227764"/>
    <x v="232"/>
    <x v="423"/>
    <x v="1"/>
    <x v="0"/>
    <x v="6"/>
    <x v="0"/>
    <x v="1"/>
    <s v="Mutual Fund"/>
    <s v="KOTAK MULTI CAP FUND"/>
  </r>
  <r>
    <n v="227756"/>
    <x v="232"/>
    <x v="115"/>
    <x v="6"/>
    <x v="1"/>
    <x v="0"/>
    <x v="0"/>
    <x v="0"/>
    <s v="Mutual Fund"/>
    <s v="Parag parikh Tax saver fund"/>
  </r>
  <r>
    <n v="227755"/>
    <x v="232"/>
    <x v="90"/>
    <x v="3"/>
    <x v="0"/>
    <x v="0"/>
    <x v="0"/>
    <x v="0"/>
    <s v="Mutual Fund"/>
    <s v="Kotak Multicap fund"/>
  </r>
  <r>
    <n v="227759"/>
    <x v="232"/>
    <x v="1619"/>
    <x v="1"/>
    <x v="0"/>
    <x v="2"/>
    <x v="0"/>
    <x v="0"/>
    <s v="Mutual Fund"/>
    <s v="Parag Parikh Tax Saver Fund"/>
  </r>
  <r>
    <n v="227760"/>
    <x v="232"/>
    <x v="1619"/>
    <x v="1"/>
    <x v="0"/>
    <x v="2"/>
    <x v="0"/>
    <x v="1"/>
    <s v="Mutual Fund"/>
    <s v="Mirae Asset Tax Saver Fund"/>
  </r>
  <r>
    <n v="227754"/>
    <x v="232"/>
    <x v="456"/>
    <x v="4"/>
    <x v="1"/>
    <x v="5"/>
    <x v="0"/>
    <x v="0"/>
    <s v="Mutual Fund"/>
    <s v="Kotak Tax Saver Fund"/>
  </r>
  <r>
    <n v="227768"/>
    <x v="232"/>
    <x v="1621"/>
    <x v="7"/>
    <x v="0"/>
    <x v="5"/>
    <x v="0"/>
    <x v="2"/>
    <s v="Mutual Fund"/>
    <s v="Nippon India Multicap Fund"/>
  </r>
  <r>
    <n v="227769"/>
    <x v="232"/>
    <x v="1622"/>
    <x v="3"/>
    <x v="0"/>
    <x v="1"/>
    <x v="1"/>
    <x v="0"/>
    <s v="Mutual Fund"/>
    <s v="hdfc focused 30 fund"/>
  </r>
  <r>
    <n v="227770"/>
    <x v="232"/>
    <x v="1501"/>
    <x v="5"/>
    <x v="0"/>
    <x v="1"/>
    <x v="1"/>
    <x v="0"/>
    <s v="Mutual Fund"/>
    <s v="hdfc focused multicap fund"/>
  </r>
  <r>
    <n v="227771"/>
    <x v="232"/>
    <x v="1501"/>
    <x v="5"/>
    <x v="0"/>
    <x v="1"/>
    <x v="1"/>
    <x v="0"/>
    <s v="Mutual Fund"/>
    <s v="icici pru multi asset fund"/>
  </r>
  <r>
    <n v="227762"/>
    <x v="232"/>
    <x v="1623"/>
    <x v="1"/>
    <x v="0"/>
    <x v="6"/>
    <x v="0"/>
    <x v="1"/>
    <s v="Mutual Fund"/>
    <s v="KOTAK MULTI CAP FUND"/>
  </r>
  <r>
    <n v="227763"/>
    <x v="232"/>
    <x v="1624"/>
    <x v="1"/>
    <x v="0"/>
    <x v="6"/>
    <x v="0"/>
    <x v="1"/>
    <s v="Mutual Fund"/>
    <s v="KOTAK MULTI CAP FUND"/>
  </r>
  <r>
    <n v="227766"/>
    <x v="232"/>
    <x v="1613"/>
    <x v="3"/>
    <x v="0"/>
    <x v="6"/>
    <x v="0"/>
    <x v="1"/>
    <s v="Mutual Fund"/>
    <s v="QUANT FLEXI CAP FUND"/>
  </r>
  <r>
    <n v="227757"/>
    <x v="232"/>
    <x v="1065"/>
    <x v="1"/>
    <x v="0"/>
    <x v="3"/>
    <x v="1"/>
    <x v="0"/>
    <s v="Mutual Fund"/>
    <s v="Mirae Asset flexi cap fund"/>
  </r>
  <r>
    <n v="227765"/>
    <x v="232"/>
    <x v="423"/>
    <x v="1"/>
    <x v="0"/>
    <x v="6"/>
    <x v="0"/>
    <x v="1"/>
    <s v="Mutual Fund"/>
    <s v="HDFC FOCUSED 30 FUND"/>
  </r>
  <r>
    <n v="227777"/>
    <x v="233"/>
    <x v="1625"/>
    <x v="7"/>
    <x v="0"/>
    <x v="0"/>
    <x v="0"/>
    <x v="2"/>
    <s v="Mutual Fund"/>
    <s v="Edelweiss Balanced Advantage Fund"/>
  </r>
  <r>
    <n v="227775"/>
    <x v="233"/>
    <x v="381"/>
    <x v="96"/>
    <x v="1"/>
    <x v="6"/>
    <x v="0"/>
    <x v="1"/>
    <s v="Mutual Fund"/>
    <s v="MIRAE ASSET FLEXI CAP FUND"/>
  </r>
  <r>
    <n v="227779"/>
    <x v="233"/>
    <x v="381"/>
    <x v="6"/>
    <x v="1"/>
    <x v="6"/>
    <x v="0"/>
    <x v="1"/>
    <s v="Mutual Fund"/>
    <s v="ICICI PRUDENTIAL MULTI ASSET FUND"/>
  </r>
  <r>
    <n v="227776"/>
    <x v="233"/>
    <x v="632"/>
    <x v="0"/>
    <x v="0"/>
    <x v="0"/>
    <x v="0"/>
    <x v="1"/>
    <s v="Mutual Fund"/>
    <s v="ICICI Prudential Multi Asset Fund"/>
  </r>
  <r>
    <n v="227772"/>
    <x v="233"/>
    <x v="1615"/>
    <x v="0"/>
    <x v="0"/>
    <x v="0"/>
    <x v="1"/>
    <x v="0"/>
    <s v="Mutual Fund"/>
    <s v="JM Flexi Cap fund"/>
  </r>
  <r>
    <n v="227774"/>
    <x v="233"/>
    <x v="632"/>
    <x v="0"/>
    <x v="0"/>
    <x v="0"/>
    <x v="0"/>
    <x v="1"/>
    <s v="Mutual Fund"/>
    <s v="Bank of India Flexi Cap fund"/>
  </r>
  <r>
    <n v="227784"/>
    <x v="233"/>
    <x v="1137"/>
    <x v="77"/>
    <x v="0"/>
    <x v="3"/>
    <x v="0"/>
    <x v="1"/>
    <s v="Mutual Fund"/>
    <s v="Axis small fund"/>
  </r>
  <r>
    <n v="227778"/>
    <x v="233"/>
    <x v="381"/>
    <x v="6"/>
    <x v="1"/>
    <x v="6"/>
    <x v="0"/>
    <x v="1"/>
    <s v="Mutual Fund"/>
    <s v="NIPPON INDIA MULTI CAP FUND"/>
  </r>
  <r>
    <n v="227785"/>
    <x v="233"/>
    <x v="1161"/>
    <x v="1"/>
    <x v="0"/>
    <x v="5"/>
    <x v="0"/>
    <x v="0"/>
    <s v="Mutual Fund"/>
    <s v="kotak Multicap Fund"/>
  </r>
  <r>
    <n v="227783"/>
    <x v="233"/>
    <x v="1137"/>
    <x v="1"/>
    <x v="0"/>
    <x v="3"/>
    <x v="0"/>
    <x v="0"/>
    <s v="Mutual Fund"/>
    <s v="MIRAE ASSET EMERGING BLUECHIP FUND"/>
  </r>
  <r>
    <n v="227782"/>
    <x v="233"/>
    <x v="504"/>
    <x v="0"/>
    <x v="1"/>
    <x v="6"/>
    <x v="0"/>
    <x v="0"/>
    <s v="Mutual Fund"/>
    <s v="MIRAE ASSET MULTI CAP FUND"/>
  </r>
  <r>
    <n v="227773"/>
    <x v="233"/>
    <x v="381"/>
    <x v="8"/>
    <x v="1"/>
    <x v="6"/>
    <x v="0"/>
    <x v="0"/>
    <s v="Mutual Fund"/>
    <s v="MIRAE ASSET FLEXI CAP FUND"/>
  </r>
  <r>
    <n v="227781"/>
    <x v="233"/>
    <x v="1626"/>
    <x v="7"/>
    <x v="0"/>
    <x v="6"/>
    <x v="0"/>
    <x v="1"/>
    <s v="Mutual Fund"/>
    <s v="HDFC FOCUSED 30 FUND"/>
  </r>
  <r>
    <n v="227780"/>
    <x v="233"/>
    <x v="1627"/>
    <x v="5"/>
    <x v="0"/>
    <x v="6"/>
    <x v="0"/>
    <x v="1"/>
    <s v="Mutual Fund"/>
    <s v="KOTAK MULTI CAP FUND"/>
  </r>
  <r>
    <n v="227787"/>
    <x v="234"/>
    <x v="1360"/>
    <x v="0"/>
    <x v="0"/>
    <x v="0"/>
    <x v="0"/>
    <x v="0"/>
    <s v="Mutual Fund"/>
    <s v="HDFC Multicap Fund"/>
  </r>
  <r>
    <n v="227786"/>
    <x v="234"/>
    <x v="1360"/>
    <x v="0"/>
    <x v="0"/>
    <x v="0"/>
    <x v="0"/>
    <x v="0"/>
    <s v="Mutual Fund"/>
    <s v="Quant Flexi Cap Fund"/>
  </r>
  <r>
    <n v="227797"/>
    <x v="234"/>
    <x v="1614"/>
    <x v="14"/>
    <x v="1"/>
    <x v="2"/>
    <x v="0"/>
    <x v="0"/>
    <s v="Mutual Fund"/>
    <s v="Kotak Multicap Fund"/>
  </r>
  <r>
    <n v="227799"/>
    <x v="234"/>
    <x v="1628"/>
    <x v="3"/>
    <x v="0"/>
    <x v="4"/>
    <x v="0"/>
    <x v="0"/>
    <s v="Mutual Fund"/>
    <s v="HDFC FOCUSSED 30 FUND"/>
  </r>
  <r>
    <n v="227789"/>
    <x v="234"/>
    <x v="1360"/>
    <x v="0"/>
    <x v="0"/>
    <x v="0"/>
    <x v="0"/>
    <x v="0"/>
    <s v="Mutual Fund"/>
    <s v="JM Flexi Cap fund"/>
  </r>
  <r>
    <n v="227788"/>
    <x v="234"/>
    <x v="1360"/>
    <x v="0"/>
    <x v="0"/>
    <x v="0"/>
    <x v="0"/>
    <x v="0"/>
    <s v="Mutual Fund"/>
    <s v="Motilal Oswal Nifty Microcap 250 Index fund"/>
  </r>
  <r>
    <n v="227792"/>
    <x v="234"/>
    <x v="1592"/>
    <x v="62"/>
    <x v="1"/>
    <x v="6"/>
    <x v="0"/>
    <x v="0"/>
    <s v="Mutual Fund"/>
    <s v="QUANT FLEXI CAP FUND"/>
  </r>
  <r>
    <n v="227796"/>
    <x v="234"/>
    <x v="554"/>
    <x v="79"/>
    <x v="1"/>
    <x v="5"/>
    <x v="0"/>
    <x v="1"/>
    <s v="Mutual Fund"/>
    <s v="HDFC Focused 30 Fund"/>
  </r>
  <r>
    <n v="229031"/>
    <x v="234"/>
    <x v="75"/>
    <x v="11"/>
    <x v="0"/>
    <x v="3"/>
    <x v="0"/>
    <x v="1"/>
    <s v="Mutual Fund"/>
    <s v="PARAG PARIKH FLEXI CAP FUND"/>
  </r>
  <r>
    <n v="227794"/>
    <x v="234"/>
    <x v="1498"/>
    <x v="79"/>
    <x v="1"/>
    <x v="5"/>
    <x v="0"/>
    <x v="1"/>
    <s v="Mutual Fund"/>
    <s v="ICICI PRU Multi Asset Fund"/>
  </r>
  <r>
    <n v="227795"/>
    <x v="234"/>
    <x v="1498"/>
    <x v="1"/>
    <x v="1"/>
    <x v="5"/>
    <x v="0"/>
    <x v="0"/>
    <s v="Mutual Fund"/>
    <s v="ICICI PRU Multi Asset Fund"/>
  </r>
  <r>
    <n v="227790"/>
    <x v="234"/>
    <x v="1629"/>
    <x v="3"/>
    <x v="0"/>
    <x v="6"/>
    <x v="1"/>
    <x v="0"/>
    <s v="Mutual Fund"/>
    <s v="HDFC MULTI CAP FUND"/>
  </r>
  <r>
    <n v="227791"/>
    <x v="234"/>
    <x v="1592"/>
    <x v="62"/>
    <x v="1"/>
    <x v="6"/>
    <x v="0"/>
    <x v="0"/>
    <s v="Mutual Fund"/>
    <s v="HDFC MULTI CAP FUND"/>
  </r>
  <r>
    <n v="227793"/>
    <x v="234"/>
    <x v="1630"/>
    <x v="1"/>
    <x v="0"/>
    <x v="3"/>
    <x v="1"/>
    <x v="0"/>
    <s v="Mutual Fund"/>
    <s v="HDFC Multicap Fund"/>
  </r>
  <r>
    <n v="227798"/>
    <x v="234"/>
    <x v="1631"/>
    <x v="55"/>
    <x v="1"/>
    <x v="3"/>
    <x v="0"/>
    <x v="1"/>
    <s v="Mutual Fund"/>
    <s v="HDFC Multicap Fund"/>
  </r>
  <r>
    <n v="227803"/>
    <x v="235"/>
    <x v="1632"/>
    <x v="11"/>
    <x v="0"/>
    <x v="2"/>
    <x v="0"/>
    <x v="0"/>
    <s v="Mutual Fund"/>
    <s v="Kotak Multicap Fund"/>
  </r>
  <r>
    <n v="227806"/>
    <x v="235"/>
    <x v="1633"/>
    <x v="11"/>
    <x v="0"/>
    <x v="6"/>
    <x v="1"/>
    <x v="0"/>
    <s v="Mutual Fund"/>
    <s v="HDFC FOCUSED 30 FUND"/>
  </r>
  <r>
    <n v="227805"/>
    <x v="235"/>
    <x v="1633"/>
    <x v="11"/>
    <x v="0"/>
    <x v="6"/>
    <x v="1"/>
    <x v="0"/>
    <s v="Mutual Fund"/>
    <s v="ICICI PRUDENTIAL MULTI ASSET FUND"/>
  </r>
  <r>
    <n v="227800"/>
    <x v="235"/>
    <x v="1241"/>
    <x v="14"/>
    <x v="1"/>
    <x v="0"/>
    <x v="0"/>
    <x v="0"/>
    <s v="Mutual Fund"/>
    <s v="JM Flexi Cap fund"/>
  </r>
  <r>
    <n v="227802"/>
    <x v="235"/>
    <x v="1632"/>
    <x v="11"/>
    <x v="0"/>
    <x v="2"/>
    <x v="0"/>
    <x v="0"/>
    <s v="Mutual Fund"/>
    <s v="Mirae Asset Emerging Blue-chip Fund"/>
  </r>
  <r>
    <n v="227801"/>
    <x v="235"/>
    <x v="513"/>
    <x v="3"/>
    <x v="0"/>
    <x v="2"/>
    <x v="0"/>
    <x v="0"/>
    <s v="Mutual Fund"/>
    <s v="Mirae Asset Multi-cap Fund"/>
  </r>
  <r>
    <n v="227813"/>
    <x v="235"/>
    <x v="496"/>
    <x v="4"/>
    <x v="0"/>
    <x v="6"/>
    <x v="0"/>
    <x v="0"/>
    <s v="Mutual Fund"/>
    <s v="KOTAK MULTI CAP FUND"/>
  </r>
  <r>
    <n v="227807"/>
    <x v="235"/>
    <x v="1634"/>
    <x v="1"/>
    <x v="0"/>
    <x v="5"/>
    <x v="1"/>
    <x v="0"/>
    <s v="Mutual Fund"/>
    <s v="HDFC Focused 30 Fund"/>
  </r>
  <r>
    <n v="227810"/>
    <x v="235"/>
    <x v="1071"/>
    <x v="1"/>
    <x v="0"/>
    <x v="5"/>
    <x v="0"/>
    <x v="0"/>
    <s v="Mutual Fund"/>
    <s v="Tata Small Cap Fund"/>
  </r>
  <r>
    <n v="227809"/>
    <x v="235"/>
    <x v="1634"/>
    <x v="1"/>
    <x v="0"/>
    <x v="5"/>
    <x v="1"/>
    <x v="0"/>
    <s v="Mutual Fund"/>
    <s v="kotak Multicap Fund"/>
  </r>
  <r>
    <n v="227808"/>
    <x v="235"/>
    <x v="1634"/>
    <x v="1"/>
    <x v="0"/>
    <x v="5"/>
    <x v="1"/>
    <x v="0"/>
    <s v="Mutual Fund"/>
    <s v="Quant Flexicap Fund"/>
  </r>
  <r>
    <n v="227811"/>
    <x v="235"/>
    <x v="496"/>
    <x v="0"/>
    <x v="0"/>
    <x v="6"/>
    <x v="0"/>
    <x v="0"/>
    <s v="Mutual Fund"/>
    <s v="JM Flexi Cap Fund"/>
  </r>
  <r>
    <n v="227812"/>
    <x v="235"/>
    <x v="496"/>
    <x v="4"/>
    <x v="0"/>
    <x v="6"/>
    <x v="0"/>
    <x v="0"/>
    <s v="Mutual Fund"/>
    <s v="HDFC MULTI CAP FUND"/>
  </r>
  <r>
    <n v="227814"/>
    <x v="235"/>
    <x v="1635"/>
    <x v="1"/>
    <x v="0"/>
    <x v="5"/>
    <x v="0"/>
    <x v="0"/>
    <s v="Mutual Fund"/>
    <s v="kotak Multicap Fund"/>
  </r>
  <r>
    <n v="227804"/>
    <x v="235"/>
    <x v="866"/>
    <x v="1"/>
    <x v="0"/>
    <x v="3"/>
    <x v="0"/>
    <x v="0"/>
    <s v="Mutual Fund"/>
    <s v="QUANT FLEXICAP FUND"/>
  </r>
  <r>
    <n v="227835"/>
    <x v="236"/>
    <x v="1546"/>
    <x v="8"/>
    <x v="1"/>
    <x v="6"/>
    <x v="0"/>
    <x v="1"/>
    <s v="Mutual Fund"/>
    <s v="HDFC FOCUSED 30 FUND"/>
  </r>
  <r>
    <n v="227834"/>
    <x v="236"/>
    <x v="1546"/>
    <x v="3"/>
    <x v="1"/>
    <x v="6"/>
    <x v="0"/>
    <x v="0"/>
    <s v="Mutual Fund"/>
    <s v="HDFC FOCUSED 30 FUND"/>
  </r>
  <r>
    <n v="227816"/>
    <x v="236"/>
    <x v="601"/>
    <x v="0"/>
    <x v="0"/>
    <x v="6"/>
    <x v="0"/>
    <x v="0"/>
    <s v="Mutual Fund"/>
    <s v="QUANT FLEXI CAP FUND"/>
  </r>
  <r>
    <n v="227843"/>
    <x v="236"/>
    <x v="146"/>
    <x v="6"/>
    <x v="1"/>
    <x v="6"/>
    <x v="0"/>
    <x v="1"/>
    <s v="Mutual Fund"/>
    <s v="QUANT FLEXI CAP FUND"/>
  </r>
  <r>
    <n v="227836"/>
    <x v="236"/>
    <x v="1565"/>
    <x v="92"/>
    <x v="1"/>
    <x v="6"/>
    <x v="0"/>
    <x v="1"/>
    <s v="Mutual Fund"/>
    <s v="HDFC FOCUSED 30 FUND"/>
  </r>
  <r>
    <n v="227820"/>
    <x v="236"/>
    <x v="152"/>
    <x v="11"/>
    <x v="0"/>
    <x v="3"/>
    <x v="0"/>
    <x v="0"/>
    <s v="Mutual Fund"/>
    <s v="HDFC FOCUSED 30 FUND"/>
  </r>
  <r>
    <n v="227833"/>
    <x v="236"/>
    <x v="553"/>
    <x v="19"/>
    <x v="0"/>
    <x v="6"/>
    <x v="0"/>
    <x v="0"/>
    <s v="Mutual Fund"/>
    <s v="MIRAE ASSET EMERGING BLUECHIP FUND"/>
  </r>
  <r>
    <n v="227837"/>
    <x v="236"/>
    <x v="1565"/>
    <x v="92"/>
    <x v="1"/>
    <x v="6"/>
    <x v="0"/>
    <x v="1"/>
    <s v="Mutual Fund"/>
    <s v="KOTAK MULTI CAP FUND"/>
  </r>
  <r>
    <n v="227818"/>
    <x v="236"/>
    <x v="9"/>
    <x v="7"/>
    <x v="0"/>
    <x v="2"/>
    <x v="0"/>
    <x v="0"/>
    <s v="Mutual Fund"/>
    <s v="Quant Flexi-Cap Fund"/>
  </r>
  <r>
    <n v="227847"/>
    <x v="236"/>
    <x v="1636"/>
    <x v="0"/>
    <x v="0"/>
    <x v="6"/>
    <x v="0"/>
    <x v="2"/>
    <s v="Mutual Fund"/>
    <s v="MIRAE ASSET EMERGING BLUECHIP FUND"/>
  </r>
  <r>
    <n v="227846"/>
    <x v="236"/>
    <x v="1637"/>
    <x v="12"/>
    <x v="0"/>
    <x v="2"/>
    <x v="1"/>
    <x v="0"/>
    <s v="Mutual Fund"/>
    <s v="SBI Magnum Childrens Benefit Fund"/>
  </r>
  <r>
    <n v="227845"/>
    <x v="236"/>
    <x v="1638"/>
    <x v="12"/>
    <x v="0"/>
    <x v="2"/>
    <x v="1"/>
    <x v="0"/>
    <s v="Mutual Fund"/>
    <s v="SBI Magnum Childrens Benefit Fund"/>
  </r>
  <r>
    <n v="227817"/>
    <x v="236"/>
    <x v="1153"/>
    <x v="0"/>
    <x v="0"/>
    <x v="6"/>
    <x v="0"/>
    <x v="0"/>
    <s v="Mutual Fund"/>
    <s v="JM Flexi Cap Fund"/>
  </r>
  <r>
    <n v="227848"/>
    <x v="236"/>
    <x v="1636"/>
    <x v="0"/>
    <x v="0"/>
    <x v="6"/>
    <x v="0"/>
    <x v="1"/>
    <s v="Mutual Fund"/>
    <s v="ICICI PRUDENTIAL MULTI ASSET FUND"/>
  </r>
  <r>
    <n v="227841"/>
    <x v="236"/>
    <x v="146"/>
    <x v="6"/>
    <x v="1"/>
    <x v="6"/>
    <x v="0"/>
    <x v="1"/>
    <s v="Mutual Fund"/>
    <s v="MIRAE ASSET FLEXI CAP FUND"/>
  </r>
  <r>
    <n v="227840"/>
    <x v="236"/>
    <x v="146"/>
    <x v="14"/>
    <x v="1"/>
    <x v="6"/>
    <x v="0"/>
    <x v="1"/>
    <s v="Mutual Fund"/>
    <s v="KOTAK MULTI CAP FUND"/>
  </r>
  <r>
    <n v="227819"/>
    <x v="236"/>
    <x v="152"/>
    <x v="11"/>
    <x v="0"/>
    <x v="3"/>
    <x v="0"/>
    <x v="0"/>
    <s v="Mutual Fund"/>
    <s v="JM flexi Cap fund"/>
  </r>
  <r>
    <n v="227829"/>
    <x v="236"/>
    <x v="1639"/>
    <x v="7"/>
    <x v="0"/>
    <x v="1"/>
    <x v="0"/>
    <x v="0"/>
    <s v="Mutual Fund"/>
    <s v="Mirae Asset Hybrid-Equity"/>
  </r>
  <r>
    <n v="227828"/>
    <x v="236"/>
    <x v="1639"/>
    <x v="7"/>
    <x v="0"/>
    <x v="1"/>
    <x v="0"/>
    <x v="0"/>
    <s v="Mutual Fund"/>
    <s v="HDFC Multi Cap Fund"/>
  </r>
  <r>
    <n v="227824"/>
    <x v="236"/>
    <x v="767"/>
    <x v="4"/>
    <x v="0"/>
    <x v="1"/>
    <x v="0"/>
    <x v="0"/>
    <s v="Mutual Fund"/>
    <s v="Mirae Asset Multicap Fund"/>
  </r>
  <r>
    <n v="227823"/>
    <x v="236"/>
    <x v="767"/>
    <x v="4"/>
    <x v="0"/>
    <x v="1"/>
    <x v="0"/>
    <x v="0"/>
    <s v="Mutual Fund"/>
    <s v="HDFC Multi Cap Fund"/>
  </r>
  <r>
    <n v="227825"/>
    <x v="236"/>
    <x v="767"/>
    <x v="4"/>
    <x v="0"/>
    <x v="1"/>
    <x v="0"/>
    <x v="0"/>
    <s v="Mutual Fund"/>
    <s v="Axis Multicap Fund"/>
  </r>
  <r>
    <n v="227826"/>
    <x v="236"/>
    <x v="767"/>
    <x v="0"/>
    <x v="0"/>
    <x v="1"/>
    <x v="0"/>
    <x v="0"/>
    <s v="Mutual Fund"/>
    <s v="HDFC Focused 30 Fund"/>
  </r>
  <r>
    <n v="227849"/>
    <x v="236"/>
    <x v="47"/>
    <x v="0"/>
    <x v="0"/>
    <x v="1"/>
    <x v="0"/>
    <x v="0"/>
    <s v="Mutual Fund"/>
    <s v="uti nifty 50 index fund"/>
  </r>
  <r>
    <n v="227822"/>
    <x v="236"/>
    <x v="767"/>
    <x v="4"/>
    <x v="0"/>
    <x v="1"/>
    <x v="0"/>
    <x v="0"/>
    <s v="Mutual Fund"/>
    <s v="Quant Flexi Cap fund"/>
  </r>
  <r>
    <n v="227821"/>
    <x v="236"/>
    <x v="767"/>
    <x v="4"/>
    <x v="0"/>
    <x v="1"/>
    <x v="0"/>
    <x v="0"/>
    <s v="Mutual Fund"/>
    <s v="quant Quantamental Fund"/>
  </r>
  <r>
    <n v="227844"/>
    <x v="236"/>
    <x v="1067"/>
    <x v="10"/>
    <x v="1"/>
    <x v="5"/>
    <x v="0"/>
    <x v="0"/>
    <s v="Mutual Fund"/>
    <s v="HDFC Focused 30 Fund"/>
  </r>
  <r>
    <n v="227832"/>
    <x v="236"/>
    <x v="1105"/>
    <x v="11"/>
    <x v="0"/>
    <x v="5"/>
    <x v="0"/>
    <x v="0"/>
    <s v="Mutual Fund"/>
    <s v="kotak Multicap Fund"/>
  </r>
  <r>
    <n v="227815"/>
    <x v="236"/>
    <x v="1640"/>
    <x v="7"/>
    <x v="0"/>
    <x v="3"/>
    <x v="1"/>
    <x v="0"/>
    <s v="Mutual Fund"/>
    <s v="Mirae Asset flexi cap fund"/>
  </r>
  <r>
    <n v="227842"/>
    <x v="236"/>
    <x v="382"/>
    <x v="97"/>
    <x v="1"/>
    <x v="5"/>
    <x v="0"/>
    <x v="1"/>
    <s v="Mutual Fund"/>
    <s v="ICICI PRU Multi Asset Fund"/>
  </r>
  <r>
    <n v="227831"/>
    <x v="236"/>
    <x v="39"/>
    <x v="23"/>
    <x v="1"/>
    <x v="5"/>
    <x v="0"/>
    <x v="0"/>
    <s v="Mutual Fund"/>
    <s v="Parag Parikh Tax Saver Fund"/>
  </r>
  <r>
    <n v="227838"/>
    <x v="236"/>
    <x v="1641"/>
    <x v="7"/>
    <x v="0"/>
    <x v="5"/>
    <x v="0"/>
    <x v="0"/>
    <s v="Mutual Fund"/>
    <s v="UTI Nifty 50 Fund"/>
  </r>
  <r>
    <n v="227827"/>
    <x v="236"/>
    <x v="767"/>
    <x v="0"/>
    <x v="0"/>
    <x v="1"/>
    <x v="0"/>
    <x v="0"/>
    <s v="Mutual Fund"/>
    <s v="Canara Robeco Focused Equity Fund"/>
  </r>
  <r>
    <n v="227830"/>
    <x v="236"/>
    <x v="39"/>
    <x v="1"/>
    <x v="0"/>
    <x v="5"/>
    <x v="0"/>
    <x v="0"/>
    <s v="Mutual Fund"/>
    <s v="Quant Tax Plan"/>
  </r>
  <r>
    <n v="227839"/>
    <x v="236"/>
    <x v="1641"/>
    <x v="7"/>
    <x v="0"/>
    <x v="5"/>
    <x v="0"/>
    <x v="0"/>
    <s v="Mutual Fund"/>
    <s v="Quant Flexicap Fund"/>
  </r>
  <r>
    <n v="227851"/>
    <x v="237"/>
    <x v="708"/>
    <x v="37"/>
    <x v="1"/>
    <x v="2"/>
    <x v="0"/>
    <x v="0"/>
    <s v="Mutual Fund"/>
    <s v="Parag Parikh Flexi-cap Fund"/>
  </r>
  <r>
    <n v="227850"/>
    <x v="237"/>
    <x v="850"/>
    <x v="24"/>
    <x v="1"/>
    <x v="4"/>
    <x v="0"/>
    <x v="0"/>
    <s v="Mutual Fund"/>
    <s v="SBI CHILDREN FUND"/>
  </r>
  <r>
    <n v="227855"/>
    <x v="237"/>
    <x v="509"/>
    <x v="4"/>
    <x v="0"/>
    <x v="2"/>
    <x v="0"/>
    <x v="0"/>
    <s v="Mutual Fund"/>
    <s v="Mirae Asset Multi-cap Fund"/>
  </r>
  <r>
    <n v="227852"/>
    <x v="237"/>
    <x v="1642"/>
    <x v="7"/>
    <x v="0"/>
    <x v="5"/>
    <x v="0"/>
    <x v="0"/>
    <s v="Mutual Fund"/>
    <s v="HDFC Focused 30 Fund"/>
  </r>
  <r>
    <n v="227854"/>
    <x v="237"/>
    <x v="395"/>
    <x v="53"/>
    <x v="1"/>
    <x v="1"/>
    <x v="0"/>
    <x v="0"/>
    <s v="Mutual Fund"/>
    <s v="kotak multicap fund"/>
  </r>
  <r>
    <n v="227853"/>
    <x v="237"/>
    <x v="1642"/>
    <x v="7"/>
    <x v="0"/>
    <x v="5"/>
    <x v="0"/>
    <x v="0"/>
    <s v="Mutual Fund"/>
    <s v="SBI SMALL CAP FUND"/>
  </r>
  <r>
    <n v="227856"/>
    <x v="237"/>
    <x v="509"/>
    <x v="0"/>
    <x v="0"/>
    <x v="2"/>
    <x v="0"/>
    <x v="0"/>
    <s v="Mutual Fund"/>
    <s v="Quant Flexi-Cap Fund"/>
  </r>
  <r>
    <n v="227861"/>
    <x v="238"/>
    <x v="1643"/>
    <x v="6"/>
    <x v="1"/>
    <x v="4"/>
    <x v="0"/>
    <x v="0"/>
    <s v="Mutual Fund"/>
    <s v="HDFC MULTICAP FUND"/>
  </r>
  <r>
    <n v="227857"/>
    <x v="238"/>
    <x v="1479"/>
    <x v="12"/>
    <x v="1"/>
    <x v="2"/>
    <x v="0"/>
    <x v="0"/>
    <s v="Mutual Fund"/>
    <s v="Kotak Saving Fund"/>
  </r>
  <r>
    <n v="227859"/>
    <x v="238"/>
    <x v="117"/>
    <x v="14"/>
    <x v="1"/>
    <x v="4"/>
    <x v="0"/>
    <x v="0"/>
    <s v="Mutual Fund"/>
    <s v="ICICI Prudential Multi Asset fund"/>
  </r>
  <r>
    <n v="227858"/>
    <x v="238"/>
    <x v="850"/>
    <x v="14"/>
    <x v="1"/>
    <x v="4"/>
    <x v="0"/>
    <x v="0"/>
    <s v="Mutual Fund"/>
    <s v="MIRAE ASSET FLEXICAP FUND"/>
  </r>
  <r>
    <n v="227860"/>
    <x v="238"/>
    <x v="117"/>
    <x v="14"/>
    <x v="1"/>
    <x v="4"/>
    <x v="0"/>
    <x v="0"/>
    <s v="Mutual Fund"/>
    <s v="HDFC MULTICAP FUND"/>
  </r>
  <r>
    <n v="227865"/>
    <x v="238"/>
    <x v="1644"/>
    <x v="11"/>
    <x v="0"/>
    <x v="6"/>
    <x v="0"/>
    <x v="1"/>
    <s v="Mutual Fund"/>
    <s v="HDFC MULTI CAP FUND"/>
  </r>
  <r>
    <n v="227866"/>
    <x v="238"/>
    <x v="1138"/>
    <x v="3"/>
    <x v="0"/>
    <x v="3"/>
    <x v="0"/>
    <x v="1"/>
    <s v="Mutual Fund"/>
    <s v="Mirae Asset flexi cap fund"/>
  </r>
  <r>
    <n v="228981"/>
    <x v="238"/>
    <x v="1645"/>
    <x v="32"/>
    <x v="1"/>
    <x v="1"/>
    <x v="0"/>
    <x v="0"/>
    <s v="Mutual Fund"/>
    <s v="ICICI Prudential Multi-Asset Fund"/>
  </r>
  <r>
    <n v="227867"/>
    <x v="238"/>
    <x v="1646"/>
    <x v="7"/>
    <x v="0"/>
    <x v="6"/>
    <x v="0"/>
    <x v="1"/>
    <s v="Mutual Fund"/>
    <s v="ICICI PRUDENTIAL MULTI ASSET FUND"/>
  </r>
  <r>
    <n v="227864"/>
    <x v="238"/>
    <x v="1644"/>
    <x v="11"/>
    <x v="0"/>
    <x v="6"/>
    <x v="0"/>
    <x v="1"/>
    <s v="Mutual Fund"/>
    <s v="ICICI PRUDENTIAL MULTI ASSET FUND"/>
  </r>
  <r>
    <n v="227863"/>
    <x v="238"/>
    <x v="1018"/>
    <x v="98"/>
    <x v="1"/>
    <x v="6"/>
    <x v="0"/>
    <x v="1"/>
    <s v="Mutual Fund"/>
    <s v="QUANT FLEXI CAP FUND"/>
  </r>
  <r>
    <n v="227862"/>
    <x v="238"/>
    <x v="1647"/>
    <x v="0"/>
    <x v="1"/>
    <x v="6"/>
    <x v="0"/>
    <x v="0"/>
    <s v="Mutual Fund"/>
    <s v="MIRAE ASSET TAX SAVER FUND"/>
  </r>
  <r>
    <n v="227880"/>
    <x v="239"/>
    <x v="9"/>
    <x v="4"/>
    <x v="1"/>
    <x v="2"/>
    <x v="0"/>
    <x v="0"/>
    <s v="Mutual Fund"/>
    <s v="BOI small-cap fund"/>
  </r>
  <r>
    <n v="227877"/>
    <x v="239"/>
    <x v="1332"/>
    <x v="0"/>
    <x v="1"/>
    <x v="2"/>
    <x v="0"/>
    <x v="0"/>
    <s v="Mutual Fund"/>
    <s v="Bandhan flexi-cap fund"/>
  </r>
  <r>
    <n v="227870"/>
    <x v="239"/>
    <x v="621"/>
    <x v="3"/>
    <x v="0"/>
    <x v="6"/>
    <x v="0"/>
    <x v="1"/>
    <s v="Mutual Fund"/>
    <s v="HDFC FOCUSED 30 FUND"/>
  </r>
  <r>
    <n v="227869"/>
    <x v="239"/>
    <x v="621"/>
    <x v="7"/>
    <x v="0"/>
    <x v="6"/>
    <x v="0"/>
    <x v="0"/>
    <s v="Mutual Fund"/>
    <s v="HDFC FOCUSED 30 FUND"/>
  </r>
  <r>
    <n v="227923"/>
    <x v="239"/>
    <x v="574"/>
    <x v="0"/>
    <x v="0"/>
    <x v="2"/>
    <x v="0"/>
    <x v="0"/>
    <s v="Mutual Fund"/>
    <s v="Mirae Asset Emerging Blue-chip Fund"/>
  </r>
  <r>
    <n v="227924"/>
    <x v="239"/>
    <x v="574"/>
    <x v="0"/>
    <x v="0"/>
    <x v="2"/>
    <x v="0"/>
    <x v="0"/>
    <s v="Mutual Fund"/>
    <s v="Kotak Multicap Fund"/>
  </r>
  <r>
    <n v="227922"/>
    <x v="239"/>
    <x v="1168"/>
    <x v="12"/>
    <x v="1"/>
    <x v="2"/>
    <x v="0"/>
    <x v="0"/>
    <s v="Mutual Fund"/>
    <s v="ICICI Prudential Equity &amp; Debt Fund"/>
  </r>
  <r>
    <n v="227898"/>
    <x v="239"/>
    <x v="137"/>
    <x v="2"/>
    <x v="0"/>
    <x v="2"/>
    <x v="0"/>
    <x v="0"/>
    <s v="Mutual Fund"/>
    <s v="Mirae Asset Emerging Blue-chip Fund"/>
  </r>
  <r>
    <n v="227926"/>
    <x v="239"/>
    <x v="902"/>
    <x v="4"/>
    <x v="1"/>
    <x v="6"/>
    <x v="0"/>
    <x v="0"/>
    <s v="Mutual Fund"/>
    <s v="KOTAK MULTI CAP FUND"/>
  </r>
  <r>
    <n v="227899"/>
    <x v="239"/>
    <x v="763"/>
    <x v="25"/>
    <x v="1"/>
    <x v="6"/>
    <x v="0"/>
    <x v="0"/>
    <s v="Mutual Fund"/>
    <s v="HDFC FOCUSED 30 FUND"/>
  </r>
  <r>
    <n v="227927"/>
    <x v="239"/>
    <x v="902"/>
    <x v="4"/>
    <x v="1"/>
    <x v="6"/>
    <x v="0"/>
    <x v="0"/>
    <s v="Mutual Fund"/>
    <s v="AXIS SMALL CAP FUND"/>
  </r>
  <r>
    <n v="227925"/>
    <x v="239"/>
    <x v="902"/>
    <x v="4"/>
    <x v="1"/>
    <x v="6"/>
    <x v="0"/>
    <x v="0"/>
    <s v="Mutual Fund"/>
    <s v="HDFC FOCUSED 30 FUND"/>
  </r>
  <r>
    <n v="227901"/>
    <x v="239"/>
    <x v="929"/>
    <x v="9"/>
    <x v="1"/>
    <x v="6"/>
    <x v="0"/>
    <x v="0"/>
    <s v="Mutual Fund"/>
    <s v="PARAG PARIKH FLEXI CAP FUND"/>
  </r>
  <r>
    <n v="227902"/>
    <x v="239"/>
    <x v="929"/>
    <x v="9"/>
    <x v="1"/>
    <x v="6"/>
    <x v="0"/>
    <x v="0"/>
    <s v="Mutual Fund"/>
    <s v="HDFC SMALL CAP FUND"/>
  </r>
  <r>
    <n v="227900"/>
    <x v="239"/>
    <x v="278"/>
    <x v="6"/>
    <x v="1"/>
    <x v="6"/>
    <x v="0"/>
    <x v="0"/>
    <s v="Mutual Fund"/>
    <s v="ICICI PRUDENTIAL MULTI ASSET FUND"/>
  </r>
  <r>
    <n v="227903"/>
    <x v="239"/>
    <x v="1394"/>
    <x v="0"/>
    <x v="0"/>
    <x v="6"/>
    <x v="0"/>
    <x v="0"/>
    <s v="Mutual Fund"/>
    <s v="MIRAE ASSET EMERGING BLUECHIP FUND"/>
  </r>
  <r>
    <n v="227875"/>
    <x v="239"/>
    <x v="416"/>
    <x v="25"/>
    <x v="1"/>
    <x v="2"/>
    <x v="0"/>
    <x v="0"/>
    <s v="Mutual Fund"/>
    <s v="Canara Robeco Small-cap Fund"/>
  </r>
  <r>
    <n v="227932"/>
    <x v="239"/>
    <x v="709"/>
    <x v="27"/>
    <x v="1"/>
    <x v="0"/>
    <x v="0"/>
    <x v="0"/>
    <s v="Mutual Fund"/>
    <s v="Kotak Multicap fund"/>
  </r>
  <r>
    <n v="227933"/>
    <x v="239"/>
    <x v="709"/>
    <x v="27"/>
    <x v="1"/>
    <x v="0"/>
    <x v="0"/>
    <x v="0"/>
    <s v="Mutual Fund"/>
    <s v="JM Flexi Cap fund"/>
  </r>
  <r>
    <n v="227884"/>
    <x v="239"/>
    <x v="352"/>
    <x v="28"/>
    <x v="1"/>
    <x v="0"/>
    <x v="0"/>
    <x v="0"/>
    <s v="Mutual Fund"/>
    <s v="Parag parikh Tax saver fund"/>
  </r>
  <r>
    <n v="227916"/>
    <x v="239"/>
    <x v="549"/>
    <x v="25"/>
    <x v="1"/>
    <x v="0"/>
    <x v="0"/>
    <x v="0"/>
    <s v="Mutual Fund"/>
    <s v="ICICI Prudential Multi Asset Fund"/>
  </r>
  <r>
    <n v="227873"/>
    <x v="239"/>
    <x v="985"/>
    <x v="6"/>
    <x v="1"/>
    <x v="4"/>
    <x v="0"/>
    <x v="0"/>
    <s v="Mutual Fund"/>
    <s v="HDFC FOCUSSED 30 FUND"/>
  </r>
  <r>
    <n v="227874"/>
    <x v="239"/>
    <x v="985"/>
    <x v="6"/>
    <x v="1"/>
    <x v="4"/>
    <x v="0"/>
    <x v="0"/>
    <s v="Mutual Fund"/>
    <s v="ICICI Prudential Multi Asset fund"/>
  </r>
  <r>
    <n v="227871"/>
    <x v="239"/>
    <x v="1377"/>
    <x v="6"/>
    <x v="1"/>
    <x v="4"/>
    <x v="0"/>
    <x v="0"/>
    <s v="Mutual Fund"/>
    <s v="PPFAS TAXSAVER FUND"/>
  </r>
  <r>
    <n v="227872"/>
    <x v="239"/>
    <x v="242"/>
    <x v="6"/>
    <x v="1"/>
    <x v="4"/>
    <x v="0"/>
    <x v="0"/>
    <s v="Mutual Fund"/>
    <s v="JM FLEXICAP FUND"/>
  </r>
  <r>
    <n v="227878"/>
    <x v="239"/>
    <x v="1648"/>
    <x v="0"/>
    <x v="0"/>
    <x v="2"/>
    <x v="1"/>
    <x v="0"/>
    <s v="Mutual Fund"/>
    <s v="Mirae Asset Multi-cap Fund"/>
  </r>
  <r>
    <n v="227879"/>
    <x v="239"/>
    <x v="1648"/>
    <x v="0"/>
    <x v="0"/>
    <x v="2"/>
    <x v="1"/>
    <x v="0"/>
    <s v="Mutual Fund"/>
    <s v="Quant Flexi-Cap Fund"/>
  </r>
  <r>
    <n v="227868"/>
    <x v="239"/>
    <x v="337"/>
    <x v="24"/>
    <x v="1"/>
    <x v="2"/>
    <x v="0"/>
    <x v="0"/>
    <s v="Mutual Fund"/>
    <s v="BOI small-cap fund"/>
  </r>
  <r>
    <n v="227876"/>
    <x v="239"/>
    <x v="233"/>
    <x v="53"/>
    <x v="1"/>
    <x v="2"/>
    <x v="0"/>
    <x v="0"/>
    <s v="Mutual Fund"/>
    <s v="Canara Robeco Equity Tax Saver Fund."/>
  </r>
  <r>
    <n v="227931"/>
    <x v="239"/>
    <x v="28"/>
    <x v="28"/>
    <x v="1"/>
    <x v="0"/>
    <x v="0"/>
    <x v="0"/>
    <s v="Mutual Fund"/>
    <s v="Parag parikh Tax saver fund"/>
  </r>
  <r>
    <n v="227917"/>
    <x v="239"/>
    <x v="549"/>
    <x v="28"/>
    <x v="1"/>
    <x v="0"/>
    <x v="0"/>
    <x v="0"/>
    <s v="Mutual Fund"/>
    <s v="HDFC Focused 30 fund"/>
  </r>
  <r>
    <n v="227914"/>
    <x v="239"/>
    <x v="500"/>
    <x v="4"/>
    <x v="1"/>
    <x v="2"/>
    <x v="0"/>
    <x v="0"/>
    <s v="Mutual Fund"/>
    <s v="Mirae Asset Flexi-cap Fund"/>
  </r>
  <r>
    <n v="227919"/>
    <x v="239"/>
    <x v="200"/>
    <x v="9"/>
    <x v="1"/>
    <x v="2"/>
    <x v="0"/>
    <x v="0"/>
    <s v="Mutual Fund"/>
    <s v="Mirae Asset Flexi-cap Fund"/>
  </r>
  <r>
    <n v="227908"/>
    <x v="239"/>
    <x v="273"/>
    <x v="10"/>
    <x v="1"/>
    <x v="1"/>
    <x v="0"/>
    <x v="0"/>
    <s v="Mutual Fund"/>
    <s v="mirae asset flexi cap fund"/>
  </r>
  <r>
    <n v="227918"/>
    <x v="239"/>
    <x v="343"/>
    <x v="0"/>
    <x v="1"/>
    <x v="1"/>
    <x v="0"/>
    <x v="0"/>
    <s v="Mutual Fund"/>
    <s v="mirae asset flexi cap fund"/>
  </r>
  <r>
    <n v="227904"/>
    <x v="239"/>
    <x v="32"/>
    <x v="28"/>
    <x v="1"/>
    <x v="1"/>
    <x v="0"/>
    <x v="0"/>
    <s v="Mutual Fund"/>
    <s v="HDFC Multi Cap Fund"/>
  </r>
  <r>
    <n v="227907"/>
    <x v="239"/>
    <x v="273"/>
    <x v="10"/>
    <x v="1"/>
    <x v="1"/>
    <x v="0"/>
    <x v="0"/>
    <s v="Mutual Fund"/>
    <s v="HDFC Focused 30 Fund"/>
  </r>
  <r>
    <n v="227905"/>
    <x v="239"/>
    <x v="32"/>
    <x v="28"/>
    <x v="1"/>
    <x v="1"/>
    <x v="0"/>
    <x v="0"/>
    <s v="Mutual Fund"/>
    <s v="Quant Flexi Cap Fund"/>
  </r>
  <r>
    <n v="227906"/>
    <x v="239"/>
    <x v="32"/>
    <x v="24"/>
    <x v="1"/>
    <x v="1"/>
    <x v="0"/>
    <x v="0"/>
    <s v="Mutual Fund"/>
    <s v="UTI Nifty 50 Index Fund"/>
  </r>
  <r>
    <n v="227890"/>
    <x v="239"/>
    <x v="302"/>
    <x v="12"/>
    <x v="1"/>
    <x v="1"/>
    <x v="0"/>
    <x v="0"/>
    <s v="Mutual Fund"/>
    <s v="Canara Robeco Focused Equity Fund"/>
  </r>
  <r>
    <n v="227891"/>
    <x v="239"/>
    <x v="302"/>
    <x v="12"/>
    <x v="1"/>
    <x v="1"/>
    <x v="0"/>
    <x v="0"/>
    <s v="Mutual Fund"/>
    <s v="Mirae Asset Multicap Fund"/>
  </r>
  <r>
    <n v="227892"/>
    <x v="239"/>
    <x v="302"/>
    <x v="25"/>
    <x v="1"/>
    <x v="1"/>
    <x v="0"/>
    <x v="0"/>
    <s v="Mutual Fund"/>
    <s v="Mirae Asset Flexi Cap Fund"/>
  </r>
  <r>
    <n v="227888"/>
    <x v="239"/>
    <x v="112"/>
    <x v="28"/>
    <x v="1"/>
    <x v="1"/>
    <x v="0"/>
    <x v="0"/>
    <s v="Mutual Fund"/>
    <s v="hdfc focused 30 fund"/>
  </r>
  <r>
    <n v="227886"/>
    <x v="239"/>
    <x v="282"/>
    <x v="4"/>
    <x v="1"/>
    <x v="1"/>
    <x v="0"/>
    <x v="0"/>
    <s v="Mutual Fund"/>
    <s v="hdfc focused 30fund"/>
  </r>
  <r>
    <n v="227885"/>
    <x v="239"/>
    <x v="523"/>
    <x v="6"/>
    <x v="1"/>
    <x v="1"/>
    <x v="0"/>
    <x v="0"/>
    <s v="Mutual Fund"/>
    <s v="hdfc focused 30fund"/>
  </r>
  <r>
    <n v="227889"/>
    <x v="239"/>
    <x v="563"/>
    <x v="6"/>
    <x v="1"/>
    <x v="1"/>
    <x v="0"/>
    <x v="0"/>
    <s v="Mutual Fund"/>
    <s v="ppfas flexi cap fund"/>
  </r>
  <r>
    <n v="227935"/>
    <x v="239"/>
    <x v="715"/>
    <x v="4"/>
    <x v="1"/>
    <x v="1"/>
    <x v="0"/>
    <x v="0"/>
    <s v="Mutual Fund"/>
    <s v="icic pru equity &amp; multicap fund"/>
  </r>
  <r>
    <n v="227928"/>
    <x v="239"/>
    <x v="1649"/>
    <x v="25"/>
    <x v="1"/>
    <x v="1"/>
    <x v="0"/>
    <x v="0"/>
    <s v="Mutual Fund"/>
    <s v="hdfc focused 30 fund"/>
  </r>
  <r>
    <n v="227887"/>
    <x v="239"/>
    <x v="282"/>
    <x v="4"/>
    <x v="1"/>
    <x v="1"/>
    <x v="0"/>
    <x v="0"/>
    <s v="Mutual Fund"/>
    <s v="Nippon India MULTI CAP FUND"/>
  </r>
  <r>
    <n v="227934"/>
    <x v="239"/>
    <x v="715"/>
    <x v="12"/>
    <x v="1"/>
    <x v="1"/>
    <x v="0"/>
    <x v="0"/>
    <s v="Mutual Fund"/>
    <s v="hdfc multicap fund"/>
  </r>
  <r>
    <n v="227909"/>
    <x v="239"/>
    <x v="427"/>
    <x v="4"/>
    <x v="1"/>
    <x v="1"/>
    <x v="0"/>
    <x v="0"/>
    <s v="Mutual Fund"/>
    <s v="mirae asset multi cap fund"/>
  </r>
  <r>
    <n v="227921"/>
    <x v="239"/>
    <x v="1650"/>
    <x v="7"/>
    <x v="0"/>
    <x v="5"/>
    <x v="0"/>
    <x v="0"/>
    <s v="Mutual Fund"/>
    <s v="HDFC Focused 30 Fund"/>
  </r>
  <r>
    <n v="227882"/>
    <x v="239"/>
    <x v="1651"/>
    <x v="1"/>
    <x v="0"/>
    <x v="3"/>
    <x v="0"/>
    <x v="0"/>
    <s v="Mutual Fund"/>
    <s v="JM flexi Cap fund"/>
  </r>
  <r>
    <n v="227894"/>
    <x v="239"/>
    <x v="1433"/>
    <x v="0"/>
    <x v="0"/>
    <x v="5"/>
    <x v="0"/>
    <x v="0"/>
    <s v="Mutual Fund"/>
    <s v="Axis Small Cap Fund"/>
  </r>
  <r>
    <n v="227920"/>
    <x v="239"/>
    <x v="1650"/>
    <x v="7"/>
    <x v="0"/>
    <x v="5"/>
    <x v="0"/>
    <x v="0"/>
    <s v="Mutual Fund"/>
    <s v="Kotak Tax Saver Fund"/>
  </r>
  <r>
    <n v="227912"/>
    <x v="239"/>
    <x v="71"/>
    <x v="9"/>
    <x v="1"/>
    <x v="3"/>
    <x v="0"/>
    <x v="0"/>
    <s v="Mutual Fund"/>
    <s v="QUANT FLEXICAP FUND"/>
  </r>
  <r>
    <n v="227881"/>
    <x v="239"/>
    <x v="495"/>
    <x v="1"/>
    <x v="0"/>
    <x v="3"/>
    <x v="0"/>
    <x v="0"/>
    <s v="Mutual Fund"/>
    <s v="HDFC Multicap Fund"/>
  </r>
  <r>
    <n v="227883"/>
    <x v="239"/>
    <x v="152"/>
    <x v="6"/>
    <x v="1"/>
    <x v="3"/>
    <x v="0"/>
    <x v="0"/>
    <s v="Mutual Fund"/>
    <s v="JM flexi Cap fund"/>
  </r>
  <r>
    <n v="227911"/>
    <x v="239"/>
    <x v="71"/>
    <x v="9"/>
    <x v="1"/>
    <x v="3"/>
    <x v="0"/>
    <x v="0"/>
    <s v="Mutual Fund"/>
    <s v="BOI AXA FLEXI CAP FUND"/>
  </r>
  <r>
    <n v="227893"/>
    <x v="239"/>
    <x v="1071"/>
    <x v="0"/>
    <x v="0"/>
    <x v="5"/>
    <x v="0"/>
    <x v="0"/>
    <s v="Mutual Fund"/>
    <s v="Mirae Asset Midcap Fund"/>
  </r>
  <r>
    <n v="227915"/>
    <x v="239"/>
    <x v="48"/>
    <x v="12"/>
    <x v="1"/>
    <x v="1"/>
    <x v="0"/>
    <x v="0"/>
    <s v="Mutual Fund"/>
    <s v="Quant Flexi Cap Fund"/>
  </r>
  <r>
    <n v="227929"/>
    <x v="239"/>
    <x v="1652"/>
    <x v="9"/>
    <x v="1"/>
    <x v="5"/>
    <x v="0"/>
    <x v="0"/>
    <s v="Mutual Fund"/>
    <s v="SBI Magnum Childrens Benefit Plan"/>
  </r>
  <r>
    <n v="227910"/>
    <x v="239"/>
    <x v="427"/>
    <x v="4"/>
    <x v="1"/>
    <x v="1"/>
    <x v="0"/>
    <x v="0"/>
    <s v="Mutual Fund"/>
    <s v="HDFC Multi Cap Fund"/>
  </r>
  <r>
    <n v="227913"/>
    <x v="239"/>
    <x v="48"/>
    <x v="4"/>
    <x v="1"/>
    <x v="1"/>
    <x v="0"/>
    <x v="0"/>
    <s v="Mutual Fund"/>
    <s v="Bank of India FLEXI CAP"/>
  </r>
  <r>
    <n v="227896"/>
    <x v="239"/>
    <x v="1653"/>
    <x v="9"/>
    <x v="1"/>
    <x v="5"/>
    <x v="0"/>
    <x v="0"/>
    <s v="Mutual Fund"/>
    <s v="HDFC Focused 30 Fund"/>
  </r>
  <r>
    <n v="227897"/>
    <x v="239"/>
    <x v="1653"/>
    <x v="9"/>
    <x v="1"/>
    <x v="5"/>
    <x v="0"/>
    <x v="0"/>
    <s v="Mutual Fund"/>
    <s v="kotak Multicap Fund"/>
  </r>
  <r>
    <n v="227930"/>
    <x v="239"/>
    <x v="1096"/>
    <x v="9"/>
    <x v="1"/>
    <x v="5"/>
    <x v="0"/>
    <x v="0"/>
    <s v="Mutual Fund"/>
    <s v="SBI Magnum Childrens Benefit Plan"/>
  </r>
  <r>
    <n v="227895"/>
    <x v="239"/>
    <x v="332"/>
    <x v="0"/>
    <x v="1"/>
    <x v="5"/>
    <x v="0"/>
    <x v="0"/>
    <s v="Mutual Fund"/>
    <s v="ICICI PRU Multi Asset Fund"/>
  </r>
  <r>
    <n v="228950"/>
    <x v="240"/>
    <x v="1139"/>
    <x v="24"/>
    <x v="1"/>
    <x v="2"/>
    <x v="0"/>
    <x v="0"/>
    <s v="Mutual Fund"/>
    <s v="Mirae Asset Flexi-cap Fund"/>
  </r>
  <r>
    <n v="228949"/>
    <x v="240"/>
    <x v="1654"/>
    <x v="39"/>
    <x v="1"/>
    <x v="2"/>
    <x v="1"/>
    <x v="0"/>
    <s v="Mutual Fund"/>
    <s v="Mirae Asset Flexi-cap Fund"/>
  </r>
  <r>
    <n v="228937"/>
    <x v="240"/>
    <x v="1655"/>
    <x v="12"/>
    <x v="1"/>
    <x v="0"/>
    <x v="0"/>
    <x v="0"/>
    <s v="Mutual Fund"/>
    <s v="JM Flexi Cap fund"/>
  </r>
  <r>
    <n v="228955"/>
    <x v="240"/>
    <x v="336"/>
    <x v="28"/>
    <x v="1"/>
    <x v="2"/>
    <x v="0"/>
    <x v="0"/>
    <s v="Mutual Fund"/>
    <s v="Mirae Asset Multi-cap Fund"/>
  </r>
  <r>
    <n v="228953"/>
    <x v="240"/>
    <x v="336"/>
    <x v="24"/>
    <x v="1"/>
    <x v="2"/>
    <x v="0"/>
    <x v="0"/>
    <s v="Mutual Fund"/>
    <s v="BOI Flexi-Cap Fund"/>
  </r>
  <r>
    <n v="228952"/>
    <x v="240"/>
    <x v="1139"/>
    <x v="28"/>
    <x v="1"/>
    <x v="2"/>
    <x v="0"/>
    <x v="0"/>
    <s v="Mutual Fund"/>
    <s v="BOI Flexi-Cap Fund"/>
  </r>
  <r>
    <n v="228948"/>
    <x v="240"/>
    <x v="1654"/>
    <x v="39"/>
    <x v="1"/>
    <x v="2"/>
    <x v="1"/>
    <x v="0"/>
    <s v="Mutual Fund"/>
    <s v="HDFC Focused 30 Fund"/>
  </r>
  <r>
    <n v="228954"/>
    <x v="240"/>
    <x v="336"/>
    <x v="28"/>
    <x v="1"/>
    <x v="2"/>
    <x v="0"/>
    <x v="0"/>
    <s v="Mutual Fund"/>
    <s v="Kotak Multicap Fund"/>
  </r>
  <r>
    <n v="228959"/>
    <x v="240"/>
    <x v="985"/>
    <x v="0"/>
    <x v="0"/>
    <x v="4"/>
    <x v="0"/>
    <x v="0"/>
    <s v="Mutual Fund"/>
    <s v="QUANT QUANTAMENTAL FUND"/>
  </r>
  <r>
    <n v="228956"/>
    <x v="240"/>
    <x v="1656"/>
    <x v="3"/>
    <x v="0"/>
    <x v="4"/>
    <x v="0"/>
    <x v="0"/>
    <s v="Mutual Fund"/>
    <s v="SBI CHILDREN FUND"/>
  </r>
  <r>
    <n v="228958"/>
    <x v="240"/>
    <x v="1657"/>
    <x v="26"/>
    <x v="1"/>
    <x v="4"/>
    <x v="0"/>
    <x v="0"/>
    <s v="Mutual Fund"/>
    <s v="KOTAK MULTICAP FUND"/>
  </r>
  <r>
    <n v="228957"/>
    <x v="240"/>
    <x v="1459"/>
    <x v="26"/>
    <x v="1"/>
    <x v="4"/>
    <x v="0"/>
    <x v="0"/>
    <s v="Mutual Fund"/>
    <s v="HDFC MULTICAP FUND"/>
  </r>
  <r>
    <n v="228934"/>
    <x v="240"/>
    <x v="399"/>
    <x v="9"/>
    <x v="1"/>
    <x v="0"/>
    <x v="0"/>
    <x v="0"/>
    <s v="Mutual Fund"/>
    <s v="JM Flexi Cap fund"/>
  </r>
  <r>
    <n v="228938"/>
    <x v="240"/>
    <x v="606"/>
    <x v="12"/>
    <x v="1"/>
    <x v="0"/>
    <x v="0"/>
    <x v="0"/>
    <s v="Mutual Fund"/>
    <s v="Parag parikh Tax saver fund"/>
  </r>
  <r>
    <n v="228936"/>
    <x v="240"/>
    <x v="1655"/>
    <x v="12"/>
    <x v="1"/>
    <x v="0"/>
    <x v="0"/>
    <x v="0"/>
    <s v="Mutual Fund"/>
    <s v="HDFC Multicap Fund"/>
  </r>
  <r>
    <n v="228935"/>
    <x v="240"/>
    <x v="399"/>
    <x v="9"/>
    <x v="1"/>
    <x v="0"/>
    <x v="0"/>
    <x v="0"/>
    <s v="Mutual Fund"/>
    <s v="Quant Flexi Cap Fund"/>
  </r>
  <r>
    <n v="228951"/>
    <x v="240"/>
    <x v="1139"/>
    <x v="28"/>
    <x v="1"/>
    <x v="2"/>
    <x v="0"/>
    <x v="0"/>
    <s v="Mutual Fund"/>
    <s v="Quant Flexi-Cap Fund"/>
  </r>
  <r>
    <n v="228946"/>
    <x v="240"/>
    <x v="1399"/>
    <x v="12"/>
    <x v="1"/>
    <x v="5"/>
    <x v="0"/>
    <x v="0"/>
    <s v="Mutual Fund"/>
    <s v="HDFC Focused 30 Fund"/>
  </r>
  <r>
    <n v="228966"/>
    <x v="240"/>
    <x v="307"/>
    <x v="6"/>
    <x v="1"/>
    <x v="5"/>
    <x v="0"/>
    <x v="0"/>
    <s v="Mutual Fund"/>
    <s v="HDFC Focused 30 Fund"/>
  </r>
  <r>
    <n v="228964"/>
    <x v="240"/>
    <x v="1658"/>
    <x v="1"/>
    <x v="0"/>
    <x v="3"/>
    <x v="0"/>
    <x v="0"/>
    <s v="Mutual Fund"/>
    <s v="Mirae Asset flexi cap fund"/>
  </r>
  <r>
    <n v="228965"/>
    <x v="240"/>
    <x v="565"/>
    <x v="0"/>
    <x v="1"/>
    <x v="3"/>
    <x v="0"/>
    <x v="0"/>
    <s v="Mutual Fund"/>
    <s v="Mirae asset tax saver"/>
  </r>
  <r>
    <n v="228941"/>
    <x v="240"/>
    <x v="1659"/>
    <x v="1"/>
    <x v="0"/>
    <x v="5"/>
    <x v="0"/>
    <x v="1"/>
    <s v="Mutual Fund"/>
    <s v="HDFC Focused 30 Fund"/>
  </r>
  <r>
    <n v="228967"/>
    <x v="240"/>
    <x v="307"/>
    <x v="6"/>
    <x v="1"/>
    <x v="5"/>
    <x v="0"/>
    <x v="0"/>
    <s v="Mutual Fund"/>
    <s v="ICICI PRU Multi Asset Fund"/>
  </r>
  <r>
    <n v="228942"/>
    <x v="240"/>
    <x v="1659"/>
    <x v="3"/>
    <x v="0"/>
    <x v="5"/>
    <x v="0"/>
    <x v="0"/>
    <s v="Mutual Fund"/>
    <s v="kotak Multicap Fund"/>
  </r>
  <r>
    <n v="228940"/>
    <x v="240"/>
    <x v="1659"/>
    <x v="3"/>
    <x v="0"/>
    <x v="5"/>
    <x v="0"/>
    <x v="0"/>
    <s v="Mutual Fund"/>
    <s v="HDFC Focused 30 Fund"/>
  </r>
  <r>
    <n v="228968"/>
    <x v="240"/>
    <x v="307"/>
    <x v="3"/>
    <x v="0"/>
    <x v="5"/>
    <x v="0"/>
    <x v="0"/>
    <s v="Mutual Fund"/>
    <s v="ICICI PRU Multi Asset Fund"/>
  </r>
  <r>
    <n v="228944"/>
    <x v="240"/>
    <x v="1660"/>
    <x v="6"/>
    <x v="1"/>
    <x v="6"/>
    <x v="0"/>
    <x v="0"/>
    <s v="Mutual Fund"/>
    <s v="ICICI PRUDENTIAL MULTI ASSET FUND"/>
  </r>
  <r>
    <n v="228943"/>
    <x v="240"/>
    <x v="1660"/>
    <x v="6"/>
    <x v="1"/>
    <x v="6"/>
    <x v="0"/>
    <x v="0"/>
    <s v="Mutual Fund"/>
    <s v="HDFC FOCUSED 30 FUND"/>
  </r>
  <r>
    <n v="228947"/>
    <x v="240"/>
    <x v="1654"/>
    <x v="14"/>
    <x v="1"/>
    <x v="2"/>
    <x v="1"/>
    <x v="0"/>
    <s v="Mutual Fund"/>
    <s v="ICICI Prudential Multi-Asset Fund"/>
  </r>
  <r>
    <n v="228945"/>
    <x v="240"/>
    <x v="803"/>
    <x v="0"/>
    <x v="1"/>
    <x v="6"/>
    <x v="0"/>
    <x v="0"/>
    <s v="Mutual Fund"/>
    <s v="QUANT FLEXI CAP FUND"/>
  </r>
  <r>
    <n v="228961"/>
    <x v="240"/>
    <x v="495"/>
    <x v="9"/>
    <x v="1"/>
    <x v="3"/>
    <x v="0"/>
    <x v="1"/>
    <s v="Mutual Fund"/>
    <s v="QUANT FLEXICAP FUND"/>
  </r>
  <r>
    <n v="228963"/>
    <x v="240"/>
    <x v="1658"/>
    <x v="1"/>
    <x v="0"/>
    <x v="3"/>
    <x v="0"/>
    <x v="0"/>
    <s v="Mutual Fund"/>
    <s v="HDFC Multicap Fund"/>
  </r>
  <r>
    <n v="228939"/>
    <x v="240"/>
    <x v="522"/>
    <x v="0"/>
    <x v="1"/>
    <x v="3"/>
    <x v="0"/>
    <x v="0"/>
    <s v="Mutual Fund"/>
    <s v="Kotak Multicap Fund"/>
  </r>
  <r>
    <n v="228960"/>
    <x v="240"/>
    <x v="495"/>
    <x v="1"/>
    <x v="0"/>
    <x v="3"/>
    <x v="0"/>
    <x v="1"/>
    <s v="Mutual Fund"/>
    <s v="QUANT FLEXICAP FUND"/>
  </r>
  <r>
    <n v="228962"/>
    <x v="240"/>
    <x v="1661"/>
    <x v="4"/>
    <x v="1"/>
    <x v="3"/>
    <x v="0"/>
    <x v="0"/>
    <s v="Mutual Fund"/>
    <s v="Quant Tax Plan Fund"/>
  </r>
  <r>
    <n v="228979"/>
    <x v="241"/>
    <x v="792"/>
    <x v="0"/>
    <x v="0"/>
    <x v="2"/>
    <x v="0"/>
    <x v="0"/>
    <s v="Mutual Fund"/>
    <s v="Kotak Multicap Fund"/>
  </r>
  <r>
    <n v="228974"/>
    <x v="241"/>
    <x v="861"/>
    <x v="6"/>
    <x v="1"/>
    <x v="2"/>
    <x v="0"/>
    <x v="0"/>
    <s v="Mutual Fund"/>
    <s v="ICICI Prudential Multi-Asset Fund"/>
  </r>
  <r>
    <n v="228990"/>
    <x v="241"/>
    <x v="477"/>
    <x v="7"/>
    <x v="0"/>
    <x v="6"/>
    <x v="0"/>
    <x v="1"/>
    <s v="Mutual Fund"/>
    <s v="HDFC MULTI CAP FUND"/>
  </r>
  <r>
    <n v="228973"/>
    <x v="241"/>
    <x v="861"/>
    <x v="28"/>
    <x v="1"/>
    <x v="2"/>
    <x v="0"/>
    <x v="0"/>
    <s v="Mutual Fund"/>
    <s v="BOI Flexi-Cap Fund"/>
  </r>
  <r>
    <n v="228978"/>
    <x v="241"/>
    <x v="793"/>
    <x v="4"/>
    <x v="1"/>
    <x v="0"/>
    <x v="0"/>
    <x v="0"/>
    <s v="Mutual Fund"/>
    <s v="JM Flexi Cap fund"/>
  </r>
  <r>
    <n v="228975"/>
    <x v="241"/>
    <x v="861"/>
    <x v="25"/>
    <x v="1"/>
    <x v="2"/>
    <x v="0"/>
    <x v="0"/>
    <s v="Mutual Fund"/>
    <s v="Kotak Multicap Fund"/>
  </r>
  <r>
    <n v="228976"/>
    <x v="241"/>
    <x v="1053"/>
    <x v="14"/>
    <x v="1"/>
    <x v="0"/>
    <x v="0"/>
    <x v="0"/>
    <s v="Mutual Fund"/>
    <s v="Kotak Multicap fund"/>
  </r>
  <r>
    <n v="228980"/>
    <x v="241"/>
    <x v="792"/>
    <x v="0"/>
    <x v="0"/>
    <x v="2"/>
    <x v="0"/>
    <x v="0"/>
    <s v="Mutual Fund"/>
    <s v="Mirae Asset Multi-cap Fund"/>
  </r>
  <r>
    <n v="228977"/>
    <x v="241"/>
    <x v="1053"/>
    <x v="14"/>
    <x v="1"/>
    <x v="0"/>
    <x v="0"/>
    <x v="0"/>
    <s v="Mutual Fund"/>
    <s v="Quant Flexi Cap fund"/>
  </r>
  <r>
    <n v="228989"/>
    <x v="241"/>
    <x v="477"/>
    <x v="7"/>
    <x v="0"/>
    <x v="6"/>
    <x v="0"/>
    <x v="2"/>
    <s v="Mutual Fund"/>
    <s v="MIRAE ASSET EMERGING BLUECHIP FUND"/>
  </r>
  <r>
    <n v="228969"/>
    <x v="241"/>
    <x v="1662"/>
    <x v="26"/>
    <x v="1"/>
    <x v="5"/>
    <x v="1"/>
    <x v="0"/>
    <s v="Mutual Fund"/>
    <s v="ICICI PRU Multi Asset Fund"/>
  </r>
  <r>
    <n v="228970"/>
    <x v="241"/>
    <x v="1662"/>
    <x v="26"/>
    <x v="1"/>
    <x v="5"/>
    <x v="1"/>
    <x v="0"/>
    <s v="Mutual Fund"/>
    <s v="HDFC Focused 30 Fund"/>
  </r>
  <r>
    <n v="228983"/>
    <x v="241"/>
    <x v="977"/>
    <x v="0"/>
    <x v="0"/>
    <x v="1"/>
    <x v="0"/>
    <x v="0"/>
    <s v="Mutual Fund"/>
    <s v="HDFC Multi Cap Fund"/>
  </r>
  <r>
    <n v="228982"/>
    <x v="241"/>
    <x v="977"/>
    <x v="0"/>
    <x v="0"/>
    <x v="1"/>
    <x v="0"/>
    <x v="0"/>
    <s v="Mutual Fund"/>
    <s v="HDFC Focused 30 Fund"/>
  </r>
  <r>
    <n v="228984"/>
    <x v="241"/>
    <x v="977"/>
    <x v="0"/>
    <x v="0"/>
    <x v="1"/>
    <x v="0"/>
    <x v="0"/>
    <s v="Mutual Fund"/>
    <s v="KOTAK MULTICAP FUND"/>
  </r>
  <r>
    <n v="228972"/>
    <x v="241"/>
    <x v="1662"/>
    <x v="14"/>
    <x v="1"/>
    <x v="5"/>
    <x v="1"/>
    <x v="0"/>
    <s v="Mutual Fund"/>
    <s v="Quant Flexicap Fund"/>
  </r>
  <r>
    <n v="228988"/>
    <x v="241"/>
    <x v="477"/>
    <x v="1"/>
    <x v="0"/>
    <x v="6"/>
    <x v="0"/>
    <x v="2"/>
    <s v="Mutual Fund"/>
    <s v="PARAG PARIKH FLEXI CAP FUND"/>
  </r>
  <r>
    <n v="228987"/>
    <x v="241"/>
    <x v="1663"/>
    <x v="1"/>
    <x v="0"/>
    <x v="6"/>
    <x v="0"/>
    <x v="0"/>
    <s v="Mutual Fund"/>
    <s v="MIRAE ASSET EMERGING BLUECHIP FUND"/>
  </r>
  <r>
    <n v="228986"/>
    <x v="241"/>
    <x v="1663"/>
    <x v="11"/>
    <x v="0"/>
    <x v="6"/>
    <x v="0"/>
    <x v="0"/>
    <s v="Mutual Fund"/>
    <s v="KOTAK MULTI CAP FUND"/>
  </r>
  <r>
    <n v="228971"/>
    <x v="241"/>
    <x v="1662"/>
    <x v="14"/>
    <x v="1"/>
    <x v="5"/>
    <x v="1"/>
    <x v="0"/>
    <s v="Mutual Fund"/>
    <s v="kotak Multicap Fund"/>
  </r>
  <r>
    <n v="228985"/>
    <x v="241"/>
    <x v="1663"/>
    <x v="11"/>
    <x v="0"/>
    <x v="6"/>
    <x v="0"/>
    <x v="0"/>
    <s v="Mutual Fund"/>
    <s v="ICICI PRUDENTIAL MULTI ASSET FUND"/>
  </r>
  <r>
    <n v="228998"/>
    <x v="242"/>
    <x v="137"/>
    <x v="6"/>
    <x v="1"/>
    <x v="2"/>
    <x v="0"/>
    <x v="0"/>
    <s v="Mutual Fund"/>
    <s v="Mirae Asset Great Consumer Fund"/>
  </r>
  <r>
    <n v="229042"/>
    <x v="242"/>
    <x v="162"/>
    <x v="11"/>
    <x v="0"/>
    <x v="2"/>
    <x v="0"/>
    <x v="0"/>
    <s v="Mutual Fund"/>
    <s v="ICICI Prudential Multi-Asset Fund"/>
  </r>
  <r>
    <n v="229010"/>
    <x v="242"/>
    <x v="581"/>
    <x v="11"/>
    <x v="0"/>
    <x v="6"/>
    <x v="0"/>
    <x v="1"/>
    <s v="Mutual Fund"/>
    <s v="HDFC FOCUSED 30 FUND"/>
  </r>
  <r>
    <n v="228999"/>
    <x v="242"/>
    <x v="137"/>
    <x v="6"/>
    <x v="1"/>
    <x v="2"/>
    <x v="0"/>
    <x v="0"/>
    <s v="Mutual Fund"/>
    <s v="Quant Flexi-Cap Fund"/>
  </r>
  <r>
    <n v="229043"/>
    <x v="242"/>
    <x v="162"/>
    <x v="11"/>
    <x v="0"/>
    <x v="2"/>
    <x v="0"/>
    <x v="0"/>
    <s v="Mutual Fund"/>
    <s v="HDFC MULTI-CAP FUND"/>
  </r>
  <r>
    <n v="229001"/>
    <x v="242"/>
    <x v="137"/>
    <x v="1"/>
    <x v="0"/>
    <x v="2"/>
    <x v="0"/>
    <x v="0"/>
    <s v="Mutual Fund"/>
    <s v="Kotak Multicap Fund"/>
  </r>
  <r>
    <n v="229000"/>
    <x v="242"/>
    <x v="137"/>
    <x v="1"/>
    <x v="0"/>
    <x v="2"/>
    <x v="0"/>
    <x v="0"/>
    <s v="Mutual Fund"/>
    <s v="Parag Parikh Flexi-cap Fund"/>
  </r>
  <r>
    <n v="229015"/>
    <x v="242"/>
    <x v="1664"/>
    <x v="0"/>
    <x v="0"/>
    <x v="6"/>
    <x v="0"/>
    <x v="0"/>
    <s v="Mutual Fund"/>
    <s v="HDFC FOCUSED 30 FUND"/>
  </r>
  <r>
    <n v="229034"/>
    <x v="242"/>
    <x v="298"/>
    <x v="3"/>
    <x v="0"/>
    <x v="6"/>
    <x v="0"/>
    <x v="1"/>
    <s v="Mutual Fund"/>
    <s v="ICICI PRUDENTIAL MULTI ASSET FUND"/>
  </r>
  <r>
    <n v="229033"/>
    <x v="242"/>
    <x v="298"/>
    <x v="3"/>
    <x v="0"/>
    <x v="6"/>
    <x v="0"/>
    <x v="1"/>
    <s v="Mutual Fund"/>
    <s v="QUANT FLEXI CAP FUND"/>
  </r>
  <r>
    <n v="229017"/>
    <x v="242"/>
    <x v="1664"/>
    <x v="0"/>
    <x v="0"/>
    <x v="6"/>
    <x v="0"/>
    <x v="0"/>
    <s v="Mutual Fund"/>
    <s v="KOTAK MULTI CAP FUND"/>
  </r>
  <r>
    <n v="229009"/>
    <x v="242"/>
    <x v="581"/>
    <x v="11"/>
    <x v="0"/>
    <x v="6"/>
    <x v="0"/>
    <x v="0"/>
    <s v="Mutual Fund"/>
    <s v="HDFC FOCUSED 30 FUND"/>
  </r>
  <r>
    <n v="229044"/>
    <x v="242"/>
    <x v="1035"/>
    <x v="1"/>
    <x v="0"/>
    <x v="6"/>
    <x v="0"/>
    <x v="1"/>
    <s v="Mutual Fund"/>
    <s v="PARAG PARIKH FLEXI CAP FUND"/>
  </r>
  <r>
    <n v="229018"/>
    <x v="242"/>
    <x v="1665"/>
    <x v="0"/>
    <x v="0"/>
    <x v="6"/>
    <x v="0"/>
    <x v="0"/>
    <s v="Mutual Fund"/>
    <s v="JM FLEXI CAP FUND"/>
  </r>
  <r>
    <n v="229004"/>
    <x v="242"/>
    <x v="1666"/>
    <x v="3"/>
    <x v="0"/>
    <x v="4"/>
    <x v="0"/>
    <x v="0"/>
    <s v="Mutual Fund"/>
    <s v="HDFC MULTICAP FUND"/>
  </r>
  <r>
    <n v="229032"/>
    <x v="242"/>
    <x v="648"/>
    <x v="7"/>
    <x v="0"/>
    <x v="0"/>
    <x v="0"/>
    <x v="0"/>
    <s v="Mutual Fund"/>
    <s v="JM Flexi Cap fund"/>
  </r>
  <r>
    <n v="229014"/>
    <x v="242"/>
    <x v="205"/>
    <x v="1"/>
    <x v="0"/>
    <x v="0"/>
    <x v="0"/>
    <x v="0"/>
    <s v="Mutual Fund"/>
    <s v="Bank of India Tax advantage fund"/>
  </r>
  <r>
    <n v="229038"/>
    <x v="242"/>
    <x v="1667"/>
    <x v="14"/>
    <x v="1"/>
    <x v="4"/>
    <x v="0"/>
    <x v="0"/>
    <s v="Mutual Fund"/>
    <s v="ICICI Prudential Multi Asset fund"/>
  </r>
  <r>
    <n v="229041"/>
    <x v="242"/>
    <x v="1667"/>
    <x v="6"/>
    <x v="1"/>
    <x v="4"/>
    <x v="0"/>
    <x v="0"/>
    <s v="Mutual Fund"/>
    <s v="QUANT QUANTAMENTAL FUND"/>
  </r>
  <r>
    <n v="229040"/>
    <x v="242"/>
    <x v="1667"/>
    <x v="14"/>
    <x v="1"/>
    <x v="4"/>
    <x v="0"/>
    <x v="0"/>
    <s v="Mutual Fund"/>
    <s v="KOTAK MULTICAP FUND"/>
  </r>
  <r>
    <n v="229039"/>
    <x v="242"/>
    <x v="1667"/>
    <x v="14"/>
    <x v="1"/>
    <x v="4"/>
    <x v="0"/>
    <x v="0"/>
    <s v="Mutual Fund"/>
    <s v="HDFC MULTICAP FUND"/>
  </r>
  <r>
    <n v="229013"/>
    <x v="242"/>
    <x v="1668"/>
    <x v="11"/>
    <x v="0"/>
    <x v="2"/>
    <x v="0"/>
    <x v="0"/>
    <s v="Mutual Fund"/>
    <s v="ICICI Prudential Multi-Asset Fund"/>
  </r>
  <r>
    <n v="229012"/>
    <x v="242"/>
    <x v="1034"/>
    <x v="5"/>
    <x v="0"/>
    <x v="2"/>
    <x v="0"/>
    <x v="0"/>
    <s v="Mutual Fund"/>
    <s v="Nippon India multi-cap fund"/>
  </r>
  <r>
    <n v="228992"/>
    <x v="242"/>
    <x v="1669"/>
    <x v="1"/>
    <x v="0"/>
    <x v="2"/>
    <x v="0"/>
    <x v="1"/>
    <s v="Mutual Fund"/>
    <s v="BOI Flexi-Cap Fund"/>
  </r>
  <r>
    <n v="228991"/>
    <x v="242"/>
    <x v="1670"/>
    <x v="28"/>
    <x v="1"/>
    <x v="0"/>
    <x v="0"/>
    <x v="0"/>
    <s v="Mutual Fund"/>
    <s v="Parag parikh Tax saver fund"/>
  </r>
  <r>
    <n v="229022"/>
    <x v="242"/>
    <x v="1241"/>
    <x v="0"/>
    <x v="0"/>
    <x v="0"/>
    <x v="0"/>
    <x v="0"/>
    <s v="Mutual Fund"/>
    <s v="Kotak Multicap fund"/>
  </r>
  <r>
    <n v="229037"/>
    <x v="242"/>
    <x v="1671"/>
    <x v="1"/>
    <x v="0"/>
    <x v="0"/>
    <x v="0"/>
    <x v="0"/>
    <s v="Mutual Fund"/>
    <s v="Kotak Multicap fund"/>
  </r>
  <r>
    <n v="229036"/>
    <x v="242"/>
    <x v="1671"/>
    <x v="7"/>
    <x v="0"/>
    <x v="0"/>
    <x v="0"/>
    <x v="0"/>
    <s v="Mutual Fund"/>
    <s v="ICICI Prudential Multi Asset Fund"/>
  </r>
  <r>
    <n v="229045"/>
    <x v="242"/>
    <x v="9"/>
    <x v="14"/>
    <x v="1"/>
    <x v="5"/>
    <x v="0"/>
    <x v="0"/>
    <s v="Mutual Fund"/>
    <s v="HDFC Focused 30 Fund"/>
  </r>
  <r>
    <n v="229003"/>
    <x v="242"/>
    <x v="1050"/>
    <x v="7"/>
    <x v="0"/>
    <x v="5"/>
    <x v="0"/>
    <x v="0"/>
    <s v="Mutual Fund"/>
    <s v="Tata Small Cap Fund"/>
  </r>
  <r>
    <n v="229002"/>
    <x v="242"/>
    <x v="1050"/>
    <x v="7"/>
    <x v="0"/>
    <x v="5"/>
    <x v="0"/>
    <x v="0"/>
    <s v="Mutual Fund"/>
    <s v="HDFC Focused 30 Fund"/>
  </r>
  <r>
    <n v="228993"/>
    <x v="242"/>
    <x v="1175"/>
    <x v="6"/>
    <x v="1"/>
    <x v="5"/>
    <x v="0"/>
    <x v="0"/>
    <s v="Mutual Fund"/>
    <s v="ICICI PRU Multi Asset Fund"/>
  </r>
  <r>
    <n v="229011"/>
    <x v="242"/>
    <x v="1115"/>
    <x v="4"/>
    <x v="1"/>
    <x v="3"/>
    <x v="0"/>
    <x v="0"/>
    <s v="Mutual Fund"/>
    <s v="Mirae Asset flexi cap fund"/>
  </r>
  <r>
    <n v="228996"/>
    <x v="242"/>
    <x v="194"/>
    <x v="5"/>
    <x v="0"/>
    <x v="3"/>
    <x v="0"/>
    <x v="0"/>
    <s v="Mutual Fund"/>
    <s v="HDFC FOCUSED 30 FUND"/>
  </r>
  <r>
    <n v="228994"/>
    <x v="242"/>
    <x v="1175"/>
    <x v="6"/>
    <x v="1"/>
    <x v="5"/>
    <x v="0"/>
    <x v="0"/>
    <s v="Mutual Fund"/>
    <s v="kotak Multicap Fund"/>
  </r>
  <r>
    <n v="229023"/>
    <x v="242"/>
    <x v="1672"/>
    <x v="4"/>
    <x v="1"/>
    <x v="5"/>
    <x v="0"/>
    <x v="0"/>
    <s v="Mutual Fund"/>
    <s v="Kotak Tax Saver Fund"/>
  </r>
  <r>
    <n v="229024"/>
    <x v="242"/>
    <x v="27"/>
    <x v="0"/>
    <x v="0"/>
    <x v="1"/>
    <x v="0"/>
    <x v="0"/>
    <s v="Mutual Fund"/>
    <s v="HDFC Focused 30 Fund"/>
  </r>
  <r>
    <n v="229005"/>
    <x v="242"/>
    <x v="1649"/>
    <x v="7"/>
    <x v="0"/>
    <x v="1"/>
    <x v="0"/>
    <x v="0"/>
    <s v="Mutual Fund"/>
    <s v="mirae asset multicap fund"/>
  </r>
  <r>
    <n v="229006"/>
    <x v="242"/>
    <x v="1649"/>
    <x v="7"/>
    <x v="0"/>
    <x v="1"/>
    <x v="0"/>
    <x v="0"/>
    <s v="Mutual Fund"/>
    <s v="hdfc focused fund"/>
  </r>
  <r>
    <n v="229025"/>
    <x v="242"/>
    <x v="27"/>
    <x v="0"/>
    <x v="0"/>
    <x v="1"/>
    <x v="0"/>
    <x v="0"/>
    <s v="Mutual Fund"/>
    <s v="KOTAK MULTICAP FUND"/>
  </r>
  <r>
    <n v="229019"/>
    <x v="242"/>
    <x v="325"/>
    <x v="4"/>
    <x v="1"/>
    <x v="5"/>
    <x v="0"/>
    <x v="0"/>
    <s v="Mutual Fund"/>
    <s v="Quant Tax Plan"/>
  </r>
  <r>
    <n v="229049"/>
    <x v="242"/>
    <x v="9"/>
    <x v="14"/>
    <x v="1"/>
    <x v="5"/>
    <x v="0"/>
    <x v="0"/>
    <s v="Mutual Fund"/>
    <s v="Kotak Multicap Fund"/>
  </r>
  <r>
    <n v="229048"/>
    <x v="242"/>
    <x v="9"/>
    <x v="14"/>
    <x v="1"/>
    <x v="5"/>
    <x v="0"/>
    <x v="0"/>
    <s v="Mutual Fund"/>
    <s v="Quant Flexicap Fund"/>
  </r>
  <r>
    <n v="229046"/>
    <x v="242"/>
    <x v="548"/>
    <x v="3"/>
    <x v="0"/>
    <x v="6"/>
    <x v="0"/>
    <x v="1"/>
    <s v="Mutual Fund"/>
    <s v="ICICI PRUDENTIAL EQUITY &amp; DEBT FUND"/>
  </r>
  <r>
    <n v="229027"/>
    <x v="242"/>
    <x v="290"/>
    <x v="0"/>
    <x v="0"/>
    <x v="6"/>
    <x v="0"/>
    <x v="2"/>
    <s v="Mutual Fund"/>
    <s v="MIRAE ASSET LARGE CAP FUND"/>
  </r>
  <r>
    <n v="229026"/>
    <x v="242"/>
    <x v="1673"/>
    <x v="5"/>
    <x v="0"/>
    <x v="6"/>
    <x v="0"/>
    <x v="1"/>
    <s v="Mutual Fund"/>
    <s v="HDFC MULTI CAP FUND"/>
  </r>
  <r>
    <n v="229047"/>
    <x v="242"/>
    <x v="1674"/>
    <x v="10"/>
    <x v="0"/>
    <x v="6"/>
    <x v="0"/>
    <x v="2"/>
    <s v="Mutual Fund"/>
    <s v="MIRAE ASSET LARGE CAP FUND"/>
  </r>
  <r>
    <n v="229021"/>
    <x v="242"/>
    <x v="1665"/>
    <x v="4"/>
    <x v="0"/>
    <x v="6"/>
    <x v="0"/>
    <x v="0"/>
    <s v="Mutual Fund"/>
    <s v="HDFC MULTI CAP FUND"/>
  </r>
  <r>
    <n v="229020"/>
    <x v="242"/>
    <x v="1665"/>
    <x v="0"/>
    <x v="0"/>
    <x v="6"/>
    <x v="0"/>
    <x v="0"/>
    <s v="Mutual Fund"/>
    <s v="ICICI PRUDENTIAL MULTI ASSET FUND"/>
  </r>
  <r>
    <n v="229028"/>
    <x v="242"/>
    <x v="1675"/>
    <x v="1"/>
    <x v="0"/>
    <x v="6"/>
    <x v="0"/>
    <x v="1"/>
    <s v="Mutual Fund"/>
    <s v="HDFC MULTI CAP FUND"/>
  </r>
  <r>
    <n v="229035"/>
    <x v="242"/>
    <x v="298"/>
    <x v="3"/>
    <x v="0"/>
    <x v="6"/>
    <x v="0"/>
    <x v="1"/>
    <s v="Mutual Fund"/>
    <s v="NIPPON INDIA MULTI CAP FUND"/>
  </r>
  <r>
    <n v="228995"/>
    <x v="242"/>
    <x v="194"/>
    <x v="5"/>
    <x v="0"/>
    <x v="3"/>
    <x v="0"/>
    <x v="0"/>
    <s v="Mutual Fund"/>
    <s v="JM flexi Cap fund"/>
  </r>
  <r>
    <n v="229030"/>
    <x v="242"/>
    <x v="75"/>
    <x v="1"/>
    <x v="0"/>
    <x v="3"/>
    <x v="0"/>
    <x v="0"/>
    <s v="Mutual Fund"/>
    <s v="Kotak Multicap Fund"/>
  </r>
  <r>
    <n v="229029"/>
    <x v="242"/>
    <x v="75"/>
    <x v="7"/>
    <x v="0"/>
    <x v="3"/>
    <x v="0"/>
    <x v="0"/>
    <s v="Mutual Fund"/>
    <s v="JM flexi Cap fund"/>
  </r>
  <r>
    <n v="228997"/>
    <x v="242"/>
    <x v="194"/>
    <x v="1"/>
    <x v="0"/>
    <x v="3"/>
    <x v="0"/>
    <x v="0"/>
    <s v="Mutual Fund"/>
    <s v="KOTAK SAVINGS FUND"/>
  </r>
  <r>
    <n v="229016"/>
    <x v="242"/>
    <x v="1664"/>
    <x v="0"/>
    <x v="0"/>
    <x v="6"/>
    <x v="0"/>
    <x v="0"/>
    <s v="Mutual Fund"/>
    <s v="ICICI PRUDENTIAL EQUITY &amp; DEBT FUND"/>
  </r>
  <r>
    <n v="229008"/>
    <x v="242"/>
    <x v="507"/>
    <x v="27"/>
    <x v="0"/>
    <x v="6"/>
    <x v="0"/>
    <x v="1"/>
    <s v="Mutual Fund"/>
    <s v="KOTAK MULTI CAP FUND"/>
  </r>
  <r>
    <n v="229007"/>
    <x v="242"/>
    <x v="507"/>
    <x v="11"/>
    <x v="0"/>
    <x v="6"/>
    <x v="0"/>
    <x v="0"/>
    <s v="Mutual Fund"/>
    <s v="KOTAK MULTI CAP FUND"/>
  </r>
  <r>
    <n v="229062"/>
    <x v="243"/>
    <x v="1676"/>
    <x v="4"/>
    <x v="0"/>
    <x v="0"/>
    <x v="1"/>
    <x v="0"/>
    <s v="Mutual Fund"/>
    <s v="ICICI Prudential Multi Asset Fund"/>
  </r>
  <r>
    <n v="229064"/>
    <x v="243"/>
    <x v="1676"/>
    <x v="0"/>
    <x v="0"/>
    <x v="0"/>
    <x v="1"/>
    <x v="0"/>
    <s v="Mutual Fund"/>
    <s v="Quant Quantamental fund"/>
  </r>
  <r>
    <n v="229063"/>
    <x v="243"/>
    <x v="1676"/>
    <x v="0"/>
    <x v="0"/>
    <x v="0"/>
    <x v="1"/>
    <x v="0"/>
    <s v="Mutual Fund"/>
    <s v="JM Flexi Cap Fund"/>
  </r>
  <r>
    <n v="229050"/>
    <x v="243"/>
    <x v="341"/>
    <x v="6"/>
    <x v="1"/>
    <x v="4"/>
    <x v="0"/>
    <x v="0"/>
    <s v="Mutual Fund"/>
    <s v="KOTAK MULTICAP FUND"/>
  </r>
  <r>
    <n v="229053"/>
    <x v="243"/>
    <x v="341"/>
    <x v="6"/>
    <x v="1"/>
    <x v="4"/>
    <x v="0"/>
    <x v="0"/>
    <s v="Mutual Fund"/>
    <s v="MIRAE ASSET FLEXICAP FUND"/>
  </r>
  <r>
    <n v="229052"/>
    <x v="243"/>
    <x v="341"/>
    <x v="6"/>
    <x v="1"/>
    <x v="4"/>
    <x v="0"/>
    <x v="0"/>
    <s v="Mutual Fund"/>
    <s v="JM FLEXICAP FUND"/>
  </r>
  <r>
    <n v="229051"/>
    <x v="243"/>
    <x v="341"/>
    <x v="6"/>
    <x v="1"/>
    <x v="4"/>
    <x v="0"/>
    <x v="0"/>
    <s v="Mutual Fund"/>
    <s v="HDFC MULTICAP FUND"/>
  </r>
  <r>
    <n v="229054"/>
    <x v="243"/>
    <x v="192"/>
    <x v="5"/>
    <x v="0"/>
    <x v="0"/>
    <x v="0"/>
    <x v="0"/>
    <s v="Mutual Fund"/>
    <s v="JM Flexi Cap fund"/>
  </r>
  <r>
    <n v="229055"/>
    <x v="243"/>
    <x v="141"/>
    <x v="1"/>
    <x v="0"/>
    <x v="6"/>
    <x v="1"/>
    <x v="0"/>
    <s v="Mutual Fund"/>
    <s v="ICICI PRUDENTIAL MULTI ASSET FUND"/>
  </r>
  <r>
    <n v="229060"/>
    <x v="243"/>
    <x v="504"/>
    <x v="9"/>
    <x v="1"/>
    <x v="6"/>
    <x v="0"/>
    <x v="0"/>
    <s v="Mutual Fund"/>
    <s v="ICICI PRUDENTIAL MULTI ASSET FUND"/>
  </r>
  <r>
    <n v="229069"/>
    <x v="243"/>
    <x v="637"/>
    <x v="2"/>
    <x v="0"/>
    <x v="1"/>
    <x v="0"/>
    <x v="1"/>
    <s v="Mutual Fund"/>
    <s v="HDFC Multi Cap Fund"/>
  </r>
  <r>
    <n v="229068"/>
    <x v="243"/>
    <x v="637"/>
    <x v="1"/>
    <x v="0"/>
    <x v="1"/>
    <x v="0"/>
    <x v="0"/>
    <s v="Mutual Fund"/>
    <s v="HDFC Multi Cap Fund"/>
  </r>
  <r>
    <n v="229061"/>
    <x v="243"/>
    <x v="504"/>
    <x v="9"/>
    <x v="1"/>
    <x v="6"/>
    <x v="0"/>
    <x v="0"/>
    <s v="Mutual Fund"/>
    <s v="KOTAK MULTI CAP FUND"/>
  </r>
  <r>
    <n v="229056"/>
    <x v="243"/>
    <x v="141"/>
    <x v="5"/>
    <x v="0"/>
    <x v="6"/>
    <x v="1"/>
    <x v="0"/>
    <s v="Mutual Fund"/>
    <s v="HDFC MULTI CAP FUND"/>
  </r>
  <r>
    <n v="229057"/>
    <x v="243"/>
    <x v="141"/>
    <x v="5"/>
    <x v="0"/>
    <x v="6"/>
    <x v="1"/>
    <x v="0"/>
    <s v="Mutual Fund"/>
    <s v="KOTAK MULTI CAP FUND"/>
  </r>
  <r>
    <n v="229058"/>
    <x v="243"/>
    <x v="498"/>
    <x v="81"/>
    <x v="1"/>
    <x v="6"/>
    <x v="0"/>
    <x v="0"/>
    <s v="Mutual Fund"/>
    <s v="KOTAK MULTI CAP FUND"/>
  </r>
  <r>
    <n v="229059"/>
    <x v="243"/>
    <x v="498"/>
    <x v="81"/>
    <x v="1"/>
    <x v="6"/>
    <x v="0"/>
    <x v="0"/>
    <s v="Mutual Fund"/>
    <s v="KOTAK PIONEER FUND"/>
  </r>
  <r>
    <n v="229071"/>
    <x v="244"/>
    <x v="1677"/>
    <x v="99"/>
    <x v="1"/>
    <x v="2"/>
    <x v="0"/>
    <x v="1"/>
    <s v="Mutual Fund"/>
    <s v="ICICI Prudential Multi-Asset Fund"/>
  </r>
  <r>
    <n v="229066"/>
    <x v="244"/>
    <x v="1678"/>
    <x v="11"/>
    <x v="0"/>
    <x v="2"/>
    <x v="1"/>
    <x v="0"/>
    <s v="Mutual Fund"/>
    <s v="Quant Flexi-Cap Fund"/>
  </r>
  <r>
    <n v="229067"/>
    <x v="244"/>
    <x v="1678"/>
    <x v="11"/>
    <x v="0"/>
    <x v="2"/>
    <x v="1"/>
    <x v="0"/>
    <s v="Mutual Fund"/>
    <s v="Mirae Asset Multi-cap Fund"/>
  </r>
  <r>
    <n v="229070"/>
    <x v="244"/>
    <x v="1679"/>
    <x v="0"/>
    <x v="0"/>
    <x v="2"/>
    <x v="1"/>
    <x v="0"/>
    <s v="Mutual Fund"/>
    <s v="SBI Magnum Childrens Benefit Fund"/>
  </r>
  <r>
    <n v="229072"/>
    <x v="244"/>
    <x v="1662"/>
    <x v="33"/>
    <x v="1"/>
    <x v="5"/>
    <x v="0"/>
    <x v="0"/>
    <s v="Mutual Fund"/>
    <s v="HDFC Focused 30 Fund"/>
  </r>
  <r>
    <n v="229065"/>
    <x v="244"/>
    <x v="92"/>
    <x v="6"/>
    <x v="1"/>
    <x v="5"/>
    <x v="0"/>
    <x v="0"/>
    <s v="Mutual Fund"/>
    <s v="kotak Multicap Fund"/>
  </r>
  <r>
    <n v="229073"/>
    <x v="244"/>
    <x v="1662"/>
    <x v="33"/>
    <x v="1"/>
    <x v="5"/>
    <x v="0"/>
    <x v="0"/>
    <s v="Mutual Fund"/>
    <s v="ICICI PRU Multi Asset Fund"/>
  </r>
  <r>
    <n v="229075"/>
    <x v="244"/>
    <x v="1662"/>
    <x v="32"/>
    <x v="1"/>
    <x v="5"/>
    <x v="0"/>
    <x v="0"/>
    <s v="Mutual Fund"/>
    <s v="Quant Flexicap Fund"/>
  </r>
  <r>
    <n v="229074"/>
    <x v="244"/>
    <x v="1662"/>
    <x v="32"/>
    <x v="1"/>
    <x v="5"/>
    <x v="0"/>
    <x v="0"/>
    <s v="Mutual Fund"/>
    <s v="kotak Multicap Fund"/>
  </r>
  <r>
    <n v="229077"/>
    <x v="245"/>
    <x v="1125"/>
    <x v="6"/>
    <x v="1"/>
    <x v="2"/>
    <x v="0"/>
    <x v="0"/>
    <s v="Mutual Fund"/>
    <s v="ICICI Prudential Multi-Asset Fund"/>
  </r>
  <r>
    <n v="229090"/>
    <x v="245"/>
    <x v="1295"/>
    <x v="11"/>
    <x v="0"/>
    <x v="2"/>
    <x v="0"/>
    <x v="0"/>
    <s v="Mutual Fund"/>
    <s v="HDFC Focused 30 Fund"/>
  </r>
  <r>
    <n v="229076"/>
    <x v="245"/>
    <x v="1124"/>
    <x v="6"/>
    <x v="1"/>
    <x v="2"/>
    <x v="0"/>
    <x v="0"/>
    <s v="Mutual Fund"/>
    <s v="Mirae Asset Flexi-cap Fund"/>
  </r>
  <r>
    <n v="229093"/>
    <x v="245"/>
    <x v="1223"/>
    <x v="9"/>
    <x v="1"/>
    <x v="6"/>
    <x v="0"/>
    <x v="1"/>
    <s v="Mutual Fund"/>
    <s v="KOTAK MULTI CAP FUND"/>
  </r>
  <r>
    <n v="229094"/>
    <x v="245"/>
    <x v="1223"/>
    <x v="9"/>
    <x v="1"/>
    <x v="6"/>
    <x v="0"/>
    <x v="1"/>
    <s v="Mutual Fund"/>
    <s v="HDFC FOCUSED 30 FUND"/>
  </r>
  <r>
    <n v="229091"/>
    <x v="245"/>
    <x v="1295"/>
    <x v="11"/>
    <x v="0"/>
    <x v="2"/>
    <x v="0"/>
    <x v="0"/>
    <s v="Mutual Fund"/>
    <s v="Mirae Asset Multi-cap Fund"/>
  </r>
  <r>
    <n v="229079"/>
    <x v="245"/>
    <x v="793"/>
    <x v="1"/>
    <x v="0"/>
    <x v="0"/>
    <x v="0"/>
    <x v="0"/>
    <s v="Mutual Fund"/>
    <s v="Kotak Multicap fund"/>
  </r>
  <r>
    <n v="229080"/>
    <x v="245"/>
    <x v="1680"/>
    <x v="9"/>
    <x v="1"/>
    <x v="0"/>
    <x v="1"/>
    <x v="0"/>
    <s v="Mutual Fund"/>
    <s v="JM Flexi Cap fund"/>
  </r>
  <r>
    <n v="229078"/>
    <x v="245"/>
    <x v="793"/>
    <x v="1"/>
    <x v="0"/>
    <x v="0"/>
    <x v="0"/>
    <x v="0"/>
    <s v="Mutual Fund"/>
    <s v="JM Flexi Cap fund"/>
  </r>
  <r>
    <n v="229081"/>
    <x v="245"/>
    <x v="1680"/>
    <x v="9"/>
    <x v="1"/>
    <x v="0"/>
    <x v="1"/>
    <x v="0"/>
    <s v="Mutual Fund"/>
    <s v="Nippon India Multicap fund"/>
  </r>
  <r>
    <n v="229082"/>
    <x v="245"/>
    <x v="1680"/>
    <x v="9"/>
    <x v="1"/>
    <x v="0"/>
    <x v="1"/>
    <x v="0"/>
    <s v="Mutual Fund"/>
    <s v="Mirae Asset Great Consumer fund"/>
  </r>
  <r>
    <n v="229097"/>
    <x v="245"/>
    <x v="915"/>
    <x v="1"/>
    <x v="0"/>
    <x v="1"/>
    <x v="0"/>
    <x v="0"/>
    <s v="Mutual Fund"/>
    <s v="KOTAK SAVINGS FUND"/>
  </r>
  <r>
    <n v="229098"/>
    <x v="245"/>
    <x v="523"/>
    <x v="0"/>
    <x v="0"/>
    <x v="1"/>
    <x v="0"/>
    <x v="0"/>
    <s v="Mutual Fund"/>
    <s v="HDFC Focused 30 Fund"/>
  </r>
  <r>
    <n v="229085"/>
    <x v="245"/>
    <x v="1218"/>
    <x v="9"/>
    <x v="1"/>
    <x v="5"/>
    <x v="0"/>
    <x v="0"/>
    <s v="Mutual Fund"/>
    <s v="kotak Multicap Fund"/>
  </r>
  <r>
    <n v="229099"/>
    <x v="245"/>
    <x v="1442"/>
    <x v="3"/>
    <x v="0"/>
    <x v="1"/>
    <x v="0"/>
    <x v="0"/>
    <s v="Mutual Fund"/>
    <s v="ICICI Prudential Technology Fund"/>
  </r>
  <r>
    <n v="229095"/>
    <x v="245"/>
    <x v="46"/>
    <x v="28"/>
    <x v="1"/>
    <x v="1"/>
    <x v="0"/>
    <x v="0"/>
    <s v="Mutual Fund"/>
    <s v="HDFC Focused 30 Fund"/>
  </r>
  <r>
    <n v="229096"/>
    <x v="245"/>
    <x v="46"/>
    <x v="25"/>
    <x v="1"/>
    <x v="1"/>
    <x v="0"/>
    <x v="0"/>
    <s v="Mutual Fund"/>
    <s v="KOTAK MULTICAP FUND"/>
  </r>
  <r>
    <n v="229086"/>
    <x v="245"/>
    <x v="1218"/>
    <x v="9"/>
    <x v="1"/>
    <x v="5"/>
    <x v="0"/>
    <x v="0"/>
    <s v="Mutual Fund"/>
    <s v="Quant Flexicap Fund"/>
  </r>
  <r>
    <n v="229087"/>
    <x v="245"/>
    <x v="348"/>
    <x v="3"/>
    <x v="0"/>
    <x v="5"/>
    <x v="0"/>
    <x v="0"/>
    <s v="Mutual Fund"/>
    <s v="kotak Multicap Fund"/>
  </r>
  <r>
    <n v="229088"/>
    <x v="245"/>
    <x v="348"/>
    <x v="1"/>
    <x v="0"/>
    <x v="5"/>
    <x v="0"/>
    <x v="1"/>
    <s v="Mutual Fund"/>
    <s v="kotak Multicap Fund"/>
  </r>
  <r>
    <n v="229092"/>
    <x v="245"/>
    <x v="1223"/>
    <x v="6"/>
    <x v="1"/>
    <x v="6"/>
    <x v="0"/>
    <x v="1"/>
    <s v="Mutual Fund"/>
    <s v="ICICI PRUDENTIAL MULTI ASSET FUND"/>
  </r>
  <r>
    <n v="229089"/>
    <x v="245"/>
    <x v="1200"/>
    <x v="4"/>
    <x v="0"/>
    <x v="5"/>
    <x v="0"/>
    <x v="0"/>
    <s v="Mutual Fund"/>
    <s v="Nippon India Small Cap Fund"/>
  </r>
  <r>
    <n v="229083"/>
    <x v="245"/>
    <x v="1218"/>
    <x v="9"/>
    <x v="1"/>
    <x v="5"/>
    <x v="0"/>
    <x v="0"/>
    <s v="Mutual Fund"/>
    <s v="ICICI PRU Multi Asset Fund"/>
  </r>
  <r>
    <n v="229084"/>
    <x v="245"/>
    <x v="1218"/>
    <x v="9"/>
    <x v="1"/>
    <x v="5"/>
    <x v="0"/>
    <x v="0"/>
    <s v="Mutual Fund"/>
    <s v="HDFC Focused 30 Fund"/>
  </r>
  <r>
    <n v="229108"/>
    <x v="246"/>
    <x v="219"/>
    <x v="3"/>
    <x v="0"/>
    <x v="6"/>
    <x v="0"/>
    <x v="1"/>
    <s v="Mutual Fund"/>
    <s v="HDFC FOCUSED 30 FUND"/>
  </r>
  <r>
    <n v="229112"/>
    <x v="246"/>
    <x v="679"/>
    <x v="17"/>
    <x v="0"/>
    <x v="6"/>
    <x v="0"/>
    <x v="0"/>
    <s v="Mutual Fund"/>
    <s v="HDFC MULTI CAP FUND"/>
  </r>
  <r>
    <n v="229107"/>
    <x v="246"/>
    <x v="219"/>
    <x v="3"/>
    <x v="0"/>
    <x v="6"/>
    <x v="0"/>
    <x v="1"/>
    <s v="Mutual Fund"/>
    <s v="ICICI PRUDENTIAL MULTI ASSET FUND"/>
  </r>
  <r>
    <n v="229109"/>
    <x v="246"/>
    <x v="219"/>
    <x v="3"/>
    <x v="0"/>
    <x v="6"/>
    <x v="0"/>
    <x v="1"/>
    <s v="Mutual Fund"/>
    <s v="KOTAK MULTI CAP FUND"/>
  </r>
  <r>
    <n v="229101"/>
    <x v="246"/>
    <x v="334"/>
    <x v="0"/>
    <x v="1"/>
    <x v="2"/>
    <x v="0"/>
    <x v="0"/>
    <s v="Mutual Fund"/>
    <s v="Canara Robeco Multi-cap Fund"/>
  </r>
  <r>
    <n v="229102"/>
    <x v="246"/>
    <x v="334"/>
    <x v="0"/>
    <x v="1"/>
    <x v="2"/>
    <x v="0"/>
    <x v="0"/>
    <s v="Mutual Fund"/>
    <s v="Mirae Asset Mid-Cap Fund."/>
  </r>
  <r>
    <n v="229113"/>
    <x v="246"/>
    <x v="679"/>
    <x v="6"/>
    <x v="0"/>
    <x v="6"/>
    <x v="0"/>
    <x v="1"/>
    <s v="Mutual Fund"/>
    <s v="KOTAK MULTI CAP FUND"/>
  </r>
  <r>
    <n v="229100"/>
    <x v="246"/>
    <x v="334"/>
    <x v="0"/>
    <x v="1"/>
    <x v="2"/>
    <x v="0"/>
    <x v="0"/>
    <s v="Mutual Fund"/>
    <s v="Axis Growth Opportunities Fund"/>
  </r>
  <r>
    <n v="229136"/>
    <x v="246"/>
    <x v="1681"/>
    <x v="11"/>
    <x v="0"/>
    <x v="1"/>
    <x v="0"/>
    <x v="0"/>
    <s v="Mutual Fund"/>
    <s v="hdfc multicap fund"/>
  </r>
  <r>
    <n v="229105"/>
    <x v="246"/>
    <x v="478"/>
    <x v="0"/>
    <x v="0"/>
    <x v="5"/>
    <x v="0"/>
    <x v="0"/>
    <s v="Mutual Fund"/>
    <s v="JM Flexicap Fund"/>
  </r>
  <r>
    <n v="229135"/>
    <x v="246"/>
    <x v="1681"/>
    <x v="11"/>
    <x v="0"/>
    <x v="1"/>
    <x v="0"/>
    <x v="0"/>
    <s v="Mutual Fund"/>
    <s v="hdfc focused 30 fund"/>
  </r>
  <r>
    <n v="229106"/>
    <x v="246"/>
    <x v="680"/>
    <x v="4"/>
    <x v="1"/>
    <x v="1"/>
    <x v="0"/>
    <x v="0"/>
    <s v="Mutual Fund"/>
    <s v="icici pru multi asset fund"/>
  </r>
  <r>
    <n v="229134"/>
    <x v="246"/>
    <x v="1681"/>
    <x v="3"/>
    <x v="0"/>
    <x v="1"/>
    <x v="0"/>
    <x v="0"/>
    <s v="Mutual Fund"/>
    <s v="mirae asset flexi cap fund"/>
  </r>
  <r>
    <n v="229103"/>
    <x v="246"/>
    <x v="1662"/>
    <x v="0"/>
    <x v="0"/>
    <x v="5"/>
    <x v="0"/>
    <x v="0"/>
    <s v="Mutual Fund"/>
    <s v="Bank of India Flexicap Fund"/>
  </r>
  <r>
    <n v="229114"/>
    <x v="246"/>
    <x v="583"/>
    <x v="6"/>
    <x v="1"/>
    <x v="6"/>
    <x v="0"/>
    <x v="1"/>
    <s v="Mutual Fund"/>
    <s v="ICICI PRUDENTIAL EQUITY &amp; DEBT FUND"/>
  </r>
  <r>
    <n v="229104"/>
    <x v="246"/>
    <x v="478"/>
    <x v="0"/>
    <x v="0"/>
    <x v="5"/>
    <x v="0"/>
    <x v="0"/>
    <s v="Mutual Fund"/>
    <s v="QUANT FLEXI CAP FUND"/>
  </r>
  <r>
    <n v="229110"/>
    <x v="246"/>
    <x v="1590"/>
    <x v="92"/>
    <x v="1"/>
    <x v="5"/>
    <x v="0"/>
    <x v="0"/>
    <s v="Mutual Fund"/>
    <s v="ICICI Pru Equity &amp; Debt Fund"/>
  </r>
  <r>
    <n v="229111"/>
    <x v="246"/>
    <x v="1590"/>
    <x v="92"/>
    <x v="1"/>
    <x v="5"/>
    <x v="0"/>
    <x v="0"/>
    <s v="Mutual Fund"/>
    <s v="kotak Multicap Fund"/>
  </r>
  <r>
    <n v="229117"/>
    <x v="247"/>
    <x v="1307"/>
    <x v="4"/>
    <x v="1"/>
    <x v="0"/>
    <x v="0"/>
    <x v="0"/>
    <s v="Mutual Fund"/>
    <s v="ICICI Prudential Multi Asset Fund"/>
  </r>
  <r>
    <n v="229118"/>
    <x v="247"/>
    <x v="1041"/>
    <x v="12"/>
    <x v="1"/>
    <x v="0"/>
    <x v="0"/>
    <x v="0"/>
    <s v="Mutual Fund"/>
    <s v="ICICI Prudential Multi Asset Fund"/>
  </r>
  <r>
    <n v="229128"/>
    <x v="247"/>
    <x v="316"/>
    <x v="11"/>
    <x v="0"/>
    <x v="2"/>
    <x v="0"/>
    <x v="0"/>
    <s v="Mutual Fund"/>
    <s v="Quant Flexi-Cap Fund"/>
  </r>
  <r>
    <n v="229120"/>
    <x v="247"/>
    <x v="1041"/>
    <x v="4"/>
    <x v="1"/>
    <x v="0"/>
    <x v="0"/>
    <x v="0"/>
    <s v="Mutual Fund"/>
    <s v="Mirae Asset Cash Management fund"/>
  </r>
  <r>
    <n v="229115"/>
    <x v="247"/>
    <x v="1682"/>
    <x v="11"/>
    <x v="0"/>
    <x v="4"/>
    <x v="1"/>
    <x v="0"/>
    <s v="Mutual Fund"/>
    <s v="HDFC MULTICAP FUND"/>
  </r>
  <r>
    <n v="229116"/>
    <x v="247"/>
    <x v="1682"/>
    <x v="11"/>
    <x v="0"/>
    <x v="4"/>
    <x v="1"/>
    <x v="0"/>
    <s v="Mutual Fund"/>
    <s v="ICICI Prudential Multi Asset fund"/>
  </r>
  <r>
    <n v="229119"/>
    <x v="247"/>
    <x v="1041"/>
    <x v="12"/>
    <x v="1"/>
    <x v="0"/>
    <x v="0"/>
    <x v="0"/>
    <s v="Mutual Fund"/>
    <s v="Quant Flexi Cap Fund"/>
  </r>
  <r>
    <n v="229121"/>
    <x v="247"/>
    <x v="1683"/>
    <x v="28"/>
    <x v="1"/>
    <x v="0"/>
    <x v="1"/>
    <x v="0"/>
    <s v="Mutual Fund"/>
    <s v="Kotak Tax saver fund"/>
  </r>
  <r>
    <n v="229125"/>
    <x v="247"/>
    <x v="1677"/>
    <x v="9"/>
    <x v="1"/>
    <x v="2"/>
    <x v="0"/>
    <x v="0"/>
    <s v="Mutual Fund"/>
    <s v="ICICI Prudential Multi-Asset Fund"/>
  </r>
  <r>
    <n v="229126"/>
    <x v="247"/>
    <x v="846"/>
    <x v="24"/>
    <x v="1"/>
    <x v="1"/>
    <x v="0"/>
    <x v="0"/>
    <s v="Mutual Fund"/>
    <s v="hdfc focused 30 fund"/>
  </r>
  <r>
    <n v="229127"/>
    <x v="247"/>
    <x v="846"/>
    <x v="24"/>
    <x v="1"/>
    <x v="1"/>
    <x v="0"/>
    <x v="0"/>
    <s v="Mutual Fund"/>
    <s v="hdfc multicap fund"/>
  </r>
  <r>
    <n v="229132"/>
    <x v="247"/>
    <x v="1684"/>
    <x v="7"/>
    <x v="0"/>
    <x v="1"/>
    <x v="0"/>
    <x v="0"/>
    <s v="Mutual Fund"/>
    <s v="mirae asset emerging bluechip fund"/>
  </r>
  <r>
    <n v="229133"/>
    <x v="247"/>
    <x v="1684"/>
    <x v="7"/>
    <x v="0"/>
    <x v="1"/>
    <x v="0"/>
    <x v="0"/>
    <s v="Mutual Fund"/>
    <s v="quant flexi cap fund"/>
  </r>
  <r>
    <n v="229131"/>
    <x v="247"/>
    <x v="141"/>
    <x v="10"/>
    <x v="0"/>
    <x v="1"/>
    <x v="0"/>
    <x v="0"/>
    <s v="Mutual Fund"/>
    <s v="boi india flexi cap fund"/>
  </r>
  <r>
    <n v="229122"/>
    <x v="247"/>
    <x v="906"/>
    <x v="3"/>
    <x v="0"/>
    <x v="2"/>
    <x v="0"/>
    <x v="0"/>
    <s v="Mutual Fund"/>
    <s v="Kotak Multicap Fund"/>
  </r>
  <r>
    <n v="229124"/>
    <x v="247"/>
    <x v="1677"/>
    <x v="9"/>
    <x v="1"/>
    <x v="2"/>
    <x v="0"/>
    <x v="0"/>
    <s v="Mutual Fund"/>
    <s v="Kotak Multicap Fund"/>
  </r>
  <r>
    <n v="229130"/>
    <x v="247"/>
    <x v="59"/>
    <x v="80"/>
    <x v="1"/>
    <x v="6"/>
    <x v="0"/>
    <x v="1"/>
    <s v="Mutual Fund"/>
    <s v="QUANT SMALL CAP FUND"/>
  </r>
  <r>
    <n v="229123"/>
    <x v="247"/>
    <x v="1685"/>
    <x v="7"/>
    <x v="0"/>
    <x v="5"/>
    <x v="0"/>
    <x v="0"/>
    <s v="Mutual Fund"/>
    <s v="kotak Multicap Fund"/>
  </r>
  <r>
    <n v="229129"/>
    <x v="247"/>
    <x v="59"/>
    <x v="80"/>
    <x v="1"/>
    <x v="6"/>
    <x v="0"/>
    <x v="1"/>
    <s v="Mutual Fund"/>
    <s v="KOTAK MULTI CAP FUND"/>
  </r>
  <r>
    <n v="229142"/>
    <x v="248"/>
    <x v="672"/>
    <x v="0"/>
    <x v="0"/>
    <x v="2"/>
    <x v="0"/>
    <x v="2"/>
    <s v="Mutual Fund"/>
    <s v="Mirae Asset Hybrid Equity Fund"/>
  </r>
  <r>
    <n v="229143"/>
    <x v="248"/>
    <x v="911"/>
    <x v="1"/>
    <x v="0"/>
    <x v="2"/>
    <x v="0"/>
    <x v="2"/>
    <s v="Mutual Fund"/>
    <s v="Mirae Asset Tax Saver Fund"/>
  </r>
  <r>
    <n v="229146"/>
    <x v="248"/>
    <x v="621"/>
    <x v="9"/>
    <x v="1"/>
    <x v="6"/>
    <x v="0"/>
    <x v="1"/>
    <s v="Mutual Fund"/>
    <s v="HDFC FOCUSED 30 FUND"/>
  </r>
  <r>
    <n v="229145"/>
    <x v="248"/>
    <x v="1686"/>
    <x v="7"/>
    <x v="0"/>
    <x v="6"/>
    <x v="0"/>
    <x v="0"/>
    <s v="Mutual Fund"/>
    <s v="PARAG PARIKH FLEXI CAP FUND"/>
  </r>
  <r>
    <n v="229144"/>
    <x v="248"/>
    <x v="259"/>
    <x v="10"/>
    <x v="0"/>
    <x v="2"/>
    <x v="0"/>
    <x v="2"/>
    <s v="Mutual Fund"/>
    <s v="Mirae Asset Flexi-cap Fund"/>
  </r>
  <r>
    <n v="229140"/>
    <x v="248"/>
    <x v="157"/>
    <x v="0"/>
    <x v="0"/>
    <x v="0"/>
    <x v="0"/>
    <x v="1"/>
    <s v="Mutual Fund"/>
    <s v="ICICI Prudential Multi Asset Fund"/>
  </r>
  <r>
    <n v="229141"/>
    <x v="248"/>
    <x v="157"/>
    <x v="0"/>
    <x v="0"/>
    <x v="0"/>
    <x v="0"/>
    <x v="0"/>
    <s v="Mutual Fund"/>
    <s v="JM Flexi Cap fund"/>
  </r>
  <r>
    <n v="229153"/>
    <x v="248"/>
    <x v="969"/>
    <x v="1"/>
    <x v="0"/>
    <x v="2"/>
    <x v="0"/>
    <x v="0"/>
    <s v="Mutual Fund"/>
    <s v="ICICI Prudential Multi-Asset Fund"/>
  </r>
  <r>
    <n v="229148"/>
    <x v="248"/>
    <x v="316"/>
    <x v="10"/>
    <x v="0"/>
    <x v="2"/>
    <x v="0"/>
    <x v="0"/>
    <s v="Mutual Fund"/>
    <s v="Mirae Asset Multi-cap Fund"/>
  </r>
  <r>
    <n v="229154"/>
    <x v="248"/>
    <x v="1120"/>
    <x v="11"/>
    <x v="0"/>
    <x v="5"/>
    <x v="0"/>
    <x v="1"/>
    <s v="Mutual Fund"/>
    <s v="kotak Multicap Fund"/>
  </r>
  <r>
    <n v="229155"/>
    <x v="248"/>
    <x v="1180"/>
    <x v="1"/>
    <x v="0"/>
    <x v="3"/>
    <x v="0"/>
    <x v="0"/>
    <s v="Mutual Fund"/>
    <s v="TATA SMALL CAP FUND"/>
  </r>
  <r>
    <n v="229150"/>
    <x v="248"/>
    <x v="1687"/>
    <x v="7"/>
    <x v="0"/>
    <x v="5"/>
    <x v="1"/>
    <x v="0"/>
    <s v="Mutual Fund"/>
    <s v="HDFC Focused 30 Fund"/>
  </r>
  <r>
    <n v="229149"/>
    <x v="248"/>
    <x v="1687"/>
    <x v="19"/>
    <x v="0"/>
    <x v="5"/>
    <x v="1"/>
    <x v="0"/>
    <s v="Mutual Fund"/>
    <s v="kotak Multicap Fund"/>
  </r>
  <r>
    <n v="229156"/>
    <x v="248"/>
    <x v="1688"/>
    <x v="1"/>
    <x v="0"/>
    <x v="5"/>
    <x v="0"/>
    <x v="1"/>
    <s v="Mutual Fund"/>
    <s v="Parag Parikh Tax Saver Fund"/>
  </r>
  <r>
    <n v="229151"/>
    <x v="248"/>
    <x v="1689"/>
    <x v="7"/>
    <x v="0"/>
    <x v="3"/>
    <x v="1"/>
    <x v="0"/>
    <s v="Mutual Fund"/>
    <s v="ICICI Multi Asset Fund"/>
  </r>
  <r>
    <n v="229138"/>
    <x v="248"/>
    <x v="1690"/>
    <x v="7"/>
    <x v="0"/>
    <x v="6"/>
    <x v="0"/>
    <x v="0"/>
    <s v="Mutual Fund"/>
    <s v="HDFC MULTI CAP FUND"/>
  </r>
  <r>
    <n v="229139"/>
    <x v="248"/>
    <x v="1690"/>
    <x v="7"/>
    <x v="0"/>
    <x v="6"/>
    <x v="0"/>
    <x v="0"/>
    <s v="Mutual Fund"/>
    <s v="KOTAK MULTI CAP FUND"/>
  </r>
  <r>
    <n v="229137"/>
    <x v="248"/>
    <x v="1690"/>
    <x v="7"/>
    <x v="0"/>
    <x v="6"/>
    <x v="0"/>
    <x v="0"/>
    <s v="Mutual Fund"/>
    <s v="ICICI PRUDENTIAL MULTI ASSET FUND"/>
  </r>
  <r>
    <n v="229152"/>
    <x v="248"/>
    <x v="1689"/>
    <x v="7"/>
    <x v="0"/>
    <x v="3"/>
    <x v="1"/>
    <x v="0"/>
    <s v="Mutual Fund"/>
    <s v="HDFC Multicap Fund"/>
  </r>
  <r>
    <n v="229147"/>
    <x v="248"/>
    <x v="621"/>
    <x v="9"/>
    <x v="1"/>
    <x v="6"/>
    <x v="0"/>
    <x v="1"/>
    <s v="Mutual Fund"/>
    <s v="ICICI PRUDENTIAL MULTI ASSET FUND"/>
  </r>
  <r>
    <n v="229164"/>
    <x v="249"/>
    <x v="385"/>
    <x v="11"/>
    <x v="0"/>
    <x v="6"/>
    <x v="0"/>
    <x v="2"/>
    <s v="Mutual Fund"/>
    <s v="MIRAE ASSET EMERGING BLUECHIP FUND"/>
  </r>
  <r>
    <n v="229162"/>
    <x v="249"/>
    <x v="1056"/>
    <x v="7"/>
    <x v="0"/>
    <x v="3"/>
    <x v="0"/>
    <x v="0"/>
    <s v="Mutual Fund"/>
    <s v="PARAG PARIKH FLEXI CAP FUND"/>
  </r>
  <r>
    <n v="229165"/>
    <x v="249"/>
    <x v="385"/>
    <x v="19"/>
    <x v="0"/>
    <x v="6"/>
    <x v="0"/>
    <x v="0"/>
    <s v="Mutual Fund"/>
    <s v="MIRAE ASSET EMERGING BLUECHIP FUND"/>
  </r>
  <r>
    <n v="229163"/>
    <x v="249"/>
    <x v="385"/>
    <x v="5"/>
    <x v="0"/>
    <x v="6"/>
    <x v="0"/>
    <x v="0"/>
    <s v="Mutual Fund"/>
    <s v="MIRAE ASSET MULTI CAP FUND"/>
  </r>
  <r>
    <n v="229170"/>
    <x v="249"/>
    <x v="1691"/>
    <x v="0"/>
    <x v="1"/>
    <x v="0"/>
    <x v="1"/>
    <x v="0"/>
    <s v="Mutual Fund"/>
    <s v="ICICI Prudential Multi Asset Fund"/>
  </r>
  <r>
    <n v="229167"/>
    <x v="249"/>
    <x v="1692"/>
    <x v="11"/>
    <x v="0"/>
    <x v="6"/>
    <x v="0"/>
    <x v="1"/>
    <s v="Mutual Fund"/>
    <s v="HDFC MULTI CAP FUND"/>
  </r>
  <r>
    <n v="229160"/>
    <x v="249"/>
    <x v="936"/>
    <x v="14"/>
    <x v="1"/>
    <x v="1"/>
    <x v="0"/>
    <x v="0"/>
    <s v="Mutual Fund"/>
    <s v="ICICI Prudential Multi-Asset"/>
  </r>
  <r>
    <n v="229161"/>
    <x v="249"/>
    <x v="936"/>
    <x v="6"/>
    <x v="1"/>
    <x v="1"/>
    <x v="0"/>
    <x v="0"/>
    <s v="Mutual Fund"/>
    <s v="hdfc focused fund"/>
  </r>
  <r>
    <n v="229158"/>
    <x v="249"/>
    <x v="144"/>
    <x v="10"/>
    <x v="0"/>
    <x v="1"/>
    <x v="0"/>
    <x v="0"/>
    <s v="Mutual Fund"/>
    <s v="KOTAK MULTICAP FUND"/>
  </r>
  <r>
    <n v="229157"/>
    <x v="249"/>
    <x v="144"/>
    <x v="3"/>
    <x v="0"/>
    <x v="1"/>
    <x v="0"/>
    <x v="0"/>
    <s v="Mutual Fund"/>
    <s v="HDFC Focused 30 Fund"/>
  </r>
  <r>
    <n v="229166"/>
    <x v="249"/>
    <x v="1056"/>
    <x v="1"/>
    <x v="0"/>
    <x v="3"/>
    <x v="0"/>
    <x v="1"/>
    <s v="Mutual Fund"/>
    <s v="HDFC Multicap Fund"/>
  </r>
  <r>
    <n v="229169"/>
    <x v="249"/>
    <x v="1693"/>
    <x v="1"/>
    <x v="0"/>
    <x v="5"/>
    <x v="0"/>
    <x v="0"/>
    <s v="Mutual Fund"/>
    <s v="Quant Flexicap Fund"/>
  </r>
  <r>
    <n v="229159"/>
    <x v="249"/>
    <x v="144"/>
    <x v="3"/>
    <x v="0"/>
    <x v="1"/>
    <x v="0"/>
    <x v="0"/>
    <s v="Mutual Fund"/>
    <s v="Mirae Asset Multicap Fund"/>
  </r>
  <r>
    <n v="229168"/>
    <x v="249"/>
    <x v="1693"/>
    <x v="1"/>
    <x v="0"/>
    <x v="5"/>
    <x v="0"/>
    <x v="0"/>
    <s v="Mutual Fund"/>
    <s v="kotak Multicap Fund"/>
  </r>
  <r>
    <n v="229174"/>
    <x v="250"/>
    <x v="1664"/>
    <x v="28"/>
    <x v="1"/>
    <x v="6"/>
    <x v="0"/>
    <x v="0"/>
    <s v="Mutual Fund"/>
    <s v="HDFC FOCUSED 30 FUND"/>
  </r>
  <r>
    <n v="229177"/>
    <x v="250"/>
    <x v="583"/>
    <x v="65"/>
    <x v="1"/>
    <x v="6"/>
    <x v="0"/>
    <x v="1"/>
    <s v="Mutual Fund"/>
    <s v="HDFC MULTI CAP FUND"/>
  </r>
  <r>
    <n v="229173"/>
    <x v="250"/>
    <x v="1664"/>
    <x v="24"/>
    <x v="1"/>
    <x v="6"/>
    <x v="0"/>
    <x v="0"/>
    <s v="Mutual Fund"/>
    <s v="ICICI PRUDENTIAL EQUITY &amp; DEBT FUND"/>
  </r>
  <r>
    <n v="229180"/>
    <x v="250"/>
    <x v="137"/>
    <x v="4"/>
    <x v="1"/>
    <x v="4"/>
    <x v="0"/>
    <x v="0"/>
    <s v="Mutual Fund"/>
    <s v="HDFC MULTICAP FUND"/>
  </r>
  <r>
    <n v="229179"/>
    <x v="250"/>
    <x v="242"/>
    <x v="9"/>
    <x v="1"/>
    <x v="4"/>
    <x v="0"/>
    <x v="0"/>
    <s v="Mutual Fund"/>
    <s v="JM FLEXICAP FUND"/>
  </r>
  <r>
    <n v="229178"/>
    <x v="250"/>
    <x v="1682"/>
    <x v="92"/>
    <x v="1"/>
    <x v="4"/>
    <x v="0"/>
    <x v="0"/>
    <s v="Mutual Fund"/>
    <s v="ICICI Prudential Multi Asset fund"/>
  </r>
  <r>
    <n v="229182"/>
    <x v="250"/>
    <x v="1694"/>
    <x v="3"/>
    <x v="0"/>
    <x v="3"/>
    <x v="0"/>
    <x v="0"/>
    <s v="Mutual Fund"/>
    <s v="JM flexi Cap fund"/>
  </r>
  <r>
    <n v="229172"/>
    <x v="250"/>
    <x v="1695"/>
    <x v="1"/>
    <x v="0"/>
    <x v="3"/>
    <x v="0"/>
    <x v="0"/>
    <s v="Mutual Fund"/>
    <s v="QUANT FLEXICAP FUND"/>
  </r>
  <r>
    <n v="229184"/>
    <x v="250"/>
    <x v="1303"/>
    <x v="1"/>
    <x v="0"/>
    <x v="5"/>
    <x v="0"/>
    <x v="0"/>
    <s v="Mutual Fund"/>
    <s v="Quant Flexicap Fund"/>
  </r>
  <r>
    <n v="229171"/>
    <x v="250"/>
    <x v="1695"/>
    <x v="1"/>
    <x v="0"/>
    <x v="3"/>
    <x v="0"/>
    <x v="0"/>
    <s v="Mutual Fund"/>
    <s v="ICICI Multi Asset Fund"/>
  </r>
  <r>
    <n v="229176"/>
    <x v="250"/>
    <x v="583"/>
    <x v="28"/>
    <x v="1"/>
    <x v="6"/>
    <x v="0"/>
    <x v="0"/>
    <s v="Mutual Fund"/>
    <s v="HDFC MULTI CAP FUND"/>
  </r>
  <r>
    <n v="229181"/>
    <x v="250"/>
    <x v="1245"/>
    <x v="3"/>
    <x v="0"/>
    <x v="6"/>
    <x v="0"/>
    <x v="1"/>
    <s v="Mutual Fund"/>
    <s v="PARAG PARIKH FLEXI CAP FUND"/>
  </r>
  <r>
    <n v="229183"/>
    <x v="250"/>
    <x v="1694"/>
    <x v="10"/>
    <x v="0"/>
    <x v="3"/>
    <x v="0"/>
    <x v="1"/>
    <s v="Mutual Fund"/>
    <s v="ICICI Multi Asset Fund"/>
  </r>
  <r>
    <n v="229175"/>
    <x v="250"/>
    <x v="1664"/>
    <x v="28"/>
    <x v="1"/>
    <x v="6"/>
    <x v="0"/>
    <x v="0"/>
    <s v="Mutual Fund"/>
    <s v="KOTAK MULTI CAP FUND"/>
  </r>
  <r>
    <n v="229194"/>
    <x v="251"/>
    <x v="1696"/>
    <x v="10"/>
    <x v="0"/>
    <x v="2"/>
    <x v="1"/>
    <x v="0"/>
    <s v="Mutual Fund"/>
    <s v="Mirae Asset Multi-cap Fund"/>
  </r>
  <r>
    <n v="229186"/>
    <x v="251"/>
    <x v="866"/>
    <x v="0"/>
    <x v="0"/>
    <x v="2"/>
    <x v="0"/>
    <x v="0"/>
    <s v="Mutual Fund"/>
    <s v="Parag Parikh Tax Saver Fund"/>
  </r>
  <r>
    <n v="229185"/>
    <x v="251"/>
    <x v="1562"/>
    <x v="4"/>
    <x v="1"/>
    <x v="2"/>
    <x v="0"/>
    <x v="0"/>
    <s v="Mutual Fund"/>
    <s v="Mirae Asset Multi-cap Fund"/>
  </r>
  <r>
    <n v="229195"/>
    <x v="251"/>
    <x v="1696"/>
    <x v="10"/>
    <x v="0"/>
    <x v="2"/>
    <x v="1"/>
    <x v="0"/>
    <s v="Mutual Fund"/>
    <s v="Quant Flexi-Cap Fund"/>
  </r>
  <r>
    <n v="229198"/>
    <x v="251"/>
    <x v="1697"/>
    <x v="6"/>
    <x v="1"/>
    <x v="4"/>
    <x v="0"/>
    <x v="0"/>
    <s v="Mutual Fund"/>
    <s v="KOTAK MULTICAP FUND"/>
  </r>
  <r>
    <n v="229197"/>
    <x v="251"/>
    <x v="1549"/>
    <x v="39"/>
    <x v="1"/>
    <x v="4"/>
    <x v="0"/>
    <x v="0"/>
    <s v="Mutual Fund"/>
    <s v="HDFC MULTICAP FUND"/>
  </r>
  <r>
    <n v="229196"/>
    <x v="251"/>
    <x v="1696"/>
    <x v="10"/>
    <x v="0"/>
    <x v="2"/>
    <x v="1"/>
    <x v="0"/>
    <s v="Mutual Fund"/>
    <s v="ICICI Prudential Multi-Asset Fund"/>
  </r>
  <r>
    <n v="229191"/>
    <x v="251"/>
    <x v="416"/>
    <x v="1"/>
    <x v="0"/>
    <x v="1"/>
    <x v="1"/>
    <x v="0"/>
    <s v="Mutual Fund"/>
    <s v="hdfc multicap fund"/>
  </r>
  <r>
    <n v="230340"/>
    <x v="251"/>
    <x v="1698"/>
    <x v="1"/>
    <x v="0"/>
    <x v="1"/>
    <x v="0"/>
    <x v="0"/>
    <s v="Mutual Fund"/>
    <s v="HDFC Pharma and Healthcare Fund"/>
  </r>
  <r>
    <n v="229193"/>
    <x v="251"/>
    <x v="416"/>
    <x v="1"/>
    <x v="0"/>
    <x v="1"/>
    <x v="1"/>
    <x v="0"/>
    <s v="Mutual Fund"/>
    <s v="kotak savings fund"/>
  </r>
  <r>
    <n v="229192"/>
    <x v="251"/>
    <x v="416"/>
    <x v="1"/>
    <x v="0"/>
    <x v="1"/>
    <x v="1"/>
    <x v="0"/>
    <s v="Mutual Fund"/>
    <s v="icici pru multi asset fund"/>
  </r>
  <r>
    <n v="229199"/>
    <x v="251"/>
    <x v="635"/>
    <x v="1"/>
    <x v="0"/>
    <x v="1"/>
    <x v="0"/>
    <x v="0"/>
    <s v="Mutual Fund"/>
    <s v="Parag Parikh flexi cap Fund"/>
  </r>
  <r>
    <n v="229189"/>
    <x v="251"/>
    <x v="1245"/>
    <x v="3"/>
    <x v="1"/>
    <x v="6"/>
    <x v="0"/>
    <x v="1"/>
    <s v="Mutual Fund"/>
    <s v="ICICI PRUDENTIAL MULTI ASSET FUND"/>
  </r>
  <r>
    <n v="229187"/>
    <x v="251"/>
    <x v="1343"/>
    <x v="10"/>
    <x v="0"/>
    <x v="2"/>
    <x v="0"/>
    <x v="0"/>
    <s v="Mutual Fund"/>
    <s v="Mirae Asset Multi-cap Fund"/>
  </r>
  <r>
    <n v="229190"/>
    <x v="251"/>
    <x v="405"/>
    <x v="0"/>
    <x v="1"/>
    <x v="3"/>
    <x v="0"/>
    <x v="0"/>
    <s v="Mutual Fund"/>
    <s v="Quant Tax Plan Fund"/>
  </r>
  <r>
    <n v="229188"/>
    <x v="251"/>
    <x v="1699"/>
    <x v="0"/>
    <x v="0"/>
    <x v="3"/>
    <x v="0"/>
    <x v="0"/>
    <s v="Mutual Fund"/>
    <s v="JM flexi Cap fund"/>
  </r>
  <r>
    <n v="229200"/>
    <x v="252"/>
    <x v="1560"/>
    <x v="4"/>
    <x v="1"/>
    <x v="3"/>
    <x v="0"/>
    <x v="0"/>
    <s v="Mutual Fund"/>
    <s v="ICICI Multi Asset Fund"/>
  </r>
  <r>
    <n v="229206"/>
    <x v="253"/>
    <x v="1700"/>
    <x v="0"/>
    <x v="0"/>
    <x v="0"/>
    <x v="1"/>
    <x v="0"/>
    <s v="Mutual Fund"/>
    <s v="Bank of India Flexi Cap fund"/>
  </r>
  <r>
    <n v="229207"/>
    <x v="253"/>
    <x v="1700"/>
    <x v="0"/>
    <x v="0"/>
    <x v="0"/>
    <x v="1"/>
    <x v="0"/>
    <s v="Mutual Fund"/>
    <s v="Mirae Asset Great Consumer fund"/>
  </r>
  <r>
    <n v="229205"/>
    <x v="253"/>
    <x v="1700"/>
    <x v="0"/>
    <x v="0"/>
    <x v="0"/>
    <x v="1"/>
    <x v="0"/>
    <s v="Mutual Fund"/>
    <s v="Kotak Multicap fund"/>
  </r>
  <r>
    <n v="229202"/>
    <x v="253"/>
    <x v="1116"/>
    <x v="7"/>
    <x v="0"/>
    <x v="0"/>
    <x v="0"/>
    <x v="0"/>
    <s v="Mutual Fund"/>
    <s v="Kotak Multicap fund"/>
  </r>
  <r>
    <n v="229201"/>
    <x v="253"/>
    <x v="1116"/>
    <x v="1"/>
    <x v="0"/>
    <x v="0"/>
    <x v="0"/>
    <x v="0"/>
    <s v="Mutual Fund"/>
    <s v="Nippon India Multicap fund"/>
  </r>
  <r>
    <n v="229204"/>
    <x v="253"/>
    <x v="1700"/>
    <x v="0"/>
    <x v="0"/>
    <x v="0"/>
    <x v="1"/>
    <x v="0"/>
    <s v="Mutual Fund"/>
    <s v="JM Flexi Cap fund"/>
  </r>
  <r>
    <n v="229203"/>
    <x v="253"/>
    <x v="1700"/>
    <x v="0"/>
    <x v="0"/>
    <x v="0"/>
    <x v="1"/>
    <x v="0"/>
    <s v="Mutual Fund"/>
    <s v="ICICI Prudential Multi Asset Fund"/>
  </r>
  <r>
    <n v="230211"/>
    <x v="254"/>
    <x v="741"/>
    <x v="10"/>
    <x v="0"/>
    <x v="2"/>
    <x v="0"/>
    <x v="0"/>
    <s v="Mutual Fund"/>
    <s v="HDFC MULTI-CAP FUND"/>
  </r>
  <r>
    <n v="230213"/>
    <x v="254"/>
    <x v="1479"/>
    <x v="100"/>
    <x v="1"/>
    <x v="2"/>
    <x v="0"/>
    <x v="0"/>
    <s v="Mutual Fund"/>
    <s v="Kotak Saving Fund"/>
  </r>
  <r>
    <n v="230210"/>
    <x v="254"/>
    <x v="741"/>
    <x v="10"/>
    <x v="0"/>
    <x v="2"/>
    <x v="0"/>
    <x v="0"/>
    <s v="Mutual Fund"/>
    <s v="Mirae Asset Multi-cap Fund"/>
  </r>
  <r>
    <n v="230212"/>
    <x v="254"/>
    <x v="1701"/>
    <x v="10"/>
    <x v="0"/>
    <x v="2"/>
    <x v="0"/>
    <x v="0"/>
    <s v="Mutual Fund"/>
    <s v="Mirae Asset Multi-cap Fund"/>
  </r>
  <r>
    <n v="230203"/>
    <x v="254"/>
    <x v="1702"/>
    <x v="1"/>
    <x v="0"/>
    <x v="4"/>
    <x v="0"/>
    <x v="0"/>
    <s v="Mutual Fund"/>
    <s v="SBI CHILDREN FUND"/>
  </r>
  <r>
    <n v="230217"/>
    <x v="254"/>
    <x v="1703"/>
    <x v="6"/>
    <x v="1"/>
    <x v="2"/>
    <x v="0"/>
    <x v="0"/>
    <s v="Mutual Fund"/>
    <s v="ICICI Prudential Multi-Asset Fund"/>
  </r>
  <r>
    <n v="230208"/>
    <x v="254"/>
    <x v="1704"/>
    <x v="4"/>
    <x v="0"/>
    <x v="2"/>
    <x v="1"/>
    <x v="0"/>
    <s v="Mutual Fund"/>
    <s v="SBI Magnum Childrens Benefit Fund"/>
  </r>
  <r>
    <n v="230215"/>
    <x v="254"/>
    <x v="530"/>
    <x v="7"/>
    <x v="0"/>
    <x v="5"/>
    <x v="1"/>
    <x v="0"/>
    <s v="Mutual Fund"/>
    <s v="HDFC Multicap Fund"/>
  </r>
  <r>
    <n v="230218"/>
    <x v="254"/>
    <x v="1071"/>
    <x v="1"/>
    <x v="0"/>
    <x v="5"/>
    <x v="0"/>
    <x v="0"/>
    <s v="Mutual Fund"/>
    <s v="Quant Quantamental Fund"/>
  </r>
  <r>
    <n v="230214"/>
    <x v="254"/>
    <x v="530"/>
    <x v="7"/>
    <x v="0"/>
    <x v="5"/>
    <x v="1"/>
    <x v="0"/>
    <s v="Mutual Fund"/>
    <s v="ICICI PRU Multi Asset Fund"/>
  </r>
  <r>
    <n v="230216"/>
    <x v="254"/>
    <x v="1705"/>
    <x v="25"/>
    <x v="1"/>
    <x v="5"/>
    <x v="0"/>
    <x v="0"/>
    <s v="Mutual Fund"/>
    <s v="Kotak Savings Fund"/>
  </r>
  <r>
    <n v="230206"/>
    <x v="254"/>
    <x v="68"/>
    <x v="0"/>
    <x v="0"/>
    <x v="3"/>
    <x v="0"/>
    <x v="0"/>
    <s v="Mutual Fund"/>
    <s v="HDFC Multicap Fund"/>
  </r>
  <r>
    <n v="230205"/>
    <x v="254"/>
    <x v="1706"/>
    <x v="1"/>
    <x v="0"/>
    <x v="6"/>
    <x v="1"/>
    <x v="0"/>
    <s v="Mutual Fund"/>
    <s v="HDFC FOCUSED 30 FUND"/>
  </r>
  <r>
    <n v="230209"/>
    <x v="254"/>
    <x v="6"/>
    <x v="3"/>
    <x v="0"/>
    <x v="2"/>
    <x v="0"/>
    <x v="0"/>
    <s v="Mutual Fund"/>
    <s v="Mirae Asset Multi-cap Fund"/>
  </r>
  <r>
    <n v="230207"/>
    <x v="254"/>
    <x v="689"/>
    <x v="1"/>
    <x v="0"/>
    <x v="6"/>
    <x v="0"/>
    <x v="1"/>
    <s v="Mutual Fund"/>
    <s v="HDFC MULTI CAP FUND"/>
  </r>
  <r>
    <n v="230204"/>
    <x v="254"/>
    <x v="1706"/>
    <x v="25"/>
    <x v="1"/>
    <x v="6"/>
    <x v="1"/>
    <x v="0"/>
    <s v="Mutual Fund"/>
    <s v="ICICI PRUDENTIAL MULTI ASSET FUND"/>
  </r>
  <r>
    <n v="230232"/>
    <x v="255"/>
    <x v="1683"/>
    <x v="28"/>
    <x v="1"/>
    <x v="0"/>
    <x v="1"/>
    <x v="0"/>
    <s v="Mutual Fund"/>
    <s v="Parag parikh Tax saver fund"/>
  </r>
  <r>
    <n v="230237"/>
    <x v="255"/>
    <x v="1707"/>
    <x v="0"/>
    <x v="0"/>
    <x v="4"/>
    <x v="0"/>
    <x v="0"/>
    <s v="Mutual Fund"/>
    <s v="KOTAK MULTICAP FUND"/>
  </r>
  <r>
    <n v="230224"/>
    <x v="255"/>
    <x v="938"/>
    <x v="11"/>
    <x v="0"/>
    <x v="6"/>
    <x v="0"/>
    <x v="1"/>
    <s v="Mutual Fund"/>
    <s v="HDFC MULTI CAP FUND"/>
  </r>
  <r>
    <n v="230236"/>
    <x v="255"/>
    <x v="62"/>
    <x v="0"/>
    <x v="0"/>
    <x v="2"/>
    <x v="0"/>
    <x v="0"/>
    <s v="Mutual Fund"/>
    <s v="HDFC MULTI-CAP FUND"/>
  </r>
  <r>
    <n v="230238"/>
    <x v="255"/>
    <x v="1707"/>
    <x v="0"/>
    <x v="0"/>
    <x v="4"/>
    <x v="0"/>
    <x v="0"/>
    <s v="Mutual Fund"/>
    <s v="HDFC MULTICAP FUND"/>
  </r>
  <r>
    <n v="230220"/>
    <x v="255"/>
    <x v="451"/>
    <x v="9"/>
    <x v="1"/>
    <x v="4"/>
    <x v="0"/>
    <x v="0"/>
    <s v="Mutual Fund"/>
    <s v="JM FLEXICAP FUND"/>
  </r>
  <r>
    <n v="230221"/>
    <x v="255"/>
    <x v="1376"/>
    <x v="7"/>
    <x v="0"/>
    <x v="4"/>
    <x v="0"/>
    <x v="0"/>
    <s v="Mutual Fund"/>
    <s v="JM FLEXICAP FUND"/>
  </r>
  <r>
    <n v="230239"/>
    <x v="255"/>
    <x v="1707"/>
    <x v="0"/>
    <x v="0"/>
    <x v="4"/>
    <x v="0"/>
    <x v="0"/>
    <s v="Mutual Fund"/>
    <s v="ICICI MULTI ASSET FUND"/>
  </r>
  <r>
    <n v="230219"/>
    <x v="255"/>
    <x v="451"/>
    <x v="9"/>
    <x v="1"/>
    <x v="4"/>
    <x v="0"/>
    <x v="0"/>
    <s v="Mutual Fund"/>
    <s v="quant business cycle fund"/>
  </r>
  <r>
    <n v="230223"/>
    <x v="255"/>
    <x v="938"/>
    <x v="11"/>
    <x v="0"/>
    <x v="6"/>
    <x v="0"/>
    <x v="0"/>
    <s v="Mutual Fund"/>
    <s v="HDFC MULTI CAP FUND"/>
  </r>
  <r>
    <n v="230226"/>
    <x v="255"/>
    <x v="1604"/>
    <x v="1"/>
    <x v="0"/>
    <x v="5"/>
    <x v="0"/>
    <x v="0"/>
    <s v="Mutual Fund"/>
    <s v="Canara Robeco Multi Cap Fund"/>
  </r>
  <r>
    <n v="230234"/>
    <x v="255"/>
    <x v="1708"/>
    <x v="7"/>
    <x v="0"/>
    <x v="5"/>
    <x v="1"/>
    <x v="0"/>
    <s v="Mutual Fund"/>
    <s v="ICICI PRU Multi Asset Fund"/>
  </r>
  <r>
    <n v="230227"/>
    <x v="255"/>
    <x v="74"/>
    <x v="12"/>
    <x v="1"/>
    <x v="5"/>
    <x v="0"/>
    <x v="0"/>
    <s v="Mutual Fund"/>
    <s v="HDFC Focused 30 Fund"/>
  </r>
  <r>
    <n v="230228"/>
    <x v="255"/>
    <x v="74"/>
    <x v="4"/>
    <x v="1"/>
    <x v="5"/>
    <x v="0"/>
    <x v="0"/>
    <s v="Mutual Fund"/>
    <s v="kotak Multicap Fund"/>
  </r>
  <r>
    <n v="230229"/>
    <x v="255"/>
    <x v="1237"/>
    <x v="86"/>
    <x v="1"/>
    <x v="1"/>
    <x v="0"/>
    <x v="0"/>
    <s v="Mutual Fund"/>
    <s v="ICICI PRU MULTI ASSET FUND"/>
  </r>
  <r>
    <n v="230235"/>
    <x v="255"/>
    <x v="1708"/>
    <x v="7"/>
    <x v="0"/>
    <x v="5"/>
    <x v="1"/>
    <x v="0"/>
    <s v="Mutual Fund"/>
    <s v="HDFC Multicap Fund"/>
  </r>
  <r>
    <n v="230230"/>
    <x v="255"/>
    <x v="599"/>
    <x v="7"/>
    <x v="0"/>
    <x v="6"/>
    <x v="0"/>
    <x v="0"/>
    <s v="Mutual Fund"/>
    <s v="PGIM INDIA GLOBAL EQUITY OPPORTUNITIES FUND"/>
  </r>
  <r>
    <n v="230231"/>
    <x v="255"/>
    <x v="599"/>
    <x v="3"/>
    <x v="0"/>
    <x v="6"/>
    <x v="0"/>
    <x v="2"/>
    <s v="Mutual Fund"/>
    <s v="PGIM INDIA GLOBAL EQUITY OPPORTUNITIES FUND"/>
  </r>
  <r>
    <n v="230233"/>
    <x v="255"/>
    <x v="226"/>
    <x v="24"/>
    <x v="1"/>
    <x v="3"/>
    <x v="0"/>
    <x v="1"/>
    <s v="Mutual Fund"/>
    <s v="JM flexi Cap fund"/>
  </r>
  <r>
    <n v="230225"/>
    <x v="255"/>
    <x v="1709"/>
    <x v="7"/>
    <x v="0"/>
    <x v="3"/>
    <x v="0"/>
    <x v="1"/>
    <s v="Mutual Fund"/>
    <s v="MIRAE ASSET MULTI CAP FUND"/>
  </r>
  <r>
    <n v="230222"/>
    <x v="255"/>
    <x v="1710"/>
    <x v="0"/>
    <x v="0"/>
    <x v="3"/>
    <x v="1"/>
    <x v="0"/>
    <s v="Mutual Fund"/>
    <s v="SBI Magnum Childrens Benefit Fund - Investment Plan"/>
  </r>
  <r>
    <n v="230249"/>
    <x v="256"/>
    <x v="409"/>
    <x v="11"/>
    <x v="0"/>
    <x v="6"/>
    <x v="0"/>
    <x v="0"/>
    <s v="Mutual Fund"/>
    <s v="KOTAK MULTI CAP FUND"/>
  </r>
  <r>
    <n v="230248"/>
    <x v="256"/>
    <x v="1711"/>
    <x v="7"/>
    <x v="0"/>
    <x v="6"/>
    <x v="0"/>
    <x v="0"/>
    <s v="Mutual Fund"/>
    <s v="HDFC MULTI CAP FUND"/>
  </r>
  <r>
    <n v="230246"/>
    <x v="256"/>
    <x v="1272"/>
    <x v="0"/>
    <x v="0"/>
    <x v="2"/>
    <x v="0"/>
    <x v="0"/>
    <s v="Mutual Fund"/>
    <s v="HDFC MULTI-CAP FUND"/>
  </r>
  <r>
    <n v="230245"/>
    <x v="256"/>
    <x v="1272"/>
    <x v="0"/>
    <x v="0"/>
    <x v="2"/>
    <x v="0"/>
    <x v="0"/>
    <s v="Mutual Fund"/>
    <s v="Mirae Asset Multi-cap Fund"/>
  </r>
  <r>
    <n v="230241"/>
    <x v="256"/>
    <x v="1335"/>
    <x v="1"/>
    <x v="0"/>
    <x v="3"/>
    <x v="0"/>
    <x v="1"/>
    <s v="Mutual Fund"/>
    <s v="quant quantamental"/>
  </r>
  <r>
    <n v="230244"/>
    <x v="256"/>
    <x v="1505"/>
    <x v="3"/>
    <x v="0"/>
    <x v="5"/>
    <x v="0"/>
    <x v="0"/>
    <s v="Mutual Fund"/>
    <s v="UTI Nifty 50 Fund"/>
  </r>
  <r>
    <n v="230243"/>
    <x v="256"/>
    <x v="1505"/>
    <x v="11"/>
    <x v="0"/>
    <x v="5"/>
    <x v="0"/>
    <x v="0"/>
    <s v="Mutual Fund"/>
    <s v="kotak Multicap Fund"/>
  </r>
  <r>
    <n v="230242"/>
    <x v="256"/>
    <x v="1505"/>
    <x v="11"/>
    <x v="0"/>
    <x v="5"/>
    <x v="0"/>
    <x v="0"/>
    <s v="Mutual Fund"/>
    <s v="ICICI PRU Multi Asset Fund"/>
  </r>
  <r>
    <n v="230240"/>
    <x v="256"/>
    <x v="1335"/>
    <x v="1"/>
    <x v="0"/>
    <x v="3"/>
    <x v="0"/>
    <x v="1"/>
    <s v="Mutual Fund"/>
    <s v="HDFC Multicap Fund"/>
  </r>
  <r>
    <n v="230250"/>
    <x v="256"/>
    <x v="716"/>
    <x v="0"/>
    <x v="0"/>
    <x v="5"/>
    <x v="0"/>
    <x v="0"/>
    <s v="Mutual Fund"/>
    <s v="kotak Multicap Fund"/>
  </r>
  <r>
    <n v="230247"/>
    <x v="256"/>
    <x v="1128"/>
    <x v="1"/>
    <x v="0"/>
    <x v="5"/>
    <x v="0"/>
    <x v="0"/>
    <s v="Mutual Fund"/>
    <s v="kotak Multicap Fund"/>
  </r>
  <r>
    <n v="230257"/>
    <x v="257"/>
    <x v="1712"/>
    <x v="0"/>
    <x v="0"/>
    <x v="0"/>
    <x v="1"/>
    <x v="0"/>
    <s v="Mutual Fund"/>
    <s v="JM Flexi Cap fund"/>
  </r>
  <r>
    <n v="230256"/>
    <x v="257"/>
    <x v="1712"/>
    <x v="0"/>
    <x v="0"/>
    <x v="0"/>
    <x v="1"/>
    <x v="0"/>
    <s v="Mutual Fund"/>
    <s v="ICICI Prudential Multi Asset Fund"/>
  </r>
  <r>
    <n v="230258"/>
    <x v="257"/>
    <x v="1712"/>
    <x v="0"/>
    <x v="0"/>
    <x v="0"/>
    <x v="1"/>
    <x v="0"/>
    <s v="Mutual Fund"/>
    <s v="Mirae Asset Great Consumer fund"/>
  </r>
  <r>
    <n v="230253"/>
    <x v="257"/>
    <x v="1713"/>
    <x v="3"/>
    <x v="0"/>
    <x v="1"/>
    <x v="1"/>
    <x v="0"/>
    <s v="Mutual Fund"/>
    <s v="quant Quantamental Fund"/>
  </r>
  <r>
    <n v="230254"/>
    <x v="257"/>
    <x v="1714"/>
    <x v="4"/>
    <x v="1"/>
    <x v="0"/>
    <x v="1"/>
    <x v="0"/>
    <s v="Mutual Fund"/>
    <s v="Kotak Equity Savings Fund"/>
  </r>
  <r>
    <n v="230262"/>
    <x v="257"/>
    <x v="416"/>
    <x v="76"/>
    <x v="1"/>
    <x v="2"/>
    <x v="0"/>
    <x v="0"/>
    <s v="Mutual Fund"/>
    <s v="Quant quantamental fund"/>
  </r>
  <r>
    <n v="230255"/>
    <x v="257"/>
    <x v="946"/>
    <x v="1"/>
    <x v="0"/>
    <x v="5"/>
    <x v="0"/>
    <x v="0"/>
    <s v="Mutual Fund"/>
    <s v="HDFC Multicap Fund"/>
  </r>
  <r>
    <n v="230259"/>
    <x v="257"/>
    <x v="1715"/>
    <x v="1"/>
    <x v="0"/>
    <x v="1"/>
    <x v="0"/>
    <x v="0"/>
    <s v="Mutual Fund"/>
    <s v="quant Quantamental Fund"/>
  </r>
  <r>
    <n v="230252"/>
    <x v="257"/>
    <x v="1713"/>
    <x v="1"/>
    <x v="0"/>
    <x v="1"/>
    <x v="1"/>
    <x v="0"/>
    <s v="Mutual Fund"/>
    <s v="JM Flexicap Fund"/>
  </r>
  <r>
    <n v="230261"/>
    <x v="257"/>
    <x v="416"/>
    <x v="76"/>
    <x v="1"/>
    <x v="2"/>
    <x v="0"/>
    <x v="0"/>
    <s v="Mutual Fund"/>
    <s v="Quant Flexi-Cap Fund"/>
  </r>
  <r>
    <n v="230260"/>
    <x v="257"/>
    <x v="416"/>
    <x v="98"/>
    <x v="1"/>
    <x v="2"/>
    <x v="0"/>
    <x v="0"/>
    <s v="Mutual Fund"/>
    <s v="Mirae Asset Flexi-cap Fund"/>
  </r>
  <r>
    <n v="230251"/>
    <x v="257"/>
    <x v="1716"/>
    <x v="7"/>
    <x v="0"/>
    <x v="6"/>
    <x v="1"/>
    <x v="0"/>
    <s v="Mutual Fund"/>
    <s v="HDFC MULTI CAP FUND"/>
  </r>
  <r>
    <n v="230271"/>
    <x v="258"/>
    <x v="628"/>
    <x v="0"/>
    <x v="0"/>
    <x v="2"/>
    <x v="0"/>
    <x v="0"/>
    <s v="Mutual Fund"/>
    <s v="JM FLEXI-CAP FUND"/>
  </r>
  <r>
    <n v="230270"/>
    <x v="258"/>
    <x v="1717"/>
    <x v="0"/>
    <x v="0"/>
    <x v="2"/>
    <x v="0"/>
    <x v="0"/>
    <s v="Mutual Fund"/>
    <s v="ICICI Prudential Multi-Asset Fund"/>
  </r>
  <r>
    <n v="230272"/>
    <x v="258"/>
    <x v="628"/>
    <x v="0"/>
    <x v="0"/>
    <x v="2"/>
    <x v="0"/>
    <x v="1"/>
    <s v="Mutual Fund"/>
    <s v="Mirae Asset Great Consumer Fund"/>
  </r>
  <r>
    <n v="230267"/>
    <x v="258"/>
    <x v="1718"/>
    <x v="0"/>
    <x v="0"/>
    <x v="6"/>
    <x v="0"/>
    <x v="0"/>
    <s v="Mutual Fund"/>
    <s v="KOTAK MULTI CAP FUND"/>
  </r>
  <r>
    <n v="230273"/>
    <x v="258"/>
    <x v="999"/>
    <x v="12"/>
    <x v="1"/>
    <x v="3"/>
    <x v="0"/>
    <x v="0"/>
    <s v="Mutual Fund"/>
    <s v="ICICI Multi Asset Fund"/>
  </r>
  <r>
    <n v="230269"/>
    <x v="258"/>
    <x v="233"/>
    <x v="21"/>
    <x v="1"/>
    <x v="2"/>
    <x v="0"/>
    <x v="0"/>
    <s v="Mutual Fund"/>
    <s v="Mirae Asset Tax Saver Fund"/>
  </r>
  <r>
    <n v="230265"/>
    <x v="258"/>
    <x v="1718"/>
    <x v="4"/>
    <x v="0"/>
    <x v="6"/>
    <x v="0"/>
    <x v="0"/>
    <s v="Mutual Fund"/>
    <s v="ICICI PRUDENTIAL MULTI ASSET FUND"/>
  </r>
  <r>
    <n v="230263"/>
    <x v="258"/>
    <x v="1718"/>
    <x v="0"/>
    <x v="0"/>
    <x v="6"/>
    <x v="0"/>
    <x v="0"/>
    <s v="Mutual Fund"/>
    <s v="BANK OF INDIA FLEXI CAP FUND"/>
  </r>
  <r>
    <n v="230266"/>
    <x v="258"/>
    <x v="1718"/>
    <x v="0"/>
    <x v="0"/>
    <x v="6"/>
    <x v="0"/>
    <x v="0"/>
    <s v="Mutual Fund"/>
    <s v="JM FLEXI CAP FUND"/>
  </r>
  <r>
    <n v="230264"/>
    <x v="258"/>
    <x v="1718"/>
    <x v="4"/>
    <x v="0"/>
    <x v="6"/>
    <x v="0"/>
    <x v="0"/>
    <s v="Mutual Fund"/>
    <s v="HDFC MULTI CAP FUND"/>
  </r>
  <r>
    <n v="230268"/>
    <x v="258"/>
    <x v="1718"/>
    <x v="0"/>
    <x v="0"/>
    <x v="6"/>
    <x v="0"/>
    <x v="0"/>
    <s v="Mutual Fund"/>
    <s v="UTI MULTI ASSET ALLOCATION FUND"/>
  </r>
  <r>
    <n v="230279"/>
    <x v="259"/>
    <x v="1691"/>
    <x v="11"/>
    <x v="0"/>
    <x v="0"/>
    <x v="1"/>
    <x v="0"/>
    <s v="Mutual Fund"/>
    <s v="Kotak Multicap fund"/>
  </r>
  <r>
    <n v="230285"/>
    <x v="259"/>
    <x v="1719"/>
    <x v="6"/>
    <x v="1"/>
    <x v="0"/>
    <x v="1"/>
    <x v="0"/>
    <s v="Mutual Fund"/>
    <s v="ICICI Prudential Multi Asset Fund"/>
  </r>
  <r>
    <n v="230286"/>
    <x v="259"/>
    <x v="1719"/>
    <x v="6"/>
    <x v="1"/>
    <x v="0"/>
    <x v="1"/>
    <x v="0"/>
    <s v="Mutual Fund"/>
    <s v="HDFC Multicap Fund"/>
  </r>
  <r>
    <n v="230283"/>
    <x v="259"/>
    <x v="1720"/>
    <x v="0"/>
    <x v="0"/>
    <x v="2"/>
    <x v="1"/>
    <x v="0"/>
    <s v="Mutual Fund"/>
    <s v="JM FLEXI-CAP FUND"/>
  </r>
  <r>
    <n v="230284"/>
    <x v="259"/>
    <x v="1720"/>
    <x v="0"/>
    <x v="0"/>
    <x v="2"/>
    <x v="1"/>
    <x v="0"/>
    <s v="Mutual Fund"/>
    <s v="HDFC MULTI-CAP FUND"/>
  </r>
  <r>
    <n v="230278"/>
    <x v="259"/>
    <x v="1691"/>
    <x v="11"/>
    <x v="0"/>
    <x v="0"/>
    <x v="1"/>
    <x v="0"/>
    <s v="Mutual Fund"/>
    <s v="ICICI Prudential Multi Asset Fund"/>
  </r>
  <r>
    <n v="230291"/>
    <x v="259"/>
    <x v="1721"/>
    <x v="3"/>
    <x v="0"/>
    <x v="4"/>
    <x v="0"/>
    <x v="0"/>
    <s v="Mutual Fund"/>
    <s v="HDFC MULTICAP FUND"/>
  </r>
  <r>
    <n v="230292"/>
    <x v="259"/>
    <x v="1721"/>
    <x v="1"/>
    <x v="0"/>
    <x v="4"/>
    <x v="0"/>
    <x v="0"/>
    <s v="Mutual Fund"/>
    <s v="JM FLEXICAP FUND"/>
  </r>
  <r>
    <n v="230293"/>
    <x v="259"/>
    <x v="1722"/>
    <x v="14"/>
    <x v="1"/>
    <x v="4"/>
    <x v="1"/>
    <x v="0"/>
    <s v="Mutual Fund"/>
    <s v="QUANT QUANTAMENTAL FUND"/>
  </r>
  <r>
    <n v="230298"/>
    <x v="259"/>
    <x v="289"/>
    <x v="14"/>
    <x v="1"/>
    <x v="4"/>
    <x v="0"/>
    <x v="0"/>
    <s v="Mutual Fund"/>
    <s v="ICICI Prudential Multi Asset fund"/>
  </r>
  <r>
    <n v="230299"/>
    <x v="259"/>
    <x v="289"/>
    <x v="14"/>
    <x v="1"/>
    <x v="4"/>
    <x v="0"/>
    <x v="0"/>
    <s v="Mutual Fund"/>
    <s v="quant business cycle fund"/>
  </r>
  <r>
    <n v="230300"/>
    <x v="259"/>
    <x v="289"/>
    <x v="14"/>
    <x v="1"/>
    <x v="4"/>
    <x v="0"/>
    <x v="0"/>
    <s v="Mutual Fund"/>
    <s v="HDFC MULTICAP FUND"/>
  </r>
  <r>
    <n v="230276"/>
    <x v="259"/>
    <x v="1723"/>
    <x v="0"/>
    <x v="0"/>
    <x v="2"/>
    <x v="1"/>
    <x v="0"/>
    <s v="Mutual Fund"/>
    <s v="Quant quantamental fund"/>
  </r>
  <r>
    <n v="230280"/>
    <x v="259"/>
    <x v="313"/>
    <x v="6"/>
    <x v="1"/>
    <x v="6"/>
    <x v="0"/>
    <x v="1"/>
    <s v="Mutual Fund"/>
    <s v="QUNAT BUSINESS CYCLE FUND"/>
  </r>
  <r>
    <n v="230281"/>
    <x v="259"/>
    <x v="1724"/>
    <x v="6"/>
    <x v="1"/>
    <x v="6"/>
    <x v="0"/>
    <x v="0"/>
    <s v="Mutual Fund"/>
    <s v="ICICI PRUDENTIAL MULTI ASSET FUND"/>
  </r>
  <r>
    <n v="230282"/>
    <x v="259"/>
    <x v="1724"/>
    <x v="6"/>
    <x v="1"/>
    <x v="6"/>
    <x v="0"/>
    <x v="0"/>
    <s v="Mutual Fund"/>
    <s v="HDFC FOCUSED 30 FUND"/>
  </r>
  <r>
    <n v="230287"/>
    <x v="259"/>
    <x v="478"/>
    <x v="11"/>
    <x v="0"/>
    <x v="5"/>
    <x v="0"/>
    <x v="0"/>
    <s v="Mutual Fund"/>
    <s v="Mirae Asset Flexicap Fund"/>
  </r>
  <r>
    <n v="230290"/>
    <x v="259"/>
    <x v="1725"/>
    <x v="1"/>
    <x v="0"/>
    <x v="1"/>
    <x v="1"/>
    <x v="0"/>
    <s v="Mutual Fund"/>
    <s v="HDFC MULTICAP FUND"/>
  </r>
  <r>
    <n v="230288"/>
    <x v="259"/>
    <x v="478"/>
    <x v="11"/>
    <x v="0"/>
    <x v="5"/>
    <x v="0"/>
    <x v="0"/>
    <s v="Mutual Fund"/>
    <s v="HDFC Multicap Fund"/>
  </r>
  <r>
    <n v="230289"/>
    <x v="259"/>
    <x v="478"/>
    <x v="22"/>
    <x v="1"/>
    <x v="5"/>
    <x v="0"/>
    <x v="0"/>
    <s v="Mutual Fund"/>
    <s v="ICICI PRU Multi Asset Fund"/>
  </r>
  <r>
    <n v="230277"/>
    <x v="259"/>
    <x v="1723"/>
    <x v="0"/>
    <x v="0"/>
    <x v="2"/>
    <x v="1"/>
    <x v="0"/>
    <s v="Mutual Fund"/>
    <s v="Mirae Asset Great Consumer Fund"/>
  </r>
  <r>
    <n v="230274"/>
    <x v="259"/>
    <x v="1723"/>
    <x v="0"/>
    <x v="0"/>
    <x v="2"/>
    <x v="1"/>
    <x v="0"/>
    <s v="Mutual Fund"/>
    <s v="HDFC MULTI-CAP FUND"/>
  </r>
  <r>
    <n v="230275"/>
    <x v="259"/>
    <x v="1723"/>
    <x v="0"/>
    <x v="0"/>
    <x v="2"/>
    <x v="1"/>
    <x v="0"/>
    <s v="Mutual Fund"/>
    <s v="BOI Flexi-Cap Fund"/>
  </r>
  <r>
    <n v="230294"/>
    <x v="259"/>
    <x v="313"/>
    <x v="3"/>
    <x v="0"/>
    <x v="6"/>
    <x v="0"/>
    <x v="0"/>
    <s v="Mutual Fund"/>
    <s v="HDFC MULTI CAP FUND"/>
  </r>
  <r>
    <n v="230295"/>
    <x v="259"/>
    <x v="313"/>
    <x v="3"/>
    <x v="0"/>
    <x v="6"/>
    <x v="0"/>
    <x v="1"/>
    <s v="Mutual Fund"/>
    <s v="HDFC MULTI CAP FUND"/>
  </r>
  <r>
    <n v="230296"/>
    <x v="259"/>
    <x v="99"/>
    <x v="17"/>
    <x v="1"/>
    <x v="6"/>
    <x v="0"/>
    <x v="1"/>
    <s v="Mutual Fund"/>
    <s v="CANARA ROBECO MULTI CAP FUND"/>
  </r>
  <r>
    <n v="230297"/>
    <x v="259"/>
    <x v="99"/>
    <x v="17"/>
    <x v="1"/>
    <x v="6"/>
    <x v="0"/>
    <x v="1"/>
    <s v="Mutual Fund"/>
    <s v="MIRAE ASSET GREAT CONSUMER FUND"/>
  </r>
  <r>
    <n v="230315"/>
    <x v="260"/>
    <x v="1726"/>
    <x v="11"/>
    <x v="0"/>
    <x v="2"/>
    <x v="1"/>
    <x v="0"/>
    <s v="Mutual Fund"/>
    <s v="HDFC MULTI-CAP FUND"/>
  </r>
  <r>
    <n v="230306"/>
    <x v="260"/>
    <x v="24"/>
    <x v="0"/>
    <x v="0"/>
    <x v="2"/>
    <x v="0"/>
    <x v="0"/>
    <s v="Mutual Fund"/>
    <s v="HDFC MULTI-CAP FUND"/>
  </r>
  <r>
    <n v="230313"/>
    <x v="260"/>
    <x v="304"/>
    <x v="9"/>
    <x v="1"/>
    <x v="2"/>
    <x v="0"/>
    <x v="0"/>
    <s v="Mutual Fund"/>
    <s v="ICICI Prudential Multi-Asset Fund"/>
  </r>
  <r>
    <n v="230314"/>
    <x v="260"/>
    <x v="1726"/>
    <x v="11"/>
    <x v="0"/>
    <x v="2"/>
    <x v="1"/>
    <x v="0"/>
    <s v="Mutual Fund"/>
    <s v="ICICI Prudential Multi-Asset Fund"/>
  </r>
  <r>
    <n v="230311"/>
    <x v="260"/>
    <x v="304"/>
    <x v="0"/>
    <x v="0"/>
    <x v="2"/>
    <x v="0"/>
    <x v="0"/>
    <s v="Mutual Fund"/>
    <s v="Mirae Asset Great Consumer Fund"/>
  </r>
  <r>
    <n v="230310"/>
    <x v="260"/>
    <x v="304"/>
    <x v="0"/>
    <x v="0"/>
    <x v="2"/>
    <x v="0"/>
    <x v="0"/>
    <s v="Mutual Fund"/>
    <s v="HDFC MULTI-CAP FUND"/>
  </r>
  <r>
    <n v="230341"/>
    <x v="260"/>
    <x v="987"/>
    <x v="3"/>
    <x v="0"/>
    <x v="1"/>
    <x v="0"/>
    <x v="0"/>
    <s v="Mutual Fund"/>
    <s v="HDFC Multi Cap Fund"/>
  </r>
  <r>
    <n v="230312"/>
    <x v="260"/>
    <x v="304"/>
    <x v="9"/>
    <x v="1"/>
    <x v="2"/>
    <x v="0"/>
    <x v="0"/>
    <s v="Mutual Fund"/>
    <s v="Kotak Multicap Fund"/>
  </r>
  <r>
    <n v="230318"/>
    <x v="260"/>
    <x v="1454"/>
    <x v="0"/>
    <x v="1"/>
    <x v="2"/>
    <x v="0"/>
    <x v="0"/>
    <s v="Mutual Fund"/>
    <s v="ICICI Prudential Multi-Asset Fund"/>
  </r>
  <r>
    <n v="230304"/>
    <x v="260"/>
    <x v="416"/>
    <x v="25"/>
    <x v="1"/>
    <x v="2"/>
    <x v="0"/>
    <x v="1"/>
    <s v="Mutual Fund"/>
    <s v="Quant Flexi-Cap Fund"/>
  </r>
  <r>
    <n v="230319"/>
    <x v="260"/>
    <x v="532"/>
    <x v="1"/>
    <x v="0"/>
    <x v="3"/>
    <x v="0"/>
    <x v="0"/>
    <s v="Mutual Fund"/>
    <s v="JM flexi Cap fund"/>
  </r>
  <r>
    <n v="230301"/>
    <x v="260"/>
    <x v="150"/>
    <x v="7"/>
    <x v="0"/>
    <x v="6"/>
    <x v="1"/>
    <x v="0"/>
    <s v="Mutual Fund"/>
    <s v="ICICI PRUDENTIAL MULTI ASSET FUND"/>
  </r>
  <r>
    <n v="230309"/>
    <x v="260"/>
    <x v="1727"/>
    <x v="1"/>
    <x v="0"/>
    <x v="5"/>
    <x v="0"/>
    <x v="0"/>
    <s v="Mutual Fund"/>
    <s v="HDFC Multicap Fund"/>
  </r>
  <r>
    <n v="230307"/>
    <x v="260"/>
    <x v="946"/>
    <x v="28"/>
    <x v="1"/>
    <x v="5"/>
    <x v="0"/>
    <x v="1"/>
    <s v="Mutual Fund"/>
    <s v="HDFC Multicap Fund"/>
  </r>
  <r>
    <n v="230308"/>
    <x v="260"/>
    <x v="1728"/>
    <x v="1"/>
    <x v="0"/>
    <x v="5"/>
    <x v="0"/>
    <x v="0"/>
    <s v="Mutual Fund"/>
    <s v="kotak Multicap Fund"/>
  </r>
  <r>
    <n v="230305"/>
    <x v="260"/>
    <x v="24"/>
    <x v="0"/>
    <x v="0"/>
    <x v="2"/>
    <x v="0"/>
    <x v="0"/>
    <s v="Mutual Fund"/>
    <s v="ICICI Prudential Multi-Asset Fund"/>
  </r>
  <r>
    <n v="230303"/>
    <x v="260"/>
    <x v="180"/>
    <x v="18"/>
    <x v="0"/>
    <x v="6"/>
    <x v="0"/>
    <x v="1"/>
    <s v="Mutual Fund"/>
    <s v="KOTAK MULTI CAP FUND"/>
  </r>
  <r>
    <n v="230317"/>
    <x v="260"/>
    <x v="1729"/>
    <x v="6"/>
    <x v="1"/>
    <x v="6"/>
    <x v="1"/>
    <x v="0"/>
    <s v="Mutual Fund"/>
    <s v="HDFC MULTI CAP FUND"/>
  </r>
  <r>
    <n v="230316"/>
    <x v="260"/>
    <x v="1729"/>
    <x v="6"/>
    <x v="1"/>
    <x v="6"/>
    <x v="1"/>
    <x v="0"/>
    <s v="Mutual Fund"/>
    <s v="ICICI PRUDENTIAL MULTI ASSET FUND"/>
  </r>
  <r>
    <n v="230302"/>
    <x v="260"/>
    <x v="150"/>
    <x v="7"/>
    <x v="0"/>
    <x v="6"/>
    <x v="1"/>
    <x v="0"/>
    <s v="Mutual Fund"/>
    <s v="HDFC MULTI CAP FUND"/>
  </r>
  <r>
    <n v="230320"/>
    <x v="261"/>
    <x v="1341"/>
    <x v="28"/>
    <x v="1"/>
    <x v="0"/>
    <x v="0"/>
    <x v="0"/>
    <s v="Mutual Fund"/>
    <s v="Mahindra Manulife Multicap fund"/>
  </r>
  <r>
    <n v="230323"/>
    <x v="261"/>
    <x v="1289"/>
    <x v="0"/>
    <x v="0"/>
    <x v="6"/>
    <x v="0"/>
    <x v="0"/>
    <s v="Mutual Fund"/>
    <s v="HDFC MULTI CAP FUND"/>
  </r>
  <r>
    <n v="230322"/>
    <x v="261"/>
    <x v="760"/>
    <x v="11"/>
    <x v="0"/>
    <x v="0"/>
    <x v="0"/>
    <x v="0"/>
    <s v="Mutual Fund"/>
    <s v="Kotak ELSS Tax saver fund"/>
  </r>
  <r>
    <n v="230324"/>
    <x v="261"/>
    <x v="1289"/>
    <x v="0"/>
    <x v="0"/>
    <x v="6"/>
    <x v="0"/>
    <x v="0"/>
    <s v="Mutual Fund"/>
    <s v="KOTAK MULTI CAP FUND"/>
  </r>
  <r>
    <n v="230330"/>
    <x v="261"/>
    <x v="1714"/>
    <x v="4"/>
    <x v="1"/>
    <x v="0"/>
    <x v="1"/>
    <x v="0"/>
    <s v="Mutual Fund"/>
    <s v="Kotak Equity Savings Fund"/>
  </r>
  <r>
    <n v="230321"/>
    <x v="261"/>
    <x v="1584"/>
    <x v="6"/>
    <x v="1"/>
    <x v="0"/>
    <x v="0"/>
    <x v="1"/>
    <s v="Mutual Fund"/>
    <s v="Canara Robeco Equity Tax Saver fund"/>
  </r>
  <r>
    <n v="230335"/>
    <x v="261"/>
    <x v="1016"/>
    <x v="3"/>
    <x v="0"/>
    <x v="1"/>
    <x v="0"/>
    <x v="0"/>
    <s v="Mutual Fund"/>
    <s v="quant Quantamental Fund"/>
  </r>
  <r>
    <n v="230334"/>
    <x v="261"/>
    <x v="701"/>
    <x v="0"/>
    <x v="0"/>
    <x v="1"/>
    <x v="0"/>
    <x v="0"/>
    <s v="Mutual Fund"/>
    <s v="quant Quantamental Fun"/>
  </r>
  <r>
    <n v="230326"/>
    <x v="261"/>
    <x v="1730"/>
    <x v="3"/>
    <x v="0"/>
    <x v="1"/>
    <x v="1"/>
    <x v="0"/>
    <s v="Mutual Fund"/>
    <s v="quant Quantamental Fund"/>
  </r>
  <r>
    <n v="230325"/>
    <x v="261"/>
    <x v="1730"/>
    <x v="3"/>
    <x v="0"/>
    <x v="1"/>
    <x v="1"/>
    <x v="0"/>
    <s v="Mutual Fund"/>
    <s v="HDFC Multi Cap Fund"/>
  </r>
  <r>
    <n v="230329"/>
    <x v="261"/>
    <x v="1607"/>
    <x v="1"/>
    <x v="0"/>
    <x v="5"/>
    <x v="0"/>
    <x v="0"/>
    <s v="Mutual Fund"/>
    <s v="HDFC Focused 30 Fund"/>
  </r>
  <r>
    <n v="230328"/>
    <x v="261"/>
    <x v="1731"/>
    <x v="1"/>
    <x v="0"/>
    <x v="5"/>
    <x v="0"/>
    <x v="0"/>
    <s v="Mutual Fund"/>
    <s v="HDFC Multicap Fund"/>
  </r>
  <r>
    <n v="230327"/>
    <x v="261"/>
    <x v="1730"/>
    <x v="10"/>
    <x v="0"/>
    <x v="1"/>
    <x v="1"/>
    <x v="0"/>
    <s v="Mutual Fund"/>
    <s v="ICICI Prudential Multi-Asset Fund"/>
  </r>
  <r>
    <n v="230342"/>
    <x v="262"/>
    <x v="339"/>
    <x v="0"/>
    <x v="0"/>
    <x v="4"/>
    <x v="0"/>
    <x v="0"/>
    <s v="Mutual Fund"/>
    <s v="ICICI Prudential Multi Asset fund"/>
  </r>
  <r>
    <n v="230332"/>
    <x v="262"/>
    <x v="1732"/>
    <x v="0"/>
    <x v="0"/>
    <x v="2"/>
    <x v="1"/>
    <x v="0"/>
    <s v="Mutual Fund"/>
    <s v="Canara Robeco Multi-cap Fund"/>
  </r>
  <r>
    <n v="230333"/>
    <x v="262"/>
    <x v="1170"/>
    <x v="4"/>
    <x v="0"/>
    <x v="5"/>
    <x v="0"/>
    <x v="0"/>
    <s v="Mutual Fund"/>
    <s v="JM Flexicap Fund"/>
  </r>
  <r>
    <n v="230343"/>
    <x v="262"/>
    <x v="1733"/>
    <x v="7"/>
    <x v="0"/>
    <x v="4"/>
    <x v="0"/>
    <x v="0"/>
    <s v="Mutual Fund"/>
    <s v="MIRAE ASSET GREAT CONSUMER FUND"/>
  </r>
  <r>
    <n v="230338"/>
    <x v="262"/>
    <x v="1734"/>
    <x v="10"/>
    <x v="0"/>
    <x v="1"/>
    <x v="1"/>
    <x v="0"/>
    <s v="Mutual Fund"/>
    <s v="icici pru multi asset fund"/>
  </r>
  <r>
    <n v="230339"/>
    <x v="262"/>
    <x v="1734"/>
    <x v="10"/>
    <x v="0"/>
    <x v="1"/>
    <x v="1"/>
    <x v="0"/>
    <s v="Mutual Fund"/>
    <s v="HDFC MULTICAP FUND"/>
  </r>
  <r>
    <n v="230337"/>
    <x v="262"/>
    <x v="1735"/>
    <x v="0"/>
    <x v="0"/>
    <x v="3"/>
    <x v="1"/>
    <x v="0"/>
    <s v="Mutual Fund"/>
    <s v="ICICI Multi Asset Fund"/>
  </r>
  <r>
    <n v="230331"/>
    <x v="262"/>
    <x v="1732"/>
    <x v="0"/>
    <x v="0"/>
    <x v="2"/>
    <x v="1"/>
    <x v="0"/>
    <s v="Mutual Fund"/>
    <s v="Quant quantamental fund"/>
  </r>
  <r>
    <n v="230336"/>
    <x v="262"/>
    <x v="1735"/>
    <x v="0"/>
    <x v="0"/>
    <x v="3"/>
    <x v="1"/>
    <x v="0"/>
    <s v="Mutual Fund"/>
    <s v="HDFC Multicap Fund"/>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4C00BFC-12A3-4374-8ADC-069AF1C29609}" name="PivotTable4"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F25:H27" firstHeaderRow="0" firstDataRow="1" firstDataCol="1"/>
  <pivotFields count="12">
    <pivotField showAll="0"/>
    <pivotField numFmtId="14" showAll="0">
      <items count="26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t="default"/>
      </items>
    </pivotField>
    <pivotField dataField="1" showAll="0">
      <items count="1737">
        <item x="1657"/>
        <item x="1679"/>
        <item x="482"/>
        <item x="505"/>
        <item x="1313"/>
        <item x="245"/>
        <item x="74"/>
        <item x="791"/>
        <item x="1207"/>
        <item x="1201"/>
        <item x="1236"/>
        <item x="697"/>
        <item x="41"/>
        <item x="135"/>
        <item x="753"/>
        <item x="432"/>
        <item x="526"/>
        <item x="981"/>
        <item x="921"/>
        <item x="293"/>
        <item x="1462"/>
        <item x="875"/>
        <item x="1435"/>
        <item x="566"/>
        <item x="552"/>
        <item x="1480"/>
        <item x="1218"/>
        <item x="1591"/>
        <item x="270"/>
        <item x="85"/>
        <item x="813"/>
        <item x="112"/>
        <item x="1632"/>
        <item x="974"/>
        <item x="1032"/>
        <item x="1171"/>
        <item x="82"/>
        <item x="1466"/>
        <item x="607"/>
        <item x="1506"/>
        <item x="281"/>
        <item x="30"/>
        <item x="298"/>
        <item x="1547"/>
        <item x="1716"/>
        <item x="1127"/>
        <item x="794"/>
        <item x="1031"/>
        <item x="610"/>
        <item x="1007"/>
        <item x="1511"/>
        <item x="1611"/>
        <item x="331"/>
        <item x="503"/>
        <item x="205"/>
        <item x="276"/>
        <item x="119"/>
        <item x="1439"/>
        <item x="629"/>
        <item x="284"/>
        <item x="630"/>
        <item x="536"/>
        <item x="1112"/>
        <item x="773"/>
        <item x="1673"/>
        <item x="65"/>
        <item x="1259"/>
        <item x="33"/>
        <item x="907"/>
        <item x="8"/>
        <item x="207"/>
        <item x="306"/>
        <item x="95"/>
        <item x="709"/>
        <item x="547"/>
        <item x="1177"/>
        <item x="161"/>
        <item x="1300"/>
        <item x="282"/>
        <item x="1427"/>
        <item x="902"/>
        <item x="822"/>
        <item x="1676"/>
        <item x="329"/>
        <item x="600"/>
        <item x="523"/>
        <item x="451"/>
        <item x="1639"/>
        <item x="687"/>
        <item x="17"/>
        <item x="747"/>
        <item x="86"/>
        <item x="1228"/>
        <item x="631"/>
        <item x="233"/>
        <item x="1636"/>
        <item x="473"/>
        <item x="391"/>
        <item x="1315"/>
        <item x="806"/>
        <item x="524"/>
        <item x="798"/>
        <item x="417"/>
        <item x="843"/>
        <item x="1365"/>
        <item x="1663"/>
        <item x="1580"/>
        <item x="1660"/>
        <item x="1215"/>
        <item x="1243"/>
        <item x="1604"/>
        <item x="1348"/>
        <item x="1649"/>
        <item x="768"/>
        <item x="993"/>
        <item x="328"/>
        <item x="1059"/>
        <item x="989"/>
        <item x="845"/>
        <item x="1724"/>
        <item x="593"/>
        <item x="1353"/>
        <item x="667"/>
        <item x="1126"/>
        <item x="1233"/>
        <item x="1192"/>
        <item x="992"/>
        <item x="958"/>
        <item x="1212"/>
        <item x="364"/>
        <item x="495"/>
        <item x="411"/>
        <item x="1697"/>
        <item x="1369"/>
        <item x="511"/>
        <item x="1499"/>
        <item x="1624"/>
        <item x="146"/>
        <item x="1405"/>
        <item x="1052"/>
        <item x="1526"/>
        <item x="1400"/>
        <item x="1060"/>
        <item x="286"/>
        <item x="691"/>
        <item x="620"/>
        <item x="1489"/>
        <item x="657"/>
        <item x="880"/>
        <item x="519"/>
        <item x="741"/>
        <item x="195"/>
        <item x="163"/>
        <item x="1023"/>
        <item x="277"/>
        <item x="241"/>
        <item x="494"/>
        <item x="1154"/>
        <item x="1574"/>
        <item x="299"/>
        <item x="623"/>
        <item x="983"/>
        <item x="1612"/>
        <item x="1285"/>
        <item x="761"/>
        <item x="1377"/>
        <item x="1502"/>
        <item x="124"/>
        <item x="1588"/>
        <item x="1362"/>
        <item x="598"/>
        <item x="5"/>
        <item x="1402"/>
        <item x="492"/>
        <item x="238"/>
        <item x="1028"/>
        <item x="1638"/>
        <item x="1232"/>
        <item x="188"/>
        <item x="121"/>
        <item x="1670"/>
        <item x="585"/>
        <item x="521"/>
        <item x="858"/>
        <item x="73"/>
        <item x="1211"/>
        <item x="936"/>
        <item x="963"/>
        <item x="1254"/>
        <item x="126"/>
        <item x="1156"/>
        <item x="790"/>
        <item x="1478"/>
        <item x="1217"/>
        <item x="144"/>
        <item x="1214"/>
        <item x="1514"/>
        <item x="919"/>
        <item x="1680"/>
        <item x="1183"/>
        <item x="510"/>
        <item x="1726"/>
        <item x="273"/>
        <item x="390"/>
        <item x="743"/>
        <item x="581"/>
        <item x="576"/>
        <item x="1030"/>
        <item x="1208"/>
        <item x="966"/>
        <item x="595"/>
        <item x="689"/>
        <item x="1398"/>
        <item x="29"/>
        <item x="1421"/>
        <item x="1472"/>
        <item x="1307"/>
        <item x="1470"/>
        <item x="900"/>
        <item x="151"/>
        <item x="1553"/>
        <item x="940"/>
        <item x="932"/>
        <item x="1299"/>
        <item x="911"/>
        <item x="1684"/>
        <item x="767"/>
        <item x="1149"/>
        <item x="1071"/>
        <item x="1161"/>
        <item x="400"/>
        <item x="1602"/>
        <item x="1064"/>
        <item x="366"/>
        <item x="37"/>
        <item x="565"/>
        <item x="823"/>
        <item x="379"/>
        <item x="1544"/>
        <item x="7"/>
        <item x="525"/>
        <item x="1682"/>
        <item x="1180"/>
        <item x="1631"/>
        <item x="819"/>
        <item x="1674"/>
        <item x="910"/>
        <item x="653"/>
        <item x="1065"/>
        <item x="947"/>
        <item x="350"/>
        <item x="1668"/>
        <item x="1310"/>
        <item x="508"/>
        <item x="1164"/>
        <item x="1496"/>
        <item x="1413"/>
        <item x="1269"/>
        <item x="1665"/>
        <item x="210"/>
        <item x="1018"/>
        <item x="867"/>
        <item x="659"/>
        <item x="209"/>
        <item x="1336"/>
        <item x="1443"/>
        <item x="1204"/>
        <item x="345"/>
        <item x="140"/>
        <item x="1572"/>
        <item x="529"/>
        <item x="1483"/>
        <item x="1157"/>
        <item x="1130"/>
        <item x="935"/>
        <item x="1115"/>
        <item x="1408"/>
        <item x="1648"/>
        <item x="590"/>
        <item x="154"/>
        <item x="1554"/>
        <item x="1162"/>
        <item x="1519"/>
        <item x="211"/>
        <item x="830"/>
        <item x="255"/>
        <item x="367"/>
        <item x="1283"/>
        <item x="1053"/>
        <item x="1110"/>
        <item x="434"/>
        <item x="226"/>
        <item x="155"/>
        <item x="177"/>
        <item x="1339"/>
        <item x="0"/>
        <item x="463"/>
        <item x="1626"/>
        <item x="1301"/>
        <item x="1522"/>
        <item x="1041"/>
        <item x="446"/>
        <item x="636"/>
        <item x="89"/>
        <item x="1077"/>
        <item x="1349"/>
        <item x="1134"/>
        <item x="449"/>
        <item x="104"/>
        <item x="64"/>
        <item x="477"/>
        <item x="762"/>
        <item x="1213"/>
        <item x="249"/>
        <item x="45"/>
        <item x="756"/>
        <item x="1329"/>
        <item x="444"/>
        <item x="678"/>
        <item x="887"/>
        <item x="634"/>
        <item x="950"/>
        <item x="447"/>
        <item x="561"/>
        <item x="1026"/>
        <item x="923"/>
        <item x="1593"/>
        <item x="36"/>
        <item x="426"/>
        <item x="1257"/>
        <item x="180"/>
        <item x="1095"/>
        <item x="384"/>
        <item x="1368"/>
        <item x="1297"/>
        <item x="1108"/>
        <item x="1216"/>
        <item x="679"/>
        <item x="378"/>
        <item x="1359"/>
        <item x="1219"/>
        <item x="116"/>
        <item x="665"/>
        <item x="632"/>
        <item x="513"/>
        <item x="1094"/>
        <item x="1685"/>
        <item x="855"/>
        <item x="1017"/>
        <item x="1111"/>
        <item x="707"/>
        <item x="1013"/>
        <item x="1131"/>
        <item x="1027"/>
        <item x="596"/>
        <item x="1573"/>
        <item x="1247"/>
        <item x="1387"/>
        <item x="861"/>
        <item x="661"/>
        <item x="642"/>
        <item x="90"/>
        <item x="98"/>
        <item x="1694"/>
        <item x="93"/>
        <item x="1457"/>
        <item x="1584"/>
        <item x="750"/>
        <item x="474"/>
        <item x="60"/>
        <item x="141"/>
        <item x="1303"/>
        <item x="926"/>
        <item x="357"/>
        <item x="219"/>
        <item x="1542"/>
        <item x="725"/>
        <item x="701"/>
        <item x="1170"/>
        <item x="1158"/>
        <item x="942"/>
        <item x="1675"/>
        <item x="103"/>
        <item x="1389"/>
        <item x="1044"/>
        <item x="817"/>
        <item x="838"/>
        <item x="1585"/>
        <item x="1132"/>
        <item x="1546"/>
        <item x="1187"/>
        <item x="1607"/>
        <item x="342"/>
        <item x="376"/>
        <item x="183"/>
        <item x="427"/>
        <item x="512"/>
        <item x="1396"/>
        <item x="1605"/>
        <item x="626"/>
        <item x="1291"/>
        <item x="1101"/>
        <item x="139"/>
        <item x="1266"/>
        <item x="638"/>
        <item x="294"/>
        <item x="1209"/>
        <item x="1334"/>
        <item x="546"/>
        <item x="1341"/>
        <item x="1393"/>
        <item x="1531"/>
        <item x="795"/>
        <item x="62"/>
        <item x="724"/>
        <item x="193"/>
        <item x="780"/>
        <item x="543"/>
        <item x="899"/>
        <item x="726"/>
        <item x="315"/>
        <item x="302"/>
        <item x="1381"/>
        <item x="1199"/>
        <item x="399"/>
        <item x="573"/>
        <item x="2"/>
        <item x="973"/>
        <item x="1614"/>
        <item x="1238"/>
        <item x="1174"/>
        <item x="1646"/>
        <item x="518"/>
        <item x="234"/>
        <item x="1312"/>
        <item x="1599"/>
        <item x="711"/>
        <item x="984"/>
        <item x="1324"/>
        <item x="1656"/>
        <item x="1068"/>
        <item x="1055"/>
        <item x="10"/>
        <item x="61"/>
        <item x="1049"/>
        <item x="1360"/>
        <item x="1664"/>
        <item x="222"/>
        <item x="1261"/>
        <item x="1286"/>
        <item x="530"/>
        <item x="200"/>
        <item x="332"/>
        <item x="323"/>
        <item x="1714"/>
        <item x="72"/>
        <item x="459"/>
        <item x="922"/>
        <item x="1731"/>
        <item x="1138"/>
        <item x="297"/>
        <item x="637"/>
        <item x="1717"/>
        <item x="203"/>
        <item x="1391"/>
        <item x="1651"/>
        <item x="336"/>
        <item x="702"/>
        <item x="1294"/>
        <item x="420"/>
        <item x="202"/>
        <item x="1293"/>
        <item x="92"/>
        <item x="1221"/>
        <item x="1535"/>
        <item x="676"/>
        <item x="413"/>
        <item x="647"/>
        <item x="362"/>
        <item x="1074"/>
        <item x="1504"/>
        <item x="227"/>
        <item x="1141"/>
        <item x="796"/>
        <item x="1318"/>
        <item x="881"/>
        <item x="680"/>
        <item x="1314"/>
        <item x="1666"/>
        <item x="220"/>
        <item x="365"/>
        <item x="1340"/>
        <item x="1225"/>
        <item x="560"/>
        <item x="826"/>
        <item x="1577"/>
        <item x="1642"/>
        <item x="1271"/>
        <item x="1235"/>
        <item x="398"/>
        <item x="1592"/>
        <item x="1139"/>
        <item x="335"/>
        <item x="1239"/>
        <item x="1581"/>
        <item x="1479"/>
        <item x="1486"/>
        <item x="310"/>
        <item x="1720"/>
        <item x="1280"/>
        <item x="1021"/>
        <item x="1062"/>
        <item x="252"/>
        <item x="737"/>
        <item x="132"/>
        <item x="500"/>
        <item x="334"/>
        <item x="1469"/>
        <item x="150"/>
        <item x="1114"/>
        <item x="1418"/>
        <item x="1441"/>
        <item x="1009"/>
        <item x="1399"/>
        <item x="998"/>
        <item x="1011"/>
        <item x="970"/>
        <item x="744"/>
        <item x="1159"/>
        <item x="577"/>
        <item x="641"/>
        <item x="1589"/>
        <item x="1594"/>
        <item x="1084"/>
        <item x="1289"/>
        <item x="1461"/>
        <item x="692"/>
        <item x="1390"/>
        <item x="602"/>
        <item x="502"/>
        <item x="1450"/>
        <item x="782"/>
        <item x="206"/>
        <item x="1014"/>
        <item x="1463"/>
        <item x="1388"/>
        <item x="1075"/>
        <item x="1630"/>
        <item x="1354"/>
        <item x="799"/>
        <item x="1732"/>
        <item x="884"/>
        <item x="1333"/>
        <item x="274"/>
        <item x="25"/>
        <item x="920"/>
        <item x="1608"/>
        <item x="605"/>
        <item x="1096"/>
        <item x="1710"/>
        <item x="430"/>
        <item x="1695"/>
        <item x="221"/>
        <item x="1709"/>
        <item x="1616"/>
        <item x="1237"/>
        <item x="499"/>
        <item x="452"/>
        <item x="1073"/>
        <item x="1279"/>
        <item x="597"/>
        <item x="1325"/>
        <item x="440"/>
        <item x="1295"/>
        <item x="721"/>
        <item x="1278"/>
        <item x="584"/>
        <item x="192"/>
        <item x="1262"/>
        <item x="464"/>
        <item x="1195"/>
        <item x="1206"/>
        <item x="1358"/>
        <item x="1634"/>
        <item x="1397"/>
        <item x="990"/>
        <item x="1414"/>
        <item x="889"/>
        <item x="848"/>
        <item x="533"/>
        <item x="603"/>
        <item x="407"/>
        <item x="423"/>
        <item x="1707"/>
        <item x="644"/>
        <item x="864"/>
        <item x="645"/>
        <item x="1445"/>
        <item x="1308"/>
        <item x="527"/>
        <item x="882"/>
        <item x="1730"/>
        <item x="1543"/>
        <item x="1537"/>
        <item x="453"/>
        <item x="1451"/>
        <item x="462"/>
        <item x="840"/>
        <item x="148"/>
        <item x="650"/>
        <item x="127"/>
        <item x="1102"/>
        <item x="825"/>
        <item x="1556"/>
        <item x="1190"/>
        <item x="1012"/>
        <item x="633"/>
        <item x="1194"/>
        <item x="1527"/>
        <item x="567"/>
        <item x="42"/>
        <item x="338"/>
        <item x="1610"/>
        <item x="1152"/>
        <item x="1050"/>
        <item x="235"/>
        <item x="242"/>
        <item x="1686"/>
        <item x="173"/>
        <item x="100"/>
        <item x="428"/>
        <item x="106"/>
        <item x="435"/>
        <item x="1384"/>
        <item x="1019"/>
        <item x="1672"/>
        <item x="259"/>
        <item x="456"/>
        <item x="1603"/>
        <item x="311"/>
        <item x="1223"/>
        <item x="370"/>
        <item x="1040"/>
        <item x="1281"/>
        <item x="1725"/>
        <item x="728"/>
        <item x="263"/>
        <item x="734"/>
        <item x="1701"/>
        <item x="1006"/>
        <item x="1189"/>
        <item x="1186"/>
        <item x="1718"/>
        <item x="1471"/>
        <item x="859"/>
        <item x="1100"/>
        <item x="162"/>
        <item x="1210"/>
        <item x="1550"/>
        <item x="978"/>
        <item x="1317"/>
        <item x="1375"/>
        <item x="1458"/>
        <item x="271"/>
        <item x="288"/>
        <item x="1103"/>
        <item x="912"/>
        <item x="866"/>
        <item x="765"/>
        <item x="1332"/>
        <item x="1696"/>
        <item x="949"/>
        <item x="251"/>
        <item x="131"/>
        <item x="537"/>
        <item x="313"/>
        <item x="755"/>
        <item x="674"/>
        <item x="164"/>
        <item x="46"/>
        <item x="262"/>
        <item x="266"/>
        <item x="253"/>
        <item x="1447"/>
        <item x="945"/>
        <item x="102"/>
        <item x="1122"/>
        <item x="486"/>
        <item x="1255"/>
        <item x="483"/>
        <item x="742"/>
        <item x="853"/>
        <item x="1038"/>
        <item x="35"/>
        <item x="903"/>
        <item x="1153"/>
        <item x="1659"/>
        <item x="1155"/>
        <item x="1048"/>
        <item x="265"/>
        <item x="52"/>
        <item x="1258"/>
        <item x="544"/>
        <item x="34"/>
        <item x="962"/>
        <item x="322"/>
        <item x="924"/>
        <item x="340"/>
        <item x="1330"/>
        <item x="643"/>
        <item x="1063"/>
        <item x="786"/>
        <item x="1350"/>
        <item x="1175"/>
        <item x="1434"/>
        <item x="1529"/>
        <item x="216"/>
        <item x="397"/>
        <item x="425"/>
        <item x="224"/>
        <item x="1167"/>
        <item x="1571"/>
        <item x="827"/>
        <item x="582"/>
        <item x="1436"/>
        <item x="814"/>
        <item x="115"/>
        <item x="1647"/>
        <item x="1043"/>
        <item x="314"/>
        <item x="685"/>
        <item x="821"/>
        <item x="599"/>
        <item x="467"/>
        <item x="885"/>
        <item x="1104"/>
        <item x="1001"/>
        <item x="347"/>
        <item x="1446"/>
        <item x="1488"/>
        <item x="419"/>
        <item x="615"/>
        <item x="1345"/>
        <item x="968"/>
        <item x="716"/>
        <item x="1117"/>
        <item x="15"/>
        <item x="81"/>
        <item x="779"/>
        <item x="1361"/>
        <item x="931"/>
        <item x="1054"/>
        <item x="386"/>
        <item x="1497"/>
        <item x="1090"/>
        <item x="375"/>
        <item x="1525"/>
        <item x="1128"/>
        <item x="873"/>
        <item x="703"/>
        <item x="715"/>
        <item x="506"/>
        <item x="943"/>
        <item x="128"/>
        <item x="683"/>
        <item x="675"/>
        <item x="225"/>
        <item x="705"/>
        <item x="1481"/>
        <item x="1491"/>
        <item x="236"/>
        <item x="1379"/>
        <item x="355"/>
        <item x="878"/>
        <item x="105"/>
        <item x="558"/>
        <item x="404"/>
        <item x="534"/>
        <item x="658"/>
        <item x="307"/>
        <item x="775"/>
        <item x="396"/>
        <item x="1284"/>
        <item x="143"/>
        <item x="540"/>
        <item x="67"/>
        <item x="58"/>
        <item x="1010"/>
        <item x="487"/>
        <item x="760"/>
        <item x="986"/>
        <item x="956"/>
        <item x="999"/>
        <item x="1025"/>
        <item x="1197"/>
        <item x="1601"/>
        <item x="11"/>
        <item x="776"/>
        <item x="1688"/>
        <item x="757"/>
        <item x="1705"/>
        <item x="142"/>
        <item x="522"/>
        <item x="261"/>
        <item x="1627"/>
        <item x="1691"/>
        <item x="167"/>
        <item x="1200"/>
        <item x="1419"/>
        <item x="1721"/>
        <item x="244"/>
        <item x="316"/>
        <item x="1113"/>
        <item x="719"/>
        <item x="27"/>
        <item x="319"/>
        <item x="857"/>
        <item x="194"/>
        <item x="648"/>
        <item x="1617"/>
        <item x="1633"/>
        <item x="1509"/>
        <item x="1246"/>
        <item x="876"/>
        <item x="1385"/>
        <item x="1366"/>
        <item x="646"/>
        <item x="1196"/>
        <item x="908"/>
        <item x="196"/>
        <item x="1252"/>
        <item x="803"/>
        <item x="382"/>
        <item x="622"/>
        <item x="541"/>
        <item x="731"/>
        <item x="410"/>
        <item x="625"/>
        <item x="1524"/>
        <item x="1523"/>
        <item x="320"/>
        <item x="258"/>
        <item x="349"/>
        <item x="213"/>
        <item x="969"/>
        <item x="952"/>
        <item x="985"/>
        <item x="1123"/>
        <item x="681"/>
        <item x="360"/>
        <item x="1465"/>
        <item x="1590"/>
        <item x="1372"/>
        <item x="1118"/>
        <item x="1346"/>
        <item x="528"/>
        <item x="1224"/>
        <item x="1337"/>
        <item x="111"/>
        <item x="688"/>
        <item x="1322"/>
        <item x="1482"/>
        <item x="1088"/>
        <item x="1143"/>
        <item x="1464"/>
        <item x="833"/>
        <item x="972"/>
        <item x="649"/>
        <item x="835"/>
        <item x="1623"/>
        <item x="1454"/>
        <item x="1548"/>
        <item x="996"/>
        <item x="730"/>
        <item x="628"/>
        <item x="672"/>
        <item x="333"/>
        <item x="805"/>
        <item x="1072"/>
        <item x="929"/>
        <item x="897"/>
        <item x="1373"/>
        <item x="1690"/>
        <item x="1357"/>
        <item x="572"/>
        <item x="484"/>
        <item x="1600"/>
        <item x="904"/>
        <item x="31"/>
        <item x="165"/>
        <item x="977"/>
        <item x="1249"/>
        <item x="1513"/>
        <item x="1687"/>
        <item x="1622"/>
        <item x="1081"/>
        <item x="117"/>
        <item x="1562"/>
        <item x="1635"/>
        <item x="403"/>
        <item x="1037"/>
        <item x="575"/>
        <item x="346"/>
        <item x="616"/>
        <item x="232"/>
        <item x="172"/>
        <item x="1250"/>
        <item x="1222"/>
        <item x="1004"/>
        <item x="84"/>
        <item x="545"/>
        <item x="409"/>
        <item x="869"/>
        <item x="1474"/>
        <item x="1575"/>
        <item x="114"/>
        <item x="352"/>
        <item x="1706"/>
        <item x="729"/>
        <item x="80"/>
        <item x="774"/>
        <item x="1492"/>
        <item x="601"/>
        <item x="388"/>
        <item x="389"/>
        <item x="608"/>
        <item x="1467"/>
        <item x="160"/>
        <item x="810"/>
        <item x="1326"/>
        <item x="1198"/>
        <item x="578"/>
        <item x="824"/>
        <item x="748"/>
        <item x="56"/>
        <item x="1645"/>
        <item x="371"/>
        <item x="1655"/>
        <item x="401"/>
        <item x="1669"/>
        <item x="1240"/>
        <item x="1539"/>
        <item x="751"/>
        <item x="181"/>
        <item x="639"/>
        <item x="673"/>
        <item x="783"/>
        <item x="664"/>
        <item x="445"/>
        <item x="443"/>
        <item x="1151"/>
        <item x="1661"/>
        <item x="66"/>
        <item x="770"/>
        <item x="738"/>
        <item x="736"/>
        <item x="788"/>
        <item x="1501"/>
        <item x="1016"/>
        <item x="1378"/>
        <item x="927"/>
        <item x="267"/>
        <item x="965"/>
        <item x="53"/>
        <item x="1477"/>
        <item x="1099"/>
        <item x="470"/>
        <item x="438"/>
        <item x="6"/>
        <item x="402"/>
        <item x="1729"/>
        <item x="166"/>
        <item x="954"/>
        <item x="1105"/>
        <item x="1185"/>
        <item x="694"/>
        <item x="559"/>
        <item x="735"/>
        <item x="38"/>
        <item x="1460"/>
        <item x="548"/>
        <item x="772"/>
        <item x="1597"/>
        <item x="16"/>
        <item x="1306"/>
        <item x="290"/>
        <item x="1459"/>
        <item x="424"/>
        <item x="348"/>
        <item x="448"/>
        <item x="1245"/>
        <item x="1452"/>
        <item x="1191"/>
        <item x="569"/>
        <item x="1545"/>
        <item x="1176"/>
        <item x="1518"/>
        <item x="670"/>
        <item x="1268"/>
        <item x="930"/>
        <item x="1733"/>
        <item x="450"/>
        <item x="1500"/>
        <item x="1540"/>
        <item x="1160"/>
        <item x="489"/>
        <item x="455"/>
        <item x="441"/>
        <item x="1083"/>
        <item x="1568"/>
        <item x="96"/>
        <item x="239"/>
        <item x="190"/>
        <item x="118"/>
        <item x="264"/>
        <item x="1020"/>
        <item x="1311"/>
        <item x="1230"/>
        <item x="888"/>
        <item x="666"/>
        <item x="1382"/>
        <item x="1595"/>
        <item x="588"/>
        <item x="778"/>
        <item x="937"/>
        <item x="960"/>
        <item x="91"/>
        <item x="668"/>
        <item x="1409"/>
        <item x="991"/>
        <item x="1367"/>
        <item x="408"/>
        <item x="594"/>
        <item x="19"/>
        <item x="1035"/>
        <item x="317"/>
        <item x="1587"/>
        <item x="959"/>
        <item x="421"/>
        <item x="918"/>
        <item x="784"/>
        <item x="51"/>
        <item x="1417"/>
        <item x="1416"/>
        <item x="617"/>
        <item x="412"/>
        <item x="1561"/>
        <item x="1116"/>
        <item x="917"/>
        <item x="1319"/>
        <item x="781"/>
        <item x="515"/>
        <item x="1383"/>
        <item x="1244"/>
        <item x="1430"/>
        <item x="722"/>
        <item x="133"/>
        <item x="54"/>
        <item x="354"/>
        <item x="1272"/>
        <item x="76"/>
        <item x="1392"/>
        <item x="186"/>
        <item x="690"/>
        <item x="1563"/>
        <item x="414"/>
        <item x="1598"/>
        <item x="619"/>
        <item x="368"/>
        <item x="1386"/>
        <item x="289"/>
        <item x="1097"/>
        <item x="1640"/>
        <item x="571"/>
        <item x="586"/>
        <item x="754"/>
        <item x="351"/>
        <item x="491"/>
        <item x="1699"/>
        <item x="1437"/>
        <item x="458"/>
        <item x="43"/>
        <item x="454"/>
        <item x="1106"/>
        <item x="1327"/>
        <item x="988"/>
        <item x="1484"/>
        <item x="1517"/>
        <item x="925"/>
        <item x="1057"/>
        <item x="550"/>
        <item x="303"/>
        <item x="356"/>
        <item x="699"/>
        <item x="1596"/>
        <item x="951"/>
        <item x="87"/>
        <item x="831"/>
        <item x="816"/>
        <item x="975"/>
        <item x="556"/>
        <item x="1277"/>
        <item x="915"/>
        <item x="48"/>
        <item x="562"/>
        <item x="797"/>
        <item x="733"/>
        <item x="292"/>
        <item x="1727"/>
        <item x="946"/>
        <item x="1347"/>
        <item x="1728"/>
        <item x="439"/>
        <item x="839"/>
        <item x="1107"/>
        <item x="23"/>
        <item x="574"/>
        <item x="377"/>
        <item x="801"/>
        <item x="21"/>
        <item x="83"/>
        <item x="1569"/>
        <item x="1715"/>
        <item x="967"/>
        <item x="363"/>
        <item x="75"/>
        <item x="1468"/>
        <item x="1475"/>
        <item x="1438"/>
        <item x="47"/>
        <item x="1165"/>
        <item x="568"/>
        <item x="836"/>
        <item x="39"/>
        <item x="99"/>
        <item x="78"/>
        <item x="1395"/>
        <item x="1039"/>
        <item x="1079"/>
        <item x="109"/>
        <item x="1425"/>
        <item x="693"/>
        <item x="516"/>
        <item x="1613"/>
        <item x="1530"/>
        <item x="198"/>
        <item x="891"/>
        <item x="913"/>
        <item x="1061"/>
        <item x="613"/>
        <item x="1619"/>
        <item x="894"/>
        <item x="1582"/>
        <item x="257"/>
        <item x="1282"/>
        <item x="405"/>
        <item x="108"/>
        <item x="1089"/>
        <item x="1549"/>
        <item x="1033"/>
        <item x="171"/>
        <item x="818"/>
        <item x="1273"/>
        <item x="189"/>
        <item x="337"/>
        <item x="1567"/>
        <item x="1711"/>
        <item x="1510"/>
        <item x="1000"/>
        <item x="1166"/>
        <item x="964"/>
        <item x="863"/>
        <item x="1516"/>
        <item x="415"/>
        <item x="1734"/>
        <item x="214"/>
        <item x="343"/>
        <item x="695"/>
        <item x="418"/>
        <item x="476"/>
        <item x="1168"/>
        <item x="914"/>
        <item x="553"/>
        <item x="710"/>
        <item x="1220"/>
        <item x="13"/>
        <item x="147"/>
        <item x="860"/>
        <item x="939"/>
        <item x="1410"/>
        <item x="1508"/>
        <item x="498"/>
        <item x="212"/>
        <item x="1722"/>
        <item x="107"/>
        <item x="1444"/>
        <item x="1145"/>
        <item x="1455"/>
        <item x="1426"/>
        <item x="269"/>
        <item x="872"/>
        <item x="1534"/>
        <item x="1309"/>
        <item x="892"/>
        <item x="1551"/>
        <item x="176"/>
        <item x="1076"/>
        <item x="1404"/>
        <item x="201"/>
        <item x="469"/>
        <item x="1411"/>
        <item x="429"/>
        <item x="260"/>
        <item x="77"/>
        <item x="1609"/>
        <item x="1442"/>
        <item x="278"/>
        <item x="1629"/>
        <item x="785"/>
        <item x="1406"/>
        <item x="934"/>
        <item x="1124"/>
        <item x="493"/>
        <item x="1276"/>
        <item x="532"/>
        <item x="178"/>
        <item x="1163"/>
        <item x="764"/>
        <item x="283"/>
        <item x="1644"/>
        <item x="787"/>
        <item x="1241"/>
        <item x="1205"/>
        <item x="1374"/>
        <item x="592"/>
        <item x="850"/>
        <item x="1229"/>
        <item x="1351"/>
        <item x="1181"/>
        <item x="933"/>
        <item x="1712"/>
        <item x="1735"/>
        <item x="326"/>
        <item x="1702"/>
        <item x="1142"/>
        <item x="1667"/>
        <item x="243"/>
        <item x="1628"/>
        <item x="50"/>
        <item x="563"/>
        <item x="1485"/>
        <item x="1394"/>
        <item x="394"/>
        <item x="870"/>
        <item x="1658"/>
        <item x="980"/>
        <item x="905"/>
        <item x="1304"/>
        <item x="1260"/>
        <item x="979"/>
        <item x="94"/>
        <item x="437"/>
        <item x="652"/>
        <item x="250"/>
        <item x="1433"/>
        <item x="468"/>
        <item x="580"/>
        <item x="1528"/>
        <item x="339"/>
        <item x="240"/>
        <item x="168"/>
        <item x="1179"/>
        <item x="1700"/>
        <item x="901"/>
        <item x="433"/>
        <item x="1689"/>
        <item x="1036"/>
        <item x="1256"/>
        <item x="1407"/>
        <item x="49"/>
        <item x="829"/>
        <item x="1692"/>
        <item x="862"/>
        <item x="1557"/>
        <item x="1203"/>
        <item x="1364"/>
        <item x="383"/>
        <item x="640"/>
        <item x="1428"/>
        <item x="480"/>
        <item x="938"/>
        <item x="1681"/>
        <item x="898"/>
        <item x="1498"/>
        <item x="479"/>
        <item x="1654"/>
        <item x="1046"/>
        <item x="1363"/>
        <item x="1140"/>
        <item x="976"/>
        <item x="514"/>
        <item x="137"/>
        <item x="1085"/>
        <item x="1182"/>
        <item x="1620"/>
        <item x="1578"/>
        <item x="1473"/>
        <item x="868"/>
        <item x="554"/>
        <item x="1184"/>
        <item x="1401"/>
        <item x="175"/>
        <item x="174"/>
        <item x="44"/>
        <item x="663"/>
        <item x="1290"/>
        <item x="481"/>
        <item x="739"/>
        <item x="1618"/>
        <item x="1292"/>
        <item x="1520"/>
        <item x="120"/>
        <item x="1723"/>
        <item x="1342"/>
        <item x="1625"/>
        <item x="706"/>
        <item x="896"/>
        <item x="849"/>
        <item x="1494"/>
        <item x="745"/>
        <item x="1034"/>
        <item x="789"/>
        <item x="851"/>
        <item x="883"/>
        <item x="369"/>
        <item x="759"/>
        <item x="1606"/>
        <item x="1091"/>
        <item x="1320"/>
        <item x="718"/>
        <item x="330"/>
        <item x="811"/>
        <item x="1087"/>
        <item x="635"/>
        <item x="1098"/>
        <item x="1621"/>
        <item x="215"/>
        <item x="113"/>
        <item x="4"/>
        <item x="327"/>
        <item x="1234"/>
        <item x="246"/>
        <item x="1713"/>
        <item x="9"/>
        <item x="520"/>
        <item x="948"/>
        <item x="874"/>
        <item x="1287"/>
        <item x="852"/>
        <item x="1173"/>
        <item x="393"/>
        <item x="1335"/>
        <item x="1637"/>
        <item x="466"/>
        <item x="877"/>
        <item x="1533"/>
        <item x="442"/>
        <item x="708"/>
        <item x="856"/>
        <item x="295"/>
        <item x="1321"/>
        <item x="771"/>
        <item x="1424"/>
        <item x="604"/>
        <item x="130"/>
        <item x="944"/>
        <item x="1440"/>
        <item x="1188"/>
        <item x="1056"/>
        <item x="517"/>
        <item x="809"/>
        <item x="1248"/>
        <item x="591"/>
        <item x="1532"/>
        <item x="372"/>
        <item x="122"/>
        <item x="1148"/>
        <item x="997"/>
        <item x="488"/>
        <item x="1355"/>
        <item x="841"/>
        <item x="97"/>
        <item x="1275"/>
        <item x="1135"/>
        <item x="1270"/>
        <item x="656"/>
        <item x="374"/>
        <item x="287"/>
        <item x="895"/>
        <item x="1677"/>
        <item x="1144"/>
        <item x="1541"/>
        <item x="538"/>
        <item x="1380"/>
        <item x="1432"/>
        <item x="268"/>
        <item x="1521"/>
        <item x="717"/>
        <item x="1265"/>
        <item x="1008"/>
        <item x="1058"/>
        <item x="542"/>
        <item x="1066"/>
        <item x="609"/>
        <item x="204"/>
        <item x="740"/>
        <item x="501"/>
        <item x="1263"/>
        <item x="1352"/>
        <item x="1120"/>
        <item x="504"/>
        <item x="539"/>
        <item x="1583"/>
        <item x="1719"/>
        <item x="1538"/>
        <item x="1586"/>
        <item x="152"/>
        <item x="928"/>
        <item x="909"/>
        <item x="1003"/>
        <item x="971"/>
        <item x="660"/>
        <item x="28"/>
        <item x="1169"/>
        <item x="994"/>
        <item x="157"/>
        <item x="1047"/>
        <item x="18"/>
        <item x="182"/>
        <item x="387"/>
        <item x="247"/>
        <item x="1202"/>
        <item x="231"/>
        <item x="385"/>
        <item x="359"/>
        <item x="191"/>
        <item x="179"/>
        <item x="684"/>
        <item x="230"/>
        <item x="1505"/>
        <item x="1487"/>
        <item x="1576"/>
        <item x="834"/>
        <item x="296"/>
        <item x="712"/>
        <item x="1125"/>
        <item x="156"/>
        <item x="1420"/>
        <item x="686"/>
        <item x="1024"/>
        <item x="1253"/>
        <item x="564"/>
        <item x="906"/>
        <item x="68"/>
        <item x="223"/>
        <item x="457"/>
        <item x="324"/>
        <item x="828"/>
        <item x="1298"/>
        <item x="1331"/>
        <item x="1536"/>
        <item x="436"/>
        <item x="804"/>
        <item x="669"/>
        <item x="769"/>
        <item x="406"/>
        <item x="280"/>
        <item x="987"/>
        <item x="612"/>
        <item x="71"/>
        <item x="392"/>
        <item x="208"/>
        <item x="842"/>
        <item x="682"/>
        <item x="1015"/>
        <item x="1403"/>
        <item x="727"/>
        <item x="1231"/>
        <item x="1328"/>
        <item x="14"/>
        <item x="1150"/>
        <item x="696"/>
        <item x="110"/>
        <item x="535"/>
        <item x="812"/>
        <item x="1512"/>
        <item x="714"/>
        <item x="961"/>
        <item x="1643"/>
        <item x="305"/>
        <item x="507"/>
        <item x="720"/>
        <item x="321"/>
        <item x="752"/>
        <item x="1172"/>
        <item x="1302"/>
        <item x="1429"/>
        <item x="865"/>
        <item x="57"/>
        <item x="461"/>
        <item x="129"/>
        <item x="832"/>
        <item x="416"/>
        <item x="291"/>
        <item x="890"/>
        <item x="380"/>
        <item x="1242"/>
        <item x="318"/>
        <item x="777"/>
        <item x="125"/>
        <item x="847"/>
        <item x="478"/>
        <item x="1559"/>
        <item x="671"/>
        <item x="1564"/>
        <item x="1422"/>
        <item x="88"/>
        <item x="1002"/>
        <item x="1323"/>
        <item x="1338"/>
        <item x="471"/>
        <item x="1515"/>
        <item x="614"/>
        <item x="254"/>
        <item x="256"/>
        <item x="662"/>
        <item x="285"/>
        <item x="24"/>
        <item x="1193"/>
        <item x="1490"/>
        <item x="197"/>
        <item x="1121"/>
        <item x="472"/>
        <item x="248"/>
        <item x="1119"/>
        <item x="465"/>
        <item x="583"/>
        <item x="557"/>
        <item x="1264"/>
        <item x="732"/>
        <item x="228"/>
        <item x="846"/>
        <item x="1708"/>
        <item x="55"/>
        <item x="611"/>
        <item x="698"/>
        <item x="3"/>
        <item x="1178"/>
        <item x="1316"/>
        <item x="325"/>
        <item x="272"/>
        <item x="1493"/>
        <item x="713"/>
        <item x="606"/>
        <item x="79"/>
        <item x="184"/>
        <item x="1136"/>
        <item x="763"/>
        <item x="655"/>
        <item x="309"/>
        <item x="871"/>
        <item x="1423"/>
        <item x="1029"/>
        <item x="497"/>
        <item x="1067"/>
        <item x="279"/>
        <item x="1042"/>
        <item x="361"/>
        <item x="460"/>
        <item x="26"/>
        <item x="1698"/>
        <item x="431"/>
        <item x="153"/>
        <item x="1683"/>
        <item x="1653"/>
        <item x="1086"/>
        <item x="1045"/>
        <item x="1370"/>
        <item x="995"/>
        <item x="1615"/>
        <item x="1650"/>
        <item x="123"/>
        <item x="749"/>
        <item x="723"/>
        <item x="1267"/>
        <item x="1147"/>
        <item x="490"/>
        <item x="1560"/>
        <item x="1412"/>
        <item x="837"/>
        <item x="700"/>
        <item x="145"/>
        <item x="373"/>
        <item x="1671"/>
        <item x="792"/>
        <item x="677"/>
        <item x="1069"/>
        <item x="300"/>
        <item x="344"/>
        <item x="1555"/>
        <item x="237"/>
        <item x="820"/>
        <item x="1082"/>
        <item x="807"/>
        <item x="570"/>
        <item x="1453"/>
        <item x="802"/>
        <item x="1503"/>
        <item x="69"/>
        <item x="134"/>
        <item x="1344"/>
        <item x="1371"/>
        <item x="879"/>
        <item x="953"/>
        <item x="1226"/>
        <item x="800"/>
        <item x="624"/>
        <item x="217"/>
        <item x="32"/>
        <item x="169"/>
        <item x="1448"/>
        <item x="1005"/>
        <item x="844"/>
        <item x="1704"/>
        <item x="1078"/>
        <item x="1092"/>
        <item x="1652"/>
        <item x="12"/>
        <item x="1579"/>
        <item x="793"/>
        <item x="893"/>
        <item x="1449"/>
        <item x="170"/>
        <item x="1305"/>
        <item x="1476"/>
        <item x="654"/>
        <item x="218"/>
        <item x="1693"/>
        <item x="1093"/>
        <item x="1080"/>
        <item x="886"/>
        <item x="587"/>
        <item x="40"/>
        <item x="63"/>
        <item x="1133"/>
        <item x="531"/>
        <item x="312"/>
        <item x="136"/>
        <item x="158"/>
        <item x="957"/>
        <item x="1565"/>
        <item x="308"/>
        <item x="275"/>
        <item x="1343"/>
        <item x="395"/>
        <item x="22"/>
        <item x="1456"/>
        <item x="1"/>
        <item x="353"/>
        <item x="651"/>
        <item x="229"/>
        <item x="1495"/>
        <item x="149"/>
        <item x="549"/>
        <item x="1558"/>
        <item x="1376"/>
        <item x="381"/>
        <item x="138"/>
        <item x="955"/>
        <item x="59"/>
        <item x="618"/>
        <item x="341"/>
        <item x="301"/>
        <item x="1296"/>
        <item x="1566"/>
        <item x="1129"/>
        <item x="358"/>
        <item x="1570"/>
        <item x="1678"/>
        <item x="101"/>
        <item x="1227"/>
        <item x="1507"/>
        <item x="758"/>
        <item x="1356"/>
        <item x="70"/>
        <item x="704"/>
        <item x="1137"/>
        <item x="509"/>
        <item x="496"/>
        <item x="746"/>
        <item x="1251"/>
        <item x="1641"/>
        <item x="422"/>
        <item x="1274"/>
        <item x="982"/>
        <item x="185"/>
        <item x="485"/>
        <item x="1070"/>
        <item x="555"/>
        <item x="1288"/>
        <item x="304"/>
        <item x="199"/>
        <item x="815"/>
        <item x="20"/>
        <item x="1703"/>
        <item x="589"/>
        <item x="808"/>
        <item x="551"/>
        <item x="1431"/>
        <item x="1146"/>
        <item x="579"/>
        <item x="475"/>
        <item x="766"/>
        <item x="1109"/>
        <item x="916"/>
        <item x="621"/>
        <item x="1051"/>
        <item x="1022"/>
        <item x="627"/>
        <item x="1552"/>
        <item x="187"/>
        <item x="1662"/>
        <item x="941"/>
        <item x="854"/>
        <item x="1415"/>
        <item x="159"/>
        <item t="default"/>
      </items>
    </pivotField>
    <pivotField dataField="1" showAll="0">
      <items count="102">
        <item x="44"/>
        <item x="19"/>
        <item x="7"/>
        <item x="47"/>
        <item x="46"/>
        <item x="5"/>
        <item x="73"/>
        <item x="1"/>
        <item x="68"/>
        <item x="11"/>
        <item x="3"/>
        <item x="18"/>
        <item x="70"/>
        <item x="10"/>
        <item x="37"/>
        <item x="0"/>
        <item x="41"/>
        <item x="17"/>
        <item x="30"/>
        <item x="8"/>
        <item x="27"/>
        <item x="2"/>
        <item x="58"/>
        <item x="38"/>
        <item x="4"/>
        <item x="55"/>
        <item x="56"/>
        <item x="62"/>
        <item x="50"/>
        <item x="35"/>
        <item x="67"/>
        <item x="59"/>
        <item x="12"/>
        <item x="98"/>
        <item x="76"/>
        <item x="25"/>
        <item x="42"/>
        <item x="48"/>
        <item x="74"/>
        <item x="53"/>
        <item x="9"/>
        <item x="40"/>
        <item x="21"/>
        <item x="20"/>
        <item x="78"/>
        <item x="28"/>
        <item x="15"/>
        <item x="80"/>
        <item x="79"/>
        <item x="77"/>
        <item x="92"/>
        <item x="82"/>
        <item x="43"/>
        <item x="75"/>
        <item x="86"/>
        <item x="24"/>
        <item x="100"/>
        <item x="96"/>
        <item x="90"/>
        <item x="51"/>
        <item x="61"/>
        <item x="6"/>
        <item x="95"/>
        <item x="81"/>
        <item x="54"/>
        <item x="34"/>
        <item x="22"/>
        <item x="87"/>
        <item x="23"/>
        <item x="99"/>
        <item x="64"/>
        <item x="16"/>
        <item x="52"/>
        <item x="71"/>
        <item x="39"/>
        <item x="84"/>
        <item x="29"/>
        <item x="94"/>
        <item x="57"/>
        <item x="97"/>
        <item x="14"/>
        <item x="89"/>
        <item x="60"/>
        <item x="65"/>
        <item x="85"/>
        <item x="88"/>
        <item x="63"/>
        <item x="26"/>
        <item x="13"/>
        <item x="66"/>
        <item x="72"/>
        <item x="69"/>
        <item x="91"/>
        <item x="32"/>
        <item x="31"/>
        <item x="83"/>
        <item x="33"/>
        <item x="36"/>
        <item x="49"/>
        <item x="93"/>
        <item x="45"/>
        <item t="default"/>
      </items>
    </pivotField>
    <pivotField axis="axisRow" multipleItemSelectionAllowed="1" showAll="0" sumSubtotal="1" countASubtotal="1">
      <items count="4">
        <item x="1"/>
        <item x="0"/>
        <item t="sum"/>
        <item t="countA"/>
      </items>
    </pivotField>
    <pivotField axis="axisRow" showAll="0">
      <items count="8">
        <item h="1" sd="0" x="5"/>
        <item h="1" sd="0" x="4"/>
        <item h="1" sd="0" x="3"/>
        <item sd="0" x="0"/>
        <item h="1" sd="0" x="6"/>
        <item h="1" sd="0" x="1"/>
        <item h="1" sd="0" x="2"/>
        <item t="default"/>
      </items>
    </pivotField>
    <pivotField axis="axisRow" showAll="0">
      <items count="3">
        <item x="0"/>
        <item x="1"/>
        <item t="default"/>
      </items>
    </pivotField>
    <pivotField axis="axisRow" showAll="0">
      <items count="4">
        <item x="0"/>
        <item x="2"/>
        <item x="1"/>
        <item t="default"/>
      </items>
    </pivotField>
    <pivotField showAll="0"/>
    <pivotField showAll="0"/>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axis="axisRow" showAll="0">
      <items count="15">
        <item sd="0" x="0"/>
        <item x="1"/>
        <item sd="0" x="2"/>
        <item x="3"/>
        <item sd="0" x="4"/>
        <item sd="0" x="5"/>
        <item sd="0" x="6"/>
        <item sd="0" x="7"/>
        <item sd="0" x="8"/>
        <item sd="0" x="9"/>
        <item sd="0" x="10"/>
        <item sd="0" x="11"/>
        <item sd="0" x="12"/>
        <item sd="0" x="13"/>
        <item t="default"/>
      </items>
    </pivotField>
  </pivotFields>
  <rowFields count="5">
    <field x="5"/>
    <field x="11"/>
    <field x="4"/>
    <field x="7"/>
    <field x="6"/>
  </rowFields>
  <rowItems count="2">
    <i>
      <x v="3"/>
    </i>
    <i t="grand">
      <x/>
    </i>
  </rowItems>
  <colFields count="1">
    <field x="-2"/>
  </colFields>
  <colItems count="2">
    <i>
      <x/>
    </i>
    <i i="1">
      <x v="1"/>
    </i>
  </colItems>
  <dataFields count="2">
    <dataField name="Count of Proposer Name" fld="2" subtotal="count" baseField="0" baseItem="0"/>
    <dataField name="Sum of ANP" fld="3" baseField="0" baseItem="0"/>
  </dataFields>
  <formats count="6">
    <format dxfId="5">
      <pivotArea type="all" dataOnly="0" outline="0" fieldPosition="0"/>
    </format>
    <format dxfId="4">
      <pivotArea field="5" type="button" dataOnly="0" labelOnly="1" outline="0" axis="axisRow" fieldPosition="0"/>
    </format>
    <format dxfId="3">
      <pivotArea dataOnly="0" labelOnly="1" fieldPosition="0">
        <references count="1">
          <reference field="5" count="0"/>
        </references>
      </pivotArea>
    </format>
    <format dxfId="2">
      <pivotArea dataOnly="0" labelOnly="1" grandRow="1" outline="0" fieldPosition="0"/>
    </format>
    <format dxfId="1">
      <pivotArea outline="0" collapsedLevelsAreSubtotals="1" fieldPosition="0"/>
    </format>
    <format dxfId="0">
      <pivotArea dataOnly="0" labelOnly="1" outline="0" fieldPosition="0">
        <references count="1">
          <reference field="4294967294" count="2">
            <x v="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678241D-76D3-4CF9-AB65-0E8F805CDCD1}"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C6:E14" firstHeaderRow="0" firstDataRow="1" firstDataCol="1"/>
  <pivotFields count="5">
    <pivotField axis="axisRow" showAll="0">
      <items count="9">
        <item x="2"/>
        <item x="4"/>
        <item x="1"/>
        <item x="0"/>
        <item x="3"/>
        <item x="5"/>
        <item x="6"/>
        <item h="1" x="7"/>
        <item t="default"/>
      </items>
    </pivotField>
    <pivotField showAll="0"/>
    <pivotField dataField="1" numFmtId="164" showAll="0">
      <items count="9">
        <item x="0"/>
        <item x="1"/>
        <item x="2"/>
        <item x="3"/>
        <item x="4"/>
        <item x="5"/>
        <item x="6"/>
        <item x="7"/>
        <item t="default"/>
      </items>
    </pivotField>
    <pivotField dataField="1" numFmtId="164" showAll="0">
      <items count="9">
        <item x="1"/>
        <item x="2"/>
        <item x="3"/>
        <item x="5"/>
        <item x="6"/>
        <item x="0"/>
        <item x="4"/>
        <item x="7"/>
        <item t="default"/>
      </items>
    </pivotField>
    <pivotField numFmtId="164" showAll="0"/>
  </pivotFields>
  <rowFields count="1">
    <field x="0"/>
  </rowFields>
  <rowItems count="8">
    <i>
      <x/>
    </i>
    <i>
      <x v="1"/>
    </i>
    <i>
      <x v="2"/>
    </i>
    <i>
      <x v="3"/>
    </i>
    <i>
      <x v="4"/>
    </i>
    <i>
      <x v="5"/>
    </i>
    <i>
      <x v="6"/>
    </i>
    <i t="grand">
      <x/>
    </i>
  </rowItems>
  <colFields count="1">
    <field x="-2"/>
  </colFields>
  <colItems count="2">
    <i>
      <x/>
    </i>
    <i i="1">
      <x v="1"/>
    </i>
  </colItems>
  <dataFields count="2">
    <dataField name="Sum of Fresh SIP AMT" fld="2" baseField="0" baseItem="0"/>
    <dataField name="Sum of Lumpsum" fld="3" baseField="0" baseItem="0"/>
  </dataFields>
  <formats count="8">
    <format dxfId="13">
      <pivotArea dataOnly="0" labelOnly="1" outline="0" fieldPosition="0">
        <references count="1">
          <reference field="4294967294" count="1">
            <x v="1"/>
          </reference>
        </references>
      </pivotArea>
    </format>
    <format dxfId="12">
      <pivotArea dataOnly="0" labelOnly="1" outline="0" fieldPosition="0">
        <references count="1">
          <reference field="4294967294" count="1">
            <x v="0"/>
          </reference>
        </references>
      </pivotArea>
    </format>
    <format dxfId="11">
      <pivotArea type="all" dataOnly="0" outline="0" fieldPosition="0"/>
    </format>
    <format dxfId="10">
      <pivotArea outline="0" collapsedLevelsAreSubtotals="1" fieldPosition="0"/>
    </format>
    <format dxfId="9">
      <pivotArea dataOnly="0" labelOnly="1" outline="0" fieldPosition="0">
        <references count="1">
          <reference field="4294967294" count="2">
            <x v="0"/>
            <x v="1"/>
          </reference>
        </references>
      </pivotArea>
    </format>
    <format dxfId="8">
      <pivotArea field="0" type="button" dataOnly="0" labelOnly="1" outline="0" axis="axisRow" fieldPosition="0"/>
    </format>
    <format dxfId="7">
      <pivotArea dataOnly="0" labelOnly="1" fieldPosition="0">
        <references count="1">
          <reference field="0" count="0"/>
        </references>
      </pivotArea>
    </format>
    <format dxfId="6">
      <pivotArea dataOnly="0" labelOnly="1" grandRow="1" outline="0" fieldPosition="0"/>
    </format>
  </formats>
  <chartFormats count="2">
    <chartFormat chart="3" format="0" series="1">
      <pivotArea type="data" outline="0" fieldPosition="0">
        <references count="1">
          <reference field="4294967294" count="1" selected="0">
            <x v="0"/>
          </reference>
        </references>
      </pivotArea>
    </chartFormat>
    <chartFormat chart="3"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2BE9AA6-9F75-4910-8419-F6F7022C7246}"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5">
  <location ref="C46:D58" firstHeaderRow="1" firstDataRow="1" firstDataCol="1"/>
  <pivotFields count="13">
    <pivotField showAll="0"/>
    <pivotField numFmtId="14" showAll="0">
      <items count="26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t="default"/>
      </items>
    </pivotField>
    <pivotField showAll="0"/>
    <pivotField dataField="1" showAll="0">
      <items count="102">
        <item x="44"/>
        <item x="19"/>
        <item x="7"/>
        <item x="47"/>
        <item x="46"/>
        <item x="5"/>
        <item x="73"/>
        <item x="1"/>
        <item x="68"/>
        <item x="11"/>
        <item x="3"/>
        <item x="18"/>
        <item x="70"/>
        <item x="10"/>
        <item x="37"/>
        <item x="0"/>
        <item x="41"/>
        <item x="17"/>
        <item x="30"/>
        <item x="8"/>
        <item x="27"/>
        <item x="2"/>
        <item x="58"/>
        <item x="38"/>
        <item x="4"/>
        <item x="55"/>
        <item x="56"/>
        <item x="62"/>
        <item x="50"/>
        <item x="35"/>
        <item x="67"/>
        <item x="59"/>
        <item x="12"/>
        <item x="98"/>
        <item x="76"/>
        <item x="25"/>
        <item x="42"/>
        <item x="48"/>
        <item x="74"/>
        <item x="53"/>
        <item x="9"/>
        <item x="40"/>
        <item x="21"/>
        <item x="20"/>
        <item x="78"/>
        <item x="28"/>
        <item x="15"/>
        <item x="80"/>
        <item x="79"/>
        <item x="77"/>
        <item x="92"/>
        <item x="82"/>
        <item x="43"/>
        <item x="75"/>
        <item x="86"/>
        <item x="24"/>
        <item x="100"/>
        <item x="96"/>
        <item x="90"/>
        <item x="51"/>
        <item x="61"/>
        <item x="6"/>
        <item x="95"/>
        <item x="81"/>
        <item x="54"/>
        <item x="34"/>
        <item x="22"/>
        <item x="87"/>
        <item x="23"/>
        <item x="99"/>
        <item x="64"/>
        <item x="16"/>
        <item x="52"/>
        <item x="71"/>
        <item x="39"/>
        <item x="84"/>
        <item x="29"/>
        <item x="94"/>
        <item x="57"/>
        <item x="97"/>
        <item x="14"/>
        <item x="89"/>
        <item x="60"/>
        <item x="65"/>
        <item x="85"/>
        <item x="88"/>
        <item x="63"/>
        <item x="26"/>
        <item x="13"/>
        <item x="66"/>
        <item x="72"/>
        <item x="69"/>
        <item x="91"/>
        <item x="32"/>
        <item x="31"/>
        <item x="83"/>
        <item x="33"/>
        <item x="36"/>
        <item x="49"/>
        <item x="93"/>
        <item x="45"/>
        <item t="default"/>
      </items>
    </pivotField>
    <pivotField showAll="0"/>
    <pivotField showAll="0"/>
    <pivotField showAll="0"/>
    <pivotField showAll="0"/>
    <pivotField showAll="0"/>
    <pivotField showAll="0"/>
    <pivotField showAll="0"/>
    <pivotField showAll="0" defaultSubtotal="0">
      <items count="368">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s>
    </pivotField>
    <pivotField axis="axisRow" showAll="0" defaultSubtotal="0">
      <items count="14">
        <item sd="0" x="0"/>
        <item x="1"/>
        <item sd="0" x="2"/>
        <item sd="0" x="3"/>
        <item sd="0" x="4"/>
        <item sd="0" x="5"/>
        <item sd="0" x="6"/>
        <item sd="0" x="7"/>
        <item sd="0" x="8"/>
        <item sd="0" x="9"/>
        <item sd="0" x="10"/>
        <item sd="0" x="11"/>
        <item sd="0" x="12"/>
        <item sd="0" x="13"/>
      </items>
    </pivotField>
  </pivotFields>
  <rowFields count="1">
    <field x="12"/>
  </rowFields>
  <rowItems count="12">
    <i>
      <x v="1"/>
    </i>
    <i>
      <x v="2"/>
    </i>
    <i>
      <x v="3"/>
    </i>
    <i>
      <x v="4"/>
    </i>
    <i>
      <x v="5"/>
    </i>
    <i>
      <x v="6"/>
    </i>
    <i>
      <x v="7"/>
    </i>
    <i>
      <x v="8"/>
    </i>
    <i>
      <x v="9"/>
    </i>
    <i>
      <x v="10"/>
    </i>
    <i>
      <x v="11"/>
    </i>
    <i t="grand">
      <x/>
    </i>
  </rowItems>
  <colItems count="1">
    <i/>
  </colItems>
  <dataFields count="1">
    <dataField name="Sum of ANP" fld="3" baseField="0" baseItem="0"/>
  </dataFields>
  <chartFormats count="1">
    <chartFormat chart="12"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5" connectionId="1" xr16:uid="{3B06923F-DC5F-45AC-8A17-968A81865737}" autoFormatId="16" applyNumberFormats="0" applyBorderFormats="0" applyFontFormats="0" applyPatternFormats="0" applyAlignmentFormats="0" applyWidthHeightFormats="0">
  <queryTableRefresh nextId="15">
    <queryTableFields count="10">
      <queryTableField id="1" name="App #" tableColumnId="1"/>
      <queryTableField id="2" name="Date" tableColumnId="2"/>
      <queryTableField id="3" name="Proposer Name" tableColumnId="3"/>
      <queryTableField id="4" name="ANP" tableColumnId="4"/>
      <queryTableField id="5" name="Inv. type" tableColumnId="5"/>
      <queryTableField id="6" name="Employee" tableColumnId="6"/>
      <queryTableField id="7" name="Source" tableColumnId="7"/>
      <queryTableField id="8" name="Sourcing" tableColumnId="8"/>
      <queryTableField id="9" name="Life MF" tableColumnId="9"/>
      <queryTableField id="10" name="Company Name" tableColumnId="10"/>
    </queryTableFields>
    <queryTableDeletedFields count="1">
      <deletedField name="Sr"/>
    </queryTableDeleted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1" xr10:uid="{87DBCAFC-0EEC-4D43-B347-BAB4F4C42007}" sourceName="Employee">
  <pivotTables>
    <pivotTable tabId="12" name="PivotTable4"/>
  </pivotTables>
  <data>
    <tabular pivotCacheId="630169162">
      <items count="7">
        <i x="5"/>
        <i x="4"/>
        <i x="3"/>
        <i x="0" s="1"/>
        <i x="6"/>
        <i x="1"/>
        <i x="2"/>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 xr10:uid="{DE0BEFE7-D63D-4DD3-9D2A-8515BC1136EC}" cache="Slicer_Employee1" caption="Employee" rowHeight="2349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5ECF0D6-BB2C-4FED-B031-357D8FD06725}" name="Append1" displayName="Append1" ref="A1:J4665" tableType="queryTable" totalsRowShown="0">
  <autoFilter ref="A1:J4665" xr:uid="{F5ECF0D6-BB2C-4FED-B031-357D8FD06725}">
    <filterColumn colId="1">
      <customFilters>
        <customFilter operator="notEqual" val=" "/>
      </customFilters>
    </filterColumn>
  </autoFilter>
  <sortState xmlns:xlrd2="http://schemas.microsoft.com/office/spreadsheetml/2017/richdata2" ref="A2:J4665">
    <sortCondition ref="B1:B4665"/>
  </sortState>
  <tableColumns count="10">
    <tableColumn id="1" xr3:uid="{0D3FCE17-9EE7-49CE-81E8-C7D5571FA470}" uniqueName="1" name="App #" queryTableFieldId="1"/>
    <tableColumn id="2" xr3:uid="{BDE7E0FF-962C-4D14-B8C7-7CE74F579384}" uniqueName="2" name="Date" queryTableFieldId="2" dataDxfId="21"/>
    <tableColumn id="3" xr3:uid="{5AD02ED1-B349-4923-AB90-123D772ADCB0}" uniqueName="3" name="Proposer Name" queryTableFieldId="3" dataDxfId="20"/>
    <tableColumn id="4" xr3:uid="{143900B7-2434-4C02-B659-BBB0DF7DC2A4}" uniqueName="4" name="ANP" queryTableFieldId="4"/>
    <tableColumn id="5" xr3:uid="{BC9311C4-22E2-44B8-BDBA-18FF92AD5772}" uniqueName="5" name="Inv. type" queryTableFieldId="5" dataDxfId="19"/>
    <tableColumn id="6" xr3:uid="{E8A3F8F9-757D-4078-B15A-21DEBB4DF7EC}" uniqueName="6" name="Employee" queryTableFieldId="6" dataDxfId="18"/>
    <tableColumn id="7" xr3:uid="{F16D017E-E32E-43D4-A3AD-744F0B63BBCB}" uniqueName="7" name="Source" queryTableFieldId="7" dataDxfId="17"/>
    <tableColumn id="8" xr3:uid="{ACAA20F2-190A-4BD2-A8FE-6DCA40881815}" uniqueName="8" name="Sourcing" queryTableFieldId="8" dataDxfId="16"/>
    <tableColumn id="9" xr3:uid="{D4B1B6DB-9632-4635-88F8-22CA54770EDA}" uniqueName="9" name="Life MF" queryTableFieldId="9" dataDxfId="15"/>
    <tableColumn id="10" xr3:uid="{B891C381-FD77-48BE-A631-D6FB88D15900}" uniqueName="10" name="Companies" queryTableFieldId="10" dataDxfId="14"/>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microsoft.com/office/2007/relationships/slicer" Target="../slicers/slicer1.xm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4E0A8B-DB19-49D3-8B32-158441DCED0C}">
  <sheetPr>
    <tabColor rgb="FFFFFF00"/>
  </sheetPr>
  <dimension ref="A1:R4665"/>
  <sheetViews>
    <sheetView topLeftCell="G1" workbookViewId="0">
      <selection activeCell="R23" sqref="R23"/>
    </sheetView>
  </sheetViews>
  <sheetFormatPr defaultRowHeight="14.4" x14ac:dyDescent="0.3"/>
  <cols>
    <col min="1" max="1" width="8.109375" bestFit="1" customWidth="1"/>
    <col min="2" max="2" width="10.33203125" bestFit="1" customWidth="1"/>
    <col min="3" max="3" width="37.33203125" bestFit="1" customWidth="1"/>
    <col min="4" max="4" width="9.21875" style="21" customWidth="1"/>
    <col min="5" max="5" width="10.6640625" bestFit="1" customWidth="1"/>
    <col min="6" max="6" width="17.21875" bestFit="1" customWidth="1"/>
    <col min="7" max="7" width="9" bestFit="1" customWidth="1"/>
    <col min="8" max="8" width="11.6640625" bestFit="1" customWidth="1"/>
    <col min="9" max="9" width="11.109375" style="10" bestFit="1" customWidth="1"/>
    <col min="10" max="10" width="53.21875" style="10" customWidth="1"/>
    <col min="11" max="11" width="19.109375" customWidth="1"/>
    <col min="13" max="13" width="77.6640625" customWidth="1"/>
    <col min="14" max="14" width="13.109375" customWidth="1"/>
    <col min="15" max="15" width="15.77734375" customWidth="1"/>
    <col min="16" max="16" width="16.21875" customWidth="1"/>
    <col min="17" max="17" width="17.21875" bestFit="1" customWidth="1"/>
    <col min="18" max="18" width="11.109375" bestFit="1" customWidth="1"/>
    <col min="19" max="19" width="22.109375" bestFit="1" customWidth="1"/>
    <col min="20" max="20" width="8.44140625" bestFit="1" customWidth="1"/>
    <col min="21" max="23" width="9" bestFit="1" customWidth="1"/>
    <col min="24" max="24" width="13.88671875" bestFit="1" customWidth="1"/>
    <col min="25" max="25" width="9" bestFit="1" customWidth="1"/>
    <col min="26" max="26" width="10.77734375" bestFit="1" customWidth="1"/>
    <col min="27" max="27" width="22.109375" bestFit="1" customWidth="1"/>
    <col min="28" max="28" width="11.109375" bestFit="1" customWidth="1"/>
    <col min="29" max="29" width="22.109375" bestFit="1" customWidth="1"/>
    <col min="30" max="30" width="13.88671875" bestFit="1" customWidth="1"/>
    <col min="31" max="31" width="22.109375" bestFit="1" customWidth="1"/>
    <col min="32" max="32" width="11.109375" bestFit="1" customWidth="1"/>
    <col min="33" max="33" width="22.109375" bestFit="1" customWidth="1"/>
    <col min="34" max="34" width="15.88671875" bestFit="1" customWidth="1"/>
    <col min="35" max="35" width="26.88671875" bestFit="1" customWidth="1"/>
    <col min="36" max="36" width="22.6640625" bestFit="1" customWidth="1"/>
    <col min="37" max="37" width="22.44140625" bestFit="1" customWidth="1"/>
    <col min="38" max="38" width="16.109375" bestFit="1" customWidth="1"/>
    <col min="39" max="39" width="21.77734375" bestFit="1" customWidth="1"/>
    <col min="40" max="40" width="14.5546875" bestFit="1" customWidth="1"/>
    <col min="41" max="41" width="25.5546875" bestFit="1" customWidth="1"/>
    <col min="42" max="42" width="18" bestFit="1" customWidth="1"/>
    <col min="43" max="43" width="18.5546875" bestFit="1" customWidth="1"/>
    <col min="44" max="44" width="24.21875" bestFit="1" customWidth="1"/>
    <col min="45" max="45" width="21.6640625" bestFit="1" customWidth="1"/>
    <col min="46" max="46" width="32.33203125" bestFit="1" customWidth="1"/>
    <col min="47" max="47" width="17" bestFit="1" customWidth="1"/>
    <col min="48" max="48" width="26.88671875" bestFit="1" customWidth="1"/>
    <col min="49" max="49" width="33.88671875" bestFit="1" customWidth="1"/>
    <col min="50" max="50" width="37" bestFit="1" customWidth="1"/>
    <col min="51" max="51" width="33" bestFit="1" customWidth="1"/>
    <col min="52" max="52" width="20.77734375" bestFit="1" customWidth="1"/>
    <col min="53" max="53" width="17.21875" bestFit="1" customWidth="1"/>
    <col min="54" max="54" width="28.6640625" bestFit="1" customWidth="1"/>
    <col min="55" max="55" width="20.21875" bestFit="1" customWidth="1"/>
    <col min="56" max="56" width="26.44140625" bestFit="1" customWidth="1"/>
    <col min="57" max="57" width="18.6640625" bestFit="1" customWidth="1"/>
    <col min="58" max="58" width="20.21875" bestFit="1" customWidth="1"/>
    <col min="59" max="59" width="18.44140625" bestFit="1" customWidth="1"/>
    <col min="60" max="60" width="32" bestFit="1" customWidth="1"/>
    <col min="61" max="61" width="22.88671875" bestFit="1" customWidth="1"/>
    <col min="62" max="62" width="26.33203125" bestFit="1" customWidth="1"/>
    <col min="63" max="63" width="28.88671875" bestFit="1" customWidth="1"/>
    <col min="64" max="64" width="22.88671875" bestFit="1" customWidth="1"/>
    <col min="65" max="65" width="27.88671875" bestFit="1" customWidth="1"/>
    <col min="66" max="66" width="23.77734375" bestFit="1" customWidth="1"/>
    <col min="67" max="67" width="21.88671875" bestFit="1" customWidth="1"/>
    <col min="68" max="68" width="23.6640625" bestFit="1" customWidth="1"/>
    <col min="69" max="69" width="19.44140625" bestFit="1" customWidth="1"/>
    <col min="70" max="71" width="24.5546875" bestFit="1" customWidth="1"/>
    <col min="72" max="72" width="19.5546875" bestFit="1" customWidth="1"/>
    <col min="73" max="73" width="28.109375" bestFit="1" customWidth="1"/>
    <col min="74" max="74" width="23.6640625" bestFit="1" customWidth="1"/>
    <col min="75" max="75" width="25" bestFit="1" customWidth="1"/>
    <col min="76" max="76" width="18.33203125" bestFit="1" customWidth="1"/>
    <col min="77" max="77" width="18.88671875" bestFit="1" customWidth="1"/>
    <col min="78" max="78" width="18.21875" bestFit="1" customWidth="1"/>
    <col min="79" max="79" width="19" bestFit="1" customWidth="1"/>
    <col min="80" max="80" width="20.109375" bestFit="1" customWidth="1"/>
    <col min="81" max="81" width="23.5546875" bestFit="1" customWidth="1"/>
    <col min="82" max="82" width="13.21875" bestFit="1" customWidth="1"/>
    <col min="83" max="83" width="14.77734375" bestFit="1" customWidth="1"/>
    <col min="84" max="84" width="16.109375" bestFit="1" customWidth="1"/>
    <col min="85" max="85" width="14.5546875" bestFit="1" customWidth="1"/>
    <col min="86" max="86" width="22.33203125" bestFit="1" customWidth="1"/>
    <col min="87" max="87" width="31.109375" bestFit="1" customWidth="1"/>
    <col min="88" max="88" width="13.88671875" bestFit="1" customWidth="1"/>
    <col min="89" max="89" width="19.21875" bestFit="1" customWidth="1"/>
    <col min="90" max="90" width="27.109375" bestFit="1" customWidth="1"/>
    <col min="91" max="91" width="23.33203125" bestFit="1" customWidth="1"/>
    <col min="92" max="92" width="17.77734375" bestFit="1" customWidth="1"/>
    <col min="93" max="93" width="16.88671875" bestFit="1" customWidth="1"/>
    <col min="94" max="94" width="14.5546875" bestFit="1" customWidth="1"/>
    <col min="95" max="95" width="20.44140625" bestFit="1" customWidth="1"/>
    <col min="96" max="96" width="21.88671875" bestFit="1" customWidth="1"/>
    <col min="97" max="97" width="28.5546875" bestFit="1" customWidth="1"/>
    <col min="98" max="98" width="22.109375" bestFit="1" customWidth="1"/>
    <col min="99" max="99" width="23.21875" bestFit="1" customWidth="1"/>
    <col min="100" max="100" width="30.77734375" bestFit="1" customWidth="1"/>
    <col min="101" max="101" width="31.109375" bestFit="1" customWidth="1"/>
    <col min="102" max="102" width="23.44140625" bestFit="1" customWidth="1"/>
    <col min="103" max="103" width="40.5546875" bestFit="1" customWidth="1"/>
    <col min="104" max="104" width="22.77734375" bestFit="1" customWidth="1"/>
    <col min="105" max="105" width="18" bestFit="1" customWidth="1"/>
    <col min="106" max="106" width="21" bestFit="1" customWidth="1"/>
    <col min="107" max="107" width="22.109375" bestFit="1" customWidth="1"/>
    <col min="108" max="108" width="28.88671875" bestFit="1" customWidth="1"/>
    <col min="109" max="109" width="15.44140625" bestFit="1" customWidth="1"/>
    <col min="110" max="110" width="17.21875" bestFit="1" customWidth="1"/>
    <col min="111" max="111" width="21.77734375" bestFit="1" customWidth="1"/>
    <col min="112" max="112" width="27.109375" bestFit="1" customWidth="1"/>
    <col min="113" max="113" width="34.88671875" bestFit="1" customWidth="1"/>
    <col min="114" max="114" width="18.6640625" bestFit="1" customWidth="1"/>
    <col min="115" max="115" width="20.21875" bestFit="1" customWidth="1"/>
    <col min="116" max="116" width="18.5546875" bestFit="1" customWidth="1"/>
    <col min="117" max="117" width="32.77734375" bestFit="1" customWidth="1"/>
    <col min="118" max="118" width="26.33203125" bestFit="1" customWidth="1"/>
    <col min="119" max="119" width="28.88671875" bestFit="1" customWidth="1"/>
    <col min="120" max="120" width="21.88671875" bestFit="1" customWidth="1"/>
    <col min="121" max="121" width="23.6640625" bestFit="1" customWidth="1"/>
    <col min="122" max="122" width="27.33203125" bestFit="1" customWidth="1"/>
    <col min="123" max="123" width="28.77734375" bestFit="1" customWidth="1"/>
    <col min="124" max="124" width="29.88671875" bestFit="1" customWidth="1"/>
    <col min="125" max="125" width="31" bestFit="1" customWidth="1"/>
    <col min="126" max="126" width="23.77734375" bestFit="1" customWidth="1"/>
    <col min="127" max="127" width="23.6640625" bestFit="1" customWidth="1"/>
    <col min="128" max="128" width="28.6640625" bestFit="1" customWidth="1"/>
    <col min="129" max="129" width="20.109375" bestFit="1" customWidth="1"/>
    <col min="130" max="130" width="21.109375" bestFit="1" customWidth="1"/>
    <col min="131" max="131" width="18.33203125" bestFit="1" customWidth="1"/>
    <col min="132" max="132" width="16.6640625" bestFit="1" customWidth="1"/>
    <col min="133" max="133" width="23" bestFit="1" customWidth="1"/>
    <col min="134" max="134" width="21" bestFit="1" customWidth="1"/>
    <col min="135" max="135" width="18.21875" bestFit="1" customWidth="1"/>
    <col min="136" max="136" width="23.5546875" bestFit="1" customWidth="1"/>
    <col min="137" max="137" width="22.88671875" bestFit="1" customWidth="1"/>
    <col min="138" max="138" width="22.44140625" bestFit="1" customWidth="1"/>
    <col min="139" max="139" width="13.21875" bestFit="1" customWidth="1"/>
    <col min="140" max="140" width="18" bestFit="1" customWidth="1"/>
    <col min="141" max="141" width="14.5546875" bestFit="1" customWidth="1"/>
    <col min="142" max="142" width="19.21875" bestFit="1" customWidth="1"/>
    <col min="143" max="143" width="20.6640625" bestFit="1" customWidth="1"/>
    <col min="144" max="144" width="16" bestFit="1" customWidth="1"/>
    <col min="145" max="145" width="43.109375" bestFit="1" customWidth="1"/>
    <col min="146" max="146" width="33" bestFit="1" customWidth="1"/>
    <col min="147" max="147" width="13.6640625" bestFit="1" customWidth="1"/>
    <col min="148" max="148" width="26.6640625" bestFit="1" customWidth="1"/>
    <col min="149" max="149" width="22.33203125" bestFit="1" customWidth="1"/>
    <col min="150" max="150" width="48.21875" bestFit="1" customWidth="1"/>
    <col min="151" max="151" width="28.5546875" bestFit="1" customWidth="1"/>
    <col min="152" max="152" width="18.21875" bestFit="1" customWidth="1"/>
    <col min="153" max="153" width="24.33203125" bestFit="1" customWidth="1"/>
    <col min="154" max="154" width="37.44140625" bestFit="1" customWidth="1"/>
    <col min="155" max="155" width="33.109375" bestFit="1" customWidth="1"/>
    <col min="156" max="156" width="32" bestFit="1" customWidth="1"/>
    <col min="157" max="157" width="27.33203125" bestFit="1" customWidth="1"/>
    <col min="158" max="158" width="26.44140625" bestFit="1" customWidth="1"/>
    <col min="159" max="159" width="31.5546875" bestFit="1" customWidth="1"/>
    <col min="160" max="160" width="19.5546875" bestFit="1" customWidth="1"/>
    <col min="161" max="161" width="17.6640625" bestFit="1" customWidth="1"/>
    <col min="162" max="162" width="21.77734375" bestFit="1" customWidth="1"/>
    <col min="163" max="163" width="18" bestFit="1" customWidth="1"/>
    <col min="164" max="164" width="14.77734375" bestFit="1" customWidth="1"/>
    <col min="165" max="165" width="17.21875" bestFit="1" customWidth="1"/>
    <col min="166" max="166" width="19" bestFit="1" customWidth="1"/>
    <col min="167" max="167" width="17.6640625" bestFit="1" customWidth="1"/>
    <col min="168" max="168" width="22.109375" bestFit="1" customWidth="1"/>
    <col min="169" max="169" width="31.109375" bestFit="1" customWidth="1"/>
    <col min="170" max="170" width="16" bestFit="1" customWidth="1"/>
    <col min="171" max="171" width="28.77734375" bestFit="1" customWidth="1"/>
    <col min="172" max="172" width="23.44140625" bestFit="1" customWidth="1"/>
    <col min="173" max="173" width="18.6640625" bestFit="1" customWidth="1"/>
    <col min="174" max="174" width="20.21875" bestFit="1" customWidth="1"/>
    <col min="175" max="175" width="14.44140625" bestFit="1" customWidth="1"/>
    <col min="176" max="176" width="25.5546875" bestFit="1" customWidth="1"/>
    <col min="177" max="177" width="32" bestFit="1" customWidth="1"/>
    <col min="178" max="178" width="22.88671875" bestFit="1" customWidth="1"/>
    <col min="179" max="179" width="28.88671875" bestFit="1" customWidth="1"/>
    <col min="180" max="180" width="27.6640625" bestFit="1" customWidth="1"/>
    <col min="181" max="181" width="27.77734375" bestFit="1" customWidth="1"/>
    <col min="182" max="182" width="25.88671875" bestFit="1" customWidth="1"/>
    <col min="183" max="183" width="27.88671875" bestFit="1" customWidth="1"/>
    <col min="184" max="184" width="23.6640625" bestFit="1" customWidth="1"/>
    <col min="185" max="185" width="19.44140625" bestFit="1" customWidth="1"/>
    <col min="186" max="186" width="24.21875" bestFit="1" customWidth="1"/>
    <col min="187" max="187" width="47.5546875" bestFit="1" customWidth="1"/>
    <col min="188" max="188" width="28.109375" bestFit="1" customWidth="1"/>
    <col min="189" max="189" width="25" bestFit="1" customWidth="1"/>
    <col min="190" max="190" width="16.6640625" bestFit="1" customWidth="1"/>
    <col min="191" max="191" width="18.21875" bestFit="1" customWidth="1"/>
    <col min="192" max="192" width="19" bestFit="1" customWidth="1"/>
    <col min="193" max="193" width="20.109375" bestFit="1" customWidth="1"/>
    <col min="194" max="195" width="18.5546875" bestFit="1" customWidth="1"/>
    <col min="196" max="196" width="47.109375" bestFit="1" customWidth="1"/>
    <col min="197" max="197" width="15.21875" bestFit="1" customWidth="1"/>
    <col min="198" max="198" width="13.88671875" bestFit="1" customWidth="1"/>
    <col min="199" max="199" width="19.21875" bestFit="1" customWidth="1"/>
    <col min="200" max="200" width="23.44140625" bestFit="1" customWidth="1"/>
    <col min="201" max="201" width="17.77734375" bestFit="1" customWidth="1"/>
    <col min="202" max="202" width="18.44140625" bestFit="1" customWidth="1"/>
    <col min="203" max="203" width="12.88671875" bestFit="1" customWidth="1"/>
    <col min="204" max="204" width="16.88671875" bestFit="1" customWidth="1"/>
    <col min="205" max="205" width="20.44140625" bestFit="1" customWidth="1"/>
    <col min="206" max="206" width="24.6640625" bestFit="1" customWidth="1"/>
    <col min="207" max="207" width="25.6640625" bestFit="1" customWidth="1"/>
    <col min="208" max="208" width="29.77734375" bestFit="1" customWidth="1"/>
    <col min="209" max="209" width="20.6640625" bestFit="1" customWidth="1"/>
    <col min="210" max="210" width="30.6640625" bestFit="1" customWidth="1"/>
    <col min="211" max="211" width="33.109375" bestFit="1" customWidth="1"/>
    <col min="212" max="212" width="31.5546875" bestFit="1" customWidth="1"/>
    <col min="213" max="213" width="20" bestFit="1" customWidth="1"/>
    <col min="214" max="214" width="31.88671875" bestFit="1" customWidth="1"/>
    <col min="215" max="215" width="22" bestFit="1" customWidth="1"/>
    <col min="216" max="216" width="21.77734375" bestFit="1" customWidth="1"/>
    <col min="217" max="217" width="18" bestFit="1" customWidth="1"/>
    <col min="218" max="218" width="27.6640625" bestFit="1" customWidth="1"/>
    <col min="219" max="219" width="31.109375" bestFit="1" customWidth="1"/>
    <col min="220" max="220" width="28.88671875" bestFit="1" customWidth="1"/>
    <col min="221" max="221" width="33" bestFit="1" customWidth="1"/>
    <col min="222" max="222" width="16" bestFit="1" customWidth="1"/>
    <col min="223" max="223" width="23.21875" bestFit="1" customWidth="1"/>
    <col min="224" max="224" width="28.77734375" bestFit="1" customWidth="1"/>
    <col min="225" max="225" width="27.109375" bestFit="1" customWidth="1"/>
    <col min="226" max="226" width="26.88671875" bestFit="1" customWidth="1"/>
    <col min="227" max="227" width="18.6640625" bestFit="1" customWidth="1"/>
    <col min="228" max="228" width="18.44140625" bestFit="1" customWidth="1"/>
    <col min="229" max="229" width="30.109375" bestFit="1" customWidth="1"/>
    <col min="230" max="230" width="32.21875" bestFit="1" customWidth="1"/>
    <col min="231" max="231" width="22.88671875" bestFit="1" customWidth="1"/>
    <col min="232" max="232" width="28.88671875" bestFit="1" customWidth="1"/>
    <col min="233" max="233" width="27.6640625" bestFit="1" customWidth="1"/>
    <col min="234" max="234" width="21.88671875" bestFit="1" customWidth="1"/>
    <col min="235" max="235" width="24.21875" bestFit="1" customWidth="1"/>
    <col min="236" max="236" width="24.88671875" bestFit="1" customWidth="1"/>
    <col min="237" max="237" width="39" bestFit="1" customWidth="1"/>
    <col min="238" max="238" width="24.5546875" bestFit="1" customWidth="1"/>
    <col min="239" max="239" width="28.109375" bestFit="1" customWidth="1"/>
    <col min="240" max="240" width="25" bestFit="1" customWidth="1"/>
    <col min="241" max="241" width="22.44140625" bestFit="1" customWidth="1"/>
    <col min="242" max="242" width="18.33203125" bestFit="1" customWidth="1"/>
    <col min="243" max="243" width="18.88671875" bestFit="1" customWidth="1"/>
    <col min="244" max="244" width="23.5546875" bestFit="1" customWidth="1"/>
    <col min="245" max="245" width="22.88671875" bestFit="1" customWidth="1"/>
    <col min="246" max="246" width="13.21875" bestFit="1" customWidth="1"/>
    <col min="247" max="247" width="47.109375" bestFit="1" customWidth="1"/>
    <col min="248" max="248" width="19.21875" bestFit="1" customWidth="1"/>
    <col min="249" max="249" width="18.33203125" bestFit="1" customWidth="1"/>
    <col min="250" max="250" width="27.44140625" bestFit="1" customWidth="1"/>
    <col min="251" max="251" width="17.77734375" bestFit="1" customWidth="1"/>
    <col min="252" max="252" width="18.33203125" bestFit="1" customWidth="1"/>
    <col min="253" max="253" width="20.6640625" bestFit="1" customWidth="1"/>
    <col min="254" max="254" width="10.33203125" bestFit="1" customWidth="1"/>
    <col min="255" max="255" width="16.88671875" bestFit="1" customWidth="1"/>
    <col min="256" max="256" width="33" bestFit="1" customWidth="1"/>
    <col min="257" max="257" width="20.44140625" bestFit="1" customWidth="1"/>
    <col min="258" max="258" width="24.6640625" bestFit="1" customWidth="1"/>
    <col min="259" max="259" width="25.6640625" bestFit="1" customWidth="1"/>
    <col min="260" max="260" width="29.77734375" bestFit="1" customWidth="1"/>
    <col min="261" max="261" width="33.109375" bestFit="1" customWidth="1"/>
    <col min="262" max="262" width="27.33203125" bestFit="1" customWidth="1"/>
    <col min="263" max="263" width="31.5546875" bestFit="1" customWidth="1"/>
    <col min="264" max="264" width="33.21875" bestFit="1" customWidth="1"/>
    <col min="265" max="265" width="21.77734375" bestFit="1" customWidth="1"/>
    <col min="266" max="266" width="29.109375" bestFit="1" customWidth="1"/>
    <col min="267" max="267" width="20.77734375" bestFit="1" customWidth="1"/>
    <col min="268" max="268" width="21" bestFit="1" customWidth="1"/>
    <col min="269" max="269" width="22.109375" bestFit="1" customWidth="1"/>
    <col min="270" max="270" width="31.109375" bestFit="1" customWidth="1"/>
    <col min="271" max="271" width="30.21875" bestFit="1" customWidth="1"/>
    <col min="272" max="272" width="28.88671875" bestFit="1" customWidth="1"/>
    <col min="273" max="273" width="25.88671875" bestFit="1" customWidth="1"/>
    <col min="274" max="274" width="33.88671875" bestFit="1" customWidth="1"/>
    <col min="275" max="275" width="25.77734375" bestFit="1" customWidth="1"/>
    <col min="276" max="276" width="16" bestFit="1" customWidth="1"/>
    <col min="277" max="277" width="28.6640625" bestFit="1" customWidth="1"/>
    <col min="278" max="278" width="27.109375" bestFit="1" customWidth="1"/>
    <col min="279" max="279" width="26.44140625" bestFit="1" customWidth="1"/>
    <col min="280" max="280" width="22.21875" bestFit="1" customWidth="1"/>
    <col min="281" max="281" width="20.109375" bestFit="1" customWidth="1"/>
    <col min="282" max="282" width="20.21875" bestFit="1" customWidth="1"/>
    <col min="283" max="283" width="24.44140625" bestFit="1" customWidth="1"/>
    <col min="284" max="284" width="32" bestFit="1" customWidth="1"/>
    <col min="285" max="285" width="22.88671875" bestFit="1" customWidth="1"/>
    <col min="286" max="286" width="28.88671875" bestFit="1" customWidth="1"/>
    <col min="287" max="287" width="27.6640625" bestFit="1" customWidth="1"/>
    <col min="288" max="288" width="27.77734375" bestFit="1" customWidth="1"/>
    <col min="289" max="289" width="25.88671875" bestFit="1" customWidth="1"/>
    <col min="290" max="290" width="27.88671875" bestFit="1" customWidth="1"/>
    <col min="291" max="291" width="24.21875" bestFit="1" customWidth="1"/>
    <col min="292" max="292" width="27.44140625" bestFit="1" customWidth="1"/>
    <col min="293" max="293" width="28.109375" bestFit="1" customWidth="1"/>
    <col min="294" max="294" width="25" bestFit="1" customWidth="1"/>
    <col min="295" max="295" width="45.109375" bestFit="1" customWidth="1"/>
    <col min="296" max="296" width="18.33203125" bestFit="1" customWidth="1"/>
    <col min="297" max="297" width="16.6640625" bestFit="1" customWidth="1"/>
    <col min="298" max="298" width="23" bestFit="1" customWidth="1"/>
    <col min="299" max="299" width="18.88671875" bestFit="1" customWidth="1"/>
    <col min="300" max="300" width="22.88671875" bestFit="1" customWidth="1"/>
    <col min="301" max="301" width="13.21875" bestFit="1" customWidth="1"/>
    <col min="302" max="302" width="27.21875" bestFit="1" customWidth="1"/>
    <col min="303" max="303" width="53" bestFit="1" customWidth="1"/>
    <col min="304" max="304" width="13.88671875" bestFit="1" customWidth="1"/>
    <col min="305" max="305" width="19.21875" bestFit="1" customWidth="1"/>
    <col min="306" max="306" width="19.6640625" bestFit="1" customWidth="1"/>
    <col min="307" max="307" width="17.77734375" bestFit="1" customWidth="1"/>
    <col min="308" max="308" width="32.6640625" bestFit="1" customWidth="1"/>
    <col min="309" max="309" width="20.6640625" bestFit="1" customWidth="1"/>
    <col min="310" max="310" width="7" bestFit="1" customWidth="1"/>
    <col min="311" max="311" width="9.88671875" bestFit="1" customWidth="1"/>
    <col min="312" max="312" width="11.44140625" bestFit="1" customWidth="1"/>
    <col min="313" max="313" width="19.5546875" bestFit="1" customWidth="1"/>
    <col min="314" max="314" width="19.109375" bestFit="1" customWidth="1"/>
    <col min="315" max="315" width="33" bestFit="1" customWidth="1"/>
    <col min="316" max="316" width="15.88671875" bestFit="1" customWidth="1"/>
    <col min="317" max="317" width="16.44140625" bestFit="1" customWidth="1"/>
    <col min="318" max="318" width="15.109375" bestFit="1" customWidth="1"/>
    <col min="319" max="319" width="17.44140625" bestFit="1" customWidth="1"/>
    <col min="320" max="320" width="20.44140625" bestFit="1" customWidth="1"/>
    <col min="321" max="321" width="24.6640625" bestFit="1" customWidth="1"/>
    <col min="322" max="322" width="13.6640625" bestFit="1" customWidth="1"/>
    <col min="323" max="323" width="17.21875" bestFit="1" customWidth="1"/>
    <col min="324" max="324" width="21.109375" bestFit="1" customWidth="1"/>
    <col min="325" max="325" width="24.6640625" bestFit="1" customWidth="1"/>
    <col min="326" max="326" width="25.77734375" bestFit="1" customWidth="1"/>
    <col min="327" max="327" width="22.5546875" bestFit="1" customWidth="1"/>
    <col min="328" max="328" width="25.6640625" bestFit="1" customWidth="1"/>
    <col min="329" max="329" width="29.77734375" bestFit="1" customWidth="1"/>
    <col min="330" max="330" width="22.33203125" bestFit="1" customWidth="1"/>
    <col min="331" max="331" width="23.6640625" bestFit="1" customWidth="1"/>
    <col min="332" max="332" width="20.21875" bestFit="1" customWidth="1"/>
    <col min="333" max="333" width="21.5546875" bestFit="1" customWidth="1"/>
    <col min="334" max="334" width="16.77734375" bestFit="1" customWidth="1"/>
    <col min="335" max="335" width="20.6640625" bestFit="1" customWidth="1"/>
    <col min="336" max="336" width="24.88671875" bestFit="1" customWidth="1"/>
    <col min="337" max="337" width="29.33203125" bestFit="1" customWidth="1"/>
    <col min="338" max="338" width="24.77734375" bestFit="1" customWidth="1"/>
    <col min="339" max="339" width="17.88671875" bestFit="1" customWidth="1"/>
    <col min="340" max="340" width="26" bestFit="1" customWidth="1"/>
    <col min="341" max="341" width="29.5546875" bestFit="1" customWidth="1"/>
    <col min="342" max="342" width="27.21875" bestFit="1" customWidth="1"/>
    <col min="343" max="343" width="32" bestFit="1" customWidth="1"/>
    <col min="344" max="344" width="25.88671875" bestFit="1" customWidth="1"/>
    <col min="345" max="345" width="25.6640625" bestFit="1" customWidth="1"/>
    <col min="346" max="346" width="27.33203125" bestFit="1" customWidth="1"/>
    <col min="347" max="347" width="26.44140625" bestFit="1" customWidth="1"/>
    <col min="348" max="348" width="22.6640625" bestFit="1" customWidth="1"/>
    <col min="349" max="349" width="31.5546875" bestFit="1" customWidth="1"/>
    <col min="350" max="350" width="27.44140625" bestFit="1" customWidth="1"/>
    <col min="351" max="351" width="20" bestFit="1" customWidth="1"/>
    <col min="352" max="352" width="15.5546875" bestFit="1" customWidth="1"/>
    <col min="353" max="353" width="21.44140625" bestFit="1" customWidth="1"/>
    <col min="354" max="354" width="22.33203125" bestFit="1" customWidth="1"/>
    <col min="355" max="355" width="16.6640625" bestFit="1" customWidth="1"/>
    <col min="356" max="356" width="21.6640625" bestFit="1" customWidth="1"/>
    <col min="357" max="357" width="28.21875" bestFit="1" customWidth="1"/>
    <col min="358" max="358" width="19.33203125" bestFit="1" customWidth="1"/>
    <col min="359" max="359" width="19.109375" bestFit="1" customWidth="1"/>
    <col min="360" max="360" width="18" bestFit="1" customWidth="1"/>
    <col min="361" max="361" width="14.44140625" bestFit="1" customWidth="1"/>
    <col min="362" max="362" width="21.77734375" bestFit="1" customWidth="1"/>
    <col min="363" max="363" width="18.5546875" bestFit="1" customWidth="1"/>
    <col min="364" max="364" width="16.44140625" bestFit="1" customWidth="1"/>
    <col min="365" max="365" width="24.44140625" bestFit="1" customWidth="1"/>
    <col min="366" max="366" width="22.77734375" bestFit="1" customWidth="1"/>
    <col min="367" max="367" width="19.33203125" bestFit="1" customWidth="1"/>
    <col min="368" max="368" width="22.6640625" bestFit="1" customWidth="1"/>
    <col min="369" max="369" width="29.109375" bestFit="1" customWidth="1"/>
    <col min="370" max="370" width="33.6640625" bestFit="1" customWidth="1"/>
    <col min="371" max="371" width="20.77734375" bestFit="1" customWidth="1"/>
    <col min="372" max="372" width="25.88671875" bestFit="1" customWidth="1"/>
    <col min="373" max="373" width="18" bestFit="1" customWidth="1"/>
    <col min="374" max="374" width="21" bestFit="1" customWidth="1"/>
    <col min="375" max="375" width="16.44140625" bestFit="1" customWidth="1"/>
    <col min="376" max="376" width="17.77734375" bestFit="1" customWidth="1"/>
    <col min="377" max="377" width="30.77734375" bestFit="1" customWidth="1"/>
    <col min="378" max="378" width="21" bestFit="1" customWidth="1"/>
    <col min="379" max="379" width="20.109375" bestFit="1" customWidth="1"/>
    <col min="380" max="380" width="17.88671875" bestFit="1" customWidth="1"/>
    <col min="381" max="381" width="18.33203125" bestFit="1" customWidth="1"/>
    <col min="382" max="382" width="27.33203125" bestFit="1" customWidth="1"/>
    <col min="383" max="383" width="21.109375" bestFit="1" customWidth="1"/>
    <col min="384" max="384" width="22.109375" bestFit="1" customWidth="1"/>
    <col min="385" max="385" width="24.21875" bestFit="1" customWidth="1"/>
    <col min="386" max="386" width="15" bestFit="1" customWidth="1"/>
    <col min="387" max="387" width="21.6640625" bestFit="1" customWidth="1"/>
    <col min="388" max="388" width="25.77734375" bestFit="1" customWidth="1"/>
    <col min="389" max="389" width="22.109375" bestFit="1" customWidth="1"/>
    <col min="390" max="390" width="31.109375" bestFit="1" customWidth="1"/>
    <col min="391" max="391" width="31.21875" bestFit="1" customWidth="1"/>
    <col min="392" max="392" width="28.88671875" bestFit="1" customWidth="1"/>
    <col min="393" max="393" width="24.33203125" bestFit="1" customWidth="1"/>
    <col min="394" max="394" width="33.88671875" bestFit="1" customWidth="1"/>
    <col min="395" max="395" width="29.88671875" bestFit="1" customWidth="1"/>
    <col min="396" max="396" width="36.33203125" bestFit="1" customWidth="1"/>
    <col min="397" max="397" width="37" bestFit="1" customWidth="1"/>
    <col min="398" max="398" width="50.77734375" bestFit="1" customWidth="1"/>
    <col min="399" max="399" width="25.88671875" bestFit="1" customWidth="1"/>
    <col min="400" max="400" width="33.88671875" bestFit="1" customWidth="1"/>
    <col min="401" max="401" width="19.44140625" bestFit="1" customWidth="1"/>
    <col min="402" max="402" width="23" bestFit="1" customWidth="1"/>
    <col min="403" max="403" width="17.21875" bestFit="1" customWidth="1"/>
    <col min="404" max="404" width="23.5546875" bestFit="1" customWidth="1"/>
    <col min="405" max="405" width="25" bestFit="1" customWidth="1"/>
    <col min="406" max="406" width="28.77734375" bestFit="1" customWidth="1"/>
    <col min="407" max="407" width="43" bestFit="1" customWidth="1"/>
    <col min="408" max="408" width="17.77734375" bestFit="1" customWidth="1"/>
    <col min="409" max="409" width="35.6640625" bestFit="1" customWidth="1"/>
    <col min="410" max="410" width="22.21875" bestFit="1" customWidth="1"/>
    <col min="411" max="411" width="18.6640625" bestFit="1" customWidth="1"/>
    <col min="412" max="412" width="15.77734375" bestFit="1" customWidth="1"/>
    <col min="413" max="413" width="20.21875" bestFit="1" customWidth="1"/>
    <col min="414" max="414" width="32.21875" bestFit="1" customWidth="1"/>
    <col min="415" max="415" width="18.33203125" bestFit="1" customWidth="1"/>
    <col min="416" max="416" width="30.77734375" bestFit="1" customWidth="1"/>
    <col min="417" max="417" width="19" bestFit="1" customWidth="1"/>
    <col min="418" max="418" width="26.88671875" bestFit="1" customWidth="1"/>
    <col min="419" max="419" width="32" bestFit="1" customWidth="1"/>
    <col min="420" max="420" width="68.33203125" bestFit="1" customWidth="1"/>
    <col min="421" max="421" width="27.33203125" bestFit="1" customWidth="1"/>
    <col min="422" max="422" width="22.88671875" bestFit="1" customWidth="1"/>
    <col min="423" max="423" width="26.33203125" bestFit="1" customWidth="1"/>
    <col min="424" max="424" width="23.5546875" bestFit="1" customWidth="1"/>
    <col min="425" max="425" width="36.77734375" bestFit="1" customWidth="1"/>
    <col min="426" max="426" width="28.88671875" bestFit="1" customWidth="1"/>
    <col min="427" max="427" width="19.21875" bestFit="1" customWidth="1"/>
    <col min="428" max="428" width="27.6640625" bestFit="1" customWidth="1"/>
    <col min="429" max="429" width="21" bestFit="1" customWidth="1"/>
    <col min="430" max="430" width="23.109375" bestFit="1" customWidth="1"/>
    <col min="431" max="431" width="27.88671875" bestFit="1" customWidth="1"/>
    <col min="432" max="432" width="25.88671875" bestFit="1" customWidth="1"/>
    <col min="433" max="433" width="21.88671875" bestFit="1" customWidth="1"/>
    <col min="434" max="434" width="56.109375" bestFit="1" customWidth="1"/>
    <col min="435" max="435" width="27.88671875" bestFit="1" customWidth="1"/>
    <col min="436" max="436" width="23.6640625" bestFit="1" customWidth="1"/>
    <col min="437" max="437" width="24.33203125" bestFit="1" customWidth="1"/>
    <col min="438" max="438" width="23.5546875" bestFit="1" customWidth="1"/>
    <col min="439" max="439" width="18.109375" bestFit="1" customWidth="1"/>
    <col min="440" max="440" width="24.21875" bestFit="1" customWidth="1"/>
    <col min="441" max="441" width="28.44140625" bestFit="1" customWidth="1"/>
    <col min="442" max="442" width="20.44140625" bestFit="1" customWidth="1"/>
    <col min="443" max="443" width="28.44140625" bestFit="1" customWidth="1"/>
    <col min="444" max="444" width="25.6640625" bestFit="1" customWidth="1"/>
    <col min="445" max="445" width="20.77734375" bestFit="1" customWidth="1"/>
    <col min="446" max="446" width="27.44140625" bestFit="1" customWidth="1"/>
    <col min="447" max="447" width="24.5546875" bestFit="1" customWidth="1"/>
    <col min="448" max="448" width="20" bestFit="1" customWidth="1"/>
    <col min="449" max="449" width="19.88671875" bestFit="1" customWidth="1"/>
    <col min="450" max="450" width="19.5546875" bestFit="1" customWidth="1"/>
    <col min="451" max="451" width="28.109375" bestFit="1" customWidth="1"/>
    <col min="452" max="452" width="52.44140625" bestFit="1" customWidth="1"/>
    <col min="453" max="453" width="23.6640625" bestFit="1" customWidth="1"/>
    <col min="454" max="454" width="24.33203125" bestFit="1" customWidth="1"/>
    <col min="455" max="455" width="25" bestFit="1" customWidth="1"/>
    <col min="456" max="456" width="28.6640625" bestFit="1" customWidth="1"/>
    <col min="457" max="457" width="34.5546875" bestFit="1" customWidth="1"/>
    <col min="458" max="458" width="18.5546875" bestFit="1" customWidth="1"/>
    <col min="459" max="459" width="13.109375" bestFit="1" customWidth="1"/>
    <col min="460" max="460" width="17.6640625" bestFit="1" customWidth="1"/>
    <col min="461" max="461" width="21.6640625" bestFit="1" customWidth="1"/>
    <col min="462" max="462" width="22.6640625" bestFit="1" customWidth="1"/>
    <col min="463" max="463" width="13.21875" bestFit="1" customWidth="1"/>
    <col min="464" max="465" width="18.33203125" bestFit="1" customWidth="1"/>
    <col min="466" max="466" width="16.6640625" bestFit="1" customWidth="1"/>
    <col min="467" max="467" width="18" bestFit="1" customWidth="1"/>
    <col min="468" max="468" width="13.44140625" bestFit="1" customWidth="1"/>
    <col min="469" max="469" width="22.109375" bestFit="1" customWidth="1"/>
    <col min="470" max="470" width="18.88671875" bestFit="1" customWidth="1"/>
    <col min="471" max="471" width="25.21875" bestFit="1" customWidth="1"/>
    <col min="472" max="472" width="14.44140625" bestFit="1" customWidth="1"/>
    <col min="473" max="473" width="18.21875" bestFit="1" customWidth="1"/>
    <col min="474" max="474" width="19.109375" bestFit="1" customWidth="1"/>
    <col min="475" max="475" width="18.44140625" bestFit="1" customWidth="1"/>
    <col min="476" max="476" width="28.5546875" bestFit="1" customWidth="1"/>
    <col min="477" max="477" width="16" bestFit="1" customWidth="1"/>
    <col min="478" max="478" width="13.21875" bestFit="1" customWidth="1"/>
    <col min="479" max="479" width="18.5546875" bestFit="1" customWidth="1"/>
    <col min="480" max="480" width="22.44140625" bestFit="1" customWidth="1"/>
    <col min="481" max="481" width="23.5546875" bestFit="1" customWidth="1"/>
    <col min="482" max="482" width="22.109375" bestFit="1" customWidth="1"/>
    <col min="483" max="483" width="22.88671875" bestFit="1" customWidth="1"/>
    <col min="484" max="484" width="18.88671875" bestFit="1" customWidth="1"/>
    <col min="485" max="485" width="13.21875" bestFit="1" customWidth="1"/>
    <col min="486" max="486" width="22.5546875" bestFit="1" customWidth="1"/>
    <col min="487" max="487" width="24.109375" bestFit="1" customWidth="1"/>
    <col min="488" max="488" width="20" bestFit="1" customWidth="1"/>
    <col min="489" max="489" width="17.6640625" bestFit="1" customWidth="1"/>
    <col min="490" max="490" width="16.21875" bestFit="1" customWidth="1"/>
    <col min="491" max="491" width="23.77734375" bestFit="1" customWidth="1"/>
    <col min="492" max="492" width="24.77734375" bestFit="1" customWidth="1"/>
    <col min="493" max="493" width="30.6640625" bestFit="1" customWidth="1"/>
    <col min="494" max="494" width="13.88671875" bestFit="1" customWidth="1"/>
    <col min="495" max="495" width="19.21875" bestFit="1" customWidth="1"/>
    <col min="496" max="496" width="17.88671875" bestFit="1" customWidth="1"/>
    <col min="497" max="497" width="19.109375" bestFit="1" customWidth="1"/>
    <col min="498" max="498" width="12.5546875" bestFit="1" customWidth="1"/>
    <col min="499" max="499" width="17.77734375" bestFit="1" customWidth="1"/>
    <col min="500" max="500" width="27.77734375" bestFit="1" customWidth="1"/>
    <col min="501" max="501" width="16.88671875" bestFit="1" customWidth="1"/>
    <col min="502" max="502" width="20.6640625" bestFit="1" customWidth="1"/>
    <col min="503" max="503" width="18.44140625" bestFit="1" customWidth="1"/>
    <col min="504" max="504" width="7" bestFit="1" customWidth="1"/>
    <col min="505" max="505" width="11.44140625" bestFit="1" customWidth="1"/>
    <col min="506" max="506" width="23.88671875" bestFit="1" customWidth="1"/>
    <col min="507" max="507" width="16.88671875" bestFit="1" customWidth="1"/>
    <col min="508" max="508" width="18.33203125" bestFit="1" customWidth="1"/>
    <col min="509" max="509" width="33" bestFit="1" customWidth="1"/>
    <col min="510" max="510" width="23.44140625" bestFit="1" customWidth="1"/>
    <col min="511" max="511" width="15.88671875" bestFit="1" customWidth="1"/>
    <col min="512" max="512" width="17.21875" bestFit="1" customWidth="1"/>
    <col min="513" max="513" width="26.6640625" bestFit="1" customWidth="1"/>
    <col min="514" max="514" width="20.77734375" bestFit="1" customWidth="1"/>
    <col min="515" max="515" width="26.77734375" bestFit="1" customWidth="1"/>
    <col min="516" max="516" width="25.77734375" bestFit="1" customWidth="1"/>
    <col min="517" max="517" width="24.77734375" bestFit="1" customWidth="1"/>
    <col min="518" max="518" width="29.77734375" bestFit="1" customWidth="1"/>
    <col min="519" max="519" width="16.77734375" bestFit="1" customWidth="1"/>
    <col min="520" max="520" width="24.6640625" bestFit="1" customWidth="1"/>
    <col min="521" max="521" width="17" bestFit="1" customWidth="1"/>
    <col min="522" max="522" width="20.6640625" bestFit="1" customWidth="1"/>
    <col min="523" max="523" width="18.109375" bestFit="1" customWidth="1"/>
    <col min="524" max="524" width="33.33203125" bestFit="1" customWidth="1"/>
    <col min="525" max="525" width="31.21875" bestFit="1" customWidth="1"/>
    <col min="526" max="526" width="33.77734375" bestFit="1" customWidth="1"/>
    <col min="527" max="527" width="32" bestFit="1" customWidth="1"/>
    <col min="528" max="528" width="26.21875" bestFit="1" customWidth="1"/>
    <col min="529" max="529" width="27.33203125" bestFit="1" customWidth="1"/>
    <col min="530" max="530" width="27.44140625" bestFit="1" customWidth="1"/>
    <col min="531" max="531" width="33.21875" bestFit="1" customWidth="1"/>
    <col min="532" max="532" width="17.88671875" bestFit="1" customWidth="1"/>
    <col min="533" max="533" width="21.77734375" bestFit="1" customWidth="1"/>
    <col min="534" max="534" width="22.21875" bestFit="1" customWidth="1"/>
    <col min="535" max="535" width="24.21875" bestFit="1" customWidth="1"/>
    <col min="536" max="536" width="30.88671875" bestFit="1" customWidth="1"/>
    <col min="537" max="537" width="18" bestFit="1" customWidth="1"/>
    <col min="538" max="538" width="21" bestFit="1" customWidth="1"/>
    <col min="539" max="539" width="24.6640625" bestFit="1" customWidth="1"/>
    <col min="540" max="540" width="17.21875" bestFit="1" customWidth="1"/>
    <col min="541" max="541" width="30.88671875" bestFit="1" customWidth="1"/>
    <col min="542" max="542" width="37" bestFit="1" customWidth="1"/>
    <col min="543" max="543" width="31.109375" bestFit="1" customWidth="1"/>
    <col min="544" max="544" width="28.88671875" bestFit="1" customWidth="1"/>
    <col min="545" max="545" width="31.77734375" bestFit="1" customWidth="1"/>
    <col min="546" max="546" width="33.88671875" bestFit="1" customWidth="1"/>
    <col min="547" max="547" width="25" bestFit="1" customWidth="1"/>
    <col min="548" max="548" width="33.88671875" bestFit="1" customWidth="1"/>
    <col min="549" max="549" width="19.44140625" bestFit="1" customWidth="1"/>
    <col min="550" max="550" width="17.88671875" bestFit="1" customWidth="1"/>
    <col min="551" max="551" width="25" bestFit="1" customWidth="1"/>
    <col min="552" max="552" width="28.77734375" bestFit="1" customWidth="1"/>
    <col min="553" max="553" width="22.6640625" bestFit="1" customWidth="1"/>
    <col min="554" max="554" width="17.33203125" bestFit="1" customWidth="1"/>
    <col min="555" max="555" width="29.109375" bestFit="1" customWidth="1"/>
    <col min="556" max="556" width="18.6640625" bestFit="1" customWidth="1"/>
    <col min="557" max="557" width="19.33203125" bestFit="1" customWidth="1"/>
    <col min="558" max="558" width="16.6640625" bestFit="1" customWidth="1"/>
    <col min="559" max="559" width="19.44140625" bestFit="1" customWidth="1"/>
    <col min="560" max="560" width="32" bestFit="1" customWidth="1"/>
    <col min="561" max="561" width="32.6640625" bestFit="1" customWidth="1"/>
    <col min="562" max="562" width="22.88671875" bestFit="1" customWidth="1"/>
    <col min="563" max="563" width="26.33203125" bestFit="1" customWidth="1"/>
    <col min="564" max="564" width="23.5546875" bestFit="1" customWidth="1"/>
    <col min="565" max="565" width="24.33203125" bestFit="1" customWidth="1"/>
    <col min="566" max="566" width="28.88671875" bestFit="1" customWidth="1"/>
    <col min="567" max="567" width="27.6640625" bestFit="1" customWidth="1"/>
    <col min="568" max="568" width="24.44140625" bestFit="1" customWidth="1"/>
    <col min="569" max="569" width="25.88671875" bestFit="1" customWidth="1"/>
    <col min="570" max="570" width="23.21875" bestFit="1" customWidth="1"/>
    <col min="571" max="571" width="24" bestFit="1" customWidth="1"/>
    <col min="572" max="572" width="27.88671875" bestFit="1" customWidth="1"/>
    <col min="573" max="573" width="24.33203125" bestFit="1" customWidth="1"/>
    <col min="574" max="574" width="25.109375" bestFit="1" customWidth="1"/>
    <col min="575" max="575" width="24.21875" bestFit="1" customWidth="1"/>
    <col min="576" max="576" width="19.5546875" bestFit="1" customWidth="1"/>
    <col min="577" max="577" width="25.109375" bestFit="1" customWidth="1"/>
    <col min="578" max="578" width="26.109375" bestFit="1" customWidth="1"/>
    <col min="579" max="579" width="26" bestFit="1" customWidth="1"/>
    <col min="580" max="580" width="24.33203125" bestFit="1" customWidth="1"/>
    <col min="581" max="581" width="25" bestFit="1" customWidth="1"/>
    <col min="582" max="582" width="23.109375" bestFit="1" customWidth="1"/>
    <col min="583" max="583" width="33.88671875" bestFit="1" customWidth="1"/>
    <col min="584" max="584" width="18.33203125" bestFit="1" customWidth="1"/>
    <col min="585" max="585" width="16.6640625" bestFit="1" customWidth="1"/>
    <col min="586" max="586" width="19.109375" bestFit="1" customWidth="1"/>
    <col min="587" max="587" width="18.77734375" bestFit="1" customWidth="1"/>
    <col min="588" max="588" width="23.5546875" bestFit="1" customWidth="1"/>
    <col min="589" max="589" width="20" bestFit="1" customWidth="1"/>
    <col min="590" max="590" width="13.21875" bestFit="1" customWidth="1"/>
    <col min="591" max="591" width="15.77734375" bestFit="1" customWidth="1"/>
    <col min="592" max="592" width="22.77734375" bestFit="1" customWidth="1"/>
    <col min="593" max="593" width="31.6640625" bestFit="1" customWidth="1"/>
    <col min="594" max="594" width="17.33203125" bestFit="1" customWidth="1"/>
    <col min="595" max="595" width="23.44140625" bestFit="1" customWidth="1"/>
    <col min="596" max="596" width="18.21875" bestFit="1" customWidth="1"/>
    <col min="597" max="597" width="18.77734375" bestFit="1" customWidth="1"/>
    <col min="598" max="598" width="20.6640625" bestFit="1" customWidth="1"/>
    <col min="599" max="599" width="18.6640625" bestFit="1" customWidth="1"/>
    <col min="600" max="600" width="10.77734375" bestFit="1" customWidth="1"/>
  </cols>
  <sheetData>
    <row r="1" spans="1:18" x14ac:dyDescent="0.3">
      <c r="A1" s="10" t="s">
        <v>0</v>
      </c>
      <c r="B1" s="10" t="s">
        <v>1</v>
      </c>
      <c r="C1" s="10" t="s">
        <v>2</v>
      </c>
      <c r="D1" s="21" t="s">
        <v>3</v>
      </c>
      <c r="E1" s="10" t="s">
        <v>4</v>
      </c>
      <c r="F1" s="10" t="s">
        <v>5</v>
      </c>
      <c r="G1" s="10" t="s">
        <v>6</v>
      </c>
      <c r="H1" t="s">
        <v>7</v>
      </c>
      <c r="I1" s="10" t="s">
        <v>8</v>
      </c>
      <c r="J1" s="10" t="s">
        <v>2341</v>
      </c>
      <c r="M1" s="7" t="s">
        <v>2350</v>
      </c>
      <c r="N1" s="7" t="s">
        <v>2312</v>
      </c>
      <c r="O1" s="18" t="s">
        <v>2313</v>
      </c>
      <c r="P1" s="18" t="s">
        <v>2314</v>
      </c>
      <c r="Q1" s="18" t="s">
        <v>2315</v>
      </c>
      <c r="R1" s="18" t="s">
        <v>2316</v>
      </c>
    </row>
    <row r="2" spans="1:18" x14ac:dyDescent="0.3">
      <c r="A2" s="10">
        <v>194769</v>
      </c>
      <c r="B2" s="20">
        <v>44928</v>
      </c>
      <c r="C2" s="10" t="s">
        <v>2272</v>
      </c>
      <c r="D2" s="21">
        <v>5000</v>
      </c>
      <c r="E2" s="10" t="s">
        <v>10</v>
      </c>
      <c r="F2" s="10" t="s">
        <v>2317</v>
      </c>
      <c r="G2" s="10" t="s">
        <v>12</v>
      </c>
      <c r="H2" t="s">
        <v>17</v>
      </c>
      <c r="I2" s="10" t="s">
        <v>14</v>
      </c>
      <c r="J2" s="10" t="s">
        <v>2273</v>
      </c>
      <c r="L2" s="2">
        <v>1</v>
      </c>
      <c r="M2" s="13" t="s">
        <v>2346</v>
      </c>
      <c r="N2" s="5">
        <f>SUM(O2:R2)</f>
        <v>2221</v>
      </c>
      <c r="O2" s="5">
        <f>COUNTIFS(H1:H4657, "FRESH",  B1:B4657, "&gt;01-01-2023", B1:B4657,"&lt;01-04-2023",E1:E4657,"SIP")</f>
        <v>438</v>
      </c>
      <c r="P2" s="5">
        <f>COUNTIFS(H1:H4657, "fresh",  B1:B4657, "&gt;31-03-2023", B1:B4657,"&lt;01-07-2023",E1:E4657,"SIP")</f>
        <v>673</v>
      </c>
      <c r="Q2" s="5">
        <f>COUNTIFS(H1:H4657, "fresh",  B1:B4657, "&gt;30-06-2023", B1:B4657,"&lt;01-10-2023",E1:E4657,"SIP")</f>
        <v>745</v>
      </c>
      <c r="R2" s="5">
        <f>COUNTIFS(H1:H4657, "fresh", B1:B4657, "&gt;30-09-2023",B1:B4657, "&lt;01-12-2023",E1:E4657,"SIP")</f>
        <v>365</v>
      </c>
    </row>
    <row r="3" spans="1:18" x14ac:dyDescent="0.3">
      <c r="A3" s="10">
        <v>194770</v>
      </c>
      <c r="B3" s="20">
        <v>44928</v>
      </c>
      <c r="C3" s="10" t="s">
        <v>2272</v>
      </c>
      <c r="D3" s="21">
        <v>5000</v>
      </c>
      <c r="E3" s="10" t="s">
        <v>10</v>
      </c>
      <c r="F3" s="10" t="s">
        <v>2317</v>
      </c>
      <c r="G3" s="10" t="s">
        <v>12</v>
      </c>
      <c r="H3" t="s">
        <v>17</v>
      </c>
      <c r="I3" s="10" t="s">
        <v>14</v>
      </c>
      <c r="J3" s="10" t="s">
        <v>63</v>
      </c>
      <c r="M3" s="13" t="s">
        <v>2320</v>
      </c>
      <c r="N3" s="5"/>
      <c r="O3" s="19">
        <f>O2/N2*100</f>
        <v>19.720846465556054</v>
      </c>
      <c r="P3" s="19">
        <f>P2/N2*100</f>
        <v>30.301665916253938</v>
      </c>
      <c r="Q3" s="19">
        <f>Q2/N2*100</f>
        <v>33.543448896893288</v>
      </c>
      <c r="R3" s="19">
        <f>R2/N2*100</f>
        <v>16.434038721296712</v>
      </c>
    </row>
    <row r="4" spans="1:18" x14ac:dyDescent="0.3">
      <c r="A4" s="10">
        <v>194772</v>
      </c>
      <c r="B4" s="20">
        <v>44928</v>
      </c>
      <c r="C4" s="10" t="s">
        <v>1791</v>
      </c>
      <c r="D4" s="21">
        <v>2000</v>
      </c>
      <c r="E4" s="10" t="s">
        <v>10</v>
      </c>
      <c r="F4" s="10" t="s">
        <v>2307</v>
      </c>
      <c r="G4" s="10" t="s">
        <v>12</v>
      </c>
      <c r="H4" t="s">
        <v>13</v>
      </c>
      <c r="I4" s="10" t="s">
        <v>14</v>
      </c>
      <c r="J4" s="10" t="s">
        <v>40</v>
      </c>
      <c r="M4" s="13"/>
      <c r="N4" s="5"/>
      <c r="O4" s="5"/>
      <c r="P4" s="5"/>
      <c r="Q4" s="5"/>
      <c r="R4" s="5"/>
    </row>
    <row r="5" spans="1:18" x14ac:dyDescent="0.3">
      <c r="A5" s="10">
        <v>194767</v>
      </c>
      <c r="B5" s="20">
        <v>44928</v>
      </c>
      <c r="C5" s="10" t="s">
        <v>611</v>
      </c>
      <c r="D5" s="21">
        <v>8000</v>
      </c>
      <c r="E5" s="10" t="s">
        <v>10</v>
      </c>
      <c r="F5" s="10" t="s">
        <v>2309</v>
      </c>
      <c r="G5" s="10" t="s">
        <v>12</v>
      </c>
      <c r="H5" t="s">
        <v>17</v>
      </c>
      <c r="I5" s="10" t="s">
        <v>14</v>
      </c>
      <c r="J5" s="10" t="s">
        <v>2153</v>
      </c>
      <c r="L5" s="2">
        <v>2</v>
      </c>
      <c r="M5" s="13" t="s">
        <v>2347</v>
      </c>
      <c r="N5" s="5">
        <f>SUM(O5:R5)</f>
        <v>1028</v>
      </c>
      <c r="O5" s="5">
        <f>COUNTIFS(H1:H4657, "replacement",  B1:B4657, "&gt;01-01-2023", B1:B4657,"&lt;01-04-2023", E1:E4657,"SIP")</f>
        <v>542</v>
      </c>
      <c r="P5" s="5">
        <f>COUNTIFS(H1:H4657, "replacement",  B1:B4657, "&gt;31-03-2023", B1:B4657,"&lt;01-07-2023",E1:E4657,"SIP")</f>
        <v>296</v>
      </c>
      <c r="Q5" s="5">
        <f>COUNTIFS(H1:H4657, "replacement",  B1:B4657, "&gt;30-06-2023", B1:B4657,"&lt;01-10-2023", E1:E4657,"SIP")</f>
        <v>119</v>
      </c>
      <c r="R5" s="5">
        <f>COUNTIFS(H1:H4657, "Replacement", B1:B4657, "&gt;30-09-2023",B1:B4657, "&lt;01-12-2023", E1:E4657,"SIP")</f>
        <v>71</v>
      </c>
    </row>
    <row r="6" spans="1:18" x14ac:dyDescent="0.3">
      <c r="A6" s="10">
        <v>194774</v>
      </c>
      <c r="B6" s="20">
        <v>44928</v>
      </c>
      <c r="C6" s="10" t="s">
        <v>2034</v>
      </c>
      <c r="D6" s="21">
        <v>3000</v>
      </c>
      <c r="E6" s="10" t="s">
        <v>10</v>
      </c>
      <c r="F6" s="10" t="s">
        <v>2329</v>
      </c>
      <c r="G6" s="10" t="s">
        <v>12</v>
      </c>
      <c r="H6" t="s">
        <v>17</v>
      </c>
      <c r="I6" s="10" t="s">
        <v>14</v>
      </c>
      <c r="J6" s="10" t="s">
        <v>74</v>
      </c>
      <c r="M6" s="13" t="s">
        <v>2320</v>
      </c>
      <c r="N6" s="5"/>
      <c r="O6" s="19">
        <f>O5/N5*100</f>
        <v>52.723735408560316</v>
      </c>
      <c r="P6" s="19">
        <f>P5/N5*100</f>
        <v>28.793774319066145</v>
      </c>
      <c r="Q6" s="19">
        <f>Q5/N5*100</f>
        <v>11.575875486381323</v>
      </c>
      <c r="R6" s="19">
        <f>R5/N5*100</f>
        <v>6.9066147859922182</v>
      </c>
    </row>
    <row r="7" spans="1:18" x14ac:dyDescent="0.3">
      <c r="A7" s="10">
        <v>194771</v>
      </c>
      <c r="B7" s="20">
        <v>44928</v>
      </c>
      <c r="C7" s="10" t="s">
        <v>1791</v>
      </c>
      <c r="D7" s="21">
        <v>2000</v>
      </c>
      <c r="E7" s="10" t="s">
        <v>10</v>
      </c>
      <c r="F7" s="10" t="s">
        <v>2307</v>
      </c>
      <c r="G7" s="10" t="s">
        <v>12</v>
      </c>
      <c r="H7" t="s">
        <v>13</v>
      </c>
      <c r="I7" s="10" t="s">
        <v>14</v>
      </c>
      <c r="J7" s="10" t="s">
        <v>1006</v>
      </c>
      <c r="M7" s="13"/>
      <c r="N7" s="5"/>
      <c r="O7" s="5"/>
      <c r="P7" s="5"/>
      <c r="Q7" s="5"/>
      <c r="R7" s="5"/>
    </row>
    <row r="8" spans="1:18" x14ac:dyDescent="0.3">
      <c r="A8" s="10">
        <v>194768</v>
      </c>
      <c r="B8" s="20">
        <v>44928</v>
      </c>
      <c r="C8" s="10" t="s">
        <v>2152</v>
      </c>
      <c r="D8" s="21">
        <v>10000</v>
      </c>
      <c r="E8" s="10" t="s">
        <v>10</v>
      </c>
      <c r="F8" s="10" t="s">
        <v>2309</v>
      </c>
      <c r="G8" s="10" t="s">
        <v>12</v>
      </c>
      <c r="H8" t="s">
        <v>13</v>
      </c>
      <c r="I8" s="10" t="s">
        <v>14</v>
      </c>
      <c r="J8" s="10" t="s">
        <v>84</v>
      </c>
      <c r="L8" s="2">
        <v>3</v>
      </c>
      <c r="M8" s="13" t="s">
        <v>2348</v>
      </c>
      <c r="N8" s="5">
        <f>SUM(O8:R8)</f>
        <v>314</v>
      </c>
      <c r="O8" s="5">
        <f>COUNTIFS(H1:H4657, "renewal",  B1:B4657, "&gt;01-01-2023", B1:B4657,"&lt;01-04-2023")</f>
        <v>186</v>
      </c>
      <c r="P8" s="5">
        <f>COUNTIFS(H1:H3384, "renewal",  B1:B3384, "&gt;31-03-2023", B1:B3384,"&lt;01-07-2023")</f>
        <v>82</v>
      </c>
      <c r="Q8" s="5">
        <f>COUNTIFS(H1:H3384, "renewal",  B1:B3384, "&gt;30-06-2023", B1:B3384,"&lt;01-10-2023")</f>
        <v>26</v>
      </c>
      <c r="R8" s="5">
        <f>COUNTIFS(H1:H4657, "renewal",  B1:B4657, "&gt;30-09-2023", B1:B4657,"&lt;01-12-2023")</f>
        <v>20</v>
      </c>
    </row>
    <row r="9" spans="1:18" x14ac:dyDescent="0.3">
      <c r="A9" s="10">
        <v>194773</v>
      </c>
      <c r="B9" s="20">
        <v>44928</v>
      </c>
      <c r="C9" s="10" t="s">
        <v>2149</v>
      </c>
      <c r="D9" s="21">
        <v>2000</v>
      </c>
      <c r="E9" s="10" t="s">
        <v>10</v>
      </c>
      <c r="F9" s="10" t="s">
        <v>2309</v>
      </c>
      <c r="G9" s="10" t="s">
        <v>12</v>
      </c>
      <c r="H9" t="s">
        <v>13</v>
      </c>
      <c r="I9" s="10" t="s">
        <v>14</v>
      </c>
      <c r="J9" s="10" t="s">
        <v>36</v>
      </c>
      <c r="M9" s="13" t="s">
        <v>2320</v>
      </c>
      <c r="N9" s="5"/>
      <c r="O9" s="19">
        <f>O8/N8*100</f>
        <v>59.235668789808912</v>
      </c>
      <c r="P9" s="19">
        <f>P8/N8*100</f>
        <v>26.114649681528661</v>
      </c>
      <c r="Q9" s="19">
        <f>Q8/N8*100</f>
        <v>8.2802547770700627</v>
      </c>
      <c r="R9" s="19">
        <f>R8/N8*100</f>
        <v>6.369426751592357</v>
      </c>
    </row>
    <row r="10" spans="1:18" x14ac:dyDescent="0.3">
      <c r="A10" s="10">
        <v>194780</v>
      </c>
      <c r="B10" s="20">
        <v>44929</v>
      </c>
      <c r="C10" s="10" t="s">
        <v>1728</v>
      </c>
      <c r="D10" s="21">
        <v>5000</v>
      </c>
      <c r="E10" s="10" t="s">
        <v>10</v>
      </c>
      <c r="F10" s="10" t="s">
        <v>2309</v>
      </c>
      <c r="G10" s="10" t="s">
        <v>12</v>
      </c>
      <c r="H10" t="s">
        <v>13</v>
      </c>
      <c r="I10" s="10" t="s">
        <v>14</v>
      </c>
      <c r="J10" s="10" t="s">
        <v>84</v>
      </c>
      <c r="N10" s="6"/>
    </row>
    <row r="11" spans="1:18" x14ac:dyDescent="0.3">
      <c r="A11" s="10">
        <v>194788</v>
      </c>
      <c r="B11" s="20">
        <v>44929</v>
      </c>
      <c r="C11" s="10" t="s">
        <v>706</v>
      </c>
      <c r="D11" s="21">
        <v>5000</v>
      </c>
      <c r="E11" s="10" t="s">
        <v>10</v>
      </c>
      <c r="F11" s="10" t="s">
        <v>2309</v>
      </c>
      <c r="G11" s="10" t="s">
        <v>12</v>
      </c>
      <c r="H11" t="s">
        <v>19</v>
      </c>
      <c r="I11" s="10" t="s">
        <v>14</v>
      </c>
      <c r="J11" s="10" t="s">
        <v>646</v>
      </c>
      <c r="L11" s="2">
        <v>4</v>
      </c>
      <c r="M11" s="7" t="s">
        <v>2310</v>
      </c>
      <c r="N11" s="7" t="s">
        <v>2349</v>
      </c>
      <c r="O11" s="7" t="s">
        <v>2323</v>
      </c>
      <c r="P11" s="8" t="s">
        <v>48</v>
      </c>
      <c r="Q11" s="8" t="s">
        <v>2312</v>
      </c>
    </row>
    <row r="12" spans="1:18" ht="15.6" x14ac:dyDescent="0.3">
      <c r="A12" s="10">
        <v>194789</v>
      </c>
      <c r="B12" s="20">
        <v>44929</v>
      </c>
      <c r="C12" s="10" t="s">
        <v>611</v>
      </c>
      <c r="D12" s="21">
        <v>5000</v>
      </c>
      <c r="E12" s="10" t="s">
        <v>10</v>
      </c>
      <c r="F12" s="10" t="s">
        <v>2309</v>
      </c>
      <c r="G12" s="10" t="s">
        <v>12</v>
      </c>
      <c r="H12" t="s">
        <v>19</v>
      </c>
      <c r="I12" s="10" t="s">
        <v>14</v>
      </c>
      <c r="J12" s="10" t="s">
        <v>74</v>
      </c>
      <c r="M12" s="4" t="s">
        <v>2317</v>
      </c>
      <c r="N12" s="5">
        <f>COUNTIFS(F:F,"nisha",E:E,"SIP")</f>
        <v>222</v>
      </c>
      <c r="O12" s="16">
        <f>SUMIFS(D1:D4657, F1:F4657, "Nisha",E1:E4657,"SIP",H1:H4657,"FRESH")</f>
        <v>416500</v>
      </c>
      <c r="P12" s="16">
        <f>SUMIFS(D1:D4657, F1:F4657, "Nisha",E1:E4657,"Lumpsum",H1:H4657,"FRESH")</f>
        <v>9581500</v>
      </c>
      <c r="Q12" s="17">
        <f>SUM(O12+P12)</f>
        <v>9998000</v>
      </c>
    </row>
    <row r="13" spans="1:18" ht="15.6" x14ac:dyDescent="0.3">
      <c r="A13" s="10">
        <v>194784</v>
      </c>
      <c r="B13" s="20">
        <v>44929</v>
      </c>
      <c r="C13" s="10" t="s">
        <v>2154</v>
      </c>
      <c r="D13" s="21">
        <v>1500</v>
      </c>
      <c r="E13" s="10" t="s">
        <v>10</v>
      </c>
      <c r="F13" s="10" t="s">
        <v>2309</v>
      </c>
      <c r="G13" s="10" t="s">
        <v>12</v>
      </c>
      <c r="H13" t="s">
        <v>13</v>
      </c>
      <c r="I13" s="10" t="s">
        <v>14</v>
      </c>
      <c r="J13" s="10" t="s">
        <v>85</v>
      </c>
      <c r="M13" s="4" t="s">
        <v>2319</v>
      </c>
      <c r="N13" s="5">
        <f>COUNTIFS(F1:F4657,"ms mata",E1:E4657,"SIP")</f>
        <v>275</v>
      </c>
      <c r="O13" s="16">
        <f>SUMIFS(D2:D4658, F2:F4658, "ms mata",E2:E4658,"SIP",H2:H4658,"FRESH")</f>
        <v>502050</v>
      </c>
      <c r="P13" s="16">
        <f>SUMIFS(D1:D4658, F1:F4658, "Ms mata",E1:E4658,"Lumpsum",H1:H4658,"FRESH")</f>
        <v>1465500</v>
      </c>
      <c r="Q13" s="17">
        <f t="shared" ref="Q13:Q18" si="0">SUM(O13+P13)</f>
        <v>1967550</v>
      </c>
    </row>
    <row r="14" spans="1:18" ht="15.6" x14ac:dyDescent="0.3">
      <c r="A14" s="10">
        <v>194786</v>
      </c>
      <c r="B14" s="20">
        <v>44929</v>
      </c>
      <c r="C14" s="10" t="s">
        <v>613</v>
      </c>
      <c r="D14" s="21">
        <v>5000</v>
      </c>
      <c r="E14" s="10" t="s">
        <v>48</v>
      </c>
      <c r="F14" s="10" t="s">
        <v>2309</v>
      </c>
      <c r="G14" s="10" t="s">
        <v>12</v>
      </c>
      <c r="H14" t="s">
        <v>17</v>
      </c>
      <c r="I14" s="10" t="s">
        <v>14</v>
      </c>
      <c r="J14" s="10" t="s">
        <v>624</v>
      </c>
      <c r="M14" s="4" t="s">
        <v>2318</v>
      </c>
      <c r="N14" s="5">
        <f>COUNTIFS(F1:F4657,"Mr shakya",E1:E4657,"SIP")</f>
        <v>503</v>
      </c>
      <c r="O14" s="16">
        <f>SUMIFS(D1:D4659, F1:F4659, "Mr shakya",E1:E4659,"SIP",H1:H4659,"FRESH")</f>
        <v>1027500</v>
      </c>
      <c r="P14" s="16">
        <f>SUMIFS(D1:D4659, F1:F4659, "Mr shakya",E1:E4659,"Lumpsum",H1:H4659,"FRESH")</f>
        <v>4721394</v>
      </c>
      <c r="Q14" s="17">
        <f t="shared" si="0"/>
        <v>5748894</v>
      </c>
    </row>
    <row r="15" spans="1:18" ht="15.6" x14ac:dyDescent="0.3">
      <c r="A15" s="10">
        <v>194779</v>
      </c>
      <c r="B15" s="20">
        <v>44929</v>
      </c>
      <c r="C15" s="10" t="s">
        <v>2155</v>
      </c>
      <c r="D15" s="21">
        <v>5000</v>
      </c>
      <c r="E15" s="10" t="s">
        <v>10</v>
      </c>
      <c r="F15" s="10" t="s">
        <v>2309</v>
      </c>
      <c r="G15" s="10" t="s">
        <v>12</v>
      </c>
      <c r="H15" t="s">
        <v>13</v>
      </c>
      <c r="I15" s="10" t="s">
        <v>14</v>
      </c>
      <c r="J15" s="10" t="s">
        <v>409</v>
      </c>
      <c r="M15" s="4" t="s">
        <v>2311</v>
      </c>
      <c r="N15" s="5">
        <f>COUNTIFS(F1:F4657,"Priya",E1:E4657,"SIP")</f>
        <v>679</v>
      </c>
      <c r="O15" s="16">
        <f>SUMIFS(D1:D4660, F1:F4660, "Priya",E1:E4660,"SIP",H1:H4660,"FRESH")</f>
        <v>1067500</v>
      </c>
      <c r="P15" s="16">
        <f>SUMIFS(D1:D4660, F1:F4660, "Priya",E1:E4660,"Lumpsum",H1:H4660,"FRESH")</f>
        <v>6223000</v>
      </c>
      <c r="Q15" s="17">
        <f t="shared" si="0"/>
        <v>7290500</v>
      </c>
    </row>
    <row r="16" spans="1:18" ht="15.6" x14ac:dyDescent="0.3">
      <c r="A16" s="10">
        <v>194790</v>
      </c>
      <c r="B16" s="20">
        <v>44929</v>
      </c>
      <c r="C16" s="10" t="s">
        <v>882</v>
      </c>
      <c r="D16" s="21">
        <v>10000</v>
      </c>
      <c r="E16" s="10" t="s">
        <v>48</v>
      </c>
      <c r="F16" s="10" t="s">
        <v>2308</v>
      </c>
      <c r="G16" s="10" t="s">
        <v>12</v>
      </c>
      <c r="H16" t="s">
        <v>17</v>
      </c>
      <c r="I16" s="10" t="s">
        <v>14</v>
      </c>
      <c r="J16" s="10" t="s">
        <v>1797</v>
      </c>
      <c r="M16" s="4" t="s">
        <v>2308</v>
      </c>
      <c r="N16" s="5">
        <f>COUNTIFS(F1:F4657,"Mrs agarwal",E1:E4657,"SIP")</f>
        <v>170</v>
      </c>
      <c r="O16" s="16">
        <f>SUMIFS(D1:D4661, F1:F4661, "Mrs agarwal",E1:E4661,"SIP",H1:H4661,"FRESH")</f>
        <v>1154000</v>
      </c>
      <c r="P16" s="16">
        <f>SUMIFS(D1:D4661, F1:F4661, "Mrs agarwal",E1:E4661,"Lumpsum",H1:H4661,"FRESH")</f>
        <v>15251500</v>
      </c>
      <c r="Q16" s="17">
        <f t="shared" si="0"/>
        <v>16405500</v>
      </c>
    </row>
    <row r="17" spans="1:17" ht="15.6" x14ac:dyDescent="0.3">
      <c r="A17" s="10">
        <v>194794</v>
      </c>
      <c r="B17" s="20">
        <v>44929</v>
      </c>
      <c r="C17" s="10" t="s">
        <v>1530</v>
      </c>
      <c r="D17" s="21">
        <v>50000</v>
      </c>
      <c r="E17" s="10" t="s">
        <v>48</v>
      </c>
      <c r="F17" s="10" t="s">
        <v>2308</v>
      </c>
      <c r="G17" s="10" t="s">
        <v>12</v>
      </c>
      <c r="H17" t="s">
        <v>17</v>
      </c>
      <c r="I17" s="10" t="s">
        <v>14</v>
      </c>
      <c r="J17" s="10" t="s">
        <v>1838</v>
      </c>
      <c r="M17" s="4" t="s">
        <v>2321</v>
      </c>
      <c r="N17" s="5">
        <f>COUNTIFS(F1:F4657,"rachna",E1:E4657,"SIP")</f>
        <v>768</v>
      </c>
      <c r="O17" s="16">
        <f>SUMIFS(D1:D4662, F1:F4662, "rachna",E1:E4662,"SIP",H1:H4662,"FRESH")</f>
        <v>1867000</v>
      </c>
      <c r="P17" s="16">
        <f>SUMIFS(D1:D4662, F1:F4662, "Rachna",E1:E4662,"Lumpsum",H1:H4662,"FRESH")</f>
        <v>6840000</v>
      </c>
      <c r="Q17" s="17">
        <f t="shared" si="0"/>
        <v>8707000</v>
      </c>
    </row>
    <row r="18" spans="1:17" ht="15.6" x14ac:dyDescent="0.3">
      <c r="A18" s="10">
        <v>194795</v>
      </c>
      <c r="B18" s="20">
        <v>44929</v>
      </c>
      <c r="C18" s="10" t="s">
        <v>1530</v>
      </c>
      <c r="D18" s="21">
        <v>50000</v>
      </c>
      <c r="E18" s="10" t="s">
        <v>48</v>
      </c>
      <c r="F18" s="10" t="s">
        <v>2308</v>
      </c>
      <c r="G18" s="10" t="s">
        <v>12</v>
      </c>
      <c r="H18" t="s">
        <v>17</v>
      </c>
      <c r="I18" s="10" t="s">
        <v>14</v>
      </c>
      <c r="J18" s="10" t="s">
        <v>250</v>
      </c>
      <c r="M18" s="4" t="s">
        <v>2322</v>
      </c>
      <c r="N18" s="5">
        <f>COUNTIFS(F1:F4657,"shekhar suman",E1:E4657,"SIP")</f>
        <v>961</v>
      </c>
      <c r="O18" s="16">
        <f>SUMIFS(D1:D4663, F1:F4663, "Shekhar suman",E1:E4663,"SIP",H1:H4663,"FRESH")</f>
        <v>2472100</v>
      </c>
      <c r="P18" s="16">
        <f>SUMIFS(D1:D4663, F1:F4663, "Shekhar suman",E1:E4663,"Lumpsum",H1:H4663,"FRESH")</f>
        <v>7097500</v>
      </c>
      <c r="Q18" s="17">
        <f>SUM(O18+P18)</f>
        <v>9569600</v>
      </c>
    </row>
    <row r="19" spans="1:17" ht="15.6" x14ac:dyDescent="0.3">
      <c r="A19" s="10">
        <v>194796</v>
      </c>
      <c r="B19" s="20">
        <v>44929</v>
      </c>
      <c r="C19" s="10" t="s">
        <v>1530</v>
      </c>
      <c r="D19" s="21">
        <v>50000</v>
      </c>
      <c r="E19" s="10" t="s">
        <v>48</v>
      </c>
      <c r="F19" s="10" t="s">
        <v>2308</v>
      </c>
      <c r="G19" s="10" t="s">
        <v>12</v>
      </c>
      <c r="H19" t="s">
        <v>17</v>
      </c>
      <c r="I19" s="10" t="s">
        <v>14</v>
      </c>
      <c r="J19" s="10" t="s">
        <v>2282</v>
      </c>
      <c r="M19" s="4" t="s">
        <v>2312</v>
      </c>
      <c r="N19" s="7">
        <f>SUM(N11:N18)</f>
        <v>3578</v>
      </c>
      <c r="O19" s="8">
        <f>SUM(O12:O18)</f>
        <v>8506650</v>
      </c>
      <c r="P19" s="8">
        <f>SUM(P12:P18)</f>
        <v>51180394</v>
      </c>
      <c r="Q19" s="8">
        <f>SUM(Q12:Q18)</f>
        <v>59687044</v>
      </c>
    </row>
    <row r="20" spans="1:17" x14ac:dyDescent="0.3">
      <c r="A20" s="10">
        <v>194791</v>
      </c>
      <c r="B20" s="20">
        <v>44929</v>
      </c>
      <c r="C20" s="10" t="s">
        <v>2280</v>
      </c>
      <c r="D20" s="21">
        <v>10000</v>
      </c>
      <c r="E20" s="10" t="s">
        <v>48</v>
      </c>
      <c r="F20" s="10" t="s">
        <v>2308</v>
      </c>
      <c r="G20" s="10" t="s">
        <v>12</v>
      </c>
      <c r="H20" t="s">
        <v>17</v>
      </c>
      <c r="I20" s="10" t="s">
        <v>14</v>
      </c>
      <c r="J20" s="10" t="s">
        <v>2281</v>
      </c>
      <c r="N20" s="6"/>
    </row>
    <row r="21" spans="1:17" x14ac:dyDescent="0.3">
      <c r="A21" s="10">
        <v>194792</v>
      </c>
      <c r="B21" s="20">
        <v>44929</v>
      </c>
      <c r="C21" s="10" t="s">
        <v>1530</v>
      </c>
      <c r="D21" s="21">
        <v>50000</v>
      </c>
      <c r="E21" s="10" t="s">
        <v>48</v>
      </c>
      <c r="F21" s="10" t="s">
        <v>2308</v>
      </c>
      <c r="G21" s="10" t="s">
        <v>12</v>
      </c>
      <c r="H21" t="s">
        <v>17</v>
      </c>
      <c r="I21" s="10" t="s">
        <v>14</v>
      </c>
      <c r="J21" s="10" t="s">
        <v>2281</v>
      </c>
      <c r="N21" s="6"/>
    </row>
    <row r="22" spans="1:17" x14ac:dyDescent="0.3">
      <c r="A22" s="10">
        <v>194793</v>
      </c>
      <c r="B22" s="20">
        <v>44929</v>
      </c>
      <c r="C22" s="10" t="s">
        <v>1530</v>
      </c>
      <c r="D22" s="21">
        <v>50000</v>
      </c>
      <c r="E22" s="10" t="s">
        <v>48</v>
      </c>
      <c r="F22" s="10" t="s">
        <v>2308</v>
      </c>
      <c r="G22" s="10" t="s">
        <v>12</v>
      </c>
      <c r="H22" t="s">
        <v>17</v>
      </c>
      <c r="I22" s="10" t="s">
        <v>14</v>
      </c>
      <c r="J22" s="10" t="s">
        <v>1797</v>
      </c>
      <c r="L22" s="2">
        <v>5</v>
      </c>
      <c r="M22" s="7" t="s">
        <v>2342</v>
      </c>
      <c r="N22" s="12"/>
      <c r="Q22" s="3"/>
    </row>
    <row r="23" spans="1:17" x14ac:dyDescent="0.3">
      <c r="A23" s="10">
        <v>194778</v>
      </c>
      <c r="B23" s="20">
        <v>44929</v>
      </c>
      <c r="C23" s="10" t="s">
        <v>2155</v>
      </c>
      <c r="D23" s="21">
        <v>5000</v>
      </c>
      <c r="E23" s="10" t="s">
        <v>10</v>
      </c>
      <c r="F23" s="10" t="s">
        <v>2309</v>
      </c>
      <c r="G23" s="10" t="s">
        <v>12</v>
      </c>
      <c r="H23" t="s">
        <v>13</v>
      </c>
      <c r="I23" s="10" t="s">
        <v>14</v>
      </c>
      <c r="J23" s="10" t="s">
        <v>1382</v>
      </c>
      <c r="N23" s="6"/>
    </row>
    <row r="24" spans="1:17" x14ac:dyDescent="0.3">
      <c r="A24" s="10">
        <v>194777</v>
      </c>
      <c r="B24" s="20">
        <v>44929</v>
      </c>
      <c r="C24" s="10" t="s">
        <v>1794</v>
      </c>
      <c r="D24" s="21">
        <v>2000</v>
      </c>
      <c r="E24" s="10" t="s">
        <v>10</v>
      </c>
      <c r="F24" s="10" t="s">
        <v>2307</v>
      </c>
      <c r="G24" s="10" t="s">
        <v>12</v>
      </c>
      <c r="H24" t="s">
        <v>17</v>
      </c>
      <c r="I24" s="10" t="s">
        <v>14</v>
      </c>
      <c r="J24" s="10" t="s">
        <v>40</v>
      </c>
      <c r="N24" s="6"/>
    </row>
    <row r="25" spans="1:17" x14ac:dyDescent="0.3">
      <c r="A25" s="10">
        <v>194781</v>
      </c>
      <c r="B25" s="20">
        <v>44929</v>
      </c>
      <c r="C25" s="10" t="s">
        <v>1795</v>
      </c>
      <c r="D25" s="21">
        <v>2000</v>
      </c>
      <c r="E25" s="10" t="s">
        <v>10</v>
      </c>
      <c r="F25" s="10" t="s">
        <v>2307</v>
      </c>
      <c r="G25" s="10" t="s">
        <v>12</v>
      </c>
      <c r="H25" t="s">
        <v>17</v>
      </c>
      <c r="I25" s="10" t="s">
        <v>14</v>
      </c>
      <c r="J25" s="10" t="s">
        <v>22</v>
      </c>
      <c r="N25" s="6"/>
    </row>
    <row r="26" spans="1:17" x14ac:dyDescent="0.3">
      <c r="A26" s="10">
        <v>194782</v>
      </c>
      <c r="B26" s="20">
        <v>44929</v>
      </c>
      <c r="C26" s="10" t="s">
        <v>1795</v>
      </c>
      <c r="D26" s="21">
        <v>3000</v>
      </c>
      <c r="E26" s="10" t="s">
        <v>10</v>
      </c>
      <c r="F26" s="10" t="s">
        <v>2307</v>
      </c>
      <c r="G26" s="10" t="s">
        <v>12</v>
      </c>
      <c r="H26" t="s">
        <v>13</v>
      </c>
      <c r="I26" s="10" t="s">
        <v>14</v>
      </c>
      <c r="J26" s="10" t="s">
        <v>22</v>
      </c>
      <c r="N26" s="6"/>
    </row>
    <row r="27" spans="1:17" x14ac:dyDescent="0.3">
      <c r="A27" s="10">
        <v>194776</v>
      </c>
      <c r="B27" s="20">
        <v>44929</v>
      </c>
      <c r="C27" s="10" t="s">
        <v>1794</v>
      </c>
      <c r="D27" s="21">
        <v>2000</v>
      </c>
      <c r="E27" s="10" t="s">
        <v>10</v>
      </c>
      <c r="F27" s="10" t="s">
        <v>2307</v>
      </c>
      <c r="G27" s="10" t="s">
        <v>12</v>
      </c>
      <c r="H27" t="s">
        <v>17</v>
      </c>
      <c r="I27" s="10" t="s">
        <v>14</v>
      </c>
      <c r="J27" s="10" t="s">
        <v>22</v>
      </c>
      <c r="N27" s="6"/>
    </row>
    <row r="28" spans="1:17" x14ac:dyDescent="0.3">
      <c r="A28" s="10">
        <v>194803</v>
      </c>
      <c r="B28" s="20">
        <v>44929</v>
      </c>
      <c r="C28" s="10" t="s">
        <v>1792</v>
      </c>
      <c r="D28" s="21">
        <v>2000</v>
      </c>
      <c r="E28" s="10" t="s">
        <v>10</v>
      </c>
      <c r="F28" s="10" t="s">
        <v>2307</v>
      </c>
      <c r="G28" s="10" t="s">
        <v>12</v>
      </c>
      <c r="H28" t="s">
        <v>19</v>
      </c>
      <c r="I28" s="10" t="s">
        <v>14</v>
      </c>
      <c r="J28" s="10" t="s">
        <v>177</v>
      </c>
      <c r="N28" s="6"/>
    </row>
    <row r="29" spans="1:17" x14ac:dyDescent="0.3">
      <c r="A29" s="10">
        <v>194806</v>
      </c>
      <c r="B29" s="20">
        <v>44929</v>
      </c>
      <c r="C29" s="10" t="s">
        <v>1793</v>
      </c>
      <c r="D29" s="21">
        <v>5000</v>
      </c>
      <c r="E29" s="10" t="s">
        <v>10</v>
      </c>
      <c r="F29" s="10" t="s">
        <v>2307</v>
      </c>
      <c r="G29" s="10" t="s">
        <v>12</v>
      </c>
      <c r="H29" t="s">
        <v>19</v>
      </c>
      <c r="I29" s="10" t="s">
        <v>14</v>
      </c>
      <c r="J29" s="10" t="s">
        <v>36</v>
      </c>
      <c r="N29" s="6"/>
    </row>
    <row r="30" spans="1:17" x14ac:dyDescent="0.3">
      <c r="A30" s="10">
        <v>194775</v>
      </c>
      <c r="B30" s="20">
        <v>44929</v>
      </c>
      <c r="C30" s="10" t="s">
        <v>1794</v>
      </c>
      <c r="D30" s="21">
        <v>3000</v>
      </c>
      <c r="E30" s="10" t="s">
        <v>10</v>
      </c>
      <c r="F30" s="10" t="s">
        <v>2307</v>
      </c>
      <c r="G30" s="10" t="s">
        <v>12</v>
      </c>
      <c r="H30" t="s">
        <v>13</v>
      </c>
      <c r="I30" s="10" t="s">
        <v>14</v>
      </c>
      <c r="J30" s="10" t="s">
        <v>22</v>
      </c>
      <c r="N30" s="6"/>
    </row>
    <row r="31" spans="1:17" x14ac:dyDescent="0.3">
      <c r="A31" s="10">
        <v>194804</v>
      </c>
      <c r="B31" s="20">
        <v>44929</v>
      </c>
      <c r="C31" s="10" t="s">
        <v>1796</v>
      </c>
      <c r="D31" s="21">
        <v>3000</v>
      </c>
      <c r="E31" s="10" t="s">
        <v>10</v>
      </c>
      <c r="F31" s="10" t="s">
        <v>2307</v>
      </c>
      <c r="G31" s="10" t="s">
        <v>88</v>
      </c>
      <c r="H31" t="s">
        <v>17</v>
      </c>
      <c r="I31" s="10" t="s">
        <v>14</v>
      </c>
      <c r="J31" s="10" t="s">
        <v>177</v>
      </c>
    </row>
    <row r="32" spans="1:17" x14ac:dyDescent="0.3">
      <c r="A32" s="10">
        <v>195281</v>
      </c>
      <c r="B32" s="20">
        <v>44929</v>
      </c>
      <c r="C32" s="10" t="s">
        <v>720</v>
      </c>
      <c r="D32" s="21">
        <v>10000</v>
      </c>
      <c r="E32" s="10" t="s">
        <v>10</v>
      </c>
      <c r="F32" s="10" t="s">
        <v>2309</v>
      </c>
      <c r="G32" s="10" t="s">
        <v>12</v>
      </c>
      <c r="H32" t="s">
        <v>17</v>
      </c>
      <c r="I32" s="10" t="s">
        <v>14</v>
      </c>
      <c r="J32" s="10" t="s">
        <v>84</v>
      </c>
    </row>
    <row r="33" spans="1:10" x14ac:dyDescent="0.3">
      <c r="A33" s="10">
        <v>195282</v>
      </c>
      <c r="B33" s="20">
        <v>44929</v>
      </c>
      <c r="C33" s="10" t="s">
        <v>720</v>
      </c>
      <c r="D33" s="21">
        <v>10000</v>
      </c>
      <c r="E33" s="10" t="s">
        <v>10</v>
      </c>
      <c r="F33" s="10" t="s">
        <v>2309</v>
      </c>
      <c r="G33" s="10" t="s">
        <v>12</v>
      </c>
      <c r="H33" t="s">
        <v>17</v>
      </c>
      <c r="I33" s="10" t="s">
        <v>14</v>
      </c>
      <c r="J33" s="10" t="s">
        <v>85</v>
      </c>
    </row>
    <row r="34" spans="1:10" x14ac:dyDescent="0.3">
      <c r="A34" s="10">
        <v>194785</v>
      </c>
      <c r="B34" s="20">
        <v>44929</v>
      </c>
      <c r="C34" s="10" t="s">
        <v>2154</v>
      </c>
      <c r="D34" s="21">
        <v>2000</v>
      </c>
      <c r="E34" s="10" t="s">
        <v>10</v>
      </c>
      <c r="F34" s="10" t="s">
        <v>2309</v>
      </c>
      <c r="G34" s="10" t="s">
        <v>12</v>
      </c>
      <c r="H34" t="s">
        <v>17</v>
      </c>
      <c r="I34" s="10" t="s">
        <v>14</v>
      </c>
      <c r="J34" s="10" t="s">
        <v>84</v>
      </c>
    </row>
    <row r="35" spans="1:10" x14ac:dyDescent="0.3">
      <c r="A35" s="10">
        <v>195180</v>
      </c>
      <c r="B35" s="20">
        <v>44929</v>
      </c>
      <c r="C35" s="10" t="s">
        <v>720</v>
      </c>
      <c r="D35" s="21">
        <v>10000</v>
      </c>
      <c r="E35" s="10" t="s">
        <v>10</v>
      </c>
      <c r="F35" s="10" t="s">
        <v>2309</v>
      </c>
      <c r="G35" s="10" t="s">
        <v>12</v>
      </c>
      <c r="H35" t="s">
        <v>17</v>
      </c>
      <c r="I35" s="10" t="s">
        <v>14</v>
      </c>
      <c r="J35" s="10" t="s">
        <v>28</v>
      </c>
    </row>
    <row r="36" spans="1:10" x14ac:dyDescent="0.3">
      <c r="A36" s="10">
        <v>194805</v>
      </c>
      <c r="B36" s="20">
        <v>44929</v>
      </c>
      <c r="C36" s="10" t="s">
        <v>1796</v>
      </c>
      <c r="D36" s="21">
        <v>3000</v>
      </c>
      <c r="E36" s="10" t="s">
        <v>10</v>
      </c>
      <c r="F36" s="10" t="s">
        <v>2307</v>
      </c>
      <c r="G36" s="10" t="s">
        <v>88</v>
      </c>
      <c r="H36" t="s">
        <v>17</v>
      </c>
      <c r="I36" s="10" t="s">
        <v>14</v>
      </c>
      <c r="J36" s="10" t="s">
        <v>36</v>
      </c>
    </row>
    <row r="37" spans="1:10" x14ac:dyDescent="0.3">
      <c r="A37" s="10">
        <v>194787</v>
      </c>
      <c r="B37" s="20">
        <v>44929</v>
      </c>
      <c r="C37" s="10" t="s">
        <v>366</v>
      </c>
      <c r="D37" s="21">
        <v>1000</v>
      </c>
      <c r="E37" s="10" t="s">
        <v>10</v>
      </c>
      <c r="F37" s="10" t="s">
        <v>2318</v>
      </c>
      <c r="G37" s="10" t="s">
        <v>12</v>
      </c>
      <c r="H37" t="s">
        <v>13</v>
      </c>
      <c r="I37" s="10" t="s">
        <v>14</v>
      </c>
      <c r="J37" s="10" t="s">
        <v>177</v>
      </c>
    </row>
    <row r="38" spans="1:10" x14ac:dyDescent="0.3">
      <c r="A38" s="10">
        <v>194783</v>
      </c>
      <c r="B38" s="20">
        <v>44929</v>
      </c>
      <c r="C38" s="10" t="s">
        <v>452</v>
      </c>
      <c r="D38" s="21">
        <v>5000</v>
      </c>
      <c r="E38" s="10" t="s">
        <v>10</v>
      </c>
      <c r="F38" s="10" t="s">
        <v>2329</v>
      </c>
      <c r="G38" s="10" t="s">
        <v>12</v>
      </c>
      <c r="H38" t="s">
        <v>17</v>
      </c>
      <c r="I38" s="10" t="s">
        <v>14</v>
      </c>
      <c r="J38" s="10" t="s">
        <v>1194</v>
      </c>
    </row>
    <row r="39" spans="1:10" x14ac:dyDescent="0.3">
      <c r="A39" s="10">
        <v>194797</v>
      </c>
      <c r="B39" s="20">
        <v>44930</v>
      </c>
      <c r="C39" s="10" t="s">
        <v>690</v>
      </c>
      <c r="D39" s="21">
        <v>5000</v>
      </c>
      <c r="E39" s="10" t="s">
        <v>10</v>
      </c>
      <c r="F39" s="10" t="s">
        <v>2309</v>
      </c>
      <c r="G39" s="10" t="s">
        <v>12</v>
      </c>
      <c r="H39" t="s">
        <v>13</v>
      </c>
      <c r="I39" s="10" t="s">
        <v>14</v>
      </c>
      <c r="J39" s="10" t="s">
        <v>85</v>
      </c>
    </row>
    <row r="40" spans="1:10" x14ac:dyDescent="0.3">
      <c r="A40" s="10">
        <v>194801</v>
      </c>
      <c r="B40" s="20">
        <v>44930</v>
      </c>
      <c r="C40" s="10" t="s">
        <v>1356</v>
      </c>
      <c r="D40" s="21">
        <v>5000</v>
      </c>
      <c r="E40" s="10" t="s">
        <v>10</v>
      </c>
      <c r="F40" s="10" t="s">
        <v>2309</v>
      </c>
      <c r="G40" s="10" t="s">
        <v>12</v>
      </c>
      <c r="H40" t="s">
        <v>13</v>
      </c>
      <c r="I40" s="10" t="s">
        <v>14</v>
      </c>
      <c r="J40" s="10" t="s">
        <v>85</v>
      </c>
    </row>
    <row r="41" spans="1:10" x14ac:dyDescent="0.3">
      <c r="A41" s="10">
        <v>194816</v>
      </c>
      <c r="B41" s="20">
        <v>44930</v>
      </c>
      <c r="C41" s="10" t="s">
        <v>1329</v>
      </c>
      <c r="D41" s="21">
        <v>5000</v>
      </c>
      <c r="E41" s="10" t="s">
        <v>10</v>
      </c>
      <c r="F41" s="10" t="s">
        <v>2309</v>
      </c>
      <c r="G41" s="10" t="s">
        <v>12</v>
      </c>
      <c r="H41" t="s">
        <v>13</v>
      </c>
      <c r="I41" s="10" t="s">
        <v>14</v>
      </c>
      <c r="J41" s="10" t="s">
        <v>249</v>
      </c>
    </row>
    <row r="42" spans="1:10" x14ac:dyDescent="0.3">
      <c r="A42" s="10">
        <v>194815</v>
      </c>
      <c r="B42" s="20">
        <v>44930</v>
      </c>
      <c r="C42" s="10" t="s">
        <v>1329</v>
      </c>
      <c r="D42" s="21">
        <v>5000</v>
      </c>
      <c r="E42" s="10" t="s">
        <v>10</v>
      </c>
      <c r="F42" s="10" t="s">
        <v>2309</v>
      </c>
      <c r="G42" s="10" t="s">
        <v>12</v>
      </c>
      <c r="H42" t="s">
        <v>13</v>
      </c>
      <c r="I42" s="10" t="s">
        <v>14</v>
      </c>
      <c r="J42" s="10" t="s">
        <v>84</v>
      </c>
    </row>
    <row r="43" spans="1:10" x14ac:dyDescent="0.3">
      <c r="A43" s="10">
        <v>194798</v>
      </c>
      <c r="B43" s="20">
        <v>44930</v>
      </c>
      <c r="C43" s="10" t="s">
        <v>2033</v>
      </c>
      <c r="D43" s="21">
        <v>2000</v>
      </c>
      <c r="E43" s="10" t="s">
        <v>10</v>
      </c>
      <c r="F43" s="10" t="s">
        <v>2318</v>
      </c>
      <c r="G43" s="10" t="s">
        <v>12</v>
      </c>
      <c r="H43" t="s">
        <v>13</v>
      </c>
      <c r="I43" s="10" t="s">
        <v>14</v>
      </c>
      <c r="J43" s="10" t="s">
        <v>353</v>
      </c>
    </row>
    <row r="44" spans="1:10" x14ac:dyDescent="0.3">
      <c r="A44" s="10">
        <v>194810</v>
      </c>
      <c r="B44" s="20">
        <v>44930</v>
      </c>
      <c r="C44" s="10" t="s">
        <v>2031</v>
      </c>
      <c r="D44" s="21">
        <v>1000</v>
      </c>
      <c r="E44" s="10" t="s">
        <v>10</v>
      </c>
      <c r="F44" s="10" t="s">
        <v>2318</v>
      </c>
      <c r="G44" s="10" t="s">
        <v>12</v>
      </c>
      <c r="H44" t="s">
        <v>17</v>
      </c>
      <c r="I44" s="10" t="s">
        <v>14</v>
      </c>
      <c r="J44" s="10" t="s">
        <v>85</v>
      </c>
    </row>
    <row r="45" spans="1:10" x14ac:dyDescent="0.3">
      <c r="A45" s="10">
        <v>195019</v>
      </c>
      <c r="B45" s="20">
        <v>44930</v>
      </c>
      <c r="C45" s="10" t="s">
        <v>986</v>
      </c>
      <c r="D45" s="21">
        <v>7000</v>
      </c>
      <c r="E45" s="10" t="s">
        <v>10</v>
      </c>
      <c r="F45" s="10" t="s">
        <v>2309</v>
      </c>
      <c r="G45" s="10" t="s">
        <v>12</v>
      </c>
      <c r="H45" t="s">
        <v>17</v>
      </c>
      <c r="I45" s="10" t="s">
        <v>14</v>
      </c>
      <c r="J45" s="10" t="s">
        <v>84</v>
      </c>
    </row>
    <row r="46" spans="1:10" x14ac:dyDescent="0.3">
      <c r="A46" s="10">
        <v>194821</v>
      </c>
      <c r="B46" s="20">
        <v>44930</v>
      </c>
      <c r="C46" s="10" t="s">
        <v>828</v>
      </c>
      <c r="D46" s="21">
        <v>25000</v>
      </c>
      <c r="E46" s="10" t="s">
        <v>48</v>
      </c>
      <c r="F46" s="10" t="s">
        <v>2317</v>
      </c>
      <c r="G46" s="10" t="s">
        <v>12</v>
      </c>
      <c r="H46" t="s">
        <v>17</v>
      </c>
      <c r="I46" s="10" t="s">
        <v>14</v>
      </c>
      <c r="J46" s="10" t="s">
        <v>811</v>
      </c>
    </row>
    <row r="47" spans="1:10" x14ac:dyDescent="0.3">
      <c r="A47" s="10">
        <v>194818</v>
      </c>
      <c r="B47" s="20">
        <v>44930</v>
      </c>
      <c r="C47" s="10" t="s">
        <v>2248</v>
      </c>
      <c r="D47" s="21">
        <v>5000</v>
      </c>
      <c r="E47" s="10" t="s">
        <v>10</v>
      </c>
      <c r="F47" s="10" t="s">
        <v>2317</v>
      </c>
      <c r="G47" s="10" t="s">
        <v>12</v>
      </c>
      <c r="H47" t="s">
        <v>17</v>
      </c>
      <c r="I47" s="10" t="s">
        <v>14</v>
      </c>
      <c r="J47" s="10" t="s">
        <v>1447</v>
      </c>
    </row>
    <row r="48" spans="1:10" x14ac:dyDescent="0.3">
      <c r="A48" s="10">
        <v>194819</v>
      </c>
      <c r="B48" s="20">
        <v>44930</v>
      </c>
      <c r="C48" s="10" t="s">
        <v>2274</v>
      </c>
      <c r="D48" s="21">
        <v>5000</v>
      </c>
      <c r="E48" s="10" t="s">
        <v>10</v>
      </c>
      <c r="F48" s="10" t="s">
        <v>2317</v>
      </c>
      <c r="G48" s="10" t="s">
        <v>12</v>
      </c>
      <c r="H48" t="s">
        <v>17</v>
      </c>
      <c r="I48" s="10" t="s">
        <v>14</v>
      </c>
      <c r="J48" s="10" t="s">
        <v>1426</v>
      </c>
    </row>
    <row r="49" spans="1:14" x14ac:dyDescent="0.3">
      <c r="A49" s="10">
        <v>194820</v>
      </c>
      <c r="B49" s="20">
        <v>44930</v>
      </c>
      <c r="C49" s="10" t="s">
        <v>828</v>
      </c>
      <c r="D49" s="21">
        <v>10000</v>
      </c>
      <c r="E49" s="10" t="s">
        <v>48</v>
      </c>
      <c r="F49" s="10" t="s">
        <v>2317</v>
      </c>
      <c r="G49" s="10" t="s">
        <v>12</v>
      </c>
      <c r="H49" t="s">
        <v>17</v>
      </c>
      <c r="I49" s="10" t="s">
        <v>14</v>
      </c>
      <c r="J49" s="10" t="s">
        <v>835</v>
      </c>
      <c r="N49" s="6"/>
    </row>
    <row r="50" spans="1:14" x14ac:dyDescent="0.3">
      <c r="A50" s="10">
        <v>194802</v>
      </c>
      <c r="B50" s="20">
        <v>44930</v>
      </c>
      <c r="C50" s="10" t="s">
        <v>1356</v>
      </c>
      <c r="D50" s="21">
        <v>5000</v>
      </c>
      <c r="E50" s="10" t="s">
        <v>10</v>
      </c>
      <c r="F50" s="10" t="s">
        <v>2309</v>
      </c>
      <c r="G50" s="10" t="s">
        <v>12</v>
      </c>
      <c r="H50" t="s">
        <v>13</v>
      </c>
      <c r="I50" s="10" t="s">
        <v>14</v>
      </c>
      <c r="J50" s="10" t="s">
        <v>84</v>
      </c>
      <c r="N50" s="6"/>
    </row>
    <row r="51" spans="1:14" x14ac:dyDescent="0.3">
      <c r="A51" s="10">
        <v>194800</v>
      </c>
      <c r="B51" s="20">
        <v>44930</v>
      </c>
      <c r="C51" s="10" t="s">
        <v>2150</v>
      </c>
      <c r="D51" s="21">
        <v>5000</v>
      </c>
      <c r="E51" s="10" t="s">
        <v>10</v>
      </c>
      <c r="F51" s="10" t="s">
        <v>2309</v>
      </c>
      <c r="G51" s="10" t="s">
        <v>12</v>
      </c>
      <c r="H51" t="s">
        <v>19</v>
      </c>
      <c r="I51" s="10" t="s">
        <v>14</v>
      </c>
      <c r="J51" s="10" t="s">
        <v>2151</v>
      </c>
      <c r="N51" s="6"/>
    </row>
    <row r="52" spans="1:14" x14ac:dyDescent="0.3">
      <c r="A52" s="10">
        <v>194817</v>
      </c>
      <c r="B52" s="20">
        <v>44930</v>
      </c>
      <c r="C52" s="10" t="s">
        <v>986</v>
      </c>
      <c r="D52" s="21">
        <v>5000</v>
      </c>
      <c r="E52" s="10" t="s">
        <v>10</v>
      </c>
      <c r="F52" s="10" t="s">
        <v>2309</v>
      </c>
      <c r="G52" s="10" t="s">
        <v>12</v>
      </c>
      <c r="H52" t="s">
        <v>13</v>
      </c>
      <c r="I52" s="10" t="s">
        <v>14</v>
      </c>
      <c r="J52" s="10" t="s">
        <v>617</v>
      </c>
      <c r="N52" s="6"/>
    </row>
    <row r="53" spans="1:14" x14ac:dyDescent="0.3">
      <c r="A53" s="10">
        <v>194837</v>
      </c>
      <c r="B53" s="20">
        <v>44930</v>
      </c>
      <c r="C53" s="10" t="s">
        <v>107</v>
      </c>
      <c r="D53" s="21">
        <v>5000</v>
      </c>
      <c r="E53" s="10" t="s">
        <v>10</v>
      </c>
      <c r="F53" s="10" t="s">
        <v>2307</v>
      </c>
      <c r="G53" s="10" t="s">
        <v>12</v>
      </c>
      <c r="H53" t="s">
        <v>13</v>
      </c>
      <c r="I53" s="10" t="s">
        <v>14</v>
      </c>
      <c r="J53" s="10" t="s">
        <v>22</v>
      </c>
      <c r="N53" s="6"/>
    </row>
    <row r="54" spans="1:14" x14ac:dyDescent="0.3">
      <c r="A54" s="10">
        <v>194844</v>
      </c>
      <c r="B54" s="20">
        <v>44930</v>
      </c>
      <c r="C54" s="10" t="s">
        <v>248</v>
      </c>
      <c r="D54" s="21">
        <v>5000</v>
      </c>
      <c r="E54" s="10" t="s">
        <v>10</v>
      </c>
      <c r="F54" s="10" t="s">
        <v>2307</v>
      </c>
      <c r="G54" s="10" t="s">
        <v>12</v>
      </c>
      <c r="H54" t="s">
        <v>17</v>
      </c>
      <c r="I54" s="10" t="s">
        <v>14</v>
      </c>
      <c r="J54" s="10" t="s">
        <v>1554</v>
      </c>
      <c r="N54" s="6"/>
    </row>
    <row r="55" spans="1:14" x14ac:dyDescent="0.3">
      <c r="A55" s="10">
        <v>194846</v>
      </c>
      <c r="B55" s="20">
        <v>44930</v>
      </c>
      <c r="C55" s="10" t="s">
        <v>150</v>
      </c>
      <c r="D55" s="21">
        <v>5000</v>
      </c>
      <c r="E55" s="10" t="s">
        <v>10</v>
      </c>
      <c r="F55" s="10" t="s">
        <v>2307</v>
      </c>
      <c r="G55" s="10" t="s">
        <v>12</v>
      </c>
      <c r="H55" t="s">
        <v>17</v>
      </c>
      <c r="I55" s="10" t="s">
        <v>14</v>
      </c>
      <c r="J55" s="10" t="s">
        <v>65</v>
      </c>
      <c r="N55" s="6"/>
    </row>
    <row r="56" spans="1:14" x14ac:dyDescent="0.3">
      <c r="A56" s="10">
        <v>194838</v>
      </c>
      <c r="B56" s="20">
        <v>44930</v>
      </c>
      <c r="C56" s="10" t="s">
        <v>107</v>
      </c>
      <c r="D56" s="21">
        <v>5000</v>
      </c>
      <c r="E56" s="10" t="s">
        <v>10</v>
      </c>
      <c r="F56" s="10" t="s">
        <v>2307</v>
      </c>
      <c r="G56" s="10" t="s">
        <v>12</v>
      </c>
      <c r="H56" t="s">
        <v>17</v>
      </c>
      <c r="I56" s="10" t="s">
        <v>14</v>
      </c>
      <c r="J56" s="10" t="s">
        <v>1801</v>
      </c>
      <c r="N56" s="6"/>
    </row>
    <row r="57" spans="1:14" x14ac:dyDescent="0.3">
      <c r="A57" s="10">
        <v>194843</v>
      </c>
      <c r="B57" s="20">
        <v>44930</v>
      </c>
      <c r="C57" s="10" t="s">
        <v>248</v>
      </c>
      <c r="D57" s="21">
        <v>5000</v>
      </c>
      <c r="E57" s="10" t="s">
        <v>10</v>
      </c>
      <c r="F57" s="10" t="s">
        <v>2307</v>
      </c>
      <c r="G57" s="10" t="s">
        <v>12</v>
      </c>
      <c r="H57" t="s">
        <v>17</v>
      </c>
      <c r="I57" s="10" t="s">
        <v>14</v>
      </c>
      <c r="J57" s="10" t="s">
        <v>1797</v>
      </c>
      <c r="N57" s="6"/>
    </row>
    <row r="58" spans="1:14" x14ac:dyDescent="0.3">
      <c r="A58" s="10">
        <v>194845</v>
      </c>
      <c r="B58" s="20">
        <v>44930</v>
      </c>
      <c r="C58" s="10" t="s">
        <v>150</v>
      </c>
      <c r="D58" s="21">
        <v>5000</v>
      </c>
      <c r="E58" s="10" t="s">
        <v>10</v>
      </c>
      <c r="F58" s="10" t="s">
        <v>2307</v>
      </c>
      <c r="G58" s="10" t="s">
        <v>12</v>
      </c>
      <c r="H58" t="s">
        <v>17</v>
      </c>
      <c r="I58" s="10" t="s">
        <v>14</v>
      </c>
      <c r="J58" s="10" t="s">
        <v>22</v>
      </c>
      <c r="N58" s="6"/>
    </row>
    <row r="59" spans="1:14" x14ac:dyDescent="0.3">
      <c r="A59" s="10">
        <v>194833</v>
      </c>
      <c r="B59" s="20">
        <v>44930</v>
      </c>
      <c r="C59" s="10" t="s">
        <v>1798</v>
      </c>
      <c r="D59" s="21">
        <v>2000</v>
      </c>
      <c r="E59" s="10" t="s">
        <v>10</v>
      </c>
      <c r="F59" s="10" t="s">
        <v>2307</v>
      </c>
      <c r="G59" s="10" t="s">
        <v>88</v>
      </c>
      <c r="H59" t="s">
        <v>17</v>
      </c>
      <c r="I59" s="10" t="s">
        <v>14</v>
      </c>
      <c r="J59" s="10" t="s">
        <v>1800</v>
      </c>
      <c r="N59" s="6"/>
    </row>
    <row r="60" spans="1:14" x14ac:dyDescent="0.3">
      <c r="A60" s="10">
        <v>194832</v>
      </c>
      <c r="B60" s="20">
        <v>44930</v>
      </c>
      <c r="C60" s="10" t="s">
        <v>1798</v>
      </c>
      <c r="D60" s="21">
        <v>2000</v>
      </c>
      <c r="E60" s="10" t="s">
        <v>10</v>
      </c>
      <c r="F60" s="10" t="s">
        <v>2307</v>
      </c>
      <c r="G60" s="10" t="s">
        <v>88</v>
      </c>
      <c r="H60" t="s">
        <v>17</v>
      </c>
      <c r="I60" s="10" t="s">
        <v>14</v>
      </c>
      <c r="J60" s="10" t="s">
        <v>1799</v>
      </c>
      <c r="N60" s="6"/>
    </row>
    <row r="61" spans="1:14" x14ac:dyDescent="0.3">
      <c r="A61" s="10">
        <v>194812</v>
      </c>
      <c r="B61" s="20">
        <v>44930</v>
      </c>
      <c r="C61" s="10" t="s">
        <v>2031</v>
      </c>
      <c r="D61" s="21">
        <v>3000</v>
      </c>
      <c r="E61" s="10" t="s">
        <v>10</v>
      </c>
      <c r="F61" s="10" t="s">
        <v>2318</v>
      </c>
      <c r="G61" s="10" t="s">
        <v>12</v>
      </c>
      <c r="H61" t="s">
        <v>17</v>
      </c>
      <c r="I61" s="10" t="s">
        <v>14</v>
      </c>
      <c r="J61" s="10" t="s">
        <v>270</v>
      </c>
      <c r="N61" s="6"/>
    </row>
    <row r="62" spans="1:14" x14ac:dyDescent="0.3">
      <c r="A62" s="10">
        <v>194811</v>
      </c>
      <c r="B62" s="20">
        <v>44930</v>
      </c>
      <c r="C62" s="10" t="s">
        <v>2031</v>
      </c>
      <c r="D62" s="21">
        <v>1000</v>
      </c>
      <c r="E62" s="10" t="s">
        <v>10</v>
      </c>
      <c r="F62" s="10" t="s">
        <v>2318</v>
      </c>
      <c r="G62" s="10" t="s">
        <v>12</v>
      </c>
      <c r="H62" t="s">
        <v>13</v>
      </c>
      <c r="I62" s="10" t="s">
        <v>14</v>
      </c>
      <c r="J62" s="10" t="s">
        <v>85</v>
      </c>
      <c r="N62" s="6"/>
    </row>
    <row r="63" spans="1:14" x14ac:dyDescent="0.3">
      <c r="A63" s="10">
        <v>194814</v>
      </c>
      <c r="B63" s="20">
        <v>44930</v>
      </c>
      <c r="C63" s="10" t="s">
        <v>2032</v>
      </c>
      <c r="D63" s="21">
        <v>1000</v>
      </c>
      <c r="E63" s="10" t="s">
        <v>10</v>
      </c>
      <c r="F63" s="10" t="s">
        <v>2318</v>
      </c>
      <c r="G63" s="10" t="s">
        <v>12</v>
      </c>
      <c r="H63" t="s">
        <v>17</v>
      </c>
      <c r="I63" s="10" t="s">
        <v>14</v>
      </c>
      <c r="J63" s="10" t="s">
        <v>57</v>
      </c>
      <c r="N63" s="6"/>
    </row>
    <row r="64" spans="1:14" x14ac:dyDescent="0.3">
      <c r="A64" s="10">
        <v>194813</v>
      </c>
      <c r="B64" s="20">
        <v>44930</v>
      </c>
      <c r="C64" s="10" t="s">
        <v>2032</v>
      </c>
      <c r="D64" s="21">
        <v>2000</v>
      </c>
      <c r="E64" s="10" t="s">
        <v>10</v>
      </c>
      <c r="F64" s="10" t="s">
        <v>2318</v>
      </c>
      <c r="G64" s="10" t="s">
        <v>12</v>
      </c>
      <c r="H64" t="s">
        <v>17</v>
      </c>
      <c r="I64" s="10" t="s">
        <v>14</v>
      </c>
      <c r="J64" s="10" t="s">
        <v>270</v>
      </c>
      <c r="N64" s="6"/>
    </row>
    <row r="65" spans="1:14" x14ac:dyDescent="0.3">
      <c r="A65" s="10">
        <v>194808</v>
      </c>
      <c r="B65" s="20">
        <v>44930</v>
      </c>
      <c r="C65" s="10" t="s">
        <v>1802</v>
      </c>
      <c r="D65" s="21">
        <v>1000</v>
      </c>
      <c r="E65" s="10" t="s">
        <v>10</v>
      </c>
      <c r="F65" s="10" t="s">
        <v>2307</v>
      </c>
      <c r="G65" s="10" t="s">
        <v>12</v>
      </c>
      <c r="H65" t="s">
        <v>17</v>
      </c>
      <c r="I65" s="10" t="s">
        <v>14</v>
      </c>
      <c r="J65" s="10" t="s">
        <v>22</v>
      </c>
      <c r="N65" s="6"/>
    </row>
    <row r="66" spans="1:14" x14ac:dyDescent="0.3">
      <c r="A66" s="10">
        <v>194807</v>
      </c>
      <c r="B66" s="20">
        <v>44930</v>
      </c>
      <c r="C66" s="10" t="s">
        <v>1059</v>
      </c>
      <c r="D66" s="21">
        <v>4000</v>
      </c>
      <c r="E66" s="10" t="s">
        <v>10</v>
      </c>
      <c r="F66" s="10" t="s">
        <v>2307</v>
      </c>
      <c r="G66" s="10" t="s">
        <v>12</v>
      </c>
      <c r="H66" t="s">
        <v>13</v>
      </c>
      <c r="I66" s="10" t="s">
        <v>14</v>
      </c>
      <c r="J66" s="10" t="s">
        <v>22</v>
      </c>
      <c r="N66" s="6"/>
    </row>
    <row r="67" spans="1:14" x14ac:dyDescent="0.3">
      <c r="A67" s="10">
        <v>194799</v>
      </c>
      <c r="B67" s="20">
        <v>44930</v>
      </c>
      <c r="C67" s="10" t="s">
        <v>260</v>
      </c>
      <c r="D67" s="21">
        <v>5000</v>
      </c>
      <c r="E67" s="10" t="s">
        <v>48</v>
      </c>
      <c r="F67" s="10" t="s">
        <v>2318</v>
      </c>
      <c r="G67" s="10" t="s">
        <v>12</v>
      </c>
      <c r="H67" t="s">
        <v>17</v>
      </c>
      <c r="I67" s="10" t="s">
        <v>14</v>
      </c>
      <c r="J67" s="10" t="s">
        <v>1993</v>
      </c>
      <c r="N67" s="6"/>
    </row>
    <row r="68" spans="1:14" x14ac:dyDescent="0.3">
      <c r="A68" s="10">
        <v>194809</v>
      </c>
      <c r="B68" s="20">
        <v>44930</v>
      </c>
      <c r="C68" s="10" t="s">
        <v>1802</v>
      </c>
      <c r="D68" s="21">
        <v>2000</v>
      </c>
      <c r="E68" s="10" t="s">
        <v>10</v>
      </c>
      <c r="F68" s="10" t="s">
        <v>2307</v>
      </c>
      <c r="G68" s="10" t="s">
        <v>12</v>
      </c>
      <c r="H68" t="s">
        <v>13</v>
      </c>
      <c r="I68" s="10" t="s">
        <v>14</v>
      </c>
      <c r="J68" s="10" t="s">
        <v>22</v>
      </c>
      <c r="N68" s="6"/>
    </row>
    <row r="69" spans="1:14" x14ac:dyDescent="0.3">
      <c r="A69" s="10">
        <v>194828</v>
      </c>
      <c r="B69" s="20">
        <v>44931</v>
      </c>
      <c r="C69" s="10" t="s">
        <v>784</v>
      </c>
      <c r="D69" s="21">
        <v>5000</v>
      </c>
      <c r="E69" s="10" t="s">
        <v>10</v>
      </c>
      <c r="F69" s="10" t="s">
        <v>2309</v>
      </c>
      <c r="G69" s="10" t="s">
        <v>12</v>
      </c>
      <c r="H69" t="s">
        <v>13</v>
      </c>
      <c r="I69" s="10" t="s">
        <v>14</v>
      </c>
      <c r="J69" s="10" t="s">
        <v>2142</v>
      </c>
      <c r="N69" s="6"/>
    </row>
    <row r="70" spans="1:14" x14ac:dyDescent="0.3">
      <c r="A70" s="10">
        <v>194824</v>
      </c>
      <c r="B70" s="20">
        <v>44931</v>
      </c>
      <c r="C70" s="10" t="s">
        <v>688</v>
      </c>
      <c r="D70" s="21">
        <v>5000</v>
      </c>
      <c r="E70" s="10" t="s">
        <v>10</v>
      </c>
      <c r="F70" s="10" t="s">
        <v>2309</v>
      </c>
      <c r="G70" s="10" t="s">
        <v>12</v>
      </c>
      <c r="H70" t="s">
        <v>13</v>
      </c>
      <c r="I70" s="10" t="s">
        <v>14</v>
      </c>
      <c r="J70" s="10" t="s">
        <v>2148</v>
      </c>
      <c r="N70" s="6"/>
    </row>
    <row r="71" spans="1:14" x14ac:dyDescent="0.3">
      <c r="A71" s="10">
        <v>194823</v>
      </c>
      <c r="B71" s="20">
        <v>44931</v>
      </c>
      <c r="C71" s="10" t="s">
        <v>2035</v>
      </c>
      <c r="D71" s="21">
        <v>2500</v>
      </c>
      <c r="E71" s="10" t="s">
        <v>10</v>
      </c>
      <c r="F71" s="10" t="s">
        <v>2329</v>
      </c>
      <c r="G71" s="10" t="s">
        <v>12</v>
      </c>
      <c r="H71" t="s">
        <v>17</v>
      </c>
      <c r="I71" s="10" t="s">
        <v>14</v>
      </c>
      <c r="J71" s="10" t="s">
        <v>585</v>
      </c>
      <c r="N71" s="6"/>
    </row>
    <row r="72" spans="1:14" x14ac:dyDescent="0.3">
      <c r="A72" s="10">
        <v>194826</v>
      </c>
      <c r="B72" s="20">
        <v>44931</v>
      </c>
      <c r="C72" s="10" t="s">
        <v>784</v>
      </c>
      <c r="D72" s="21">
        <v>5000</v>
      </c>
      <c r="E72" s="10" t="s">
        <v>10</v>
      </c>
      <c r="F72" s="10" t="s">
        <v>2309</v>
      </c>
      <c r="G72" s="10" t="s">
        <v>12</v>
      </c>
      <c r="H72" t="s">
        <v>13</v>
      </c>
      <c r="I72" s="10" t="s">
        <v>14</v>
      </c>
      <c r="J72" s="10" t="s">
        <v>36</v>
      </c>
      <c r="N72" s="6"/>
    </row>
    <row r="73" spans="1:14" x14ac:dyDescent="0.3">
      <c r="A73" s="10">
        <v>194825</v>
      </c>
      <c r="B73" s="20">
        <v>44931</v>
      </c>
      <c r="C73" s="10" t="s">
        <v>688</v>
      </c>
      <c r="D73" s="21">
        <v>5000</v>
      </c>
      <c r="E73" s="10" t="s">
        <v>10</v>
      </c>
      <c r="F73" s="10" t="s">
        <v>2309</v>
      </c>
      <c r="G73" s="10" t="s">
        <v>12</v>
      </c>
      <c r="H73" t="s">
        <v>17</v>
      </c>
      <c r="I73" s="10" t="s">
        <v>14</v>
      </c>
      <c r="J73" s="10" t="s">
        <v>84</v>
      </c>
      <c r="N73" s="6"/>
    </row>
    <row r="74" spans="1:14" x14ac:dyDescent="0.3">
      <c r="A74" s="10">
        <v>194842</v>
      </c>
      <c r="B74" s="20">
        <v>44931</v>
      </c>
      <c r="C74" s="10" t="s">
        <v>2278</v>
      </c>
      <c r="D74" s="21">
        <v>3000</v>
      </c>
      <c r="E74" s="10" t="s">
        <v>10</v>
      </c>
      <c r="F74" s="10" t="s">
        <v>2308</v>
      </c>
      <c r="G74" s="10" t="s">
        <v>12</v>
      </c>
      <c r="H74" t="s">
        <v>17</v>
      </c>
      <c r="I74" s="10" t="s">
        <v>14</v>
      </c>
      <c r="J74" s="10" t="s">
        <v>395</v>
      </c>
      <c r="N74" s="6"/>
    </row>
    <row r="75" spans="1:14" x14ac:dyDescent="0.3">
      <c r="A75" s="10">
        <v>194841</v>
      </c>
      <c r="B75" s="20">
        <v>44931</v>
      </c>
      <c r="C75" s="10" t="s">
        <v>2276</v>
      </c>
      <c r="D75" s="21">
        <v>10000</v>
      </c>
      <c r="E75" s="10" t="s">
        <v>10</v>
      </c>
      <c r="F75" s="10" t="s">
        <v>2308</v>
      </c>
      <c r="G75" s="10" t="s">
        <v>12</v>
      </c>
      <c r="H75" t="s">
        <v>17</v>
      </c>
      <c r="I75" s="10" t="s">
        <v>14</v>
      </c>
      <c r="J75" s="10" t="s">
        <v>2279</v>
      </c>
      <c r="N75" s="6"/>
    </row>
    <row r="76" spans="1:14" x14ac:dyDescent="0.3">
      <c r="A76" s="10">
        <v>194839</v>
      </c>
      <c r="B76" s="20">
        <v>44931</v>
      </c>
      <c r="C76" s="10" t="s">
        <v>2276</v>
      </c>
      <c r="D76" s="21">
        <v>10000</v>
      </c>
      <c r="E76" s="10" t="s">
        <v>10</v>
      </c>
      <c r="F76" s="10" t="s">
        <v>2308</v>
      </c>
      <c r="G76" s="10" t="s">
        <v>12</v>
      </c>
      <c r="H76" t="s">
        <v>17</v>
      </c>
      <c r="I76" s="10" t="s">
        <v>14</v>
      </c>
      <c r="J76" s="10" t="s">
        <v>250</v>
      </c>
      <c r="N76" s="6"/>
    </row>
    <row r="77" spans="1:14" x14ac:dyDescent="0.3">
      <c r="A77" s="10">
        <v>194840</v>
      </c>
      <c r="B77" s="20">
        <v>44931</v>
      </c>
      <c r="C77" s="10" t="s">
        <v>2276</v>
      </c>
      <c r="D77" s="21">
        <v>10000</v>
      </c>
      <c r="E77" s="10" t="s">
        <v>10</v>
      </c>
      <c r="F77" s="10" t="s">
        <v>2308</v>
      </c>
      <c r="G77" s="10" t="s">
        <v>12</v>
      </c>
      <c r="H77" t="s">
        <v>17</v>
      </c>
      <c r="I77" s="10" t="s">
        <v>14</v>
      </c>
      <c r="J77" s="10" t="s">
        <v>1797</v>
      </c>
      <c r="N77" s="6"/>
    </row>
    <row r="78" spans="1:14" x14ac:dyDescent="0.3">
      <c r="A78" s="10">
        <v>194834</v>
      </c>
      <c r="B78" s="20">
        <v>44931</v>
      </c>
      <c r="C78" s="10" t="s">
        <v>1804</v>
      </c>
      <c r="D78" s="21">
        <v>2000</v>
      </c>
      <c r="E78" s="10" t="s">
        <v>10</v>
      </c>
      <c r="F78" s="10" t="s">
        <v>2307</v>
      </c>
      <c r="G78" s="10" t="s">
        <v>12</v>
      </c>
      <c r="H78" t="s">
        <v>13</v>
      </c>
      <c r="I78" s="10" t="s">
        <v>14</v>
      </c>
      <c r="J78" s="10" t="s">
        <v>22</v>
      </c>
      <c r="N78" s="6"/>
    </row>
    <row r="79" spans="1:14" x14ac:dyDescent="0.3">
      <c r="A79" s="10">
        <v>194829</v>
      </c>
      <c r="B79" s="20">
        <v>44931</v>
      </c>
      <c r="C79" s="10" t="s">
        <v>944</v>
      </c>
      <c r="D79" s="21">
        <v>2000</v>
      </c>
      <c r="E79" s="10" t="s">
        <v>10</v>
      </c>
      <c r="F79" s="10" t="s">
        <v>2307</v>
      </c>
      <c r="G79" s="10" t="s">
        <v>12</v>
      </c>
      <c r="H79" t="s">
        <v>17</v>
      </c>
      <c r="I79" s="10" t="s">
        <v>14</v>
      </c>
      <c r="J79" s="10" t="s">
        <v>40</v>
      </c>
      <c r="N79" s="6"/>
    </row>
    <row r="80" spans="1:14" x14ac:dyDescent="0.3">
      <c r="A80" s="10">
        <v>194849</v>
      </c>
      <c r="B80" s="20">
        <v>44931</v>
      </c>
      <c r="C80" s="10" t="s">
        <v>1548</v>
      </c>
      <c r="D80" s="21">
        <v>5000</v>
      </c>
      <c r="E80" s="10" t="s">
        <v>10</v>
      </c>
      <c r="F80" s="10" t="s">
        <v>2307</v>
      </c>
      <c r="G80" s="10" t="s">
        <v>12</v>
      </c>
      <c r="H80" t="s">
        <v>13</v>
      </c>
      <c r="I80" s="10" t="s">
        <v>14</v>
      </c>
      <c r="J80" s="10" t="s">
        <v>22</v>
      </c>
      <c r="N80" s="6"/>
    </row>
    <row r="81" spans="1:14" x14ac:dyDescent="0.3">
      <c r="A81" s="10">
        <v>194847</v>
      </c>
      <c r="B81" s="20">
        <v>44931</v>
      </c>
      <c r="C81" s="10" t="s">
        <v>1548</v>
      </c>
      <c r="D81" s="21">
        <v>3000</v>
      </c>
      <c r="E81" s="10" t="s">
        <v>10</v>
      </c>
      <c r="F81" s="10" t="s">
        <v>2307</v>
      </c>
      <c r="G81" s="10" t="s">
        <v>12</v>
      </c>
      <c r="H81" t="s">
        <v>17</v>
      </c>
      <c r="I81" s="10" t="s">
        <v>14</v>
      </c>
      <c r="J81" s="10" t="s">
        <v>1803</v>
      </c>
      <c r="N81" s="6"/>
    </row>
    <row r="82" spans="1:14" x14ac:dyDescent="0.3">
      <c r="A82" s="10">
        <v>194848</v>
      </c>
      <c r="B82" s="20">
        <v>44931</v>
      </c>
      <c r="C82" s="10" t="s">
        <v>1548</v>
      </c>
      <c r="D82" s="21">
        <v>2000</v>
      </c>
      <c r="E82" s="10" t="s">
        <v>10</v>
      </c>
      <c r="F82" s="10" t="s">
        <v>2307</v>
      </c>
      <c r="G82" s="10" t="s">
        <v>12</v>
      </c>
      <c r="H82" t="s">
        <v>13</v>
      </c>
      <c r="I82" s="10" t="s">
        <v>14</v>
      </c>
      <c r="J82" s="10" t="s">
        <v>1803</v>
      </c>
      <c r="N82" s="6"/>
    </row>
    <row r="83" spans="1:14" x14ac:dyDescent="0.3">
      <c r="A83" s="10">
        <v>194831</v>
      </c>
      <c r="B83" s="20">
        <v>44931</v>
      </c>
      <c r="C83" s="10" t="s">
        <v>944</v>
      </c>
      <c r="D83" s="21">
        <v>3000</v>
      </c>
      <c r="E83" s="10" t="s">
        <v>10</v>
      </c>
      <c r="F83" s="10" t="s">
        <v>2307</v>
      </c>
      <c r="G83" s="10" t="s">
        <v>12</v>
      </c>
      <c r="H83" t="s">
        <v>13</v>
      </c>
      <c r="I83" s="10" t="s">
        <v>14</v>
      </c>
      <c r="J83" s="10" t="s">
        <v>250</v>
      </c>
      <c r="N83" s="6"/>
    </row>
    <row r="84" spans="1:14" x14ac:dyDescent="0.3">
      <c r="A84" s="10">
        <v>194827</v>
      </c>
      <c r="B84" s="20">
        <v>44931</v>
      </c>
      <c r="C84" s="10" t="s">
        <v>1564</v>
      </c>
      <c r="D84" s="21">
        <v>15000</v>
      </c>
      <c r="E84" s="10" t="s">
        <v>48</v>
      </c>
      <c r="F84" s="10" t="s">
        <v>2307</v>
      </c>
      <c r="G84" s="10" t="s">
        <v>12</v>
      </c>
      <c r="H84" t="s">
        <v>17</v>
      </c>
      <c r="I84" s="10" t="s">
        <v>14</v>
      </c>
      <c r="J84" s="10" t="s">
        <v>22</v>
      </c>
      <c r="N84" s="6"/>
    </row>
    <row r="85" spans="1:14" x14ac:dyDescent="0.3">
      <c r="A85" s="10">
        <v>194822</v>
      </c>
      <c r="B85" s="20">
        <v>44931</v>
      </c>
      <c r="C85" s="10" t="s">
        <v>2035</v>
      </c>
      <c r="D85" s="21">
        <v>2500</v>
      </c>
      <c r="E85" s="10" t="s">
        <v>10</v>
      </c>
      <c r="F85" s="10" t="s">
        <v>2329</v>
      </c>
      <c r="G85" s="10" t="s">
        <v>12</v>
      </c>
      <c r="H85" t="s">
        <v>17</v>
      </c>
      <c r="I85" s="10" t="s">
        <v>14</v>
      </c>
      <c r="J85" s="10" t="s">
        <v>1838</v>
      </c>
      <c r="N85" s="6"/>
    </row>
    <row r="86" spans="1:14" x14ac:dyDescent="0.3">
      <c r="A86" s="10">
        <v>194830</v>
      </c>
      <c r="B86" s="20">
        <v>44931</v>
      </c>
      <c r="C86" s="10" t="s">
        <v>944</v>
      </c>
      <c r="D86" s="21">
        <v>1000</v>
      </c>
      <c r="E86" s="10" t="s">
        <v>10</v>
      </c>
      <c r="F86" s="10" t="s">
        <v>2307</v>
      </c>
      <c r="G86" s="10" t="s">
        <v>12</v>
      </c>
      <c r="H86" t="s">
        <v>13</v>
      </c>
      <c r="I86" s="10" t="s">
        <v>14</v>
      </c>
      <c r="J86" s="10" t="s">
        <v>40</v>
      </c>
      <c r="N86" s="6"/>
    </row>
    <row r="87" spans="1:14" x14ac:dyDescent="0.3">
      <c r="A87" s="10">
        <v>194835</v>
      </c>
      <c r="B87" s="20">
        <v>44931</v>
      </c>
      <c r="C87" s="10" t="s">
        <v>1804</v>
      </c>
      <c r="D87" s="21">
        <v>1000</v>
      </c>
      <c r="E87" s="10" t="s">
        <v>10</v>
      </c>
      <c r="F87" s="10" t="s">
        <v>2307</v>
      </c>
      <c r="G87" s="10" t="s">
        <v>12</v>
      </c>
      <c r="H87" t="s">
        <v>13</v>
      </c>
      <c r="I87" s="10" t="s">
        <v>14</v>
      </c>
      <c r="J87" s="10" t="s">
        <v>177</v>
      </c>
      <c r="N87" s="6"/>
    </row>
    <row r="88" spans="1:14" x14ac:dyDescent="0.3">
      <c r="A88" s="10">
        <v>194836</v>
      </c>
      <c r="B88" s="20">
        <v>44931</v>
      </c>
      <c r="C88" s="10" t="s">
        <v>1805</v>
      </c>
      <c r="D88" s="21">
        <v>2000</v>
      </c>
      <c r="E88" s="10" t="s">
        <v>10</v>
      </c>
      <c r="F88" s="10" t="s">
        <v>2307</v>
      </c>
      <c r="G88" s="10" t="s">
        <v>12</v>
      </c>
      <c r="H88" t="s">
        <v>13</v>
      </c>
      <c r="I88" s="10" t="s">
        <v>14</v>
      </c>
      <c r="J88" s="10" t="s">
        <v>1799</v>
      </c>
      <c r="N88" s="6"/>
    </row>
    <row r="89" spans="1:14" x14ac:dyDescent="0.3">
      <c r="A89" s="10">
        <v>194859</v>
      </c>
      <c r="B89" s="20">
        <v>44932</v>
      </c>
      <c r="C89" s="10" t="s">
        <v>1344</v>
      </c>
      <c r="D89" s="21">
        <v>5000</v>
      </c>
      <c r="E89" s="10" t="s">
        <v>10</v>
      </c>
      <c r="F89" s="10" t="s">
        <v>2309</v>
      </c>
      <c r="G89" s="10" t="s">
        <v>12</v>
      </c>
      <c r="H89" t="s">
        <v>17</v>
      </c>
      <c r="I89" s="10" t="s">
        <v>14</v>
      </c>
      <c r="J89" s="10" t="s">
        <v>84</v>
      </c>
      <c r="N89" s="6"/>
    </row>
    <row r="90" spans="1:14" x14ac:dyDescent="0.3">
      <c r="A90" s="10">
        <v>194850</v>
      </c>
      <c r="B90" s="20">
        <v>44932</v>
      </c>
      <c r="C90" s="10" t="s">
        <v>499</v>
      </c>
      <c r="D90" s="21">
        <v>25000</v>
      </c>
      <c r="E90" s="10" t="s">
        <v>48</v>
      </c>
      <c r="F90" s="10" t="s">
        <v>2311</v>
      </c>
      <c r="G90" s="10" t="s">
        <v>12</v>
      </c>
      <c r="H90" t="s">
        <v>17</v>
      </c>
      <c r="I90" s="10" t="s">
        <v>14</v>
      </c>
      <c r="J90" s="10" t="s">
        <v>1838</v>
      </c>
      <c r="N90" s="6"/>
    </row>
    <row r="91" spans="1:14" x14ac:dyDescent="0.3">
      <c r="A91" s="10">
        <v>194857</v>
      </c>
      <c r="B91" s="20">
        <v>44932</v>
      </c>
      <c r="C91" s="10" t="s">
        <v>1530</v>
      </c>
      <c r="D91" s="21">
        <v>151000</v>
      </c>
      <c r="E91" s="10" t="s">
        <v>48</v>
      </c>
      <c r="F91" s="10" t="s">
        <v>2308</v>
      </c>
      <c r="G91" s="10" t="s">
        <v>12</v>
      </c>
      <c r="H91" t="s">
        <v>17</v>
      </c>
      <c r="I91" s="10" t="s">
        <v>14</v>
      </c>
      <c r="J91" s="10" t="s">
        <v>1797</v>
      </c>
      <c r="N91" s="6"/>
    </row>
    <row r="92" spans="1:14" x14ac:dyDescent="0.3">
      <c r="A92" s="10">
        <v>194858</v>
      </c>
      <c r="B92" s="20">
        <v>44932</v>
      </c>
      <c r="C92" s="10" t="s">
        <v>2277</v>
      </c>
      <c r="D92" s="21">
        <v>4000</v>
      </c>
      <c r="E92" s="10" t="s">
        <v>10</v>
      </c>
      <c r="F92" s="10" t="s">
        <v>2308</v>
      </c>
      <c r="G92" s="10" t="s">
        <v>12</v>
      </c>
      <c r="H92" t="s">
        <v>17</v>
      </c>
      <c r="I92" s="10" t="s">
        <v>14</v>
      </c>
      <c r="J92" s="10" t="s">
        <v>466</v>
      </c>
      <c r="N92" s="6"/>
    </row>
    <row r="93" spans="1:14" x14ac:dyDescent="0.3">
      <c r="A93" s="10">
        <v>194851</v>
      </c>
      <c r="B93" s="20">
        <v>44932</v>
      </c>
      <c r="C93" s="10" t="s">
        <v>552</v>
      </c>
      <c r="D93" s="21">
        <v>1000</v>
      </c>
      <c r="E93" s="10" t="s">
        <v>10</v>
      </c>
      <c r="F93" s="10" t="s">
        <v>2318</v>
      </c>
      <c r="G93" s="10" t="s">
        <v>12</v>
      </c>
      <c r="H93" t="s">
        <v>13</v>
      </c>
      <c r="I93" s="10" t="s">
        <v>14</v>
      </c>
      <c r="J93" s="10" t="s">
        <v>270</v>
      </c>
      <c r="N93" s="6"/>
    </row>
    <row r="94" spans="1:14" x14ac:dyDescent="0.3">
      <c r="A94" s="10">
        <v>194855</v>
      </c>
      <c r="B94" s="20">
        <v>44932</v>
      </c>
      <c r="C94" s="10" t="s">
        <v>1807</v>
      </c>
      <c r="D94" s="21">
        <v>50000</v>
      </c>
      <c r="E94" s="10" t="s">
        <v>48</v>
      </c>
      <c r="F94" s="10" t="s">
        <v>2307</v>
      </c>
      <c r="G94" s="10" t="s">
        <v>12</v>
      </c>
      <c r="H94" t="s">
        <v>17</v>
      </c>
      <c r="I94" s="10" t="s">
        <v>14</v>
      </c>
      <c r="J94" s="10" t="s">
        <v>63</v>
      </c>
      <c r="N94" s="6"/>
    </row>
    <row r="95" spans="1:14" x14ac:dyDescent="0.3">
      <c r="A95" s="10">
        <v>194854</v>
      </c>
      <c r="B95" s="20">
        <v>44932</v>
      </c>
      <c r="C95" s="10" t="s">
        <v>1807</v>
      </c>
      <c r="D95" s="21">
        <v>50000</v>
      </c>
      <c r="E95" s="10" t="s">
        <v>48</v>
      </c>
      <c r="F95" s="10" t="s">
        <v>2307</v>
      </c>
      <c r="G95" s="10" t="s">
        <v>12</v>
      </c>
      <c r="H95" t="s">
        <v>17</v>
      </c>
      <c r="I95" s="10" t="s">
        <v>14</v>
      </c>
      <c r="J95" s="10" t="s">
        <v>1808</v>
      </c>
      <c r="N95" s="6"/>
    </row>
    <row r="96" spans="1:14" x14ac:dyDescent="0.3">
      <c r="A96" s="10">
        <v>194852</v>
      </c>
      <c r="B96" s="20">
        <v>44932</v>
      </c>
      <c r="C96" s="10" t="s">
        <v>181</v>
      </c>
      <c r="D96" s="21">
        <v>5000</v>
      </c>
      <c r="E96" s="10" t="s">
        <v>10</v>
      </c>
      <c r="F96" s="10" t="s">
        <v>2307</v>
      </c>
      <c r="G96" s="10" t="s">
        <v>12</v>
      </c>
      <c r="H96" t="s">
        <v>13</v>
      </c>
      <c r="I96" s="10" t="s">
        <v>14</v>
      </c>
      <c r="J96" s="10" t="s">
        <v>1806</v>
      </c>
      <c r="N96" s="6"/>
    </row>
    <row r="97" spans="1:14" x14ac:dyDescent="0.3">
      <c r="A97" s="10">
        <v>194860</v>
      </c>
      <c r="B97" s="20">
        <v>44932</v>
      </c>
      <c r="C97" s="10" t="s">
        <v>269</v>
      </c>
      <c r="D97" s="21">
        <v>1000</v>
      </c>
      <c r="E97" s="10" t="s">
        <v>10</v>
      </c>
      <c r="F97" s="10" t="s">
        <v>2318</v>
      </c>
      <c r="G97" s="10" t="s">
        <v>12</v>
      </c>
      <c r="H97" t="s">
        <v>13</v>
      </c>
      <c r="I97" s="10" t="s">
        <v>14</v>
      </c>
      <c r="J97" s="10" t="s">
        <v>270</v>
      </c>
      <c r="N97" s="6"/>
    </row>
    <row r="98" spans="1:14" x14ac:dyDescent="0.3">
      <c r="A98" s="10">
        <v>194853</v>
      </c>
      <c r="B98" s="20">
        <v>44932</v>
      </c>
      <c r="C98" s="10" t="s">
        <v>1807</v>
      </c>
      <c r="D98" s="21">
        <v>50000</v>
      </c>
      <c r="E98" s="10" t="s">
        <v>48</v>
      </c>
      <c r="F98" s="10" t="s">
        <v>2307</v>
      </c>
      <c r="G98" s="10" t="s">
        <v>12</v>
      </c>
      <c r="H98" t="s">
        <v>17</v>
      </c>
      <c r="I98" s="10" t="s">
        <v>14</v>
      </c>
      <c r="J98" s="10" t="s">
        <v>140</v>
      </c>
      <c r="N98" s="6"/>
    </row>
    <row r="99" spans="1:14" x14ac:dyDescent="0.3">
      <c r="A99" s="10">
        <v>194856</v>
      </c>
      <c r="B99" s="20">
        <v>44932</v>
      </c>
      <c r="C99" s="10" t="s">
        <v>1807</v>
      </c>
      <c r="D99" s="21">
        <v>100000</v>
      </c>
      <c r="E99" s="10" t="s">
        <v>48</v>
      </c>
      <c r="F99" s="10" t="s">
        <v>2307</v>
      </c>
      <c r="G99" s="10" t="s">
        <v>12</v>
      </c>
      <c r="H99" t="s">
        <v>17</v>
      </c>
      <c r="I99" s="10" t="s">
        <v>14</v>
      </c>
      <c r="J99" s="10" t="s">
        <v>63</v>
      </c>
      <c r="N99" s="6"/>
    </row>
    <row r="100" spans="1:14" x14ac:dyDescent="0.3">
      <c r="A100" s="10">
        <v>194863</v>
      </c>
      <c r="B100" s="20">
        <v>44933</v>
      </c>
      <c r="C100" s="10" t="s">
        <v>1212</v>
      </c>
      <c r="D100" s="21">
        <v>2000</v>
      </c>
      <c r="E100" s="10" t="s">
        <v>10</v>
      </c>
      <c r="F100" s="10" t="s">
        <v>2311</v>
      </c>
      <c r="G100" s="10" t="s">
        <v>12</v>
      </c>
      <c r="H100" t="s">
        <v>19</v>
      </c>
      <c r="I100" s="10" t="s">
        <v>14</v>
      </c>
      <c r="J100" s="10" t="s">
        <v>585</v>
      </c>
      <c r="N100" s="6"/>
    </row>
    <row r="101" spans="1:14" x14ac:dyDescent="0.3">
      <c r="A101" s="10">
        <v>194864</v>
      </c>
      <c r="B101" s="20">
        <v>44933</v>
      </c>
      <c r="C101" s="10" t="s">
        <v>2140</v>
      </c>
      <c r="D101" s="21">
        <v>2500</v>
      </c>
      <c r="E101" s="10" t="s">
        <v>10</v>
      </c>
      <c r="F101" s="10" t="s">
        <v>2311</v>
      </c>
      <c r="G101" s="10" t="s">
        <v>12</v>
      </c>
      <c r="H101" t="s">
        <v>13</v>
      </c>
      <c r="I101" s="10" t="s">
        <v>14</v>
      </c>
      <c r="J101" s="10" t="s">
        <v>49</v>
      </c>
      <c r="N101" s="6"/>
    </row>
    <row r="102" spans="1:14" x14ac:dyDescent="0.3">
      <c r="A102" s="10">
        <v>194868</v>
      </c>
      <c r="B102" s="20">
        <v>44933</v>
      </c>
      <c r="C102" s="10" t="s">
        <v>498</v>
      </c>
      <c r="D102" s="21">
        <v>31000</v>
      </c>
      <c r="E102" s="10" t="s">
        <v>48</v>
      </c>
      <c r="F102" s="10" t="s">
        <v>2311</v>
      </c>
      <c r="G102" s="10" t="s">
        <v>12</v>
      </c>
      <c r="H102" t="s">
        <v>17</v>
      </c>
      <c r="I102" s="10" t="s">
        <v>14</v>
      </c>
      <c r="J102" s="10" t="s">
        <v>522</v>
      </c>
      <c r="N102" s="6"/>
    </row>
    <row r="103" spans="1:14" x14ac:dyDescent="0.3">
      <c r="A103" s="10">
        <v>194865</v>
      </c>
      <c r="B103" s="20">
        <v>44933</v>
      </c>
      <c r="C103" s="10" t="s">
        <v>2140</v>
      </c>
      <c r="D103" s="21">
        <v>2000</v>
      </c>
      <c r="E103" s="10" t="s">
        <v>10</v>
      </c>
      <c r="F103" s="10" t="s">
        <v>2311</v>
      </c>
      <c r="G103" s="10" t="s">
        <v>12</v>
      </c>
      <c r="H103" t="s">
        <v>13</v>
      </c>
      <c r="I103" s="10" t="s">
        <v>14</v>
      </c>
      <c r="J103" s="10" t="s">
        <v>134</v>
      </c>
      <c r="N103" s="6"/>
    </row>
    <row r="104" spans="1:14" x14ac:dyDescent="0.3">
      <c r="A104" s="10">
        <v>194861</v>
      </c>
      <c r="B104" s="20">
        <v>44933</v>
      </c>
      <c r="C104" s="10" t="s">
        <v>1212</v>
      </c>
      <c r="D104" s="21">
        <v>1000</v>
      </c>
      <c r="E104" s="10" t="s">
        <v>10</v>
      </c>
      <c r="F104" s="10" t="s">
        <v>2311</v>
      </c>
      <c r="G104" s="10" t="s">
        <v>12</v>
      </c>
      <c r="H104" t="s">
        <v>17</v>
      </c>
      <c r="I104" s="10" t="s">
        <v>14</v>
      </c>
      <c r="J104" s="10" t="s">
        <v>134</v>
      </c>
      <c r="N104" s="6"/>
    </row>
    <row r="105" spans="1:14" x14ac:dyDescent="0.3">
      <c r="A105" s="10">
        <v>194862</v>
      </c>
      <c r="B105" s="20">
        <v>44933</v>
      </c>
      <c r="C105" s="10" t="s">
        <v>1212</v>
      </c>
      <c r="D105" s="21">
        <v>1000</v>
      </c>
      <c r="E105" s="10" t="s">
        <v>10</v>
      </c>
      <c r="F105" s="10" t="s">
        <v>2311</v>
      </c>
      <c r="G105" s="10" t="s">
        <v>12</v>
      </c>
      <c r="H105" t="s">
        <v>13</v>
      </c>
      <c r="I105" s="10" t="s">
        <v>14</v>
      </c>
      <c r="J105" s="10" t="s">
        <v>134</v>
      </c>
      <c r="N105" s="6"/>
    </row>
    <row r="106" spans="1:14" x14ac:dyDescent="0.3">
      <c r="A106" s="10">
        <v>194869</v>
      </c>
      <c r="B106" s="20">
        <v>44933</v>
      </c>
      <c r="C106" s="10" t="s">
        <v>498</v>
      </c>
      <c r="D106" s="21">
        <v>69000</v>
      </c>
      <c r="E106" s="10" t="s">
        <v>48</v>
      </c>
      <c r="F106" s="10" t="s">
        <v>2311</v>
      </c>
      <c r="G106" s="10" t="s">
        <v>12</v>
      </c>
      <c r="H106" t="s">
        <v>13</v>
      </c>
      <c r="I106" s="10" t="s">
        <v>14</v>
      </c>
      <c r="J106" s="10" t="s">
        <v>522</v>
      </c>
      <c r="N106" s="6"/>
    </row>
    <row r="107" spans="1:14" x14ac:dyDescent="0.3">
      <c r="A107" s="10">
        <v>194875</v>
      </c>
      <c r="B107" s="20">
        <v>44933</v>
      </c>
      <c r="C107" s="10" t="s">
        <v>2144</v>
      </c>
      <c r="D107" s="21">
        <v>3000</v>
      </c>
      <c r="E107" s="10" t="s">
        <v>10</v>
      </c>
      <c r="F107" s="10" t="s">
        <v>2309</v>
      </c>
      <c r="G107" s="10" t="s">
        <v>12</v>
      </c>
      <c r="H107" t="s">
        <v>13</v>
      </c>
      <c r="I107" s="10" t="s">
        <v>14</v>
      </c>
      <c r="J107" s="10" t="s">
        <v>36</v>
      </c>
      <c r="N107" s="6"/>
    </row>
    <row r="108" spans="1:14" x14ac:dyDescent="0.3">
      <c r="A108" s="10">
        <v>194876</v>
      </c>
      <c r="B108" s="20">
        <v>44933</v>
      </c>
      <c r="C108" s="10" t="s">
        <v>2144</v>
      </c>
      <c r="D108" s="21">
        <v>6000</v>
      </c>
      <c r="E108" s="10" t="s">
        <v>10</v>
      </c>
      <c r="F108" s="10" t="s">
        <v>2309</v>
      </c>
      <c r="G108" s="10" t="s">
        <v>12</v>
      </c>
      <c r="H108" t="s">
        <v>13</v>
      </c>
      <c r="I108" s="10" t="s">
        <v>14</v>
      </c>
      <c r="J108" s="10" t="s">
        <v>84</v>
      </c>
      <c r="N108" s="6"/>
    </row>
    <row r="109" spans="1:14" x14ac:dyDescent="0.3">
      <c r="A109" s="10">
        <v>194877</v>
      </c>
      <c r="B109" s="20">
        <v>44933</v>
      </c>
      <c r="C109" s="10" t="s">
        <v>2144</v>
      </c>
      <c r="D109" s="21">
        <v>7000</v>
      </c>
      <c r="E109" s="10" t="s">
        <v>10</v>
      </c>
      <c r="F109" s="10" t="s">
        <v>2309</v>
      </c>
      <c r="G109" s="10" t="s">
        <v>12</v>
      </c>
      <c r="H109" t="s">
        <v>17</v>
      </c>
      <c r="I109" s="10" t="s">
        <v>14</v>
      </c>
      <c r="J109" s="10" t="s">
        <v>28</v>
      </c>
      <c r="N109" s="6"/>
    </row>
    <row r="110" spans="1:14" x14ac:dyDescent="0.3">
      <c r="A110" s="10">
        <v>194872</v>
      </c>
      <c r="B110" s="20">
        <v>44933</v>
      </c>
      <c r="C110" s="10" t="s">
        <v>2141</v>
      </c>
      <c r="D110" s="21">
        <v>5000</v>
      </c>
      <c r="E110" s="10" t="s">
        <v>10</v>
      </c>
      <c r="F110" s="10" t="s">
        <v>2309</v>
      </c>
      <c r="G110" s="10" t="s">
        <v>12</v>
      </c>
      <c r="H110" t="s">
        <v>13</v>
      </c>
      <c r="I110" s="10" t="s">
        <v>14</v>
      </c>
      <c r="J110" s="10" t="s">
        <v>84</v>
      </c>
      <c r="N110" s="6"/>
    </row>
    <row r="111" spans="1:14" x14ac:dyDescent="0.3">
      <c r="A111" s="10">
        <v>194873</v>
      </c>
      <c r="B111" s="20">
        <v>44933</v>
      </c>
      <c r="C111" s="10" t="s">
        <v>2141</v>
      </c>
      <c r="D111" s="21">
        <v>2500</v>
      </c>
      <c r="E111" s="10" t="s">
        <v>10</v>
      </c>
      <c r="F111" s="10" t="s">
        <v>2309</v>
      </c>
      <c r="G111" s="10" t="s">
        <v>12</v>
      </c>
      <c r="H111" t="s">
        <v>13</v>
      </c>
      <c r="I111" s="10" t="s">
        <v>14</v>
      </c>
      <c r="J111" s="10" t="s">
        <v>85</v>
      </c>
      <c r="N111" s="6"/>
    </row>
    <row r="112" spans="1:14" x14ac:dyDescent="0.3">
      <c r="A112" s="10">
        <v>194870</v>
      </c>
      <c r="B112" s="20">
        <v>44933</v>
      </c>
      <c r="C112" s="10" t="s">
        <v>783</v>
      </c>
      <c r="D112" s="21">
        <v>10000</v>
      </c>
      <c r="E112" s="10" t="s">
        <v>10</v>
      </c>
      <c r="F112" s="10" t="s">
        <v>2309</v>
      </c>
      <c r="G112" s="10" t="s">
        <v>12</v>
      </c>
      <c r="H112" t="s">
        <v>19</v>
      </c>
      <c r="I112" s="10" t="s">
        <v>14</v>
      </c>
      <c r="J112" s="10" t="s">
        <v>2143</v>
      </c>
      <c r="N112" s="6"/>
    </row>
    <row r="113" spans="1:14" x14ac:dyDescent="0.3">
      <c r="A113" s="10">
        <v>194886</v>
      </c>
      <c r="B113" s="20">
        <v>44933</v>
      </c>
      <c r="C113" s="10" t="s">
        <v>456</v>
      </c>
      <c r="D113" s="21">
        <v>10000</v>
      </c>
      <c r="E113" s="10" t="s">
        <v>10</v>
      </c>
      <c r="F113" s="10" t="s">
        <v>2307</v>
      </c>
      <c r="G113" s="10" t="s">
        <v>12</v>
      </c>
      <c r="H113" t="s">
        <v>13</v>
      </c>
      <c r="I113" s="10" t="s">
        <v>14</v>
      </c>
      <c r="J113" s="10" t="s">
        <v>65</v>
      </c>
      <c r="N113" s="6"/>
    </row>
    <row r="114" spans="1:14" x14ac:dyDescent="0.3">
      <c r="A114" s="10">
        <v>194887</v>
      </c>
      <c r="B114" s="20">
        <v>44933</v>
      </c>
      <c r="C114" s="10" t="s">
        <v>456</v>
      </c>
      <c r="D114" s="21">
        <v>2500</v>
      </c>
      <c r="E114" s="10" t="s">
        <v>10</v>
      </c>
      <c r="F114" s="10" t="s">
        <v>2307</v>
      </c>
      <c r="G114" s="10" t="s">
        <v>12</v>
      </c>
      <c r="H114" t="s">
        <v>13</v>
      </c>
      <c r="I114" s="10" t="s">
        <v>14</v>
      </c>
      <c r="J114" s="10" t="s">
        <v>1810</v>
      </c>
      <c r="N114" s="6"/>
    </row>
    <row r="115" spans="1:14" x14ac:dyDescent="0.3">
      <c r="A115" s="10">
        <v>194880</v>
      </c>
      <c r="B115" s="20">
        <v>44933</v>
      </c>
      <c r="C115" s="10" t="s">
        <v>1811</v>
      </c>
      <c r="D115" s="21">
        <v>3000</v>
      </c>
      <c r="E115" s="10" t="s">
        <v>10</v>
      </c>
      <c r="F115" s="10" t="s">
        <v>2307</v>
      </c>
      <c r="G115" s="10" t="s">
        <v>12</v>
      </c>
      <c r="H115" t="s">
        <v>13</v>
      </c>
      <c r="I115" s="10" t="s">
        <v>14</v>
      </c>
      <c r="J115" s="10" t="s">
        <v>1554</v>
      </c>
      <c r="N115" s="6"/>
    </row>
    <row r="116" spans="1:14" x14ac:dyDescent="0.3">
      <c r="A116" s="10">
        <v>194885</v>
      </c>
      <c r="B116" s="20">
        <v>44933</v>
      </c>
      <c r="C116" s="10" t="s">
        <v>456</v>
      </c>
      <c r="D116" s="21">
        <v>10000</v>
      </c>
      <c r="E116" s="10" t="s">
        <v>10</v>
      </c>
      <c r="F116" s="10" t="s">
        <v>2307</v>
      </c>
      <c r="G116" s="10" t="s">
        <v>12</v>
      </c>
      <c r="H116" t="s">
        <v>13</v>
      </c>
      <c r="I116" s="10" t="s">
        <v>14</v>
      </c>
      <c r="J116" s="10" t="s">
        <v>1809</v>
      </c>
      <c r="N116" s="6"/>
    </row>
    <row r="117" spans="1:14" x14ac:dyDescent="0.3">
      <c r="A117" s="10">
        <v>194888</v>
      </c>
      <c r="B117" s="20">
        <v>44933</v>
      </c>
      <c r="C117" s="10" t="s">
        <v>462</v>
      </c>
      <c r="D117" s="21">
        <v>5000</v>
      </c>
      <c r="E117" s="10" t="s">
        <v>10</v>
      </c>
      <c r="F117" s="10" t="s">
        <v>2307</v>
      </c>
      <c r="G117" s="10" t="s">
        <v>12</v>
      </c>
      <c r="H117" t="s">
        <v>13</v>
      </c>
      <c r="I117" s="10" t="s">
        <v>14</v>
      </c>
      <c r="J117" s="10" t="s">
        <v>1809</v>
      </c>
      <c r="N117" s="6"/>
    </row>
    <row r="118" spans="1:14" x14ac:dyDescent="0.3">
      <c r="A118" s="10">
        <v>194881</v>
      </c>
      <c r="B118" s="20">
        <v>44933</v>
      </c>
      <c r="C118" s="10" t="s">
        <v>309</v>
      </c>
      <c r="D118" s="21">
        <v>2000</v>
      </c>
      <c r="E118" s="10" t="s">
        <v>10</v>
      </c>
      <c r="F118" s="10" t="s">
        <v>2307</v>
      </c>
      <c r="G118" s="10" t="s">
        <v>88</v>
      </c>
      <c r="H118" t="s">
        <v>17</v>
      </c>
      <c r="I118" s="10" t="s">
        <v>14</v>
      </c>
      <c r="J118" s="10" t="s">
        <v>1554</v>
      </c>
      <c r="N118" s="6"/>
    </row>
    <row r="119" spans="1:14" x14ac:dyDescent="0.3">
      <c r="A119" s="10">
        <v>194882</v>
      </c>
      <c r="B119" s="20">
        <v>44933</v>
      </c>
      <c r="C119" s="10" t="s">
        <v>309</v>
      </c>
      <c r="D119" s="21">
        <v>2000</v>
      </c>
      <c r="E119" s="10" t="s">
        <v>10</v>
      </c>
      <c r="F119" s="10" t="s">
        <v>2307</v>
      </c>
      <c r="G119" s="10" t="s">
        <v>88</v>
      </c>
      <c r="H119" t="s">
        <v>17</v>
      </c>
      <c r="I119" s="10" t="s">
        <v>14</v>
      </c>
      <c r="J119" s="10" t="s">
        <v>1797</v>
      </c>
      <c r="N119" s="6"/>
    </row>
    <row r="120" spans="1:14" x14ac:dyDescent="0.3">
      <c r="A120" s="10">
        <v>194879</v>
      </c>
      <c r="B120" s="20">
        <v>44933</v>
      </c>
      <c r="C120" s="10" t="s">
        <v>307</v>
      </c>
      <c r="D120" s="21">
        <v>2000</v>
      </c>
      <c r="E120" s="10" t="s">
        <v>10</v>
      </c>
      <c r="F120" s="10" t="s">
        <v>2318</v>
      </c>
      <c r="G120" s="10" t="s">
        <v>12</v>
      </c>
      <c r="H120" t="s">
        <v>17</v>
      </c>
      <c r="I120" s="10" t="s">
        <v>14</v>
      </c>
      <c r="J120" s="10" t="s">
        <v>270</v>
      </c>
      <c r="N120" s="6"/>
    </row>
    <row r="121" spans="1:14" x14ac:dyDescent="0.3">
      <c r="A121" s="10">
        <v>194874</v>
      </c>
      <c r="B121" s="20">
        <v>44933</v>
      </c>
      <c r="C121" s="10" t="s">
        <v>410</v>
      </c>
      <c r="D121" s="21">
        <v>3500</v>
      </c>
      <c r="E121" s="10" t="s">
        <v>10</v>
      </c>
      <c r="F121" s="10" t="s">
        <v>2329</v>
      </c>
      <c r="G121" s="10" t="s">
        <v>12</v>
      </c>
      <c r="H121" t="s">
        <v>17</v>
      </c>
      <c r="I121" s="10" t="s">
        <v>14</v>
      </c>
      <c r="J121" s="10" t="s">
        <v>2036</v>
      </c>
      <c r="N121" s="6"/>
    </row>
    <row r="122" spans="1:14" x14ac:dyDescent="0.3">
      <c r="A122" s="10">
        <v>194884</v>
      </c>
      <c r="B122" s="20">
        <v>44933</v>
      </c>
      <c r="C122" s="10" t="s">
        <v>1227</v>
      </c>
      <c r="D122" s="21">
        <v>2000</v>
      </c>
      <c r="E122" s="10" t="s">
        <v>10</v>
      </c>
      <c r="F122" s="10" t="s">
        <v>2311</v>
      </c>
      <c r="G122" s="10" t="s">
        <v>12</v>
      </c>
      <c r="H122" t="s">
        <v>17</v>
      </c>
      <c r="I122" s="10" t="s">
        <v>14</v>
      </c>
      <c r="J122" s="10" t="s">
        <v>549</v>
      </c>
      <c r="N122" s="6"/>
    </row>
    <row r="123" spans="1:14" x14ac:dyDescent="0.3">
      <c r="A123" s="10">
        <v>194883</v>
      </c>
      <c r="B123" s="20">
        <v>44933</v>
      </c>
      <c r="C123" s="10" t="s">
        <v>1227</v>
      </c>
      <c r="D123" s="21">
        <v>2000</v>
      </c>
      <c r="E123" s="10" t="s">
        <v>10</v>
      </c>
      <c r="F123" s="10" t="s">
        <v>2311</v>
      </c>
      <c r="G123" s="10" t="s">
        <v>12</v>
      </c>
      <c r="H123" t="s">
        <v>17</v>
      </c>
      <c r="I123" s="10" t="s">
        <v>14</v>
      </c>
      <c r="J123" s="10" t="s">
        <v>49</v>
      </c>
      <c r="N123" s="6"/>
    </row>
    <row r="124" spans="1:14" x14ac:dyDescent="0.3">
      <c r="A124" s="10">
        <v>194871</v>
      </c>
      <c r="B124" s="20">
        <v>44933</v>
      </c>
      <c r="C124" s="10" t="s">
        <v>410</v>
      </c>
      <c r="D124" s="21">
        <v>4000</v>
      </c>
      <c r="E124" s="10" t="s">
        <v>10</v>
      </c>
      <c r="F124" s="10" t="s">
        <v>2329</v>
      </c>
      <c r="G124" s="10" t="s">
        <v>12</v>
      </c>
      <c r="H124" t="s">
        <v>17</v>
      </c>
      <c r="I124" s="10" t="s">
        <v>14</v>
      </c>
      <c r="J124" s="10" t="s">
        <v>395</v>
      </c>
      <c r="N124" s="6"/>
    </row>
    <row r="125" spans="1:14" x14ac:dyDescent="0.3">
      <c r="A125" s="10">
        <v>194878</v>
      </c>
      <c r="B125" s="20">
        <v>44933</v>
      </c>
      <c r="C125" s="10" t="s">
        <v>214</v>
      </c>
      <c r="D125" s="21">
        <v>2000</v>
      </c>
      <c r="E125" s="10" t="s">
        <v>10</v>
      </c>
      <c r="F125" s="10" t="s">
        <v>2318</v>
      </c>
      <c r="G125" s="10" t="s">
        <v>12</v>
      </c>
      <c r="H125" t="s">
        <v>17</v>
      </c>
      <c r="I125" s="10" t="s">
        <v>14</v>
      </c>
      <c r="J125" s="10" t="s">
        <v>177</v>
      </c>
      <c r="N125" s="6"/>
    </row>
    <row r="126" spans="1:14" x14ac:dyDescent="0.3">
      <c r="A126" s="10">
        <v>194866</v>
      </c>
      <c r="B126" s="20">
        <v>44933</v>
      </c>
      <c r="C126" s="10" t="s">
        <v>459</v>
      </c>
      <c r="D126" s="21">
        <v>2000</v>
      </c>
      <c r="E126" s="10" t="s">
        <v>10</v>
      </c>
      <c r="F126" s="10" t="s">
        <v>2329</v>
      </c>
      <c r="G126" s="10" t="s">
        <v>12</v>
      </c>
      <c r="H126" t="s">
        <v>13</v>
      </c>
      <c r="I126" s="10" t="s">
        <v>14</v>
      </c>
      <c r="J126" s="10" t="s">
        <v>587</v>
      </c>
      <c r="N126" s="6"/>
    </row>
    <row r="127" spans="1:14" x14ac:dyDescent="0.3">
      <c r="A127" s="10">
        <v>194867</v>
      </c>
      <c r="B127" s="20">
        <v>44933</v>
      </c>
      <c r="C127" s="10" t="s">
        <v>459</v>
      </c>
      <c r="D127" s="21">
        <v>2000</v>
      </c>
      <c r="E127" s="10" t="s">
        <v>10</v>
      </c>
      <c r="F127" s="10" t="s">
        <v>2329</v>
      </c>
      <c r="G127" s="10" t="s">
        <v>12</v>
      </c>
      <c r="H127" t="s">
        <v>13</v>
      </c>
      <c r="I127" s="10" t="s">
        <v>14</v>
      </c>
      <c r="J127" s="10" t="s">
        <v>395</v>
      </c>
      <c r="N127" s="6"/>
    </row>
    <row r="128" spans="1:14" x14ac:dyDescent="0.3">
      <c r="A128" s="10">
        <v>194889</v>
      </c>
      <c r="B128" s="20">
        <v>44934</v>
      </c>
      <c r="C128" s="10" t="s">
        <v>2275</v>
      </c>
      <c r="D128" s="21">
        <v>2500</v>
      </c>
      <c r="E128" s="10" t="s">
        <v>10</v>
      </c>
      <c r="F128" s="10" t="s">
        <v>2308</v>
      </c>
      <c r="G128" s="10" t="s">
        <v>12</v>
      </c>
      <c r="H128" t="s">
        <v>17</v>
      </c>
      <c r="I128" s="10" t="s">
        <v>14</v>
      </c>
      <c r="J128" s="10" t="s">
        <v>250</v>
      </c>
      <c r="N128" s="6"/>
    </row>
    <row r="129" spans="1:14" x14ac:dyDescent="0.3">
      <c r="A129" s="10">
        <v>194904</v>
      </c>
      <c r="B129" s="20">
        <v>44935</v>
      </c>
      <c r="C129" s="10" t="s">
        <v>2139</v>
      </c>
      <c r="D129" s="21">
        <v>500</v>
      </c>
      <c r="E129" s="10" t="s">
        <v>10</v>
      </c>
      <c r="F129" s="10" t="s">
        <v>2311</v>
      </c>
      <c r="G129" s="10" t="s">
        <v>12</v>
      </c>
      <c r="H129" t="s">
        <v>17</v>
      </c>
      <c r="I129" s="10" t="s">
        <v>14</v>
      </c>
      <c r="J129" s="10" t="s">
        <v>49</v>
      </c>
      <c r="N129" s="6"/>
    </row>
    <row r="130" spans="1:14" x14ac:dyDescent="0.3">
      <c r="A130" s="10">
        <v>194905</v>
      </c>
      <c r="B130" s="20">
        <v>44935</v>
      </c>
      <c r="C130" s="10" t="s">
        <v>2139</v>
      </c>
      <c r="D130" s="21">
        <v>1500</v>
      </c>
      <c r="E130" s="10" t="s">
        <v>10</v>
      </c>
      <c r="F130" s="10" t="s">
        <v>2311</v>
      </c>
      <c r="G130" s="10" t="s">
        <v>12</v>
      </c>
      <c r="H130" t="s">
        <v>13</v>
      </c>
      <c r="I130" s="10" t="s">
        <v>14</v>
      </c>
      <c r="J130" s="10" t="s">
        <v>49</v>
      </c>
      <c r="N130" s="6"/>
    </row>
    <row r="131" spans="1:14" x14ac:dyDescent="0.3">
      <c r="A131" s="10">
        <v>194892</v>
      </c>
      <c r="B131" s="20">
        <v>44935</v>
      </c>
      <c r="C131" s="10" t="s">
        <v>282</v>
      </c>
      <c r="D131" s="21">
        <v>5000</v>
      </c>
      <c r="E131" s="10" t="s">
        <v>10</v>
      </c>
      <c r="F131" s="10" t="s">
        <v>2318</v>
      </c>
      <c r="G131" s="10" t="s">
        <v>12</v>
      </c>
      <c r="H131" t="s">
        <v>17</v>
      </c>
      <c r="I131" s="10" t="s">
        <v>14</v>
      </c>
      <c r="J131" s="10" t="s">
        <v>177</v>
      </c>
      <c r="N131" s="6"/>
    </row>
    <row r="132" spans="1:14" x14ac:dyDescent="0.3">
      <c r="A132" s="10">
        <v>194898</v>
      </c>
      <c r="B132" s="20">
        <v>44935</v>
      </c>
      <c r="C132" s="10" t="s">
        <v>1626</v>
      </c>
      <c r="D132" s="21">
        <v>2000</v>
      </c>
      <c r="E132" s="10" t="s">
        <v>10</v>
      </c>
      <c r="F132" s="10" t="s">
        <v>2329</v>
      </c>
      <c r="G132" s="10" t="s">
        <v>88</v>
      </c>
      <c r="H132" t="s">
        <v>17</v>
      </c>
      <c r="I132" s="10" t="s">
        <v>14</v>
      </c>
      <c r="J132" s="10" t="s">
        <v>395</v>
      </c>
      <c r="N132" s="6"/>
    </row>
    <row r="133" spans="1:14" x14ac:dyDescent="0.3">
      <c r="A133" s="10">
        <v>194903</v>
      </c>
      <c r="B133" s="20">
        <v>44935</v>
      </c>
      <c r="C133" s="10" t="s">
        <v>2145</v>
      </c>
      <c r="D133" s="21">
        <v>3000</v>
      </c>
      <c r="E133" s="10" t="s">
        <v>10</v>
      </c>
      <c r="F133" s="10" t="s">
        <v>2309</v>
      </c>
      <c r="G133" s="10" t="s">
        <v>12</v>
      </c>
      <c r="H133" t="s">
        <v>17</v>
      </c>
      <c r="I133" s="10" t="s">
        <v>14</v>
      </c>
      <c r="J133" s="10" t="s">
        <v>84</v>
      </c>
      <c r="N133" s="6"/>
    </row>
    <row r="134" spans="1:14" x14ac:dyDescent="0.3">
      <c r="A134" s="10">
        <v>194902</v>
      </c>
      <c r="B134" s="20">
        <v>44935</v>
      </c>
      <c r="C134" s="10" t="s">
        <v>2146</v>
      </c>
      <c r="D134" s="21">
        <v>10000</v>
      </c>
      <c r="E134" s="10" t="s">
        <v>10</v>
      </c>
      <c r="F134" s="10" t="s">
        <v>2309</v>
      </c>
      <c r="G134" s="10" t="s">
        <v>12</v>
      </c>
      <c r="H134" t="s">
        <v>13</v>
      </c>
      <c r="I134" s="10" t="s">
        <v>14</v>
      </c>
      <c r="J134" s="10" t="s">
        <v>28</v>
      </c>
      <c r="N134" s="6"/>
    </row>
    <row r="135" spans="1:14" x14ac:dyDescent="0.3">
      <c r="A135" s="10">
        <v>194894</v>
      </c>
      <c r="B135" s="20">
        <v>44935</v>
      </c>
      <c r="C135" s="10" t="s">
        <v>1530</v>
      </c>
      <c r="D135" s="21">
        <v>27000</v>
      </c>
      <c r="E135" s="10" t="s">
        <v>48</v>
      </c>
      <c r="F135" s="10" t="s">
        <v>2308</v>
      </c>
      <c r="G135" s="10" t="s">
        <v>12</v>
      </c>
      <c r="H135" t="s">
        <v>17</v>
      </c>
      <c r="I135" s="10" t="s">
        <v>14</v>
      </c>
      <c r="J135" s="10" t="s">
        <v>1797</v>
      </c>
      <c r="N135" s="6"/>
    </row>
    <row r="136" spans="1:14" x14ac:dyDescent="0.3">
      <c r="A136" s="10">
        <v>194900</v>
      </c>
      <c r="B136" s="20">
        <v>44935</v>
      </c>
      <c r="C136" s="10" t="s">
        <v>2146</v>
      </c>
      <c r="D136" s="21">
        <v>10000</v>
      </c>
      <c r="E136" s="10" t="s">
        <v>10</v>
      </c>
      <c r="F136" s="10" t="s">
        <v>2309</v>
      </c>
      <c r="G136" s="10" t="s">
        <v>12</v>
      </c>
      <c r="H136" t="s">
        <v>13</v>
      </c>
      <c r="I136" s="10" t="s">
        <v>14</v>
      </c>
      <c r="J136" s="10" t="s">
        <v>84</v>
      </c>
      <c r="N136" s="6"/>
    </row>
    <row r="137" spans="1:14" x14ac:dyDescent="0.3">
      <c r="A137" s="10">
        <v>194901</v>
      </c>
      <c r="B137" s="20">
        <v>44935</v>
      </c>
      <c r="C137" s="10" t="s">
        <v>2146</v>
      </c>
      <c r="D137" s="21">
        <v>10000</v>
      </c>
      <c r="E137" s="10" t="s">
        <v>10</v>
      </c>
      <c r="F137" s="10" t="s">
        <v>2309</v>
      </c>
      <c r="G137" s="10" t="s">
        <v>12</v>
      </c>
      <c r="H137" t="s">
        <v>13</v>
      </c>
      <c r="I137" s="10" t="s">
        <v>14</v>
      </c>
      <c r="J137" s="10" t="s">
        <v>85</v>
      </c>
      <c r="N137" s="6"/>
    </row>
    <row r="138" spans="1:14" x14ac:dyDescent="0.3">
      <c r="A138" s="10">
        <v>194891</v>
      </c>
      <c r="B138" s="20">
        <v>44935</v>
      </c>
      <c r="C138" s="10" t="s">
        <v>282</v>
      </c>
      <c r="D138" s="21">
        <v>5000</v>
      </c>
      <c r="E138" s="10" t="s">
        <v>10</v>
      </c>
      <c r="F138" s="10" t="s">
        <v>2318</v>
      </c>
      <c r="G138" s="10" t="s">
        <v>12</v>
      </c>
      <c r="H138" t="s">
        <v>17</v>
      </c>
      <c r="I138" s="10" t="s">
        <v>14</v>
      </c>
      <c r="J138" s="10" t="s">
        <v>270</v>
      </c>
      <c r="N138" s="6"/>
    </row>
    <row r="139" spans="1:14" x14ac:dyDescent="0.3">
      <c r="A139" s="10">
        <v>194899</v>
      </c>
      <c r="B139" s="20">
        <v>44935</v>
      </c>
      <c r="C139" s="10" t="s">
        <v>989</v>
      </c>
      <c r="D139" s="21">
        <v>5000</v>
      </c>
      <c r="E139" s="10" t="s">
        <v>10</v>
      </c>
      <c r="F139" s="10" t="s">
        <v>2307</v>
      </c>
      <c r="G139" s="10" t="s">
        <v>12</v>
      </c>
      <c r="H139" t="s">
        <v>13</v>
      </c>
      <c r="I139" s="10" t="s">
        <v>14</v>
      </c>
      <c r="J139" s="10" t="s">
        <v>22</v>
      </c>
      <c r="N139" s="6"/>
    </row>
    <row r="140" spans="1:14" x14ac:dyDescent="0.3">
      <c r="A140" s="10">
        <v>194950</v>
      </c>
      <c r="B140" s="20">
        <v>44935</v>
      </c>
      <c r="C140" s="10" t="s">
        <v>1814</v>
      </c>
      <c r="D140" s="21">
        <v>4000</v>
      </c>
      <c r="E140" s="10" t="s">
        <v>10</v>
      </c>
      <c r="F140" s="10" t="s">
        <v>2307</v>
      </c>
      <c r="G140" s="10" t="s">
        <v>12</v>
      </c>
      <c r="H140" t="s">
        <v>17</v>
      </c>
      <c r="I140" s="10" t="s">
        <v>14</v>
      </c>
      <c r="J140" s="10" t="s">
        <v>1815</v>
      </c>
      <c r="N140" s="6"/>
    </row>
    <row r="141" spans="1:14" x14ac:dyDescent="0.3">
      <c r="A141" s="10">
        <v>194893</v>
      </c>
      <c r="B141" s="20">
        <v>44935</v>
      </c>
      <c r="C141" s="10" t="s">
        <v>940</v>
      </c>
      <c r="D141" s="21">
        <v>3000</v>
      </c>
      <c r="E141" s="10" t="s">
        <v>10</v>
      </c>
      <c r="F141" s="10" t="s">
        <v>2307</v>
      </c>
      <c r="G141" s="10" t="s">
        <v>12</v>
      </c>
      <c r="H141" t="s">
        <v>13</v>
      </c>
      <c r="I141" s="10" t="s">
        <v>14</v>
      </c>
      <c r="J141" s="10" t="s">
        <v>1813</v>
      </c>
      <c r="N141" s="6"/>
    </row>
    <row r="142" spans="1:14" x14ac:dyDescent="0.3">
      <c r="A142" s="10">
        <v>194897</v>
      </c>
      <c r="B142" s="20">
        <v>44935</v>
      </c>
      <c r="C142" s="10" t="s">
        <v>1812</v>
      </c>
      <c r="D142" s="21">
        <v>2500</v>
      </c>
      <c r="E142" s="10" t="s">
        <v>10</v>
      </c>
      <c r="F142" s="10" t="s">
        <v>2307</v>
      </c>
      <c r="G142" s="10" t="s">
        <v>12</v>
      </c>
      <c r="H142" t="s">
        <v>13</v>
      </c>
      <c r="I142" s="10" t="s">
        <v>14</v>
      </c>
      <c r="J142" s="10" t="s">
        <v>22</v>
      </c>
      <c r="N142" s="6"/>
    </row>
    <row r="143" spans="1:14" x14ac:dyDescent="0.3">
      <c r="A143" s="10">
        <v>194890</v>
      </c>
      <c r="B143" s="20">
        <v>44935</v>
      </c>
      <c r="C143" s="10" t="s">
        <v>1001</v>
      </c>
      <c r="D143" s="21">
        <v>2000</v>
      </c>
      <c r="E143" s="10" t="s">
        <v>10</v>
      </c>
      <c r="F143" s="10" t="s">
        <v>2307</v>
      </c>
      <c r="G143" s="10" t="s">
        <v>12</v>
      </c>
      <c r="H143" t="s">
        <v>13</v>
      </c>
      <c r="I143" s="10" t="s">
        <v>14</v>
      </c>
      <c r="J143" s="10" t="s">
        <v>22</v>
      </c>
      <c r="N143" s="6"/>
    </row>
    <row r="144" spans="1:14" x14ac:dyDescent="0.3">
      <c r="A144" s="10">
        <v>194951</v>
      </c>
      <c r="B144" s="20">
        <v>44935</v>
      </c>
      <c r="C144" s="10" t="s">
        <v>1814</v>
      </c>
      <c r="D144" s="21">
        <v>1000</v>
      </c>
      <c r="E144" s="10" t="s">
        <v>10</v>
      </c>
      <c r="F144" s="10" t="s">
        <v>2307</v>
      </c>
      <c r="G144" s="10" t="s">
        <v>12</v>
      </c>
      <c r="H144" t="s">
        <v>17</v>
      </c>
      <c r="I144" s="10" t="s">
        <v>14</v>
      </c>
      <c r="J144" s="10" t="s">
        <v>576</v>
      </c>
      <c r="N144" s="6"/>
    </row>
    <row r="145" spans="1:14" x14ac:dyDescent="0.3">
      <c r="A145" s="10">
        <v>194895</v>
      </c>
      <c r="B145" s="20">
        <v>44935</v>
      </c>
      <c r="C145" s="10" t="s">
        <v>1141</v>
      </c>
      <c r="D145" s="21">
        <v>1500</v>
      </c>
      <c r="E145" s="10" t="s">
        <v>10</v>
      </c>
      <c r="F145" s="10" t="s">
        <v>2318</v>
      </c>
      <c r="G145" s="10" t="s">
        <v>12</v>
      </c>
      <c r="H145" t="s">
        <v>13</v>
      </c>
      <c r="I145" s="10" t="s">
        <v>14</v>
      </c>
      <c r="J145" s="10" t="s">
        <v>270</v>
      </c>
      <c r="N145" s="6"/>
    </row>
    <row r="146" spans="1:14" x14ac:dyDescent="0.3">
      <c r="A146" s="10">
        <v>194896</v>
      </c>
      <c r="B146" s="20">
        <v>44935</v>
      </c>
      <c r="C146" s="10" t="s">
        <v>1126</v>
      </c>
      <c r="D146" s="21">
        <v>1000</v>
      </c>
      <c r="E146" s="10" t="s">
        <v>10</v>
      </c>
      <c r="F146" s="10" t="s">
        <v>2318</v>
      </c>
      <c r="G146" s="10" t="s">
        <v>12</v>
      </c>
      <c r="H146" t="s">
        <v>13</v>
      </c>
      <c r="I146" s="10" t="s">
        <v>14</v>
      </c>
      <c r="J146" s="10" t="s">
        <v>270</v>
      </c>
      <c r="N146" s="6"/>
    </row>
    <row r="147" spans="1:14" x14ac:dyDescent="0.3">
      <c r="A147" s="10">
        <v>194953</v>
      </c>
      <c r="B147" s="20">
        <v>44935</v>
      </c>
      <c r="C147" s="10" t="s">
        <v>61</v>
      </c>
      <c r="D147" s="21">
        <v>5000</v>
      </c>
      <c r="E147" s="10" t="s">
        <v>10</v>
      </c>
      <c r="F147" s="10" t="s">
        <v>2307</v>
      </c>
      <c r="G147" s="10" t="s">
        <v>12</v>
      </c>
      <c r="H147" t="s">
        <v>17</v>
      </c>
      <c r="I147" s="10" t="s">
        <v>14</v>
      </c>
      <c r="J147" s="10" t="s">
        <v>576</v>
      </c>
      <c r="N147" s="6"/>
    </row>
    <row r="148" spans="1:14" x14ac:dyDescent="0.3">
      <c r="A148" s="10">
        <v>194952</v>
      </c>
      <c r="B148" s="20">
        <v>44935</v>
      </c>
      <c r="C148" s="10" t="s">
        <v>1814</v>
      </c>
      <c r="D148" s="21">
        <v>2500</v>
      </c>
      <c r="E148" s="10" t="s">
        <v>10</v>
      </c>
      <c r="F148" s="10" t="s">
        <v>2307</v>
      </c>
      <c r="G148" s="10" t="s">
        <v>12</v>
      </c>
      <c r="H148" t="s">
        <v>13</v>
      </c>
      <c r="I148" s="10" t="s">
        <v>14</v>
      </c>
      <c r="J148" s="10" t="s">
        <v>576</v>
      </c>
      <c r="N148" s="6"/>
    </row>
    <row r="149" spans="1:14" x14ac:dyDescent="0.3">
      <c r="A149" s="10">
        <v>194954</v>
      </c>
      <c r="B149" s="20">
        <v>44935</v>
      </c>
      <c r="C149" s="10" t="s">
        <v>61</v>
      </c>
      <c r="D149" s="21">
        <v>7000</v>
      </c>
      <c r="E149" s="10" t="s">
        <v>10</v>
      </c>
      <c r="F149" s="10" t="s">
        <v>2307</v>
      </c>
      <c r="G149" s="10" t="s">
        <v>12</v>
      </c>
      <c r="H149" t="s">
        <v>13</v>
      </c>
      <c r="I149" s="10" t="s">
        <v>14</v>
      </c>
      <c r="J149" s="10" t="s">
        <v>22</v>
      </c>
      <c r="N149" s="6"/>
    </row>
    <row r="150" spans="1:14" x14ac:dyDescent="0.3">
      <c r="A150" s="10">
        <v>194922</v>
      </c>
      <c r="B150" s="20">
        <v>44936</v>
      </c>
      <c r="C150" s="10" t="s">
        <v>2147</v>
      </c>
      <c r="D150" s="21">
        <v>10000</v>
      </c>
      <c r="E150" s="10" t="s">
        <v>10</v>
      </c>
      <c r="F150" s="10" t="s">
        <v>2309</v>
      </c>
      <c r="G150" s="10" t="s">
        <v>12</v>
      </c>
      <c r="H150" t="s">
        <v>13</v>
      </c>
      <c r="I150" s="10" t="s">
        <v>14</v>
      </c>
      <c r="J150" s="10" t="s">
        <v>84</v>
      </c>
      <c r="N150" s="6"/>
    </row>
    <row r="151" spans="1:14" x14ac:dyDescent="0.3">
      <c r="A151" s="10">
        <v>194921</v>
      </c>
      <c r="B151" s="20">
        <v>44936</v>
      </c>
      <c r="C151" s="10" t="s">
        <v>1346</v>
      </c>
      <c r="D151" s="21">
        <v>2500</v>
      </c>
      <c r="E151" s="10" t="s">
        <v>10</v>
      </c>
      <c r="F151" s="10" t="s">
        <v>2309</v>
      </c>
      <c r="G151" s="10" t="s">
        <v>12</v>
      </c>
      <c r="H151" t="s">
        <v>17</v>
      </c>
      <c r="I151" s="10" t="s">
        <v>14</v>
      </c>
      <c r="J151" s="10" t="s">
        <v>85</v>
      </c>
      <c r="N151" s="6"/>
    </row>
    <row r="152" spans="1:14" x14ac:dyDescent="0.3">
      <c r="A152" s="10">
        <v>194916</v>
      </c>
      <c r="B152" s="20">
        <v>44936</v>
      </c>
      <c r="C152" s="10" t="s">
        <v>1322</v>
      </c>
      <c r="D152" s="21">
        <v>2500</v>
      </c>
      <c r="E152" s="10" t="s">
        <v>10</v>
      </c>
      <c r="F152" s="10" t="s">
        <v>2309</v>
      </c>
      <c r="G152" s="10" t="s">
        <v>12</v>
      </c>
      <c r="H152" t="s">
        <v>19</v>
      </c>
      <c r="I152" s="10" t="s">
        <v>14</v>
      </c>
      <c r="J152" s="10" t="s">
        <v>626</v>
      </c>
      <c r="N152" s="6"/>
    </row>
    <row r="153" spans="1:14" x14ac:dyDescent="0.3">
      <c r="A153" s="10">
        <v>194917</v>
      </c>
      <c r="B153" s="20">
        <v>44936</v>
      </c>
      <c r="C153" s="10" t="s">
        <v>1322</v>
      </c>
      <c r="D153" s="21">
        <v>5000</v>
      </c>
      <c r="E153" s="10" t="s">
        <v>10</v>
      </c>
      <c r="F153" s="10" t="s">
        <v>2309</v>
      </c>
      <c r="G153" s="10" t="s">
        <v>12</v>
      </c>
      <c r="H153" t="s">
        <v>13</v>
      </c>
      <c r="I153" s="10" t="s">
        <v>14</v>
      </c>
      <c r="J153" s="10" t="s">
        <v>84</v>
      </c>
      <c r="N153" s="6"/>
    </row>
    <row r="154" spans="1:14" x14ac:dyDescent="0.3">
      <c r="A154" s="10">
        <v>194931</v>
      </c>
      <c r="B154" s="20">
        <v>44936</v>
      </c>
      <c r="C154" s="10" t="s">
        <v>498</v>
      </c>
      <c r="D154" s="21">
        <v>100000</v>
      </c>
      <c r="E154" s="10" t="s">
        <v>48</v>
      </c>
      <c r="F154" s="10" t="s">
        <v>2311</v>
      </c>
      <c r="G154" s="10" t="s">
        <v>12</v>
      </c>
      <c r="H154" t="s">
        <v>17</v>
      </c>
      <c r="I154" s="10" t="s">
        <v>14</v>
      </c>
      <c r="J154" s="10" t="s">
        <v>522</v>
      </c>
      <c r="N154" s="6"/>
    </row>
    <row r="155" spans="1:14" x14ac:dyDescent="0.3">
      <c r="A155" s="10">
        <v>194915</v>
      </c>
      <c r="B155" s="20">
        <v>44936</v>
      </c>
      <c r="C155" s="10" t="s">
        <v>2138</v>
      </c>
      <c r="D155" s="21">
        <v>26000</v>
      </c>
      <c r="E155" s="10" t="s">
        <v>48</v>
      </c>
      <c r="F155" s="10" t="s">
        <v>2311</v>
      </c>
      <c r="G155" s="10" t="s">
        <v>12</v>
      </c>
      <c r="H155" t="s">
        <v>17</v>
      </c>
      <c r="I155" s="10" t="s">
        <v>14</v>
      </c>
      <c r="J155" s="10" t="s">
        <v>416</v>
      </c>
      <c r="N155" s="6"/>
    </row>
    <row r="156" spans="1:14" x14ac:dyDescent="0.3">
      <c r="A156" s="10">
        <v>194912</v>
      </c>
      <c r="B156" s="20">
        <v>44936</v>
      </c>
      <c r="C156" s="10" t="s">
        <v>2138</v>
      </c>
      <c r="D156" s="21">
        <v>60000</v>
      </c>
      <c r="E156" s="10" t="s">
        <v>48</v>
      </c>
      <c r="F156" s="10" t="s">
        <v>2311</v>
      </c>
      <c r="G156" s="10" t="s">
        <v>12</v>
      </c>
      <c r="H156" t="s">
        <v>17</v>
      </c>
      <c r="I156" s="10" t="s">
        <v>14</v>
      </c>
      <c r="J156" s="10" t="s">
        <v>1859</v>
      </c>
      <c r="N156" s="6"/>
    </row>
    <row r="157" spans="1:14" x14ac:dyDescent="0.3">
      <c r="A157" s="10">
        <v>194927</v>
      </c>
      <c r="B157" s="20">
        <v>44936</v>
      </c>
      <c r="C157" s="10" t="s">
        <v>1762</v>
      </c>
      <c r="D157" s="21">
        <v>2000</v>
      </c>
      <c r="E157" s="10" t="s">
        <v>10</v>
      </c>
      <c r="F157" s="10" t="s">
        <v>2317</v>
      </c>
      <c r="G157" s="10" t="s">
        <v>12</v>
      </c>
      <c r="H157" t="s">
        <v>13</v>
      </c>
      <c r="I157" s="10" t="s">
        <v>14</v>
      </c>
      <c r="J157" s="10" t="s">
        <v>2270</v>
      </c>
      <c r="N157" s="6"/>
    </row>
    <row r="158" spans="1:14" x14ac:dyDescent="0.3">
      <c r="A158" s="10">
        <v>194926</v>
      </c>
      <c r="B158" s="20">
        <v>44936</v>
      </c>
      <c r="C158" s="10" t="s">
        <v>1762</v>
      </c>
      <c r="D158" s="21">
        <v>3000</v>
      </c>
      <c r="E158" s="10" t="s">
        <v>10</v>
      </c>
      <c r="F158" s="10" t="s">
        <v>2317</v>
      </c>
      <c r="G158" s="10" t="s">
        <v>12</v>
      </c>
      <c r="H158" t="s">
        <v>13</v>
      </c>
      <c r="I158" s="10" t="s">
        <v>14</v>
      </c>
      <c r="J158" s="10" t="s">
        <v>847</v>
      </c>
      <c r="N158" s="6"/>
    </row>
    <row r="159" spans="1:14" x14ac:dyDescent="0.3">
      <c r="A159" s="10">
        <v>194933</v>
      </c>
      <c r="B159" s="20">
        <v>44936</v>
      </c>
      <c r="C159" s="10" t="s">
        <v>815</v>
      </c>
      <c r="D159" s="21">
        <v>2000</v>
      </c>
      <c r="E159" s="10" t="s">
        <v>10</v>
      </c>
      <c r="F159" s="10" t="s">
        <v>2317</v>
      </c>
      <c r="G159" s="10" t="s">
        <v>12</v>
      </c>
      <c r="H159" t="s">
        <v>13</v>
      </c>
      <c r="I159" s="10" t="s">
        <v>14</v>
      </c>
      <c r="J159" s="10" t="s">
        <v>63</v>
      </c>
      <c r="N159" s="6"/>
    </row>
    <row r="160" spans="1:14" x14ac:dyDescent="0.3">
      <c r="A160" s="10">
        <v>194920</v>
      </c>
      <c r="B160" s="20">
        <v>44936</v>
      </c>
      <c r="C160" s="10" t="s">
        <v>1346</v>
      </c>
      <c r="D160" s="21">
        <v>2500</v>
      </c>
      <c r="E160" s="10" t="s">
        <v>10</v>
      </c>
      <c r="F160" s="10" t="s">
        <v>2309</v>
      </c>
      <c r="G160" s="10" t="s">
        <v>12</v>
      </c>
      <c r="H160" t="s">
        <v>17</v>
      </c>
      <c r="I160" s="10" t="s">
        <v>14</v>
      </c>
      <c r="J160" s="10" t="s">
        <v>84</v>
      </c>
      <c r="N160" s="6"/>
    </row>
    <row r="161" spans="1:14" x14ac:dyDescent="0.3">
      <c r="A161" s="10">
        <v>194923</v>
      </c>
      <c r="B161" s="20">
        <v>44936</v>
      </c>
      <c r="C161" s="10" t="s">
        <v>613</v>
      </c>
      <c r="D161" s="21">
        <v>4000</v>
      </c>
      <c r="E161" s="10" t="s">
        <v>10</v>
      </c>
      <c r="F161" s="10" t="s">
        <v>2309</v>
      </c>
      <c r="G161" s="10" t="s">
        <v>12</v>
      </c>
      <c r="H161" t="s">
        <v>13</v>
      </c>
      <c r="I161" s="10" t="s">
        <v>14</v>
      </c>
      <c r="J161" s="10" t="s">
        <v>84</v>
      </c>
      <c r="N161" s="6"/>
    </row>
    <row r="162" spans="1:14" x14ac:dyDescent="0.3">
      <c r="A162" s="10">
        <v>194918</v>
      </c>
      <c r="B162" s="20">
        <v>44936</v>
      </c>
      <c r="C162" s="10" t="s">
        <v>1322</v>
      </c>
      <c r="D162" s="21">
        <v>2500</v>
      </c>
      <c r="E162" s="10" t="s">
        <v>10</v>
      </c>
      <c r="F162" s="10" t="s">
        <v>2309</v>
      </c>
      <c r="G162" s="10" t="s">
        <v>12</v>
      </c>
      <c r="H162" t="s">
        <v>13</v>
      </c>
      <c r="I162" s="10" t="s">
        <v>14</v>
      </c>
      <c r="J162" s="10" t="s">
        <v>2156</v>
      </c>
      <c r="N162" s="6"/>
    </row>
    <row r="163" spans="1:14" x14ac:dyDescent="0.3">
      <c r="A163" s="10">
        <v>194919</v>
      </c>
      <c r="B163" s="20">
        <v>44936</v>
      </c>
      <c r="C163" s="10" t="s">
        <v>1322</v>
      </c>
      <c r="D163" s="21">
        <v>5000</v>
      </c>
      <c r="E163" s="10" t="s">
        <v>10</v>
      </c>
      <c r="F163" s="10" t="s">
        <v>2309</v>
      </c>
      <c r="G163" s="10" t="s">
        <v>12</v>
      </c>
      <c r="H163" t="s">
        <v>17</v>
      </c>
      <c r="I163" s="10" t="s">
        <v>14</v>
      </c>
      <c r="J163" s="10" t="s">
        <v>2156</v>
      </c>
      <c r="N163" s="6"/>
    </row>
    <row r="164" spans="1:14" x14ac:dyDescent="0.3">
      <c r="A164" s="10">
        <v>194906</v>
      </c>
      <c r="B164" s="20">
        <v>44936</v>
      </c>
      <c r="C164" s="10" t="s">
        <v>1126</v>
      </c>
      <c r="D164" s="21">
        <v>2500</v>
      </c>
      <c r="E164" s="10" t="s">
        <v>10</v>
      </c>
      <c r="F164" s="10" t="s">
        <v>2318</v>
      </c>
      <c r="G164" s="10" t="s">
        <v>12</v>
      </c>
      <c r="H164" t="s">
        <v>17</v>
      </c>
      <c r="I164" s="10" t="s">
        <v>14</v>
      </c>
      <c r="J164" s="10" t="s">
        <v>270</v>
      </c>
      <c r="N164" s="6"/>
    </row>
    <row r="165" spans="1:14" x14ac:dyDescent="0.3">
      <c r="A165" s="10">
        <v>194932</v>
      </c>
      <c r="B165" s="20">
        <v>44936</v>
      </c>
      <c r="C165" s="10" t="s">
        <v>1107</v>
      </c>
      <c r="D165" s="21">
        <v>65000</v>
      </c>
      <c r="E165" s="10" t="s">
        <v>48</v>
      </c>
      <c r="F165" s="10" t="s">
        <v>2318</v>
      </c>
      <c r="G165" s="10" t="s">
        <v>12</v>
      </c>
      <c r="H165" t="s">
        <v>17</v>
      </c>
      <c r="I165" s="10" t="s">
        <v>14</v>
      </c>
      <c r="J165" s="10" t="s">
        <v>1993</v>
      </c>
      <c r="N165" s="6"/>
    </row>
    <row r="166" spans="1:14" x14ac:dyDescent="0.3">
      <c r="A166" s="10">
        <v>194913</v>
      </c>
      <c r="B166" s="20">
        <v>44936</v>
      </c>
      <c r="C166" s="10" t="s">
        <v>1962</v>
      </c>
      <c r="D166" s="21">
        <v>4000</v>
      </c>
      <c r="E166" s="10" t="s">
        <v>10</v>
      </c>
      <c r="F166" s="10" t="s">
        <v>2318</v>
      </c>
      <c r="G166" s="10" t="s">
        <v>12</v>
      </c>
      <c r="H166" t="s">
        <v>19</v>
      </c>
      <c r="I166" s="10" t="s">
        <v>14</v>
      </c>
      <c r="J166" s="10" t="s">
        <v>303</v>
      </c>
      <c r="N166" s="6"/>
    </row>
    <row r="167" spans="1:14" x14ac:dyDescent="0.3">
      <c r="A167" s="10">
        <v>194907</v>
      </c>
      <c r="B167" s="20">
        <v>44936</v>
      </c>
      <c r="C167" s="10" t="s">
        <v>2029</v>
      </c>
      <c r="D167" s="21">
        <v>2500</v>
      </c>
      <c r="E167" s="10" t="s">
        <v>10</v>
      </c>
      <c r="F167" s="10" t="s">
        <v>2318</v>
      </c>
      <c r="G167" s="10" t="s">
        <v>12</v>
      </c>
      <c r="H167" t="s">
        <v>17</v>
      </c>
      <c r="I167" s="10" t="s">
        <v>14</v>
      </c>
      <c r="J167" s="10" t="s">
        <v>270</v>
      </c>
      <c r="N167" s="6"/>
    </row>
    <row r="168" spans="1:14" x14ac:dyDescent="0.3">
      <c r="A168" s="10">
        <v>194911</v>
      </c>
      <c r="B168" s="20">
        <v>44936</v>
      </c>
      <c r="C168" s="10" t="s">
        <v>30</v>
      </c>
      <c r="D168" s="21">
        <v>3000</v>
      </c>
      <c r="E168" s="10" t="s">
        <v>10</v>
      </c>
      <c r="F168" s="10" t="s">
        <v>2307</v>
      </c>
      <c r="G168" s="10" t="s">
        <v>12</v>
      </c>
      <c r="H168" t="s">
        <v>13</v>
      </c>
      <c r="I168" s="10" t="s">
        <v>14</v>
      </c>
      <c r="J168" s="10" t="s">
        <v>31</v>
      </c>
      <c r="N168" s="6"/>
    </row>
    <row r="169" spans="1:14" x14ac:dyDescent="0.3">
      <c r="A169" s="10">
        <v>194949</v>
      </c>
      <c r="B169" s="20">
        <v>44936</v>
      </c>
      <c r="C169" s="10" t="s">
        <v>1816</v>
      </c>
      <c r="D169" s="21">
        <v>2000</v>
      </c>
      <c r="E169" s="10" t="s">
        <v>10</v>
      </c>
      <c r="F169" s="10" t="s">
        <v>2307</v>
      </c>
      <c r="G169" s="10" t="s">
        <v>12</v>
      </c>
      <c r="H169" t="s">
        <v>17</v>
      </c>
      <c r="I169" s="10" t="s">
        <v>14</v>
      </c>
      <c r="J169" s="10" t="s">
        <v>33</v>
      </c>
      <c r="N169" s="6"/>
    </row>
    <row r="170" spans="1:14" x14ac:dyDescent="0.3">
      <c r="A170" s="10">
        <v>194908</v>
      </c>
      <c r="B170" s="20">
        <v>44936</v>
      </c>
      <c r="C170" s="10" t="s">
        <v>2029</v>
      </c>
      <c r="D170" s="21">
        <v>2500</v>
      </c>
      <c r="E170" s="10" t="s">
        <v>10</v>
      </c>
      <c r="F170" s="10" t="s">
        <v>2318</v>
      </c>
      <c r="G170" s="10" t="s">
        <v>12</v>
      </c>
      <c r="H170" t="s">
        <v>13</v>
      </c>
      <c r="I170" s="10" t="s">
        <v>14</v>
      </c>
      <c r="J170" s="10" t="s">
        <v>270</v>
      </c>
      <c r="N170" s="6"/>
    </row>
    <row r="171" spans="1:14" x14ac:dyDescent="0.3">
      <c r="A171" s="10">
        <v>194910</v>
      </c>
      <c r="B171" s="20">
        <v>44936</v>
      </c>
      <c r="C171" s="10" t="s">
        <v>1817</v>
      </c>
      <c r="D171" s="21">
        <v>10000</v>
      </c>
      <c r="E171" s="10" t="s">
        <v>10</v>
      </c>
      <c r="F171" s="10" t="s">
        <v>2307</v>
      </c>
      <c r="G171" s="10" t="s">
        <v>12</v>
      </c>
      <c r="H171" t="s">
        <v>19</v>
      </c>
      <c r="I171" s="10" t="s">
        <v>14</v>
      </c>
      <c r="J171" s="10" t="s">
        <v>1799</v>
      </c>
      <c r="N171" s="6"/>
    </row>
    <row r="172" spans="1:14" x14ac:dyDescent="0.3">
      <c r="A172" s="10">
        <v>194929</v>
      </c>
      <c r="B172" s="20">
        <v>44936</v>
      </c>
      <c r="C172" s="10" t="s">
        <v>1290</v>
      </c>
      <c r="D172" s="21">
        <v>100000</v>
      </c>
      <c r="E172" s="10" t="s">
        <v>48</v>
      </c>
      <c r="F172" s="10" t="s">
        <v>2311</v>
      </c>
      <c r="G172" s="10" t="s">
        <v>12</v>
      </c>
      <c r="H172" t="s">
        <v>17</v>
      </c>
      <c r="I172" s="10" t="s">
        <v>14</v>
      </c>
      <c r="J172" s="10" t="s">
        <v>503</v>
      </c>
      <c r="N172" s="6"/>
    </row>
    <row r="173" spans="1:14" x14ac:dyDescent="0.3">
      <c r="A173" s="10">
        <v>194928</v>
      </c>
      <c r="B173" s="20">
        <v>44936</v>
      </c>
      <c r="C173" s="10" t="s">
        <v>1290</v>
      </c>
      <c r="D173" s="21">
        <v>100000</v>
      </c>
      <c r="E173" s="10" t="s">
        <v>48</v>
      </c>
      <c r="F173" s="10" t="s">
        <v>2311</v>
      </c>
      <c r="G173" s="10" t="s">
        <v>12</v>
      </c>
      <c r="H173" t="s">
        <v>17</v>
      </c>
      <c r="I173" s="10" t="s">
        <v>14</v>
      </c>
      <c r="J173" s="10" t="s">
        <v>1799</v>
      </c>
      <c r="N173" s="6"/>
    </row>
    <row r="174" spans="1:14" x14ac:dyDescent="0.3">
      <c r="A174" s="10">
        <v>194924</v>
      </c>
      <c r="B174" s="20">
        <v>44936</v>
      </c>
      <c r="C174" s="10" t="s">
        <v>533</v>
      </c>
      <c r="D174" s="21">
        <v>5000</v>
      </c>
      <c r="E174" s="10" t="s">
        <v>48</v>
      </c>
      <c r="F174" s="10" t="s">
        <v>2311</v>
      </c>
      <c r="G174" s="10" t="s">
        <v>12</v>
      </c>
      <c r="H174" t="s">
        <v>17</v>
      </c>
      <c r="I174" s="10" t="s">
        <v>14</v>
      </c>
      <c r="J174" s="10" t="s">
        <v>1799</v>
      </c>
      <c r="N174" s="6"/>
    </row>
    <row r="175" spans="1:14" x14ac:dyDescent="0.3">
      <c r="A175" s="10">
        <v>194930</v>
      </c>
      <c r="B175" s="20">
        <v>44936</v>
      </c>
      <c r="C175" s="10" t="s">
        <v>1290</v>
      </c>
      <c r="D175" s="21">
        <v>100000</v>
      </c>
      <c r="E175" s="10" t="s">
        <v>48</v>
      </c>
      <c r="F175" s="10" t="s">
        <v>2311</v>
      </c>
      <c r="G175" s="10" t="s">
        <v>12</v>
      </c>
      <c r="H175" t="s">
        <v>17</v>
      </c>
      <c r="I175" s="10" t="s">
        <v>14</v>
      </c>
      <c r="J175" s="10" t="s">
        <v>2136</v>
      </c>
      <c r="N175" s="6"/>
    </row>
    <row r="176" spans="1:14" x14ac:dyDescent="0.3">
      <c r="A176" s="10">
        <v>194925</v>
      </c>
      <c r="B176" s="20">
        <v>44936</v>
      </c>
      <c r="C176" s="10" t="s">
        <v>2037</v>
      </c>
      <c r="D176" s="21">
        <v>40000</v>
      </c>
      <c r="E176" s="10" t="s">
        <v>48</v>
      </c>
      <c r="F176" s="10" t="s">
        <v>2329</v>
      </c>
      <c r="G176" s="10" t="s">
        <v>88</v>
      </c>
      <c r="H176" t="s">
        <v>17</v>
      </c>
      <c r="I176" s="10" t="s">
        <v>14</v>
      </c>
      <c r="J176" s="10" t="s">
        <v>1194</v>
      </c>
      <c r="N176" s="6"/>
    </row>
    <row r="177" spans="1:14" x14ac:dyDescent="0.3">
      <c r="A177" s="10">
        <v>194914</v>
      </c>
      <c r="B177" s="20">
        <v>44936</v>
      </c>
      <c r="C177" s="10" t="s">
        <v>1962</v>
      </c>
      <c r="D177" s="21">
        <v>2000</v>
      </c>
      <c r="E177" s="10" t="s">
        <v>10</v>
      </c>
      <c r="F177" s="10" t="s">
        <v>2318</v>
      </c>
      <c r="G177" s="10" t="s">
        <v>12</v>
      </c>
      <c r="H177" t="s">
        <v>13</v>
      </c>
      <c r="I177" s="10" t="s">
        <v>14</v>
      </c>
      <c r="J177" s="10" t="s">
        <v>270</v>
      </c>
      <c r="N177" s="6"/>
    </row>
    <row r="178" spans="1:14" x14ac:dyDescent="0.3">
      <c r="A178" s="10">
        <v>194909</v>
      </c>
      <c r="B178" s="20">
        <v>44936</v>
      </c>
      <c r="C178" s="10" t="s">
        <v>2137</v>
      </c>
      <c r="D178" s="21">
        <v>2000</v>
      </c>
      <c r="E178" s="10" t="s">
        <v>10</v>
      </c>
      <c r="F178" s="10" t="s">
        <v>2311</v>
      </c>
      <c r="G178" s="10" t="s">
        <v>88</v>
      </c>
      <c r="H178" t="s">
        <v>17</v>
      </c>
      <c r="I178" s="10" t="s">
        <v>14</v>
      </c>
      <c r="J178" s="10" t="s">
        <v>1799</v>
      </c>
      <c r="N178" s="6"/>
    </row>
    <row r="179" spans="1:14" x14ac:dyDescent="0.3">
      <c r="A179" s="10">
        <v>194934</v>
      </c>
      <c r="B179" s="20">
        <v>44936</v>
      </c>
      <c r="C179" s="10" t="s">
        <v>2038</v>
      </c>
      <c r="D179" s="21">
        <v>3000</v>
      </c>
      <c r="E179" s="10" t="s">
        <v>10</v>
      </c>
      <c r="F179" s="10" t="s">
        <v>2329</v>
      </c>
      <c r="G179" s="10" t="s">
        <v>12</v>
      </c>
      <c r="H179" t="s">
        <v>19</v>
      </c>
      <c r="I179" s="10" t="s">
        <v>14</v>
      </c>
      <c r="J179" s="10" t="s">
        <v>489</v>
      </c>
      <c r="N179" s="6"/>
    </row>
    <row r="180" spans="1:14" x14ac:dyDescent="0.3">
      <c r="A180" s="10">
        <v>194943</v>
      </c>
      <c r="B180" s="20">
        <v>44937</v>
      </c>
      <c r="C180" s="10" t="s">
        <v>1318</v>
      </c>
      <c r="D180" s="21">
        <v>3000</v>
      </c>
      <c r="E180" s="10" t="s">
        <v>10</v>
      </c>
      <c r="F180" s="10" t="s">
        <v>2309</v>
      </c>
      <c r="G180" s="10" t="s">
        <v>12</v>
      </c>
      <c r="H180" t="s">
        <v>13</v>
      </c>
      <c r="I180" s="10" t="s">
        <v>14</v>
      </c>
      <c r="J180" s="10" t="s">
        <v>84</v>
      </c>
      <c r="N180" s="6"/>
    </row>
    <row r="181" spans="1:14" x14ac:dyDescent="0.3">
      <c r="A181" s="10">
        <v>194935</v>
      </c>
      <c r="B181" s="20">
        <v>44937</v>
      </c>
      <c r="C181" s="10" t="s">
        <v>1219</v>
      </c>
      <c r="D181" s="21">
        <v>2000</v>
      </c>
      <c r="E181" s="10" t="s">
        <v>10</v>
      </c>
      <c r="F181" s="10" t="s">
        <v>2311</v>
      </c>
      <c r="G181" s="10" t="s">
        <v>12</v>
      </c>
      <c r="H181" t="s">
        <v>13</v>
      </c>
      <c r="I181" s="10" t="s">
        <v>14</v>
      </c>
      <c r="J181" s="10" t="s">
        <v>134</v>
      </c>
      <c r="N181" s="6"/>
    </row>
    <row r="182" spans="1:14" x14ac:dyDescent="0.3">
      <c r="A182" s="10">
        <v>194948</v>
      </c>
      <c r="B182" s="20">
        <v>44937</v>
      </c>
      <c r="C182" s="10" t="s">
        <v>276</v>
      </c>
      <c r="D182" s="21">
        <v>2000</v>
      </c>
      <c r="E182" s="10" t="s">
        <v>10</v>
      </c>
      <c r="F182" s="10" t="s">
        <v>2318</v>
      </c>
      <c r="G182" s="10" t="s">
        <v>12</v>
      </c>
      <c r="H182" t="s">
        <v>17</v>
      </c>
      <c r="I182" s="10" t="s">
        <v>14</v>
      </c>
      <c r="J182" s="10" t="s">
        <v>270</v>
      </c>
      <c r="N182" s="6"/>
    </row>
    <row r="183" spans="1:14" x14ac:dyDescent="0.3">
      <c r="A183" s="10">
        <v>194945</v>
      </c>
      <c r="B183" s="20">
        <v>44937</v>
      </c>
      <c r="C183" s="10" t="s">
        <v>1379</v>
      </c>
      <c r="D183" s="21">
        <v>20000</v>
      </c>
      <c r="E183" s="10" t="s">
        <v>48</v>
      </c>
      <c r="F183" s="10" t="s">
        <v>2309</v>
      </c>
      <c r="G183" s="10" t="s">
        <v>12</v>
      </c>
      <c r="H183" t="s">
        <v>17</v>
      </c>
      <c r="I183" s="10" t="s">
        <v>14</v>
      </c>
      <c r="J183" s="10" t="s">
        <v>2156</v>
      </c>
      <c r="N183" s="6"/>
    </row>
    <row r="184" spans="1:14" x14ac:dyDescent="0.3">
      <c r="A184" s="10">
        <v>194947</v>
      </c>
      <c r="B184" s="20">
        <v>44937</v>
      </c>
      <c r="C184" s="10" t="s">
        <v>1379</v>
      </c>
      <c r="D184" s="21">
        <v>20000</v>
      </c>
      <c r="E184" s="10" t="s">
        <v>48</v>
      </c>
      <c r="F184" s="10" t="s">
        <v>2309</v>
      </c>
      <c r="G184" s="10" t="s">
        <v>12</v>
      </c>
      <c r="H184" t="s">
        <v>17</v>
      </c>
      <c r="I184" s="10" t="s">
        <v>14</v>
      </c>
      <c r="J184" s="10" t="s">
        <v>1382</v>
      </c>
      <c r="N184" s="6"/>
    </row>
    <row r="185" spans="1:14" x14ac:dyDescent="0.3">
      <c r="A185" s="10">
        <v>194944</v>
      </c>
      <c r="B185" s="20">
        <v>44937</v>
      </c>
      <c r="C185" s="10" t="s">
        <v>1379</v>
      </c>
      <c r="D185" s="21">
        <v>50000</v>
      </c>
      <c r="E185" s="10" t="s">
        <v>48</v>
      </c>
      <c r="F185" s="10" t="s">
        <v>2309</v>
      </c>
      <c r="G185" s="10" t="s">
        <v>12</v>
      </c>
      <c r="H185" t="s">
        <v>17</v>
      </c>
      <c r="I185" s="10" t="s">
        <v>14</v>
      </c>
      <c r="J185" s="10" t="s">
        <v>84</v>
      </c>
      <c r="N185" s="6"/>
    </row>
    <row r="186" spans="1:14" x14ac:dyDescent="0.3">
      <c r="A186" s="10">
        <v>194946</v>
      </c>
      <c r="B186" s="20">
        <v>44937</v>
      </c>
      <c r="C186" s="10" t="s">
        <v>1819</v>
      </c>
      <c r="D186" s="21">
        <v>500</v>
      </c>
      <c r="E186" s="10" t="s">
        <v>10</v>
      </c>
      <c r="F186" s="10" t="s">
        <v>2307</v>
      </c>
      <c r="G186" s="10" t="s">
        <v>12</v>
      </c>
      <c r="H186" t="s">
        <v>19</v>
      </c>
      <c r="I186" s="10" t="s">
        <v>14</v>
      </c>
      <c r="J186" s="10" t="s">
        <v>1820</v>
      </c>
      <c r="N186" s="6"/>
    </row>
    <row r="187" spans="1:14" x14ac:dyDescent="0.3">
      <c r="A187" s="10">
        <v>194936</v>
      </c>
      <c r="B187" s="20">
        <v>44937</v>
      </c>
      <c r="C187" s="10" t="s">
        <v>1821</v>
      </c>
      <c r="D187" s="21">
        <v>2000</v>
      </c>
      <c r="E187" s="10" t="s">
        <v>10</v>
      </c>
      <c r="F187" s="10" t="s">
        <v>2307</v>
      </c>
      <c r="G187" s="10" t="s">
        <v>12</v>
      </c>
      <c r="H187" t="s">
        <v>13</v>
      </c>
      <c r="I187" s="10" t="s">
        <v>14</v>
      </c>
      <c r="J187" s="10" t="s">
        <v>65</v>
      </c>
      <c r="N187" s="6"/>
    </row>
    <row r="188" spans="1:14" x14ac:dyDescent="0.3">
      <c r="A188" s="10">
        <v>194942</v>
      </c>
      <c r="B188" s="20">
        <v>44937</v>
      </c>
      <c r="C188" s="10" t="s">
        <v>21</v>
      </c>
      <c r="D188" s="21">
        <v>2000</v>
      </c>
      <c r="E188" s="10" t="s">
        <v>10</v>
      </c>
      <c r="F188" s="10" t="s">
        <v>2307</v>
      </c>
      <c r="G188" s="10" t="s">
        <v>12</v>
      </c>
      <c r="H188" t="s">
        <v>17</v>
      </c>
      <c r="I188" s="10" t="s">
        <v>14</v>
      </c>
      <c r="J188" s="10" t="s">
        <v>1818</v>
      </c>
      <c r="N188" s="6"/>
    </row>
    <row r="189" spans="1:14" x14ac:dyDescent="0.3">
      <c r="A189" s="10">
        <v>194940</v>
      </c>
      <c r="B189" s="20">
        <v>44937</v>
      </c>
      <c r="C189" s="10" t="s">
        <v>47</v>
      </c>
      <c r="D189" s="21">
        <v>1000</v>
      </c>
      <c r="E189" s="10" t="s">
        <v>10</v>
      </c>
      <c r="F189" s="10" t="s">
        <v>2307</v>
      </c>
      <c r="G189" s="10" t="s">
        <v>12</v>
      </c>
      <c r="H189" t="s">
        <v>13</v>
      </c>
      <c r="I189" s="10" t="s">
        <v>14</v>
      </c>
      <c r="J189" s="10" t="s">
        <v>22</v>
      </c>
      <c r="N189" s="6"/>
    </row>
    <row r="190" spans="1:14" x14ac:dyDescent="0.3">
      <c r="A190" s="10">
        <v>194939</v>
      </c>
      <c r="B190" s="20">
        <v>44937</v>
      </c>
      <c r="C190" s="10" t="s">
        <v>1824</v>
      </c>
      <c r="D190" s="21">
        <v>2000</v>
      </c>
      <c r="E190" s="10" t="s">
        <v>10</v>
      </c>
      <c r="F190" s="10" t="s">
        <v>2307</v>
      </c>
      <c r="G190" s="10" t="s">
        <v>12</v>
      </c>
      <c r="H190" t="s">
        <v>19</v>
      </c>
      <c r="I190" s="10" t="s">
        <v>14</v>
      </c>
      <c r="J190" s="10" t="s">
        <v>230</v>
      </c>
      <c r="N190" s="6"/>
    </row>
    <row r="191" spans="1:14" x14ac:dyDescent="0.3">
      <c r="A191" s="10">
        <v>194941</v>
      </c>
      <c r="B191" s="20">
        <v>44937</v>
      </c>
      <c r="C191" s="10" t="s">
        <v>21</v>
      </c>
      <c r="D191" s="21">
        <v>4000</v>
      </c>
      <c r="E191" s="10" t="s">
        <v>10</v>
      </c>
      <c r="F191" s="10" t="s">
        <v>2307</v>
      </c>
      <c r="G191" s="10" t="s">
        <v>12</v>
      </c>
      <c r="H191" t="s">
        <v>13</v>
      </c>
      <c r="I191" s="10" t="s">
        <v>14</v>
      </c>
      <c r="J191" s="10" t="s">
        <v>22</v>
      </c>
      <c r="N191" s="6"/>
    </row>
    <row r="192" spans="1:14" x14ac:dyDescent="0.3">
      <c r="A192" s="10">
        <v>194937</v>
      </c>
      <c r="B192" s="20">
        <v>44937</v>
      </c>
      <c r="C192" s="10" t="s">
        <v>220</v>
      </c>
      <c r="D192" s="21">
        <v>3000</v>
      </c>
      <c r="E192" s="10" t="s">
        <v>10</v>
      </c>
      <c r="F192" s="10" t="s">
        <v>2307</v>
      </c>
      <c r="G192" s="10" t="s">
        <v>12</v>
      </c>
      <c r="H192" t="s">
        <v>19</v>
      </c>
      <c r="I192" s="10" t="s">
        <v>14</v>
      </c>
      <c r="J192" s="10" t="s">
        <v>230</v>
      </c>
      <c r="N192" s="6"/>
    </row>
    <row r="193" spans="1:14" x14ac:dyDescent="0.3">
      <c r="A193" s="10">
        <v>194938</v>
      </c>
      <c r="B193" s="20">
        <v>44937</v>
      </c>
      <c r="C193" s="10" t="s">
        <v>1822</v>
      </c>
      <c r="D193" s="21">
        <v>4000</v>
      </c>
      <c r="E193" s="10" t="s">
        <v>10</v>
      </c>
      <c r="F193" s="10" t="s">
        <v>2307</v>
      </c>
      <c r="G193" s="10" t="s">
        <v>12</v>
      </c>
      <c r="H193" t="s">
        <v>13</v>
      </c>
      <c r="I193" s="10" t="s">
        <v>14</v>
      </c>
      <c r="J193" s="10" t="s">
        <v>1823</v>
      </c>
      <c r="N193" s="6"/>
    </row>
    <row r="194" spans="1:14" x14ac:dyDescent="0.3">
      <c r="A194" s="10">
        <v>194964</v>
      </c>
      <c r="B194" s="20">
        <v>44938</v>
      </c>
      <c r="C194" s="10" t="s">
        <v>854</v>
      </c>
      <c r="D194" s="21">
        <v>5000</v>
      </c>
      <c r="E194" s="10" t="s">
        <v>10</v>
      </c>
      <c r="F194" s="10" t="s">
        <v>2317</v>
      </c>
      <c r="G194" s="10" t="s">
        <v>12</v>
      </c>
      <c r="H194" t="s">
        <v>13</v>
      </c>
      <c r="I194" s="10" t="s">
        <v>14</v>
      </c>
      <c r="J194" s="10" t="s">
        <v>353</v>
      </c>
      <c r="N194" s="6"/>
    </row>
    <row r="195" spans="1:14" x14ac:dyDescent="0.3">
      <c r="A195" s="10">
        <v>194966</v>
      </c>
      <c r="B195" s="20">
        <v>44938</v>
      </c>
      <c r="C195" s="10" t="s">
        <v>834</v>
      </c>
      <c r="D195" s="21">
        <v>2000</v>
      </c>
      <c r="E195" s="10" t="s">
        <v>10</v>
      </c>
      <c r="F195" s="10" t="s">
        <v>2317</v>
      </c>
      <c r="G195" s="10" t="s">
        <v>12</v>
      </c>
      <c r="H195" t="s">
        <v>13</v>
      </c>
      <c r="I195" s="10" t="s">
        <v>14</v>
      </c>
      <c r="J195" s="10" t="s">
        <v>63</v>
      </c>
      <c r="N195" s="6"/>
    </row>
    <row r="196" spans="1:14" x14ac:dyDescent="0.3">
      <c r="A196" s="10">
        <v>194965</v>
      </c>
      <c r="B196" s="20">
        <v>44938</v>
      </c>
      <c r="C196" s="10" t="s">
        <v>834</v>
      </c>
      <c r="D196" s="21">
        <v>3000</v>
      </c>
      <c r="E196" s="10" t="s">
        <v>10</v>
      </c>
      <c r="F196" s="10" t="s">
        <v>2317</v>
      </c>
      <c r="G196" s="10" t="s">
        <v>12</v>
      </c>
      <c r="H196" t="s">
        <v>17</v>
      </c>
      <c r="I196" s="10" t="s">
        <v>14</v>
      </c>
      <c r="J196" s="10" t="s">
        <v>63</v>
      </c>
      <c r="N196" s="6"/>
    </row>
    <row r="197" spans="1:14" x14ac:dyDescent="0.3">
      <c r="A197" s="10">
        <v>194967</v>
      </c>
      <c r="B197" s="20">
        <v>44938</v>
      </c>
      <c r="C197" s="10" t="s">
        <v>2271</v>
      </c>
      <c r="D197" s="21">
        <v>1000</v>
      </c>
      <c r="E197" s="10" t="s">
        <v>10</v>
      </c>
      <c r="F197" s="10" t="s">
        <v>2317</v>
      </c>
      <c r="G197" s="10" t="s">
        <v>12</v>
      </c>
      <c r="H197" t="s">
        <v>13</v>
      </c>
      <c r="I197" s="10" t="s">
        <v>14</v>
      </c>
      <c r="J197" s="10" t="s">
        <v>63</v>
      </c>
      <c r="N197" s="6"/>
    </row>
    <row r="198" spans="1:14" x14ac:dyDescent="0.3">
      <c r="A198" s="10">
        <v>194962</v>
      </c>
      <c r="B198" s="20">
        <v>44938</v>
      </c>
      <c r="C198" s="10" t="s">
        <v>1519</v>
      </c>
      <c r="D198" s="21">
        <v>25000</v>
      </c>
      <c r="E198" s="10" t="s">
        <v>48</v>
      </c>
      <c r="F198" s="10" t="s">
        <v>2308</v>
      </c>
      <c r="G198" s="10" t="s">
        <v>12</v>
      </c>
      <c r="H198" t="s">
        <v>17</v>
      </c>
      <c r="I198" s="10" t="s">
        <v>14</v>
      </c>
      <c r="J198" s="10" t="s">
        <v>2282</v>
      </c>
      <c r="N198" s="6"/>
    </row>
    <row r="199" spans="1:14" x14ac:dyDescent="0.3">
      <c r="A199" s="10">
        <v>194963</v>
      </c>
      <c r="B199" s="20">
        <v>44938</v>
      </c>
      <c r="C199" s="10" t="s">
        <v>1519</v>
      </c>
      <c r="D199" s="21">
        <v>25000</v>
      </c>
      <c r="E199" s="10" t="s">
        <v>48</v>
      </c>
      <c r="F199" s="10" t="s">
        <v>2308</v>
      </c>
      <c r="G199" s="10" t="s">
        <v>12</v>
      </c>
      <c r="H199" t="s">
        <v>17</v>
      </c>
      <c r="I199" s="10" t="s">
        <v>14</v>
      </c>
      <c r="J199" s="10" t="s">
        <v>1838</v>
      </c>
      <c r="N199" s="6"/>
    </row>
    <row r="200" spans="1:14" x14ac:dyDescent="0.3">
      <c r="A200" s="10">
        <v>194961</v>
      </c>
      <c r="B200" s="20">
        <v>44938</v>
      </c>
      <c r="C200" s="10" t="s">
        <v>1519</v>
      </c>
      <c r="D200" s="21">
        <v>50000</v>
      </c>
      <c r="E200" s="10" t="s">
        <v>48</v>
      </c>
      <c r="F200" s="10" t="s">
        <v>2308</v>
      </c>
      <c r="G200" s="10" t="s">
        <v>12</v>
      </c>
      <c r="H200" t="s">
        <v>17</v>
      </c>
      <c r="I200" s="10" t="s">
        <v>14</v>
      </c>
      <c r="J200" s="10" t="s">
        <v>221</v>
      </c>
      <c r="N200" s="6"/>
    </row>
    <row r="201" spans="1:14" x14ac:dyDescent="0.3">
      <c r="A201" s="10">
        <v>195002</v>
      </c>
      <c r="B201" s="20">
        <v>44938</v>
      </c>
      <c r="C201" s="10" t="s">
        <v>1826</v>
      </c>
      <c r="D201" s="21">
        <v>3000</v>
      </c>
      <c r="E201" s="10" t="s">
        <v>10</v>
      </c>
      <c r="F201" s="10" t="s">
        <v>2307</v>
      </c>
      <c r="G201" s="10" t="s">
        <v>12</v>
      </c>
      <c r="H201" t="s">
        <v>17</v>
      </c>
      <c r="I201" s="10" t="s">
        <v>14</v>
      </c>
      <c r="J201" s="10" t="s">
        <v>49</v>
      </c>
      <c r="N201" s="6"/>
    </row>
    <row r="202" spans="1:14" x14ac:dyDescent="0.3">
      <c r="A202" s="10">
        <v>194958</v>
      </c>
      <c r="B202" s="20">
        <v>44938</v>
      </c>
      <c r="C202" s="10" t="s">
        <v>2030</v>
      </c>
      <c r="D202" s="21">
        <v>1000</v>
      </c>
      <c r="E202" s="10" t="s">
        <v>10</v>
      </c>
      <c r="F202" s="10" t="s">
        <v>2318</v>
      </c>
      <c r="G202" s="10" t="s">
        <v>12</v>
      </c>
      <c r="H202" t="s">
        <v>17</v>
      </c>
      <c r="I202" s="10" t="s">
        <v>14</v>
      </c>
      <c r="J202" s="10" t="s">
        <v>1965</v>
      </c>
      <c r="N202" s="6"/>
    </row>
    <row r="203" spans="1:14" x14ac:dyDescent="0.3">
      <c r="A203" s="10">
        <v>194986</v>
      </c>
      <c r="B203" s="20">
        <v>44938</v>
      </c>
      <c r="C203" s="10" t="s">
        <v>1825</v>
      </c>
      <c r="D203" s="21">
        <v>2500</v>
      </c>
      <c r="E203" s="10" t="s">
        <v>10</v>
      </c>
      <c r="F203" s="10" t="s">
        <v>2307</v>
      </c>
      <c r="G203" s="10" t="s">
        <v>12</v>
      </c>
      <c r="H203" t="s">
        <v>13</v>
      </c>
      <c r="I203" s="10" t="s">
        <v>14</v>
      </c>
      <c r="J203" s="10" t="s">
        <v>203</v>
      </c>
      <c r="N203" s="6"/>
    </row>
    <row r="204" spans="1:14" x14ac:dyDescent="0.3">
      <c r="A204" s="10">
        <v>194987</v>
      </c>
      <c r="B204" s="20">
        <v>44938</v>
      </c>
      <c r="C204" s="10" t="s">
        <v>1825</v>
      </c>
      <c r="D204" s="21">
        <v>10000</v>
      </c>
      <c r="E204" s="10" t="s">
        <v>10</v>
      </c>
      <c r="F204" s="10" t="s">
        <v>2307</v>
      </c>
      <c r="G204" s="10" t="s">
        <v>12</v>
      </c>
      <c r="H204" t="s">
        <v>13</v>
      </c>
      <c r="I204" s="10" t="s">
        <v>14</v>
      </c>
      <c r="J204" s="10" t="s">
        <v>22</v>
      </c>
      <c r="N204" s="6"/>
    </row>
    <row r="205" spans="1:14" x14ac:dyDescent="0.3">
      <c r="A205" s="10">
        <v>194957</v>
      </c>
      <c r="B205" s="20">
        <v>44938</v>
      </c>
      <c r="C205" s="10" t="s">
        <v>2030</v>
      </c>
      <c r="D205" s="21">
        <v>1000</v>
      </c>
      <c r="E205" s="10" t="s">
        <v>10</v>
      </c>
      <c r="F205" s="10" t="s">
        <v>2318</v>
      </c>
      <c r="G205" s="10" t="s">
        <v>12</v>
      </c>
      <c r="H205" t="s">
        <v>19</v>
      </c>
      <c r="I205" s="10" t="s">
        <v>14</v>
      </c>
      <c r="J205" s="10" t="s">
        <v>303</v>
      </c>
      <c r="N205" s="6"/>
    </row>
    <row r="206" spans="1:14" x14ac:dyDescent="0.3">
      <c r="A206" s="10">
        <v>194956</v>
      </c>
      <c r="B206" s="20">
        <v>44938</v>
      </c>
      <c r="C206" s="10" t="s">
        <v>2010</v>
      </c>
      <c r="D206" s="21">
        <v>5000</v>
      </c>
      <c r="E206" s="10" t="s">
        <v>48</v>
      </c>
      <c r="F206" s="10" t="s">
        <v>2318</v>
      </c>
      <c r="G206" s="10" t="s">
        <v>12</v>
      </c>
      <c r="H206" t="s">
        <v>17</v>
      </c>
      <c r="I206" s="10" t="s">
        <v>14</v>
      </c>
      <c r="J206" s="10" t="s">
        <v>295</v>
      </c>
      <c r="N206" s="6"/>
    </row>
    <row r="207" spans="1:14" x14ac:dyDescent="0.3">
      <c r="A207" s="10">
        <v>194955</v>
      </c>
      <c r="B207" s="20">
        <v>44938</v>
      </c>
      <c r="C207" s="10" t="s">
        <v>434</v>
      </c>
      <c r="D207" s="21">
        <v>2000</v>
      </c>
      <c r="E207" s="10" t="s">
        <v>10</v>
      </c>
      <c r="F207" s="10" t="s">
        <v>2329</v>
      </c>
      <c r="G207" s="10" t="s">
        <v>88</v>
      </c>
      <c r="H207" t="s">
        <v>17</v>
      </c>
      <c r="I207" s="10" t="s">
        <v>14</v>
      </c>
      <c r="J207" s="10" t="s">
        <v>395</v>
      </c>
      <c r="N207" s="6"/>
    </row>
    <row r="208" spans="1:14" x14ac:dyDescent="0.3">
      <c r="A208" s="10">
        <v>194959</v>
      </c>
      <c r="B208" s="20">
        <v>44938</v>
      </c>
      <c r="C208" s="10" t="s">
        <v>326</v>
      </c>
      <c r="D208" s="21">
        <v>10000</v>
      </c>
      <c r="E208" s="10" t="s">
        <v>10</v>
      </c>
      <c r="F208" s="10" t="s">
        <v>2318</v>
      </c>
      <c r="G208" s="10" t="s">
        <v>12</v>
      </c>
      <c r="H208" t="s">
        <v>13</v>
      </c>
      <c r="I208" s="10" t="s">
        <v>14</v>
      </c>
      <c r="J208" s="10" t="s">
        <v>270</v>
      </c>
      <c r="N208" s="6"/>
    </row>
    <row r="209" spans="1:14" x14ac:dyDescent="0.3">
      <c r="A209" s="10">
        <v>194960</v>
      </c>
      <c r="B209" s="20">
        <v>44938</v>
      </c>
      <c r="C209" s="10" t="s">
        <v>326</v>
      </c>
      <c r="D209" s="21">
        <v>10000</v>
      </c>
      <c r="E209" s="10" t="s">
        <v>10</v>
      </c>
      <c r="F209" s="10" t="s">
        <v>2318</v>
      </c>
      <c r="G209" s="10" t="s">
        <v>12</v>
      </c>
      <c r="H209" t="s">
        <v>13</v>
      </c>
      <c r="I209" s="10" t="s">
        <v>14</v>
      </c>
      <c r="J209" s="10" t="s">
        <v>177</v>
      </c>
      <c r="N209" s="6"/>
    </row>
    <row r="210" spans="1:14" x14ac:dyDescent="0.3">
      <c r="A210" s="10">
        <v>195011</v>
      </c>
      <c r="B210" s="20">
        <v>44939</v>
      </c>
      <c r="C210" s="10" t="s">
        <v>1366</v>
      </c>
      <c r="D210" s="21">
        <v>5000</v>
      </c>
      <c r="E210" s="10" t="s">
        <v>10</v>
      </c>
      <c r="F210" s="10" t="s">
        <v>2309</v>
      </c>
      <c r="G210" s="10" t="s">
        <v>12</v>
      </c>
      <c r="H210" t="s">
        <v>13</v>
      </c>
      <c r="I210" s="10" t="s">
        <v>14</v>
      </c>
      <c r="J210" s="10" t="s">
        <v>84</v>
      </c>
      <c r="N210" s="6"/>
    </row>
    <row r="211" spans="1:14" x14ac:dyDescent="0.3">
      <c r="A211" s="10">
        <v>194991</v>
      </c>
      <c r="B211" s="20">
        <v>44939</v>
      </c>
      <c r="C211" s="10" t="s">
        <v>2160</v>
      </c>
      <c r="D211" s="21">
        <v>2000</v>
      </c>
      <c r="E211" s="10" t="s">
        <v>10</v>
      </c>
      <c r="F211" s="10" t="s">
        <v>2309</v>
      </c>
      <c r="G211" s="10" t="s">
        <v>12</v>
      </c>
      <c r="H211" t="s">
        <v>13</v>
      </c>
      <c r="I211" s="10" t="s">
        <v>14</v>
      </c>
      <c r="J211" s="10" t="s">
        <v>1382</v>
      </c>
      <c r="N211" s="6"/>
    </row>
    <row r="212" spans="1:14" x14ac:dyDescent="0.3">
      <c r="A212" s="10">
        <v>195202</v>
      </c>
      <c r="B212" s="20">
        <v>44939</v>
      </c>
      <c r="C212" s="10" t="s">
        <v>613</v>
      </c>
      <c r="D212" s="21">
        <v>5000</v>
      </c>
      <c r="E212" s="10" t="s">
        <v>48</v>
      </c>
      <c r="F212" s="10" t="s">
        <v>2309</v>
      </c>
      <c r="G212" s="10" t="s">
        <v>88</v>
      </c>
      <c r="H212" t="s">
        <v>17</v>
      </c>
      <c r="I212" s="10" t="s">
        <v>14</v>
      </c>
      <c r="J212" s="10" t="s">
        <v>624</v>
      </c>
      <c r="N212" s="6"/>
    </row>
    <row r="213" spans="1:14" x14ac:dyDescent="0.3">
      <c r="A213" s="10">
        <v>194975</v>
      </c>
      <c r="B213" s="20">
        <v>44939</v>
      </c>
      <c r="C213" s="10" t="s">
        <v>2162</v>
      </c>
      <c r="D213" s="21">
        <v>3000</v>
      </c>
      <c r="E213" s="10" t="s">
        <v>10</v>
      </c>
      <c r="F213" s="10" t="s">
        <v>2309</v>
      </c>
      <c r="G213" s="10" t="s">
        <v>12</v>
      </c>
      <c r="H213" t="s">
        <v>13</v>
      </c>
      <c r="I213" s="10" t="s">
        <v>14</v>
      </c>
      <c r="J213" s="10" t="s">
        <v>646</v>
      </c>
      <c r="N213" s="6"/>
    </row>
    <row r="214" spans="1:14" x14ac:dyDescent="0.3">
      <c r="A214" s="10">
        <v>194978</v>
      </c>
      <c r="B214" s="20">
        <v>44939</v>
      </c>
      <c r="C214" s="10" t="s">
        <v>2147</v>
      </c>
      <c r="D214" s="21">
        <v>10000</v>
      </c>
      <c r="E214" s="10" t="s">
        <v>10</v>
      </c>
      <c r="F214" s="10" t="s">
        <v>2309</v>
      </c>
      <c r="G214" s="10" t="s">
        <v>12</v>
      </c>
      <c r="H214" t="s">
        <v>13</v>
      </c>
      <c r="I214" s="10" t="s">
        <v>14</v>
      </c>
      <c r="J214" s="10" t="s">
        <v>84</v>
      </c>
      <c r="N214" s="6"/>
    </row>
    <row r="215" spans="1:14" x14ac:dyDescent="0.3">
      <c r="A215" s="10">
        <v>194974</v>
      </c>
      <c r="B215" s="20">
        <v>44939</v>
      </c>
      <c r="C215" s="10" t="s">
        <v>2161</v>
      </c>
      <c r="D215" s="21">
        <v>5000</v>
      </c>
      <c r="E215" s="10" t="s">
        <v>10</v>
      </c>
      <c r="F215" s="10" t="s">
        <v>2309</v>
      </c>
      <c r="G215" s="10" t="s">
        <v>12</v>
      </c>
      <c r="H215" t="s">
        <v>13</v>
      </c>
      <c r="I215" s="10" t="s">
        <v>14</v>
      </c>
      <c r="J215" s="10" t="s">
        <v>617</v>
      </c>
      <c r="N215" s="6"/>
    </row>
    <row r="216" spans="1:14" x14ac:dyDescent="0.3">
      <c r="A216" s="10">
        <v>195005</v>
      </c>
      <c r="B216" s="20">
        <v>44939</v>
      </c>
      <c r="C216" s="10" t="s">
        <v>1359</v>
      </c>
      <c r="D216" s="21">
        <v>5000</v>
      </c>
      <c r="E216" s="10" t="s">
        <v>10</v>
      </c>
      <c r="F216" s="10" t="s">
        <v>2309</v>
      </c>
      <c r="G216" s="10" t="s">
        <v>12</v>
      </c>
      <c r="H216" t="s">
        <v>13</v>
      </c>
      <c r="I216" s="10" t="s">
        <v>14</v>
      </c>
      <c r="J216" s="10" t="s">
        <v>84</v>
      </c>
      <c r="N216" s="6"/>
    </row>
    <row r="217" spans="1:14" x14ac:dyDescent="0.3">
      <c r="A217" s="10">
        <v>194970</v>
      </c>
      <c r="B217" s="20">
        <v>44939</v>
      </c>
      <c r="C217" s="10" t="s">
        <v>1302</v>
      </c>
      <c r="D217" s="21">
        <v>2000</v>
      </c>
      <c r="E217" s="10" t="s">
        <v>10</v>
      </c>
      <c r="F217" s="10" t="s">
        <v>2309</v>
      </c>
      <c r="G217" s="10" t="s">
        <v>12</v>
      </c>
      <c r="H217" t="s">
        <v>19</v>
      </c>
      <c r="I217" s="10" t="s">
        <v>14</v>
      </c>
      <c r="J217" s="10" t="s">
        <v>626</v>
      </c>
      <c r="N217" s="6"/>
    </row>
    <row r="218" spans="1:14" x14ac:dyDescent="0.3">
      <c r="A218" s="10">
        <v>194968</v>
      </c>
      <c r="B218" s="20">
        <v>44939</v>
      </c>
      <c r="C218" s="10" t="s">
        <v>1302</v>
      </c>
      <c r="D218" s="21">
        <v>5000</v>
      </c>
      <c r="E218" s="10" t="s">
        <v>10</v>
      </c>
      <c r="F218" s="10" t="s">
        <v>2309</v>
      </c>
      <c r="G218" s="10" t="s">
        <v>12</v>
      </c>
      <c r="H218" t="s">
        <v>13</v>
      </c>
      <c r="I218" s="10" t="s">
        <v>14</v>
      </c>
      <c r="J218" s="10" t="s">
        <v>1382</v>
      </c>
      <c r="N218" s="6"/>
    </row>
    <row r="219" spans="1:14" x14ac:dyDescent="0.3">
      <c r="A219" s="10">
        <v>194977</v>
      </c>
      <c r="B219" s="20">
        <v>44939</v>
      </c>
      <c r="C219" s="10" t="s">
        <v>986</v>
      </c>
      <c r="D219" s="21">
        <v>4000</v>
      </c>
      <c r="E219" s="10" t="s">
        <v>10</v>
      </c>
      <c r="F219" s="10" t="s">
        <v>2309</v>
      </c>
      <c r="G219" s="10" t="s">
        <v>12</v>
      </c>
      <c r="H219" t="s">
        <v>13</v>
      </c>
      <c r="I219" s="10" t="s">
        <v>14</v>
      </c>
      <c r="J219" s="10" t="s">
        <v>84</v>
      </c>
      <c r="N219" s="6"/>
    </row>
    <row r="220" spans="1:14" x14ac:dyDescent="0.3">
      <c r="A220" s="10">
        <v>195001</v>
      </c>
      <c r="B220" s="20">
        <v>44939</v>
      </c>
      <c r="C220" s="10" t="s">
        <v>744</v>
      </c>
      <c r="D220" s="21">
        <v>2000</v>
      </c>
      <c r="E220" s="10" t="s">
        <v>10</v>
      </c>
      <c r="F220" s="10" t="s">
        <v>2309</v>
      </c>
      <c r="G220" s="10" t="s">
        <v>12</v>
      </c>
      <c r="H220" t="s">
        <v>19</v>
      </c>
      <c r="I220" s="10" t="s">
        <v>14</v>
      </c>
      <c r="J220" s="10" t="s">
        <v>621</v>
      </c>
      <c r="N220" s="6"/>
    </row>
    <row r="221" spans="1:14" x14ac:dyDescent="0.3">
      <c r="A221" s="10">
        <v>195000</v>
      </c>
      <c r="B221" s="20">
        <v>44939</v>
      </c>
      <c r="C221" s="10" t="s">
        <v>744</v>
      </c>
      <c r="D221" s="21">
        <v>3000</v>
      </c>
      <c r="E221" s="10" t="s">
        <v>10</v>
      </c>
      <c r="F221" s="10" t="s">
        <v>2309</v>
      </c>
      <c r="G221" s="10" t="s">
        <v>12</v>
      </c>
      <c r="H221" t="s">
        <v>19</v>
      </c>
      <c r="I221" s="10" t="s">
        <v>14</v>
      </c>
      <c r="J221" s="10" t="s">
        <v>2159</v>
      </c>
      <c r="N221" s="6"/>
    </row>
    <row r="222" spans="1:14" x14ac:dyDescent="0.3">
      <c r="A222" s="10">
        <v>195003</v>
      </c>
      <c r="B222" s="20">
        <v>44939</v>
      </c>
      <c r="C222" s="10" t="s">
        <v>2158</v>
      </c>
      <c r="D222" s="21">
        <v>2000</v>
      </c>
      <c r="E222" s="10" t="s">
        <v>10</v>
      </c>
      <c r="F222" s="10" t="s">
        <v>2309</v>
      </c>
      <c r="G222" s="10" t="s">
        <v>12</v>
      </c>
      <c r="H222" t="s">
        <v>13</v>
      </c>
      <c r="I222" s="10" t="s">
        <v>14</v>
      </c>
      <c r="J222" s="10" t="s">
        <v>84</v>
      </c>
      <c r="N222" s="6"/>
    </row>
    <row r="223" spans="1:14" x14ac:dyDescent="0.3">
      <c r="A223" s="10">
        <v>194993</v>
      </c>
      <c r="B223" s="20">
        <v>44939</v>
      </c>
      <c r="C223" s="10" t="s">
        <v>2163</v>
      </c>
      <c r="D223" s="21">
        <v>5000</v>
      </c>
      <c r="E223" s="10" t="s">
        <v>10</v>
      </c>
      <c r="F223" s="10" t="s">
        <v>2309</v>
      </c>
      <c r="G223" s="10" t="s">
        <v>12</v>
      </c>
      <c r="H223" t="s">
        <v>13</v>
      </c>
      <c r="I223" s="10" t="s">
        <v>14</v>
      </c>
      <c r="J223" s="10" t="s">
        <v>36</v>
      </c>
      <c r="N223" s="6"/>
    </row>
    <row r="224" spans="1:14" x14ac:dyDescent="0.3">
      <c r="A224" s="10">
        <v>194999</v>
      </c>
      <c r="B224" s="20">
        <v>44939</v>
      </c>
      <c r="C224" s="10" t="s">
        <v>2165</v>
      </c>
      <c r="D224" s="21">
        <v>1000</v>
      </c>
      <c r="E224" s="10" t="s">
        <v>10</v>
      </c>
      <c r="F224" s="10" t="s">
        <v>2309</v>
      </c>
      <c r="G224" s="10" t="s">
        <v>12</v>
      </c>
      <c r="H224" t="s">
        <v>13</v>
      </c>
      <c r="I224" s="10" t="s">
        <v>14</v>
      </c>
      <c r="J224" s="10" t="s">
        <v>1382</v>
      </c>
      <c r="N224" s="6"/>
    </row>
    <row r="225" spans="1:14" x14ac:dyDescent="0.3">
      <c r="A225" s="10">
        <v>194992</v>
      </c>
      <c r="B225" s="20">
        <v>44939</v>
      </c>
      <c r="C225" s="10" t="s">
        <v>2160</v>
      </c>
      <c r="D225" s="21">
        <v>2000</v>
      </c>
      <c r="E225" s="10" t="s">
        <v>10</v>
      </c>
      <c r="F225" s="10" t="s">
        <v>2309</v>
      </c>
      <c r="G225" s="10" t="s">
        <v>12</v>
      </c>
      <c r="H225" t="s">
        <v>13</v>
      </c>
      <c r="I225" s="10" t="s">
        <v>14</v>
      </c>
      <c r="J225" s="10" t="s">
        <v>85</v>
      </c>
      <c r="N225" s="6"/>
    </row>
    <row r="226" spans="1:14" x14ac:dyDescent="0.3">
      <c r="A226" s="10">
        <v>194990</v>
      </c>
      <c r="B226" s="20">
        <v>44939</v>
      </c>
      <c r="C226" s="10" t="s">
        <v>705</v>
      </c>
      <c r="D226" s="21">
        <v>4000</v>
      </c>
      <c r="E226" s="10" t="s">
        <v>10</v>
      </c>
      <c r="F226" s="10" t="s">
        <v>2309</v>
      </c>
      <c r="G226" s="10" t="s">
        <v>12</v>
      </c>
      <c r="H226" t="s">
        <v>19</v>
      </c>
      <c r="I226" s="10" t="s">
        <v>14</v>
      </c>
      <c r="J226" s="10" t="s">
        <v>646</v>
      </c>
      <c r="N226" s="6"/>
    </row>
    <row r="227" spans="1:14" x14ac:dyDescent="0.3">
      <c r="A227" s="10">
        <v>194981</v>
      </c>
      <c r="B227" s="20">
        <v>44939</v>
      </c>
      <c r="C227" s="10" t="s">
        <v>1530</v>
      </c>
      <c r="D227" s="21">
        <v>40000</v>
      </c>
      <c r="E227" s="10" t="s">
        <v>48</v>
      </c>
      <c r="F227" s="10" t="s">
        <v>2308</v>
      </c>
      <c r="G227" s="10" t="s">
        <v>12</v>
      </c>
      <c r="H227" t="s">
        <v>17</v>
      </c>
      <c r="I227" s="10" t="s">
        <v>14</v>
      </c>
      <c r="J227" s="10" t="s">
        <v>1797</v>
      </c>
      <c r="N227" s="6"/>
    </row>
    <row r="228" spans="1:14" x14ac:dyDescent="0.3">
      <c r="A228" s="10">
        <v>195006</v>
      </c>
      <c r="B228" s="20">
        <v>44939</v>
      </c>
      <c r="C228" s="10" t="s">
        <v>2283</v>
      </c>
      <c r="D228" s="21">
        <v>5000</v>
      </c>
      <c r="E228" s="10" t="s">
        <v>48</v>
      </c>
      <c r="F228" s="10" t="s">
        <v>2308</v>
      </c>
      <c r="G228" s="10" t="s">
        <v>12</v>
      </c>
      <c r="H228" t="s">
        <v>17</v>
      </c>
      <c r="I228" s="10" t="s">
        <v>14</v>
      </c>
      <c r="J228" s="10" t="s">
        <v>2284</v>
      </c>
      <c r="N228" s="6"/>
    </row>
    <row r="229" spans="1:14" x14ac:dyDescent="0.3">
      <c r="A229" s="10">
        <v>194976</v>
      </c>
      <c r="B229" s="20">
        <v>44939</v>
      </c>
      <c r="C229" s="10" t="s">
        <v>2162</v>
      </c>
      <c r="D229" s="21">
        <v>4000</v>
      </c>
      <c r="E229" s="10" t="s">
        <v>10</v>
      </c>
      <c r="F229" s="10" t="s">
        <v>2309</v>
      </c>
      <c r="G229" s="10" t="s">
        <v>12</v>
      </c>
      <c r="H229" t="s">
        <v>13</v>
      </c>
      <c r="I229" s="10" t="s">
        <v>14</v>
      </c>
      <c r="J229" s="10" t="s">
        <v>28</v>
      </c>
      <c r="N229" s="6"/>
    </row>
    <row r="230" spans="1:14" x14ac:dyDescent="0.3">
      <c r="A230" s="10">
        <v>194989</v>
      </c>
      <c r="B230" s="20">
        <v>44939</v>
      </c>
      <c r="C230" s="10" t="s">
        <v>705</v>
      </c>
      <c r="D230" s="21">
        <v>4000</v>
      </c>
      <c r="E230" s="10" t="s">
        <v>10</v>
      </c>
      <c r="F230" s="10" t="s">
        <v>2309</v>
      </c>
      <c r="G230" s="10" t="s">
        <v>12</v>
      </c>
      <c r="H230" t="s">
        <v>13</v>
      </c>
      <c r="I230" s="10" t="s">
        <v>14</v>
      </c>
      <c r="J230" s="10" t="s">
        <v>1382</v>
      </c>
      <c r="N230" s="6"/>
    </row>
    <row r="231" spans="1:14" x14ac:dyDescent="0.3">
      <c r="A231" s="10">
        <v>194973</v>
      </c>
      <c r="B231" s="20">
        <v>44939</v>
      </c>
      <c r="C231" s="10" t="s">
        <v>2161</v>
      </c>
      <c r="D231" s="21">
        <v>5000</v>
      </c>
      <c r="E231" s="10" t="s">
        <v>10</v>
      </c>
      <c r="F231" s="10" t="s">
        <v>2309</v>
      </c>
      <c r="G231" s="10" t="s">
        <v>12</v>
      </c>
      <c r="H231" t="s">
        <v>13</v>
      </c>
      <c r="I231" s="10" t="s">
        <v>14</v>
      </c>
      <c r="J231" s="10" t="s">
        <v>2148</v>
      </c>
      <c r="N231" s="6"/>
    </row>
    <row r="232" spans="1:14" x14ac:dyDescent="0.3">
      <c r="A232" s="10">
        <v>194972</v>
      </c>
      <c r="B232" s="20">
        <v>44939</v>
      </c>
      <c r="C232" s="10" t="s">
        <v>2157</v>
      </c>
      <c r="D232" s="21">
        <v>1000</v>
      </c>
      <c r="E232" s="10" t="s">
        <v>10</v>
      </c>
      <c r="F232" s="10" t="s">
        <v>2309</v>
      </c>
      <c r="G232" s="10" t="s">
        <v>12</v>
      </c>
      <c r="H232" t="s">
        <v>17</v>
      </c>
      <c r="I232" s="10" t="s">
        <v>14</v>
      </c>
      <c r="J232" s="10" t="s">
        <v>85</v>
      </c>
      <c r="N232" s="6"/>
    </row>
    <row r="233" spans="1:14" x14ac:dyDescent="0.3">
      <c r="A233" s="10">
        <v>194969</v>
      </c>
      <c r="B233" s="20">
        <v>44939</v>
      </c>
      <c r="C233" s="10" t="s">
        <v>1302</v>
      </c>
      <c r="D233" s="21">
        <v>4000</v>
      </c>
      <c r="E233" s="10" t="s">
        <v>10</v>
      </c>
      <c r="F233" s="10" t="s">
        <v>2309</v>
      </c>
      <c r="G233" s="10" t="s">
        <v>12</v>
      </c>
      <c r="H233" t="s">
        <v>13</v>
      </c>
      <c r="I233" s="10" t="s">
        <v>14</v>
      </c>
      <c r="J233" s="10" t="s">
        <v>617</v>
      </c>
      <c r="N233" s="6"/>
    </row>
    <row r="234" spans="1:14" x14ac:dyDescent="0.3">
      <c r="A234" s="10">
        <v>194998</v>
      </c>
      <c r="B234" s="20">
        <v>44939</v>
      </c>
      <c r="C234" s="10" t="s">
        <v>801</v>
      </c>
      <c r="D234" s="21">
        <v>5000</v>
      </c>
      <c r="E234" s="10" t="s">
        <v>10</v>
      </c>
      <c r="F234" s="10" t="s">
        <v>2309</v>
      </c>
      <c r="G234" s="10" t="s">
        <v>12</v>
      </c>
      <c r="H234" t="s">
        <v>13</v>
      </c>
      <c r="I234" s="10" t="s">
        <v>14</v>
      </c>
      <c r="J234" s="10" t="s">
        <v>85</v>
      </c>
      <c r="N234" s="6"/>
    </row>
    <row r="235" spans="1:14" x14ac:dyDescent="0.3">
      <c r="A235" s="10">
        <v>195016</v>
      </c>
      <c r="B235" s="20">
        <v>44939</v>
      </c>
      <c r="C235" s="10" t="s">
        <v>656</v>
      </c>
      <c r="D235" s="21">
        <v>5000</v>
      </c>
      <c r="E235" s="10" t="s">
        <v>10</v>
      </c>
      <c r="F235" s="10" t="s">
        <v>2309</v>
      </c>
      <c r="G235" s="10" t="s">
        <v>12</v>
      </c>
      <c r="H235" t="s">
        <v>13</v>
      </c>
      <c r="I235" s="10" t="s">
        <v>14</v>
      </c>
      <c r="J235" s="10" t="s">
        <v>85</v>
      </c>
      <c r="N235" s="6"/>
    </row>
    <row r="236" spans="1:14" x14ac:dyDescent="0.3">
      <c r="A236" s="10">
        <v>194994</v>
      </c>
      <c r="B236" s="20">
        <v>44939</v>
      </c>
      <c r="C236" s="10" t="s">
        <v>2163</v>
      </c>
      <c r="D236" s="21">
        <v>2500</v>
      </c>
      <c r="E236" s="10" t="s">
        <v>10</v>
      </c>
      <c r="F236" s="10" t="s">
        <v>2309</v>
      </c>
      <c r="G236" s="10" t="s">
        <v>12</v>
      </c>
      <c r="H236" t="s">
        <v>13</v>
      </c>
      <c r="I236" s="10" t="s">
        <v>14</v>
      </c>
      <c r="J236" s="10" t="s">
        <v>614</v>
      </c>
      <c r="N236" s="6"/>
    </row>
    <row r="237" spans="1:14" x14ac:dyDescent="0.3">
      <c r="A237" s="10">
        <v>195021</v>
      </c>
      <c r="B237" s="20">
        <v>44939</v>
      </c>
      <c r="C237" s="10" t="s">
        <v>1834</v>
      </c>
      <c r="D237" s="21">
        <v>10000</v>
      </c>
      <c r="E237" s="10" t="s">
        <v>10</v>
      </c>
      <c r="F237" s="10" t="s">
        <v>2307</v>
      </c>
      <c r="G237" s="10" t="s">
        <v>12</v>
      </c>
      <c r="H237" t="s">
        <v>17</v>
      </c>
      <c r="I237" s="10" t="s">
        <v>14</v>
      </c>
      <c r="J237" s="10" t="s">
        <v>22</v>
      </c>
      <c r="N237" s="6"/>
    </row>
    <row r="238" spans="1:14" x14ac:dyDescent="0.3">
      <c r="A238" s="10">
        <v>195020</v>
      </c>
      <c r="B238" s="20">
        <v>44939</v>
      </c>
      <c r="C238" s="10" t="s">
        <v>1834</v>
      </c>
      <c r="D238" s="21">
        <v>10000</v>
      </c>
      <c r="E238" s="10" t="s">
        <v>10</v>
      </c>
      <c r="F238" s="10" t="s">
        <v>2307</v>
      </c>
      <c r="G238" s="10" t="s">
        <v>12</v>
      </c>
      <c r="H238" t="s">
        <v>17</v>
      </c>
      <c r="I238" s="10" t="s">
        <v>14</v>
      </c>
      <c r="J238" s="10" t="s">
        <v>65</v>
      </c>
      <c r="N238" s="6"/>
    </row>
    <row r="239" spans="1:14" x14ac:dyDescent="0.3">
      <c r="A239" s="10">
        <v>195025</v>
      </c>
      <c r="B239" s="20">
        <v>44939</v>
      </c>
      <c r="C239" s="10" t="s">
        <v>1827</v>
      </c>
      <c r="D239" s="21">
        <v>10000</v>
      </c>
      <c r="E239" s="10" t="s">
        <v>10</v>
      </c>
      <c r="F239" s="10" t="s">
        <v>2307</v>
      </c>
      <c r="G239" s="10" t="s">
        <v>12</v>
      </c>
      <c r="H239" t="s">
        <v>17</v>
      </c>
      <c r="I239" s="10" t="s">
        <v>14</v>
      </c>
      <c r="J239" s="10" t="s">
        <v>1833</v>
      </c>
      <c r="N239" s="6"/>
    </row>
    <row r="240" spans="1:14" x14ac:dyDescent="0.3">
      <c r="A240" s="10">
        <v>195022</v>
      </c>
      <c r="B240" s="20">
        <v>44939</v>
      </c>
      <c r="C240" s="10" t="s">
        <v>1834</v>
      </c>
      <c r="D240" s="21">
        <v>5000</v>
      </c>
      <c r="E240" s="10" t="s">
        <v>10</v>
      </c>
      <c r="F240" s="10" t="s">
        <v>2307</v>
      </c>
      <c r="G240" s="10" t="s">
        <v>12</v>
      </c>
      <c r="H240" t="s">
        <v>17</v>
      </c>
      <c r="I240" s="10" t="s">
        <v>14</v>
      </c>
      <c r="J240" s="10" t="s">
        <v>1554</v>
      </c>
      <c r="N240" s="6"/>
    </row>
    <row r="241" spans="1:14" x14ac:dyDescent="0.3">
      <c r="A241" s="10">
        <v>194980</v>
      </c>
      <c r="B241" s="20">
        <v>44939</v>
      </c>
      <c r="C241" s="10" t="s">
        <v>1567</v>
      </c>
      <c r="D241" s="21">
        <v>15000</v>
      </c>
      <c r="E241" s="10" t="s">
        <v>48</v>
      </c>
      <c r="F241" s="10" t="s">
        <v>2307</v>
      </c>
      <c r="G241" s="10" t="s">
        <v>12</v>
      </c>
      <c r="H241" t="s">
        <v>13</v>
      </c>
      <c r="I241" s="10" t="s">
        <v>14</v>
      </c>
      <c r="J241" s="10" t="s">
        <v>49</v>
      </c>
      <c r="N241" s="6"/>
    </row>
    <row r="242" spans="1:14" x14ac:dyDescent="0.3">
      <c r="A242" s="10">
        <v>195024</v>
      </c>
      <c r="B242" s="20">
        <v>44939</v>
      </c>
      <c r="C242" s="10" t="s">
        <v>1827</v>
      </c>
      <c r="D242" s="21">
        <v>5000</v>
      </c>
      <c r="E242" s="10" t="s">
        <v>10</v>
      </c>
      <c r="F242" s="10" t="s">
        <v>2307</v>
      </c>
      <c r="G242" s="10" t="s">
        <v>12</v>
      </c>
      <c r="H242" t="s">
        <v>17</v>
      </c>
      <c r="I242" s="10" t="s">
        <v>14</v>
      </c>
      <c r="J242" s="10" t="s">
        <v>1835</v>
      </c>
      <c r="N242" s="6"/>
    </row>
    <row r="243" spans="1:14" x14ac:dyDescent="0.3">
      <c r="A243" s="10">
        <v>195023</v>
      </c>
      <c r="B243" s="20">
        <v>44939</v>
      </c>
      <c r="C243" s="10" t="s">
        <v>1827</v>
      </c>
      <c r="D243" s="21">
        <v>10000</v>
      </c>
      <c r="E243" s="10" t="s">
        <v>10</v>
      </c>
      <c r="F243" s="10" t="s">
        <v>2307</v>
      </c>
      <c r="G243" s="10" t="s">
        <v>12</v>
      </c>
      <c r="H243" t="s">
        <v>17</v>
      </c>
      <c r="I243" s="10" t="s">
        <v>14</v>
      </c>
      <c r="J243" s="10" t="s">
        <v>22</v>
      </c>
      <c r="N243" s="6"/>
    </row>
    <row r="244" spans="1:14" x14ac:dyDescent="0.3">
      <c r="A244" s="10">
        <v>195015</v>
      </c>
      <c r="B244" s="20">
        <v>44939</v>
      </c>
      <c r="C244" s="10" t="s">
        <v>986</v>
      </c>
      <c r="D244" s="21">
        <v>5000</v>
      </c>
      <c r="E244" s="10" t="s">
        <v>10</v>
      </c>
      <c r="F244" s="10" t="s">
        <v>2307</v>
      </c>
      <c r="G244" s="10" t="s">
        <v>12</v>
      </c>
      <c r="H244" t="s">
        <v>17</v>
      </c>
      <c r="I244" s="10" t="s">
        <v>14</v>
      </c>
      <c r="J244" s="10" t="s">
        <v>85</v>
      </c>
      <c r="N244" s="6"/>
    </row>
    <row r="245" spans="1:14" x14ac:dyDescent="0.3">
      <c r="A245" s="10">
        <v>195013</v>
      </c>
      <c r="B245" s="20">
        <v>44939</v>
      </c>
      <c r="C245" s="10" t="s">
        <v>986</v>
      </c>
      <c r="D245" s="21">
        <v>10000</v>
      </c>
      <c r="E245" s="10" t="s">
        <v>10</v>
      </c>
      <c r="F245" s="10" t="s">
        <v>2307</v>
      </c>
      <c r="G245" s="10" t="s">
        <v>12</v>
      </c>
      <c r="H245" t="s">
        <v>13</v>
      </c>
      <c r="I245" s="10" t="s">
        <v>14</v>
      </c>
      <c r="J245" s="10" t="s">
        <v>270</v>
      </c>
      <c r="N245" s="6"/>
    </row>
    <row r="246" spans="1:14" x14ac:dyDescent="0.3">
      <c r="A246" s="10">
        <v>195026</v>
      </c>
      <c r="B246" s="20">
        <v>44939</v>
      </c>
      <c r="C246" s="10" t="s">
        <v>1827</v>
      </c>
      <c r="D246" s="21">
        <v>5000</v>
      </c>
      <c r="E246" s="10" t="s">
        <v>10</v>
      </c>
      <c r="F246" s="10" t="s">
        <v>2307</v>
      </c>
      <c r="G246" s="10" t="s">
        <v>12</v>
      </c>
      <c r="H246" t="s">
        <v>17</v>
      </c>
      <c r="I246" s="10" t="s">
        <v>14</v>
      </c>
      <c r="J246" s="10" t="s">
        <v>1828</v>
      </c>
      <c r="N246" s="6"/>
    </row>
    <row r="247" spans="1:14" x14ac:dyDescent="0.3">
      <c r="A247" s="10">
        <v>194985</v>
      </c>
      <c r="B247" s="20">
        <v>44939</v>
      </c>
      <c r="C247" s="10" t="s">
        <v>1829</v>
      </c>
      <c r="D247" s="21">
        <v>2000</v>
      </c>
      <c r="E247" s="10" t="s">
        <v>10</v>
      </c>
      <c r="F247" s="10" t="s">
        <v>2307</v>
      </c>
      <c r="G247" s="10" t="s">
        <v>12</v>
      </c>
      <c r="H247" t="s">
        <v>13</v>
      </c>
      <c r="I247" s="10" t="s">
        <v>14</v>
      </c>
      <c r="J247" s="10" t="s">
        <v>134</v>
      </c>
      <c r="N247" s="6"/>
    </row>
    <row r="248" spans="1:14" x14ac:dyDescent="0.3">
      <c r="A248" s="10">
        <v>195014</v>
      </c>
      <c r="B248" s="20">
        <v>44939</v>
      </c>
      <c r="C248" s="10" t="s">
        <v>986</v>
      </c>
      <c r="D248" s="21">
        <v>5000</v>
      </c>
      <c r="E248" s="10" t="s">
        <v>10</v>
      </c>
      <c r="F248" s="10" t="s">
        <v>2307</v>
      </c>
      <c r="G248" s="10" t="s">
        <v>12</v>
      </c>
      <c r="H248" t="s">
        <v>13</v>
      </c>
      <c r="I248" s="10" t="s">
        <v>14</v>
      </c>
      <c r="J248" s="10" t="s">
        <v>503</v>
      </c>
      <c r="N248" s="6"/>
    </row>
    <row r="249" spans="1:14" x14ac:dyDescent="0.3">
      <c r="A249" s="10">
        <v>195012</v>
      </c>
      <c r="B249" s="20">
        <v>44939</v>
      </c>
      <c r="C249" s="10" t="s">
        <v>986</v>
      </c>
      <c r="D249" s="21">
        <v>5000</v>
      </c>
      <c r="E249" s="10" t="s">
        <v>10</v>
      </c>
      <c r="F249" s="10" t="s">
        <v>2307</v>
      </c>
      <c r="G249" s="10" t="s">
        <v>12</v>
      </c>
      <c r="H249" t="s">
        <v>19</v>
      </c>
      <c r="I249" s="10" t="s">
        <v>14</v>
      </c>
      <c r="J249" s="10" t="s">
        <v>1832</v>
      </c>
      <c r="N249" s="6"/>
    </row>
    <row r="250" spans="1:14" x14ac:dyDescent="0.3">
      <c r="A250" s="10">
        <v>194995</v>
      </c>
      <c r="B250" s="20">
        <v>44939</v>
      </c>
      <c r="C250" s="10" t="s">
        <v>1830</v>
      </c>
      <c r="D250" s="21">
        <v>3000</v>
      </c>
      <c r="E250" s="10" t="s">
        <v>10</v>
      </c>
      <c r="F250" s="10" t="s">
        <v>2307</v>
      </c>
      <c r="G250" s="10" t="s">
        <v>12</v>
      </c>
      <c r="H250" t="s">
        <v>13</v>
      </c>
      <c r="I250" s="10" t="s">
        <v>14</v>
      </c>
      <c r="J250" s="10" t="s">
        <v>1831</v>
      </c>
      <c r="N250" s="6"/>
    </row>
    <row r="251" spans="1:14" x14ac:dyDescent="0.3">
      <c r="A251" s="10">
        <v>194982</v>
      </c>
      <c r="B251" s="20">
        <v>44939</v>
      </c>
      <c r="C251" s="10" t="s">
        <v>1571</v>
      </c>
      <c r="D251" s="21">
        <v>5000</v>
      </c>
      <c r="E251" s="10" t="s">
        <v>10</v>
      </c>
      <c r="F251" s="10" t="s">
        <v>2307</v>
      </c>
      <c r="G251" s="10" t="s">
        <v>12</v>
      </c>
      <c r="H251" t="s">
        <v>13</v>
      </c>
      <c r="I251" s="10" t="s">
        <v>14</v>
      </c>
      <c r="J251" s="10" t="s">
        <v>353</v>
      </c>
      <c r="N251" s="6"/>
    </row>
    <row r="252" spans="1:14" x14ac:dyDescent="0.3">
      <c r="A252" s="10">
        <v>195004</v>
      </c>
      <c r="B252" s="20">
        <v>44939</v>
      </c>
      <c r="C252" s="10" t="s">
        <v>2092</v>
      </c>
      <c r="D252" s="21">
        <v>3000</v>
      </c>
      <c r="E252" s="10" t="s">
        <v>10</v>
      </c>
      <c r="F252" s="10" t="s">
        <v>2311</v>
      </c>
      <c r="G252" s="10" t="s">
        <v>12</v>
      </c>
      <c r="H252" t="s">
        <v>17</v>
      </c>
      <c r="I252" s="10" t="s">
        <v>14</v>
      </c>
      <c r="J252" s="10" t="s">
        <v>1859</v>
      </c>
      <c r="N252" s="6"/>
    </row>
    <row r="253" spans="1:14" x14ac:dyDescent="0.3">
      <c r="A253" s="10">
        <v>194997</v>
      </c>
      <c r="B253" s="20">
        <v>44939</v>
      </c>
      <c r="C253" s="10" t="s">
        <v>1290</v>
      </c>
      <c r="D253" s="21">
        <v>100000</v>
      </c>
      <c r="E253" s="10" t="s">
        <v>48</v>
      </c>
      <c r="F253" s="10" t="s">
        <v>2311</v>
      </c>
      <c r="G253" s="10" t="s">
        <v>12</v>
      </c>
      <c r="H253" t="s">
        <v>17</v>
      </c>
      <c r="I253" s="10" t="s">
        <v>14</v>
      </c>
      <c r="J253" s="10" t="s">
        <v>503</v>
      </c>
      <c r="N253" s="6"/>
    </row>
    <row r="254" spans="1:14" x14ac:dyDescent="0.3">
      <c r="A254" s="10">
        <v>194996</v>
      </c>
      <c r="B254" s="20">
        <v>44939</v>
      </c>
      <c r="C254" s="10" t="s">
        <v>1290</v>
      </c>
      <c r="D254" s="21">
        <v>100000</v>
      </c>
      <c r="E254" s="10" t="s">
        <v>48</v>
      </c>
      <c r="F254" s="10" t="s">
        <v>2311</v>
      </c>
      <c r="G254" s="10" t="s">
        <v>12</v>
      </c>
      <c r="H254" t="s">
        <v>17</v>
      </c>
      <c r="I254" s="10" t="s">
        <v>14</v>
      </c>
      <c r="J254" s="10" t="s">
        <v>1799</v>
      </c>
      <c r="N254" s="6"/>
    </row>
    <row r="255" spans="1:14" x14ac:dyDescent="0.3">
      <c r="A255" s="10">
        <v>195007</v>
      </c>
      <c r="B255" s="20">
        <v>44939</v>
      </c>
      <c r="C255" s="10" t="s">
        <v>479</v>
      </c>
      <c r="D255" s="21">
        <v>4000</v>
      </c>
      <c r="E255" s="10" t="s">
        <v>10</v>
      </c>
      <c r="F255" s="10" t="s">
        <v>2311</v>
      </c>
      <c r="G255" s="10" t="s">
        <v>12</v>
      </c>
      <c r="H255" t="s">
        <v>13</v>
      </c>
      <c r="I255" s="10" t="s">
        <v>14</v>
      </c>
      <c r="J255" s="10" t="s">
        <v>49</v>
      </c>
      <c r="N255" s="6"/>
    </row>
    <row r="256" spans="1:14" x14ac:dyDescent="0.3">
      <c r="A256" s="10">
        <v>194971</v>
      </c>
      <c r="B256" s="20">
        <v>44939</v>
      </c>
      <c r="C256" s="10" t="s">
        <v>2157</v>
      </c>
      <c r="D256" s="21">
        <v>4000</v>
      </c>
      <c r="E256" s="10" t="s">
        <v>10</v>
      </c>
      <c r="F256" s="10" t="s">
        <v>2309</v>
      </c>
      <c r="G256" s="10" t="s">
        <v>12</v>
      </c>
      <c r="H256" t="s">
        <v>13</v>
      </c>
      <c r="I256" s="10" t="s">
        <v>14</v>
      </c>
      <c r="J256" s="10" t="s">
        <v>85</v>
      </c>
      <c r="N256" s="6"/>
    </row>
    <row r="257" spans="1:14" x14ac:dyDescent="0.3">
      <c r="A257" s="10">
        <v>195017</v>
      </c>
      <c r="B257" s="20">
        <v>44939</v>
      </c>
      <c r="C257" s="10" t="s">
        <v>656</v>
      </c>
      <c r="D257" s="21">
        <v>5000</v>
      </c>
      <c r="E257" s="10" t="s">
        <v>10</v>
      </c>
      <c r="F257" s="10" t="s">
        <v>2309</v>
      </c>
      <c r="G257" s="10" t="s">
        <v>12</v>
      </c>
      <c r="H257" t="s">
        <v>17</v>
      </c>
      <c r="I257" s="10" t="s">
        <v>14</v>
      </c>
      <c r="J257" s="10" t="s">
        <v>28</v>
      </c>
      <c r="N257" s="6"/>
    </row>
    <row r="258" spans="1:14" x14ac:dyDescent="0.3">
      <c r="A258" s="10">
        <v>195008</v>
      </c>
      <c r="B258" s="20">
        <v>44939</v>
      </c>
      <c r="C258" s="10" t="s">
        <v>1348</v>
      </c>
      <c r="D258" s="21">
        <v>2000</v>
      </c>
      <c r="E258" s="10" t="s">
        <v>10</v>
      </c>
      <c r="F258" s="10" t="s">
        <v>2309</v>
      </c>
      <c r="G258" s="10" t="s">
        <v>12</v>
      </c>
      <c r="H258" t="s">
        <v>13</v>
      </c>
      <c r="I258" s="10" t="s">
        <v>14</v>
      </c>
      <c r="J258" s="10" t="s">
        <v>84</v>
      </c>
      <c r="N258" s="6"/>
    </row>
    <row r="259" spans="1:14" x14ac:dyDescent="0.3">
      <c r="A259" s="10">
        <v>195009</v>
      </c>
      <c r="B259" s="20">
        <v>44939</v>
      </c>
      <c r="C259" s="10" t="s">
        <v>2028</v>
      </c>
      <c r="D259" s="21">
        <v>2500</v>
      </c>
      <c r="E259" s="10" t="s">
        <v>10</v>
      </c>
      <c r="F259" s="10" t="s">
        <v>2318</v>
      </c>
      <c r="G259" s="10" t="s">
        <v>12</v>
      </c>
      <c r="H259" t="s">
        <v>13</v>
      </c>
      <c r="I259" s="10" t="s">
        <v>14</v>
      </c>
      <c r="J259" s="10" t="s">
        <v>270</v>
      </c>
      <c r="N259" s="6"/>
    </row>
    <row r="260" spans="1:14" x14ac:dyDescent="0.3">
      <c r="A260" s="10">
        <v>194984</v>
      </c>
      <c r="B260" s="20">
        <v>44939</v>
      </c>
      <c r="C260" s="10" t="s">
        <v>1829</v>
      </c>
      <c r="D260" s="21">
        <v>5000</v>
      </c>
      <c r="E260" s="10" t="s">
        <v>10</v>
      </c>
      <c r="F260" s="10" t="s">
        <v>2307</v>
      </c>
      <c r="G260" s="10" t="s">
        <v>12</v>
      </c>
      <c r="H260" t="s">
        <v>13</v>
      </c>
      <c r="I260" s="10" t="s">
        <v>14</v>
      </c>
      <c r="J260" s="10" t="s">
        <v>49</v>
      </c>
      <c r="N260" s="6"/>
    </row>
    <row r="261" spans="1:14" x14ac:dyDescent="0.3">
      <c r="A261" s="10">
        <v>194983</v>
      </c>
      <c r="B261" s="20">
        <v>44939</v>
      </c>
      <c r="C261" s="10" t="s">
        <v>1571</v>
      </c>
      <c r="D261" s="21">
        <v>5000</v>
      </c>
      <c r="E261" s="10" t="s">
        <v>10</v>
      </c>
      <c r="F261" s="10" t="s">
        <v>2307</v>
      </c>
      <c r="G261" s="10" t="s">
        <v>12</v>
      </c>
      <c r="H261" t="s">
        <v>13</v>
      </c>
      <c r="I261" s="10" t="s">
        <v>14</v>
      </c>
      <c r="J261" s="10" t="s">
        <v>286</v>
      </c>
      <c r="N261" s="6"/>
    </row>
    <row r="262" spans="1:14" x14ac:dyDescent="0.3">
      <c r="A262" s="10">
        <v>195010</v>
      </c>
      <c r="B262" s="20">
        <v>44939</v>
      </c>
      <c r="C262" s="10" t="s">
        <v>1154</v>
      </c>
      <c r="D262" s="21">
        <v>2000</v>
      </c>
      <c r="E262" s="10" t="s">
        <v>10</v>
      </c>
      <c r="F262" s="10" t="s">
        <v>2318</v>
      </c>
      <c r="G262" s="10" t="s">
        <v>12</v>
      </c>
      <c r="H262" t="s">
        <v>13</v>
      </c>
      <c r="I262" s="10" t="s">
        <v>14</v>
      </c>
      <c r="J262" s="10" t="s">
        <v>270</v>
      </c>
      <c r="N262" s="6"/>
    </row>
    <row r="263" spans="1:14" x14ac:dyDescent="0.3">
      <c r="A263" s="10">
        <v>194979</v>
      </c>
      <c r="B263" s="20">
        <v>44939</v>
      </c>
      <c r="C263" s="10" t="s">
        <v>1275</v>
      </c>
      <c r="D263" s="21">
        <v>1000</v>
      </c>
      <c r="E263" s="10" t="s">
        <v>10</v>
      </c>
      <c r="F263" s="10" t="s">
        <v>2311</v>
      </c>
      <c r="G263" s="10" t="s">
        <v>12</v>
      </c>
      <c r="H263" t="s">
        <v>19</v>
      </c>
      <c r="I263" s="10" t="s">
        <v>14</v>
      </c>
      <c r="J263" s="10" t="s">
        <v>585</v>
      </c>
      <c r="N263" s="6"/>
    </row>
    <row r="264" spans="1:14" x14ac:dyDescent="0.3">
      <c r="A264" s="10">
        <v>194988</v>
      </c>
      <c r="B264" s="20">
        <v>44939</v>
      </c>
      <c r="C264" s="10" t="s">
        <v>511</v>
      </c>
      <c r="D264" s="21">
        <v>2000</v>
      </c>
      <c r="E264" s="10" t="s">
        <v>10</v>
      </c>
      <c r="F264" s="10" t="s">
        <v>2311</v>
      </c>
      <c r="G264" s="10" t="s">
        <v>12</v>
      </c>
      <c r="H264" t="s">
        <v>19</v>
      </c>
      <c r="I264" s="10" t="s">
        <v>14</v>
      </c>
      <c r="J264" s="10" t="s">
        <v>585</v>
      </c>
      <c r="N264" s="6"/>
    </row>
    <row r="265" spans="1:14" x14ac:dyDescent="0.3">
      <c r="A265" s="10">
        <v>195018</v>
      </c>
      <c r="B265" s="20">
        <v>44939</v>
      </c>
      <c r="C265" s="10" t="s">
        <v>1630</v>
      </c>
      <c r="D265" s="21">
        <v>2500</v>
      </c>
      <c r="E265" s="10" t="s">
        <v>10</v>
      </c>
      <c r="F265" s="10" t="s">
        <v>2329</v>
      </c>
      <c r="G265" s="10" t="s">
        <v>12</v>
      </c>
      <c r="H265" t="s">
        <v>13</v>
      </c>
      <c r="I265" s="10" t="s">
        <v>14</v>
      </c>
      <c r="J265" s="10" t="s">
        <v>2039</v>
      </c>
      <c r="N265" s="6"/>
    </row>
    <row r="266" spans="1:14" x14ac:dyDescent="0.3">
      <c r="A266" s="10">
        <v>195040</v>
      </c>
      <c r="B266" s="20">
        <v>44942</v>
      </c>
      <c r="C266" s="10" t="s">
        <v>2164</v>
      </c>
      <c r="D266" s="21">
        <v>1500</v>
      </c>
      <c r="E266" s="10" t="s">
        <v>10</v>
      </c>
      <c r="F266" s="10" t="s">
        <v>2309</v>
      </c>
      <c r="G266" s="10" t="s">
        <v>12</v>
      </c>
      <c r="H266" t="s">
        <v>17</v>
      </c>
      <c r="I266" s="10" t="s">
        <v>14</v>
      </c>
      <c r="J266" s="10" t="s">
        <v>1305</v>
      </c>
      <c r="N266" s="6"/>
    </row>
    <row r="267" spans="1:14" x14ac:dyDescent="0.3">
      <c r="A267" s="10">
        <v>195042</v>
      </c>
      <c r="B267" s="20">
        <v>44942</v>
      </c>
      <c r="C267" s="10" t="s">
        <v>665</v>
      </c>
      <c r="D267" s="21">
        <v>5000</v>
      </c>
      <c r="E267" s="10" t="s">
        <v>10</v>
      </c>
      <c r="F267" s="10" t="s">
        <v>2309</v>
      </c>
      <c r="G267" s="10" t="s">
        <v>12</v>
      </c>
      <c r="H267" t="s">
        <v>19</v>
      </c>
      <c r="I267" s="10" t="s">
        <v>14</v>
      </c>
      <c r="J267" s="10" t="s">
        <v>646</v>
      </c>
      <c r="N267" s="6"/>
    </row>
    <row r="268" spans="1:14" x14ac:dyDescent="0.3">
      <c r="A268" s="10">
        <v>195041</v>
      </c>
      <c r="B268" s="20">
        <v>44942</v>
      </c>
      <c r="C268" s="10" t="s">
        <v>2164</v>
      </c>
      <c r="D268" s="21">
        <v>500</v>
      </c>
      <c r="E268" s="10" t="s">
        <v>10</v>
      </c>
      <c r="F268" s="10" t="s">
        <v>2309</v>
      </c>
      <c r="G268" s="10" t="s">
        <v>12</v>
      </c>
      <c r="H268" t="s">
        <v>13</v>
      </c>
      <c r="I268" s="10" t="s">
        <v>14</v>
      </c>
      <c r="J268" s="10" t="s">
        <v>1305</v>
      </c>
      <c r="N268" s="6"/>
    </row>
    <row r="269" spans="1:14" x14ac:dyDescent="0.3">
      <c r="A269" s="10">
        <v>195039</v>
      </c>
      <c r="B269" s="20">
        <v>44942</v>
      </c>
      <c r="C269" s="10" t="s">
        <v>2164</v>
      </c>
      <c r="D269" s="21">
        <v>2500</v>
      </c>
      <c r="E269" s="10" t="s">
        <v>10</v>
      </c>
      <c r="F269" s="10" t="s">
        <v>2309</v>
      </c>
      <c r="G269" s="10" t="s">
        <v>12</v>
      </c>
      <c r="H269" t="s">
        <v>19</v>
      </c>
      <c r="I269" s="10" t="s">
        <v>14</v>
      </c>
      <c r="J269" s="10" t="s">
        <v>626</v>
      </c>
      <c r="N269" s="6"/>
    </row>
    <row r="270" spans="1:14" x14ac:dyDescent="0.3">
      <c r="A270" s="10">
        <v>195030</v>
      </c>
      <c r="B270" s="20">
        <v>44942</v>
      </c>
      <c r="C270" s="10" t="s">
        <v>2269</v>
      </c>
      <c r="D270" s="21">
        <v>2000</v>
      </c>
      <c r="E270" s="10" t="s">
        <v>10</v>
      </c>
      <c r="F270" s="10" t="s">
        <v>2317</v>
      </c>
      <c r="G270" s="10" t="s">
        <v>12</v>
      </c>
      <c r="H270" t="s">
        <v>13</v>
      </c>
      <c r="I270" s="10" t="s">
        <v>14</v>
      </c>
      <c r="J270" s="10" t="s">
        <v>63</v>
      </c>
      <c r="N270" s="6"/>
    </row>
    <row r="271" spans="1:14" x14ac:dyDescent="0.3">
      <c r="A271" s="10">
        <v>195031</v>
      </c>
      <c r="B271" s="20">
        <v>44942</v>
      </c>
      <c r="C271" s="10" t="s">
        <v>1767</v>
      </c>
      <c r="D271" s="21">
        <v>3000</v>
      </c>
      <c r="E271" s="10" t="s">
        <v>10</v>
      </c>
      <c r="F271" s="10" t="s">
        <v>2317</v>
      </c>
      <c r="G271" s="10" t="s">
        <v>12</v>
      </c>
      <c r="H271" t="s">
        <v>13</v>
      </c>
      <c r="I271" s="10" t="s">
        <v>14</v>
      </c>
      <c r="J271" s="10" t="s">
        <v>353</v>
      </c>
      <c r="N271" s="6"/>
    </row>
    <row r="272" spans="1:14" x14ac:dyDescent="0.3">
      <c r="A272" s="10">
        <v>195036</v>
      </c>
      <c r="B272" s="20">
        <v>44942</v>
      </c>
      <c r="C272" s="10" t="s">
        <v>1344</v>
      </c>
      <c r="D272" s="21">
        <v>4000</v>
      </c>
      <c r="E272" s="10" t="s">
        <v>10</v>
      </c>
      <c r="F272" s="10" t="s">
        <v>2309</v>
      </c>
      <c r="G272" s="10" t="s">
        <v>12</v>
      </c>
      <c r="H272" t="s">
        <v>17</v>
      </c>
      <c r="I272" s="10" t="s">
        <v>14</v>
      </c>
      <c r="J272" s="10" t="s">
        <v>409</v>
      </c>
      <c r="N272" s="6"/>
    </row>
    <row r="273" spans="1:14" x14ac:dyDescent="0.3">
      <c r="A273" s="10">
        <v>195044</v>
      </c>
      <c r="B273" s="20">
        <v>44942</v>
      </c>
      <c r="C273" s="10" t="s">
        <v>584</v>
      </c>
      <c r="D273" s="21">
        <v>5000</v>
      </c>
      <c r="E273" s="10" t="s">
        <v>10</v>
      </c>
      <c r="F273" s="10" t="s">
        <v>2317</v>
      </c>
      <c r="G273" s="10" t="s">
        <v>12</v>
      </c>
      <c r="H273" t="s">
        <v>13</v>
      </c>
      <c r="I273" s="10" t="s">
        <v>14</v>
      </c>
      <c r="J273" s="10" t="s">
        <v>843</v>
      </c>
      <c r="N273" s="6"/>
    </row>
    <row r="274" spans="1:14" x14ac:dyDescent="0.3">
      <c r="A274" s="10">
        <v>195043</v>
      </c>
      <c r="B274" s="20">
        <v>44942</v>
      </c>
      <c r="C274" s="10" t="s">
        <v>1370</v>
      </c>
      <c r="D274" s="21">
        <v>50000</v>
      </c>
      <c r="E274" s="10" t="s">
        <v>48</v>
      </c>
      <c r="F274" s="10" t="s">
        <v>2307</v>
      </c>
      <c r="G274" s="10" t="s">
        <v>12</v>
      </c>
      <c r="H274" t="s">
        <v>17</v>
      </c>
      <c r="I274" s="10" t="s">
        <v>14</v>
      </c>
      <c r="J274" s="10" t="s">
        <v>1006</v>
      </c>
      <c r="N274" s="6"/>
    </row>
    <row r="275" spans="1:14" x14ac:dyDescent="0.3">
      <c r="A275" s="10">
        <v>195038</v>
      </c>
      <c r="B275" s="20">
        <v>44942</v>
      </c>
      <c r="C275" s="10" t="s">
        <v>415</v>
      </c>
      <c r="D275" s="21">
        <v>2500</v>
      </c>
      <c r="E275" s="10" t="s">
        <v>10</v>
      </c>
      <c r="F275" s="10" t="s">
        <v>2329</v>
      </c>
      <c r="G275" s="10" t="s">
        <v>12</v>
      </c>
      <c r="H275" t="s">
        <v>13</v>
      </c>
      <c r="I275" s="10" t="s">
        <v>14</v>
      </c>
      <c r="J275" s="10" t="s">
        <v>395</v>
      </c>
      <c r="N275" s="6"/>
    </row>
    <row r="276" spans="1:14" x14ac:dyDescent="0.3">
      <c r="A276" s="10">
        <v>195032</v>
      </c>
      <c r="B276" s="20">
        <v>44942</v>
      </c>
      <c r="C276" s="10" t="s">
        <v>1837</v>
      </c>
      <c r="D276" s="21">
        <v>4000</v>
      </c>
      <c r="E276" s="10" t="s">
        <v>10</v>
      </c>
      <c r="F276" s="10" t="s">
        <v>2307</v>
      </c>
      <c r="G276" s="10" t="s">
        <v>12</v>
      </c>
      <c r="H276" t="s">
        <v>13</v>
      </c>
      <c r="I276" s="10" t="s">
        <v>14</v>
      </c>
      <c r="J276" s="10" t="s">
        <v>1838</v>
      </c>
      <c r="N276" s="6"/>
    </row>
    <row r="277" spans="1:14" x14ac:dyDescent="0.3">
      <c r="A277" s="10">
        <v>195034</v>
      </c>
      <c r="B277" s="20">
        <v>44942</v>
      </c>
      <c r="C277" s="10" t="s">
        <v>1836</v>
      </c>
      <c r="D277" s="21">
        <v>2000</v>
      </c>
      <c r="E277" s="10" t="s">
        <v>10</v>
      </c>
      <c r="F277" s="10" t="s">
        <v>2307</v>
      </c>
      <c r="G277" s="10" t="s">
        <v>12</v>
      </c>
      <c r="H277" t="s">
        <v>13</v>
      </c>
      <c r="I277" s="10" t="s">
        <v>14</v>
      </c>
      <c r="J277" s="10" t="s">
        <v>522</v>
      </c>
      <c r="N277" s="6"/>
    </row>
    <row r="278" spans="1:14" x14ac:dyDescent="0.3">
      <c r="A278" s="10">
        <v>195033</v>
      </c>
      <c r="B278" s="20">
        <v>44942</v>
      </c>
      <c r="C278" s="10" t="s">
        <v>1836</v>
      </c>
      <c r="D278" s="21">
        <v>5000</v>
      </c>
      <c r="E278" s="10" t="s">
        <v>10</v>
      </c>
      <c r="F278" s="10" t="s">
        <v>2307</v>
      </c>
      <c r="G278" s="10" t="s">
        <v>12</v>
      </c>
      <c r="H278" t="s">
        <v>13</v>
      </c>
      <c r="I278" s="10" t="s">
        <v>14</v>
      </c>
      <c r="J278" s="10" t="s">
        <v>250</v>
      </c>
      <c r="N278" s="6"/>
    </row>
    <row r="279" spans="1:14" x14ac:dyDescent="0.3">
      <c r="A279" s="10">
        <v>195035</v>
      </c>
      <c r="B279" s="20">
        <v>44942</v>
      </c>
      <c r="C279" s="10" t="s">
        <v>1719</v>
      </c>
      <c r="D279" s="21">
        <v>5000</v>
      </c>
      <c r="E279" s="10" t="s">
        <v>10</v>
      </c>
      <c r="F279" s="10" t="s">
        <v>2309</v>
      </c>
      <c r="G279" s="10" t="s">
        <v>12</v>
      </c>
      <c r="H279" t="s">
        <v>13</v>
      </c>
      <c r="I279" s="10" t="s">
        <v>14</v>
      </c>
      <c r="J279" s="10" t="s">
        <v>84</v>
      </c>
      <c r="N279" s="6"/>
    </row>
    <row r="280" spans="1:14" x14ac:dyDescent="0.3">
      <c r="A280" s="10">
        <v>195037</v>
      </c>
      <c r="B280" s="20">
        <v>44942</v>
      </c>
      <c r="C280" s="10" t="s">
        <v>1344</v>
      </c>
      <c r="D280" s="21">
        <v>4000</v>
      </c>
      <c r="E280" s="10" t="s">
        <v>10</v>
      </c>
      <c r="F280" s="10" t="s">
        <v>2309</v>
      </c>
      <c r="G280" s="10" t="s">
        <v>12</v>
      </c>
      <c r="H280" t="s">
        <v>17</v>
      </c>
      <c r="I280" s="10" t="s">
        <v>14</v>
      </c>
      <c r="J280" s="10" t="s">
        <v>28</v>
      </c>
      <c r="N280" s="6"/>
    </row>
    <row r="281" spans="1:14" x14ac:dyDescent="0.3">
      <c r="A281" s="10">
        <v>195029</v>
      </c>
      <c r="B281" s="20">
        <v>44942</v>
      </c>
      <c r="C281" s="10" t="s">
        <v>2135</v>
      </c>
      <c r="D281" s="21">
        <v>4000</v>
      </c>
      <c r="E281" s="10" t="s">
        <v>10</v>
      </c>
      <c r="F281" s="10" t="s">
        <v>2311</v>
      </c>
      <c r="G281" s="10" t="s">
        <v>12</v>
      </c>
      <c r="H281" t="s">
        <v>13</v>
      </c>
      <c r="I281" s="10" t="s">
        <v>14</v>
      </c>
      <c r="J281" s="10" t="s">
        <v>1799</v>
      </c>
      <c r="N281" s="6"/>
    </row>
    <row r="282" spans="1:14" x14ac:dyDescent="0.3">
      <c r="A282" s="10">
        <v>195027</v>
      </c>
      <c r="B282" s="20">
        <v>44942</v>
      </c>
      <c r="C282" s="10" t="s">
        <v>2135</v>
      </c>
      <c r="D282" s="21">
        <v>2000</v>
      </c>
      <c r="E282" s="10" t="s">
        <v>10</v>
      </c>
      <c r="F282" s="10" t="s">
        <v>2311</v>
      </c>
      <c r="G282" s="10" t="s">
        <v>12</v>
      </c>
      <c r="H282" t="s">
        <v>17</v>
      </c>
      <c r="I282" s="10" t="s">
        <v>14</v>
      </c>
      <c r="J282" s="10" t="s">
        <v>2136</v>
      </c>
      <c r="N282" s="6"/>
    </row>
    <row r="283" spans="1:14" x14ac:dyDescent="0.3">
      <c r="A283" s="10">
        <v>195028</v>
      </c>
      <c r="B283" s="20">
        <v>44942</v>
      </c>
      <c r="C283" s="10" t="s">
        <v>2135</v>
      </c>
      <c r="D283" s="21">
        <v>2000</v>
      </c>
      <c r="E283" s="10" t="s">
        <v>10</v>
      </c>
      <c r="F283" s="10" t="s">
        <v>2311</v>
      </c>
      <c r="G283" s="10" t="s">
        <v>12</v>
      </c>
      <c r="H283" t="s">
        <v>13</v>
      </c>
      <c r="I283" s="10" t="s">
        <v>14</v>
      </c>
      <c r="J283" s="10" t="s">
        <v>503</v>
      </c>
      <c r="N283" s="6"/>
    </row>
    <row r="284" spans="1:14" x14ac:dyDescent="0.3">
      <c r="A284" s="10">
        <v>195060</v>
      </c>
      <c r="B284" s="20">
        <v>44943</v>
      </c>
      <c r="C284" s="10" t="s">
        <v>2176</v>
      </c>
      <c r="D284" s="21">
        <v>5000</v>
      </c>
      <c r="E284" s="10" t="s">
        <v>10</v>
      </c>
      <c r="F284" s="10" t="s">
        <v>2309</v>
      </c>
      <c r="G284" s="10" t="s">
        <v>12</v>
      </c>
      <c r="H284" t="s">
        <v>19</v>
      </c>
      <c r="I284" s="10" t="s">
        <v>14</v>
      </c>
      <c r="J284" s="10" t="s">
        <v>614</v>
      </c>
      <c r="N284" s="6"/>
    </row>
    <row r="285" spans="1:14" x14ac:dyDescent="0.3">
      <c r="A285" s="10">
        <v>195056</v>
      </c>
      <c r="B285" s="20">
        <v>44943</v>
      </c>
      <c r="C285" s="10" t="s">
        <v>2172</v>
      </c>
      <c r="D285" s="21">
        <v>2500</v>
      </c>
      <c r="E285" s="10" t="s">
        <v>10</v>
      </c>
      <c r="F285" s="10" t="s">
        <v>2309</v>
      </c>
      <c r="G285" s="10" t="s">
        <v>12</v>
      </c>
      <c r="H285" t="s">
        <v>13</v>
      </c>
      <c r="I285" s="10" t="s">
        <v>14</v>
      </c>
      <c r="J285" s="10" t="s">
        <v>614</v>
      </c>
      <c r="N285" s="6"/>
    </row>
    <row r="286" spans="1:14" x14ac:dyDescent="0.3">
      <c r="A286" s="10">
        <v>195055</v>
      </c>
      <c r="B286" s="20">
        <v>44943</v>
      </c>
      <c r="C286" s="10" t="s">
        <v>2172</v>
      </c>
      <c r="D286" s="21">
        <v>5000</v>
      </c>
      <c r="E286" s="10" t="s">
        <v>10</v>
      </c>
      <c r="F286" s="10" t="s">
        <v>2309</v>
      </c>
      <c r="G286" s="10" t="s">
        <v>12</v>
      </c>
      <c r="H286" t="s">
        <v>19</v>
      </c>
      <c r="I286" s="10" t="s">
        <v>14</v>
      </c>
      <c r="J286" s="10" t="s">
        <v>614</v>
      </c>
      <c r="N286" s="6"/>
    </row>
    <row r="287" spans="1:14" x14ac:dyDescent="0.3">
      <c r="A287" s="10">
        <v>195076</v>
      </c>
      <c r="B287" s="20">
        <v>44943</v>
      </c>
      <c r="C287" s="10" t="s">
        <v>2177</v>
      </c>
      <c r="D287" s="21">
        <v>6000</v>
      </c>
      <c r="E287" s="10" t="s">
        <v>10</v>
      </c>
      <c r="F287" s="10" t="s">
        <v>2309</v>
      </c>
      <c r="G287" s="10" t="s">
        <v>12</v>
      </c>
      <c r="H287" t="s">
        <v>13</v>
      </c>
      <c r="I287" s="10" t="s">
        <v>14</v>
      </c>
      <c r="J287" s="10" t="s">
        <v>2167</v>
      </c>
      <c r="N287" s="6"/>
    </row>
    <row r="288" spans="1:14" x14ac:dyDescent="0.3">
      <c r="A288" s="10">
        <v>195075</v>
      </c>
      <c r="B288" s="20">
        <v>44943</v>
      </c>
      <c r="C288" s="10" t="s">
        <v>2177</v>
      </c>
      <c r="D288" s="21">
        <v>4000</v>
      </c>
      <c r="E288" s="10" t="s">
        <v>10</v>
      </c>
      <c r="F288" s="10" t="s">
        <v>2309</v>
      </c>
      <c r="G288" s="10" t="s">
        <v>12</v>
      </c>
      <c r="H288" t="s">
        <v>13</v>
      </c>
      <c r="I288" s="10" t="s">
        <v>14</v>
      </c>
      <c r="J288" s="10" t="s">
        <v>1382</v>
      </c>
      <c r="N288" s="6"/>
    </row>
    <row r="289" spans="1:14" x14ac:dyDescent="0.3">
      <c r="A289" s="10">
        <v>195071</v>
      </c>
      <c r="B289" s="20">
        <v>44943</v>
      </c>
      <c r="C289" s="10" t="s">
        <v>2173</v>
      </c>
      <c r="D289" s="21">
        <v>2500</v>
      </c>
      <c r="E289" s="10" t="s">
        <v>10</v>
      </c>
      <c r="F289" s="10" t="s">
        <v>2309</v>
      </c>
      <c r="G289" s="10" t="s">
        <v>12</v>
      </c>
      <c r="H289" t="s">
        <v>13</v>
      </c>
      <c r="I289" s="10" t="s">
        <v>14</v>
      </c>
      <c r="J289" s="10" t="s">
        <v>84</v>
      </c>
      <c r="N289" s="6"/>
    </row>
    <row r="290" spans="1:14" x14ac:dyDescent="0.3">
      <c r="A290" s="10">
        <v>195048</v>
      </c>
      <c r="B290" s="20">
        <v>44943</v>
      </c>
      <c r="C290" s="10" t="s">
        <v>2175</v>
      </c>
      <c r="D290" s="21">
        <v>5000</v>
      </c>
      <c r="E290" s="10" t="s">
        <v>10</v>
      </c>
      <c r="F290" s="10" t="s">
        <v>2309</v>
      </c>
      <c r="G290" s="10" t="s">
        <v>12</v>
      </c>
      <c r="H290" t="s">
        <v>13</v>
      </c>
      <c r="I290" s="10" t="s">
        <v>14</v>
      </c>
      <c r="J290" s="10" t="s">
        <v>84</v>
      </c>
      <c r="N290" s="6"/>
    </row>
    <row r="291" spans="1:14" x14ac:dyDescent="0.3">
      <c r="A291" s="10">
        <v>195073</v>
      </c>
      <c r="B291" s="20">
        <v>44943</v>
      </c>
      <c r="C291" s="10" t="s">
        <v>2173</v>
      </c>
      <c r="D291" s="21">
        <v>2500</v>
      </c>
      <c r="E291" s="10" t="s">
        <v>10</v>
      </c>
      <c r="F291" s="10" t="s">
        <v>2309</v>
      </c>
      <c r="G291" s="10" t="s">
        <v>12</v>
      </c>
      <c r="H291" t="s">
        <v>19</v>
      </c>
      <c r="I291" s="10" t="s">
        <v>14</v>
      </c>
      <c r="J291" s="10" t="s">
        <v>149</v>
      </c>
      <c r="N291" s="6"/>
    </row>
    <row r="292" spans="1:14" x14ac:dyDescent="0.3">
      <c r="A292" s="10">
        <v>195072</v>
      </c>
      <c r="B292" s="20">
        <v>44943</v>
      </c>
      <c r="C292" s="10" t="s">
        <v>2173</v>
      </c>
      <c r="D292" s="21">
        <v>2500</v>
      </c>
      <c r="E292" s="10" t="s">
        <v>10</v>
      </c>
      <c r="F292" s="10" t="s">
        <v>2309</v>
      </c>
      <c r="G292" s="10" t="s">
        <v>12</v>
      </c>
      <c r="H292" t="s">
        <v>19</v>
      </c>
      <c r="I292" s="10" t="s">
        <v>14</v>
      </c>
      <c r="J292" s="10" t="s">
        <v>2174</v>
      </c>
      <c r="N292" s="6"/>
    </row>
    <row r="293" spans="1:14" x14ac:dyDescent="0.3">
      <c r="A293" s="10">
        <v>195054</v>
      </c>
      <c r="B293" s="20">
        <v>44943</v>
      </c>
      <c r="C293" s="10" t="s">
        <v>1700</v>
      </c>
      <c r="D293" s="21">
        <v>8000</v>
      </c>
      <c r="E293" s="10" t="s">
        <v>10</v>
      </c>
      <c r="F293" s="10" t="s">
        <v>2309</v>
      </c>
      <c r="G293" s="10" t="s">
        <v>12</v>
      </c>
      <c r="H293" t="s">
        <v>13</v>
      </c>
      <c r="I293" s="10" t="s">
        <v>14</v>
      </c>
      <c r="J293" s="10" t="s">
        <v>724</v>
      </c>
      <c r="N293" s="6"/>
    </row>
    <row r="294" spans="1:14" x14ac:dyDescent="0.3">
      <c r="A294" s="10">
        <v>195050</v>
      </c>
      <c r="B294" s="20">
        <v>44943</v>
      </c>
      <c r="C294" s="10" t="s">
        <v>2175</v>
      </c>
      <c r="D294" s="21">
        <v>5000</v>
      </c>
      <c r="E294" s="10" t="s">
        <v>10</v>
      </c>
      <c r="F294" s="10" t="s">
        <v>2309</v>
      </c>
      <c r="G294" s="10" t="s">
        <v>12</v>
      </c>
      <c r="H294" t="s">
        <v>13</v>
      </c>
      <c r="I294" s="10" t="s">
        <v>14</v>
      </c>
      <c r="J294" s="10" t="s">
        <v>409</v>
      </c>
      <c r="N294" s="6"/>
    </row>
    <row r="295" spans="1:14" x14ac:dyDescent="0.3">
      <c r="A295" s="10">
        <v>195049</v>
      </c>
      <c r="B295" s="20">
        <v>44943</v>
      </c>
      <c r="C295" s="10" t="s">
        <v>2175</v>
      </c>
      <c r="D295" s="21">
        <v>5000</v>
      </c>
      <c r="E295" s="10" t="s">
        <v>10</v>
      </c>
      <c r="F295" s="10" t="s">
        <v>2309</v>
      </c>
      <c r="G295" s="10" t="s">
        <v>12</v>
      </c>
      <c r="H295" t="s">
        <v>13</v>
      </c>
      <c r="I295" s="10" t="s">
        <v>14</v>
      </c>
      <c r="J295" s="10" t="s">
        <v>249</v>
      </c>
      <c r="N295" s="6"/>
    </row>
    <row r="296" spans="1:14" x14ac:dyDescent="0.3">
      <c r="A296" s="10">
        <v>195047</v>
      </c>
      <c r="B296" s="20">
        <v>44943</v>
      </c>
      <c r="C296" s="10" t="s">
        <v>2179</v>
      </c>
      <c r="D296" s="21">
        <v>5000</v>
      </c>
      <c r="E296" s="10" t="s">
        <v>10</v>
      </c>
      <c r="F296" s="10" t="s">
        <v>2309</v>
      </c>
      <c r="G296" s="10" t="s">
        <v>12</v>
      </c>
      <c r="H296" t="s">
        <v>13</v>
      </c>
      <c r="I296" s="10" t="s">
        <v>14</v>
      </c>
      <c r="J296" s="10" t="s">
        <v>84</v>
      </c>
      <c r="N296" s="6"/>
    </row>
    <row r="297" spans="1:14" x14ac:dyDescent="0.3">
      <c r="A297" s="10">
        <v>195046</v>
      </c>
      <c r="B297" s="20">
        <v>44943</v>
      </c>
      <c r="C297" s="10" t="s">
        <v>2179</v>
      </c>
      <c r="D297" s="21">
        <v>5000</v>
      </c>
      <c r="E297" s="10" t="s">
        <v>10</v>
      </c>
      <c r="F297" s="10" t="s">
        <v>2309</v>
      </c>
      <c r="G297" s="10" t="s">
        <v>12</v>
      </c>
      <c r="H297" t="s">
        <v>13</v>
      </c>
      <c r="I297" s="10" t="s">
        <v>14</v>
      </c>
      <c r="J297" s="10" t="s">
        <v>646</v>
      </c>
      <c r="N297" s="6"/>
    </row>
    <row r="298" spans="1:14" x14ac:dyDescent="0.3">
      <c r="A298" s="10">
        <v>195045</v>
      </c>
      <c r="B298" s="20">
        <v>44943</v>
      </c>
      <c r="C298" s="10" t="s">
        <v>2179</v>
      </c>
      <c r="D298" s="21">
        <v>2500</v>
      </c>
      <c r="E298" s="10" t="s">
        <v>10</v>
      </c>
      <c r="F298" s="10" t="s">
        <v>2309</v>
      </c>
      <c r="G298" s="10" t="s">
        <v>12</v>
      </c>
      <c r="H298" t="s">
        <v>19</v>
      </c>
      <c r="I298" s="10" t="s">
        <v>14</v>
      </c>
      <c r="J298" s="10" t="s">
        <v>621</v>
      </c>
      <c r="N298" s="6"/>
    </row>
    <row r="299" spans="1:14" x14ac:dyDescent="0.3">
      <c r="A299" s="10">
        <v>195070</v>
      </c>
      <c r="B299" s="20">
        <v>44943</v>
      </c>
      <c r="C299" s="10" t="s">
        <v>889</v>
      </c>
      <c r="D299" s="21">
        <v>150000</v>
      </c>
      <c r="E299" s="10" t="s">
        <v>48</v>
      </c>
      <c r="F299" s="10" t="s">
        <v>2308</v>
      </c>
      <c r="G299" s="10" t="s">
        <v>88</v>
      </c>
      <c r="H299" t="s">
        <v>17</v>
      </c>
      <c r="I299" s="10" t="s">
        <v>14</v>
      </c>
      <c r="J299" s="10" t="s">
        <v>395</v>
      </c>
      <c r="N299" s="6"/>
    </row>
    <row r="300" spans="1:14" x14ac:dyDescent="0.3">
      <c r="A300" s="10">
        <v>195069</v>
      </c>
      <c r="B300" s="20">
        <v>44943</v>
      </c>
      <c r="C300" s="10" t="s">
        <v>889</v>
      </c>
      <c r="D300" s="21">
        <v>50000</v>
      </c>
      <c r="E300" s="10" t="s">
        <v>48</v>
      </c>
      <c r="F300" s="10" t="s">
        <v>2308</v>
      </c>
      <c r="G300" s="10" t="s">
        <v>88</v>
      </c>
      <c r="H300" t="s">
        <v>17</v>
      </c>
      <c r="I300" s="10" t="s">
        <v>14</v>
      </c>
      <c r="J300" s="10" t="s">
        <v>905</v>
      </c>
      <c r="N300" s="6"/>
    </row>
    <row r="301" spans="1:14" x14ac:dyDescent="0.3">
      <c r="A301" s="10">
        <v>195084</v>
      </c>
      <c r="B301" s="20">
        <v>44943</v>
      </c>
      <c r="C301" s="10" t="s">
        <v>2166</v>
      </c>
      <c r="D301" s="21">
        <v>2500</v>
      </c>
      <c r="E301" s="10" t="s">
        <v>10</v>
      </c>
      <c r="F301" s="10" t="s">
        <v>2309</v>
      </c>
      <c r="G301" s="10" t="s">
        <v>12</v>
      </c>
      <c r="H301" t="s">
        <v>13</v>
      </c>
      <c r="I301" s="10" t="s">
        <v>14</v>
      </c>
      <c r="J301" s="10" t="s">
        <v>2167</v>
      </c>
      <c r="N301" s="6"/>
    </row>
    <row r="302" spans="1:14" x14ac:dyDescent="0.3">
      <c r="A302" s="10">
        <v>195062</v>
      </c>
      <c r="B302" s="20">
        <v>44943</v>
      </c>
      <c r="C302" s="10" t="s">
        <v>746</v>
      </c>
      <c r="D302" s="21">
        <v>3500</v>
      </c>
      <c r="E302" s="10" t="s">
        <v>10</v>
      </c>
      <c r="F302" s="10" t="s">
        <v>2309</v>
      </c>
      <c r="G302" s="10" t="s">
        <v>12</v>
      </c>
      <c r="H302" t="s">
        <v>17</v>
      </c>
      <c r="I302" s="10" t="s">
        <v>14</v>
      </c>
      <c r="J302" s="10" t="s">
        <v>84</v>
      </c>
      <c r="N302" s="6"/>
    </row>
    <row r="303" spans="1:14" x14ac:dyDescent="0.3">
      <c r="A303" s="10">
        <v>195090</v>
      </c>
      <c r="B303" s="20">
        <v>44943</v>
      </c>
      <c r="C303" s="10" t="s">
        <v>2168</v>
      </c>
      <c r="D303" s="21">
        <v>4000</v>
      </c>
      <c r="E303" s="10" t="s">
        <v>10</v>
      </c>
      <c r="F303" s="10" t="s">
        <v>2309</v>
      </c>
      <c r="G303" s="10" t="s">
        <v>12</v>
      </c>
      <c r="H303" t="s">
        <v>19</v>
      </c>
      <c r="I303" s="10" t="s">
        <v>14</v>
      </c>
      <c r="J303" s="10" t="s">
        <v>621</v>
      </c>
      <c r="N303" s="6"/>
    </row>
    <row r="304" spans="1:14" x14ac:dyDescent="0.3">
      <c r="A304" s="10">
        <v>195088</v>
      </c>
      <c r="B304" s="20">
        <v>44943</v>
      </c>
      <c r="C304" s="10" t="s">
        <v>2178</v>
      </c>
      <c r="D304" s="21">
        <v>3000</v>
      </c>
      <c r="E304" s="10" t="s">
        <v>10</v>
      </c>
      <c r="F304" s="10" t="s">
        <v>2309</v>
      </c>
      <c r="G304" s="10" t="s">
        <v>12</v>
      </c>
      <c r="H304" t="s">
        <v>13</v>
      </c>
      <c r="I304" s="10" t="s">
        <v>14</v>
      </c>
      <c r="J304" s="10" t="s">
        <v>409</v>
      </c>
      <c r="N304" s="6"/>
    </row>
    <row r="305" spans="1:14" x14ac:dyDescent="0.3">
      <c r="A305" s="10">
        <v>195074</v>
      </c>
      <c r="B305" s="20">
        <v>44943</v>
      </c>
      <c r="C305" s="10" t="s">
        <v>2173</v>
      </c>
      <c r="D305" s="21">
        <v>2500</v>
      </c>
      <c r="E305" s="10" t="s">
        <v>10</v>
      </c>
      <c r="F305" s="10" t="s">
        <v>2309</v>
      </c>
      <c r="G305" s="10" t="s">
        <v>12</v>
      </c>
      <c r="H305" t="s">
        <v>19</v>
      </c>
      <c r="I305" s="10" t="s">
        <v>14</v>
      </c>
      <c r="J305" s="10" t="s">
        <v>626</v>
      </c>
      <c r="N305" s="6"/>
    </row>
    <row r="306" spans="1:14" x14ac:dyDescent="0.3">
      <c r="A306" s="10">
        <v>195061</v>
      </c>
      <c r="B306" s="20">
        <v>44943</v>
      </c>
      <c r="C306" s="10" t="s">
        <v>2176</v>
      </c>
      <c r="D306" s="21">
        <v>2500</v>
      </c>
      <c r="E306" s="10" t="s">
        <v>10</v>
      </c>
      <c r="F306" s="10" t="s">
        <v>2309</v>
      </c>
      <c r="G306" s="10" t="s">
        <v>12</v>
      </c>
      <c r="H306" t="s">
        <v>13</v>
      </c>
      <c r="I306" s="10" t="s">
        <v>14</v>
      </c>
      <c r="J306" s="10" t="s">
        <v>84</v>
      </c>
      <c r="N306" s="6"/>
    </row>
    <row r="307" spans="1:14" x14ac:dyDescent="0.3">
      <c r="A307" s="10">
        <v>195058</v>
      </c>
      <c r="B307" s="20">
        <v>44943</v>
      </c>
      <c r="C307" s="10" t="s">
        <v>2172</v>
      </c>
      <c r="D307" s="21">
        <v>7500</v>
      </c>
      <c r="E307" s="10" t="s">
        <v>10</v>
      </c>
      <c r="F307" s="10" t="s">
        <v>2309</v>
      </c>
      <c r="G307" s="10" t="s">
        <v>12</v>
      </c>
      <c r="H307" t="s">
        <v>13</v>
      </c>
      <c r="I307" s="10" t="s">
        <v>14</v>
      </c>
      <c r="J307" s="10" t="s">
        <v>249</v>
      </c>
      <c r="N307" s="6"/>
    </row>
    <row r="308" spans="1:14" x14ac:dyDescent="0.3">
      <c r="A308" s="10">
        <v>195068</v>
      </c>
      <c r="B308" s="20">
        <v>44943</v>
      </c>
      <c r="C308" s="10" t="s">
        <v>2027</v>
      </c>
      <c r="D308" s="21">
        <v>2000</v>
      </c>
      <c r="E308" s="10" t="s">
        <v>10</v>
      </c>
      <c r="F308" s="10" t="s">
        <v>2318</v>
      </c>
      <c r="G308" s="10" t="s">
        <v>12</v>
      </c>
      <c r="H308" t="s">
        <v>17</v>
      </c>
      <c r="I308" s="10" t="s">
        <v>14</v>
      </c>
      <c r="J308" s="10" t="s">
        <v>270</v>
      </c>
      <c r="N308" s="6"/>
    </row>
    <row r="309" spans="1:14" x14ac:dyDescent="0.3">
      <c r="A309" s="10">
        <v>195067</v>
      </c>
      <c r="B309" s="20">
        <v>44943</v>
      </c>
      <c r="C309" s="10" t="s">
        <v>2026</v>
      </c>
      <c r="D309" s="21">
        <v>1000</v>
      </c>
      <c r="E309" s="10" t="s">
        <v>10</v>
      </c>
      <c r="F309" s="10" t="s">
        <v>2318</v>
      </c>
      <c r="G309" s="10" t="s">
        <v>88</v>
      </c>
      <c r="H309" t="s">
        <v>17</v>
      </c>
      <c r="I309" s="10" t="s">
        <v>14</v>
      </c>
      <c r="J309" s="10" t="s">
        <v>353</v>
      </c>
      <c r="N309" s="6"/>
    </row>
    <row r="310" spans="1:14" x14ac:dyDescent="0.3">
      <c r="A310" s="10">
        <v>195066</v>
      </c>
      <c r="B310" s="20">
        <v>44943</v>
      </c>
      <c r="C310" s="10" t="s">
        <v>2025</v>
      </c>
      <c r="D310" s="21">
        <v>3000</v>
      </c>
      <c r="E310" s="10" t="s">
        <v>10</v>
      </c>
      <c r="F310" s="10" t="s">
        <v>2318</v>
      </c>
      <c r="G310" s="10" t="s">
        <v>88</v>
      </c>
      <c r="H310" t="s">
        <v>17</v>
      </c>
      <c r="I310" s="10" t="s">
        <v>14</v>
      </c>
      <c r="J310" s="10" t="s">
        <v>270</v>
      </c>
      <c r="N310" s="6"/>
    </row>
    <row r="311" spans="1:14" x14ac:dyDescent="0.3">
      <c r="A311" s="10">
        <v>195079</v>
      </c>
      <c r="B311" s="20">
        <v>44943</v>
      </c>
      <c r="C311" s="10" t="s">
        <v>1285</v>
      </c>
      <c r="D311" s="21">
        <v>5000</v>
      </c>
      <c r="E311" s="10" t="s">
        <v>10</v>
      </c>
      <c r="F311" s="10" t="s">
        <v>2311</v>
      </c>
      <c r="G311" s="10" t="s">
        <v>12</v>
      </c>
      <c r="H311" t="s">
        <v>17</v>
      </c>
      <c r="I311" s="10" t="s">
        <v>14</v>
      </c>
      <c r="J311" s="10" t="s">
        <v>522</v>
      </c>
      <c r="N311" s="6"/>
    </row>
    <row r="312" spans="1:14" x14ac:dyDescent="0.3">
      <c r="A312" s="10">
        <v>195083</v>
      </c>
      <c r="B312" s="20">
        <v>44943</v>
      </c>
      <c r="C312" s="10" t="s">
        <v>1217</v>
      </c>
      <c r="D312" s="21">
        <v>5000</v>
      </c>
      <c r="E312" s="10" t="s">
        <v>10</v>
      </c>
      <c r="F312" s="10" t="s">
        <v>2311</v>
      </c>
      <c r="G312" s="10" t="s">
        <v>12</v>
      </c>
      <c r="H312" t="s">
        <v>13</v>
      </c>
      <c r="I312" s="10" t="s">
        <v>14</v>
      </c>
      <c r="J312" s="10" t="s">
        <v>49</v>
      </c>
      <c r="N312" s="6"/>
    </row>
    <row r="313" spans="1:14" x14ac:dyDescent="0.3">
      <c r="A313" s="10">
        <v>195059</v>
      </c>
      <c r="B313" s="20">
        <v>44943</v>
      </c>
      <c r="C313" s="10" t="s">
        <v>2037</v>
      </c>
      <c r="D313" s="21">
        <v>3000</v>
      </c>
      <c r="E313" s="10" t="s">
        <v>10</v>
      </c>
      <c r="F313" s="10" t="s">
        <v>2329</v>
      </c>
      <c r="G313" s="10" t="s">
        <v>12</v>
      </c>
      <c r="H313" t="s">
        <v>17</v>
      </c>
      <c r="I313" s="10" t="s">
        <v>14</v>
      </c>
      <c r="J313" s="10" t="s">
        <v>1194</v>
      </c>
      <c r="N313" s="6"/>
    </row>
    <row r="314" spans="1:14" x14ac:dyDescent="0.3">
      <c r="A314" s="10">
        <v>195065</v>
      </c>
      <c r="B314" s="20">
        <v>44943</v>
      </c>
      <c r="C314" s="10" t="s">
        <v>2025</v>
      </c>
      <c r="D314" s="21">
        <v>2000</v>
      </c>
      <c r="E314" s="10" t="s">
        <v>10</v>
      </c>
      <c r="F314" s="10" t="s">
        <v>2318</v>
      </c>
      <c r="G314" s="10" t="s">
        <v>88</v>
      </c>
      <c r="H314" t="s">
        <v>17</v>
      </c>
      <c r="I314" s="10" t="s">
        <v>14</v>
      </c>
      <c r="J314" s="10" t="s">
        <v>177</v>
      </c>
      <c r="N314" s="6"/>
    </row>
    <row r="315" spans="1:14" x14ac:dyDescent="0.3">
      <c r="A315" s="10">
        <v>195077</v>
      </c>
      <c r="B315" s="20">
        <v>44943</v>
      </c>
      <c r="C315" s="10" t="s">
        <v>1840</v>
      </c>
      <c r="D315" s="21">
        <v>2000</v>
      </c>
      <c r="E315" s="10" t="s">
        <v>10</v>
      </c>
      <c r="F315" s="10" t="s">
        <v>2307</v>
      </c>
      <c r="G315" s="10" t="s">
        <v>12</v>
      </c>
      <c r="H315" t="s">
        <v>17</v>
      </c>
      <c r="I315" s="10" t="s">
        <v>14</v>
      </c>
      <c r="J315" s="10" t="s">
        <v>1841</v>
      </c>
      <c r="N315" s="6"/>
    </row>
    <row r="316" spans="1:14" x14ac:dyDescent="0.3">
      <c r="A316" s="10">
        <v>195100</v>
      </c>
      <c r="B316" s="20">
        <v>44943</v>
      </c>
      <c r="C316" s="10" t="s">
        <v>1839</v>
      </c>
      <c r="D316" s="21">
        <v>2000</v>
      </c>
      <c r="E316" s="10" t="s">
        <v>10</v>
      </c>
      <c r="F316" s="10" t="s">
        <v>2307</v>
      </c>
      <c r="G316" s="10" t="s">
        <v>12</v>
      </c>
      <c r="H316" t="s">
        <v>17</v>
      </c>
      <c r="I316" s="10" t="s">
        <v>14</v>
      </c>
      <c r="J316" s="10" t="s">
        <v>49</v>
      </c>
      <c r="N316" s="6"/>
    </row>
    <row r="317" spans="1:14" x14ac:dyDescent="0.3">
      <c r="A317" s="10">
        <v>195101</v>
      </c>
      <c r="B317" s="20">
        <v>44943</v>
      </c>
      <c r="C317" s="10" t="s">
        <v>1839</v>
      </c>
      <c r="D317" s="21">
        <v>2000</v>
      </c>
      <c r="E317" s="10" t="s">
        <v>10</v>
      </c>
      <c r="F317" s="10" t="s">
        <v>2307</v>
      </c>
      <c r="G317" s="10" t="s">
        <v>12</v>
      </c>
      <c r="H317" t="s">
        <v>13</v>
      </c>
      <c r="I317" s="10" t="s">
        <v>14</v>
      </c>
      <c r="J317" s="10" t="s">
        <v>49</v>
      </c>
      <c r="N317" s="6"/>
    </row>
    <row r="318" spans="1:14" x14ac:dyDescent="0.3">
      <c r="A318" s="10">
        <v>195064</v>
      </c>
      <c r="B318" s="20">
        <v>44943</v>
      </c>
      <c r="C318" s="10" t="s">
        <v>1494</v>
      </c>
      <c r="D318" s="21">
        <v>1000</v>
      </c>
      <c r="E318" s="10" t="s">
        <v>10</v>
      </c>
      <c r="F318" s="10" t="s">
        <v>2318</v>
      </c>
      <c r="G318" s="10" t="s">
        <v>88</v>
      </c>
      <c r="H318" t="s">
        <v>17</v>
      </c>
      <c r="I318" s="10" t="s">
        <v>14</v>
      </c>
      <c r="J318" s="10" t="s">
        <v>177</v>
      </c>
      <c r="N318" s="6"/>
    </row>
    <row r="319" spans="1:14" x14ac:dyDescent="0.3">
      <c r="A319" s="10">
        <v>195063</v>
      </c>
      <c r="B319" s="20">
        <v>44943</v>
      </c>
      <c r="C319" s="10" t="s">
        <v>1494</v>
      </c>
      <c r="D319" s="21">
        <v>1000</v>
      </c>
      <c r="E319" s="10" t="s">
        <v>10</v>
      </c>
      <c r="F319" s="10" t="s">
        <v>2318</v>
      </c>
      <c r="G319" s="10" t="s">
        <v>88</v>
      </c>
      <c r="H319" t="s">
        <v>17</v>
      </c>
      <c r="I319" s="10" t="s">
        <v>14</v>
      </c>
      <c r="J319" s="10" t="s">
        <v>270</v>
      </c>
      <c r="N319" s="6"/>
    </row>
    <row r="320" spans="1:14" x14ac:dyDescent="0.3">
      <c r="A320" s="10">
        <v>195078</v>
      </c>
      <c r="B320" s="20">
        <v>44943</v>
      </c>
      <c r="C320" s="10" t="s">
        <v>1840</v>
      </c>
      <c r="D320" s="21">
        <v>2000</v>
      </c>
      <c r="E320" s="10" t="s">
        <v>10</v>
      </c>
      <c r="F320" s="10" t="s">
        <v>2307</v>
      </c>
      <c r="G320" s="10" t="s">
        <v>12</v>
      </c>
      <c r="H320" t="s">
        <v>17</v>
      </c>
      <c r="I320" s="10" t="s">
        <v>14</v>
      </c>
      <c r="J320" s="10" t="s">
        <v>270</v>
      </c>
      <c r="N320" s="6"/>
    </row>
    <row r="321" spans="1:14" x14ac:dyDescent="0.3">
      <c r="A321" s="10">
        <v>195051</v>
      </c>
      <c r="B321" s="20">
        <v>44943</v>
      </c>
      <c r="C321" s="10" t="s">
        <v>2170</v>
      </c>
      <c r="D321" s="21">
        <v>3000</v>
      </c>
      <c r="E321" s="10" t="s">
        <v>10</v>
      </c>
      <c r="F321" s="10" t="s">
        <v>2309</v>
      </c>
      <c r="G321" s="10" t="s">
        <v>12</v>
      </c>
      <c r="H321" t="s">
        <v>13</v>
      </c>
      <c r="I321" s="10" t="s">
        <v>14</v>
      </c>
      <c r="J321" s="10" t="s">
        <v>84</v>
      </c>
      <c r="N321" s="6"/>
    </row>
    <row r="322" spans="1:14" x14ac:dyDescent="0.3">
      <c r="A322" s="10">
        <v>195087</v>
      </c>
      <c r="B322" s="20">
        <v>44943</v>
      </c>
      <c r="C322" s="10" t="s">
        <v>2168</v>
      </c>
      <c r="D322" s="21">
        <v>3000</v>
      </c>
      <c r="E322" s="10" t="s">
        <v>10</v>
      </c>
      <c r="F322" s="10" t="s">
        <v>2309</v>
      </c>
      <c r="G322" s="10" t="s">
        <v>12</v>
      </c>
      <c r="H322" t="s">
        <v>13</v>
      </c>
      <c r="I322" s="10" t="s">
        <v>14</v>
      </c>
      <c r="J322" s="10" t="s">
        <v>28</v>
      </c>
      <c r="N322" s="6"/>
    </row>
    <row r="323" spans="1:14" x14ac:dyDescent="0.3">
      <c r="A323" s="10">
        <v>195086</v>
      </c>
      <c r="B323" s="20">
        <v>44943</v>
      </c>
      <c r="C323" s="10" t="s">
        <v>2166</v>
      </c>
      <c r="D323" s="21">
        <v>7500</v>
      </c>
      <c r="E323" s="10" t="s">
        <v>10</v>
      </c>
      <c r="F323" s="10" t="s">
        <v>2309</v>
      </c>
      <c r="G323" s="10" t="s">
        <v>12</v>
      </c>
      <c r="H323" t="s">
        <v>13</v>
      </c>
      <c r="I323" s="10" t="s">
        <v>14</v>
      </c>
      <c r="J323" s="10" t="s">
        <v>617</v>
      </c>
      <c r="N323" s="6"/>
    </row>
    <row r="324" spans="1:14" x14ac:dyDescent="0.3">
      <c r="A324" s="10">
        <v>195057</v>
      </c>
      <c r="B324" s="20">
        <v>44943</v>
      </c>
      <c r="C324" s="10" t="s">
        <v>2172</v>
      </c>
      <c r="D324" s="21">
        <v>10000</v>
      </c>
      <c r="E324" s="10" t="s">
        <v>10</v>
      </c>
      <c r="F324" s="10" t="s">
        <v>2309</v>
      </c>
      <c r="G324" s="10" t="s">
        <v>12</v>
      </c>
      <c r="H324" t="s">
        <v>13</v>
      </c>
      <c r="I324" s="10" t="s">
        <v>14</v>
      </c>
      <c r="J324" s="10" t="s">
        <v>84</v>
      </c>
      <c r="N324" s="6"/>
    </row>
    <row r="325" spans="1:14" x14ac:dyDescent="0.3">
      <c r="A325" s="10">
        <v>195053</v>
      </c>
      <c r="B325" s="20">
        <v>44943</v>
      </c>
      <c r="C325" s="10" t="s">
        <v>1700</v>
      </c>
      <c r="D325" s="21">
        <v>2500</v>
      </c>
      <c r="E325" s="10" t="s">
        <v>10</v>
      </c>
      <c r="F325" s="10" t="s">
        <v>2309</v>
      </c>
      <c r="G325" s="10" t="s">
        <v>12</v>
      </c>
      <c r="H325" t="s">
        <v>19</v>
      </c>
      <c r="I325" s="10" t="s">
        <v>14</v>
      </c>
      <c r="J325" s="10" t="s">
        <v>626</v>
      </c>
      <c r="N325" s="6"/>
    </row>
    <row r="326" spans="1:14" x14ac:dyDescent="0.3">
      <c r="A326" s="10">
        <v>195052</v>
      </c>
      <c r="B326" s="20">
        <v>44943</v>
      </c>
      <c r="C326" s="10" t="s">
        <v>2171</v>
      </c>
      <c r="D326" s="21">
        <v>2500</v>
      </c>
      <c r="E326" s="10" t="s">
        <v>10</v>
      </c>
      <c r="F326" s="10" t="s">
        <v>2309</v>
      </c>
      <c r="G326" s="10" t="s">
        <v>12</v>
      </c>
      <c r="H326" t="s">
        <v>19</v>
      </c>
      <c r="I326" s="10" t="s">
        <v>14</v>
      </c>
      <c r="J326" s="10" t="s">
        <v>626</v>
      </c>
      <c r="N326" s="6"/>
    </row>
    <row r="327" spans="1:14" x14ac:dyDescent="0.3">
      <c r="A327" s="10">
        <v>195085</v>
      </c>
      <c r="B327" s="20">
        <v>44943</v>
      </c>
      <c r="C327" s="10" t="s">
        <v>2166</v>
      </c>
      <c r="D327" s="21">
        <v>10000</v>
      </c>
      <c r="E327" s="10" t="s">
        <v>10</v>
      </c>
      <c r="F327" s="10" t="s">
        <v>2309</v>
      </c>
      <c r="G327" s="10" t="s">
        <v>12</v>
      </c>
      <c r="H327" t="s">
        <v>13</v>
      </c>
      <c r="I327" s="10" t="s">
        <v>14</v>
      </c>
      <c r="J327" s="10" t="s">
        <v>1382</v>
      </c>
      <c r="N327" s="6"/>
    </row>
    <row r="328" spans="1:14" x14ac:dyDescent="0.3">
      <c r="A328" s="10">
        <v>195082</v>
      </c>
      <c r="B328" s="20">
        <v>44943</v>
      </c>
      <c r="C328" s="10" t="s">
        <v>2166</v>
      </c>
      <c r="D328" s="21">
        <v>5000</v>
      </c>
      <c r="E328" s="10" t="s">
        <v>10</v>
      </c>
      <c r="F328" s="10" t="s">
        <v>2309</v>
      </c>
      <c r="G328" s="10" t="s">
        <v>12</v>
      </c>
      <c r="H328" t="s">
        <v>17</v>
      </c>
      <c r="I328" s="10" t="s">
        <v>14</v>
      </c>
      <c r="J328" s="10" t="s">
        <v>2167</v>
      </c>
      <c r="N328" s="6"/>
    </row>
    <row r="329" spans="1:14" x14ac:dyDescent="0.3">
      <c r="A329" s="10">
        <v>195081</v>
      </c>
      <c r="B329" s="20">
        <v>44943</v>
      </c>
      <c r="C329" s="10" t="s">
        <v>1285</v>
      </c>
      <c r="D329" s="21">
        <v>3000</v>
      </c>
      <c r="E329" s="10" t="s">
        <v>10</v>
      </c>
      <c r="F329" s="10" t="s">
        <v>2311</v>
      </c>
      <c r="G329" s="10" t="s">
        <v>12</v>
      </c>
      <c r="H329" t="s">
        <v>13</v>
      </c>
      <c r="I329" s="10" t="s">
        <v>14</v>
      </c>
      <c r="J329" s="10" t="s">
        <v>503</v>
      </c>
      <c r="N329" s="6"/>
    </row>
    <row r="330" spans="1:14" x14ac:dyDescent="0.3">
      <c r="A330" s="10">
        <v>195080</v>
      </c>
      <c r="B330" s="20">
        <v>44943</v>
      </c>
      <c r="C330" s="10" t="s">
        <v>1285</v>
      </c>
      <c r="D330" s="21">
        <v>5000</v>
      </c>
      <c r="E330" s="10" t="s">
        <v>10</v>
      </c>
      <c r="F330" s="10" t="s">
        <v>2311</v>
      </c>
      <c r="G330" s="10" t="s">
        <v>12</v>
      </c>
      <c r="H330" t="s">
        <v>13</v>
      </c>
      <c r="I330" s="10" t="s">
        <v>14</v>
      </c>
      <c r="J330" s="10" t="s">
        <v>49</v>
      </c>
      <c r="N330" s="6"/>
    </row>
    <row r="331" spans="1:14" x14ac:dyDescent="0.3">
      <c r="A331" s="10">
        <v>195092</v>
      </c>
      <c r="B331" s="20">
        <v>44943</v>
      </c>
      <c r="C331" s="10" t="s">
        <v>2169</v>
      </c>
      <c r="D331" s="21">
        <v>2000</v>
      </c>
      <c r="E331" s="10" t="s">
        <v>10</v>
      </c>
      <c r="F331" s="10" t="s">
        <v>2309</v>
      </c>
      <c r="G331" s="10" t="s">
        <v>12</v>
      </c>
      <c r="H331" t="s">
        <v>17</v>
      </c>
      <c r="I331" s="10" t="s">
        <v>14</v>
      </c>
      <c r="J331" s="10" t="s">
        <v>36</v>
      </c>
      <c r="N331" s="6"/>
    </row>
    <row r="332" spans="1:14" x14ac:dyDescent="0.3">
      <c r="A332" s="10">
        <v>195091</v>
      </c>
      <c r="B332" s="20">
        <v>44943</v>
      </c>
      <c r="C332" s="10" t="s">
        <v>2169</v>
      </c>
      <c r="D332" s="21">
        <v>2000</v>
      </c>
      <c r="E332" s="10" t="s">
        <v>10</v>
      </c>
      <c r="F332" s="10" t="s">
        <v>2309</v>
      </c>
      <c r="G332" s="10" t="s">
        <v>12</v>
      </c>
      <c r="H332" t="s">
        <v>13</v>
      </c>
      <c r="I332" s="10" t="s">
        <v>14</v>
      </c>
      <c r="J332" s="10" t="s">
        <v>36</v>
      </c>
      <c r="N332" s="6"/>
    </row>
    <row r="333" spans="1:14" x14ac:dyDescent="0.3">
      <c r="A333" s="10">
        <v>195089</v>
      </c>
      <c r="B333" s="20">
        <v>44943</v>
      </c>
      <c r="C333" s="10" t="s">
        <v>2168</v>
      </c>
      <c r="D333" s="21">
        <v>2500</v>
      </c>
      <c r="E333" s="10" t="s">
        <v>10</v>
      </c>
      <c r="F333" s="10" t="s">
        <v>2309</v>
      </c>
      <c r="G333" s="10" t="s">
        <v>12</v>
      </c>
      <c r="H333" t="s">
        <v>19</v>
      </c>
      <c r="I333" s="10" t="s">
        <v>14</v>
      </c>
      <c r="J333" s="10" t="s">
        <v>626</v>
      </c>
      <c r="N333" s="6"/>
    </row>
    <row r="334" spans="1:14" x14ac:dyDescent="0.3">
      <c r="A334" s="10">
        <v>195096</v>
      </c>
      <c r="B334" s="20">
        <v>44944</v>
      </c>
      <c r="C334" s="10" t="s">
        <v>1362</v>
      </c>
      <c r="D334" s="21">
        <v>7500</v>
      </c>
      <c r="E334" s="10" t="s">
        <v>10</v>
      </c>
      <c r="F334" s="10" t="s">
        <v>2309</v>
      </c>
      <c r="G334" s="10" t="s">
        <v>12</v>
      </c>
      <c r="H334" t="s">
        <v>13</v>
      </c>
      <c r="I334" s="10" t="s">
        <v>14</v>
      </c>
      <c r="J334" s="10" t="s">
        <v>84</v>
      </c>
      <c r="N334" s="6"/>
    </row>
    <row r="335" spans="1:14" x14ac:dyDescent="0.3">
      <c r="A335" s="10">
        <v>195104</v>
      </c>
      <c r="B335" s="20">
        <v>44944</v>
      </c>
      <c r="C335" s="10" t="s">
        <v>668</v>
      </c>
      <c r="D335" s="21">
        <v>3000</v>
      </c>
      <c r="E335" s="10" t="s">
        <v>10</v>
      </c>
      <c r="F335" s="10" t="s">
        <v>2309</v>
      </c>
      <c r="G335" s="10" t="s">
        <v>12</v>
      </c>
      <c r="H335" t="s">
        <v>13</v>
      </c>
      <c r="I335" s="10" t="s">
        <v>14</v>
      </c>
      <c r="J335" s="10" t="s">
        <v>84</v>
      </c>
      <c r="N335" s="6"/>
    </row>
    <row r="336" spans="1:14" x14ac:dyDescent="0.3">
      <c r="A336" s="10">
        <v>195097</v>
      </c>
      <c r="B336" s="20">
        <v>44944</v>
      </c>
      <c r="C336" s="10" t="s">
        <v>784</v>
      </c>
      <c r="D336" s="21">
        <v>7000</v>
      </c>
      <c r="E336" s="10" t="s">
        <v>10</v>
      </c>
      <c r="F336" s="10" t="s">
        <v>2309</v>
      </c>
      <c r="G336" s="10" t="s">
        <v>12</v>
      </c>
      <c r="H336" t="s">
        <v>13</v>
      </c>
      <c r="I336" s="10" t="s">
        <v>14</v>
      </c>
      <c r="J336" s="10" t="s">
        <v>2156</v>
      </c>
      <c r="N336" s="6"/>
    </row>
    <row r="337" spans="1:14" x14ac:dyDescent="0.3">
      <c r="A337" s="10">
        <v>195111</v>
      </c>
      <c r="B337" s="20">
        <v>44944</v>
      </c>
      <c r="C337" s="10" t="s">
        <v>1702</v>
      </c>
      <c r="D337" s="21">
        <v>5000</v>
      </c>
      <c r="E337" s="10" t="s">
        <v>10</v>
      </c>
      <c r="F337" s="10" t="s">
        <v>2309</v>
      </c>
      <c r="G337" s="10" t="s">
        <v>12</v>
      </c>
      <c r="H337" t="s">
        <v>13</v>
      </c>
      <c r="I337" s="10" t="s">
        <v>14</v>
      </c>
      <c r="J337" s="10" t="s">
        <v>28</v>
      </c>
      <c r="N337" s="6"/>
    </row>
    <row r="338" spans="1:14" x14ac:dyDescent="0.3">
      <c r="A338" s="10">
        <v>195093</v>
      </c>
      <c r="B338" s="20">
        <v>44944</v>
      </c>
      <c r="C338" s="10" t="s">
        <v>2182</v>
      </c>
      <c r="D338" s="21">
        <v>5000</v>
      </c>
      <c r="E338" s="10" t="s">
        <v>10</v>
      </c>
      <c r="F338" s="10" t="s">
        <v>2309</v>
      </c>
      <c r="G338" s="10" t="s">
        <v>12</v>
      </c>
      <c r="H338" t="s">
        <v>13</v>
      </c>
      <c r="I338" s="10" t="s">
        <v>14</v>
      </c>
      <c r="J338" s="10" t="s">
        <v>1382</v>
      </c>
      <c r="N338" s="6"/>
    </row>
    <row r="339" spans="1:14" x14ac:dyDescent="0.3">
      <c r="A339" s="10">
        <v>195105</v>
      </c>
      <c r="B339" s="20">
        <v>44944</v>
      </c>
      <c r="C339" s="10" t="s">
        <v>2285</v>
      </c>
      <c r="D339" s="21">
        <v>5000</v>
      </c>
      <c r="E339" s="10" t="s">
        <v>10</v>
      </c>
      <c r="F339" s="10" t="s">
        <v>2308</v>
      </c>
      <c r="G339" s="10" t="s">
        <v>12</v>
      </c>
      <c r="H339" t="s">
        <v>17</v>
      </c>
      <c r="I339" s="10" t="s">
        <v>14</v>
      </c>
      <c r="J339" s="10" t="s">
        <v>905</v>
      </c>
      <c r="N339" s="6"/>
    </row>
    <row r="340" spans="1:14" x14ac:dyDescent="0.3">
      <c r="A340" s="10">
        <v>195106</v>
      </c>
      <c r="B340" s="20">
        <v>44944</v>
      </c>
      <c r="C340" s="10" t="s">
        <v>2285</v>
      </c>
      <c r="D340" s="21">
        <v>5000</v>
      </c>
      <c r="E340" s="10" t="s">
        <v>10</v>
      </c>
      <c r="F340" s="10" t="s">
        <v>2308</v>
      </c>
      <c r="G340" s="10" t="s">
        <v>88</v>
      </c>
      <c r="H340" t="s">
        <v>17</v>
      </c>
      <c r="I340" s="10" t="s">
        <v>14</v>
      </c>
      <c r="J340" s="10" t="s">
        <v>1859</v>
      </c>
      <c r="N340" s="6"/>
    </row>
    <row r="341" spans="1:14" x14ac:dyDescent="0.3">
      <c r="A341" s="10">
        <v>195102</v>
      </c>
      <c r="B341" s="20">
        <v>44944</v>
      </c>
      <c r="C341" s="10" t="s">
        <v>1754</v>
      </c>
      <c r="D341" s="21">
        <v>2500</v>
      </c>
      <c r="E341" s="10" t="s">
        <v>10</v>
      </c>
      <c r="F341" s="10" t="s">
        <v>2317</v>
      </c>
      <c r="G341" s="10" t="s">
        <v>12</v>
      </c>
      <c r="H341" t="s">
        <v>13</v>
      </c>
      <c r="I341" s="10" t="s">
        <v>14</v>
      </c>
      <c r="J341" s="10" t="s">
        <v>63</v>
      </c>
      <c r="N341" s="6"/>
    </row>
    <row r="342" spans="1:14" x14ac:dyDescent="0.3">
      <c r="A342" s="10">
        <v>195103</v>
      </c>
      <c r="B342" s="20">
        <v>44944</v>
      </c>
      <c r="C342" s="10" t="s">
        <v>869</v>
      </c>
      <c r="D342" s="21">
        <v>1000</v>
      </c>
      <c r="E342" s="10" t="s">
        <v>10</v>
      </c>
      <c r="F342" s="10" t="s">
        <v>2317</v>
      </c>
      <c r="G342" s="10" t="s">
        <v>12</v>
      </c>
      <c r="H342" t="s">
        <v>13</v>
      </c>
      <c r="I342" s="10" t="s">
        <v>14</v>
      </c>
      <c r="J342" s="10" t="s">
        <v>63</v>
      </c>
      <c r="N342" s="6"/>
    </row>
    <row r="343" spans="1:14" x14ac:dyDescent="0.3">
      <c r="A343" s="10">
        <v>195098</v>
      </c>
      <c r="B343" s="20">
        <v>44944</v>
      </c>
      <c r="C343" s="10" t="s">
        <v>1634</v>
      </c>
      <c r="D343" s="21">
        <v>1500</v>
      </c>
      <c r="E343" s="10" t="s">
        <v>10</v>
      </c>
      <c r="F343" s="10" t="s">
        <v>2329</v>
      </c>
      <c r="G343" s="10" t="s">
        <v>12</v>
      </c>
      <c r="H343" t="s">
        <v>19</v>
      </c>
      <c r="I343" s="10" t="s">
        <v>14</v>
      </c>
      <c r="J343" s="10" t="s">
        <v>2040</v>
      </c>
      <c r="N343" s="6"/>
    </row>
    <row r="344" spans="1:14" x14ac:dyDescent="0.3">
      <c r="A344" s="10">
        <v>195099</v>
      </c>
      <c r="B344" s="20">
        <v>44944</v>
      </c>
      <c r="C344" s="10" t="s">
        <v>2041</v>
      </c>
      <c r="D344" s="21">
        <v>2500</v>
      </c>
      <c r="E344" s="10" t="s">
        <v>10</v>
      </c>
      <c r="F344" s="10" t="s">
        <v>2329</v>
      </c>
      <c r="G344" s="10" t="s">
        <v>12</v>
      </c>
      <c r="H344" t="s">
        <v>13</v>
      </c>
      <c r="I344" s="10" t="s">
        <v>14</v>
      </c>
      <c r="J344" s="10" t="s">
        <v>395</v>
      </c>
      <c r="N344" s="6"/>
    </row>
    <row r="345" spans="1:14" x14ac:dyDescent="0.3">
      <c r="A345" s="10">
        <v>195109</v>
      </c>
      <c r="B345" s="20">
        <v>44944</v>
      </c>
      <c r="C345" s="10" t="s">
        <v>1978</v>
      </c>
      <c r="D345" s="21">
        <v>100000</v>
      </c>
      <c r="E345" s="10" t="s">
        <v>48</v>
      </c>
      <c r="F345" s="10" t="s">
        <v>2318</v>
      </c>
      <c r="G345" s="10" t="s">
        <v>12</v>
      </c>
      <c r="H345" t="s">
        <v>17</v>
      </c>
      <c r="I345" s="10" t="s">
        <v>14</v>
      </c>
      <c r="J345" s="10" t="s">
        <v>1993</v>
      </c>
      <c r="N345" s="6"/>
    </row>
    <row r="346" spans="1:14" x14ac:dyDescent="0.3">
      <c r="A346" s="10">
        <v>195107</v>
      </c>
      <c r="B346" s="20">
        <v>44944</v>
      </c>
      <c r="C346" s="10" t="s">
        <v>375</v>
      </c>
      <c r="D346" s="21">
        <v>100000</v>
      </c>
      <c r="E346" s="10" t="s">
        <v>48</v>
      </c>
      <c r="F346" s="10" t="s">
        <v>2318</v>
      </c>
      <c r="G346" s="10" t="s">
        <v>12</v>
      </c>
      <c r="H346" t="s">
        <v>17</v>
      </c>
      <c r="I346" s="10" t="s">
        <v>14</v>
      </c>
      <c r="J346" s="10" t="s">
        <v>270</v>
      </c>
      <c r="N346" s="6"/>
    </row>
    <row r="347" spans="1:14" x14ac:dyDescent="0.3">
      <c r="A347" s="10">
        <v>195108</v>
      </c>
      <c r="B347" s="20">
        <v>44944</v>
      </c>
      <c r="C347" s="10" t="s">
        <v>375</v>
      </c>
      <c r="D347" s="21">
        <v>50000</v>
      </c>
      <c r="E347" s="10" t="s">
        <v>48</v>
      </c>
      <c r="F347" s="10" t="s">
        <v>2318</v>
      </c>
      <c r="G347" s="10" t="s">
        <v>12</v>
      </c>
      <c r="H347" t="s">
        <v>17</v>
      </c>
      <c r="I347" s="10" t="s">
        <v>14</v>
      </c>
      <c r="J347" s="10" t="s">
        <v>177</v>
      </c>
      <c r="N347" s="6"/>
    </row>
    <row r="348" spans="1:14" x14ac:dyDescent="0.3">
      <c r="A348" s="10">
        <v>195112</v>
      </c>
      <c r="B348" s="20">
        <v>44944</v>
      </c>
      <c r="C348" s="10" t="s">
        <v>579</v>
      </c>
      <c r="D348" s="21">
        <v>4000</v>
      </c>
      <c r="E348" s="10" t="s">
        <v>10</v>
      </c>
      <c r="F348" s="10" t="s">
        <v>2311</v>
      </c>
      <c r="G348" s="10" t="s">
        <v>12</v>
      </c>
      <c r="H348" t="s">
        <v>19</v>
      </c>
      <c r="I348" s="10" t="s">
        <v>14</v>
      </c>
      <c r="J348" s="10" t="s">
        <v>401</v>
      </c>
      <c r="N348" s="6"/>
    </row>
    <row r="349" spans="1:14" x14ac:dyDescent="0.3">
      <c r="A349" s="10">
        <v>195094</v>
      </c>
      <c r="B349" s="20">
        <v>44944</v>
      </c>
      <c r="C349" s="10" t="s">
        <v>2180</v>
      </c>
      <c r="D349" s="21">
        <v>4000</v>
      </c>
      <c r="E349" s="10" t="s">
        <v>10</v>
      </c>
      <c r="F349" s="10" t="s">
        <v>2309</v>
      </c>
      <c r="G349" s="10" t="s">
        <v>12</v>
      </c>
      <c r="H349" t="s">
        <v>13</v>
      </c>
      <c r="I349" s="10" t="s">
        <v>14</v>
      </c>
      <c r="J349" s="10" t="s">
        <v>614</v>
      </c>
      <c r="N349" s="6"/>
    </row>
    <row r="350" spans="1:14" x14ac:dyDescent="0.3">
      <c r="A350" s="10">
        <v>195095</v>
      </c>
      <c r="B350" s="20">
        <v>44944</v>
      </c>
      <c r="C350" s="10" t="s">
        <v>2180</v>
      </c>
      <c r="D350" s="21">
        <v>5000</v>
      </c>
      <c r="E350" s="10" t="s">
        <v>10</v>
      </c>
      <c r="F350" s="10" t="s">
        <v>2309</v>
      </c>
      <c r="G350" s="10" t="s">
        <v>12</v>
      </c>
      <c r="H350" t="s">
        <v>13</v>
      </c>
      <c r="I350" s="10" t="s">
        <v>14</v>
      </c>
      <c r="J350" s="10" t="s">
        <v>28</v>
      </c>
      <c r="N350" s="6"/>
    </row>
    <row r="351" spans="1:14" x14ac:dyDescent="0.3">
      <c r="A351" s="10">
        <v>195110</v>
      </c>
      <c r="B351" s="20">
        <v>44944</v>
      </c>
      <c r="C351" s="10" t="s">
        <v>1702</v>
      </c>
      <c r="D351" s="21">
        <v>5000</v>
      </c>
      <c r="E351" s="10" t="s">
        <v>10</v>
      </c>
      <c r="F351" s="10" t="s">
        <v>2309</v>
      </c>
      <c r="G351" s="10" t="s">
        <v>12</v>
      </c>
      <c r="H351" t="s">
        <v>13</v>
      </c>
      <c r="I351" s="10" t="s">
        <v>14</v>
      </c>
      <c r="J351" s="10" t="s">
        <v>84</v>
      </c>
      <c r="N351" s="6"/>
    </row>
    <row r="352" spans="1:14" x14ac:dyDescent="0.3">
      <c r="A352" s="10">
        <v>195113</v>
      </c>
      <c r="B352" s="20">
        <v>44944</v>
      </c>
      <c r="C352" s="10" t="s">
        <v>579</v>
      </c>
      <c r="D352" s="21">
        <v>5000</v>
      </c>
      <c r="E352" s="10" t="s">
        <v>10</v>
      </c>
      <c r="F352" s="10" t="s">
        <v>2311</v>
      </c>
      <c r="G352" s="10" t="s">
        <v>12</v>
      </c>
      <c r="H352" t="s">
        <v>13</v>
      </c>
      <c r="I352" s="10" t="s">
        <v>14</v>
      </c>
      <c r="J352" s="10" t="s">
        <v>49</v>
      </c>
      <c r="N352" s="6"/>
    </row>
    <row r="353" spans="1:14" x14ac:dyDescent="0.3">
      <c r="A353" s="10">
        <v>195114</v>
      </c>
      <c r="B353" s="20">
        <v>44944</v>
      </c>
      <c r="C353" s="10" t="s">
        <v>579</v>
      </c>
      <c r="D353" s="21">
        <v>2500</v>
      </c>
      <c r="E353" s="10" t="s">
        <v>10</v>
      </c>
      <c r="F353" s="10" t="s">
        <v>2311</v>
      </c>
      <c r="G353" s="10" t="s">
        <v>12</v>
      </c>
      <c r="H353" t="s">
        <v>13</v>
      </c>
      <c r="I353" s="10" t="s">
        <v>14</v>
      </c>
      <c r="J353" s="10" t="s">
        <v>134</v>
      </c>
      <c r="N353" s="6"/>
    </row>
    <row r="354" spans="1:14" x14ac:dyDescent="0.3">
      <c r="A354" s="10">
        <v>195122</v>
      </c>
      <c r="B354" s="20">
        <v>44945</v>
      </c>
      <c r="C354" s="10" t="s">
        <v>761</v>
      </c>
      <c r="D354" s="21">
        <v>3500</v>
      </c>
      <c r="E354" s="10" t="s">
        <v>10</v>
      </c>
      <c r="F354" s="10" t="s">
        <v>2309</v>
      </c>
      <c r="G354" s="10" t="s">
        <v>12</v>
      </c>
      <c r="H354" t="s">
        <v>17</v>
      </c>
      <c r="I354" s="10" t="s">
        <v>14</v>
      </c>
      <c r="J354" s="10" t="s">
        <v>249</v>
      </c>
      <c r="N354" s="6"/>
    </row>
    <row r="355" spans="1:14" x14ac:dyDescent="0.3">
      <c r="A355" s="10">
        <v>195123</v>
      </c>
      <c r="B355" s="20">
        <v>44945</v>
      </c>
      <c r="C355" s="10" t="s">
        <v>761</v>
      </c>
      <c r="D355" s="21">
        <v>3500</v>
      </c>
      <c r="E355" s="10" t="s">
        <v>10</v>
      </c>
      <c r="F355" s="10" t="s">
        <v>2309</v>
      </c>
      <c r="G355" s="10" t="s">
        <v>12</v>
      </c>
      <c r="H355" t="s">
        <v>17</v>
      </c>
      <c r="I355" s="10" t="s">
        <v>14</v>
      </c>
      <c r="J355" s="10" t="s">
        <v>409</v>
      </c>
      <c r="N355" s="6"/>
    </row>
    <row r="356" spans="1:14" x14ac:dyDescent="0.3">
      <c r="A356" s="10">
        <v>195126</v>
      </c>
      <c r="B356" s="20">
        <v>44945</v>
      </c>
      <c r="C356" s="10" t="s">
        <v>767</v>
      </c>
      <c r="D356" s="21">
        <v>4000</v>
      </c>
      <c r="E356" s="10" t="s">
        <v>10</v>
      </c>
      <c r="F356" s="10" t="s">
        <v>2309</v>
      </c>
      <c r="G356" s="10" t="s">
        <v>12</v>
      </c>
      <c r="H356" t="s">
        <v>13</v>
      </c>
      <c r="I356" s="10" t="s">
        <v>14</v>
      </c>
      <c r="J356" s="10" t="s">
        <v>84</v>
      </c>
      <c r="N356" s="6"/>
    </row>
    <row r="357" spans="1:14" x14ac:dyDescent="0.3">
      <c r="A357" s="10">
        <v>195135</v>
      </c>
      <c r="B357" s="20">
        <v>44945</v>
      </c>
      <c r="C357" s="10" t="s">
        <v>2181</v>
      </c>
      <c r="D357" s="21">
        <v>5000</v>
      </c>
      <c r="E357" s="10" t="s">
        <v>10</v>
      </c>
      <c r="F357" s="10" t="s">
        <v>2309</v>
      </c>
      <c r="G357" s="10" t="s">
        <v>12</v>
      </c>
      <c r="H357" t="s">
        <v>13</v>
      </c>
      <c r="I357" s="10" t="s">
        <v>14</v>
      </c>
      <c r="J357" s="10" t="s">
        <v>617</v>
      </c>
      <c r="N357" s="6"/>
    </row>
    <row r="358" spans="1:14" x14ac:dyDescent="0.3">
      <c r="A358" s="10">
        <v>195137</v>
      </c>
      <c r="B358" s="20">
        <v>44945</v>
      </c>
      <c r="C358" s="10" t="s">
        <v>2181</v>
      </c>
      <c r="D358" s="21">
        <v>5000</v>
      </c>
      <c r="E358" s="10" t="s">
        <v>10</v>
      </c>
      <c r="F358" s="10" t="s">
        <v>2309</v>
      </c>
      <c r="G358" s="10" t="s">
        <v>12</v>
      </c>
      <c r="H358" t="s">
        <v>13</v>
      </c>
      <c r="I358" s="10" t="s">
        <v>14</v>
      </c>
      <c r="J358" s="10" t="s">
        <v>2148</v>
      </c>
      <c r="N358" s="6"/>
    </row>
    <row r="359" spans="1:14" x14ac:dyDescent="0.3">
      <c r="A359" s="10">
        <v>195138</v>
      </c>
      <c r="B359" s="20">
        <v>44945</v>
      </c>
      <c r="C359" s="10" t="s">
        <v>1333</v>
      </c>
      <c r="D359" s="21">
        <v>3000</v>
      </c>
      <c r="E359" s="10" t="s">
        <v>48</v>
      </c>
      <c r="F359" s="10" t="s">
        <v>2309</v>
      </c>
      <c r="G359" s="10" t="s">
        <v>12</v>
      </c>
      <c r="H359" t="s">
        <v>17</v>
      </c>
      <c r="I359" s="10" t="s">
        <v>14</v>
      </c>
      <c r="J359" s="10" t="s">
        <v>621</v>
      </c>
      <c r="N359" s="6"/>
    </row>
    <row r="360" spans="1:14" x14ac:dyDescent="0.3">
      <c r="A360" s="10">
        <v>195115</v>
      </c>
      <c r="B360" s="20">
        <v>44945</v>
      </c>
      <c r="C360" s="10" t="s">
        <v>2267</v>
      </c>
      <c r="D360" s="21">
        <v>2000</v>
      </c>
      <c r="E360" s="10" t="s">
        <v>10</v>
      </c>
      <c r="F360" s="10" t="s">
        <v>2317</v>
      </c>
      <c r="G360" s="10" t="s">
        <v>12</v>
      </c>
      <c r="H360" t="s">
        <v>13</v>
      </c>
      <c r="I360" s="10" t="s">
        <v>14</v>
      </c>
      <c r="J360" s="10" t="s">
        <v>63</v>
      </c>
      <c r="N360" s="6"/>
    </row>
    <row r="361" spans="1:14" x14ac:dyDescent="0.3">
      <c r="A361" s="10">
        <v>195139</v>
      </c>
      <c r="B361" s="20">
        <v>44945</v>
      </c>
      <c r="C361" s="10" t="s">
        <v>1753</v>
      </c>
      <c r="D361" s="21">
        <v>2000</v>
      </c>
      <c r="E361" s="10" t="s">
        <v>10</v>
      </c>
      <c r="F361" s="10" t="s">
        <v>2317</v>
      </c>
      <c r="G361" s="10" t="s">
        <v>12</v>
      </c>
      <c r="H361" t="s">
        <v>13</v>
      </c>
      <c r="I361" s="10" t="s">
        <v>14</v>
      </c>
      <c r="J361" s="10" t="s">
        <v>833</v>
      </c>
      <c r="N361" s="6"/>
    </row>
    <row r="362" spans="1:14" x14ac:dyDescent="0.3">
      <c r="A362" s="10">
        <v>195140</v>
      </c>
      <c r="B362" s="20">
        <v>44945</v>
      </c>
      <c r="C362" s="10" t="s">
        <v>2268</v>
      </c>
      <c r="D362" s="21">
        <v>15000</v>
      </c>
      <c r="E362" s="10" t="s">
        <v>48</v>
      </c>
      <c r="F362" s="10" t="s">
        <v>2317</v>
      </c>
      <c r="G362" s="10" t="s">
        <v>12</v>
      </c>
      <c r="H362" t="s">
        <v>17</v>
      </c>
      <c r="I362" s="10" t="s">
        <v>14</v>
      </c>
      <c r="J362" s="10" t="s">
        <v>814</v>
      </c>
      <c r="N362" s="6"/>
    </row>
    <row r="363" spans="1:14" x14ac:dyDescent="0.3">
      <c r="A363" s="10">
        <v>195121</v>
      </c>
      <c r="B363" s="20">
        <v>44945</v>
      </c>
      <c r="C363" s="10" t="s">
        <v>761</v>
      </c>
      <c r="D363" s="21">
        <v>4000</v>
      </c>
      <c r="E363" s="10" t="s">
        <v>10</v>
      </c>
      <c r="F363" s="10" t="s">
        <v>2309</v>
      </c>
      <c r="G363" s="10" t="s">
        <v>12</v>
      </c>
      <c r="H363" t="s">
        <v>13</v>
      </c>
      <c r="I363" s="10" t="s">
        <v>14</v>
      </c>
      <c r="J363" s="10" t="s">
        <v>617</v>
      </c>
      <c r="N363" s="6"/>
    </row>
    <row r="364" spans="1:14" x14ac:dyDescent="0.3">
      <c r="A364" s="10">
        <v>195125</v>
      </c>
      <c r="B364" s="20">
        <v>44945</v>
      </c>
      <c r="C364" s="10" t="s">
        <v>1360</v>
      </c>
      <c r="D364" s="21">
        <v>5000</v>
      </c>
      <c r="E364" s="10" t="s">
        <v>10</v>
      </c>
      <c r="F364" s="10" t="s">
        <v>2309</v>
      </c>
      <c r="G364" s="10" t="s">
        <v>12</v>
      </c>
      <c r="H364" t="s">
        <v>13</v>
      </c>
      <c r="I364" s="10" t="s">
        <v>14</v>
      </c>
      <c r="J364" s="10" t="s">
        <v>614</v>
      </c>
      <c r="N364" s="6"/>
    </row>
    <row r="365" spans="1:14" x14ac:dyDescent="0.3">
      <c r="A365" s="10">
        <v>195127</v>
      </c>
      <c r="B365" s="20">
        <v>44945</v>
      </c>
      <c r="C365" s="10" t="s">
        <v>2266</v>
      </c>
      <c r="D365" s="21">
        <v>1000</v>
      </c>
      <c r="E365" s="10" t="s">
        <v>10</v>
      </c>
      <c r="F365" s="10" t="s">
        <v>2317</v>
      </c>
      <c r="G365" s="10" t="s">
        <v>12</v>
      </c>
      <c r="H365" t="s">
        <v>17</v>
      </c>
      <c r="I365" s="10" t="s">
        <v>14</v>
      </c>
      <c r="J365" s="10" t="s">
        <v>353</v>
      </c>
      <c r="N365" s="6"/>
    </row>
    <row r="366" spans="1:14" x14ac:dyDescent="0.3">
      <c r="A366" s="10">
        <v>195129</v>
      </c>
      <c r="B366" s="20">
        <v>44945</v>
      </c>
      <c r="C366" s="10" t="s">
        <v>1842</v>
      </c>
      <c r="D366" s="21">
        <v>3000</v>
      </c>
      <c r="E366" s="10" t="s">
        <v>10</v>
      </c>
      <c r="F366" s="10" t="s">
        <v>2307</v>
      </c>
      <c r="G366" s="10" t="s">
        <v>12</v>
      </c>
      <c r="H366" t="s">
        <v>17</v>
      </c>
      <c r="I366" s="10" t="s">
        <v>14</v>
      </c>
      <c r="J366" s="10" t="s">
        <v>409</v>
      </c>
      <c r="N366" s="6"/>
    </row>
    <row r="367" spans="1:14" x14ac:dyDescent="0.3">
      <c r="A367" s="10">
        <v>195136</v>
      </c>
      <c r="B367" s="20">
        <v>44945</v>
      </c>
      <c r="C367" s="10" t="s">
        <v>1845</v>
      </c>
      <c r="D367" s="21">
        <v>2000</v>
      </c>
      <c r="E367" s="10" t="s">
        <v>10</v>
      </c>
      <c r="F367" s="10" t="s">
        <v>2307</v>
      </c>
      <c r="G367" s="10" t="s">
        <v>12</v>
      </c>
      <c r="H367" t="s">
        <v>13</v>
      </c>
      <c r="I367" s="10" t="s">
        <v>14</v>
      </c>
      <c r="J367" s="10" t="s">
        <v>22</v>
      </c>
      <c r="N367" s="6"/>
    </row>
    <row r="368" spans="1:14" x14ac:dyDescent="0.3">
      <c r="A368" s="10">
        <v>195131</v>
      </c>
      <c r="B368" s="20">
        <v>44945</v>
      </c>
      <c r="C368" s="10" t="s">
        <v>2024</v>
      </c>
      <c r="D368" s="21">
        <v>2000</v>
      </c>
      <c r="E368" s="10" t="s">
        <v>10</v>
      </c>
      <c r="F368" s="10" t="s">
        <v>2318</v>
      </c>
      <c r="G368" s="10" t="s">
        <v>12</v>
      </c>
      <c r="H368" t="s">
        <v>17</v>
      </c>
      <c r="I368" s="10" t="s">
        <v>14</v>
      </c>
      <c r="J368" s="10" t="s">
        <v>1986</v>
      </c>
      <c r="N368" s="6"/>
    </row>
    <row r="369" spans="1:14" x14ac:dyDescent="0.3">
      <c r="A369" s="10">
        <v>195117</v>
      </c>
      <c r="B369" s="20">
        <v>44945</v>
      </c>
      <c r="C369" s="10" t="s">
        <v>1830</v>
      </c>
      <c r="D369" s="21">
        <v>30000</v>
      </c>
      <c r="E369" s="10" t="s">
        <v>48</v>
      </c>
      <c r="F369" s="10" t="s">
        <v>2307</v>
      </c>
      <c r="G369" s="10" t="s">
        <v>12</v>
      </c>
      <c r="H369" t="s">
        <v>13</v>
      </c>
      <c r="I369" s="10" t="s">
        <v>14</v>
      </c>
      <c r="J369" s="10" t="s">
        <v>1843</v>
      </c>
      <c r="N369" s="6"/>
    </row>
    <row r="370" spans="1:14" x14ac:dyDescent="0.3">
      <c r="A370" s="10">
        <v>195130</v>
      </c>
      <c r="B370" s="20">
        <v>44945</v>
      </c>
      <c r="C370" s="10" t="s">
        <v>151</v>
      </c>
      <c r="D370" s="21">
        <v>4000</v>
      </c>
      <c r="E370" s="10" t="s">
        <v>10</v>
      </c>
      <c r="F370" s="10" t="s">
        <v>2307</v>
      </c>
      <c r="G370" s="10" t="s">
        <v>12</v>
      </c>
      <c r="H370" t="s">
        <v>17</v>
      </c>
      <c r="I370" s="10" t="s">
        <v>14</v>
      </c>
      <c r="J370" s="10" t="s">
        <v>84</v>
      </c>
      <c r="N370" s="6"/>
    </row>
    <row r="371" spans="1:14" x14ac:dyDescent="0.3">
      <c r="A371" s="10">
        <v>195128</v>
      </c>
      <c r="B371" s="20">
        <v>44945</v>
      </c>
      <c r="C371" s="10" t="s">
        <v>1842</v>
      </c>
      <c r="D371" s="21">
        <v>2000</v>
      </c>
      <c r="E371" s="10" t="s">
        <v>10</v>
      </c>
      <c r="F371" s="10" t="s">
        <v>2307</v>
      </c>
      <c r="G371" s="10" t="s">
        <v>12</v>
      </c>
      <c r="H371" t="s">
        <v>13</v>
      </c>
      <c r="I371" s="10" t="s">
        <v>14</v>
      </c>
      <c r="J371" s="10" t="s">
        <v>1843</v>
      </c>
      <c r="N371" s="6"/>
    </row>
    <row r="372" spans="1:14" x14ac:dyDescent="0.3">
      <c r="A372" s="10">
        <v>195116</v>
      </c>
      <c r="B372" s="20">
        <v>44945</v>
      </c>
      <c r="C372" s="10" t="s">
        <v>1844</v>
      </c>
      <c r="D372" s="21">
        <v>3000</v>
      </c>
      <c r="E372" s="10" t="s">
        <v>10</v>
      </c>
      <c r="F372" s="10" t="s">
        <v>2307</v>
      </c>
      <c r="G372" s="10" t="s">
        <v>12</v>
      </c>
      <c r="H372" t="s">
        <v>13</v>
      </c>
      <c r="I372" s="10" t="s">
        <v>14</v>
      </c>
      <c r="J372" s="10" t="s">
        <v>1554</v>
      </c>
      <c r="N372" s="6"/>
    </row>
    <row r="373" spans="1:14" x14ac:dyDescent="0.3">
      <c r="A373" s="10">
        <v>195132</v>
      </c>
      <c r="B373" s="20">
        <v>44945</v>
      </c>
      <c r="C373" s="10" t="s">
        <v>631</v>
      </c>
      <c r="D373" s="21">
        <v>5000</v>
      </c>
      <c r="E373" s="10" t="s">
        <v>10</v>
      </c>
      <c r="F373" s="10" t="s">
        <v>2309</v>
      </c>
      <c r="G373" s="10" t="s">
        <v>12</v>
      </c>
      <c r="H373" t="s">
        <v>13</v>
      </c>
      <c r="I373" s="10" t="s">
        <v>14</v>
      </c>
      <c r="J373" s="10" t="s">
        <v>28</v>
      </c>
      <c r="N373" s="6"/>
    </row>
    <row r="374" spans="1:14" x14ac:dyDescent="0.3">
      <c r="A374" s="10">
        <v>195133</v>
      </c>
      <c r="B374" s="20">
        <v>44945</v>
      </c>
      <c r="C374" s="10" t="s">
        <v>631</v>
      </c>
      <c r="D374" s="21">
        <v>4000</v>
      </c>
      <c r="E374" s="10" t="s">
        <v>10</v>
      </c>
      <c r="F374" s="10" t="s">
        <v>2309</v>
      </c>
      <c r="G374" s="10" t="s">
        <v>12</v>
      </c>
      <c r="H374" t="s">
        <v>13</v>
      </c>
      <c r="I374" s="10" t="s">
        <v>14</v>
      </c>
      <c r="J374" s="10" t="s">
        <v>614</v>
      </c>
      <c r="N374" s="6"/>
    </row>
    <row r="375" spans="1:14" x14ac:dyDescent="0.3">
      <c r="A375" s="10">
        <v>195134</v>
      </c>
      <c r="B375" s="20">
        <v>44945</v>
      </c>
      <c r="C375" s="10" t="s">
        <v>631</v>
      </c>
      <c r="D375" s="21">
        <v>3000</v>
      </c>
      <c r="E375" s="10" t="s">
        <v>10</v>
      </c>
      <c r="F375" s="10" t="s">
        <v>2309</v>
      </c>
      <c r="G375" s="10" t="s">
        <v>12</v>
      </c>
      <c r="H375" t="s">
        <v>13</v>
      </c>
      <c r="I375" s="10" t="s">
        <v>14</v>
      </c>
      <c r="J375" s="10" t="s">
        <v>1382</v>
      </c>
      <c r="N375" s="6"/>
    </row>
    <row r="376" spans="1:14" x14ac:dyDescent="0.3">
      <c r="A376" s="10">
        <v>195124</v>
      </c>
      <c r="B376" s="20">
        <v>44945</v>
      </c>
      <c r="C376" s="10" t="s">
        <v>1360</v>
      </c>
      <c r="D376" s="21">
        <v>5000</v>
      </c>
      <c r="E376" s="10" t="s">
        <v>10</v>
      </c>
      <c r="F376" s="10" t="s">
        <v>2309</v>
      </c>
      <c r="G376" s="10" t="s">
        <v>12</v>
      </c>
      <c r="H376" t="s">
        <v>13</v>
      </c>
      <c r="I376" s="10" t="s">
        <v>14</v>
      </c>
      <c r="J376" s="10" t="s">
        <v>35</v>
      </c>
      <c r="N376" s="6"/>
    </row>
    <row r="377" spans="1:14" x14ac:dyDescent="0.3">
      <c r="A377" s="10">
        <v>195119</v>
      </c>
      <c r="B377" s="20">
        <v>44945</v>
      </c>
      <c r="C377" s="10" t="s">
        <v>366</v>
      </c>
      <c r="D377" s="21">
        <v>3000</v>
      </c>
      <c r="E377" s="10" t="s">
        <v>10</v>
      </c>
      <c r="F377" s="10" t="s">
        <v>2329</v>
      </c>
      <c r="G377" s="10" t="s">
        <v>12</v>
      </c>
      <c r="H377" t="s">
        <v>13</v>
      </c>
      <c r="I377" s="10" t="s">
        <v>14</v>
      </c>
      <c r="J377" s="10" t="s">
        <v>403</v>
      </c>
      <c r="N377" s="6"/>
    </row>
    <row r="378" spans="1:14" x14ac:dyDescent="0.3">
      <c r="A378" s="10">
        <v>195118</v>
      </c>
      <c r="B378" s="20">
        <v>44945</v>
      </c>
      <c r="C378" s="10" t="s">
        <v>498</v>
      </c>
      <c r="D378" s="21">
        <v>80000</v>
      </c>
      <c r="E378" s="10" t="s">
        <v>48</v>
      </c>
      <c r="F378" s="10" t="s">
        <v>2311</v>
      </c>
      <c r="G378" s="10" t="s">
        <v>12</v>
      </c>
      <c r="H378" t="s">
        <v>17</v>
      </c>
      <c r="I378" s="10" t="s">
        <v>14</v>
      </c>
      <c r="J378" s="10" t="s">
        <v>522</v>
      </c>
      <c r="N378" s="6"/>
    </row>
    <row r="379" spans="1:14" x14ac:dyDescent="0.3">
      <c r="A379" s="10">
        <v>195120</v>
      </c>
      <c r="B379" s="20">
        <v>44945</v>
      </c>
      <c r="C379" s="10" t="s">
        <v>761</v>
      </c>
      <c r="D379" s="21">
        <v>6500</v>
      </c>
      <c r="E379" s="10" t="s">
        <v>10</v>
      </c>
      <c r="F379" s="10" t="s">
        <v>2309</v>
      </c>
      <c r="G379" s="10" t="s">
        <v>12</v>
      </c>
      <c r="H379" t="s">
        <v>13</v>
      </c>
      <c r="I379" s="10" t="s">
        <v>14</v>
      </c>
      <c r="J379" s="10" t="s">
        <v>84</v>
      </c>
      <c r="N379" s="6"/>
    </row>
    <row r="380" spans="1:14" x14ac:dyDescent="0.3">
      <c r="A380" s="10">
        <v>195147</v>
      </c>
      <c r="B380" s="20">
        <v>44946</v>
      </c>
      <c r="C380" s="10" t="s">
        <v>678</v>
      </c>
      <c r="D380" s="21">
        <v>7500</v>
      </c>
      <c r="E380" s="10" t="s">
        <v>10</v>
      </c>
      <c r="F380" s="10" t="s">
        <v>2309</v>
      </c>
      <c r="G380" s="10" t="s">
        <v>12</v>
      </c>
      <c r="H380" t="s">
        <v>13</v>
      </c>
      <c r="I380" s="10" t="s">
        <v>14</v>
      </c>
      <c r="J380" s="10" t="s">
        <v>28</v>
      </c>
      <c r="N380" s="6"/>
    </row>
    <row r="381" spans="1:14" x14ac:dyDescent="0.3">
      <c r="A381" s="10">
        <v>195148</v>
      </c>
      <c r="B381" s="20">
        <v>44946</v>
      </c>
      <c r="C381" s="10" t="s">
        <v>678</v>
      </c>
      <c r="D381" s="21">
        <v>7000</v>
      </c>
      <c r="E381" s="10" t="s">
        <v>10</v>
      </c>
      <c r="F381" s="10" t="s">
        <v>2309</v>
      </c>
      <c r="G381" s="10" t="s">
        <v>12</v>
      </c>
      <c r="H381" t="s">
        <v>19</v>
      </c>
      <c r="I381" s="10" t="s">
        <v>14</v>
      </c>
      <c r="J381" s="10" t="s">
        <v>726</v>
      </c>
      <c r="N381" s="6"/>
    </row>
    <row r="382" spans="1:14" x14ac:dyDescent="0.3">
      <c r="A382" s="10">
        <v>195187</v>
      </c>
      <c r="B382" s="20">
        <v>44946</v>
      </c>
      <c r="C382" s="10" t="s">
        <v>2183</v>
      </c>
      <c r="D382" s="21">
        <v>5000</v>
      </c>
      <c r="E382" s="10" t="s">
        <v>10</v>
      </c>
      <c r="F382" s="10" t="s">
        <v>2309</v>
      </c>
      <c r="G382" s="10" t="s">
        <v>88</v>
      </c>
      <c r="H382" t="s">
        <v>17</v>
      </c>
      <c r="I382" s="10" t="s">
        <v>14</v>
      </c>
      <c r="J382" s="10" t="s">
        <v>1382</v>
      </c>
      <c r="N382" s="6"/>
    </row>
    <row r="383" spans="1:14" x14ac:dyDescent="0.3">
      <c r="A383" s="10">
        <v>195155</v>
      </c>
      <c r="B383" s="20">
        <v>44946</v>
      </c>
      <c r="C383" s="10" t="s">
        <v>494</v>
      </c>
      <c r="D383" s="21">
        <v>2500</v>
      </c>
      <c r="E383" s="10" t="s">
        <v>10</v>
      </c>
      <c r="F383" s="10" t="s">
        <v>2311</v>
      </c>
      <c r="G383" s="10" t="s">
        <v>12</v>
      </c>
      <c r="H383" t="s">
        <v>13</v>
      </c>
      <c r="I383" s="10" t="s">
        <v>14</v>
      </c>
      <c r="J383" s="10" t="s">
        <v>401</v>
      </c>
      <c r="N383" s="6"/>
    </row>
    <row r="384" spans="1:14" x14ac:dyDescent="0.3">
      <c r="A384" s="10">
        <v>195150</v>
      </c>
      <c r="B384" s="20">
        <v>44946</v>
      </c>
      <c r="C384" s="10" t="s">
        <v>1354</v>
      </c>
      <c r="D384" s="21">
        <v>3000</v>
      </c>
      <c r="E384" s="10" t="s">
        <v>10</v>
      </c>
      <c r="F384" s="10" t="s">
        <v>2309</v>
      </c>
      <c r="G384" s="10" t="s">
        <v>12</v>
      </c>
      <c r="H384" t="s">
        <v>13</v>
      </c>
      <c r="I384" s="10" t="s">
        <v>14</v>
      </c>
      <c r="J384" s="10" t="s">
        <v>84</v>
      </c>
      <c r="N384" s="6"/>
    </row>
    <row r="385" spans="1:14" x14ac:dyDescent="0.3">
      <c r="A385" s="10">
        <v>195149</v>
      </c>
      <c r="B385" s="20">
        <v>44946</v>
      </c>
      <c r="C385" s="10" t="s">
        <v>1354</v>
      </c>
      <c r="D385" s="21">
        <v>3000</v>
      </c>
      <c r="E385" s="10" t="s">
        <v>10</v>
      </c>
      <c r="F385" s="10" t="s">
        <v>2309</v>
      </c>
      <c r="G385" s="10" t="s">
        <v>12</v>
      </c>
      <c r="H385" t="s">
        <v>13</v>
      </c>
      <c r="I385" s="10" t="s">
        <v>14</v>
      </c>
      <c r="J385" s="10" t="s">
        <v>187</v>
      </c>
      <c r="N385" s="5"/>
    </row>
    <row r="386" spans="1:14" x14ac:dyDescent="0.3">
      <c r="A386" s="10">
        <v>195144</v>
      </c>
      <c r="B386" s="20">
        <v>44946</v>
      </c>
      <c r="C386" s="10" t="s">
        <v>678</v>
      </c>
      <c r="D386" s="21">
        <v>4000</v>
      </c>
      <c r="E386" s="10" t="s">
        <v>10</v>
      </c>
      <c r="F386" s="10" t="s">
        <v>2309</v>
      </c>
      <c r="G386" s="10" t="s">
        <v>12</v>
      </c>
      <c r="H386" t="s">
        <v>13</v>
      </c>
      <c r="I386" s="10" t="s">
        <v>14</v>
      </c>
      <c r="J386" s="10" t="s">
        <v>85</v>
      </c>
    </row>
    <row r="387" spans="1:14" x14ac:dyDescent="0.3">
      <c r="A387" s="10">
        <v>195145</v>
      </c>
      <c r="B387" s="20">
        <v>44946</v>
      </c>
      <c r="C387" s="10" t="s">
        <v>678</v>
      </c>
      <c r="D387" s="21">
        <v>4000</v>
      </c>
      <c r="E387" s="10" t="s">
        <v>10</v>
      </c>
      <c r="F387" s="10" t="s">
        <v>2309</v>
      </c>
      <c r="G387" s="10" t="s">
        <v>12</v>
      </c>
      <c r="H387" t="s">
        <v>13</v>
      </c>
      <c r="I387" s="10" t="s">
        <v>14</v>
      </c>
      <c r="J387" s="10" t="s">
        <v>409</v>
      </c>
    </row>
    <row r="388" spans="1:14" x14ac:dyDescent="0.3">
      <c r="A388" s="10">
        <v>195143</v>
      </c>
      <c r="B388" s="20">
        <v>44946</v>
      </c>
      <c r="C388" s="10" t="s">
        <v>1360</v>
      </c>
      <c r="D388" s="21">
        <v>250000</v>
      </c>
      <c r="E388" s="10" t="s">
        <v>48</v>
      </c>
      <c r="F388" s="10" t="s">
        <v>2309</v>
      </c>
      <c r="G388" s="10" t="s">
        <v>12</v>
      </c>
      <c r="H388" t="s">
        <v>17</v>
      </c>
      <c r="I388" s="10" t="s">
        <v>14</v>
      </c>
      <c r="J388" s="10" t="s">
        <v>1382</v>
      </c>
    </row>
    <row r="389" spans="1:14" x14ac:dyDescent="0.3">
      <c r="A389" s="10">
        <v>195146</v>
      </c>
      <c r="B389" s="20">
        <v>44946</v>
      </c>
      <c r="C389" s="10" t="s">
        <v>678</v>
      </c>
      <c r="D389" s="21">
        <v>5000</v>
      </c>
      <c r="E389" s="10" t="s">
        <v>10</v>
      </c>
      <c r="F389" s="10" t="s">
        <v>2309</v>
      </c>
      <c r="G389" s="10" t="s">
        <v>12</v>
      </c>
      <c r="H389" t="s">
        <v>13</v>
      </c>
      <c r="I389" s="10" t="s">
        <v>14</v>
      </c>
      <c r="J389" s="10" t="s">
        <v>614</v>
      </c>
    </row>
    <row r="390" spans="1:14" x14ac:dyDescent="0.3">
      <c r="A390" s="10">
        <v>195188</v>
      </c>
      <c r="B390" s="20">
        <v>44946</v>
      </c>
      <c r="C390" s="10" t="s">
        <v>2183</v>
      </c>
      <c r="D390" s="21">
        <v>5000</v>
      </c>
      <c r="E390" s="10" t="s">
        <v>10</v>
      </c>
      <c r="F390" s="10" t="s">
        <v>2309</v>
      </c>
      <c r="G390" s="10" t="s">
        <v>88</v>
      </c>
      <c r="H390" t="s">
        <v>17</v>
      </c>
      <c r="I390" s="10" t="s">
        <v>14</v>
      </c>
      <c r="J390" s="10" t="s">
        <v>617</v>
      </c>
    </row>
    <row r="391" spans="1:14" x14ac:dyDescent="0.3">
      <c r="A391" s="10">
        <v>195157</v>
      </c>
      <c r="B391" s="20">
        <v>44946</v>
      </c>
      <c r="C391" s="10" t="s">
        <v>595</v>
      </c>
      <c r="D391" s="21">
        <v>2000</v>
      </c>
      <c r="E391" s="10" t="s">
        <v>10</v>
      </c>
      <c r="F391" s="10" t="s">
        <v>2311</v>
      </c>
      <c r="G391" s="10" t="s">
        <v>12</v>
      </c>
      <c r="H391" t="s">
        <v>13</v>
      </c>
      <c r="I391" s="10" t="s">
        <v>14</v>
      </c>
      <c r="J391" s="10" t="s">
        <v>49</v>
      </c>
    </row>
    <row r="392" spans="1:14" x14ac:dyDescent="0.3">
      <c r="A392" s="10">
        <v>195160</v>
      </c>
      <c r="B392" s="20">
        <v>44946</v>
      </c>
      <c r="C392" s="10" t="s">
        <v>78</v>
      </c>
      <c r="D392" s="21">
        <v>1000</v>
      </c>
      <c r="E392" s="10" t="s">
        <v>10</v>
      </c>
      <c r="F392" s="10" t="s">
        <v>2307</v>
      </c>
      <c r="G392" s="10" t="s">
        <v>12</v>
      </c>
      <c r="H392" t="s">
        <v>13</v>
      </c>
      <c r="I392" s="10" t="s">
        <v>14</v>
      </c>
      <c r="J392" s="10" t="s">
        <v>1847</v>
      </c>
    </row>
    <row r="393" spans="1:14" x14ac:dyDescent="0.3">
      <c r="A393" s="10">
        <v>195162</v>
      </c>
      <c r="B393" s="20">
        <v>44946</v>
      </c>
      <c r="C393" s="10" t="s">
        <v>985</v>
      </c>
      <c r="D393" s="21">
        <v>8000</v>
      </c>
      <c r="E393" s="10" t="s">
        <v>10</v>
      </c>
      <c r="F393" s="10" t="s">
        <v>2307</v>
      </c>
      <c r="G393" s="10" t="s">
        <v>12</v>
      </c>
      <c r="H393" t="s">
        <v>13</v>
      </c>
      <c r="I393" s="10" t="s">
        <v>14</v>
      </c>
      <c r="J393" s="10" t="s">
        <v>1554</v>
      </c>
    </row>
    <row r="394" spans="1:14" x14ac:dyDescent="0.3">
      <c r="A394" s="10">
        <v>195158</v>
      </c>
      <c r="B394" s="20">
        <v>44946</v>
      </c>
      <c r="C394" s="10" t="s">
        <v>1851</v>
      </c>
      <c r="D394" s="21">
        <v>4000</v>
      </c>
      <c r="E394" s="10" t="s">
        <v>10</v>
      </c>
      <c r="F394" s="10" t="s">
        <v>2307</v>
      </c>
      <c r="G394" s="10" t="s">
        <v>12</v>
      </c>
      <c r="H394" t="s">
        <v>17</v>
      </c>
      <c r="I394" s="10" t="s">
        <v>14</v>
      </c>
      <c r="J394" s="10" t="s">
        <v>1847</v>
      </c>
    </row>
    <row r="395" spans="1:14" x14ac:dyDescent="0.3">
      <c r="A395" s="10">
        <v>195161</v>
      </c>
      <c r="B395" s="20">
        <v>44946</v>
      </c>
      <c r="C395" s="10" t="s">
        <v>985</v>
      </c>
      <c r="D395" s="21">
        <v>10000</v>
      </c>
      <c r="E395" s="10" t="s">
        <v>10</v>
      </c>
      <c r="F395" s="10" t="s">
        <v>2307</v>
      </c>
      <c r="G395" s="10" t="s">
        <v>12</v>
      </c>
      <c r="H395" t="s">
        <v>13</v>
      </c>
      <c r="I395" s="10" t="s">
        <v>14</v>
      </c>
      <c r="J395" s="10" t="s">
        <v>1815</v>
      </c>
    </row>
    <row r="396" spans="1:14" x14ac:dyDescent="0.3">
      <c r="A396" s="10">
        <v>195141</v>
      </c>
      <c r="B396" s="20">
        <v>44946</v>
      </c>
      <c r="C396" s="10" t="s">
        <v>1846</v>
      </c>
      <c r="D396" s="21">
        <v>2500</v>
      </c>
      <c r="E396" s="10" t="s">
        <v>10</v>
      </c>
      <c r="F396" s="10" t="s">
        <v>2307</v>
      </c>
      <c r="G396" s="10" t="s">
        <v>12</v>
      </c>
      <c r="H396" t="s">
        <v>13</v>
      </c>
      <c r="I396" s="10" t="s">
        <v>14</v>
      </c>
      <c r="J396" s="10" t="s">
        <v>1554</v>
      </c>
    </row>
    <row r="397" spans="1:14" x14ac:dyDescent="0.3">
      <c r="A397" s="10">
        <v>195142</v>
      </c>
      <c r="B397" s="20">
        <v>44946</v>
      </c>
      <c r="C397" s="10" t="s">
        <v>1846</v>
      </c>
      <c r="D397" s="21">
        <v>2500</v>
      </c>
      <c r="E397" s="10" t="s">
        <v>10</v>
      </c>
      <c r="F397" s="10" t="s">
        <v>2307</v>
      </c>
      <c r="G397" s="10" t="s">
        <v>12</v>
      </c>
      <c r="H397" t="s">
        <v>13</v>
      </c>
      <c r="I397" s="10" t="s">
        <v>14</v>
      </c>
      <c r="J397" s="10" t="s">
        <v>1847</v>
      </c>
    </row>
    <row r="398" spans="1:14" x14ac:dyDescent="0.3">
      <c r="A398" s="10">
        <v>195163</v>
      </c>
      <c r="B398" s="20">
        <v>44946</v>
      </c>
      <c r="C398" s="10" t="s">
        <v>300</v>
      </c>
      <c r="D398" s="21">
        <v>3000</v>
      </c>
      <c r="E398" s="10" t="s">
        <v>10</v>
      </c>
      <c r="F398" s="10" t="s">
        <v>2318</v>
      </c>
      <c r="G398" s="10" t="s">
        <v>12</v>
      </c>
      <c r="H398" t="s">
        <v>13</v>
      </c>
      <c r="I398" s="10" t="s">
        <v>14</v>
      </c>
      <c r="J398" s="10" t="s">
        <v>270</v>
      </c>
    </row>
    <row r="399" spans="1:14" x14ac:dyDescent="0.3">
      <c r="A399" s="10">
        <v>195151</v>
      </c>
      <c r="B399" s="20">
        <v>44946</v>
      </c>
      <c r="C399" s="10" t="s">
        <v>456</v>
      </c>
      <c r="D399" s="21">
        <v>2000</v>
      </c>
      <c r="E399" s="10" t="s">
        <v>10</v>
      </c>
      <c r="F399" s="10" t="s">
        <v>2329</v>
      </c>
      <c r="G399" s="10" t="s">
        <v>12</v>
      </c>
      <c r="H399" t="s">
        <v>13</v>
      </c>
      <c r="I399" s="10" t="s">
        <v>14</v>
      </c>
      <c r="J399" s="10" t="s">
        <v>1838</v>
      </c>
    </row>
    <row r="400" spans="1:14" x14ac:dyDescent="0.3">
      <c r="A400" s="10">
        <v>195153</v>
      </c>
      <c r="B400" s="20">
        <v>44946</v>
      </c>
      <c r="C400" s="10" t="s">
        <v>2043</v>
      </c>
      <c r="D400" s="21">
        <v>3000</v>
      </c>
      <c r="E400" s="10" t="s">
        <v>10</v>
      </c>
      <c r="F400" s="10" t="s">
        <v>2329</v>
      </c>
      <c r="G400" s="10" t="s">
        <v>12</v>
      </c>
      <c r="H400" t="s">
        <v>13</v>
      </c>
      <c r="I400" s="10" t="s">
        <v>14</v>
      </c>
      <c r="J400" s="10" t="s">
        <v>60</v>
      </c>
    </row>
    <row r="401" spans="1:10" x14ac:dyDescent="0.3">
      <c r="A401" s="10">
        <v>195156</v>
      </c>
      <c r="B401" s="20">
        <v>44946</v>
      </c>
      <c r="C401" s="10" t="s">
        <v>494</v>
      </c>
      <c r="D401" s="21">
        <v>2500</v>
      </c>
      <c r="E401" s="10" t="s">
        <v>10</v>
      </c>
      <c r="F401" s="10" t="s">
        <v>2311</v>
      </c>
      <c r="G401" s="10" t="s">
        <v>12</v>
      </c>
      <c r="H401" t="s">
        <v>13</v>
      </c>
      <c r="I401" s="10" t="s">
        <v>14</v>
      </c>
      <c r="J401" s="10" t="s">
        <v>503</v>
      </c>
    </row>
    <row r="402" spans="1:10" x14ac:dyDescent="0.3">
      <c r="A402" s="10">
        <v>195152</v>
      </c>
      <c r="B402" s="20">
        <v>44946</v>
      </c>
      <c r="C402" s="10" t="s">
        <v>1643</v>
      </c>
      <c r="D402" s="21">
        <v>2000</v>
      </c>
      <c r="E402" s="10" t="s">
        <v>10</v>
      </c>
      <c r="F402" s="10" t="s">
        <v>2329</v>
      </c>
      <c r="G402" s="10" t="s">
        <v>12</v>
      </c>
      <c r="H402" t="s">
        <v>13</v>
      </c>
      <c r="I402" s="10" t="s">
        <v>14</v>
      </c>
      <c r="J402" s="10" t="s">
        <v>2042</v>
      </c>
    </row>
    <row r="403" spans="1:10" x14ac:dyDescent="0.3">
      <c r="A403" s="10">
        <v>195154</v>
      </c>
      <c r="B403" s="20">
        <v>44946</v>
      </c>
      <c r="C403" s="10" t="s">
        <v>2043</v>
      </c>
      <c r="D403" s="21">
        <v>3000</v>
      </c>
      <c r="E403" s="10" t="s">
        <v>10</v>
      </c>
      <c r="F403" s="10" t="s">
        <v>2329</v>
      </c>
      <c r="G403" s="10" t="s">
        <v>12</v>
      </c>
      <c r="H403" t="s">
        <v>17</v>
      </c>
      <c r="I403" s="10" t="s">
        <v>14</v>
      </c>
      <c r="J403" s="10" t="s">
        <v>1194</v>
      </c>
    </row>
    <row r="404" spans="1:10" x14ac:dyDescent="0.3">
      <c r="A404" s="10">
        <v>195159</v>
      </c>
      <c r="B404" s="20">
        <v>44946</v>
      </c>
      <c r="C404" s="10" t="s">
        <v>2044</v>
      </c>
      <c r="D404" s="21">
        <v>1000</v>
      </c>
      <c r="E404" s="10" t="s">
        <v>10</v>
      </c>
      <c r="F404" s="10" t="s">
        <v>2329</v>
      </c>
      <c r="G404" s="10" t="s">
        <v>12</v>
      </c>
      <c r="H404" t="s">
        <v>19</v>
      </c>
      <c r="I404" s="10" t="s">
        <v>14</v>
      </c>
      <c r="J404" s="10" t="s">
        <v>399</v>
      </c>
    </row>
    <row r="405" spans="1:10" x14ac:dyDescent="0.3">
      <c r="A405" s="10">
        <v>195198</v>
      </c>
      <c r="B405" s="20">
        <v>44947</v>
      </c>
      <c r="C405" s="10" t="s">
        <v>802</v>
      </c>
      <c r="D405" s="21">
        <v>6500</v>
      </c>
      <c r="E405" s="10" t="s">
        <v>10</v>
      </c>
      <c r="F405" s="10" t="s">
        <v>2309</v>
      </c>
      <c r="G405" s="10" t="s">
        <v>12</v>
      </c>
      <c r="H405" t="s">
        <v>17</v>
      </c>
      <c r="I405" s="10" t="s">
        <v>14</v>
      </c>
      <c r="J405" s="10" t="s">
        <v>624</v>
      </c>
    </row>
    <row r="406" spans="1:10" x14ac:dyDescent="0.3">
      <c r="A406" s="10">
        <v>195166</v>
      </c>
      <c r="B406" s="20">
        <v>44947</v>
      </c>
      <c r="C406" s="10" t="s">
        <v>1358</v>
      </c>
      <c r="D406" s="21">
        <v>3000</v>
      </c>
      <c r="E406" s="10" t="s">
        <v>10</v>
      </c>
      <c r="F406" s="10" t="s">
        <v>2309</v>
      </c>
      <c r="G406" s="10" t="s">
        <v>12</v>
      </c>
      <c r="H406" t="s">
        <v>13</v>
      </c>
      <c r="I406" s="10" t="s">
        <v>14</v>
      </c>
      <c r="J406" s="10" t="s">
        <v>614</v>
      </c>
    </row>
    <row r="407" spans="1:10" x14ac:dyDescent="0.3">
      <c r="A407" s="10">
        <v>195165</v>
      </c>
      <c r="B407" s="20">
        <v>44947</v>
      </c>
      <c r="C407" s="10" t="s">
        <v>1358</v>
      </c>
      <c r="D407" s="21">
        <v>3000</v>
      </c>
      <c r="E407" s="10" t="s">
        <v>10</v>
      </c>
      <c r="F407" s="10" t="s">
        <v>2309</v>
      </c>
      <c r="G407" s="10" t="s">
        <v>12</v>
      </c>
      <c r="H407" t="s">
        <v>13</v>
      </c>
      <c r="I407" s="10" t="s">
        <v>14</v>
      </c>
      <c r="J407" s="10" t="s">
        <v>409</v>
      </c>
    </row>
    <row r="408" spans="1:10" x14ac:dyDescent="0.3">
      <c r="A408" s="10">
        <v>195195</v>
      </c>
      <c r="B408" s="20">
        <v>44947</v>
      </c>
      <c r="C408" s="10" t="s">
        <v>2186</v>
      </c>
      <c r="D408" s="21">
        <v>5000</v>
      </c>
      <c r="E408" s="10" t="s">
        <v>10</v>
      </c>
      <c r="F408" s="10" t="s">
        <v>2309</v>
      </c>
      <c r="G408" s="10" t="s">
        <v>12</v>
      </c>
      <c r="H408" t="s">
        <v>19</v>
      </c>
      <c r="I408" s="10" t="s">
        <v>14</v>
      </c>
      <c r="J408" s="10" t="s">
        <v>149</v>
      </c>
    </row>
    <row r="409" spans="1:10" x14ac:dyDescent="0.3">
      <c r="A409" s="10">
        <v>195178</v>
      </c>
      <c r="B409" s="20">
        <v>44947</v>
      </c>
      <c r="C409" s="10" t="s">
        <v>2185</v>
      </c>
      <c r="D409" s="21">
        <v>5000</v>
      </c>
      <c r="E409" s="10" t="s">
        <v>10</v>
      </c>
      <c r="F409" s="10" t="s">
        <v>2309</v>
      </c>
      <c r="G409" s="10" t="s">
        <v>12</v>
      </c>
      <c r="H409" t="s">
        <v>13</v>
      </c>
      <c r="I409" s="10" t="s">
        <v>14</v>
      </c>
      <c r="J409" s="10" t="s">
        <v>1382</v>
      </c>
    </row>
    <row r="410" spans="1:10" x14ac:dyDescent="0.3">
      <c r="A410" s="10">
        <v>195191</v>
      </c>
      <c r="B410" s="20">
        <v>44947</v>
      </c>
      <c r="C410" s="10" t="s">
        <v>1301</v>
      </c>
      <c r="D410" s="21">
        <v>2500</v>
      </c>
      <c r="E410" s="10" t="s">
        <v>10</v>
      </c>
      <c r="F410" s="10" t="s">
        <v>2309</v>
      </c>
      <c r="G410" s="10" t="s">
        <v>12</v>
      </c>
      <c r="H410" t="s">
        <v>13</v>
      </c>
      <c r="I410" s="10" t="s">
        <v>14</v>
      </c>
      <c r="J410" s="10" t="s">
        <v>2153</v>
      </c>
    </row>
    <row r="411" spans="1:10" x14ac:dyDescent="0.3">
      <c r="A411" s="10">
        <v>195192</v>
      </c>
      <c r="B411" s="20">
        <v>44947</v>
      </c>
      <c r="C411" s="10" t="s">
        <v>1301</v>
      </c>
      <c r="D411" s="21">
        <v>5000</v>
      </c>
      <c r="E411" s="10" t="s">
        <v>10</v>
      </c>
      <c r="F411" s="10" t="s">
        <v>2309</v>
      </c>
      <c r="G411" s="10" t="s">
        <v>12</v>
      </c>
      <c r="H411" t="s">
        <v>13</v>
      </c>
      <c r="I411" s="10" t="s">
        <v>14</v>
      </c>
      <c r="J411" s="10" t="s">
        <v>249</v>
      </c>
    </row>
    <row r="412" spans="1:10" x14ac:dyDescent="0.3">
      <c r="A412" s="10">
        <v>195190</v>
      </c>
      <c r="B412" s="20">
        <v>44947</v>
      </c>
      <c r="C412" s="10" t="s">
        <v>1301</v>
      </c>
      <c r="D412" s="21">
        <v>5000</v>
      </c>
      <c r="E412" s="10" t="s">
        <v>10</v>
      </c>
      <c r="F412" s="10" t="s">
        <v>2309</v>
      </c>
      <c r="G412" s="10" t="s">
        <v>12</v>
      </c>
      <c r="H412" t="s">
        <v>17</v>
      </c>
      <c r="I412" s="10" t="s">
        <v>14</v>
      </c>
      <c r="J412" s="10" t="s">
        <v>694</v>
      </c>
    </row>
    <row r="413" spans="1:10" x14ac:dyDescent="0.3">
      <c r="A413" s="10">
        <v>195193</v>
      </c>
      <c r="B413" s="20">
        <v>44947</v>
      </c>
      <c r="C413" s="10" t="s">
        <v>1417</v>
      </c>
      <c r="D413" s="21">
        <v>3000</v>
      </c>
      <c r="E413" s="10" t="s">
        <v>10</v>
      </c>
      <c r="F413" s="10" t="s">
        <v>2309</v>
      </c>
      <c r="G413" s="10" t="s">
        <v>12</v>
      </c>
      <c r="H413" t="s">
        <v>13</v>
      </c>
      <c r="I413" s="10" t="s">
        <v>14</v>
      </c>
      <c r="J413" s="10" t="s">
        <v>84</v>
      </c>
    </row>
    <row r="414" spans="1:10" x14ac:dyDescent="0.3">
      <c r="A414" s="10">
        <v>195194</v>
      </c>
      <c r="B414" s="20">
        <v>44947</v>
      </c>
      <c r="C414" s="10" t="s">
        <v>2187</v>
      </c>
      <c r="D414" s="21">
        <v>4000</v>
      </c>
      <c r="E414" s="10" t="s">
        <v>10</v>
      </c>
      <c r="F414" s="10" t="s">
        <v>2309</v>
      </c>
      <c r="G414" s="10" t="s">
        <v>12</v>
      </c>
      <c r="H414" t="s">
        <v>13</v>
      </c>
      <c r="I414" s="10" t="s">
        <v>14</v>
      </c>
      <c r="J414" s="10" t="s">
        <v>84</v>
      </c>
    </row>
    <row r="415" spans="1:10" x14ac:dyDescent="0.3">
      <c r="A415" s="10">
        <v>195189</v>
      </c>
      <c r="B415" s="20">
        <v>44947</v>
      </c>
      <c r="C415" s="10" t="s">
        <v>1301</v>
      </c>
      <c r="D415" s="21">
        <v>5000</v>
      </c>
      <c r="E415" s="10" t="s">
        <v>10</v>
      </c>
      <c r="F415" s="10" t="s">
        <v>2309</v>
      </c>
      <c r="G415" s="10" t="s">
        <v>12</v>
      </c>
      <c r="H415" t="s">
        <v>17</v>
      </c>
      <c r="I415" s="10" t="s">
        <v>14</v>
      </c>
      <c r="J415" s="10" t="s">
        <v>84</v>
      </c>
    </row>
    <row r="416" spans="1:10" x14ac:dyDescent="0.3">
      <c r="A416" s="10">
        <v>195167</v>
      </c>
      <c r="B416" s="20">
        <v>44947</v>
      </c>
      <c r="C416" s="10" t="s">
        <v>1358</v>
      </c>
      <c r="D416" s="21">
        <v>3000</v>
      </c>
      <c r="E416" s="10" t="s">
        <v>10</v>
      </c>
      <c r="F416" s="10" t="s">
        <v>2309</v>
      </c>
      <c r="G416" s="10" t="s">
        <v>12</v>
      </c>
      <c r="H416" t="s">
        <v>19</v>
      </c>
      <c r="I416" s="10" t="s">
        <v>14</v>
      </c>
      <c r="J416" s="10" t="s">
        <v>621</v>
      </c>
    </row>
    <row r="417" spans="1:10" x14ac:dyDescent="0.3">
      <c r="A417" s="10">
        <v>195168</v>
      </c>
      <c r="B417" s="20">
        <v>44947</v>
      </c>
      <c r="C417" s="10" t="s">
        <v>1358</v>
      </c>
      <c r="D417" s="21">
        <v>4000</v>
      </c>
      <c r="E417" s="10" t="s">
        <v>10</v>
      </c>
      <c r="F417" s="10" t="s">
        <v>2309</v>
      </c>
      <c r="G417" s="10" t="s">
        <v>12</v>
      </c>
      <c r="H417" t="s">
        <v>13</v>
      </c>
      <c r="I417" s="10" t="s">
        <v>14</v>
      </c>
      <c r="J417" s="10" t="s">
        <v>28</v>
      </c>
    </row>
    <row r="418" spans="1:10" x14ac:dyDescent="0.3">
      <c r="A418" s="10">
        <v>195179</v>
      </c>
      <c r="B418" s="20">
        <v>44947</v>
      </c>
      <c r="C418" s="10" t="s">
        <v>2185</v>
      </c>
      <c r="D418" s="21">
        <v>5000</v>
      </c>
      <c r="E418" s="10" t="s">
        <v>10</v>
      </c>
      <c r="F418" s="10" t="s">
        <v>2309</v>
      </c>
      <c r="G418" s="10" t="s">
        <v>12</v>
      </c>
      <c r="H418" t="s">
        <v>13</v>
      </c>
      <c r="I418" s="10" t="s">
        <v>14</v>
      </c>
      <c r="J418" s="10" t="s">
        <v>694</v>
      </c>
    </row>
    <row r="419" spans="1:10" x14ac:dyDescent="0.3">
      <c r="A419" s="10">
        <v>195238</v>
      </c>
      <c r="B419" s="20">
        <v>44947</v>
      </c>
      <c r="C419" s="10" t="s">
        <v>1853</v>
      </c>
      <c r="D419" s="21">
        <v>5000</v>
      </c>
      <c r="E419" s="10" t="s">
        <v>10</v>
      </c>
      <c r="F419" s="10" t="s">
        <v>2307</v>
      </c>
      <c r="G419" s="10" t="s">
        <v>12</v>
      </c>
      <c r="H419" t="s">
        <v>17</v>
      </c>
      <c r="I419" s="10" t="s">
        <v>14</v>
      </c>
      <c r="J419" s="10" t="s">
        <v>22</v>
      </c>
    </row>
    <row r="420" spans="1:10" x14ac:dyDescent="0.3">
      <c r="A420" s="10">
        <v>195231</v>
      </c>
      <c r="B420" s="20">
        <v>44947</v>
      </c>
      <c r="C420" s="10" t="s">
        <v>1852</v>
      </c>
      <c r="D420" s="21">
        <v>3000</v>
      </c>
      <c r="E420" s="10" t="s">
        <v>10</v>
      </c>
      <c r="F420" s="10" t="s">
        <v>2307</v>
      </c>
      <c r="G420" s="10" t="s">
        <v>88</v>
      </c>
      <c r="H420" t="s">
        <v>17</v>
      </c>
      <c r="I420" s="10" t="s">
        <v>14</v>
      </c>
      <c r="J420" s="10" t="s">
        <v>177</v>
      </c>
    </row>
    <row r="421" spans="1:10" x14ac:dyDescent="0.3">
      <c r="A421" s="10">
        <v>195170</v>
      </c>
      <c r="B421" s="20">
        <v>44947</v>
      </c>
      <c r="C421" s="10" t="s">
        <v>2023</v>
      </c>
      <c r="D421" s="21">
        <v>2000</v>
      </c>
      <c r="E421" s="10" t="s">
        <v>10</v>
      </c>
      <c r="F421" s="10" t="s">
        <v>2318</v>
      </c>
      <c r="G421" s="10" t="s">
        <v>12</v>
      </c>
      <c r="H421" t="s">
        <v>13</v>
      </c>
      <c r="I421" s="10" t="s">
        <v>14</v>
      </c>
      <c r="J421" s="10" t="s">
        <v>270</v>
      </c>
    </row>
    <row r="422" spans="1:10" x14ac:dyDescent="0.3">
      <c r="A422" s="10">
        <v>195169</v>
      </c>
      <c r="B422" s="20">
        <v>44947</v>
      </c>
      <c r="C422" s="10" t="s">
        <v>2022</v>
      </c>
      <c r="D422" s="21">
        <v>1500</v>
      </c>
      <c r="E422" s="10" t="s">
        <v>10</v>
      </c>
      <c r="F422" s="10" t="s">
        <v>2318</v>
      </c>
      <c r="G422" s="10" t="s">
        <v>12</v>
      </c>
      <c r="H422" t="s">
        <v>13</v>
      </c>
      <c r="I422" s="10" t="s">
        <v>14</v>
      </c>
      <c r="J422" s="10" t="s">
        <v>270</v>
      </c>
    </row>
    <row r="423" spans="1:10" x14ac:dyDescent="0.3">
      <c r="A423" s="10">
        <v>195173</v>
      </c>
      <c r="B423" s="20">
        <v>44947</v>
      </c>
      <c r="C423" s="10" t="s">
        <v>1848</v>
      </c>
      <c r="D423" s="21">
        <v>2500</v>
      </c>
      <c r="E423" s="10" t="s">
        <v>10</v>
      </c>
      <c r="F423" s="10" t="s">
        <v>2307</v>
      </c>
      <c r="G423" s="10" t="s">
        <v>12</v>
      </c>
      <c r="H423" t="s">
        <v>13</v>
      </c>
      <c r="I423" s="10" t="s">
        <v>14</v>
      </c>
      <c r="J423" s="10" t="s">
        <v>1849</v>
      </c>
    </row>
    <row r="424" spans="1:10" x14ac:dyDescent="0.3">
      <c r="A424" s="10">
        <v>195172</v>
      </c>
      <c r="B424" s="20">
        <v>44947</v>
      </c>
      <c r="C424" s="10" t="s">
        <v>552</v>
      </c>
      <c r="D424" s="21">
        <v>10000</v>
      </c>
      <c r="E424" s="10" t="s">
        <v>10</v>
      </c>
      <c r="F424" s="10" t="s">
        <v>2307</v>
      </c>
      <c r="G424" s="10" t="s">
        <v>12</v>
      </c>
      <c r="H424" t="s">
        <v>13</v>
      </c>
      <c r="I424" s="10" t="s">
        <v>14</v>
      </c>
      <c r="J424" s="10" t="s">
        <v>1815</v>
      </c>
    </row>
    <row r="425" spans="1:10" x14ac:dyDescent="0.3">
      <c r="A425" s="10">
        <v>195229</v>
      </c>
      <c r="B425" s="20">
        <v>44947</v>
      </c>
      <c r="C425" s="10" t="s">
        <v>1852</v>
      </c>
      <c r="D425" s="21">
        <v>3000</v>
      </c>
      <c r="E425" s="10" t="s">
        <v>10</v>
      </c>
      <c r="F425" s="10" t="s">
        <v>2307</v>
      </c>
      <c r="G425" s="10" t="s">
        <v>88</v>
      </c>
      <c r="H425" t="s">
        <v>17</v>
      </c>
      <c r="I425" s="10" t="s">
        <v>14</v>
      </c>
      <c r="J425" s="10" t="s">
        <v>1006</v>
      </c>
    </row>
    <row r="426" spans="1:10" x14ac:dyDescent="0.3">
      <c r="A426" s="10">
        <v>195174</v>
      </c>
      <c r="B426" s="20">
        <v>44947</v>
      </c>
      <c r="C426" s="10" t="s">
        <v>1848</v>
      </c>
      <c r="D426" s="21">
        <v>2500</v>
      </c>
      <c r="E426" s="10" t="s">
        <v>10</v>
      </c>
      <c r="F426" s="10" t="s">
        <v>2307</v>
      </c>
      <c r="G426" s="10" t="s">
        <v>12</v>
      </c>
      <c r="H426" t="s">
        <v>13</v>
      </c>
      <c r="I426" s="10" t="s">
        <v>14</v>
      </c>
      <c r="J426" s="10" t="s">
        <v>1850</v>
      </c>
    </row>
    <row r="427" spans="1:10" x14ac:dyDescent="0.3">
      <c r="A427" s="10">
        <v>195175</v>
      </c>
      <c r="B427" s="20">
        <v>44947</v>
      </c>
      <c r="C427" s="10" t="s">
        <v>2185</v>
      </c>
      <c r="D427" s="21">
        <v>3500</v>
      </c>
      <c r="E427" s="10" t="s">
        <v>10</v>
      </c>
      <c r="F427" s="10" t="s">
        <v>2309</v>
      </c>
      <c r="G427" s="10" t="s">
        <v>12</v>
      </c>
      <c r="H427" t="s">
        <v>13</v>
      </c>
      <c r="I427" s="10" t="s">
        <v>14</v>
      </c>
      <c r="J427" s="10" t="s">
        <v>28</v>
      </c>
    </row>
    <row r="428" spans="1:10" x14ac:dyDescent="0.3">
      <c r="A428" s="10">
        <v>195164</v>
      </c>
      <c r="B428" s="20">
        <v>44947</v>
      </c>
      <c r="C428" s="10" t="s">
        <v>1358</v>
      </c>
      <c r="D428" s="21">
        <v>5000</v>
      </c>
      <c r="E428" s="10" t="s">
        <v>10</v>
      </c>
      <c r="F428" s="10" t="s">
        <v>2309</v>
      </c>
      <c r="G428" s="10" t="s">
        <v>12</v>
      </c>
      <c r="H428" t="s">
        <v>17</v>
      </c>
      <c r="I428" s="10" t="s">
        <v>14</v>
      </c>
      <c r="J428" s="10" t="s">
        <v>84</v>
      </c>
    </row>
    <row r="429" spans="1:10" x14ac:dyDescent="0.3">
      <c r="A429" s="10">
        <v>195177</v>
      </c>
      <c r="B429" s="20">
        <v>44947</v>
      </c>
      <c r="C429" s="10" t="s">
        <v>2185</v>
      </c>
      <c r="D429" s="21">
        <v>4000</v>
      </c>
      <c r="E429" s="10" t="s">
        <v>10</v>
      </c>
      <c r="F429" s="10" t="s">
        <v>2309</v>
      </c>
      <c r="G429" s="10" t="s">
        <v>12</v>
      </c>
      <c r="H429" t="s">
        <v>13</v>
      </c>
      <c r="I429" s="10" t="s">
        <v>14</v>
      </c>
      <c r="J429" s="10" t="s">
        <v>409</v>
      </c>
    </row>
    <row r="430" spans="1:10" x14ac:dyDescent="0.3">
      <c r="A430" s="10">
        <v>195176</v>
      </c>
      <c r="B430" s="20">
        <v>44947</v>
      </c>
      <c r="C430" s="10" t="s">
        <v>2185</v>
      </c>
      <c r="D430" s="21">
        <v>2500</v>
      </c>
      <c r="E430" s="10" t="s">
        <v>10</v>
      </c>
      <c r="F430" s="10" t="s">
        <v>2309</v>
      </c>
      <c r="G430" s="10" t="s">
        <v>12</v>
      </c>
      <c r="H430" t="s">
        <v>13</v>
      </c>
      <c r="I430" s="10" t="s">
        <v>14</v>
      </c>
      <c r="J430" s="10" t="s">
        <v>84</v>
      </c>
    </row>
    <row r="431" spans="1:10" x14ac:dyDescent="0.3">
      <c r="A431" s="10">
        <v>195181</v>
      </c>
      <c r="B431" s="20">
        <v>44947</v>
      </c>
      <c r="C431" s="10" t="s">
        <v>2131</v>
      </c>
      <c r="D431" s="21">
        <v>5000</v>
      </c>
      <c r="E431" s="10" t="s">
        <v>10</v>
      </c>
      <c r="F431" s="10" t="s">
        <v>2311</v>
      </c>
      <c r="G431" s="10" t="s">
        <v>12</v>
      </c>
      <c r="H431" t="s">
        <v>13</v>
      </c>
      <c r="I431" s="10" t="s">
        <v>14</v>
      </c>
      <c r="J431" s="10" t="s">
        <v>49</v>
      </c>
    </row>
    <row r="432" spans="1:10" x14ac:dyDescent="0.3">
      <c r="A432" s="10">
        <v>195171</v>
      </c>
      <c r="B432" s="20">
        <v>44947</v>
      </c>
      <c r="C432" s="10" t="s">
        <v>1978</v>
      </c>
      <c r="D432" s="21">
        <v>3000</v>
      </c>
      <c r="E432" s="10" t="s">
        <v>10</v>
      </c>
      <c r="F432" s="10" t="s">
        <v>2318</v>
      </c>
      <c r="G432" s="10" t="s">
        <v>12</v>
      </c>
      <c r="H432" t="s">
        <v>13</v>
      </c>
      <c r="I432" s="10" t="s">
        <v>14</v>
      </c>
      <c r="J432" s="10" t="s">
        <v>270</v>
      </c>
    </row>
    <row r="433" spans="1:10" x14ac:dyDescent="0.3">
      <c r="A433" s="10">
        <v>195196</v>
      </c>
      <c r="B433" s="20">
        <v>44947</v>
      </c>
      <c r="C433" s="10" t="s">
        <v>802</v>
      </c>
      <c r="D433" s="21">
        <v>3000</v>
      </c>
      <c r="E433" s="10" t="s">
        <v>10</v>
      </c>
      <c r="F433" s="10" t="s">
        <v>2309</v>
      </c>
      <c r="G433" s="10" t="s">
        <v>12</v>
      </c>
      <c r="H433" t="s">
        <v>13</v>
      </c>
      <c r="I433" s="10" t="s">
        <v>14</v>
      </c>
      <c r="J433" s="10" t="s">
        <v>36</v>
      </c>
    </row>
    <row r="434" spans="1:10" x14ac:dyDescent="0.3">
      <c r="A434" s="10">
        <v>195197</v>
      </c>
      <c r="B434" s="20">
        <v>44947</v>
      </c>
      <c r="C434" s="10" t="s">
        <v>802</v>
      </c>
      <c r="D434" s="21">
        <v>3500</v>
      </c>
      <c r="E434" s="10" t="s">
        <v>10</v>
      </c>
      <c r="F434" s="10" t="s">
        <v>2309</v>
      </c>
      <c r="G434" s="10" t="s">
        <v>12</v>
      </c>
      <c r="H434" t="s">
        <v>17</v>
      </c>
      <c r="I434" s="10" t="s">
        <v>14</v>
      </c>
      <c r="J434" s="10" t="s">
        <v>36</v>
      </c>
    </row>
    <row r="435" spans="1:10" x14ac:dyDescent="0.3">
      <c r="A435" s="10">
        <v>195182</v>
      </c>
      <c r="B435" s="20">
        <v>44948</v>
      </c>
      <c r="C435" s="10" t="s">
        <v>2130</v>
      </c>
      <c r="D435" s="21">
        <v>2500</v>
      </c>
      <c r="E435" s="10" t="s">
        <v>10</v>
      </c>
      <c r="F435" s="10" t="s">
        <v>2308</v>
      </c>
      <c r="G435" s="10" t="s">
        <v>88</v>
      </c>
      <c r="H435" t="s">
        <v>17</v>
      </c>
      <c r="I435" s="10" t="s">
        <v>14</v>
      </c>
      <c r="J435" s="10" t="s">
        <v>395</v>
      </c>
    </row>
    <row r="436" spans="1:10" x14ac:dyDescent="0.3">
      <c r="A436" s="10">
        <v>195183</v>
      </c>
      <c r="B436" s="20">
        <v>44948</v>
      </c>
      <c r="C436" s="10" t="s">
        <v>2130</v>
      </c>
      <c r="D436" s="21">
        <v>2500</v>
      </c>
      <c r="E436" s="10" t="s">
        <v>10</v>
      </c>
      <c r="F436" s="10" t="s">
        <v>2308</v>
      </c>
      <c r="G436" s="10" t="s">
        <v>88</v>
      </c>
      <c r="H436" t="s">
        <v>17</v>
      </c>
      <c r="I436" s="10" t="s">
        <v>14</v>
      </c>
      <c r="J436" s="10" t="s">
        <v>250</v>
      </c>
    </row>
    <row r="437" spans="1:10" x14ac:dyDescent="0.3">
      <c r="A437" s="10">
        <v>195184</v>
      </c>
      <c r="B437" s="20">
        <v>44948</v>
      </c>
      <c r="C437" s="10" t="s">
        <v>1503</v>
      </c>
      <c r="D437" s="21">
        <v>2000</v>
      </c>
      <c r="E437" s="10" t="s">
        <v>10</v>
      </c>
      <c r="F437" s="10" t="s">
        <v>2308</v>
      </c>
      <c r="G437" s="10" t="s">
        <v>12</v>
      </c>
      <c r="H437" t="s">
        <v>17</v>
      </c>
      <c r="I437" s="10" t="s">
        <v>14</v>
      </c>
      <c r="J437" s="10" t="s">
        <v>395</v>
      </c>
    </row>
    <row r="438" spans="1:10" x14ac:dyDescent="0.3">
      <c r="A438" s="10">
        <v>195214</v>
      </c>
      <c r="B438" s="20">
        <v>44949</v>
      </c>
      <c r="C438" s="10" t="s">
        <v>2190</v>
      </c>
      <c r="D438" s="21">
        <v>3000</v>
      </c>
      <c r="E438" s="10" t="s">
        <v>10</v>
      </c>
      <c r="F438" s="10" t="s">
        <v>2309</v>
      </c>
      <c r="G438" s="10" t="s">
        <v>12</v>
      </c>
      <c r="H438" t="s">
        <v>13</v>
      </c>
      <c r="I438" s="10" t="s">
        <v>14</v>
      </c>
      <c r="J438" s="10" t="s">
        <v>614</v>
      </c>
    </row>
    <row r="439" spans="1:10" x14ac:dyDescent="0.3">
      <c r="A439" s="10">
        <v>195217</v>
      </c>
      <c r="B439" s="20">
        <v>44949</v>
      </c>
      <c r="C439" s="10" t="s">
        <v>2265</v>
      </c>
      <c r="D439" s="21">
        <v>5000</v>
      </c>
      <c r="E439" s="10" t="s">
        <v>10</v>
      </c>
      <c r="F439" s="10" t="s">
        <v>2317</v>
      </c>
      <c r="G439" s="10" t="s">
        <v>12</v>
      </c>
      <c r="H439" t="s">
        <v>13</v>
      </c>
      <c r="I439" s="10" t="s">
        <v>14</v>
      </c>
      <c r="J439" s="10" t="s">
        <v>816</v>
      </c>
    </row>
    <row r="440" spans="1:10" x14ac:dyDescent="0.3">
      <c r="A440" s="10">
        <v>195211</v>
      </c>
      <c r="B440" s="20">
        <v>44949</v>
      </c>
      <c r="C440" s="10" t="s">
        <v>2190</v>
      </c>
      <c r="D440" s="21">
        <v>3500</v>
      </c>
      <c r="E440" s="10" t="s">
        <v>10</v>
      </c>
      <c r="F440" s="10" t="s">
        <v>2309</v>
      </c>
      <c r="G440" s="10" t="s">
        <v>12</v>
      </c>
      <c r="H440" t="s">
        <v>17</v>
      </c>
      <c r="I440" s="10" t="s">
        <v>14</v>
      </c>
      <c r="J440" s="10" t="s">
        <v>28</v>
      </c>
    </row>
    <row r="441" spans="1:10" x14ac:dyDescent="0.3">
      <c r="A441" s="10">
        <v>195213</v>
      </c>
      <c r="B441" s="20">
        <v>44949</v>
      </c>
      <c r="C441" s="10" t="s">
        <v>2190</v>
      </c>
      <c r="D441" s="21">
        <v>3500</v>
      </c>
      <c r="E441" s="10" t="s">
        <v>10</v>
      </c>
      <c r="F441" s="10" t="s">
        <v>2309</v>
      </c>
      <c r="G441" s="10" t="s">
        <v>12</v>
      </c>
      <c r="H441" t="s">
        <v>17</v>
      </c>
      <c r="I441" s="10" t="s">
        <v>14</v>
      </c>
      <c r="J441" s="10" t="s">
        <v>84</v>
      </c>
    </row>
    <row r="442" spans="1:10" x14ac:dyDescent="0.3">
      <c r="A442" s="10">
        <v>195185</v>
      </c>
      <c r="B442" s="20">
        <v>44949</v>
      </c>
      <c r="C442" s="10" t="s">
        <v>2262</v>
      </c>
      <c r="D442" s="21">
        <v>200000</v>
      </c>
      <c r="E442" s="10" t="s">
        <v>48</v>
      </c>
      <c r="F442" s="10" t="s">
        <v>2317</v>
      </c>
      <c r="G442" s="10" t="s">
        <v>88</v>
      </c>
      <c r="H442" t="s">
        <v>17</v>
      </c>
      <c r="I442" s="10" t="s">
        <v>14</v>
      </c>
      <c r="J442" s="10" t="s">
        <v>63</v>
      </c>
    </row>
    <row r="443" spans="1:10" x14ac:dyDescent="0.3">
      <c r="A443" s="10">
        <v>195207</v>
      </c>
      <c r="B443" s="20">
        <v>44949</v>
      </c>
      <c r="C443" s="10" t="s">
        <v>2286</v>
      </c>
      <c r="D443" s="21">
        <v>100000</v>
      </c>
      <c r="E443" s="10" t="s">
        <v>48</v>
      </c>
      <c r="F443" s="10" t="s">
        <v>2308</v>
      </c>
      <c r="G443" s="10" t="s">
        <v>12</v>
      </c>
      <c r="H443" t="s">
        <v>17</v>
      </c>
      <c r="I443" s="10" t="s">
        <v>14</v>
      </c>
      <c r="J443" s="10" t="s">
        <v>905</v>
      </c>
    </row>
    <row r="444" spans="1:10" x14ac:dyDescent="0.3">
      <c r="A444" s="10">
        <v>195208</v>
      </c>
      <c r="B444" s="20">
        <v>44949</v>
      </c>
      <c r="C444" s="10" t="s">
        <v>2286</v>
      </c>
      <c r="D444" s="21">
        <v>50000</v>
      </c>
      <c r="E444" s="10" t="s">
        <v>48</v>
      </c>
      <c r="F444" s="10" t="s">
        <v>2308</v>
      </c>
      <c r="G444" s="10" t="s">
        <v>12</v>
      </c>
      <c r="H444" t="s">
        <v>17</v>
      </c>
      <c r="I444" s="10" t="s">
        <v>14</v>
      </c>
      <c r="J444" s="10" t="s">
        <v>1859</v>
      </c>
    </row>
    <row r="445" spans="1:10" x14ac:dyDescent="0.3">
      <c r="A445" s="10">
        <v>195215</v>
      </c>
      <c r="B445" s="20">
        <v>44949</v>
      </c>
      <c r="C445" s="10" t="s">
        <v>2240</v>
      </c>
      <c r="D445" s="21">
        <v>6000</v>
      </c>
      <c r="E445" s="10" t="s">
        <v>10</v>
      </c>
      <c r="F445" s="10" t="s">
        <v>2317</v>
      </c>
      <c r="G445" s="10" t="s">
        <v>12</v>
      </c>
      <c r="H445" t="s">
        <v>13</v>
      </c>
      <c r="I445" s="10" t="s">
        <v>14</v>
      </c>
      <c r="J445" s="10" t="s">
        <v>816</v>
      </c>
    </row>
    <row r="446" spans="1:10" x14ac:dyDescent="0.3">
      <c r="A446" s="10">
        <v>195186</v>
      </c>
      <c r="B446" s="20">
        <v>44949</v>
      </c>
      <c r="C446" s="10" t="s">
        <v>2262</v>
      </c>
      <c r="D446" s="21">
        <v>300000</v>
      </c>
      <c r="E446" s="10" t="s">
        <v>48</v>
      </c>
      <c r="F446" s="10" t="s">
        <v>2317</v>
      </c>
      <c r="G446" s="10" t="s">
        <v>88</v>
      </c>
      <c r="H446" t="s">
        <v>17</v>
      </c>
      <c r="I446" s="10" t="s">
        <v>14</v>
      </c>
      <c r="J446" s="10" t="s">
        <v>1677</v>
      </c>
    </row>
    <row r="447" spans="1:10" x14ac:dyDescent="0.3">
      <c r="A447" s="10">
        <v>195205</v>
      </c>
      <c r="B447" s="20">
        <v>44949</v>
      </c>
      <c r="C447" s="10" t="s">
        <v>2184</v>
      </c>
      <c r="D447" s="21">
        <v>2500</v>
      </c>
      <c r="E447" s="10" t="s">
        <v>10</v>
      </c>
      <c r="F447" s="10" t="s">
        <v>2309</v>
      </c>
      <c r="G447" s="10" t="s">
        <v>12</v>
      </c>
      <c r="H447" t="s">
        <v>13</v>
      </c>
      <c r="I447" s="10" t="s">
        <v>14</v>
      </c>
      <c r="J447" s="10" t="s">
        <v>84</v>
      </c>
    </row>
    <row r="448" spans="1:10" x14ac:dyDescent="0.3">
      <c r="A448" s="10">
        <v>195206</v>
      </c>
      <c r="B448" s="20">
        <v>44949</v>
      </c>
      <c r="C448" s="10" t="s">
        <v>2184</v>
      </c>
      <c r="D448" s="21">
        <v>2500</v>
      </c>
      <c r="E448" s="10" t="s">
        <v>10</v>
      </c>
      <c r="F448" s="10" t="s">
        <v>2309</v>
      </c>
      <c r="G448" s="10" t="s">
        <v>12</v>
      </c>
      <c r="H448" t="s">
        <v>13</v>
      </c>
      <c r="I448" s="10" t="s">
        <v>14</v>
      </c>
      <c r="J448" s="10" t="s">
        <v>84</v>
      </c>
    </row>
    <row r="449" spans="1:10" x14ac:dyDescent="0.3">
      <c r="A449" s="10">
        <v>195212</v>
      </c>
      <c r="B449" s="20">
        <v>44949</v>
      </c>
      <c r="C449" s="10" t="s">
        <v>2045</v>
      </c>
      <c r="D449" s="21">
        <v>2000</v>
      </c>
      <c r="E449" s="10" t="s">
        <v>10</v>
      </c>
      <c r="F449" s="10" t="s">
        <v>2329</v>
      </c>
      <c r="G449" s="10" t="s">
        <v>88</v>
      </c>
      <c r="H449" t="s">
        <v>17</v>
      </c>
      <c r="I449" s="10" t="s">
        <v>14</v>
      </c>
      <c r="J449" s="10" t="s">
        <v>395</v>
      </c>
    </row>
    <row r="450" spans="1:10" x14ac:dyDescent="0.3">
      <c r="A450" s="10">
        <v>195204</v>
      </c>
      <c r="B450" s="20">
        <v>44949</v>
      </c>
      <c r="C450" s="10" t="s">
        <v>1043</v>
      </c>
      <c r="D450" s="21">
        <v>5000</v>
      </c>
      <c r="E450" s="10" t="s">
        <v>10</v>
      </c>
      <c r="F450" s="10" t="s">
        <v>2307</v>
      </c>
      <c r="G450" s="10" t="s">
        <v>12</v>
      </c>
      <c r="H450" t="s">
        <v>13</v>
      </c>
      <c r="I450" s="10" t="s">
        <v>14</v>
      </c>
      <c r="J450" s="10" t="s">
        <v>49</v>
      </c>
    </row>
    <row r="451" spans="1:10" x14ac:dyDescent="0.3">
      <c r="A451" s="10">
        <v>195216</v>
      </c>
      <c r="B451" s="20">
        <v>44949</v>
      </c>
      <c r="C451" s="10" t="s">
        <v>1854</v>
      </c>
      <c r="D451" s="21">
        <v>1000</v>
      </c>
      <c r="E451" s="10" t="s">
        <v>10</v>
      </c>
      <c r="F451" s="10" t="s">
        <v>2307</v>
      </c>
      <c r="G451" s="10" t="s">
        <v>12</v>
      </c>
      <c r="H451" t="s">
        <v>17</v>
      </c>
      <c r="I451" s="10" t="s">
        <v>14</v>
      </c>
      <c r="J451" s="10" t="s">
        <v>22</v>
      </c>
    </row>
    <row r="452" spans="1:10" x14ac:dyDescent="0.3">
      <c r="A452" s="10">
        <v>195199</v>
      </c>
      <c r="B452" s="20">
        <v>44949</v>
      </c>
      <c r="C452" s="10" t="s">
        <v>1378</v>
      </c>
      <c r="D452" s="21">
        <v>7500</v>
      </c>
      <c r="E452" s="10" t="s">
        <v>10</v>
      </c>
      <c r="F452" s="10" t="s">
        <v>2309</v>
      </c>
      <c r="G452" s="10" t="s">
        <v>12</v>
      </c>
      <c r="H452" t="s">
        <v>13</v>
      </c>
      <c r="I452" s="10" t="s">
        <v>14</v>
      </c>
      <c r="J452" s="10" t="s">
        <v>84</v>
      </c>
    </row>
    <row r="453" spans="1:10" x14ac:dyDescent="0.3">
      <c r="A453" s="10">
        <v>195209</v>
      </c>
      <c r="B453" s="20">
        <v>44949</v>
      </c>
      <c r="C453" s="10" t="s">
        <v>733</v>
      </c>
      <c r="D453" s="21">
        <v>1000</v>
      </c>
      <c r="E453" s="10" t="s">
        <v>10</v>
      </c>
      <c r="F453" s="10" t="s">
        <v>2309</v>
      </c>
      <c r="G453" s="10" t="s">
        <v>12</v>
      </c>
      <c r="H453" t="s">
        <v>13</v>
      </c>
      <c r="I453" s="10" t="s">
        <v>14</v>
      </c>
      <c r="J453" s="10" t="s">
        <v>84</v>
      </c>
    </row>
    <row r="454" spans="1:10" x14ac:dyDescent="0.3">
      <c r="A454" s="10">
        <v>195210</v>
      </c>
      <c r="B454" s="20">
        <v>44949</v>
      </c>
      <c r="C454" s="10" t="s">
        <v>733</v>
      </c>
      <c r="D454" s="21">
        <v>2000</v>
      </c>
      <c r="E454" s="10" t="s">
        <v>10</v>
      </c>
      <c r="F454" s="10" t="s">
        <v>2309</v>
      </c>
      <c r="G454" s="10" t="s">
        <v>12</v>
      </c>
      <c r="H454" t="s">
        <v>13</v>
      </c>
      <c r="I454" s="10" t="s">
        <v>14</v>
      </c>
      <c r="J454" s="10" t="s">
        <v>626</v>
      </c>
    </row>
    <row r="455" spans="1:10" x14ac:dyDescent="0.3">
      <c r="A455" s="10">
        <v>195201</v>
      </c>
      <c r="B455" s="20">
        <v>44949</v>
      </c>
      <c r="C455" s="10" t="s">
        <v>2189</v>
      </c>
      <c r="D455" s="21">
        <v>25000</v>
      </c>
      <c r="E455" s="10" t="s">
        <v>48</v>
      </c>
      <c r="F455" s="10" t="s">
        <v>2309</v>
      </c>
      <c r="G455" s="10" t="s">
        <v>88</v>
      </c>
      <c r="H455" t="s">
        <v>17</v>
      </c>
      <c r="I455" s="10" t="s">
        <v>14</v>
      </c>
      <c r="J455" s="10" t="s">
        <v>1382</v>
      </c>
    </row>
    <row r="456" spans="1:10" x14ac:dyDescent="0.3">
      <c r="A456" s="10">
        <v>195200</v>
      </c>
      <c r="B456" s="20">
        <v>44949</v>
      </c>
      <c r="C456" s="10" t="s">
        <v>1378</v>
      </c>
      <c r="D456" s="21">
        <v>7500</v>
      </c>
      <c r="E456" s="10" t="s">
        <v>10</v>
      </c>
      <c r="F456" s="10" t="s">
        <v>2309</v>
      </c>
      <c r="G456" s="10" t="s">
        <v>12</v>
      </c>
      <c r="H456" t="s">
        <v>13</v>
      </c>
      <c r="I456" s="10" t="s">
        <v>14</v>
      </c>
      <c r="J456" s="10" t="s">
        <v>2156</v>
      </c>
    </row>
    <row r="457" spans="1:10" x14ac:dyDescent="0.3">
      <c r="A457" s="10">
        <v>195203</v>
      </c>
      <c r="B457" s="20">
        <v>44949</v>
      </c>
      <c r="C457" s="10" t="s">
        <v>1350</v>
      </c>
      <c r="D457" s="21">
        <v>1000</v>
      </c>
      <c r="E457" s="10" t="s">
        <v>10</v>
      </c>
      <c r="F457" s="10" t="s">
        <v>2309</v>
      </c>
      <c r="G457" s="10" t="s">
        <v>88</v>
      </c>
      <c r="H457" t="s">
        <v>17</v>
      </c>
      <c r="I457" s="10" t="s">
        <v>14</v>
      </c>
      <c r="J457" s="10" t="s">
        <v>1382</v>
      </c>
    </row>
    <row r="458" spans="1:10" x14ac:dyDescent="0.3">
      <c r="A458" s="10">
        <v>195227</v>
      </c>
      <c r="B458" s="20">
        <v>44950</v>
      </c>
      <c r="C458" s="10" t="s">
        <v>655</v>
      </c>
      <c r="D458" s="21">
        <v>10000</v>
      </c>
      <c r="E458" s="10" t="s">
        <v>48</v>
      </c>
      <c r="F458" s="10" t="s">
        <v>2309</v>
      </c>
      <c r="G458" s="10" t="s">
        <v>12</v>
      </c>
      <c r="H458" t="s">
        <v>17</v>
      </c>
      <c r="I458" s="10" t="s">
        <v>14</v>
      </c>
      <c r="J458" s="10" t="s">
        <v>621</v>
      </c>
    </row>
    <row r="459" spans="1:10" x14ac:dyDescent="0.3">
      <c r="A459" s="10">
        <v>195283</v>
      </c>
      <c r="B459" s="20">
        <v>44950</v>
      </c>
      <c r="C459" s="10" t="s">
        <v>799</v>
      </c>
      <c r="D459" s="21">
        <v>5000</v>
      </c>
      <c r="E459" s="10" t="s">
        <v>10</v>
      </c>
      <c r="F459" s="10" t="s">
        <v>2309</v>
      </c>
      <c r="G459" s="10" t="s">
        <v>12</v>
      </c>
      <c r="H459" t="s">
        <v>17</v>
      </c>
      <c r="I459" s="10" t="s">
        <v>14</v>
      </c>
      <c r="J459" s="10" t="s">
        <v>249</v>
      </c>
    </row>
    <row r="460" spans="1:10" x14ac:dyDescent="0.3">
      <c r="A460" s="10">
        <v>195284</v>
      </c>
      <c r="B460" s="20">
        <v>44950</v>
      </c>
      <c r="C460" s="10" t="s">
        <v>799</v>
      </c>
      <c r="D460" s="21">
        <v>5000</v>
      </c>
      <c r="E460" s="10" t="s">
        <v>10</v>
      </c>
      <c r="F460" s="10" t="s">
        <v>2309</v>
      </c>
      <c r="G460" s="10" t="s">
        <v>12</v>
      </c>
      <c r="H460" t="s">
        <v>17</v>
      </c>
      <c r="I460" s="10" t="s">
        <v>14</v>
      </c>
      <c r="J460" s="10" t="s">
        <v>1382</v>
      </c>
    </row>
    <row r="461" spans="1:10" x14ac:dyDescent="0.3">
      <c r="A461" s="10">
        <v>195230</v>
      </c>
      <c r="B461" s="20">
        <v>44950</v>
      </c>
      <c r="C461" s="10" t="s">
        <v>655</v>
      </c>
      <c r="D461" s="21">
        <v>2500</v>
      </c>
      <c r="E461" s="10" t="s">
        <v>48</v>
      </c>
      <c r="F461" s="10" t="s">
        <v>2309</v>
      </c>
      <c r="G461" s="10" t="s">
        <v>12</v>
      </c>
      <c r="H461" t="s">
        <v>17</v>
      </c>
      <c r="I461" s="10" t="s">
        <v>14</v>
      </c>
      <c r="J461" s="10" t="s">
        <v>2188</v>
      </c>
    </row>
    <row r="462" spans="1:10" x14ac:dyDescent="0.3">
      <c r="A462" s="10">
        <v>195228</v>
      </c>
      <c r="B462" s="20">
        <v>44950</v>
      </c>
      <c r="C462" s="10" t="s">
        <v>655</v>
      </c>
      <c r="D462" s="21">
        <v>2500</v>
      </c>
      <c r="E462" s="10" t="s">
        <v>48</v>
      </c>
      <c r="F462" s="10" t="s">
        <v>2309</v>
      </c>
      <c r="G462" s="10" t="s">
        <v>12</v>
      </c>
      <c r="H462" t="s">
        <v>17</v>
      </c>
      <c r="I462" s="10" t="s">
        <v>14</v>
      </c>
      <c r="J462" s="10" t="s">
        <v>74</v>
      </c>
    </row>
    <row r="463" spans="1:10" x14ac:dyDescent="0.3">
      <c r="A463" s="10">
        <v>195232</v>
      </c>
      <c r="B463" s="20">
        <v>44950</v>
      </c>
      <c r="C463" s="10" t="s">
        <v>2287</v>
      </c>
      <c r="D463" s="21">
        <v>5000</v>
      </c>
      <c r="E463" s="10" t="s">
        <v>10</v>
      </c>
      <c r="F463" s="10" t="s">
        <v>2308</v>
      </c>
      <c r="G463" s="10" t="s">
        <v>12</v>
      </c>
      <c r="H463" t="s">
        <v>17</v>
      </c>
      <c r="I463" s="10" t="s">
        <v>14</v>
      </c>
      <c r="J463" s="10" t="s">
        <v>250</v>
      </c>
    </row>
    <row r="464" spans="1:10" x14ac:dyDescent="0.3">
      <c r="A464" s="10">
        <v>195233</v>
      </c>
      <c r="B464" s="20">
        <v>44950</v>
      </c>
      <c r="C464" s="10" t="s">
        <v>2287</v>
      </c>
      <c r="D464" s="21">
        <v>5000</v>
      </c>
      <c r="E464" s="10" t="s">
        <v>10</v>
      </c>
      <c r="F464" s="10" t="s">
        <v>2308</v>
      </c>
      <c r="G464" s="10" t="s">
        <v>12</v>
      </c>
      <c r="H464" t="s">
        <v>17</v>
      </c>
      <c r="I464" s="10" t="s">
        <v>14</v>
      </c>
      <c r="J464" s="10" t="s">
        <v>395</v>
      </c>
    </row>
    <row r="465" spans="1:10" x14ac:dyDescent="0.3">
      <c r="A465" s="10">
        <v>195234</v>
      </c>
      <c r="B465" s="20">
        <v>44950</v>
      </c>
      <c r="C465" s="10" t="s">
        <v>815</v>
      </c>
      <c r="D465" s="21">
        <v>15000</v>
      </c>
      <c r="E465" s="10" t="s">
        <v>48</v>
      </c>
      <c r="F465" s="10" t="s">
        <v>2317</v>
      </c>
      <c r="G465" s="10" t="s">
        <v>12</v>
      </c>
      <c r="H465" t="s">
        <v>17</v>
      </c>
      <c r="I465" s="10" t="s">
        <v>14</v>
      </c>
      <c r="J465" s="10" t="s">
        <v>816</v>
      </c>
    </row>
    <row r="466" spans="1:10" x14ac:dyDescent="0.3">
      <c r="A466" s="10">
        <v>195226</v>
      </c>
      <c r="B466" s="20">
        <v>44950</v>
      </c>
      <c r="C466" s="10" t="s">
        <v>655</v>
      </c>
      <c r="D466" s="21">
        <v>4000</v>
      </c>
      <c r="E466" s="10" t="s">
        <v>10</v>
      </c>
      <c r="F466" s="10" t="s">
        <v>2309</v>
      </c>
      <c r="G466" s="10" t="s">
        <v>12</v>
      </c>
      <c r="H466" t="s">
        <v>13</v>
      </c>
      <c r="I466" s="10" t="s">
        <v>14</v>
      </c>
      <c r="J466" s="10" t="s">
        <v>84</v>
      </c>
    </row>
    <row r="467" spans="1:10" x14ac:dyDescent="0.3">
      <c r="A467" s="10">
        <v>195225</v>
      </c>
      <c r="B467" s="20">
        <v>44950</v>
      </c>
      <c r="C467" s="10" t="s">
        <v>699</v>
      </c>
      <c r="D467" s="21">
        <v>5000</v>
      </c>
      <c r="E467" s="10" t="s">
        <v>10</v>
      </c>
      <c r="F467" s="10" t="s">
        <v>2309</v>
      </c>
      <c r="G467" s="10" t="s">
        <v>12</v>
      </c>
      <c r="H467" t="s">
        <v>17</v>
      </c>
      <c r="I467" s="10" t="s">
        <v>14</v>
      </c>
      <c r="J467" s="10" t="s">
        <v>84</v>
      </c>
    </row>
    <row r="468" spans="1:10" x14ac:dyDescent="0.3">
      <c r="A468" s="10">
        <v>195235</v>
      </c>
      <c r="B468" s="20">
        <v>44950</v>
      </c>
      <c r="C468" s="10" t="s">
        <v>2091</v>
      </c>
      <c r="D468" s="21">
        <v>1000</v>
      </c>
      <c r="E468" s="10" t="s">
        <v>10</v>
      </c>
      <c r="F468" s="10" t="s">
        <v>2311</v>
      </c>
      <c r="G468" s="10" t="s">
        <v>12</v>
      </c>
      <c r="H468" t="s">
        <v>17</v>
      </c>
      <c r="I468" s="10" t="s">
        <v>14</v>
      </c>
      <c r="J468" s="10" t="s">
        <v>503</v>
      </c>
    </row>
    <row r="469" spans="1:10" x14ac:dyDescent="0.3">
      <c r="A469" s="10">
        <v>195256</v>
      </c>
      <c r="B469" s="20">
        <v>44950</v>
      </c>
      <c r="C469" s="10" t="s">
        <v>1858</v>
      </c>
      <c r="D469" s="21">
        <v>10000</v>
      </c>
      <c r="E469" s="10" t="s">
        <v>10</v>
      </c>
      <c r="F469" s="10" t="s">
        <v>2307</v>
      </c>
      <c r="G469" s="10" t="s">
        <v>12</v>
      </c>
      <c r="H469" t="s">
        <v>17</v>
      </c>
      <c r="I469" s="10" t="s">
        <v>14</v>
      </c>
      <c r="J469" s="10" t="s">
        <v>1859</v>
      </c>
    </row>
    <row r="470" spans="1:10" x14ac:dyDescent="0.3">
      <c r="A470" s="10">
        <v>195237</v>
      </c>
      <c r="B470" s="20">
        <v>44950</v>
      </c>
      <c r="C470" s="10" t="s">
        <v>1111</v>
      </c>
      <c r="D470" s="21">
        <v>1000</v>
      </c>
      <c r="E470" s="10" t="s">
        <v>10</v>
      </c>
      <c r="F470" s="10" t="s">
        <v>2318</v>
      </c>
      <c r="G470" s="10" t="s">
        <v>12</v>
      </c>
      <c r="H470" t="s">
        <v>17</v>
      </c>
      <c r="I470" s="10" t="s">
        <v>14</v>
      </c>
      <c r="J470" s="10" t="s">
        <v>270</v>
      </c>
    </row>
    <row r="471" spans="1:10" x14ac:dyDescent="0.3">
      <c r="A471" s="10">
        <v>195236</v>
      </c>
      <c r="B471" s="20">
        <v>44950</v>
      </c>
      <c r="C471" s="10" t="s">
        <v>1111</v>
      </c>
      <c r="D471" s="21">
        <v>1000</v>
      </c>
      <c r="E471" s="10" t="s">
        <v>10</v>
      </c>
      <c r="F471" s="10" t="s">
        <v>2318</v>
      </c>
      <c r="G471" s="10" t="s">
        <v>12</v>
      </c>
      <c r="H471" t="s">
        <v>17</v>
      </c>
      <c r="I471" s="10" t="s">
        <v>14</v>
      </c>
      <c r="J471" s="10" t="s">
        <v>1965</v>
      </c>
    </row>
    <row r="472" spans="1:10" x14ac:dyDescent="0.3">
      <c r="A472" s="10">
        <v>195221</v>
      </c>
      <c r="B472" s="20">
        <v>44950</v>
      </c>
      <c r="C472" s="10" t="s">
        <v>1855</v>
      </c>
      <c r="D472" s="21">
        <v>2000</v>
      </c>
      <c r="E472" s="10" t="s">
        <v>10</v>
      </c>
      <c r="F472" s="10" t="s">
        <v>2307</v>
      </c>
      <c r="G472" s="10" t="s">
        <v>12</v>
      </c>
      <c r="H472" t="s">
        <v>13</v>
      </c>
      <c r="I472" s="10" t="s">
        <v>14</v>
      </c>
      <c r="J472" s="10" t="s">
        <v>1823</v>
      </c>
    </row>
    <row r="473" spans="1:10" x14ac:dyDescent="0.3">
      <c r="A473" s="10">
        <v>195222</v>
      </c>
      <c r="B473" s="20">
        <v>44950</v>
      </c>
      <c r="C473" s="10" t="s">
        <v>1856</v>
      </c>
      <c r="D473" s="21">
        <v>2500</v>
      </c>
      <c r="E473" s="10" t="s">
        <v>10</v>
      </c>
      <c r="F473" s="10" t="s">
        <v>2307</v>
      </c>
      <c r="G473" s="10" t="s">
        <v>12</v>
      </c>
      <c r="H473" t="s">
        <v>13</v>
      </c>
      <c r="I473" s="10" t="s">
        <v>14</v>
      </c>
      <c r="J473" s="10" t="s">
        <v>1857</v>
      </c>
    </row>
    <row r="474" spans="1:10" x14ac:dyDescent="0.3">
      <c r="A474" s="10">
        <v>195240</v>
      </c>
      <c r="B474" s="20">
        <v>44950</v>
      </c>
      <c r="C474" s="10" t="s">
        <v>251</v>
      </c>
      <c r="D474" s="21">
        <v>2000</v>
      </c>
      <c r="E474" s="10" t="s">
        <v>10</v>
      </c>
      <c r="F474" s="10" t="s">
        <v>2307</v>
      </c>
      <c r="G474" s="10" t="s">
        <v>12</v>
      </c>
      <c r="H474" t="s">
        <v>17</v>
      </c>
      <c r="I474" s="10" t="s">
        <v>14</v>
      </c>
      <c r="J474" s="10" t="s">
        <v>1857</v>
      </c>
    </row>
    <row r="475" spans="1:10" x14ac:dyDescent="0.3">
      <c r="A475" s="10">
        <v>195219</v>
      </c>
      <c r="B475" s="20">
        <v>44950</v>
      </c>
      <c r="C475" s="10" t="s">
        <v>2133</v>
      </c>
      <c r="D475" s="21">
        <v>1000</v>
      </c>
      <c r="E475" s="10" t="s">
        <v>10</v>
      </c>
      <c r="F475" s="10" t="s">
        <v>2311</v>
      </c>
      <c r="G475" s="10" t="s">
        <v>12</v>
      </c>
      <c r="H475" t="s">
        <v>17</v>
      </c>
      <c r="I475" s="10" t="s">
        <v>14</v>
      </c>
      <c r="J475" s="10" t="s">
        <v>49</v>
      </c>
    </row>
    <row r="476" spans="1:10" x14ac:dyDescent="0.3">
      <c r="A476" s="10">
        <v>195220</v>
      </c>
      <c r="B476" s="20">
        <v>44950</v>
      </c>
      <c r="C476" s="10" t="s">
        <v>1247</v>
      </c>
      <c r="D476" s="21">
        <v>5000</v>
      </c>
      <c r="E476" s="10" t="s">
        <v>10</v>
      </c>
      <c r="F476" s="10" t="s">
        <v>2311</v>
      </c>
      <c r="G476" s="10" t="s">
        <v>12</v>
      </c>
      <c r="H476" t="s">
        <v>13</v>
      </c>
      <c r="I476" s="10" t="s">
        <v>14</v>
      </c>
      <c r="J476" s="10" t="s">
        <v>49</v>
      </c>
    </row>
    <row r="477" spans="1:10" x14ac:dyDescent="0.3">
      <c r="A477" s="10">
        <v>195223</v>
      </c>
      <c r="B477" s="20">
        <v>44950</v>
      </c>
      <c r="C477" s="10" t="s">
        <v>2134</v>
      </c>
      <c r="D477" s="21">
        <v>3000</v>
      </c>
      <c r="E477" s="10" t="s">
        <v>10</v>
      </c>
      <c r="F477" s="10" t="s">
        <v>2311</v>
      </c>
      <c r="G477" s="10" t="s">
        <v>12</v>
      </c>
      <c r="H477" t="s">
        <v>19</v>
      </c>
      <c r="I477" s="10" t="s">
        <v>14</v>
      </c>
      <c r="J477" s="10" t="s">
        <v>549</v>
      </c>
    </row>
    <row r="478" spans="1:10" x14ac:dyDescent="0.3">
      <c r="A478" s="10">
        <v>195239</v>
      </c>
      <c r="B478" s="20">
        <v>44950</v>
      </c>
      <c r="C478" s="10" t="s">
        <v>2132</v>
      </c>
      <c r="D478" s="21">
        <v>2500</v>
      </c>
      <c r="E478" s="10" t="s">
        <v>10</v>
      </c>
      <c r="F478" s="10" t="s">
        <v>2311</v>
      </c>
      <c r="G478" s="10" t="s">
        <v>12</v>
      </c>
      <c r="H478" t="s">
        <v>13</v>
      </c>
      <c r="I478" s="10" t="s">
        <v>14</v>
      </c>
      <c r="J478" s="10" t="s">
        <v>522</v>
      </c>
    </row>
    <row r="479" spans="1:10" x14ac:dyDescent="0.3">
      <c r="A479" s="10">
        <v>195224</v>
      </c>
      <c r="B479" s="20">
        <v>44950</v>
      </c>
      <c r="C479" s="10" t="s">
        <v>596</v>
      </c>
      <c r="D479" s="21">
        <v>3000</v>
      </c>
      <c r="E479" s="10" t="s">
        <v>10</v>
      </c>
      <c r="F479" s="10" t="s">
        <v>2311</v>
      </c>
      <c r="G479" s="10" t="s">
        <v>12</v>
      </c>
      <c r="H479" t="s">
        <v>19</v>
      </c>
      <c r="I479" s="10" t="s">
        <v>14</v>
      </c>
      <c r="J479" s="10" t="s">
        <v>578</v>
      </c>
    </row>
    <row r="480" spans="1:10" x14ac:dyDescent="0.3">
      <c r="A480" s="10">
        <v>195218</v>
      </c>
      <c r="B480" s="20">
        <v>44950</v>
      </c>
      <c r="C480" s="10" t="s">
        <v>1814</v>
      </c>
      <c r="D480" s="21">
        <v>5000</v>
      </c>
      <c r="E480" s="10" t="s">
        <v>10</v>
      </c>
      <c r="F480" s="10" t="s">
        <v>2311</v>
      </c>
      <c r="G480" s="10" t="s">
        <v>12</v>
      </c>
      <c r="H480" t="s">
        <v>17</v>
      </c>
      <c r="I480" s="10" t="s">
        <v>14</v>
      </c>
      <c r="J480" s="10" t="s">
        <v>503</v>
      </c>
    </row>
    <row r="481" spans="1:10" x14ac:dyDescent="0.3">
      <c r="A481" s="10">
        <v>195247</v>
      </c>
      <c r="B481" s="20">
        <v>44951</v>
      </c>
      <c r="C481" s="10" t="s">
        <v>2191</v>
      </c>
      <c r="D481" s="21">
        <v>10000</v>
      </c>
      <c r="E481" s="10" t="s">
        <v>10</v>
      </c>
      <c r="F481" s="10" t="s">
        <v>2309</v>
      </c>
      <c r="G481" s="10" t="s">
        <v>12</v>
      </c>
      <c r="H481" t="s">
        <v>13</v>
      </c>
      <c r="I481" s="10" t="s">
        <v>14</v>
      </c>
      <c r="J481" s="10" t="s">
        <v>249</v>
      </c>
    </row>
    <row r="482" spans="1:10" x14ac:dyDescent="0.3">
      <c r="A482" s="10">
        <v>195242</v>
      </c>
      <c r="B482" s="20">
        <v>44951</v>
      </c>
      <c r="C482" s="10" t="s">
        <v>854</v>
      </c>
      <c r="D482" s="21">
        <v>57000</v>
      </c>
      <c r="E482" s="10" t="s">
        <v>48</v>
      </c>
      <c r="F482" s="10" t="s">
        <v>2317</v>
      </c>
      <c r="G482" s="10" t="s">
        <v>12</v>
      </c>
      <c r="H482" t="s">
        <v>13</v>
      </c>
      <c r="I482" s="10" t="s">
        <v>14</v>
      </c>
      <c r="J482" s="10" t="s">
        <v>1017</v>
      </c>
    </row>
    <row r="483" spans="1:10" x14ac:dyDescent="0.3">
      <c r="A483" s="10">
        <v>195241</v>
      </c>
      <c r="B483" s="20">
        <v>44951</v>
      </c>
      <c r="C483" s="10" t="s">
        <v>882</v>
      </c>
      <c r="D483" s="21">
        <v>20000</v>
      </c>
      <c r="E483" s="10" t="s">
        <v>48</v>
      </c>
      <c r="F483" s="10" t="s">
        <v>2308</v>
      </c>
      <c r="G483" s="10" t="s">
        <v>12</v>
      </c>
      <c r="H483" t="s">
        <v>17</v>
      </c>
      <c r="I483" s="10" t="s">
        <v>14</v>
      </c>
      <c r="J483" s="10" t="s">
        <v>1797</v>
      </c>
    </row>
    <row r="484" spans="1:10" x14ac:dyDescent="0.3">
      <c r="A484" s="10">
        <v>195246</v>
      </c>
      <c r="B484" s="20">
        <v>44951</v>
      </c>
      <c r="C484" s="10" t="s">
        <v>709</v>
      </c>
      <c r="D484" s="21">
        <v>2000</v>
      </c>
      <c r="E484" s="10" t="s">
        <v>10</v>
      </c>
      <c r="F484" s="10" t="s">
        <v>2309</v>
      </c>
      <c r="G484" s="10" t="s">
        <v>12</v>
      </c>
      <c r="H484" t="s">
        <v>13</v>
      </c>
      <c r="I484" s="10" t="s">
        <v>14</v>
      </c>
      <c r="J484" s="10" t="s">
        <v>1382</v>
      </c>
    </row>
    <row r="485" spans="1:10" x14ac:dyDescent="0.3">
      <c r="A485" s="10">
        <v>195245</v>
      </c>
      <c r="B485" s="20">
        <v>44951</v>
      </c>
      <c r="C485" s="10" t="s">
        <v>260</v>
      </c>
      <c r="D485" s="21">
        <v>13000</v>
      </c>
      <c r="E485" s="10" t="s">
        <v>48</v>
      </c>
      <c r="F485" s="10" t="s">
        <v>2318</v>
      </c>
      <c r="G485" s="10" t="s">
        <v>12</v>
      </c>
      <c r="H485" t="s">
        <v>17</v>
      </c>
      <c r="I485" s="10" t="s">
        <v>14</v>
      </c>
      <c r="J485" s="10" t="s">
        <v>1993</v>
      </c>
    </row>
    <row r="486" spans="1:10" x14ac:dyDescent="0.3">
      <c r="A486" s="10">
        <v>195249</v>
      </c>
      <c r="B486" s="20">
        <v>44951</v>
      </c>
      <c r="C486" s="10" t="s">
        <v>1560</v>
      </c>
      <c r="D486" s="21">
        <v>2000</v>
      </c>
      <c r="E486" s="10" t="s">
        <v>10</v>
      </c>
      <c r="F486" s="10" t="s">
        <v>2307</v>
      </c>
      <c r="G486" s="10" t="s">
        <v>12</v>
      </c>
      <c r="H486" t="s">
        <v>17</v>
      </c>
      <c r="I486" s="10" t="s">
        <v>14</v>
      </c>
      <c r="J486" s="10" t="s">
        <v>22</v>
      </c>
    </row>
    <row r="487" spans="1:10" x14ac:dyDescent="0.3">
      <c r="A487" s="10">
        <v>195244</v>
      </c>
      <c r="B487" s="20">
        <v>44951</v>
      </c>
      <c r="C487" s="10" t="s">
        <v>1963</v>
      </c>
      <c r="D487" s="21">
        <v>20000</v>
      </c>
      <c r="E487" s="10" t="s">
        <v>48</v>
      </c>
      <c r="F487" s="10" t="s">
        <v>2318</v>
      </c>
      <c r="G487" s="10" t="s">
        <v>12</v>
      </c>
      <c r="H487" t="s">
        <v>17</v>
      </c>
      <c r="I487" s="10" t="s">
        <v>14</v>
      </c>
      <c r="J487" s="10" t="s">
        <v>1964</v>
      </c>
    </row>
    <row r="488" spans="1:10" x14ac:dyDescent="0.3">
      <c r="A488" s="10">
        <v>195248</v>
      </c>
      <c r="B488" s="20">
        <v>44951</v>
      </c>
      <c r="C488" s="10" t="s">
        <v>791</v>
      </c>
      <c r="D488" s="21">
        <v>3000</v>
      </c>
      <c r="E488" s="10" t="s">
        <v>10</v>
      </c>
      <c r="F488" s="10" t="s">
        <v>2309</v>
      </c>
      <c r="G488" s="10" t="s">
        <v>12</v>
      </c>
      <c r="H488" t="s">
        <v>13</v>
      </c>
      <c r="I488" s="10" t="s">
        <v>14</v>
      </c>
      <c r="J488" s="10" t="s">
        <v>84</v>
      </c>
    </row>
    <row r="489" spans="1:10" x14ac:dyDescent="0.3">
      <c r="A489" s="10">
        <v>195243</v>
      </c>
      <c r="B489" s="20">
        <v>44951</v>
      </c>
      <c r="C489" s="10" t="s">
        <v>599</v>
      </c>
      <c r="D489" s="21">
        <v>60000</v>
      </c>
      <c r="E489" s="10" t="s">
        <v>48</v>
      </c>
      <c r="F489" s="10" t="s">
        <v>2311</v>
      </c>
      <c r="G489" s="10" t="s">
        <v>12</v>
      </c>
      <c r="H489" t="s">
        <v>17</v>
      </c>
      <c r="I489" s="10" t="s">
        <v>14</v>
      </c>
      <c r="J489" s="10" t="s">
        <v>1859</v>
      </c>
    </row>
    <row r="490" spans="1:10" x14ac:dyDescent="0.3">
      <c r="A490" s="10">
        <v>195264</v>
      </c>
      <c r="B490" s="20">
        <v>44953</v>
      </c>
      <c r="C490" s="10" t="s">
        <v>2192</v>
      </c>
      <c r="D490" s="21">
        <v>5000</v>
      </c>
      <c r="E490" s="10" t="s">
        <v>10</v>
      </c>
      <c r="F490" s="10" t="s">
        <v>2309</v>
      </c>
      <c r="G490" s="10" t="s">
        <v>12</v>
      </c>
      <c r="H490" t="s">
        <v>17</v>
      </c>
      <c r="I490" s="10" t="s">
        <v>14</v>
      </c>
      <c r="J490" s="10" t="s">
        <v>639</v>
      </c>
    </row>
    <row r="491" spans="1:10" x14ac:dyDescent="0.3">
      <c r="A491" s="10">
        <v>195251</v>
      </c>
      <c r="B491" s="20">
        <v>44953</v>
      </c>
      <c r="C491" s="10" t="s">
        <v>575</v>
      </c>
      <c r="D491" s="21">
        <v>25000</v>
      </c>
      <c r="E491" s="10" t="s">
        <v>48</v>
      </c>
      <c r="F491" s="10" t="s">
        <v>2311</v>
      </c>
      <c r="G491" s="10" t="s">
        <v>12</v>
      </c>
      <c r="H491" t="s">
        <v>17</v>
      </c>
      <c r="I491" s="10" t="s">
        <v>14</v>
      </c>
      <c r="J491" s="10" t="s">
        <v>503</v>
      </c>
    </row>
    <row r="492" spans="1:10" x14ac:dyDescent="0.3">
      <c r="A492" s="10">
        <v>195250</v>
      </c>
      <c r="B492" s="20">
        <v>44953</v>
      </c>
      <c r="C492" s="10" t="s">
        <v>575</v>
      </c>
      <c r="D492" s="21">
        <v>25000</v>
      </c>
      <c r="E492" s="10" t="s">
        <v>48</v>
      </c>
      <c r="F492" s="10" t="s">
        <v>2311</v>
      </c>
      <c r="G492" s="10" t="s">
        <v>12</v>
      </c>
      <c r="H492" t="s">
        <v>17</v>
      </c>
      <c r="I492" s="10" t="s">
        <v>14</v>
      </c>
      <c r="J492" s="10" t="s">
        <v>49</v>
      </c>
    </row>
    <row r="493" spans="1:10" x14ac:dyDescent="0.3">
      <c r="A493" s="10">
        <v>195255</v>
      </c>
      <c r="B493" s="20">
        <v>44953</v>
      </c>
      <c r="C493" s="10" t="s">
        <v>2262</v>
      </c>
      <c r="D493" s="21">
        <v>100000</v>
      </c>
      <c r="E493" s="10" t="s">
        <v>48</v>
      </c>
      <c r="F493" s="10" t="s">
        <v>2317</v>
      </c>
      <c r="G493" s="10" t="s">
        <v>88</v>
      </c>
      <c r="H493" t="s">
        <v>17</v>
      </c>
      <c r="I493" s="10" t="s">
        <v>14</v>
      </c>
      <c r="J493" s="10" t="s">
        <v>2263</v>
      </c>
    </row>
    <row r="494" spans="1:10" x14ac:dyDescent="0.3">
      <c r="A494" s="10">
        <v>195259</v>
      </c>
      <c r="B494" s="20">
        <v>44953</v>
      </c>
      <c r="C494" s="10" t="s">
        <v>2280</v>
      </c>
      <c r="D494" s="21">
        <v>60000</v>
      </c>
      <c r="E494" s="10" t="s">
        <v>48</v>
      </c>
      <c r="F494" s="10" t="s">
        <v>2308</v>
      </c>
      <c r="G494" s="10" t="s">
        <v>12</v>
      </c>
      <c r="H494" t="s">
        <v>17</v>
      </c>
      <c r="I494" s="10" t="s">
        <v>14</v>
      </c>
      <c r="J494" s="10" t="s">
        <v>395</v>
      </c>
    </row>
    <row r="495" spans="1:10" x14ac:dyDescent="0.3">
      <c r="A495" s="10">
        <v>195254</v>
      </c>
      <c r="B495" s="20">
        <v>44953</v>
      </c>
      <c r="C495" s="10" t="s">
        <v>2262</v>
      </c>
      <c r="D495" s="21">
        <v>400000</v>
      </c>
      <c r="E495" s="10" t="s">
        <v>48</v>
      </c>
      <c r="F495" s="10" t="s">
        <v>2317</v>
      </c>
      <c r="G495" s="10" t="s">
        <v>88</v>
      </c>
      <c r="H495" t="s">
        <v>17</v>
      </c>
      <c r="I495" s="10" t="s">
        <v>14</v>
      </c>
      <c r="J495" s="10" t="s">
        <v>814</v>
      </c>
    </row>
    <row r="496" spans="1:10" x14ac:dyDescent="0.3">
      <c r="A496" s="10">
        <v>195257</v>
      </c>
      <c r="B496" s="20">
        <v>44953</v>
      </c>
      <c r="C496" s="10" t="s">
        <v>859</v>
      </c>
      <c r="D496" s="21">
        <v>2000</v>
      </c>
      <c r="E496" s="10" t="s">
        <v>10</v>
      </c>
      <c r="F496" s="10" t="s">
        <v>2317</v>
      </c>
      <c r="G496" s="10" t="s">
        <v>12</v>
      </c>
      <c r="H496" t="s">
        <v>17</v>
      </c>
      <c r="I496" s="10" t="s">
        <v>14</v>
      </c>
      <c r="J496" s="10" t="s">
        <v>814</v>
      </c>
    </row>
    <row r="497" spans="1:10" x14ac:dyDescent="0.3">
      <c r="A497" s="10">
        <v>195258</v>
      </c>
      <c r="B497" s="20">
        <v>44953</v>
      </c>
      <c r="C497" s="10" t="s">
        <v>2021</v>
      </c>
      <c r="D497" s="21">
        <v>3000</v>
      </c>
      <c r="E497" s="10" t="s">
        <v>10</v>
      </c>
      <c r="F497" s="10" t="s">
        <v>2318</v>
      </c>
      <c r="G497" s="10" t="s">
        <v>12</v>
      </c>
      <c r="H497" t="s">
        <v>17</v>
      </c>
      <c r="I497" s="10" t="s">
        <v>14</v>
      </c>
      <c r="J497" s="10" t="s">
        <v>177</v>
      </c>
    </row>
    <row r="498" spans="1:10" x14ac:dyDescent="0.3">
      <c r="A498" s="10">
        <v>195265</v>
      </c>
      <c r="B498" s="20">
        <v>44953</v>
      </c>
      <c r="C498" s="10" t="s">
        <v>2046</v>
      </c>
      <c r="D498" s="21">
        <v>3000</v>
      </c>
      <c r="E498" s="10" t="s">
        <v>10</v>
      </c>
      <c r="F498" s="10" t="s">
        <v>2329</v>
      </c>
      <c r="G498" s="10" t="s">
        <v>88</v>
      </c>
      <c r="H498" t="s">
        <v>17</v>
      </c>
      <c r="I498" s="10" t="s">
        <v>14</v>
      </c>
      <c r="J498" s="10" t="s">
        <v>1194</v>
      </c>
    </row>
    <row r="499" spans="1:10" x14ac:dyDescent="0.3">
      <c r="A499" s="10">
        <v>195262</v>
      </c>
      <c r="B499" s="20">
        <v>44953</v>
      </c>
      <c r="C499" s="10" t="s">
        <v>204</v>
      </c>
      <c r="D499" s="21">
        <v>5000</v>
      </c>
      <c r="E499" s="10" t="s">
        <v>48</v>
      </c>
      <c r="F499" s="10" t="s">
        <v>2307</v>
      </c>
      <c r="G499" s="10" t="s">
        <v>12</v>
      </c>
      <c r="H499" t="s">
        <v>17</v>
      </c>
      <c r="I499" s="10" t="s">
        <v>14</v>
      </c>
      <c r="J499" s="10" t="s">
        <v>1860</v>
      </c>
    </row>
    <row r="500" spans="1:10" x14ac:dyDescent="0.3">
      <c r="A500" s="10">
        <v>195261</v>
      </c>
      <c r="B500" s="20">
        <v>44953</v>
      </c>
      <c r="C500" s="10" t="s">
        <v>1328</v>
      </c>
      <c r="D500" s="21">
        <v>2000</v>
      </c>
      <c r="E500" s="10" t="s">
        <v>10</v>
      </c>
      <c r="F500" s="10" t="s">
        <v>2318</v>
      </c>
      <c r="G500" s="10" t="s">
        <v>12</v>
      </c>
      <c r="H500" t="s">
        <v>13</v>
      </c>
      <c r="I500" s="10" t="s">
        <v>14</v>
      </c>
      <c r="J500" s="10" t="s">
        <v>270</v>
      </c>
    </row>
    <row r="501" spans="1:10" x14ac:dyDescent="0.3">
      <c r="A501" s="10">
        <v>195263</v>
      </c>
      <c r="B501" s="20">
        <v>44953</v>
      </c>
      <c r="C501" s="10" t="s">
        <v>2047</v>
      </c>
      <c r="D501" s="21">
        <v>2500</v>
      </c>
      <c r="E501" s="10" t="s">
        <v>10</v>
      </c>
      <c r="F501" s="10" t="s">
        <v>2329</v>
      </c>
      <c r="G501" s="10" t="s">
        <v>88</v>
      </c>
      <c r="H501" t="s">
        <v>17</v>
      </c>
      <c r="I501" s="10" t="s">
        <v>14</v>
      </c>
      <c r="J501" s="10" t="s">
        <v>187</v>
      </c>
    </row>
    <row r="502" spans="1:10" x14ac:dyDescent="0.3">
      <c r="A502" s="10">
        <v>195260</v>
      </c>
      <c r="B502" s="20">
        <v>44953</v>
      </c>
      <c r="C502" s="10" t="s">
        <v>1252</v>
      </c>
      <c r="D502" s="21">
        <v>2000</v>
      </c>
      <c r="E502" s="10" t="s">
        <v>10</v>
      </c>
      <c r="F502" s="10" t="s">
        <v>2311</v>
      </c>
      <c r="G502" s="10" t="s">
        <v>12</v>
      </c>
      <c r="H502" t="s">
        <v>17</v>
      </c>
      <c r="I502" s="10" t="s">
        <v>14</v>
      </c>
      <c r="J502" s="10" t="s">
        <v>49</v>
      </c>
    </row>
    <row r="503" spans="1:10" x14ac:dyDescent="0.3">
      <c r="A503" s="10">
        <v>195253</v>
      </c>
      <c r="B503" s="20">
        <v>44953</v>
      </c>
      <c r="C503" s="10" t="s">
        <v>575</v>
      </c>
      <c r="D503" s="21">
        <v>5000</v>
      </c>
      <c r="E503" s="10" t="s">
        <v>10</v>
      </c>
      <c r="F503" s="10" t="s">
        <v>2311</v>
      </c>
      <c r="G503" s="10" t="s">
        <v>12</v>
      </c>
      <c r="H503" t="s">
        <v>17</v>
      </c>
      <c r="I503" s="10" t="s">
        <v>14</v>
      </c>
      <c r="J503" s="10" t="s">
        <v>134</v>
      </c>
    </row>
    <row r="504" spans="1:10" x14ac:dyDescent="0.3">
      <c r="A504" s="10">
        <v>195252</v>
      </c>
      <c r="B504" s="20">
        <v>44953</v>
      </c>
      <c r="C504" s="10" t="s">
        <v>575</v>
      </c>
      <c r="D504" s="21">
        <v>5000</v>
      </c>
      <c r="E504" s="10" t="s">
        <v>10</v>
      </c>
      <c r="F504" s="10" t="s">
        <v>2311</v>
      </c>
      <c r="G504" s="10" t="s">
        <v>12</v>
      </c>
      <c r="H504" t="s">
        <v>17</v>
      </c>
      <c r="I504" s="10" t="s">
        <v>14</v>
      </c>
      <c r="J504" s="10" t="s">
        <v>503</v>
      </c>
    </row>
    <row r="505" spans="1:10" x14ac:dyDescent="0.3">
      <c r="A505" s="10">
        <v>195266</v>
      </c>
      <c r="B505" s="20">
        <v>44953</v>
      </c>
      <c r="C505" s="10" t="s">
        <v>1289</v>
      </c>
      <c r="D505" s="21">
        <v>3000</v>
      </c>
      <c r="E505" s="10" t="s">
        <v>10</v>
      </c>
      <c r="F505" s="10" t="s">
        <v>2311</v>
      </c>
      <c r="G505" s="10" t="s">
        <v>12</v>
      </c>
      <c r="H505" t="s">
        <v>17</v>
      </c>
      <c r="I505" s="10" t="s">
        <v>14</v>
      </c>
      <c r="J505" s="10" t="s">
        <v>503</v>
      </c>
    </row>
    <row r="506" spans="1:10" x14ac:dyDescent="0.3">
      <c r="A506" s="10">
        <v>195269</v>
      </c>
      <c r="B506" s="20">
        <v>44956</v>
      </c>
      <c r="C506" s="10" t="s">
        <v>2264</v>
      </c>
      <c r="D506" s="21">
        <v>2000</v>
      </c>
      <c r="E506" s="10" t="s">
        <v>10</v>
      </c>
      <c r="F506" s="10" t="s">
        <v>2317</v>
      </c>
      <c r="G506" s="10" t="s">
        <v>88</v>
      </c>
      <c r="H506" t="s">
        <v>17</v>
      </c>
      <c r="I506" s="10" t="s">
        <v>14</v>
      </c>
      <c r="J506" s="10" t="s">
        <v>814</v>
      </c>
    </row>
    <row r="507" spans="1:10" x14ac:dyDescent="0.3">
      <c r="A507" s="10">
        <v>195268</v>
      </c>
      <c r="B507" s="20">
        <v>44956</v>
      </c>
      <c r="C507" s="10" t="s">
        <v>2264</v>
      </c>
      <c r="D507" s="21">
        <v>3000</v>
      </c>
      <c r="E507" s="10" t="s">
        <v>10</v>
      </c>
      <c r="F507" s="10" t="s">
        <v>2317</v>
      </c>
      <c r="G507" s="10" t="s">
        <v>88</v>
      </c>
      <c r="H507" t="s">
        <v>17</v>
      </c>
      <c r="I507" s="10" t="s">
        <v>14</v>
      </c>
      <c r="J507" s="10" t="s">
        <v>824</v>
      </c>
    </row>
    <row r="508" spans="1:10" x14ac:dyDescent="0.3">
      <c r="A508" s="10">
        <v>195274</v>
      </c>
      <c r="B508" s="20">
        <v>44956</v>
      </c>
      <c r="C508" s="10" t="s">
        <v>2262</v>
      </c>
      <c r="D508" s="21">
        <v>300000</v>
      </c>
      <c r="E508" s="10" t="s">
        <v>48</v>
      </c>
      <c r="F508" s="10" t="s">
        <v>2317</v>
      </c>
      <c r="G508" s="10" t="s">
        <v>88</v>
      </c>
      <c r="H508" t="s">
        <v>17</v>
      </c>
      <c r="I508" s="10" t="s">
        <v>14</v>
      </c>
      <c r="J508" s="10" t="s">
        <v>816</v>
      </c>
    </row>
    <row r="509" spans="1:10" x14ac:dyDescent="0.3">
      <c r="A509" s="10">
        <v>195280</v>
      </c>
      <c r="B509" s="20">
        <v>44956</v>
      </c>
      <c r="C509" s="10" t="s">
        <v>2288</v>
      </c>
      <c r="D509" s="21">
        <v>1000</v>
      </c>
      <c r="E509" s="10" t="s">
        <v>10</v>
      </c>
      <c r="F509" s="10" t="s">
        <v>2308</v>
      </c>
      <c r="G509" s="10" t="s">
        <v>88</v>
      </c>
      <c r="H509" t="s">
        <v>17</v>
      </c>
      <c r="I509" s="10" t="s">
        <v>14</v>
      </c>
      <c r="J509" s="10" t="s">
        <v>395</v>
      </c>
    </row>
    <row r="510" spans="1:10" x14ac:dyDescent="0.3">
      <c r="A510" s="10">
        <v>195279</v>
      </c>
      <c r="B510" s="20">
        <v>44956</v>
      </c>
      <c r="C510" s="10" t="s">
        <v>2288</v>
      </c>
      <c r="D510" s="21">
        <v>1000</v>
      </c>
      <c r="E510" s="10" t="s">
        <v>10</v>
      </c>
      <c r="F510" s="10" t="s">
        <v>2308</v>
      </c>
      <c r="G510" s="10" t="s">
        <v>88</v>
      </c>
      <c r="H510" t="s">
        <v>17</v>
      </c>
      <c r="I510" s="10" t="s">
        <v>14</v>
      </c>
      <c r="J510" s="10" t="s">
        <v>250</v>
      </c>
    </row>
    <row r="511" spans="1:10" x14ac:dyDescent="0.3">
      <c r="A511" s="10">
        <v>195278</v>
      </c>
      <c r="B511" s="20">
        <v>44956</v>
      </c>
      <c r="C511" s="10" t="s">
        <v>1787</v>
      </c>
      <c r="D511" s="21">
        <v>50000</v>
      </c>
      <c r="E511" s="10" t="s">
        <v>48</v>
      </c>
      <c r="F511" s="10" t="s">
        <v>2308</v>
      </c>
      <c r="G511" s="10" t="s">
        <v>12</v>
      </c>
      <c r="H511" t="s">
        <v>17</v>
      </c>
      <c r="I511" s="10" t="s">
        <v>14</v>
      </c>
      <c r="J511" s="10" t="s">
        <v>221</v>
      </c>
    </row>
    <row r="512" spans="1:10" x14ac:dyDescent="0.3">
      <c r="A512" s="10">
        <v>195276</v>
      </c>
      <c r="B512" s="20">
        <v>44956</v>
      </c>
      <c r="C512" s="10" t="s">
        <v>1274</v>
      </c>
      <c r="D512" s="21">
        <v>2500</v>
      </c>
      <c r="E512" s="10" t="s">
        <v>10</v>
      </c>
      <c r="F512" s="10" t="s">
        <v>2311</v>
      </c>
      <c r="G512" s="10" t="s">
        <v>12</v>
      </c>
      <c r="H512" t="s">
        <v>17</v>
      </c>
      <c r="I512" s="10" t="s">
        <v>14</v>
      </c>
      <c r="J512" s="10" t="s">
        <v>522</v>
      </c>
    </row>
    <row r="513" spans="1:10" x14ac:dyDescent="0.3">
      <c r="A513" s="10">
        <v>195277</v>
      </c>
      <c r="B513" s="20">
        <v>44956</v>
      </c>
      <c r="C513" s="10" t="s">
        <v>1274</v>
      </c>
      <c r="D513" s="21">
        <v>2500</v>
      </c>
      <c r="E513" s="10" t="s">
        <v>10</v>
      </c>
      <c r="F513" s="10" t="s">
        <v>2311</v>
      </c>
      <c r="G513" s="10" t="s">
        <v>12</v>
      </c>
      <c r="H513" t="s">
        <v>17</v>
      </c>
      <c r="I513" s="10" t="s">
        <v>14</v>
      </c>
      <c r="J513" s="10" t="s">
        <v>134</v>
      </c>
    </row>
    <row r="514" spans="1:10" x14ac:dyDescent="0.3">
      <c r="A514" s="10">
        <v>195272</v>
      </c>
      <c r="B514" s="20">
        <v>44956</v>
      </c>
      <c r="C514" s="10" t="s">
        <v>261</v>
      </c>
      <c r="D514" s="21">
        <v>1000</v>
      </c>
      <c r="E514" s="10" t="s">
        <v>10</v>
      </c>
      <c r="F514" s="10" t="s">
        <v>2318</v>
      </c>
      <c r="G514" s="10" t="s">
        <v>12</v>
      </c>
      <c r="H514" t="s">
        <v>17</v>
      </c>
      <c r="I514" s="10" t="s">
        <v>14</v>
      </c>
      <c r="J514" s="10" t="s">
        <v>286</v>
      </c>
    </row>
    <row r="515" spans="1:10" x14ac:dyDescent="0.3">
      <c r="A515" s="10">
        <v>195267</v>
      </c>
      <c r="B515" s="20">
        <v>44956</v>
      </c>
      <c r="C515" s="10" t="s">
        <v>1107</v>
      </c>
      <c r="D515" s="21">
        <v>65000</v>
      </c>
      <c r="E515" s="10" t="s">
        <v>48</v>
      </c>
      <c r="F515" s="10" t="s">
        <v>2318</v>
      </c>
      <c r="G515" s="10" t="s">
        <v>12</v>
      </c>
      <c r="H515" t="s">
        <v>17</v>
      </c>
      <c r="I515" s="10" t="s">
        <v>14</v>
      </c>
      <c r="J515" s="10" t="s">
        <v>1993</v>
      </c>
    </row>
    <row r="516" spans="1:10" x14ac:dyDescent="0.3">
      <c r="A516" s="10">
        <v>195275</v>
      </c>
      <c r="B516" s="20">
        <v>44956</v>
      </c>
      <c r="C516" s="10" t="s">
        <v>805</v>
      </c>
      <c r="D516" s="21">
        <v>2000</v>
      </c>
      <c r="E516" s="10" t="s">
        <v>10</v>
      </c>
      <c r="F516" s="10" t="s">
        <v>2309</v>
      </c>
      <c r="G516" s="10" t="s">
        <v>12</v>
      </c>
      <c r="H516" t="s">
        <v>13</v>
      </c>
      <c r="I516" s="10" t="s">
        <v>14</v>
      </c>
      <c r="J516" s="10" t="s">
        <v>84</v>
      </c>
    </row>
    <row r="517" spans="1:10" x14ac:dyDescent="0.3">
      <c r="A517" s="10">
        <v>195273</v>
      </c>
      <c r="B517" s="20">
        <v>44956</v>
      </c>
      <c r="C517" s="10" t="s">
        <v>2262</v>
      </c>
      <c r="D517" s="21">
        <v>200000</v>
      </c>
      <c r="E517" s="10" t="s">
        <v>48</v>
      </c>
      <c r="F517" s="10" t="s">
        <v>2317</v>
      </c>
      <c r="G517" s="10" t="s">
        <v>88</v>
      </c>
      <c r="H517" t="s">
        <v>17</v>
      </c>
      <c r="I517" s="10" t="s">
        <v>14</v>
      </c>
      <c r="J517" s="10" t="s">
        <v>833</v>
      </c>
    </row>
    <row r="518" spans="1:10" x14ac:dyDescent="0.3">
      <c r="A518" s="10">
        <v>195270</v>
      </c>
      <c r="B518" s="20">
        <v>44956</v>
      </c>
      <c r="C518" s="10" t="s">
        <v>649</v>
      </c>
      <c r="D518" s="21">
        <v>7500</v>
      </c>
      <c r="E518" s="10" t="s">
        <v>10</v>
      </c>
      <c r="F518" s="10" t="s">
        <v>2309</v>
      </c>
      <c r="G518" s="10" t="s">
        <v>12</v>
      </c>
      <c r="H518" t="s">
        <v>13</v>
      </c>
      <c r="I518" s="10" t="s">
        <v>14</v>
      </c>
      <c r="J518" s="10" t="s">
        <v>84</v>
      </c>
    </row>
    <row r="519" spans="1:10" x14ac:dyDescent="0.3">
      <c r="A519" s="10">
        <v>195271</v>
      </c>
      <c r="B519" s="20">
        <v>44956</v>
      </c>
      <c r="C519" s="10" t="s">
        <v>649</v>
      </c>
      <c r="D519" s="21">
        <v>7500</v>
      </c>
      <c r="E519" s="10" t="s">
        <v>10</v>
      </c>
      <c r="F519" s="10" t="s">
        <v>2309</v>
      </c>
      <c r="G519" s="10" t="s">
        <v>12</v>
      </c>
      <c r="H519" t="s">
        <v>13</v>
      </c>
      <c r="I519" s="10" t="s">
        <v>14</v>
      </c>
      <c r="J519" s="10" t="s">
        <v>187</v>
      </c>
    </row>
    <row r="520" spans="1:10" x14ac:dyDescent="0.3">
      <c r="A520" s="10">
        <v>195304</v>
      </c>
      <c r="B520" s="20">
        <v>44957</v>
      </c>
      <c r="C520" s="10" t="s">
        <v>2048</v>
      </c>
      <c r="D520" s="21">
        <v>5000</v>
      </c>
      <c r="E520" s="10" t="s">
        <v>10</v>
      </c>
      <c r="F520" s="10" t="s">
        <v>2329</v>
      </c>
      <c r="G520" s="10" t="s">
        <v>12</v>
      </c>
      <c r="H520" t="s">
        <v>13</v>
      </c>
      <c r="I520" s="10" t="s">
        <v>14</v>
      </c>
      <c r="J520" s="10" t="s">
        <v>2050</v>
      </c>
    </row>
    <row r="521" spans="1:10" x14ac:dyDescent="0.3">
      <c r="A521" s="10">
        <v>195285</v>
      </c>
      <c r="B521" s="20">
        <v>44957</v>
      </c>
      <c r="C521" s="10" t="s">
        <v>2102</v>
      </c>
      <c r="D521" s="21">
        <v>3000</v>
      </c>
      <c r="E521" s="10" t="s">
        <v>10</v>
      </c>
      <c r="F521" s="10" t="s">
        <v>2311</v>
      </c>
      <c r="G521" s="10" t="s">
        <v>12</v>
      </c>
      <c r="H521" t="s">
        <v>19</v>
      </c>
      <c r="I521" s="10" t="s">
        <v>14</v>
      </c>
      <c r="J521" s="10" t="s">
        <v>2129</v>
      </c>
    </row>
    <row r="522" spans="1:10" x14ac:dyDescent="0.3">
      <c r="A522" s="10">
        <v>195288</v>
      </c>
      <c r="B522" s="20">
        <v>44957</v>
      </c>
      <c r="C522" s="10" t="s">
        <v>2047</v>
      </c>
      <c r="D522" s="21">
        <v>2500</v>
      </c>
      <c r="E522" s="10" t="s">
        <v>10</v>
      </c>
      <c r="F522" s="10" t="s">
        <v>2329</v>
      </c>
      <c r="G522" s="10" t="s">
        <v>88</v>
      </c>
      <c r="H522" t="s">
        <v>17</v>
      </c>
      <c r="I522" s="10" t="s">
        <v>14</v>
      </c>
      <c r="J522" s="10" t="s">
        <v>1838</v>
      </c>
    </row>
    <row r="523" spans="1:10" x14ac:dyDescent="0.3">
      <c r="A523" s="10">
        <v>195303</v>
      </c>
      <c r="B523" s="20">
        <v>44957</v>
      </c>
      <c r="C523" s="10" t="s">
        <v>2048</v>
      </c>
      <c r="D523" s="21">
        <v>5000</v>
      </c>
      <c r="E523" s="10" t="s">
        <v>10</v>
      </c>
      <c r="F523" s="10" t="s">
        <v>2329</v>
      </c>
      <c r="G523" s="10" t="s">
        <v>12</v>
      </c>
      <c r="H523" t="s">
        <v>19</v>
      </c>
      <c r="I523" s="10" t="s">
        <v>14</v>
      </c>
      <c r="J523" s="10" t="s">
        <v>395</v>
      </c>
    </row>
    <row r="524" spans="1:10" x14ac:dyDescent="0.3">
      <c r="A524" s="10">
        <v>195290</v>
      </c>
      <c r="B524" s="20">
        <v>44957</v>
      </c>
      <c r="C524" s="10" t="s">
        <v>2130</v>
      </c>
      <c r="D524" s="21">
        <v>2000</v>
      </c>
      <c r="E524" s="10" t="s">
        <v>10</v>
      </c>
      <c r="F524" s="10" t="s">
        <v>2311</v>
      </c>
      <c r="G524" s="10" t="s">
        <v>12</v>
      </c>
      <c r="H524" t="s">
        <v>17</v>
      </c>
      <c r="I524" s="10" t="s">
        <v>14</v>
      </c>
      <c r="J524" s="10" t="s">
        <v>1799</v>
      </c>
    </row>
    <row r="525" spans="1:10" x14ac:dyDescent="0.3">
      <c r="A525" s="10">
        <v>195305</v>
      </c>
      <c r="B525" s="20">
        <v>44957</v>
      </c>
      <c r="C525" s="10" t="s">
        <v>1466</v>
      </c>
      <c r="D525" s="21">
        <v>5000</v>
      </c>
      <c r="E525" s="10" t="s">
        <v>10</v>
      </c>
      <c r="F525" s="10" t="s">
        <v>2317</v>
      </c>
      <c r="G525" s="10" t="s">
        <v>12</v>
      </c>
      <c r="H525" t="s">
        <v>17</v>
      </c>
      <c r="I525" s="10" t="s">
        <v>14</v>
      </c>
      <c r="J525" s="10" t="s">
        <v>824</v>
      </c>
    </row>
    <row r="526" spans="1:10" x14ac:dyDescent="0.3">
      <c r="A526" s="10">
        <v>195287</v>
      </c>
      <c r="B526" s="20">
        <v>44957</v>
      </c>
      <c r="C526" s="10" t="s">
        <v>1462</v>
      </c>
      <c r="D526" s="21">
        <v>15000</v>
      </c>
      <c r="E526" s="10" t="s">
        <v>48</v>
      </c>
      <c r="F526" s="10" t="s">
        <v>2317</v>
      </c>
      <c r="G526" s="10" t="s">
        <v>12</v>
      </c>
      <c r="H526" t="s">
        <v>17</v>
      </c>
      <c r="I526" s="10" t="s">
        <v>14</v>
      </c>
      <c r="J526" s="10" t="s">
        <v>814</v>
      </c>
    </row>
    <row r="527" spans="1:10" x14ac:dyDescent="0.3">
      <c r="A527" s="10">
        <v>195289</v>
      </c>
      <c r="B527" s="20">
        <v>44957</v>
      </c>
      <c r="C527" s="10" t="s">
        <v>1662</v>
      </c>
      <c r="D527" s="21">
        <v>3000</v>
      </c>
      <c r="E527" s="10" t="s">
        <v>10</v>
      </c>
      <c r="F527" s="10" t="s">
        <v>2311</v>
      </c>
      <c r="G527" s="10" t="s">
        <v>12</v>
      </c>
      <c r="H527" t="s">
        <v>17</v>
      </c>
      <c r="I527" s="10" t="s">
        <v>14</v>
      </c>
      <c r="J527" s="10" t="s">
        <v>49</v>
      </c>
    </row>
    <row r="528" spans="1:10" x14ac:dyDescent="0.3">
      <c r="A528" s="10">
        <v>195291</v>
      </c>
      <c r="B528" s="20">
        <v>44957</v>
      </c>
      <c r="C528" s="10" t="s">
        <v>2198</v>
      </c>
      <c r="D528" s="21">
        <v>65000</v>
      </c>
      <c r="E528" s="10" t="s">
        <v>48</v>
      </c>
      <c r="F528" s="10" t="s">
        <v>2309</v>
      </c>
      <c r="G528" s="10" t="s">
        <v>12</v>
      </c>
      <c r="H528" t="s">
        <v>17</v>
      </c>
      <c r="I528" s="10" t="s">
        <v>14</v>
      </c>
      <c r="J528" s="10" t="s">
        <v>84</v>
      </c>
    </row>
    <row r="529" spans="1:10" x14ac:dyDescent="0.3">
      <c r="A529" s="10">
        <v>195302</v>
      </c>
      <c r="B529" s="20">
        <v>44957</v>
      </c>
      <c r="C529" s="10" t="s">
        <v>2048</v>
      </c>
      <c r="D529" s="21">
        <v>5000</v>
      </c>
      <c r="E529" s="10" t="s">
        <v>10</v>
      </c>
      <c r="F529" s="10" t="s">
        <v>2329</v>
      </c>
      <c r="G529" s="10" t="s">
        <v>12</v>
      </c>
      <c r="H529" t="s">
        <v>19</v>
      </c>
      <c r="I529" s="10" t="s">
        <v>14</v>
      </c>
      <c r="J529" s="10" t="s">
        <v>399</v>
      </c>
    </row>
    <row r="530" spans="1:10" x14ac:dyDescent="0.3">
      <c r="A530" s="10">
        <v>195292</v>
      </c>
      <c r="B530" s="20">
        <v>44957</v>
      </c>
      <c r="C530" s="10" t="s">
        <v>1863</v>
      </c>
      <c r="D530" s="21">
        <v>2000</v>
      </c>
      <c r="E530" s="10" t="s">
        <v>10</v>
      </c>
      <c r="F530" s="10" t="s">
        <v>2307</v>
      </c>
      <c r="G530" s="10" t="s">
        <v>12</v>
      </c>
      <c r="H530" t="s">
        <v>13</v>
      </c>
      <c r="I530" s="10" t="s">
        <v>14</v>
      </c>
      <c r="J530" s="10" t="s">
        <v>1864</v>
      </c>
    </row>
    <row r="531" spans="1:10" x14ac:dyDescent="0.3">
      <c r="A531" s="10">
        <v>195293</v>
      </c>
      <c r="B531" s="20">
        <v>44957</v>
      </c>
      <c r="C531" s="10" t="s">
        <v>1863</v>
      </c>
      <c r="D531" s="21">
        <v>1000</v>
      </c>
      <c r="E531" s="10" t="s">
        <v>10</v>
      </c>
      <c r="F531" s="10" t="s">
        <v>2307</v>
      </c>
      <c r="G531" s="10" t="s">
        <v>12</v>
      </c>
      <c r="H531" t="s">
        <v>17</v>
      </c>
      <c r="I531" s="10" t="s">
        <v>14</v>
      </c>
      <c r="J531" s="10" t="s">
        <v>1864</v>
      </c>
    </row>
    <row r="532" spans="1:10" x14ac:dyDescent="0.3">
      <c r="A532" s="10">
        <v>195294</v>
      </c>
      <c r="B532" s="20">
        <v>44957</v>
      </c>
      <c r="C532" s="10" t="s">
        <v>1862</v>
      </c>
      <c r="D532" s="21">
        <v>4000</v>
      </c>
      <c r="E532" s="10" t="s">
        <v>10</v>
      </c>
      <c r="F532" s="10" t="s">
        <v>2307</v>
      </c>
      <c r="G532" s="10" t="s">
        <v>12</v>
      </c>
      <c r="H532" t="s">
        <v>13</v>
      </c>
      <c r="I532" s="10" t="s">
        <v>14</v>
      </c>
      <c r="J532" s="10" t="s">
        <v>49</v>
      </c>
    </row>
    <row r="533" spans="1:10" x14ac:dyDescent="0.3">
      <c r="A533" s="10">
        <v>195300</v>
      </c>
      <c r="B533" s="20">
        <v>44957</v>
      </c>
      <c r="C533" s="10" t="s">
        <v>172</v>
      </c>
      <c r="D533" s="21">
        <v>100000</v>
      </c>
      <c r="E533" s="10" t="s">
        <v>48</v>
      </c>
      <c r="F533" s="10" t="s">
        <v>2307</v>
      </c>
      <c r="G533" s="10" t="s">
        <v>12</v>
      </c>
      <c r="H533" t="s">
        <v>17</v>
      </c>
      <c r="I533" s="10" t="s">
        <v>14</v>
      </c>
      <c r="J533" s="10" t="s">
        <v>1809</v>
      </c>
    </row>
    <row r="534" spans="1:10" x14ac:dyDescent="0.3">
      <c r="A534" s="10">
        <v>195299</v>
      </c>
      <c r="B534" s="20">
        <v>44957</v>
      </c>
      <c r="C534" s="10" t="s">
        <v>172</v>
      </c>
      <c r="D534" s="21">
        <v>5000</v>
      </c>
      <c r="E534" s="10" t="s">
        <v>10</v>
      </c>
      <c r="F534" s="10" t="s">
        <v>2307</v>
      </c>
      <c r="G534" s="10" t="s">
        <v>12</v>
      </c>
      <c r="H534" t="s">
        <v>17</v>
      </c>
      <c r="I534" s="10" t="s">
        <v>14</v>
      </c>
      <c r="J534" s="10" t="s">
        <v>1861</v>
      </c>
    </row>
    <row r="535" spans="1:10" x14ac:dyDescent="0.3">
      <c r="A535" s="10">
        <v>195295</v>
      </c>
      <c r="B535" s="20">
        <v>44957</v>
      </c>
      <c r="C535" s="10" t="s">
        <v>1862</v>
      </c>
      <c r="D535" s="21">
        <v>3000</v>
      </c>
      <c r="E535" s="10" t="s">
        <v>10</v>
      </c>
      <c r="F535" s="10" t="s">
        <v>2307</v>
      </c>
      <c r="G535" s="10" t="s">
        <v>12</v>
      </c>
      <c r="H535" t="s">
        <v>13</v>
      </c>
      <c r="I535" s="10" t="s">
        <v>14</v>
      </c>
      <c r="J535" s="10" t="s">
        <v>60</v>
      </c>
    </row>
    <row r="536" spans="1:10" x14ac:dyDescent="0.3">
      <c r="A536" s="10">
        <v>195286</v>
      </c>
      <c r="B536" s="20">
        <v>44957</v>
      </c>
      <c r="C536" s="10" t="s">
        <v>2017</v>
      </c>
      <c r="D536" s="21">
        <v>2000</v>
      </c>
      <c r="E536" s="10" t="s">
        <v>10</v>
      </c>
      <c r="F536" s="10" t="s">
        <v>2318</v>
      </c>
      <c r="G536" s="10" t="s">
        <v>12</v>
      </c>
      <c r="H536" t="s">
        <v>13</v>
      </c>
      <c r="I536" s="10" t="s">
        <v>14</v>
      </c>
      <c r="J536" s="10" t="s">
        <v>270</v>
      </c>
    </row>
    <row r="537" spans="1:10" x14ac:dyDescent="0.3">
      <c r="A537" s="10">
        <v>195301</v>
      </c>
      <c r="B537" s="20">
        <v>44957</v>
      </c>
      <c r="C537" s="10" t="s">
        <v>2048</v>
      </c>
      <c r="D537" s="21">
        <v>5000</v>
      </c>
      <c r="E537" s="10" t="s">
        <v>10</v>
      </c>
      <c r="F537" s="10" t="s">
        <v>2329</v>
      </c>
      <c r="G537" s="10" t="s">
        <v>12</v>
      </c>
      <c r="H537" t="s">
        <v>13</v>
      </c>
      <c r="I537" s="10" t="s">
        <v>14</v>
      </c>
      <c r="J537" s="10" t="s">
        <v>401</v>
      </c>
    </row>
    <row r="538" spans="1:10" x14ac:dyDescent="0.3">
      <c r="A538" s="10">
        <v>195298</v>
      </c>
      <c r="B538" s="20">
        <v>44957</v>
      </c>
      <c r="C538" s="10" t="s">
        <v>172</v>
      </c>
      <c r="D538" s="21">
        <v>5000</v>
      </c>
      <c r="E538" s="10" t="s">
        <v>10</v>
      </c>
      <c r="F538" s="10" t="s">
        <v>2307</v>
      </c>
      <c r="G538" s="10" t="s">
        <v>12</v>
      </c>
      <c r="H538" t="s">
        <v>17</v>
      </c>
      <c r="I538" s="10" t="s">
        <v>14</v>
      </c>
      <c r="J538" s="10" t="s">
        <v>49</v>
      </c>
    </row>
    <row r="539" spans="1:10" x14ac:dyDescent="0.3">
      <c r="A539" s="10">
        <v>195296</v>
      </c>
      <c r="B539" s="20">
        <v>44957</v>
      </c>
      <c r="C539" s="10" t="s">
        <v>656</v>
      </c>
      <c r="D539" s="21">
        <v>1000</v>
      </c>
      <c r="E539" s="10" t="s">
        <v>10</v>
      </c>
      <c r="F539" s="10" t="s">
        <v>2307</v>
      </c>
      <c r="G539" s="10" t="s">
        <v>12</v>
      </c>
      <c r="H539" t="s">
        <v>17</v>
      </c>
      <c r="I539" s="10" t="s">
        <v>14</v>
      </c>
      <c r="J539" s="10" t="s">
        <v>60</v>
      </c>
    </row>
    <row r="540" spans="1:10" x14ac:dyDescent="0.3">
      <c r="A540" s="10">
        <v>195297</v>
      </c>
      <c r="B540" s="20">
        <v>44957</v>
      </c>
      <c r="C540" s="10" t="s">
        <v>172</v>
      </c>
      <c r="D540" s="21">
        <v>5000</v>
      </c>
      <c r="E540" s="10" t="s">
        <v>10</v>
      </c>
      <c r="F540" s="10" t="s">
        <v>2307</v>
      </c>
      <c r="G540" s="10" t="s">
        <v>12</v>
      </c>
      <c r="H540" t="s">
        <v>13</v>
      </c>
      <c r="I540" s="10" t="s">
        <v>14</v>
      </c>
      <c r="J540" s="10" t="s">
        <v>1865</v>
      </c>
    </row>
    <row r="541" spans="1:10" x14ac:dyDescent="0.3">
      <c r="A541" s="10">
        <v>195318</v>
      </c>
      <c r="B541" s="20">
        <v>44958</v>
      </c>
      <c r="C541" s="10" t="s">
        <v>802</v>
      </c>
      <c r="D541" s="21">
        <v>4000</v>
      </c>
      <c r="E541" s="10" t="s">
        <v>10</v>
      </c>
      <c r="F541" s="10" t="s">
        <v>2309</v>
      </c>
      <c r="G541" s="10" t="s">
        <v>12</v>
      </c>
      <c r="H541" t="s">
        <v>19</v>
      </c>
      <c r="I541" s="10" t="s">
        <v>14</v>
      </c>
      <c r="J541" s="10" t="s">
        <v>614</v>
      </c>
    </row>
    <row r="542" spans="1:10" x14ac:dyDescent="0.3">
      <c r="A542" s="10">
        <v>195307</v>
      </c>
      <c r="B542" s="20">
        <v>44958</v>
      </c>
      <c r="C542" s="10" t="s">
        <v>782</v>
      </c>
      <c r="D542" s="21">
        <v>10000</v>
      </c>
      <c r="E542" s="10" t="s">
        <v>48</v>
      </c>
      <c r="F542" s="10" t="s">
        <v>2309</v>
      </c>
      <c r="G542" s="10" t="s">
        <v>12</v>
      </c>
      <c r="H542" t="s">
        <v>17</v>
      </c>
      <c r="I542" s="10" t="s">
        <v>14</v>
      </c>
      <c r="J542" s="10" t="s">
        <v>36</v>
      </c>
    </row>
    <row r="543" spans="1:10" x14ac:dyDescent="0.3">
      <c r="A543" s="10">
        <v>195314</v>
      </c>
      <c r="B543" s="20">
        <v>44958</v>
      </c>
      <c r="C543" s="10" t="s">
        <v>2196</v>
      </c>
      <c r="D543" s="21">
        <v>5000</v>
      </c>
      <c r="E543" s="10" t="s">
        <v>10</v>
      </c>
      <c r="F543" s="10" t="s">
        <v>2309</v>
      </c>
      <c r="G543" s="10" t="s">
        <v>12</v>
      </c>
      <c r="H543" t="s">
        <v>19</v>
      </c>
      <c r="I543" s="10" t="s">
        <v>14</v>
      </c>
      <c r="J543" s="10" t="s">
        <v>2197</v>
      </c>
    </row>
    <row r="544" spans="1:10" x14ac:dyDescent="0.3">
      <c r="A544" s="10">
        <v>195315</v>
      </c>
      <c r="B544" s="20">
        <v>44958</v>
      </c>
      <c r="C544" s="10" t="s">
        <v>2196</v>
      </c>
      <c r="D544" s="21">
        <v>5000</v>
      </c>
      <c r="E544" s="10" t="s">
        <v>10</v>
      </c>
      <c r="F544" s="10" t="s">
        <v>2309</v>
      </c>
      <c r="G544" s="10" t="s">
        <v>12</v>
      </c>
      <c r="H544" t="s">
        <v>19</v>
      </c>
      <c r="I544" s="10" t="s">
        <v>14</v>
      </c>
      <c r="J544" s="10" t="s">
        <v>1562</v>
      </c>
    </row>
    <row r="545" spans="1:10" x14ac:dyDescent="0.3">
      <c r="A545" s="10">
        <v>195309</v>
      </c>
      <c r="B545" s="20">
        <v>44958</v>
      </c>
      <c r="C545" s="10" t="s">
        <v>2180</v>
      </c>
      <c r="D545" s="21">
        <v>4000</v>
      </c>
      <c r="E545" s="10" t="s">
        <v>10</v>
      </c>
      <c r="F545" s="10" t="s">
        <v>2309</v>
      </c>
      <c r="G545" s="10" t="s">
        <v>12</v>
      </c>
      <c r="H545" t="s">
        <v>19</v>
      </c>
      <c r="I545" s="10" t="s">
        <v>14</v>
      </c>
      <c r="J545" s="10" t="s">
        <v>689</v>
      </c>
    </row>
    <row r="546" spans="1:10" x14ac:dyDescent="0.3">
      <c r="A546" s="10">
        <v>195312</v>
      </c>
      <c r="B546" s="20">
        <v>44958</v>
      </c>
      <c r="C546" s="10" t="s">
        <v>2196</v>
      </c>
      <c r="D546" s="21">
        <v>5000</v>
      </c>
      <c r="E546" s="10" t="s">
        <v>10</v>
      </c>
      <c r="F546" s="10" t="s">
        <v>2309</v>
      </c>
      <c r="G546" s="10" t="s">
        <v>12</v>
      </c>
      <c r="H546" t="s">
        <v>13</v>
      </c>
      <c r="I546" s="10" t="s">
        <v>14</v>
      </c>
      <c r="J546" s="10" t="s">
        <v>2199</v>
      </c>
    </row>
    <row r="547" spans="1:10" x14ac:dyDescent="0.3">
      <c r="A547" s="10">
        <v>195313</v>
      </c>
      <c r="B547" s="20">
        <v>44958</v>
      </c>
      <c r="C547" s="10" t="s">
        <v>2196</v>
      </c>
      <c r="D547" s="21">
        <v>5000</v>
      </c>
      <c r="E547" s="10" t="s">
        <v>10</v>
      </c>
      <c r="F547" s="10" t="s">
        <v>2309</v>
      </c>
      <c r="G547" s="10" t="s">
        <v>12</v>
      </c>
      <c r="H547" t="s">
        <v>19</v>
      </c>
      <c r="I547" s="10" t="s">
        <v>14</v>
      </c>
      <c r="J547" s="10" t="s">
        <v>1305</v>
      </c>
    </row>
    <row r="548" spans="1:10" x14ac:dyDescent="0.3">
      <c r="A548" s="10">
        <v>195310</v>
      </c>
      <c r="B548" s="20">
        <v>44958</v>
      </c>
      <c r="C548" s="10" t="s">
        <v>656</v>
      </c>
      <c r="D548" s="21">
        <v>2500</v>
      </c>
      <c r="E548" s="10" t="s">
        <v>10</v>
      </c>
      <c r="F548" s="10" t="s">
        <v>2309</v>
      </c>
      <c r="G548" s="10" t="s">
        <v>12</v>
      </c>
      <c r="H548" t="s">
        <v>19</v>
      </c>
      <c r="I548" s="10" t="s">
        <v>14</v>
      </c>
      <c r="J548" s="10" t="s">
        <v>626</v>
      </c>
    </row>
    <row r="549" spans="1:10" x14ac:dyDescent="0.3">
      <c r="A549" s="10">
        <v>195311</v>
      </c>
      <c r="B549" s="20">
        <v>44958</v>
      </c>
      <c r="C549" s="10" t="s">
        <v>656</v>
      </c>
      <c r="D549" s="21">
        <v>4500</v>
      </c>
      <c r="E549" s="10" t="s">
        <v>10</v>
      </c>
      <c r="F549" s="10" t="s">
        <v>2309</v>
      </c>
      <c r="G549" s="10" t="s">
        <v>12</v>
      </c>
      <c r="H549" t="s">
        <v>13</v>
      </c>
      <c r="I549" s="10" t="s">
        <v>14</v>
      </c>
      <c r="J549" s="10" t="s">
        <v>614</v>
      </c>
    </row>
    <row r="550" spans="1:10" x14ac:dyDescent="0.3">
      <c r="A550" s="10">
        <v>195316</v>
      </c>
      <c r="B550" s="20">
        <v>44958</v>
      </c>
      <c r="C550" s="10" t="s">
        <v>2020</v>
      </c>
      <c r="D550" s="21">
        <v>1000</v>
      </c>
      <c r="E550" s="10" t="s">
        <v>10</v>
      </c>
      <c r="F550" s="10" t="s">
        <v>2318</v>
      </c>
      <c r="G550" s="10" t="s">
        <v>12</v>
      </c>
      <c r="H550" t="s">
        <v>13</v>
      </c>
      <c r="I550" s="10" t="s">
        <v>14</v>
      </c>
      <c r="J550" s="10" t="s">
        <v>270</v>
      </c>
    </row>
    <row r="551" spans="1:10" x14ac:dyDescent="0.3">
      <c r="A551" s="10">
        <v>195317</v>
      </c>
      <c r="B551" s="20">
        <v>44958</v>
      </c>
      <c r="C551" s="10" t="s">
        <v>1602</v>
      </c>
      <c r="D551" s="21">
        <v>4000</v>
      </c>
      <c r="E551" s="10" t="s">
        <v>10</v>
      </c>
      <c r="F551" s="10" t="s">
        <v>2318</v>
      </c>
      <c r="G551" s="10" t="s">
        <v>12</v>
      </c>
      <c r="H551" t="s">
        <v>13</v>
      </c>
      <c r="I551" s="10" t="s">
        <v>14</v>
      </c>
      <c r="J551" s="10" t="s">
        <v>85</v>
      </c>
    </row>
    <row r="552" spans="1:10" x14ac:dyDescent="0.3">
      <c r="A552" s="10">
        <v>195319</v>
      </c>
      <c r="B552" s="20">
        <v>44958</v>
      </c>
      <c r="C552" s="10" t="s">
        <v>53</v>
      </c>
      <c r="D552" s="21">
        <v>5000</v>
      </c>
      <c r="E552" s="10" t="s">
        <v>10</v>
      </c>
      <c r="F552" s="10" t="s">
        <v>2307</v>
      </c>
      <c r="G552" s="10" t="s">
        <v>12</v>
      </c>
      <c r="H552" t="s">
        <v>13</v>
      </c>
      <c r="I552" s="10" t="s">
        <v>14</v>
      </c>
      <c r="J552" s="10" t="s">
        <v>22</v>
      </c>
    </row>
    <row r="553" spans="1:10" x14ac:dyDescent="0.3">
      <c r="A553" s="10">
        <v>195322</v>
      </c>
      <c r="B553" s="20">
        <v>44958</v>
      </c>
      <c r="C553" s="10" t="s">
        <v>1866</v>
      </c>
      <c r="D553" s="21">
        <v>2000</v>
      </c>
      <c r="E553" s="10" t="s">
        <v>10</v>
      </c>
      <c r="F553" s="10" t="s">
        <v>2307</v>
      </c>
      <c r="G553" s="10" t="s">
        <v>12</v>
      </c>
      <c r="H553" t="s">
        <v>19</v>
      </c>
      <c r="I553" s="10" t="s">
        <v>14</v>
      </c>
      <c r="J553" s="10" t="s">
        <v>1867</v>
      </c>
    </row>
    <row r="554" spans="1:10" x14ac:dyDescent="0.3">
      <c r="A554" s="10">
        <v>195320</v>
      </c>
      <c r="B554" s="20">
        <v>44958</v>
      </c>
      <c r="C554" s="10" t="s">
        <v>1868</v>
      </c>
      <c r="D554" s="21">
        <v>3000</v>
      </c>
      <c r="E554" s="10" t="s">
        <v>10</v>
      </c>
      <c r="F554" s="10" t="s">
        <v>2307</v>
      </c>
      <c r="G554" s="10" t="s">
        <v>12</v>
      </c>
      <c r="H554" t="s">
        <v>13</v>
      </c>
      <c r="I554" s="10" t="s">
        <v>14</v>
      </c>
      <c r="J554" s="10" t="s">
        <v>270</v>
      </c>
    </row>
    <row r="555" spans="1:10" x14ac:dyDescent="0.3">
      <c r="A555" s="10">
        <v>195325</v>
      </c>
      <c r="B555" s="20">
        <v>44958</v>
      </c>
      <c r="C555" s="10" t="s">
        <v>2049</v>
      </c>
      <c r="D555" s="21">
        <v>1000</v>
      </c>
      <c r="E555" s="10" t="s">
        <v>10</v>
      </c>
      <c r="F555" s="10" t="s">
        <v>2329</v>
      </c>
      <c r="G555" s="10" t="s">
        <v>12</v>
      </c>
      <c r="H555" t="s">
        <v>17</v>
      </c>
      <c r="I555" s="10" t="s">
        <v>14</v>
      </c>
      <c r="J555" s="10" t="s">
        <v>1838</v>
      </c>
    </row>
    <row r="556" spans="1:10" x14ac:dyDescent="0.3">
      <c r="A556" s="10">
        <v>195323</v>
      </c>
      <c r="B556" s="20">
        <v>44958</v>
      </c>
      <c r="C556" s="10" t="s">
        <v>2193</v>
      </c>
      <c r="D556" s="21">
        <v>1500</v>
      </c>
      <c r="E556" s="10" t="s">
        <v>10</v>
      </c>
      <c r="F556" s="10" t="s">
        <v>2309</v>
      </c>
      <c r="G556" s="10" t="s">
        <v>12</v>
      </c>
      <c r="H556" t="s">
        <v>19</v>
      </c>
      <c r="I556" s="10" t="s">
        <v>14</v>
      </c>
      <c r="J556" s="10" t="s">
        <v>2195</v>
      </c>
    </row>
    <row r="557" spans="1:10" x14ac:dyDescent="0.3">
      <c r="A557" s="10">
        <v>195306</v>
      </c>
      <c r="B557" s="20">
        <v>44958</v>
      </c>
      <c r="C557" s="10" t="s">
        <v>782</v>
      </c>
      <c r="D557" s="21">
        <v>10000</v>
      </c>
      <c r="E557" s="10" t="s">
        <v>48</v>
      </c>
      <c r="F557" s="10" t="s">
        <v>2309</v>
      </c>
      <c r="G557" s="10" t="s">
        <v>12</v>
      </c>
      <c r="H557" t="s">
        <v>17</v>
      </c>
      <c r="I557" s="10" t="s">
        <v>14</v>
      </c>
      <c r="J557" s="10" t="s">
        <v>743</v>
      </c>
    </row>
    <row r="558" spans="1:10" x14ac:dyDescent="0.3">
      <c r="A558" s="10">
        <v>195308</v>
      </c>
      <c r="B558" s="20">
        <v>44958</v>
      </c>
      <c r="C558" s="10" t="s">
        <v>2180</v>
      </c>
      <c r="D558" s="21">
        <v>4000</v>
      </c>
      <c r="E558" s="10" t="s">
        <v>10</v>
      </c>
      <c r="F558" s="10" t="s">
        <v>2309</v>
      </c>
      <c r="G558" s="10" t="s">
        <v>12</v>
      </c>
      <c r="H558" t="s">
        <v>13</v>
      </c>
      <c r="I558" s="10" t="s">
        <v>14</v>
      </c>
      <c r="J558" s="10" t="s">
        <v>85</v>
      </c>
    </row>
    <row r="559" spans="1:10" x14ac:dyDescent="0.3">
      <c r="A559" s="10">
        <v>195321</v>
      </c>
      <c r="B559" s="20">
        <v>44958</v>
      </c>
      <c r="C559" s="10" t="s">
        <v>1214</v>
      </c>
      <c r="D559" s="21">
        <v>5000</v>
      </c>
      <c r="E559" s="10" t="s">
        <v>10</v>
      </c>
      <c r="F559" s="10" t="s">
        <v>2311</v>
      </c>
      <c r="G559" s="10" t="s">
        <v>12</v>
      </c>
      <c r="H559" t="s">
        <v>17</v>
      </c>
      <c r="I559" s="10" t="s">
        <v>14</v>
      </c>
      <c r="J559" s="10" t="s">
        <v>503</v>
      </c>
    </row>
    <row r="560" spans="1:10" x14ac:dyDescent="0.3">
      <c r="A560" s="10">
        <v>195324</v>
      </c>
      <c r="B560" s="20">
        <v>44958</v>
      </c>
      <c r="C560" s="10" t="s">
        <v>2193</v>
      </c>
      <c r="D560" s="21">
        <v>1500</v>
      </c>
      <c r="E560" s="10" t="s">
        <v>10</v>
      </c>
      <c r="F560" s="10" t="s">
        <v>2309</v>
      </c>
      <c r="G560" s="10" t="s">
        <v>12</v>
      </c>
      <c r="H560" t="s">
        <v>19</v>
      </c>
      <c r="I560" s="10" t="s">
        <v>14</v>
      </c>
      <c r="J560" s="10" t="s">
        <v>2194</v>
      </c>
    </row>
    <row r="561" spans="1:10" x14ac:dyDescent="0.3">
      <c r="A561" s="10">
        <v>195334</v>
      </c>
      <c r="B561" s="20">
        <v>44959</v>
      </c>
      <c r="C561" s="10" t="s">
        <v>2202</v>
      </c>
      <c r="D561" s="21">
        <v>4000</v>
      </c>
      <c r="E561" s="10" t="s">
        <v>10</v>
      </c>
      <c r="F561" s="10" t="s">
        <v>2309</v>
      </c>
      <c r="G561" s="10" t="s">
        <v>12</v>
      </c>
      <c r="H561" t="s">
        <v>19</v>
      </c>
      <c r="I561" s="10" t="s">
        <v>14</v>
      </c>
      <c r="J561" s="10" t="s">
        <v>149</v>
      </c>
    </row>
    <row r="562" spans="1:10" x14ac:dyDescent="0.3">
      <c r="A562" s="10">
        <v>195349</v>
      </c>
      <c r="B562" s="20">
        <v>44959</v>
      </c>
      <c r="C562" s="10" t="s">
        <v>2203</v>
      </c>
      <c r="D562" s="21">
        <v>2000</v>
      </c>
      <c r="E562" s="10" t="s">
        <v>10</v>
      </c>
      <c r="F562" s="10" t="s">
        <v>2309</v>
      </c>
      <c r="G562" s="10" t="s">
        <v>12</v>
      </c>
      <c r="H562" t="s">
        <v>13</v>
      </c>
      <c r="I562" s="10" t="s">
        <v>14</v>
      </c>
      <c r="J562" s="10" t="s">
        <v>249</v>
      </c>
    </row>
    <row r="563" spans="1:10" x14ac:dyDescent="0.3">
      <c r="A563" s="10">
        <v>195336</v>
      </c>
      <c r="B563" s="20">
        <v>44959</v>
      </c>
      <c r="C563" s="10" t="s">
        <v>1726</v>
      </c>
      <c r="D563" s="21">
        <v>2500</v>
      </c>
      <c r="E563" s="10" t="s">
        <v>10</v>
      </c>
      <c r="F563" s="10" t="s">
        <v>2309</v>
      </c>
      <c r="G563" s="10" t="s">
        <v>12</v>
      </c>
      <c r="H563" t="s">
        <v>13</v>
      </c>
      <c r="I563" s="10" t="s">
        <v>14</v>
      </c>
      <c r="J563" s="10" t="s">
        <v>624</v>
      </c>
    </row>
    <row r="564" spans="1:10" x14ac:dyDescent="0.3">
      <c r="A564" s="10">
        <v>195348</v>
      </c>
      <c r="B564" s="20">
        <v>44959</v>
      </c>
      <c r="C564" s="10" t="s">
        <v>2173</v>
      </c>
      <c r="D564" s="21">
        <v>2500</v>
      </c>
      <c r="E564" s="10" t="s">
        <v>10</v>
      </c>
      <c r="F564" s="10" t="s">
        <v>2309</v>
      </c>
      <c r="G564" s="10" t="s">
        <v>12</v>
      </c>
      <c r="H564" t="s">
        <v>19</v>
      </c>
      <c r="I564" s="10" t="s">
        <v>14</v>
      </c>
      <c r="J564" s="10" t="s">
        <v>149</v>
      </c>
    </row>
    <row r="565" spans="1:10" x14ac:dyDescent="0.3">
      <c r="A565" s="10">
        <v>195328</v>
      </c>
      <c r="B565" s="20">
        <v>44959</v>
      </c>
      <c r="C565" s="10" t="s">
        <v>2162</v>
      </c>
      <c r="D565" s="21">
        <v>5000</v>
      </c>
      <c r="E565" s="10" t="s">
        <v>10</v>
      </c>
      <c r="F565" s="10" t="s">
        <v>2309</v>
      </c>
      <c r="G565" s="10" t="s">
        <v>12</v>
      </c>
      <c r="H565" t="s">
        <v>19</v>
      </c>
      <c r="I565" s="10" t="s">
        <v>14</v>
      </c>
      <c r="J565" s="10" t="s">
        <v>614</v>
      </c>
    </row>
    <row r="566" spans="1:10" x14ac:dyDescent="0.3">
      <c r="A566" s="10">
        <v>195331</v>
      </c>
      <c r="B566" s="20">
        <v>44959</v>
      </c>
      <c r="C566" s="10" t="s">
        <v>2201</v>
      </c>
      <c r="D566" s="21">
        <v>2500</v>
      </c>
      <c r="E566" s="10" t="s">
        <v>10</v>
      </c>
      <c r="F566" s="10" t="s">
        <v>2309</v>
      </c>
      <c r="G566" s="10" t="s">
        <v>12</v>
      </c>
      <c r="H566" t="s">
        <v>17</v>
      </c>
      <c r="I566" s="10" t="s">
        <v>14</v>
      </c>
      <c r="J566" s="10" t="s">
        <v>84</v>
      </c>
    </row>
    <row r="567" spans="1:10" x14ac:dyDescent="0.3">
      <c r="A567" s="10">
        <v>195329</v>
      </c>
      <c r="B567" s="20">
        <v>44959</v>
      </c>
      <c r="C567" s="10" t="s">
        <v>2204</v>
      </c>
      <c r="D567" s="21">
        <v>2000</v>
      </c>
      <c r="E567" s="10" t="s">
        <v>10</v>
      </c>
      <c r="F567" s="10" t="s">
        <v>2309</v>
      </c>
      <c r="G567" s="10" t="s">
        <v>12</v>
      </c>
      <c r="H567" t="s">
        <v>19</v>
      </c>
      <c r="I567" s="10" t="s">
        <v>14</v>
      </c>
      <c r="J567" s="10" t="s">
        <v>74</v>
      </c>
    </row>
    <row r="568" spans="1:10" x14ac:dyDescent="0.3">
      <c r="A568" s="10">
        <v>195333</v>
      </c>
      <c r="B568" s="20">
        <v>44959</v>
      </c>
      <c r="C568" s="10" t="s">
        <v>2202</v>
      </c>
      <c r="D568" s="21">
        <v>10000</v>
      </c>
      <c r="E568" s="10" t="s">
        <v>10</v>
      </c>
      <c r="F568" s="10" t="s">
        <v>2309</v>
      </c>
      <c r="G568" s="10" t="s">
        <v>12</v>
      </c>
      <c r="H568" t="s">
        <v>19</v>
      </c>
      <c r="I568" s="10" t="s">
        <v>14</v>
      </c>
      <c r="J568" s="10" t="s">
        <v>614</v>
      </c>
    </row>
    <row r="569" spans="1:10" x14ac:dyDescent="0.3">
      <c r="A569" s="10">
        <v>195326</v>
      </c>
      <c r="B569" s="20">
        <v>44959</v>
      </c>
      <c r="C569" s="10" t="s">
        <v>2206</v>
      </c>
      <c r="D569" s="21">
        <v>5000</v>
      </c>
      <c r="E569" s="10" t="s">
        <v>10</v>
      </c>
      <c r="F569" s="10" t="s">
        <v>2309</v>
      </c>
      <c r="G569" s="10" t="s">
        <v>12</v>
      </c>
      <c r="H569" t="s">
        <v>19</v>
      </c>
      <c r="I569" s="10" t="s">
        <v>14</v>
      </c>
      <c r="J569" s="10" t="s">
        <v>614</v>
      </c>
    </row>
    <row r="570" spans="1:10" x14ac:dyDescent="0.3">
      <c r="A570" s="10">
        <v>195332</v>
      </c>
      <c r="B570" s="20">
        <v>44959</v>
      </c>
      <c r="C570" s="10" t="s">
        <v>666</v>
      </c>
      <c r="D570" s="21">
        <v>9000</v>
      </c>
      <c r="E570" s="10" t="s">
        <v>10</v>
      </c>
      <c r="F570" s="10" t="s">
        <v>2309</v>
      </c>
      <c r="G570" s="10" t="s">
        <v>12</v>
      </c>
      <c r="H570" t="s">
        <v>19</v>
      </c>
      <c r="I570" s="10" t="s">
        <v>14</v>
      </c>
      <c r="J570" s="10" t="s">
        <v>614</v>
      </c>
    </row>
    <row r="571" spans="1:10" x14ac:dyDescent="0.3">
      <c r="A571" s="10">
        <v>195330</v>
      </c>
      <c r="B571" s="20">
        <v>44959</v>
      </c>
      <c r="C571" s="10" t="s">
        <v>2201</v>
      </c>
      <c r="D571" s="21">
        <v>2500</v>
      </c>
      <c r="E571" s="10" t="s">
        <v>10</v>
      </c>
      <c r="F571" s="10" t="s">
        <v>2309</v>
      </c>
      <c r="G571" s="10" t="s">
        <v>12</v>
      </c>
      <c r="H571" t="s">
        <v>13</v>
      </c>
      <c r="I571" s="10" t="s">
        <v>14</v>
      </c>
      <c r="J571" s="10" t="s">
        <v>187</v>
      </c>
    </row>
    <row r="572" spans="1:10" x14ac:dyDescent="0.3">
      <c r="A572" s="10">
        <v>195335</v>
      </c>
      <c r="B572" s="20">
        <v>44959</v>
      </c>
      <c r="C572" s="10" t="s">
        <v>2202</v>
      </c>
      <c r="D572" s="21">
        <v>3000</v>
      </c>
      <c r="E572" s="10" t="s">
        <v>10</v>
      </c>
      <c r="F572" s="10" t="s">
        <v>2309</v>
      </c>
      <c r="G572" s="10" t="s">
        <v>12</v>
      </c>
      <c r="H572" t="s">
        <v>13</v>
      </c>
      <c r="I572" s="10" t="s">
        <v>14</v>
      </c>
      <c r="J572" s="10" t="s">
        <v>187</v>
      </c>
    </row>
    <row r="573" spans="1:10" x14ac:dyDescent="0.3">
      <c r="A573" s="10">
        <v>195327</v>
      </c>
      <c r="B573" s="20">
        <v>44959</v>
      </c>
      <c r="C573" s="10" t="s">
        <v>2205</v>
      </c>
      <c r="D573" s="21">
        <v>5000</v>
      </c>
      <c r="E573" s="10" t="s">
        <v>10</v>
      </c>
      <c r="F573" s="10" t="s">
        <v>2309</v>
      </c>
      <c r="G573" s="10" t="s">
        <v>12</v>
      </c>
      <c r="H573" t="s">
        <v>19</v>
      </c>
      <c r="I573" s="10" t="s">
        <v>14</v>
      </c>
      <c r="J573" s="10" t="s">
        <v>621</v>
      </c>
    </row>
    <row r="574" spans="1:10" x14ac:dyDescent="0.3">
      <c r="A574" s="10">
        <v>195337</v>
      </c>
      <c r="B574" s="20">
        <v>44959</v>
      </c>
      <c r="C574" s="10" t="s">
        <v>190</v>
      </c>
      <c r="D574" s="21">
        <v>1000</v>
      </c>
      <c r="E574" s="10" t="s">
        <v>10</v>
      </c>
      <c r="F574" s="10" t="s">
        <v>2311</v>
      </c>
      <c r="G574" s="10" t="s">
        <v>12</v>
      </c>
      <c r="H574" t="s">
        <v>19</v>
      </c>
      <c r="I574" s="10" t="s">
        <v>14</v>
      </c>
      <c r="J574" s="10" t="s">
        <v>585</v>
      </c>
    </row>
    <row r="575" spans="1:10" x14ac:dyDescent="0.3">
      <c r="A575" s="10">
        <v>195352</v>
      </c>
      <c r="B575" s="20">
        <v>44959</v>
      </c>
      <c r="C575" s="10" t="s">
        <v>1871</v>
      </c>
      <c r="D575" s="21">
        <v>10000</v>
      </c>
      <c r="E575" s="10" t="s">
        <v>10</v>
      </c>
      <c r="F575" s="10" t="s">
        <v>2307</v>
      </c>
      <c r="G575" s="10" t="s">
        <v>12</v>
      </c>
      <c r="H575" t="s">
        <v>17</v>
      </c>
      <c r="I575" s="10" t="s">
        <v>14</v>
      </c>
      <c r="J575" s="10" t="s">
        <v>40</v>
      </c>
    </row>
    <row r="576" spans="1:10" x14ac:dyDescent="0.3">
      <c r="A576" s="10">
        <v>195344</v>
      </c>
      <c r="B576" s="20">
        <v>44959</v>
      </c>
      <c r="C576" s="10" t="s">
        <v>1153</v>
      </c>
      <c r="D576" s="21">
        <v>3000</v>
      </c>
      <c r="E576" s="10" t="s">
        <v>10</v>
      </c>
      <c r="F576" s="10" t="s">
        <v>2318</v>
      </c>
      <c r="G576" s="10" t="s">
        <v>88</v>
      </c>
      <c r="H576" t="s">
        <v>19</v>
      </c>
      <c r="I576" s="10" t="s">
        <v>14</v>
      </c>
      <c r="J576" s="10" t="s">
        <v>288</v>
      </c>
    </row>
    <row r="577" spans="1:10" x14ac:dyDescent="0.3">
      <c r="A577" s="10">
        <v>195338</v>
      </c>
      <c r="B577" s="20">
        <v>44959</v>
      </c>
      <c r="C577" s="10" t="s">
        <v>1135</v>
      </c>
      <c r="D577" s="21">
        <v>20000</v>
      </c>
      <c r="E577" s="10" t="s">
        <v>48</v>
      </c>
      <c r="F577" s="10" t="s">
        <v>2318</v>
      </c>
      <c r="G577" s="10" t="s">
        <v>88</v>
      </c>
      <c r="H577" t="s">
        <v>17</v>
      </c>
      <c r="I577" s="10" t="s">
        <v>14</v>
      </c>
      <c r="J577" s="10" t="s">
        <v>1993</v>
      </c>
    </row>
    <row r="578" spans="1:10" x14ac:dyDescent="0.3">
      <c r="A578" s="10">
        <v>195351</v>
      </c>
      <c r="B578" s="20">
        <v>44959</v>
      </c>
      <c r="C578" s="10" t="s">
        <v>1870</v>
      </c>
      <c r="D578" s="21">
        <v>4000</v>
      </c>
      <c r="E578" s="10" t="s">
        <v>10</v>
      </c>
      <c r="F578" s="10" t="s">
        <v>2307</v>
      </c>
      <c r="G578" s="10" t="s">
        <v>12</v>
      </c>
      <c r="H578" t="s">
        <v>13</v>
      </c>
      <c r="I578" s="10" t="s">
        <v>14</v>
      </c>
      <c r="J578" s="10" t="s">
        <v>250</v>
      </c>
    </row>
    <row r="579" spans="1:10" x14ac:dyDescent="0.3">
      <c r="A579" s="10">
        <v>195356</v>
      </c>
      <c r="B579" s="20">
        <v>44959</v>
      </c>
      <c r="C579" s="10" t="s">
        <v>1029</v>
      </c>
      <c r="D579" s="21">
        <v>10000</v>
      </c>
      <c r="E579" s="10" t="s">
        <v>10</v>
      </c>
      <c r="F579" s="10" t="s">
        <v>2307</v>
      </c>
      <c r="G579" s="10" t="s">
        <v>12</v>
      </c>
      <c r="H579" t="s">
        <v>17</v>
      </c>
      <c r="I579" s="10" t="s">
        <v>14</v>
      </c>
      <c r="J579" s="10" t="s">
        <v>1859</v>
      </c>
    </row>
    <row r="580" spans="1:10" x14ac:dyDescent="0.3">
      <c r="A580" s="10">
        <v>195355</v>
      </c>
      <c r="B580" s="20">
        <v>44959</v>
      </c>
      <c r="C580" s="10" t="s">
        <v>1029</v>
      </c>
      <c r="D580" s="21">
        <v>10000</v>
      </c>
      <c r="E580" s="10" t="s">
        <v>10</v>
      </c>
      <c r="F580" s="10" t="s">
        <v>2307</v>
      </c>
      <c r="G580" s="10" t="s">
        <v>12</v>
      </c>
      <c r="H580" t="s">
        <v>17</v>
      </c>
      <c r="I580" s="10" t="s">
        <v>14</v>
      </c>
      <c r="J580" s="10" t="s">
        <v>416</v>
      </c>
    </row>
    <row r="581" spans="1:10" x14ac:dyDescent="0.3">
      <c r="A581" s="10">
        <v>195350</v>
      </c>
      <c r="B581" s="20">
        <v>44959</v>
      </c>
      <c r="C581" s="10" t="s">
        <v>1869</v>
      </c>
      <c r="D581" s="21">
        <v>2000</v>
      </c>
      <c r="E581" s="10" t="s">
        <v>10</v>
      </c>
      <c r="F581" s="10" t="s">
        <v>2307</v>
      </c>
      <c r="G581" s="10" t="s">
        <v>12</v>
      </c>
      <c r="H581" t="s">
        <v>17</v>
      </c>
      <c r="I581" s="10" t="s">
        <v>14</v>
      </c>
      <c r="J581" s="10" t="s">
        <v>33</v>
      </c>
    </row>
    <row r="582" spans="1:10" x14ac:dyDescent="0.3">
      <c r="A582" s="10">
        <v>195342</v>
      </c>
      <c r="B582" s="20">
        <v>44959</v>
      </c>
      <c r="C582" s="10" t="s">
        <v>2015</v>
      </c>
      <c r="D582" s="21">
        <v>1000</v>
      </c>
      <c r="E582" s="10" t="s">
        <v>10</v>
      </c>
      <c r="F582" s="10" t="s">
        <v>2318</v>
      </c>
      <c r="G582" s="10" t="s">
        <v>88</v>
      </c>
      <c r="H582" t="s">
        <v>13</v>
      </c>
      <c r="I582" s="10" t="s">
        <v>14</v>
      </c>
      <c r="J582" s="10" t="s">
        <v>303</v>
      </c>
    </row>
    <row r="583" spans="1:10" x14ac:dyDescent="0.3">
      <c r="A583" s="10">
        <v>195339</v>
      </c>
      <c r="B583" s="20">
        <v>44959</v>
      </c>
      <c r="C583" s="10" t="s">
        <v>2018</v>
      </c>
      <c r="D583" s="21">
        <v>1000</v>
      </c>
      <c r="E583" s="10" t="s">
        <v>10</v>
      </c>
      <c r="F583" s="10" t="s">
        <v>2318</v>
      </c>
      <c r="G583" s="10" t="s">
        <v>88</v>
      </c>
      <c r="H583" t="s">
        <v>19</v>
      </c>
      <c r="I583" s="10" t="s">
        <v>14</v>
      </c>
      <c r="J583" s="10" t="s">
        <v>1965</v>
      </c>
    </row>
    <row r="584" spans="1:10" x14ac:dyDescent="0.3">
      <c r="A584" s="10">
        <v>195340</v>
      </c>
      <c r="B584" s="20">
        <v>44959</v>
      </c>
      <c r="C584" s="10" t="s">
        <v>638</v>
      </c>
      <c r="D584" s="21">
        <v>2500</v>
      </c>
      <c r="E584" s="10" t="s">
        <v>10</v>
      </c>
      <c r="F584" s="10" t="s">
        <v>2318</v>
      </c>
      <c r="G584" s="10" t="s">
        <v>88</v>
      </c>
      <c r="H584" t="s">
        <v>19</v>
      </c>
      <c r="I584" s="10" t="s">
        <v>14</v>
      </c>
      <c r="J584" s="10" t="s">
        <v>1965</v>
      </c>
    </row>
    <row r="585" spans="1:10" x14ac:dyDescent="0.3">
      <c r="A585" s="10">
        <v>195341</v>
      </c>
      <c r="B585" s="20">
        <v>44959</v>
      </c>
      <c r="C585" s="10" t="s">
        <v>638</v>
      </c>
      <c r="D585" s="21">
        <v>2500</v>
      </c>
      <c r="E585" s="10" t="s">
        <v>10</v>
      </c>
      <c r="F585" s="10" t="s">
        <v>2318</v>
      </c>
      <c r="G585" s="10" t="s">
        <v>88</v>
      </c>
      <c r="H585" t="s">
        <v>19</v>
      </c>
      <c r="I585" s="10" t="s">
        <v>14</v>
      </c>
      <c r="J585" s="10" t="s">
        <v>2019</v>
      </c>
    </row>
    <row r="586" spans="1:10" x14ac:dyDescent="0.3">
      <c r="A586" s="10">
        <v>195347</v>
      </c>
      <c r="B586" s="20">
        <v>44959</v>
      </c>
      <c r="C586" s="10" t="s">
        <v>2017</v>
      </c>
      <c r="D586" s="21">
        <v>2000</v>
      </c>
      <c r="E586" s="10" t="s">
        <v>10</v>
      </c>
      <c r="F586" s="10" t="s">
        <v>2318</v>
      </c>
      <c r="G586" s="10" t="s">
        <v>12</v>
      </c>
      <c r="H586" t="s">
        <v>19</v>
      </c>
      <c r="I586" s="10" t="s">
        <v>14</v>
      </c>
      <c r="J586" s="10" t="s">
        <v>2016</v>
      </c>
    </row>
    <row r="587" spans="1:10" x14ac:dyDescent="0.3">
      <c r="A587" s="10">
        <v>195343</v>
      </c>
      <c r="B587" s="20">
        <v>44959</v>
      </c>
      <c r="C587" s="10" t="s">
        <v>1153</v>
      </c>
      <c r="D587" s="21">
        <v>2000</v>
      </c>
      <c r="E587" s="10" t="s">
        <v>10</v>
      </c>
      <c r="F587" s="10" t="s">
        <v>2318</v>
      </c>
      <c r="G587" s="10" t="s">
        <v>88</v>
      </c>
      <c r="H587" t="s">
        <v>19</v>
      </c>
      <c r="I587" s="10" t="s">
        <v>14</v>
      </c>
      <c r="J587" s="10" t="s">
        <v>2016</v>
      </c>
    </row>
    <row r="588" spans="1:10" x14ac:dyDescent="0.3">
      <c r="A588" s="10">
        <v>195345</v>
      </c>
      <c r="B588" s="20">
        <v>44959</v>
      </c>
      <c r="C588" s="10" t="s">
        <v>1604</v>
      </c>
      <c r="D588" s="21">
        <v>1000</v>
      </c>
      <c r="E588" s="10" t="s">
        <v>10</v>
      </c>
      <c r="F588" s="10" t="s">
        <v>2318</v>
      </c>
      <c r="G588" s="10" t="s">
        <v>12</v>
      </c>
      <c r="H588" t="s">
        <v>19</v>
      </c>
      <c r="I588" s="10" t="s">
        <v>14</v>
      </c>
      <c r="J588" s="10" t="s">
        <v>1974</v>
      </c>
    </row>
    <row r="589" spans="1:10" x14ac:dyDescent="0.3">
      <c r="A589" s="10">
        <v>195346</v>
      </c>
      <c r="B589" s="20">
        <v>44959</v>
      </c>
      <c r="C589" s="10" t="s">
        <v>297</v>
      </c>
      <c r="D589" s="21">
        <v>2000</v>
      </c>
      <c r="E589" s="10" t="s">
        <v>10</v>
      </c>
      <c r="F589" s="10" t="s">
        <v>2318</v>
      </c>
      <c r="G589" s="10" t="s">
        <v>12</v>
      </c>
      <c r="H589" t="s">
        <v>19</v>
      </c>
      <c r="I589" s="10" t="s">
        <v>14</v>
      </c>
      <c r="J589" s="10" t="s">
        <v>1965</v>
      </c>
    </row>
    <row r="590" spans="1:10" x14ac:dyDescent="0.3">
      <c r="A590" s="10">
        <v>195361</v>
      </c>
      <c r="B590" s="20">
        <v>44960</v>
      </c>
      <c r="C590" s="10" t="s">
        <v>1331</v>
      </c>
      <c r="D590" s="21">
        <v>5000</v>
      </c>
      <c r="E590" s="10" t="s">
        <v>10</v>
      </c>
      <c r="F590" s="10" t="s">
        <v>2309</v>
      </c>
      <c r="G590" s="10" t="s">
        <v>12</v>
      </c>
      <c r="H590" t="s">
        <v>13</v>
      </c>
      <c r="I590" s="10" t="s">
        <v>14</v>
      </c>
      <c r="J590" s="10" t="s">
        <v>85</v>
      </c>
    </row>
    <row r="591" spans="1:10" x14ac:dyDescent="0.3">
      <c r="A591" s="10">
        <v>195371</v>
      </c>
      <c r="B591" s="20">
        <v>44960</v>
      </c>
      <c r="C591" s="10" t="s">
        <v>2200</v>
      </c>
      <c r="D591" s="21">
        <v>10000</v>
      </c>
      <c r="E591" s="10" t="s">
        <v>10</v>
      </c>
      <c r="F591" s="10" t="s">
        <v>2309</v>
      </c>
      <c r="G591" s="10" t="s">
        <v>12</v>
      </c>
      <c r="H591" t="s">
        <v>17</v>
      </c>
      <c r="I591" s="10" t="s">
        <v>14</v>
      </c>
      <c r="J591" s="10" t="s">
        <v>222</v>
      </c>
    </row>
    <row r="592" spans="1:10" x14ac:dyDescent="0.3">
      <c r="A592" s="10">
        <v>195372</v>
      </c>
      <c r="B592" s="20">
        <v>44960</v>
      </c>
      <c r="C592" s="10" t="s">
        <v>789</v>
      </c>
      <c r="D592" s="21">
        <v>2500</v>
      </c>
      <c r="E592" s="10" t="s">
        <v>10</v>
      </c>
      <c r="F592" s="10" t="s">
        <v>2309</v>
      </c>
      <c r="G592" s="10" t="s">
        <v>12</v>
      </c>
      <c r="H592" t="s">
        <v>19</v>
      </c>
      <c r="I592" s="10" t="s">
        <v>14</v>
      </c>
      <c r="J592" s="10" t="s">
        <v>585</v>
      </c>
    </row>
    <row r="593" spans="1:10" x14ac:dyDescent="0.3">
      <c r="A593" s="10">
        <v>195358</v>
      </c>
      <c r="B593" s="20">
        <v>44960</v>
      </c>
      <c r="C593" s="10" t="s">
        <v>1365</v>
      </c>
      <c r="D593" s="21">
        <v>5000</v>
      </c>
      <c r="E593" s="10" t="s">
        <v>10</v>
      </c>
      <c r="F593" s="10" t="s">
        <v>2309</v>
      </c>
      <c r="G593" s="10" t="s">
        <v>12</v>
      </c>
      <c r="H593" t="s">
        <v>17</v>
      </c>
      <c r="I593" s="10" t="s">
        <v>14</v>
      </c>
      <c r="J593" s="10" t="s">
        <v>84</v>
      </c>
    </row>
    <row r="594" spans="1:10" x14ac:dyDescent="0.3">
      <c r="A594" s="10">
        <v>195359</v>
      </c>
      <c r="B594" s="20">
        <v>44960</v>
      </c>
      <c r="C594" s="10" t="s">
        <v>1365</v>
      </c>
      <c r="D594" s="21">
        <v>5000</v>
      </c>
      <c r="E594" s="10" t="s">
        <v>10</v>
      </c>
      <c r="F594" s="10" t="s">
        <v>2309</v>
      </c>
      <c r="G594" s="10" t="s">
        <v>12</v>
      </c>
      <c r="H594" t="s">
        <v>17</v>
      </c>
      <c r="I594" s="10" t="s">
        <v>14</v>
      </c>
      <c r="J594" s="10" t="s">
        <v>632</v>
      </c>
    </row>
    <row r="595" spans="1:10" x14ac:dyDescent="0.3">
      <c r="A595" s="10">
        <v>195360</v>
      </c>
      <c r="B595" s="20">
        <v>44960</v>
      </c>
      <c r="C595" s="10" t="s">
        <v>1331</v>
      </c>
      <c r="D595" s="21">
        <v>5000</v>
      </c>
      <c r="E595" s="10" t="s">
        <v>10</v>
      </c>
      <c r="F595" s="10" t="s">
        <v>2309</v>
      </c>
      <c r="G595" s="10" t="s">
        <v>12</v>
      </c>
      <c r="H595" t="s">
        <v>13</v>
      </c>
      <c r="I595" s="10" t="s">
        <v>14</v>
      </c>
      <c r="J595" s="10" t="s">
        <v>258</v>
      </c>
    </row>
    <row r="596" spans="1:10" x14ac:dyDescent="0.3">
      <c r="A596" s="10">
        <v>195380</v>
      </c>
      <c r="B596" s="20">
        <v>44960</v>
      </c>
      <c r="C596" s="10" t="s">
        <v>2291</v>
      </c>
      <c r="D596" s="21">
        <v>5000</v>
      </c>
      <c r="E596" s="10" t="s">
        <v>10</v>
      </c>
      <c r="F596" s="10" t="s">
        <v>2308</v>
      </c>
      <c r="G596" s="10" t="s">
        <v>12</v>
      </c>
      <c r="H596" t="s">
        <v>17</v>
      </c>
      <c r="I596" s="10" t="s">
        <v>14</v>
      </c>
      <c r="J596" s="10" t="s">
        <v>900</v>
      </c>
    </row>
    <row r="597" spans="1:10" x14ac:dyDescent="0.3">
      <c r="A597" s="10">
        <v>195362</v>
      </c>
      <c r="B597" s="20">
        <v>44960</v>
      </c>
      <c r="C597" s="10" t="s">
        <v>1515</v>
      </c>
      <c r="D597" s="21">
        <v>10000</v>
      </c>
      <c r="E597" s="10" t="s">
        <v>10</v>
      </c>
      <c r="F597" s="10" t="s">
        <v>2308</v>
      </c>
      <c r="G597" s="10" t="s">
        <v>12</v>
      </c>
      <c r="H597" t="s">
        <v>17</v>
      </c>
      <c r="I597" s="10" t="s">
        <v>14</v>
      </c>
      <c r="J597" s="10" t="s">
        <v>900</v>
      </c>
    </row>
    <row r="598" spans="1:10" x14ac:dyDescent="0.3">
      <c r="A598" s="10">
        <v>195363</v>
      </c>
      <c r="B598" s="20">
        <v>44960</v>
      </c>
      <c r="C598" s="10" t="s">
        <v>1018</v>
      </c>
      <c r="D598" s="21">
        <v>4000</v>
      </c>
      <c r="E598" s="10" t="s">
        <v>10</v>
      </c>
      <c r="F598" s="10" t="s">
        <v>2308</v>
      </c>
      <c r="G598" s="10" t="s">
        <v>12</v>
      </c>
      <c r="H598" t="s">
        <v>17</v>
      </c>
      <c r="I598" s="10" t="s">
        <v>14</v>
      </c>
      <c r="J598" s="10" t="s">
        <v>905</v>
      </c>
    </row>
    <row r="599" spans="1:10" x14ac:dyDescent="0.3">
      <c r="A599" s="10">
        <v>195377</v>
      </c>
      <c r="B599" s="20">
        <v>44960</v>
      </c>
      <c r="C599" s="10" t="s">
        <v>1787</v>
      </c>
      <c r="D599" s="21">
        <v>50000</v>
      </c>
      <c r="E599" s="10" t="s">
        <v>48</v>
      </c>
      <c r="F599" s="10" t="s">
        <v>2308</v>
      </c>
      <c r="G599" s="10" t="s">
        <v>12</v>
      </c>
      <c r="H599" t="s">
        <v>17</v>
      </c>
      <c r="I599" s="10" t="s">
        <v>14</v>
      </c>
      <c r="J599" s="10" t="s">
        <v>900</v>
      </c>
    </row>
    <row r="600" spans="1:10" x14ac:dyDescent="0.3">
      <c r="A600" s="10">
        <v>195376</v>
      </c>
      <c r="B600" s="20">
        <v>44960</v>
      </c>
      <c r="C600" s="10" t="s">
        <v>1470</v>
      </c>
      <c r="D600" s="21">
        <v>75000</v>
      </c>
      <c r="E600" s="10" t="s">
        <v>48</v>
      </c>
      <c r="F600" s="10" t="s">
        <v>2308</v>
      </c>
      <c r="G600" s="10" t="s">
        <v>12</v>
      </c>
      <c r="H600" t="s">
        <v>17</v>
      </c>
      <c r="I600" s="10" t="s">
        <v>14</v>
      </c>
      <c r="J600" s="10" t="s">
        <v>900</v>
      </c>
    </row>
    <row r="601" spans="1:10" x14ac:dyDescent="0.3">
      <c r="A601" s="10">
        <v>195378</v>
      </c>
      <c r="B601" s="20">
        <v>44960</v>
      </c>
      <c r="C601" s="10" t="s">
        <v>1787</v>
      </c>
      <c r="D601" s="21">
        <v>5000</v>
      </c>
      <c r="E601" s="10" t="s">
        <v>10</v>
      </c>
      <c r="F601" s="10" t="s">
        <v>2308</v>
      </c>
      <c r="G601" s="10" t="s">
        <v>12</v>
      </c>
      <c r="H601" t="s">
        <v>17</v>
      </c>
      <c r="I601" s="10" t="s">
        <v>14</v>
      </c>
      <c r="J601" s="10" t="s">
        <v>900</v>
      </c>
    </row>
    <row r="602" spans="1:10" x14ac:dyDescent="0.3">
      <c r="A602" s="10">
        <v>195379</v>
      </c>
      <c r="B602" s="20">
        <v>44960</v>
      </c>
      <c r="C602" s="10" t="s">
        <v>2283</v>
      </c>
      <c r="D602" s="21">
        <v>15000</v>
      </c>
      <c r="E602" s="10" t="s">
        <v>10</v>
      </c>
      <c r="F602" s="10" t="s">
        <v>2308</v>
      </c>
      <c r="G602" s="10" t="s">
        <v>12</v>
      </c>
      <c r="H602" t="s">
        <v>17</v>
      </c>
      <c r="I602" s="10" t="s">
        <v>14</v>
      </c>
      <c r="J602" s="10" t="s">
        <v>900</v>
      </c>
    </row>
    <row r="603" spans="1:10" x14ac:dyDescent="0.3">
      <c r="A603" s="10">
        <v>195367</v>
      </c>
      <c r="B603" s="20">
        <v>44960</v>
      </c>
      <c r="C603" s="10" t="s">
        <v>1872</v>
      </c>
      <c r="D603" s="21">
        <v>3000</v>
      </c>
      <c r="E603" s="10" t="s">
        <v>10</v>
      </c>
      <c r="F603" s="10" t="s">
        <v>2307</v>
      </c>
      <c r="G603" s="10" t="s">
        <v>12</v>
      </c>
      <c r="H603" t="s">
        <v>13</v>
      </c>
      <c r="I603" s="10" t="s">
        <v>14</v>
      </c>
      <c r="J603" s="10" t="s">
        <v>80</v>
      </c>
    </row>
    <row r="604" spans="1:10" x14ac:dyDescent="0.3">
      <c r="A604" s="10">
        <v>195368</v>
      </c>
      <c r="B604" s="20">
        <v>44960</v>
      </c>
      <c r="C604" s="10" t="s">
        <v>1561</v>
      </c>
      <c r="D604" s="21">
        <v>1000</v>
      </c>
      <c r="E604" s="10" t="s">
        <v>10</v>
      </c>
      <c r="F604" s="10" t="s">
        <v>2307</v>
      </c>
      <c r="G604" s="10" t="s">
        <v>12</v>
      </c>
      <c r="H604" t="s">
        <v>17</v>
      </c>
      <c r="I604" s="10" t="s">
        <v>14</v>
      </c>
      <c r="J604" s="10" t="s">
        <v>80</v>
      </c>
    </row>
    <row r="605" spans="1:10" x14ac:dyDescent="0.3">
      <c r="A605" s="10">
        <v>195366</v>
      </c>
      <c r="B605" s="20">
        <v>44960</v>
      </c>
      <c r="C605" s="10" t="s">
        <v>274</v>
      </c>
      <c r="D605" s="21">
        <v>10000</v>
      </c>
      <c r="E605" s="10" t="s">
        <v>10</v>
      </c>
      <c r="F605" s="10" t="s">
        <v>2318</v>
      </c>
      <c r="G605" s="10" t="s">
        <v>12</v>
      </c>
      <c r="H605" t="s">
        <v>13</v>
      </c>
      <c r="I605" s="10" t="s">
        <v>14</v>
      </c>
      <c r="J605" s="10" t="s">
        <v>177</v>
      </c>
    </row>
    <row r="606" spans="1:10" x14ac:dyDescent="0.3">
      <c r="A606" s="10">
        <v>195370</v>
      </c>
      <c r="B606" s="20">
        <v>44960</v>
      </c>
      <c r="C606" s="10" t="s">
        <v>227</v>
      </c>
      <c r="D606" s="21">
        <v>10000</v>
      </c>
      <c r="E606" s="10" t="s">
        <v>48</v>
      </c>
      <c r="F606" s="10" t="s">
        <v>2307</v>
      </c>
      <c r="G606" s="10" t="s">
        <v>12</v>
      </c>
      <c r="H606" t="s">
        <v>17</v>
      </c>
      <c r="I606" s="10" t="s">
        <v>14</v>
      </c>
      <c r="J606" s="10" t="s">
        <v>80</v>
      </c>
    </row>
    <row r="607" spans="1:10" x14ac:dyDescent="0.3">
      <c r="A607" s="10">
        <v>195369</v>
      </c>
      <c r="B607" s="20">
        <v>44960</v>
      </c>
      <c r="C607" s="10" t="s">
        <v>86</v>
      </c>
      <c r="D607" s="21">
        <v>2500</v>
      </c>
      <c r="E607" s="10" t="s">
        <v>10</v>
      </c>
      <c r="F607" s="10" t="s">
        <v>2307</v>
      </c>
      <c r="G607" s="10" t="s">
        <v>12</v>
      </c>
      <c r="H607" t="s">
        <v>17</v>
      </c>
      <c r="I607" s="10" t="s">
        <v>14</v>
      </c>
      <c r="J607" s="10" t="s">
        <v>80</v>
      </c>
    </row>
    <row r="608" spans="1:10" x14ac:dyDescent="0.3">
      <c r="A608" s="10">
        <v>195353</v>
      </c>
      <c r="B608" s="20">
        <v>44960</v>
      </c>
      <c r="C608" s="10" t="s">
        <v>172</v>
      </c>
      <c r="D608" s="21">
        <v>60000</v>
      </c>
      <c r="E608" s="10" t="s">
        <v>48</v>
      </c>
      <c r="F608" s="10" t="s">
        <v>2307</v>
      </c>
      <c r="G608" s="10" t="s">
        <v>12</v>
      </c>
      <c r="H608" t="s">
        <v>17</v>
      </c>
      <c r="I608" s="10" t="s">
        <v>14</v>
      </c>
      <c r="J608" s="10" t="s">
        <v>80</v>
      </c>
    </row>
    <row r="609" spans="1:10" x14ac:dyDescent="0.3">
      <c r="A609" s="10">
        <v>195364</v>
      </c>
      <c r="B609" s="20">
        <v>44960</v>
      </c>
      <c r="C609" s="10" t="s">
        <v>37</v>
      </c>
      <c r="D609" s="21">
        <v>100000</v>
      </c>
      <c r="E609" s="10" t="s">
        <v>48</v>
      </c>
      <c r="F609" s="10" t="s">
        <v>2307</v>
      </c>
      <c r="G609" s="10" t="s">
        <v>12</v>
      </c>
      <c r="H609" t="s">
        <v>17</v>
      </c>
      <c r="I609" s="10" t="s">
        <v>14</v>
      </c>
      <c r="J609" s="10" t="s">
        <v>80</v>
      </c>
    </row>
    <row r="610" spans="1:10" x14ac:dyDescent="0.3">
      <c r="A610" s="10">
        <v>195381</v>
      </c>
      <c r="B610" s="20">
        <v>44960</v>
      </c>
      <c r="C610" s="10" t="s">
        <v>1599</v>
      </c>
      <c r="D610" s="21">
        <v>5000</v>
      </c>
      <c r="E610" s="10" t="s">
        <v>48</v>
      </c>
      <c r="F610" s="10" t="s">
        <v>2318</v>
      </c>
      <c r="G610" s="10" t="s">
        <v>12</v>
      </c>
      <c r="H610" t="s">
        <v>17</v>
      </c>
      <c r="I610" s="10" t="s">
        <v>14</v>
      </c>
      <c r="J610" s="10" t="s">
        <v>207</v>
      </c>
    </row>
    <row r="611" spans="1:10" x14ac:dyDescent="0.3">
      <c r="A611" s="10">
        <v>195375</v>
      </c>
      <c r="B611" s="20">
        <v>44960</v>
      </c>
      <c r="C611" s="10" t="s">
        <v>190</v>
      </c>
      <c r="D611" s="21">
        <v>2000</v>
      </c>
      <c r="E611" s="10" t="s">
        <v>10</v>
      </c>
      <c r="F611" s="10" t="s">
        <v>2311</v>
      </c>
      <c r="G611" s="10" t="s">
        <v>12</v>
      </c>
      <c r="H611" t="s">
        <v>17</v>
      </c>
      <c r="I611" s="10" t="s">
        <v>14</v>
      </c>
      <c r="J611" s="10" t="s">
        <v>480</v>
      </c>
    </row>
    <row r="612" spans="1:10" x14ac:dyDescent="0.3">
      <c r="A612" s="10">
        <v>195373</v>
      </c>
      <c r="B612" s="20">
        <v>44960</v>
      </c>
      <c r="C612" s="10" t="s">
        <v>789</v>
      </c>
      <c r="D612" s="21">
        <v>2500</v>
      </c>
      <c r="E612" s="10" t="s">
        <v>10</v>
      </c>
      <c r="F612" s="10" t="s">
        <v>2309</v>
      </c>
      <c r="G612" s="10" t="s">
        <v>12</v>
      </c>
      <c r="H612" t="s">
        <v>13</v>
      </c>
      <c r="I612" s="10" t="s">
        <v>14</v>
      </c>
      <c r="J612" s="10" t="s">
        <v>549</v>
      </c>
    </row>
    <row r="613" spans="1:10" x14ac:dyDescent="0.3">
      <c r="A613" s="10">
        <v>195357</v>
      </c>
      <c r="B613" s="20">
        <v>44960</v>
      </c>
      <c r="C613" s="10" t="s">
        <v>1365</v>
      </c>
      <c r="D613" s="21">
        <v>5000</v>
      </c>
      <c r="E613" s="10" t="s">
        <v>10</v>
      </c>
      <c r="F613" s="10" t="s">
        <v>2309</v>
      </c>
      <c r="G613" s="10" t="s">
        <v>12</v>
      </c>
      <c r="H613" t="s">
        <v>17</v>
      </c>
      <c r="I613" s="10" t="s">
        <v>14</v>
      </c>
      <c r="J613" s="10" t="s">
        <v>258</v>
      </c>
    </row>
    <row r="614" spans="1:10" x14ac:dyDescent="0.3">
      <c r="A614" s="10">
        <v>195374</v>
      </c>
      <c r="B614" s="20">
        <v>44960</v>
      </c>
      <c r="C614" s="10" t="s">
        <v>2127</v>
      </c>
      <c r="D614" s="21">
        <v>1000</v>
      </c>
      <c r="E614" s="10" t="s">
        <v>10</v>
      </c>
      <c r="F614" s="10" t="s">
        <v>2311</v>
      </c>
      <c r="G614" s="10" t="s">
        <v>12</v>
      </c>
      <c r="H614" t="s">
        <v>17</v>
      </c>
      <c r="I614" s="10" t="s">
        <v>14</v>
      </c>
      <c r="J614" s="10" t="s">
        <v>480</v>
      </c>
    </row>
    <row r="615" spans="1:10" x14ac:dyDescent="0.3">
      <c r="A615" s="10">
        <v>195382</v>
      </c>
      <c r="B615" s="20">
        <v>44960</v>
      </c>
      <c r="C615" s="10" t="s">
        <v>655</v>
      </c>
      <c r="D615" s="21">
        <v>1000</v>
      </c>
      <c r="E615" s="10" t="s">
        <v>10</v>
      </c>
      <c r="F615" s="10" t="s">
        <v>2329</v>
      </c>
      <c r="G615" s="10" t="s">
        <v>12</v>
      </c>
      <c r="H615" t="s">
        <v>13</v>
      </c>
      <c r="I615" s="10" t="s">
        <v>14</v>
      </c>
      <c r="J615" s="10" t="s">
        <v>395</v>
      </c>
    </row>
    <row r="616" spans="1:10" x14ac:dyDescent="0.3">
      <c r="A616" s="10">
        <v>195354</v>
      </c>
      <c r="B616" s="20">
        <v>44960</v>
      </c>
      <c r="C616" s="10" t="s">
        <v>2126</v>
      </c>
      <c r="D616" s="21">
        <v>5000</v>
      </c>
      <c r="E616" s="10" t="s">
        <v>10</v>
      </c>
      <c r="F616" s="10" t="s">
        <v>2311</v>
      </c>
      <c r="G616" s="10" t="s">
        <v>12</v>
      </c>
      <c r="H616" t="s">
        <v>17</v>
      </c>
      <c r="I616" s="10" t="s">
        <v>14</v>
      </c>
      <c r="J616" s="10" t="s">
        <v>480</v>
      </c>
    </row>
    <row r="617" spans="1:10" x14ac:dyDescent="0.3">
      <c r="A617" s="10">
        <v>195365</v>
      </c>
      <c r="B617" s="20">
        <v>44960</v>
      </c>
      <c r="C617" s="10" t="s">
        <v>512</v>
      </c>
      <c r="D617" s="21">
        <v>2000</v>
      </c>
      <c r="E617" s="10" t="s">
        <v>10</v>
      </c>
      <c r="F617" s="10" t="s">
        <v>2311</v>
      </c>
      <c r="G617" s="10" t="s">
        <v>12</v>
      </c>
      <c r="H617" t="s">
        <v>17</v>
      </c>
      <c r="I617" s="10" t="s">
        <v>14</v>
      </c>
      <c r="J617" s="10" t="s">
        <v>480</v>
      </c>
    </row>
    <row r="618" spans="1:10" x14ac:dyDescent="0.3">
      <c r="A618" s="10">
        <v>195387</v>
      </c>
      <c r="B618" s="20">
        <v>44961</v>
      </c>
      <c r="C618" s="10" t="s">
        <v>613</v>
      </c>
      <c r="D618" s="21">
        <v>8000</v>
      </c>
      <c r="E618" s="10" t="s">
        <v>48</v>
      </c>
      <c r="F618" s="10" t="s">
        <v>2309</v>
      </c>
      <c r="G618" s="10" t="s">
        <v>12</v>
      </c>
      <c r="H618" t="s">
        <v>17</v>
      </c>
      <c r="I618" s="10" t="s">
        <v>14</v>
      </c>
      <c r="J618" s="10" t="s">
        <v>222</v>
      </c>
    </row>
    <row r="619" spans="1:10" x14ac:dyDescent="0.3">
      <c r="A619" s="10">
        <v>195394</v>
      </c>
      <c r="B619" s="20">
        <v>44961</v>
      </c>
      <c r="C619" s="10" t="s">
        <v>599</v>
      </c>
      <c r="D619" s="21">
        <v>2000</v>
      </c>
      <c r="E619" s="10" t="s">
        <v>10</v>
      </c>
      <c r="F619" s="10" t="s">
        <v>2311</v>
      </c>
      <c r="G619" s="10" t="s">
        <v>12</v>
      </c>
      <c r="H619" t="s">
        <v>19</v>
      </c>
      <c r="I619" s="10" t="s">
        <v>14</v>
      </c>
      <c r="J619" s="10" t="s">
        <v>585</v>
      </c>
    </row>
    <row r="620" spans="1:10" x14ac:dyDescent="0.3">
      <c r="A620" s="10">
        <v>195384</v>
      </c>
      <c r="B620" s="20">
        <v>44961</v>
      </c>
      <c r="C620" s="10" t="s">
        <v>1455</v>
      </c>
      <c r="D620" s="21">
        <v>1000</v>
      </c>
      <c r="E620" s="10" t="s">
        <v>10</v>
      </c>
      <c r="F620" s="10" t="s">
        <v>2317</v>
      </c>
      <c r="G620" s="10" t="s">
        <v>12</v>
      </c>
      <c r="H620" t="s">
        <v>17</v>
      </c>
      <c r="I620" s="10" t="s">
        <v>14</v>
      </c>
      <c r="J620" s="10" t="s">
        <v>222</v>
      </c>
    </row>
    <row r="621" spans="1:10" x14ac:dyDescent="0.3">
      <c r="A621" s="10">
        <v>195383</v>
      </c>
      <c r="B621" s="20">
        <v>44961</v>
      </c>
      <c r="C621" s="10" t="s">
        <v>1466</v>
      </c>
      <c r="D621" s="21">
        <v>5000</v>
      </c>
      <c r="E621" s="10" t="s">
        <v>10</v>
      </c>
      <c r="F621" s="10" t="s">
        <v>2317</v>
      </c>
      <c r="G621" s="10" t="s">
        <v>12</v>
      </c>
      <c r="H621" t="s">
        <v>17</v>
      </c>
      <c r="I621" s="10" t="s">
        <v>14</v>
      </c>
      <c r="J621" s="10" t="s">
        <v>222</v>
      </c>
    </row>
    <row r="622" spans="1:10" x14ac:dyDescent="0.3">
      <c r="A622" s="10">
        <v>195385</v>
      </c>
      <c r="B622" s="20">
        <v>44961</v>
      </c>
      <c r="C622" s="10" t="s">
        <v>1455</v>
      </c>
      <c r="D622" s="21">
        <v>20000</v>
      </c>
      <c r="E622" s="10" t="s">
        <v>48</v>
      </c>
      <c r="F622" s="10" t="s">
        <v>2317</v>
      </c>
      <c r="G622" s="10" t="s">
        <v>12</v>
      </c>
      <c r="H622" t="s">
        <v>17</v>
      </c>
      <c r="I622" s="10" t="s">
        <v>14</v>
      </c>
      <c r="J622" s="10" t="s">
        <v>811</v>
      </c>
    </row>
    <row r="623" spans="1:10" x14ac:dyDescent="0.3">
      <c r="A623" s="10">
        <v>195393</v>
      </c>
      <c r="B623" s="20">
        <v>44961</v>
      </c>
      <c r="C623" s="10" t="s">
        <v>1560</v>
      </c>
      <c r="D623" s="21">
        <v>2000</v>
      </c>
      <c r="E623" s="10" t="s">
        <v>10</v>
      </c>
      <c r="F623" s="10" t="s">
        <v>2307</v>
      </c>
      <c r="G623" s="10" t="s">
        <v>12</v>
      </c>
      <c r="H623" t="s">
        <v>17</v>
      </c>
      <c r="I623" s="10" t="s">
        <v>14</v>
      </c>
      <c r="J623" s="10" t="s">
        <v>207</v>
      </c>
    </row>
    <row r="624" spans="1:10" x14ac:dyDescent="0.3">
      <c r="A624" s="10">
        <v>195391</v>
      </c>
      <c r="B624" s="20">
        <v>44961</v>
      </c>
      <c r="C624" s="10" t="s">
        <v>1873</v>
      </c>
      <c r="D624" s="21">
        <v>5000</v>
      </c>
      <c r="E624" s="10" t="s">
        <v>10</v>
      </c>
      <c r="F624" s="10" t="s">
        <v>2307</v>
      </c>
      <c r="G624" s="10" t="s">
        <v>12</v>
      </c>
      <c r="H624" t="s">
        <v>13</v>
      </c>
      <c r="I624" s="10" t="s">
        <v>14</v>
      </c>
      <c r="J624" s="10" t="s">
        <v>1874</v>
      </c>
    </row>
    <row r="625" spans="1:10" x14ac:dyDescent="0.3">
      <c r="A625" s="10">
        <v>195392</v>
      </c>
      <c r="B625" s="20">
        <v>44961</v>
      </c>
      <c r="C625" s="10" t="s">
        <v>1560</v>
      </c>
      <c r="D625" s="21">
        <v>2000</v>
      </c>
      <c r="E625" s="10" t="s">
        <v>10</v>
      </c>
      <c r="F625" s="10" t="s">
        <v>2307</v>
      </c>
      <c r="G625" s="10" t="s">
        <v>12</v>
      </c>
      <c r="H625" t="s">
        <v>17</v>
      </c>
      <c r="I625" s="10" t="s">
        <v>14</v>
      </c>
      <c r="J625" s="10" t="s">
        <v>1875</v>
      </c>
    </row>
    <row r="626" spans="1:10" x14ac:dyDescent="0.3">
      <c r="A626" s="10">
        <v>195386</v>
      </c>
      <c r="B626" s="20">
        <v>44961</v>
      </c>
      <c r="C626" s="10" t="s">
        <v>1876</v>
      </c>
      <c r="D626" s="21">
        <v>2000</v>
      </c>
      <c r="E626" s="10" t="s">
        <v>10</v>
      </c>
      <c r="F626" s="10" t="s">
        <v>2307</v>
      </c>
      <c r="G626" s="10" t="s">
        <v>12</v>
      </c>
      <c r="H626" t="s">
        <v>17</v>
      </c>
      <c r="I626" s="10" t="s">
        <v>14</v>
      </c>
      <c r="J626" s="10" t="s">
        <v>80</v>
      </c>
    </row>
    <row r="627" spans="1:10" x14ac:dyDescent="0.3">
      <c r="A627" s="10">
        <v>195389</v>
      </c>
      <c r="B627" s="20">
        <v>44961</v>
      </c>
      <c r="C627" s="10" t="s">
        <v>2014</v>
      </c>
      <c r="D627" s="21">
        <v>2000</v>
      </c>
      <c r="E627" s="10" t="s">
        <v>10</v>
      </c>
      <c r="F627" s="10" t="s">
        <v>2318</v>
      </c>
      <c r="G627" s="10" t="s">
        <v>12</v>
      </c>
      <c r="H627" t="s">
        <v>17</v>
      </c>
      <c r="I627" s="10" t="s">
        <v>14</v>
      </c>
      <c r="J627" s="10" t="s">
        <v>207</v>
      </c>
    </row>
    <row r="628" spans="1:10" x14ac:dyDescent="0.3">
      <c r="A628" s="10">
        <v>195390</v>
      </c>
      <c r="B628" s="20">
        <v>44961</v>
      </c>
      <c r="C628" s="10" t="s">
        <v>2014</v>
      </c>
      <c r="D628" s="21">
        <v>1000</v>
      </c>
      <c r="E628" s="10" t="s">
        <v>10</v>
      </c>
      <c r="F628" s="10" t="s">
        <v>2318</v>
      </c>
      <c r="G628" s="10" t="s">
        <v>12</v>
      </c>
      <c r="H628" t="s">
        <v>19</v>
      </c>
      <c r="I628" s="10" t="s">
        <v>14</v>
      </c>
      <c r="J628" s="10" t="s">
        <v>1986</v>
      </c>
    </row>
    <row r="629" spans="1:10" x14ac:dyDescent="0.3">
      <c r="A629" s="10">
        <v>195388</v>
      </c>
      <c r="B629" s="20">
        <v>44961</v>
      </c>
      <c r="C629" s="10" t="s">
        <v>1877</v>
      </c>
      <c r="D629" s="21">
        <v>5000</v>
      </c>
      <c r="E629" s="10" t="s">
        <v>10</v>
      </c>
      <c r="F629" s="10" t="s">
        <v>2307</v>
      </c>
      <c r="G629" s="10" t="s">
        <v>12</v>
      </c>
      <c r="H629" t="s">
        <v>13</v>
      </c>
      <c r="I629" s="10" t="s">
        <v>14</v>
      </c>
      <c r="J629" s="10" t="s">
        <v>522</v>
      </c>
    </row>
    <row r="630" spans="1:10" x14ac:dyDescent="0.3">
      <c r="A630" s="10">
        <v>195407</v>
      </c>
      <c r="B630" s="20">
        <v>44963</v>
      </c>
      <c r="C630" s="10" t="s">
        <v>2241</v>
      </c>
      <c r="D630" s="21">
        <v>5000</v>
      </c>
      <c r="E630" s="10" t="s">
        <v>10</v>
      </c>
      <c r="F630" s="10" t="s">
        <v>2317</v>
      </c>
      <c r="G630" s="10" t="s">
        <v>12</v>
      </c>
      <c r="H630" t="s">
        <v>17</v>
      </c>
      <c r="I630" s="10" t="s">
        <v>14</v>
      </c>
      <c r="J630" s="10" t="s">
        <v>816</v>
      </c>
    </row>
    <row r="631" spans="1:10" x14ac:dyDescent="0.3">
      <c r="A631" s="10">
        <v>195399</v>
      </c>
      <c r="B631" s="20">
        <v>44963</v>
      </c>
      <c r="C631" s="10" t="s">
        <v>2128</v>
      </c>
      <c r="D631" s="21">
        <v>4000</v>
      </c>
      <c r="E631" s="10" t="s">
        <v>10</v>
      </c>
      <c r="F631" s="10" t="s">
        <v>2311</v>
      </c>
      <c r="G631" s="10" t="s">
        <v>88</v>
      </c>
      <c r="H631" t="s">
        <v>17</v>
      </c>
      <c r="I631" s="10" t="s">
        <v>14</v>
      </c>
      <c r="J631" s="10" t="s">
        <v>49</v>
      </c>
    </row>
    <row r="632" spans="1:10" x14ac:dyDescent="0.3">
      <c r="A632" s="10">
        <v>195402</v>
      </c>
      <c r="B632" s="20">
        <v>44963</v>
      </c>
      <c r="C632" s="10" t="s">
        <v>891</v>
      </c>
      <c r="D632" s="21">
        <v>2500</v>
      </c>
      <c r="E632" s="10" t="s">
        <v>10</v>
      </c>
      <c r="F632" s="10" t="s">
        <v>2308</v>
      </c>
      <c r="G632" s="10" t="s">
        <v>88</v>
      </c>
      <c r="H632" t="s">
        <v>17</v>
      </c>
      <c r="I632" s="10" t="s">
        <v>14</v>
      </c>
      <c r="J632" s="10" t="s">
        <v>900</v>
      </c>
    </row>
    <row r="633" spans="1:10" x14ac:dyDescent="0.3">
      <c r="A633" s="10">
        <v>195401</v>
      </c>
      <c r="B633" s="20">
        <v>44963</v>
      </c>
      <c r="C633" s="10" t="s">
        <v>2289</v>
      </c>
      <c r="D633" s="21">
        <v>100000</v>
      </c>
      <c r="E633" s="10" t="s">
        <v>48</v>
      </c>
      <c r="F633" s="10" t="s">
        <v>2308</v>
      </c>
      <c r="G633" s="10" t="s">
        <v>12</v>
      </c>
      <c r="H633" t="s">
        <v>17</v>
      </c>
      <c r="I633" s="10" t="s">
        <v>14</v>
      </c>
      <c r="J633" s="10" t="s">
        <v>2290</v>
      </c>
    </row>
    <row r="634" spans="1:10" x14ac:dyDescent="0.3">
      <c r="A634" s="10">
        <v>195403</v>
      </c>
      <c r="B634" s="20">
        <v>44963</v>
      </c>
      <c r="C634" s="10" t="s">
        <v>891</v>
      </c>
      <c r="D634" s="21">
        <v>2500</v>
      </c>
      <c r="E634" s="10" t="s">
        <v>10</v>
      </c>
      <c r="F634" s="10" t="s">
        <v>2308</v>
      </c>
      <c r="G634" s="10" t="s">
        <v>88</v>
      </c>
      <c r="H634" t="s">
        <v>17</v>
      </c>
      <c r="I634" s="10" t="s">
        <v>14</v>
      </c>
      <c r="J634" s="10" t="s">
        <v>879</v>
      </c>
    </row>
    <row r="635" spans="1:10" x14ac:dyDescent="0.3">
      <c r="A635" s="10">
        <v>195398</v>
      </c>
      <c r="B635" s="20">
        <v>44963</v>
      </c>
      <c r="C635" s="10" t="s">
        <v>2128</v>
      </c>
      <c r="D635" s="21">
        <v>3000</v>
      </c>
      <c r="E635" s="10" t="s">
        <v>10</v>
      </c>
      <c r="F635" s="10" t="s">
        <v>2311</v>
      </c>
      <c r="G635" s="10" t="s">
        <v>88</v>
      </c>
      <c r="H635" t="s">
        <v>17</v>
      </c>
      <c r="I635" s="10" t="s">
        <v>14</v>
      </c>
      <c r="J635" s="10" t="s">
        <v>503</v>
      </c>
    </row>
    <row r="636" spans="1:10" x14ac:dyDescent="0.3">
      <c r="A636" s="10">
        <v>195396</v>
      </c>
      <c r="B636" s="20">
        <v>44963</v>
      </c>
      <c r="C636" s="10" t="s">
        <v>1135</v>
      </c>
      <c r="D636" s="21">
        <v>26000</v>
      </c>
      <c r="E636" s="10" t="s">
        <v>48</v>
      </c>
      <c r="F636" s="10" t="s">
        <v>2318</v>
      </c>
      <c r="G636" s="10" t="s">
        <v>12</v>
      </c>
      <c r="H636" t="s">
        <v>17</v>
      </c>
      <c r="I636" s="10" t="s">
        <v>14</v>
      </c>
      <c r="J636" s="10" t="s">
        <v>1993</v>
      </c>
    </row>
    <row r="637" spans="1:10" x14ac:dyDescent="0.3">
      <c r="A637" s="10">
        <v>195404</v>
      </c>
      <c r="B637" s="20">
        <v>44963</v>
      </c>
      <c r="C637" s="10" t="s">
        <v>234</v>
      </c>
      <c r="D637" s="21">
        <v>5000</v>
      </c>
      <c r="E637" s="10" t="s">
        <v>10</v>
      </c>
      <c r="F637" s="10" t="s">
        <v>2307</v>
      </c>
      <c r="G637" s="10" t="s">
        <v>12</v>
      </c>
      <c r="H637" t="s">
        <v>13</v>
      </c>
      <c r="I637" s="10" t="s">
        <v>14</v>
      </c>
      <c r="J637" s="10" t="s">
        <v>480</v>
      </c>
    </row>
    <row r="638" spans="1:10" x14ac:dyDescent="0.3">
      <c r="A638" s="10">
        <v>195405</v>
      </c>
      <c r="B638" s="20">
        <v>44963</v>
      </c>
      <c r="C638" s="10" t="s">
        <v>1878</v>
      </c>
      <c r="D638" s="21">
        <v>5000</v>
      </c>
      <c r="E638" s="10" t="s">
        <v>10</v>
      </c>
      <c r="F638" s="10" t="s">
        <v>2307</v>
      </c>
      <c r="G638" s="10" t="s">
        <v>12</v>
      </c>
      <c r="H638" t="s">
        <v>13</v>
      </c>
      <c r="I638" s="10" t="s">
        <v>14</v>
      </c>
      <c r="J638" s="10" t="s">
        <v>503</v>
      </c>
    </row>
    <row r="639" spans="1:10" x14ac:dyDescent="0.3">
      <c r="A639" s="10">
        <v>195400</v>
      </c>
      <c r="B639" s="20">
        <v>44963</v>
      </c>
      <c r="C639" s="10" t="s">
        <v>2054</v>
      </c>
      <c r="D639" s="21">
        <v>1000</v>
      </c>
      <c r="E639" s="10" t="s">
        <v>10</v>
      </c>
      <c r="F639" s="10" t="s">
        <v>2329</v>
      </c>
      <c r="G639" s="10" t="s">
        <v>12</v>
      </c>
      <c r="H639" t="s">
        <v>17</v>
      </c>
      <c r="I639" s="10" t="s">
        <v>14</v>
      </c>
      <c r="J639" s="10" t="s">
        <v>222</v>
      </c>
    </row>
    <row r="640" spans="1:10" x14ac:dyDescent="0.3">
      <c r="A640" s="10">
        <v>195397</v>
      </c>
      <c r="B640" s="20">
        <v>44963</v>
      </c>
      <c r="C640" s="10" t="s">
        <v>2128</v>
      </c>
      <c r="D640" s="21">
        <v>3000</v>
      </c>
      <c r="E640" s="10" t="s">
        <v>10</v>
      </c>
      <c r="F640" s="10" t="s">
        <v>2311</v>
      </c>
      <c r="G640" s="10" t="s">
        <v>88</v>
      </c>
      <c r="H640" t="s">
        <v>17</v>
      </c>
      <c r="I640" s="10" t="s">
        <v>14</v>
      </c>
      <c r="J640" s="10" t="s">
        <v>401</v>
      </c>
    </row>
    <row r="641" spans="1:10" x14ac:dyDescent="0.3">
      <c r="A641" s="10">
        <v>195395</v>
      </c>
      <c r="B641" s="20">
        <v>44963</v>
      </c>
      <c r="C641" s="10" t="s">
        <v>2079</v>
      </c>
      <c r="D641" s="21">
        <v>30000</v>
      </c>
      <c r="E641" s="10" t="s">
        <v>48</v>
      </c>
      <c r="F641" s="10" t="s">
        <v>2311</v>
      </c>
      <c r="G641" s="10" t="s">
        <v>12</v>
      </c>
      <c r="H641" t="s">
        <v>17</v>
      </c>
      <c r="I641" s="10" t="s">
        <v>14</v>
      </c>
      <c r="J641" s="10" t="s">
        <v>480</v>
      </c>
    </row>
    <row r="642" spans="1:10" x14ac:dyDescent="0.3">
      <c r="A642" s="10">
        <v>195406</v>
      </c>
      <c r="B642" s="20">
        <v>44963</v>
      </c>
      <c r="C642" s="10" t="s">
        <v>2122</v>
      </c>
      <c r="D642" s="21">
        <v>5000</v>
      </c>
      <c r="E642" s="10" t="s">
        <v>10</v>
      </c>
      <c r="F642" s="10" t="s">
        <v>2311</v>
      </c>
      <c r="G642" s="10" t="s">
        <v>12</v>
      </c>
      <c r="H642" t="s">
        <v>13</v>
      </c>
      <c r="I642" s="10" t="s">
        <v>14</v>
      </c>
      <c r="J642" s="10" t="s">
        <v>480</v>
      </c>
    </row>
    <row r="643" spans="1:10" x14ac:dyDescent="0.3">
      <c r="A643" s="10">
        <v>195411</v>
      </c>
      <c r="B643" s="20">
        <v>44964</v>
      </c>
      <c r="C643" s="10" t="s">
        <v>1443</v>
      </c>
      <c r="D643" s="21">
        <v>5000</v>
      </c>
      <c r="E643" s="10" t="s">
        <v>10</v>
      </c>
      <c r="F643" s="10" t="s">
        <v>2317</v>
      </c>
      <c r="G643" s="10" t="s">
        <v>12</v>
      </c>
      <c r="H643" t="s">
        <v>17</v>
      </c>
      <c r="I643" s="10" t="s">
        <v>14</v>
      </c>
      <c r="J643" s="10" t="s">
        <v>222</v>
      </c>
    </row>
    <row r="644" spans="1:10" x14ac:dyDescent="0.3">
      <c r="A644" s="10">
        <v>195410</v>
      </c>
      <c r="B644" s="20">
        <v>44964</v>
      </c>
      <c r="C644" s="10" t="s">
        <v>1443</v>
      </c>
      <c r="D644" s="21">
        <v>20000</v>
      </c>
      <c r="E644" s="10" t="s">
        <v>48</v>
      </c>
      <c r="F644" s="10" t="s">
        <v>2317</v>
      </c>
      <c r="G644" s="10" t="s">
        <v>12</v>
      </c>
      <c r="H644" t="s">
        <v>17</v>
      </c>
      <c r="I644" s="10" t="s">
        <v>14</v>
      </c>
      <c r="J644" s="10" t="s">
        <v>814</v>
      </c>
    </row>
    <row r="645" spans="1:10" x14ac:dyDescent="0.3">
      <c r="A645" s="10">
        <v>195420</v>
      </c>
      <c r="B645" s="20">
        <v>44964</v>
      </c>
      <c r="C645" s="10" t="s">
        <v>2124</v>
      </c>
      <c r="D645" s="21">
        <v>1000</v>
      </c>
      <c r="E645" s="10" t="s">
        <v>10</v>
      </c>
      <c r="F645" s="10" t="s">
        <v>2311</v>
      </c>
      <c r="G645" s="10" t="s">
        <v>12</v>
      </c>
      <c r="H645" t="s">
        <v>19</v>
      </c>
      <c r="I645" s="10" t="s">
        <v>14</v>
      </c>
      <c r="J645" s="10" t="s">
        <v>585</v>
      </c>
    </row>
    <row r="646" spans="1:10" x14ac:dyDescent="0.3">
      <c r="A646" s="10">
        <v>195421</v>
      </c>
      <c r="B646" s="20">
        <v>44964</v>
      </c>
      <c r="C646" s="10" t="s">
        <v>2292</v>
      </c>
      <c r="D646" s="21">
        <v>50000</v>
      </c>
      <c r="E646" s="10" t="s">
        <v>48</v>
      </c>
      <c r="F646" s="10" t="s">
        <v>2308</v>
      </c>
      <c r="G646" s="10" t="s">
        <v>12</v>
      </c>
      <c r="H646" t="s">
        <v>17</v>
      </c>
      <c r="I646" s="10" t="s">
        <v>14</v>
      </c>
      <c r="J646" s="10" t="s">
        <v>900</v>
      </c>
    </row>
    <row r="647" spans="1:10" x14ac:dyDescent="0.3">
      <c r="A647" s="10">
        <v>195409</v>
      </c>
      <c r="B647" s="20">
        <v>44964</v>
      </c>
      <c r="C647" s="10" t="s">
        <v>2261</v>
      </c>
      <c r="D647" s="21">
        <v>50000</v>
      </c>
      <c r="E647" s="10" t="s">
        <v>48</v>
      </c>
      <c r="F647" s="10" t="s">
        <v>2317</v>
      </c>
      <c r="G647" s="10" t="s">
        <v>12</v>
      </c>
      <c r="H647" t="s">
        <v>17</v>
      </c>
      <c r="I647" s="10" t="s">
        <v>14</v>
      </c>
      <c r="J647" s="10" t="s">
        <v>814</v>
      </c>
    </row>
    <row r="648" spans="1:10" x14ac:dyDescent="0.3">
      <c r="A648" s="10">
        <v>195408</v>
      </c>
      <c r="B648" s="20">
        <v>44964</v>
      </c>
      <c r="C648" s="10" t="s">
        <v>2261</v>
      </c>
      <c r="D648" s="21">
        <v>5000</v>
      </c>
      <c r="E648" s="10" t="s">
        <v>10</v>
      </c>
      <c r="F648" s="10" t="s">
        <v>2317</v>
      </c>
      <c r="G648" s="10" t="s">
        <v>12</v>
      </c>
      <c r="H648" t="s">
        <v>13</v>
      </c>
      <c r="I648" s="10" t="s">
        <v>14</v>
      </c>
      <c r="J648" s="10" t="s">
        <v>824</v>
      </c>
    </row>
    <row r="649" spans="1:10" x14ac:dyDescent="0.3">
      <c r="A649" s="10">
        <v>195416</v>
      </c>
      <c r="B649" s="20">
        <v>44964</v>
      </c>
      <c r="C649" s="10" t="s">
        <v>933</v>
      </c>
      <c r="D649" s="21">
        <v>1000</v>
      </c>
      <c r="E649" s="10" t="s">
        <v>10</v>
      </c>
      <c r="F649" s="10" t="s">
        <v>2307</v>
      </c>
      <c r="G649" s="10" t="s">
        <v>12</v>
      </c>
      <c r="H649" t="s">
        <v>17</v>
      </c>
      <c r="I649" s="10" t="s">
        <v>14</v>
      </c>
      <c r="J649" s="10" t="s">
        <v>585</v>
      </c>
    </row>
    <row r="650" spans="1:10" x14ac:dyDescent="0.3">
      <c r="A650" s="10">
        <v>195414</v>
      </c>
      <c r="B650" s="20">
        <v>44964</v>
      </c>
      <c r="C650" s="10" t="s">
        <v>1139</v>
      </c>
      <c r="D650" s="21">
        <v>2000</v>
      </c>
      <c r="E650" s="10" t="s">
        <v>10</v>
      </c>
      <c r="F650" s="10" t="s">
        <v>2318</v>
      </c>
      <c r="G650" s="10" t="s">
        <v>12</v>
      </c>
      <c r="H650" t="s">
        <v>13</v>
      </c>
      <c r="I650" s="10" t="s">
        <v>14</v>
      </c>
      <c r="J650" s="10" t="s">
        <v>270</v>
      </c>
    </row>
    <row r="651" spans="1:10" x14ac:dyDescent="0.3">
      <c r="A651" s="10">
        <v>195418</v>
      </c>
      <c r="B651" s="20">
        <v>44964</v>
      </c>
      <c r="C651" s="10" t="s">
        <v>931</v>
      </c>
      <c r="D651" s="21">
        <v>2500</v>
      </c>
      <c r="E651" s="10" t="s">
        <v>10</v>
      </c>
      <c r="F651" s="10" t="s">
        <v>2307</v>
      </c>
      <c r="G651" s="10" t="s">
        <v>12</v>
      </c>
      <c r="H651" t="s">
        <v>19</v>
      </c>
      <c r="I651" s="10" t="s">
        <v>14</v>
      </c>
      <c r="J651" s="10" t="s">
        <v>585</v>
      </c>
    </row>
    <row r="652" spans="1:10" x14ac:dyDescent="0.3">
      <c r="A652" s="10">
        <v>195417</v>
      </c>
      <c r="B652" s="20">
        <v>44964</v>
      </c>
      <c r="C652" s="10" t="s">
        <v>933</v>
      </c>
      <c r="D652" s="21">
        <v>1000</v>
      </c>
      <c r="E652" s="10" t="s">
        <v>10</v>
      </c>
      <c r="F652" s="10" t="s">
        <v>2307</v>
      </c>
      <c r="G652" s="10" t="s">
        <v>12</v>
      </c>
      <c r="H652" t="s">
        <v>19</v>
      </c>
      <c r="I652" s="10" t="s">
        <v>14</v>
      </c>
      <c r="J652" s="10" t="s">
        <v>585</v>
      </c>
    </row>
    <row r="653" spans="1:10" x14ac:dyDescent="0.3">
      <c r="A653" s="10">
        <v>195413</v>
      </c>
      <c r="B653" s="20">
        <v>44964</v>
      </c>
      <c r="C653" s="10" t="s">
        <v>2051</v>
      </c>
      <c r="D653" s="21">
        <v>1000</v>
      </c>
      <c r="E653" s="10" t="s">
        <v>10</v>
      </c>
      <c r="F653" s="10" t="s">
        <v>2329</v>
      </c>
      <c r="G653" s="10" t="s">
        <v>12</v>
      </c>
      <c r="H653" t="s">
        <v>19</v>
      </c>
      <c r="I653" s="10" t="s">
        <v>14</v>
      </c>
      <c r="J653" s="10" t="s">
        <v>2053</v>
      </c>
    </row>
    <row r="654" spans="1:10" x14ac:dyDescent="0.3">
      <c r="A654" s="10">
        <v>195419</v>
      </c>
      <c r="B654" s="20">
        <v>44964</v>
      </c>
      <c r="C654" s="10" t="s">
        <v>1214</v>
      </c>
      <c r="D654" s="21">
        <v>3000</v>
      </c>
      <c r="E654" s="10" t="s">
        <v>10</v>
      </c>
      <c r="F654" s="10" t="s">
        <v>2311</v>
      </c>
      <c r="G654" s="10" t="s">
        <v>12</v>
      </c>
      <c r="H654" t="s">
        <v>13</v>
      </c>
      <c r="I654" s="10" t="s">
        <v>14</v>
      </c>
      <c r="J654" s="10" t="s">
        <v>480</v>
      </c>
    </row>
    <row r="655" spans="1:10" x14ac:dyDescent="0.3">
      <c r="A655" s="10">
        <v>195415</v>
      </c>
      <c r="B655" s="20">
        <v>44964</v>
      </c>
      <c r="C655" s="10" t="s">
        <v>1123</v>
      </c>
      <c r="D655" s="21">
        <v>2500</v>
      </c>
      <c r="E655" s="10" t="s">
        <v>10</v>
      </c>
      <c r="F655" s="10" t="s">
        <v>2318</v>
      </c>
      <c r="G655" s="10" t="s">
        <v>12</v>
      </c>
      <c r="H655" t="s">
        <v>13</v>
      </c>
      <c r="I655" s="10" t="s">
        <v>14</v>
      </c>
      <c r="J655" s="10" t="s">
        <v>177</v>
      </c>
    </row>
    <row r="656" spans="1:10" x14ac:dyDescent="0.3">
      <c r="A656" s="10">
        <v>195412</v>
      </c>
      <c r="B656" s="20">
        <v>44964</v>
      </c>
      <c r="C656" s="10" t="s">
        <v>2051</v>
      </c>
      <c r="D656" s="21">
        <v>2000</v>
      </c>
      <c r="E656" s="10" t="s">
        <v>10</v>
      </c>
      <c r="F656" s="10" t="s">
        <v>2329</v>
      </c>
      <c r="G656" s="10" t="s">
        <v>12</v>
      </c>
      <c r="H656" t="s">
        <v>17</v>
      </c>
      <c r="I656" s="10" t="s">
        <v>14</v>
      </c>
      <c r="J656" s="10" t="s">
        <v>2052</v>
      </c>
    </row>
    <row r="657" spans="1:10" x14ac:dyDescent="0.3">
      <c r="A657" s="10">
        <v>195426</v>
      </c>
      <c r="B657" s="20">
        <v>44965</v>
      </c>
      <c r="C657" s="10" t="s">
        <v>2013</v>
      </c>
      <c r="D657" s="21">
        <v>2000</v>
      </c>
      <c r="E657" s="10" t="s">
        <v>10</v>
      </c>
      <c r="F657" s="10" t="s">
        <v>2318</v>
      </c>
      <c r="G657" s="10" t="s">
        <v>12</v>
      </c>
      <c r="H657" t="s">
        <v>13</v>
      </c>
      <c r="I657" s="10" t="s">
        <v>14</v>
      </c>
      <c r="J657" s="10" t="s">
        <v>134</v>
      </c>
    </row>
    <row r="658" spans="1:10" x14ac:dyDescent="0.3">
      <c r="A658" s="10">
        <v>195422</v>
      </c>
      <c r="B658" s="20">
        <v>44965</v>
      </c>
      <c r="C658" s="10" t="s">
        <v>541</v>
      </c>
      <c r="D658" s="21">
        <v>5000</v>
      </c>
      <c r="E658" s="10" t="s">
        <v>10</v>
      </c>
      <c r="F658" s="10" t="s">
        <v>2311</v>
      </c>
      <c r="G658" s="10" t="s">
        <v>12</v>
      </c>
      <c r="H658" t="s">
        <v>17</v>
      </c>
      <c r="I658" s="10" t="s">
        <v>14</v>
      </c>
      <c r="J658" s="10" t="s">
        <v>480</v>
      </c>
    </row>
    <row r="659" spans="1:10" x14ac:dyDescent="0.3">
      <c r="A659" s="10">
        <v>195425</v>
      </c>
      <c r="B659" s="20">
        <v>44965</v>
      </c>
      <c r="C659" s="10" t="s">
        <v>267</v>
      </c>
      <c r="D659" s="21">
        <v>3000</v>
      </c>
      <c r="E659" s="10" t="s">
        <v>10</v>
      </c>
      <c r="F659" s="10" t="s">
        <v>2307</v>
      </c>
      <c r="G659" s="10" t="s">
        <v>12</v>
      </c>
      <c r="H659" t="s">
        <v>17</v>
      </c>
      <c r="I659" s="10" t="s">
        <v>14</v>
      </c>
      <c r="J659" s="10" t="s">
        <v>178</v>
      </c>
    </row>
    <row r="660" spans="1:10" x14ac:dyDescent="0.3">
      <c r="A660" s="10">
        <v>195424</v>
      </c>
      <c r="B660" s="20">
        <v>44965</v>
      </c>
      <c r="C660" s="10" t="s">
        <v>267</v>
      </c>
      <c r="D660" s="21">
        <v>2500</v>
      </c>
      <c r="E660" s="10" t="s">
        <v>10</v>
      </c>
      <c r="F660" s="10" t="s">
        <v>2307</v>
      </c>
      <c r="G660" s="10" t="s">
        <v>12</v>
      </c>
      <c r="H660" t="s">
        <v>13</v>
      </c>
      <c r="I660" s="10" t="s">
        <v>14</v>
      </c>
      <c r="J660" s="10" t="s">
        <v>22</v>
      </c>
    </row>
    <row r="661" spans="1:10" x14ac:dyDescent="0.3">
      <c r="A661" s="10">
        <v>195427</v>
      </c>
      <c r="B661" s="20">
        <v>44965</v>
      </c>
      <c r="C661" s="10" t="s">
        <v>228</v>
      </c>
      <c r="D661" s="21">
        <v>2000</v>
      </c>
      <c r="E661" s="10" t="s">
        <v>10</v>
      </c>
      <c r="F661" s="10" t="s">
        <v>2307</v>
      </c>
      <c r="G661" s="10" t="s">
        <v>12</v>
      </c>
      <c r="H661" t="s">
        <v>17</v>
      </c>
      <c r="I661" s="10" t="s">
        <v>14</v>
      </c>
      <c r="J661" s="10" t="s">
        <v>480</v>
      </c>
    </row>
    <row r="662" spans="1:10" x14ac:dyDescent="0.3">
      <c r="A662" s="10">
        <v>195423</v>
      </c>
      <c r="B662" s="20">
        <v>44965</v>
      </c>
      <c r="C662" s="10" t="s">
        <v>1879</v>
      </c>
      <c r="D662" s="21">
        <v>2000</v>
      </c>
      <c r="E662" s="10" t="s">
        <v>10</v>
      </c>
      <c r="F662" s="10" t="s">
        <v>2307</v>
      </c>
      <c r="G662" s="10" t="s">
        <v>12</v>
      </c>
      <c r="H662" t="s">
        <v>17</v>
      </c>
      <c r="I662" s="10" t="s">
        <v>14</v>
      </c>
      <c r="J662" s="10" t="s">
        <v>480</v>
      </c>
    </row>
    <row r="663" spans="1:10" x14ac:dyDescent="0.3">
      <c r="A663" s="10">
        <v>195431</v>
      </c>
      <c r="B663" s="20">
        <v>44966</v>
      </c>
      <c r="C663" s="10" t="s">
        <v>1290</v>
      </c>
      <c r="D663" s="21">
        <v>50000</v>
      </c>
      <c r="E663" s="10" t="s">
        <v>48</v>
      </c>
      <c r="F663" s="10" t="s">
        <v>2311</v>
      </c>
      <c r="G663" s="10" t="s">
        <v>12</v>
      </c>
      <c r="H663" t="s">
        <v>17</v>
      </c>
      <c r="I663" s="10" t="s">
        <v>14</v>
      </c>
      <c r="J663" s="10" t="s">
        <v>480</v>
      </c>
    </row>
    <row r="664" spans="1:10" x14ac:dyDescent="0.3">
      <c r="A664" s="10">
        <v>195432</v>
      </c>
      <c r="B664" s="20">
        <v>44966</v>
      </c>
      <c r="C664" s="10" t="s">
        <v>2123</v>
      </c>
      <c r="D664" s="21">
        <v>15000</v>
      </c>
      <c r="E664" s="10" t="s">
        <v>48</v>
      </c>
      <c r="F664" s="10" t="s">
        <v>2311</v>
      </c>
      <c r="G664" s="10" t="s">
        <v>12</v>
      </c>
      <c r="H664" t="s">
        <v>17</v>
      </c>
      <c r="I664" s="10" t="s">
        <v>14</v>
      </c>
      <c r="J664" s="10" t="s">
        <v>489</v>
      </c>
    </row>
    <row r="665" spans="1:10" x14ac:dyDescent="0.3">
      <c r="A665" s="10">
        <v>195430</v>
      </c>
      <c r="B665" s="20">
        <v>44966</v>
      </c>
      <c r="C665" s="10" t="s">
        <v>1680</v>
      </c>
      <c r="D665" s="21">
        <v>2500</v>
      </c>
      <c r="E665" s="10" t="s">
        <v>10</v>
      </c>
      <c r="F665" s="10" t="s">
        <v>2311</v>
      </c>
      <c r="G665" s="10" t="s">
        <v>12</v>
      </c>
      <c r="H665" t="s">
        <v>17</v>
      </c>
      <c r="I665" s="10" t="s">
        <v>14</v>
      </c>
      <c r="J665" s="10" t="s">
        <v>480</v>
      </c>
    </row>
    <row r="666" spans="1:10" x14ac:dyDescent="0.3">
      <c r="A666" s="10">
        <v>195433</v>
      </c>
      <c r="B666" s="20">
        <v>44966</v>
      </c>
      <c r="C666" s="10" t="s">
        <v>1609</v>
      </c>
      <c r="D666" s="21">
        <v>1000</v>
      </c>
      <c r="E666" s="10" t="s">
        <v>10</v>
      </c>
      <c r="F666" s="10" t="s">
        <v>2318</v>
      </c>
      <c r="G666" s="10" t="s">
        <v>12</v>
      </c>
      <c r="H666" t="s">
        <v>17</v>
      </c>
      <c r="I666" s="10" t="s">
        <v>14</v>
      </c>
      <c r="J666" s="10" t="s">
        <v>2011</v>
      </c>
    </row>
    <row r="667" spans="1:10" x14ac:dyDescent="0.3">
      <c r="A667" s="10">
        <v>195434</v>
      </c>
      <c r="B667" s="20">
        <v>44966</v>
      </c>
      <c r="C667" s="10" t="s">
        <v>217</v>
      </c>
      <c r="D667" s="21">
        <v>2500</v>
      </c>
      <c r="E667" s="10" t="s">
        <v>10</v>
      </c>
      <c r="F667" s="10" t="s">
        <v>2307</v>
      </c>
      <c r="G667" s="10" t="s">
        <v>12</v>
      </c>
      <c r="H667" t="s">
        <v>17</v>
      </c>
      <c r="I667" s="10" t="s">
        <v>14</v>
      </c>
      <c r="J667" s="10" t="s">
        <v>480</v>
      </c>
    </row>
    <row r="668" spans="1:10" x14ac:dyDescent="0.3">
      <c r="A668" s="10">
        <v>195435</v>
      </c>
      <c r="B668" s="20">
        <v>44966</v>
      </c>
      <c r="C668" s="10" t="s">
        <v>2012</v>
      </c>
      <c r="D668" s="21">
        <v>2000</v>
      </c>
      <c r="E668" s="10" t="s">
        <v>10</v>
      </c>
      <c r="F668" s="10" t="s">
        <v>2318</v>
      </c>
      <c r="G668" s="10" t="s">
        <v>12</v>
      </c>
      <c r="H668" t="s">
        <v>17</v>
      </c>
      <c r="I668" s="10" t="s">
        <v>14</v>
      </c>
      <c r="J668" s="10" t="s">
        <v>207</v>
      </c>
    </row>
    <row r="669" spans="1:10" x14ac:dyDescent="0.3">
      <c r="A669" s="10">
        <v>195429</v>
      </c>
      <c r="B669" s="20">
        <v>44966</v>
      </c>
      <c r="C669" s="10" t="s">
        <v>546</v>
      </c>
      <c r="D669" s="21">
        <v>1000</v>
      </c>
      <c r="E669" s="10" t="s">
        <v>10</v>
      </c>
      <c r="F669" s="10" t="s">
        <v>2311</v>
      </c>
      <c r="G669" s="10" t="s">
        <v>12</v>
      </c>
      <c r="H669" t="s">
        <v>17</v>
      </c>
      <c r="I669" s="10" t="s">
        <v>14</v>
      </c>
      <c r="J669" s="10" t="s">
        <v>480</v>
      </c>
    </row>
    <row r="670" spans="1:10" x14ac:dyDescent="0.3">
      <c r="A670" s="10">
        <v>195428</v>
      </c>
      <c r="B670" s="20">
        <v>44966</v>
      </c>
      <c r="C670" s="10" t="s">
        <v>546</v>
      </c>
      <c r="D670" s="21">
        <v>10000</v>
      </c>
      <c r="E670" s="10" t="s">
        <v>48</v>
      </c>
      <c r="F670" s="10" t="s">
        <v>2311</v>
      </c>
      <c r="G670" s="10" t="s">
        <v>12</v>
      </c>
      <c r="H670" t="s">
        <v>17</v>
      </c>
      <c r="I670" s="10" t="s">
        <v>14</v>
      </c>
      <c r="J670" s="10" t="s">
        <v>480</v>
      </c>
    </row>
    <row r="671" spans="1:10" x14ac:dyDescent="0.3">
      <c r="A671" s="10">
        <v>195441</v>
      </c>
      <c r="B671" s="20">
        <v>44967</v>
      </c>
      <c r="C671" s="10" t="s">
        <v>2010</v>
      </c>
      <c r="D671" s="21">
        <v>5000</v>
      </c>
      <c r="E671" s="10" t="s">
        <v>10</v>
      </c>
      <c r="F671" s="10" t="s">
        <v>2318</v>
      </c>
      <c r="G671" s="10" t="s">
        <v>12</v>
      </c>
      <c r="H671" t="s">
        <v>17</v>
      </c>
      <c r="I671" s="10" t="s">
        <v>14</v>
      </c>
      <c r="J671" s="10" t="s">
        <v>207</v>
      </c>
    </row>
    <row r="672" spans="1:10" x14ac:dyDescent="0.3">
      <c r="A672" s="10">
        <v>195446</v>
      </c>
      <c r="B672" s="20">
        <v>44967</v>
      </c>
      <c r="C672" s="10" t="s">
        <v>1135</v>
      </c>
      <c r="D672" s="21">
        <v>2500</v>
      </c>
      <c r="E672" s="10" t="s">
        <v>48</v>
      </c>
      <c r="F672" s="10" t="s">
        <v>2318</v>
      </c>
      <c r="G672" s="10" t="s">
        <v>12</v>
      </c>
      <c r="H672" t="s">
        <v>17</v>
      </c>
      <c r="I672" s="10" t="s">
        <v>14</v>
      </c>
      <c r="J672" s="10" t="s">
        <v>1993</v>
      </c>
    </row>
    <row r="673" spans="1:10" x14ac:dyDescent="0.3">
      <c r="A673" s="10">
        <v>195444</v>
      </c>
      <c r="B673" s="20">
        <v>44967</v>
      </c>
      <c r="C673" s="10" t="s">
        <v>2125</v>
      </c>
      <c r="D673" s="21">
        <v>1000</v>
      </c>
      <c r="E673" s="10" t="s">
        <v>10</v>
      </c>
      <c r="F673" s="10" t="s">
        <v>2311</v>
      </c>
      <c r="G673" s="10" t="s">
        <v>12</v>
      </c>
      <c r="H673" t="s">
        <v>17</v>
      </c>
      <c r="I673" s="10" t="s">
        <v>14</v>
      </c>
      <c r="J673" s="10" t="s">
        <v>480</v>
      </c>
    </row>
    <row r="674" spans="1:10" x14ac:dyDescent="0.3">
      <c r="A674" s="10">
        <v>195445</v>
      </c>
      <c r="B674" s="20">
        <v>44967</v>
      </c>
      <c r="C674" s="10" t="s">
        <v>1172</v>
      </c>
      <c r="D674" s="21">
        <v>5000</v>
      </c>
      <c r="E674" s="10" t="s">
        <v>10</v>
      </c>
      <c r="F674" s="10" t="s">
        <v>2329</v>
      </c>
      <c r="G674" s="10" t="s">
        <v>12</v>
      </c>
      <c r="H674" t="s">
        <v>17</v>
      </c>
      <c r="I674" s="10" t="s">
        <v>14</v>
      </c>
      <c r="J674" s="10" t="s">
        <v>222</v>
      </c>
    </row>
    <row r="675" spans="1:10" x14ac:dyDescent="0.3">
      <c r="A675" s="10">
        <v>195440</v>
      </c>
      <c r="B675" s="20">
        <v>44967</v>
      </c>
      <c r="C675" s="10" t="s">
        <v>1881</v>
      </c>
      <c r="D675" s="21">
        <v>5000</v>
      </c>
      <c r="E675" s="10" t="s">
        <v>10</v>
      </c>
      <c r="F675" s="10" t="s">
        <v>2307</v>
      </c>
      <c r="G675" s="10" t="s">
        <v>12</v>
      </c>
      <c r="H675" t="s">
        <v>13</v>
      </c>
      <c r="I675" s="10" t="s">
        <v>14</v>
      </c>
      <c r="J675" s="10" t="s">
        <v>1884</v>
      </c>
    </row>
    <row r="676" spans="1:10" x14ac:dyDescent="0.3">
      <c r="A676" s="10">
        <v>195438</v>
      </c>
      <c r="B676" s="20">
        <v>44967</v>
      </c>
      <c r="C676" s="10" t="s">
        <v>1882</v>
      </c>
      <c r="D676" s="21">
        <v>5000</v>
      </c>
      <c r="E676" s="10" t="s">
        <v>10</v>
      </c>
      <c r="F676" s="10" t="s">
        <v>2307</v>
      </c>
      <c r="G676" s="10" t="s">
        <v>12</v>
      </c>
      <c r="H676" t="s">
        <v>13</v>
      </c>
      <c r="I676" s="10" t="s">
        <v>14</v>
      </c>
      <c r="J676" s="10" t="s">
        <v>1554</v>
      </c>
    </row>
    <row r="677" spans="1:10" x14ac:dyDescent="0.3">
      <c r="A677" s="10">
        <v>195437</v>
      </c>
      <c r="B677" s="20">
        <v>44967</v>
      </c>
      <c r="C677" s="10" t="s">
        <v>1881</v>
      </c>
      <c r="D677" s="21">
        <v>5000</v>
      </c>
      <c r="E677" s="10" t="s">
        <v>10</v>
      </c>
      <c r="F677" s="10" t="s">
        <v>2307</v>
      </c>
      <c r="G677" s="10" t="s">
        <v>12</v>
      </c>
      <c r="H677" t="s">
        <v>13</v>
      </c>
      <c r="I677" s="10" t="s">
        <v>14</v>
      </c>
      <c r="J677" s="10" t="s">
        <v>22</v>
      </c>
    </row>
    <row r="678" spans="1:10" x14ac:dyDescent="0.3">
      <c r="A678" s="10">
        <v>195436</v>
      </c>
      <c r="B678" s="20">
        <v>44967</v>
      </c>
      <c r="C678" s="10" t="s">
        <v>1880</v>
      </c>
      <c r="D678" s="21">
        <v>1000</v>
      </c>
      <c r="E678" s="10" t="s">
        <v>10</v>
      </c>
      <c r="F678" s="10" t="s">
        <v>2307</v>
      </c>
      <c r="G678" s="10" t="s">
        <v>12</v>
      </c>
      <c r="H678" t="s">
        <v>13</v>
      </c>
      <c r="I678" s="10" t="s">
        <v>14</v>
      </c>
      <c r="J678" s="10" t="s">
        <v>22</v>
      </c>
    </row>
    <row r="679" spans="1:10" x14ac:dyDescent="0.3">
      <c r="A679" s="10">
        <v>195443</v>
      </c>
      <c r="B679" s="20">
        <v>44967</v>
      </c>
      <c r="C679" s="10" t="s">
        <v>1883</v>
      </c>
      <c r="D679" s="21">
        <v>3000</v>
      </c>
      <c r="E679" s="10" t="s">
        <v>10</v>
      </c>
      <c r="F679" s="10" t="s">
        <v>2307</v>
      </c>
      <c r="G679" s="10" t="s">
        <v>12</v>
      </c>
      <c r="H679" t="s">
        <v>17</v>
      </c>
      <c r="I679" s="10" t="s">
        <v>14</v>
      </c>
      <c r="J679" s="10" t="s">
        <v>49</v>
      </c>
    </row>
    <row r="680" spans="1:10" x14ac:dyDescent="0.3">
      <c r="A680" s="10">
        <v>195439</v>
      </c>
      <c r="B680" s="20">
        <v>44967</v>
      </c>
      <c r="C680" s="10" t="s">
        <v>1881</v>
      </c>
      <c r="D680" s="21">
        <v>5000</v>
      </c>
      <c r="E680" s="10" t="s">
        <v>10</v>
      </c>
      <c r="F680" s="10" t="s">
        <v>2307</v>
      </c>
      <c r="G680" s="10" t="s">
        <v>12</v>
      </c>
      <c r="H680" t="s">
        <v>13</v>
      </c>
      <c r="I680" s="10" t="s">
        <v>14</v>
      </c>
      <c r="J680" s="10" t="s">
        <v>174</v>
      </c>
    </row>
    <row r="681" spans="1:10" x14ac:dyDescent="0.3">
      <c r="A681" s="10">
        <v>195442</v>
      </c>
      <c r="B681" s="20">
        <v>44967</v>
      </c>
      <c r="C681" s="10" t="s">
        <v>1883</v>
      </c>
      <c r="D681" s="21">
        <v>3000</v>
      </c>
      <c r="E681" s="10" t="s">
        <v>10</v>
      </c>
      <c r="F681" s="10" t="s">
        <v>2307</v>
      </c>
      <c r="G681" s="10" t="s">
        <v>12</v>
      </c>
      <c r="H681" t="s">
        <v>17</v>
      </c>
      <c r="I681" s="10" t="s">
        <v>14</v>
      </c>
      <c r="J681" s="10" t="s">
        <v>922</v>
      </c>
    </row>
    <row r="682" spans="1:10" x14ac:dyDescent="0.3">
      <c r="A682" s="10">
        <v>195452</v>
      </c>
      <c r="B682" s="20">
        <v>44970</v>
      </c>
      <c r="C682" s="10" t="s">
        <v>2259</v>
      </c>
      <c r="D682" s="21">
        <v>5000</v>
      </c>
      <c r="E682" s="10" t="s">
        <v>10</v>
      </c>
      <c r="F682" s="10" t="s">
        <v>2317</v>
      </c>
      <c r="G682" s="10" t="s">
        <v>12</v>
      </c>
      <c r="H682" t="s">
        <v>17</v>
      </c>
      <c r="I682" s="10" t="s">
        <v>14</v>
      </c>
      <c r="J682" s="10" t="s">
        <v>63</v>
      </c>
    </row>
    <row r="683" spans="1:10" x14ac:dyDescent="0.3">
      <c r="A683" s="10">
        <v>195447</v>
      </c>
      <c r="B683" s="20">
        <v>44970</v>
      </c>
      <c r="C683" s="10" t="s">
        <v>2260</v>
      </c>
      <c r="D683" s="21">
        <v>50000</v>
      </c>
      <c r="E683" s="10" t="s">
        <v>48</v>
      </c>
      <c r="F683" s="10" t="s">
        <v>2317</v>
      </c>
      <c r="G683" s="10" t="s">
        <v>12</v>
      </c>
      <c r="H683" t="s">
        <v>13</v>
      </c>
      <c r="I683" s="10" t="s">
        <v>14</v>
      </c>
      <c r="J683" s="10" t="s">
        <v>816</v>
      </c>
    </row>
    <row r="684" spans="1:10" x14ac:dyDescent="0.3">
      <c r="A684" s="10">
        <v>195453</v>
      </c>
      <c r="B684" s="20">
        <v>44970</v>
      </c>
      <c r="C684" s="10" t="s">
        <v>2120</v>
      </c>
      <c r="D684" s="21">
        <v>2000</v>
      </c>
      <c r="E684" s="10" t="s">
        <v>10</v>
      </c>
      <c r="F684" s="10" t="s">
        <v>2311</v>
      </c>
      <c r="G684" s="10" t="s">
        <v>12</v>
      </c>
      <c r="H684" t="s">
        <v>17</v>
      </c>
      <c r="I684" s="10" t="s">
        <v>14</v>
      </c>
      <c r="J684" s="10" t="s">
        <v>480</v>
      </c>
    </row>
    <row r="685" spans="1:10" x14ac:dyDescent="0.3">
      <c r="A685" s="10">
        <v>195450</v>
      </c>
      <c r="B685" s="20">
        <v>44970</v>
      </c>
      <c r="C685" s="10" t="s">
        <v>917</v>
      </c>
      <c r="D685" s="21">
        <v>5000</v>
      </c>
      <c r="E685" s="10" t="s">
        <v>10</v>
      </c>
      <c r="F685" s="10" t="s">
        <v>2307</v>
      </c>
      <c r="G685" s="10" t="s">
        <v>12</v>
      </c>
      <c r="H685" t="s">
        <v>13</v>
      </c>
      <c r="I685" s="10" t="s">
        <v>14</v>
      </c>
      <c r="J685" s="10" t="s">
        <v>1887</v>
      </c>
    </row>
    <row r="686" spans="1:10" x14ac:dyDescent="0.3">
      <c r="A686" s="10">
        <v>195451</v>
      </c>
      <c r="B686" s="20">
        <v>44970</v>
      </c>
      <c r="C686" s="10" t="s">
        <v>1885</v>
      </c>
      <c r="D686" s="21">
        <v>2000</v>
      </c>
      <c r="E686" s="10" t="s">
        <v>10</v>
      </c>
      <c r="F686" s="10" t="s">
        <v>2307</v>
      </c>
      <c r="G686" s="10" t="s">
        <v>12</v>
      </c>
      <c r="H686" t="s">
        <v>19</v>
      </c>
      <c r="I686" s="10" t="s">
        <v>14</v>
      </c>
      <c r="J686" s="10" t="s">
        <v>1886</v>
      </c>
    </row>
    <row r="687" spans="1:10" x14ac:dyDescent="0.3">
      <c r="A687" s="10">
        <v>195449</v>
      </c>
      <c r="B687" s="20">
        <v>44970</v>
      </c>
      <c r="C687" s="10" t="s">
        <v>2056</v>
      </c>
      <c r="D687" s="21">
        <v>1000</v>
      </c>
      <c r="E687" s="10" t="s">
        <v>10</v>
      </c>
      <c r="F687" s="10" t="s">
        <v>2329</v>
      </c>
      <c r="G687" s="10" t="s">
        <v>12</v>
      </c>
      <c r="H687" t="s">
        <v>19</v>
      </c>
      <c r="I687" s="10" t="s">
        <v>14</v>
      </c>
      <c r="J687" s="10" t="s">
        <v>187</v>
      </c>
    </row>
    <row r="688" spans="1:10" x14ac:dyDescent="0.3">
      <c r="A688" s="10">
        <v>195448</v>
      </c>
      <c r="B688" s="20">
        <v>44970</v>
      </c>
      <c r="C688" s="10" t="s">
        <v>2055</v>
      </c>
      <c r="D688" s="21">
        <v>1000</v>
      </c>
      <c r="E688" s="10" t="s">
        <v>10</v>
      </c>
      <c r="F688" s="10" t="s">
        <v>2329</v>
      </c>
      <c r="G688" s="10" t="s">
        <v>12</v>
      </c>
      <c r="H688" t="s">
        <v>17</v>
      </c>
      <c r="I688" s="10" t="s">
        <v>14</v>
      </c>
      <c r="J688" s="10" t="s">
        <v>222</v>
      </c>
    </row>
    <row r="689" spans="1:11" x14ac:dyDescent="0.3">
      <c r="A689" s="10">
        <v>195454</v>
      </c>
      <c r="B689" s="20">
        <v>44971</v>
      </c>
      <c r="C689" s="10" t="s">
        <v>1758</v>
      </c>
      <c r="D689" s="21">
        <v>5000</v>
      </c>
      <c r="E689" s="10" t="s">
        <v>10</v>
      </c>
      <c r="F689" s="10" t="s">
        <v>2317</v>
      </c>
      <c r="G689" s="10" t="s">
        <v>12</v>
      </c>
      <c r="H689" t="s">
        <v>17</v>
      </c>
      <c r="I689" s="10" t="s">
        <v>14</v>
      </c>
      <c r="J689" s="10" t="s">
        <v>824</v>
      </c>
    </row>
    <row r="690" spans="1:11" x14ac:dyDescent="0.3">
      <c r="A690" s="10">
        <v>195474</v>
      </c>
      <c r="B690" s="20">
        <v>44971</v>
      </c>
      <c r="C690" s="10" t="s">
        <v>2121</v>
      </c>
      <c r="D690" s="21">
        <v>2500</v>
      </c>
      <c r="E690" s="10" t="s">
        <v>10</v>
      </c>
      <c r="F690" s="10" t="s">
        <v>2311</v>
      </c>
      <c r="G690" s="10" t="s">
        <v>12</v>
      </c>
      <c r="H690" t="s">
        <v>13</v>
      </c>
      <c r="I690" s="10" t="s">
        <v>14</v>
      </c>
      <c r="J690" s="10" t="s">
        <v>49</v>
      </c>
    </row>
    <row r="691" spans="1:11" x14ac:dyDescent="0.3">
      <c r="A691" s="10">
        <v>195463</v>
      </c>
      <c r="B691" s="20">
        <v>44971</v>
      </c>
      <c r="C691" s="10" t="s">
        <v>2119</v>
      </c>
      <c r="D691" s="21">
        <v>5000</v>
      </c>
      <c r="E691" s="10" t="s">
        <v>10</v>
      </c>
      <c r="F691" s="10" t="s">
        <v>2311</v>
      </c>
      <c r="G691" s="10" t="s">
        <v>88</v>
      </c>
      <c r="H691" t="s">
        <v>17</v>
      </c>
      <c r="I691" s="10" t="s">
        <v>14</v>
      </c>
      <c r="J691" s="10" t="s">
        <v>522</v>
      </c>
    </row>
    <row r="692" spans="1:11" x14ac:dyDescent="0.3">
      <c r="A692" s="10">
        <v>195464</v>
      </c>
      <c r="B692" s="20">
        <v>44971</v>
      </c>
      <c r="C692" s="10" t="s">
        <v>2117</v>
      </c>
      <c r="D692" s="21">
        <v>5000</v>
      </c>
      <c r="E692" s="10" t="s">
        <v>10</v>
      </c>
      <c r="F692" s="10" t="s">
        <v>2311</v>
      </c>
      <c r="G692" s="10" t="s">
        <v>12</v>
      </c>
      <c r="H692" t="s">
        <v>17</v>
      </c>
      <c r="I692" s="10" t="s">
        <v>14</v>
      </c>
      <c r="J692" s="10" t="s">
        <v>49</v>
      </c>
    </row>
    <row r="693" spans="1:11" x14ac:dyDescent="0.3">
      <c r="A693" s="10">
        <v>195468</v>
      </c>
      <c r="B693" s="20">
        <v>44971</v>
      </c>
      <c r="C693" s="10" t="s">
        <v>2117</v>
      </c>
      <c r="D693" s="21">
        <v>5000</v>
      </c>
      <c r="E693" s="10" t="s">
        <v>10</v>
      </c>
      <c r="F693" s="10" t="s">
        <v>2311</v>
      </c>
      <c r="G693" s="10" t="s">
        <v>12</v>
      </c>
      <c r="H693" t="s">
        <v>13</v>
      </c>
      <c r="I693" s="10" t="s">
        <v>14</v>
      </c>
      <c r="J693" s="10" t="s">
        <v>189</v>
      </c>
    </row>
    <row r="694" spans="1:11" x14ac:dyDescent="0.3">
      <c r="A694" s="10">
        <v>195456</v>
      </c>
      <c r="B694" s="20">
        <v>44971</v>
      </c>
      <c r="C694" s="10" t="s">
        <v>1758</v>
      </c>
      <c r="D694" s="21">
        <v>5000</v>
      </c>
      <c r="E694" s="10" t="s">
        <v>10</v>
      </c>
      <c r="F694" s="10" t="s">
        <v>2317</v>
      </c>
      <c r="G694" s="10" t="s">
        <v>12</v>
      </c>
      <c r="H694" t="s">
        <v>13</v>
      </c>
      <c r="I694" s="10" t="s">
        <v>14</v>
      </c>
      <c r="J694" s="10" t="s">
        <v>860</v>
      </c>
      <c r="K694" s="3"/>
    </row>
    <row r="695" spans="1:11" x14ac:dyDescent="0.3">
      <c r="A695" s="10">
        <v>195472</v>
      </c>
      <c r="B695" s="20">
        <v>44971</v>
      </c>
      <c r="C695" s="10" t="s">
        <v>1787</v>
      </c>
      <c r="D695" s="21">
        <v>5000</v>
      </c>
      <c r="E695" s="10" t="s">
        <v>10</v>
      </c>
      <c r="F695" s="10" t="s">
        <v>2308</v>
      </c>
      <c r="G695" s="10" t="s">
        <v>12</v>
      </c>
      <c r="H695" t="s">
        <v>17</v>
      </c>
      <c r="I695" s="10" t="s">
        <v>14</v>
      </c>
      <c r="J695" s="10" t="s">
        <v>878</v>
      </c>
    </row>
    <row r="696" spans="1:11" x14ac:dyDescent="0.3">
      <c r="A696" s="10">
        <v>195473</v>
      </c>
      <c r="B696" s="20">
        <v>44971</v>
      </c>
      <c r="C696" s="10" t="s">
        <v>2293</v>
      </c>
      <c r="D696" s="21">
        <v>2000</v>
      </c>
      <c r="E696" s="10" t="s">
        <v>10</v>
      </c>
      <c r="F696" s="10" t="s">
        <v>2308</v>
      </c>
      <c r="G696" s="10" t="s">
        <v>12</v>
      </c>
      <c r="H696" t="s">
        <v>17</v>
      </c>
      <c r="I696" s="10" t="s">
        <v>14</v>
      </c>
      <c r="J696" s="10" t="s">
        <v>900</v>
      </c>
    </row>
    <row r="697" spans="1:11" x14ac:dyDescent="0.3">
      <c r="A697" s="10">
        <v>195465</v>
      </c>
      <c r="B697" s="20">
        <v>44971</v>
      </c>
      <c r="C697" s="10" t="s">
        <v>903</v>
      </c>
      <c r="D697" s="21">
        <v>10000</v>
      </c>
      <c r="E697" s="10" t="s">
        <v>10</v>
      </c>
      <c r="F697" s="10" t="s">
        <v>2308</v>
      </c>
      <c r="G697" s="10" t="s">
        <v>12</v>
      </c>
      <c r="H697" t="s">
        <v>17</v>
      </c>
      <c r="I697" s="10" t="s">
        <v>14</v>
      </c>
      <c r="J697" s="10" t="s">
        <v>900</v>
      </c>
    </row>
    <row r="698" spans="1:11" x14ac:dyDescent="0.3">
      <c r="A698" s="10">
        <v>195457</v>
      </c>
      <c r="B698" s="20">
        <v>44971</v>
      </c>
      <c r="C698" s="10" t="s">
        <v>1758</v>
      </c>
      <c r="D698" s="21">
        <v>1000</v>
      </c>
      <c r="E698" s="10" t="s">
        <v>10</v>
      </c>
      <c r="F698" s="10" t="s">
        <v>2317</v>
      </c>
      <c r="G698" s="10" t="s">
        <v>12</v>
      </c>
      <c r="H698" t="s">
        <v>13</v>
      </c>
      <c r="I698" s="10" t="s">
        <v>14</v>
      </c>
      <c r="J698" s="10" t="s">
        <v>821</v>
      </c>
    </row>
    <row r="699" spans="1:11" x14ac:dyDescent="0.3">
      <c r="A699" s="10">
        <v>195455</v>
      </c>
      <c r="B699" s="20">
        <v>44971</v>
      </c>
      <c r="C699" s="10" t="s">
        <v>1758</v>
      </c>
      <c r="D699" s="21">
        <v>5000</v>
      </c>
      <c r="E699" s="10" t="s">
        <v>10</v>
      </c>
      <c r="F699" s="10" t="s">
        <v>2317</v>
      </c>
      <c r="G699" s="10" t="s">
        <v>12</v>
      </c>
      <c r="H699" t="s">
        <v>17</v>
      </c>
      <c r="I699" s="10" t="s">
        <v>14</v>
      </c>
      <c r="J699" s="10" t="s">
        <v>1550</v>
      </c>
    </row>
    <row r="700" spans="1:11" x14ac:dyDescent="0.3">
      <c r="A700" s="10">
        <v>195462</v>
      </c>
      <c r="B700" s="20">
        <v>44971</v>
      </c>
      <c r="C700" s="10" t="s">
        <v>2119</v>
      </c>
      <c r="D700" s="21">
        <v>4000</v>
      </c>
      <c r="E700" s="10" t="s">
        <v>10</v>
      </c>
      <c r="F700" s="10" t="s">
        <v>2311</v>
      </c>
      <c r="G700" s="10" t="s">
        <v>88</v>
      </c>
      <c r="H700" t="s">
        <v>17</v>
      </c>
      <c r="I700" s="10" t="s">
        <v>14</v>
      </c>
      <c r="J700" s="10" t="s">
        <v>401</v>
      </c>
    </row>
    <row r="701" spans="1:11" x14ac:dyDescent="0.3">
      <c r="A701" s="10">
        <v>195470</v>
      </c>
      <c r="B701" s="20">
        <v>44971</v>
      </c>
      <c r="C701" s="10" t="s">
        <v>1172</v>
      </c>
      <c r="D701" s="21">
        <v>5000</v>
      </c>
      <c r="E701" s="10" t="s">
        <v>10</v>
      </c>
      <c r="F701" s="10" t="s">
        <v>2329</v>
      </c>
      <c r="G701" s="10" t="s">
        <v>12</v>
      </c>
      <c r="H701" t="s">
        <v>17</v>
      </c>
      <c r="I701" s="10" t="s">
        <v>14</v>
      </c>
      <c r="J701" s="10" t="s">
        <v>403</v>
      </c>
    </row>
    <row r="702" spans="1:11" x14ac:dyDescent="0.3">
      <c r="A702" s="10">
        <v>195471</v>
      </c>
      <c r="B702" s="20">
        <v>44971</v>
      </c>
      <c r="C702" s="10" t="s">
        <v>1172</v>
      </c>
      <c r="D702" s="21">
        <v>5000</v>
      </c>
      <c r="E702" s="10" t="s">
        <v>10</v>
      </c>
      <c r="F702" s="10" t="s">
        <v>2329</v>
      </c>
      <c r="G702" s="10" t="s">
        <v>12</v>
      </c>
      <c r="H702" t="s">
        <v>17</v>
      </c>
      <c r="I702" s="10" t="s">
        <v>14</v>
      </c>
      <c r="J702" s="10" t="s">
        <v>549</v>
      </c>
    </row>
    <row r="703" spans="1:11" x14ac:dyDescent="0.3">
      <c r="A703" s="10">
        <v>195458</v>
      </c>
      <c r="B703" s="20">
        <v>44971</v>
      </c>
      <c r="C703" s="10" t="s">
        <v>1193</v>
      </c>
      <c r="D703" s="21">
        <v>2000</v>
      </c>
      <c r="E703" s="10" t="s">
        <v>10</v>
      </c>
      <c r="F703" s="10" t="s">
        <v>2329</v>
      </c>
      <c r="G703" s="10" t="s">
        <v>12</v>
      </c>
      <c r="H703" t="s">
        <v>17</v>
      </c>
      <c r="I703" s="10" t="s">
        <v>14</v>
      </c>
      <c r="J703" s="10" t="s">
        <v>222</v>
      </c>
    </row>
    <row r="704" spans="1:11" x14ac:dyDescent="0.3">
      <c r="A704" s="10">
        <v>195469</v>
      </c>
      <c r="B704" s="20">
        <v>44971</v>
      </c>
      <c r="C704" s="10" t="s">
        <v>1888</v>
      </c>
      <c r="D704" s="21">
        <v>1000</v>
      </c>
      <c r="E704" s="10" t="s">
        <v>10</v>
      </c>
      <c r="F704" s="10" t="s">
        <v>2307</v>
      </c>
      <c r="G704" s="10" t="s">
        <v>12</v>
      </c>
      <c r="H704" t="s">
        <v>17</v>
      </c>
      <c r="I704" s="10" t="s">
        <v>14</v>
      </c>
      <c r="J704" s="10" t="s">
        <v>1889</v>
      </c>
    </row>
    <row r="705" spans="1:10" x14ac:dyDescent="0.3">
      <c r="A705" s="10">
        <v>195460</v>
      </c>
      <c r="B705" s="20">
        <v>44971</v>
      </c>
      <c r="C705" s="10" t="s">
        <v>2006</v>
      </c>
      <c r="D705" s="21">
        <v>3000</v>
      </c>
      <c r="E705" s="10" t="s">
        <v>10</v>
      </c>
      <c r="F705" s="10" t="s">
        <v>2318</v>
      </c>
      <c r="G705" s="10" t="s">
        <v>12</v>
      </c>
      <c r="H705" t="s">
        <v>17</v>
      </c>
      <c r="I705" s="10" t="s">
        <v>14</v>
      </c>
      <c r="J705" s="10" t="s">
        <v>1993</v>
      </c>
    </row>
    <row r="706" spans="1:10" x14ac:dyDescent="0.3">
      <c r="A706" s="10">
        <v>195459</v>
      </c>
      <c r="B706" s="20">
        <v>44971</v>
      </c>
      <c r="C706" s="10" t="s">
        <v>2009</v>
      </c>
      <c r="D706" s="21">
        <v>2500</v>
      </c>
      <c r="E706" s="10" t="s">
        <v>10</v>
      </c>
      <c r="F706" s="10" t="s">
        <v>2318</v>
      </c>
      <c r="G706" s="10" t="s">
        <v>12</v>
      </c>
      <c r="H706" t="s">
        <v>13</v>
      </c>
      <c r="I706" s="10" t="s">
        <v>14</v>
      </c>
      <c r="J706" s="10" t="s">
        <v>24</v>
      </c>
    </row>
    <row r="707" spans="1:10" x14ac:dyDescent="0.3">
      <c r="A707" s="10">
        <v>195466</v>
      </c>
      <c r="B707" s="20">
        <v>44971</v>
      </c>
      <c r="C707" s="10" t="s">
        <v>2117</v>
      </c>
      <c r="D707" s="21">
        <v>5000</v>
      </c>
      <c r="E707" s="10" t="s">
        <v>10</v>
      </c>
      <c r="F707" s="10" t="s">
        <v>2311</v>
      </c>
      <c r="G707" s="10" t="s">
        <v>12</v>
      </c>
      <c r="H707" t="s">
        <v>17</v>
      </c>
      <c r="I707" s="10" t="s">
        <v>14</v>
      </c>
      <c r="J707" s="10" t="s">
        <v>480</v>
      </c>
    </row>
    <row r="708" spans="1:10" x14ac:dyDescent="0.3">
      <c r="A708" s="10">
        <v>195475</v>
      </c>
      <c r="B708" s="20">
        <v>44971</v>
      </c>
      <c r="C708" s="10" t="s">
        <v>1655</v>
      </c>
      <c r="D708" s="21">
        <v>2500</v>
      </c>
      <c r="E708" s="10" t="s">
        <v>10</v>
      </c>
      <c r="F708" s="10" t="s">
        <v>2311</v>
      </c>
      <c r="G708" s="10" t="s">
        <v>12</v>
      </c>
      <c r="H708" t="s">
        <v>13</v>
      </c>
      <c r="I708" s="10" t="s">
        <v>14</v>
      </c>
      <c r="J708" s="10" t="s">
        <v>503</v>
      </c>
    </row>
    <row r="709" spans="1:10" x14ac:dyDescent="0.3">
      <c r="A709" s="10">
        <v>195476</v>
      </c>
      <c r="B709" s="20">
        <v>44971</v>
      </c>
      <c r="C709" s="10" t="s">
        <v>2118</v>
      </c>
      <c r="D709" s="21">
        <v>2500</v>
      </c>
      <c r="E709" s="10" t="s">
        <v>10</v>
      </c>
      <c r="F709" s="10" t="s">
        <v>2311</v>
      </c>
      <c r="G709" s="10" t="s">
        <v>12</v>
      </c>
      <c r="H709" t="s">
        <v>13</v>
      </c>
      <c r="I709" s="10" t="s">
        <v>14</v>
      </c>
      <c r="J709" s="10" t="s">
        <v>1859</v>
      </c>
    </row>
    <row r="710" spans="1:10" x14ac:dyDescent="0.3">
      <c r="A710" s="10">
        <v>195461</v>
      </c>
      <c r="B710" s="20">
        <v>44971</v>
      </c>
      <c r="C710" s="10" t="s">
        <v>2119</v>
      </c>
      <c r="D710" s="21">
        <v>3000</v>
      </c>
      <c r="E710" s="10" t="s">
        <v>10</v>
      </c>
      <c r="F710" s="10" t="s">
        <v>2311</v>
      </c>
      <c r="G710" s="10" t="s">
        <v>88</v>
      </c>
      <c r="H710" t="s">
        <v>17</v>
      </c>
      <c r="I710" s="10" t="s">
        <v>14</v>
      </c>
      <c r="J710" s="10" t="s">
        <v>480</v>
      </c>
    </row>
    <row r="711" spans="1:10" x14ac:dyDescent="0.3">
      <c r="A711" s="10">
        <v>195467</v>
      </c>
      <c r="B711" s="20">
        <v>44971</v>
      </c>
      <c r="C711" s="10" t="s">
        <v>2117</v>
      </c>
      <c r="D711" s="21">
        <v>5000</v>
      </c>
      <c r="E711" s="10" t="s">
        <v>10</v>
      </c>
      <c r="F711" s="10" t="s">
        <v>2311</v>
      </c>
      <c r="G711" s="10" t="s">
        <v>12</v>
      </c>
      <c r="H711" t="s">
        <v>19</v>
      </c>
      <c r="I711" s="10" t="s">
        <v>14</v>
      </c>
      <c r="J711" s="10" t="s">
        <v>401</v>
      </c>
    </row>
    <row r="712" spans="1:10" x14ac:dyDescent="0.3">
      <c r="A712" s="10">
        <v>195477</v>
      </c>
      <c r="B712" s="20">
        <v>44971</v>
      </c>
      <c r="C712" s="10" t="s">
        <v>1246</v>
      </c>
      <c r="D712" s="21">
        <v>2000</v>
      </c>
      <c r="E712" s="10" t="s">
        <v>10</v>
      </c>
      <c r="F712" s="10" t="s">
        <v>2311</v>
      </c>
      <c r="G712" s="10" t="s">
        <v>12</v>
      </c>
      <c r="H712" t="s">
        <v>17</v>
      </c>
      <c r="I712" s="10" t="s">
        <v>14</v>
      </c>
      <c r="J712" s="10" t="s">
        <v>480</v>
      </c>
    </row>
    <row r="713" spans="1:10" x14ac:dyDescent="0.3">
      <c r="A713" s="10">
        <v>195478</v>
      </c>
      <c r="B713" s="20">
        <v>44971</v>
      </c>
      <c r="C713" s="10" t="s">
        <v>1244</v>
      </c>
      <c r="D713" s="21">
        <v>25000</v>
      </c>
      <c r="E713" s="10" t="s">
        <v>48</v>
      </c>
      <c r="F713" s="10" t="s">
        <v>2311</v>
      </c>
      <c r="G713" s="10" t="s">
        <v>12</v>
      </c>
      <c r="H713" t="s">
        <v>17</v>
      </c>
      <c r="I713" s="10" t="s">
        <v>14</v>
      </c>
      <c r="J713" s="10" t="s">
        <v>480</v>
      </c>
    </row>
    <row r="714" spans="1:10" x14ac:dyDescent="0.3">
      <c r="A714" s="10">
        <v>195482</v>
      </c>
      <c r="B714" s="20">
        <v>44972</v>
      </c>
      <c r="C714" s="10" t="s">
        <v>1322</v>
      </c>
      <c r="D714" s="21">
        <v>5000</v>
      </c>
      <c r="E714" s="10" t="s">
        <v>10</v>
      </c>
      <c r="F714" s="10" t="s">
        <v>2309</v>
      </c>
      <c r="G714" s="10" t="s">
        <v>12</v>
      </c>
      <c r="H714" t="s">
        <v>17</v>
      </c>
      <c r="I714" s="10" t="s">
        <v>14</v>
      </c>
      <c r="J714" s="10" t="s">
        <v>258</v>
      </c>
    </row>
    <row r="715" spans="1:10" x14ac:dyDescent="0.3">
      <c r="A715" s="10">
        <v>195481</v>
      </c>
      <c r="B715" s="20">
        <v>44972</v>
      </c>
      <c r="C715" s="10" t="s">
        <v>1167</v>
      </c>
      <c r="D715" s="21">
        <v>5000</v>
      </c>
      <c r="E715" s="10" t="s">
        <v>10</v>
      </c>
      <c r="F715" s="10" t="s">
        <v>2329</v>
      </c>
      <c r="G715" s="10" t="s">
        <v>12</v>
      </c>
      <c r="H715" t="s">
        <v>13</v>
      </c>
      <c r="I715" s="10" t="s">
        <v>14</v>
      </c>
      <c r="J715" s="10" t="s">
        <v>222</v>
      </c>
    </row>
    <row r="716" spans="1:10" x14ac:dyDescent="0.3">
      <c r="A716" s="10">
        <v>195480</v>
      </c>
      <c r="B716" s="20">
        <v>44972</v>
      </c>
      <c r="C716" s="10" t="s">
        <v>425</v>
      </c>
      <c r="D716" s="21">
        <v>2000</v>
      </c>
      <c r="E716" s="10" t="s">
        <v>10</v>
      </c>
      <c r="F716" s="10" t="s">
        <v>2329</v>
      </c>
      <c r="G716" s="10" t="s">
        <v>12</v>
      </c>
      <c r="H716" t="s">
        <v>13</v>
      </c>
      <c r="I716" s="10" t="s">
        <v>14</v>
      </c>
      <c r="J716" s="10" t="s">
        <v>585</v>
      </c>
    </row>
    <row r="717" spans="1:10" x14ac:dyDescent="0.3">
      <c r="A717" s="10">
        <v>195491</v>
      </c>
      <c r="B717" s="20">
        <v>44972</v>
      </c>
      <c r="C717" s="10" t="s">
        <v>127</v>
      </c>
      <c r="D717" s="21">
        <v>7500</v>
      </c>
      <c r="E717" s="10" t="s">
        <v>10</v>
      </c>
      <c r="F717" s="10" t="s">
        <v>2307</v>
      </c>
      <c r="G717" s="10" t="s">
        <v>12</v>
      </c>
      <c r="H717" t="s">
        <v>17</v>
      </c>
      <c r="I717" s="10" t="s">
        <v>14</v>
      </c>
      <c r="J717" s="10" t="s">
        <v>250</v>
      </c>
    </row>
    <row r="718" spans="1:10" x14ac:dyDescent="0.3">
      <c r="A718" s="10">
        <v>195484</v>
      </c>
      <c r="B718" s="20">
        <v>44972</v>
      </c>
      <c r="C718" s="10" t="s">
        <v>731</v>
      </c>
      <c r="D718" s="21">
        <v>5000</v>
      </c>
      <c r="E718" s="10" t="s">
        <v>10</v>
      </c>
      <c r="F718" s="10" t="s">
        <v>2309</v>
      </c>
      <c r="G718" s="10" t="s">
        <v>12</v>
      </c>
      <c r="H718" t="s">
        <v>17</v>
      </c>
      <c r="I718" s="10" t="s">
        <v>14</v>
      </c>
      <c r="J718" s="10" t="s">
        <v>258</v>
      </c>
    </row>
    <row r="719" spans="1:10" x14ac:dyDescent="0.3">
      <c r="A719" s="10">
        <v>195483</v>
      </c>
      <c r="B719" s="20">
        <v>44972</v>
      </c>
      <c r="C719" s="10" t="s">
        <v>1322</v>
      </c>
      <c r="D719" s="21">
        <v>2500</v>
      </c>
      <c r="E719" s="10" t="s">
        <v>10</v>
      </c>
      <c r="F719" s="10" t="s">
        <v>2309</v>
      </c>
      <c r="G719" s="10" t="s">
        <v>12</v>
      </c>
      <c r="H719" t="s">
        <v>13</v>
      </c>
      <c r="I719" s="10" t="s">
        <v>14</v>
      </c>
      <c r="J719" s="10" t="s">
        <v>258</v>
      </c>
    </row>
    <row r="720" spans="1:10" x14ac:dyDescent="0.3">
      <c r="A720" s="10">
        <v>195479</v>
      </c>
      <c r="B720" s="20">
        <v>44972</v>
      </c>
      <c r="C720" s="10" t="s">
        <v>425</v>
      </c>
      <c r="D720" s="21">
        <v>5000</v>
      </c>
      <c r="E720" s="10" t="s">
        <v>10</v>
      </c>
      <c r="F720" s="10" t="s">
        <v>2329</v>
      </c>
      <c r="G720" s="10" t="s">
        <v>12</v>
      </c>
      <c r="H720" t="s">
        <v>13</v>
      </c>
      <c r="I720" s="10" t="s">
        <v>14</v>
      </c>
      <c r="J720" s="10" t="s">
        <v>403</v>
      </c>
    </row>
    <row r="721" spans="1:10" x14ac:dyDescent="0.3">
      <c r="A721" s="10">
        <v>195485</v>
      </c>
      <c r="B721" s="20">
        <v>44972</v>
      </c>
      <c r="C721" s="10" t="s">
        <v>927</v>
      </c>
      <c r="D721" s="21">
        <v>25500</v>
      </c>
      <c r="E721" s="10" t="s">
        <v>48</v>
      </c>
      <c r="F721" s="10" t="s">
        <v>2307</v>
      </c>
      <c r="G721" s="10" t="s">
        <v>12</v>
      </c>
      <c r="H721" t="s">
        <v>13</v>
      </c>
      <c r="I721" s="10" t="s">
        <v>14</v>
      </c>
      <c r="J721" s="10" t="s">
        <v>1809</v>
      </c>
    </row>
    <row r="722" spans="1:10" x14ac:dyDescent="0.3">
      <c r="A722" s="10">
        <v>195488</v>
      </c>
      <c r="B722" s="20">
        <v>44972</v>
      </c>
      <c r="C722" s="10" t="s">
        <v>1890</v>
      </c>
      <c r="D722" s="21">
        <v>2500</v>
      </c>
      <c r="E722" s="10" t="s">
        <v>10</v>
      </c>
      <c r="F722" s="10" t="s">
        <v>2307</v>
      </c>
      <c r="G722" s="10" t="s">
        <v>12</v>
      </c>
      <c r="H722" t="s">
        <v>17</v>
      </c>
      <c r="I722" s="10" t="s">
        <v>14</v>
      </c>
      <c r="J722" s="10" t="s">
        <v>142</v>
      </c>
    </row>
    <row r="723" spans="1:10" x14ac:dyDescent="0.3">
      <c r="A723" s="10">
        <v>195492</v>
      </c>
      <c r="B723" s="20">
        <v>44972</v>
      </c>
      <c r="C723" s="10" t="s">
        <v>127</v>
      </c>
      <c r="D723" s="21">
        <v>10000</v>
      </c>
      <c r="E723" s="10" t="s">
        <v>10</v>
      </c>
      <c r="F723" s="10" t="s">
        <v>2307</v>
      </c>
      <c r="G723" s="10" t="s">
        <v>12</v>
      </c>
      <c r="H723" t="s">
        <v>13</v>
      </c>
      <c r="I723" s="10" t="s">
        <v>14</v>
      </c>
      <c r="J723" s="10" t="s">
        <v>559</v>
      </c>
    </row>
    <row r="724" spans="1:10" x14ac:dyDescent="0.3">
      <c r="A724" s="10">
        <v>195486</v>
      </c>
      <c r="B724" s="20">
        <v>44972</v>
      </c>
      <c r="C724" s="10" t="s">
        <v>1890</v>
      </c>
      <c r="D724" s="21">
        <v>2500</v>
      </c>
      <c r="E724" s="10" t="s">
        <v>10</v>
      </c>
      <c r="F724" s="10" t="s">
        <v>2307</v>
      </c>
      <c r="G724" s="10" t="s">
        <v>12</v>
      </c>
      <c r="H724" t="s">
        <v>17</v>
      </c>
      <c r="I724" s="10" t="s">
        <v>14</v>
      </c>
      <c r="J724" s="10" t="s">
        <v>559</v>
      </c>
    </row>
    <row r="725" spans="1:10" x14ac:dyDescent="0.3">
      <c r="A725" s="10">
        <v>195489</v>
      </c>
      <c r="B725" s="20">
        <v>44972</v>
      </c>
      <c r="C725" s="10" t="s">
        <v>319</v>
      </c>
      <c r="D725" s="21">
        <v>2000</v>
      </c>
      <c r="E725" s="10" t="s">
        <v>10</v>
      </c>
      <c r="F725" s="10" t="s">
        <v>2318</v>
      </c>
      <c r="G725" s="10" t="s">
        <v>12</v>
      </c>
      <c r="H725" t="s">
        <v>17</v>
      </c>
      <c r="I725" s="10" t="s">
        <v>14</v>
      </c>
      <c r="J725" s="10" t="s">
        <v>207</v>
      </c>
    </row>
    <row r="726" spans="1:10" x14ac:dyDescent="0.3">
      <c r="A726" s="10">
        <v>195487</v>
      </c>
      <c r="B726" s="20">
        <v>44972</v>
      </c>
      <c r="C726" s="10" t="s">
        <v>2007</v>
      </c>
      <c r="D726" s="21">
        <v>3000</v>
      </c>
      <c r="E726" s="10" t="s">
        <v>10</v>
      </c>
      <c r="F726" s="10" t="s">
        <v>2318</v>
      </c>
      <c r="G726" s="10" t="s">
        <v>12</v>
      </c>
      <c r="H726" t="s">
        <v>17</v>
      </c>
      <c r="I726" s="10" t="s">
        <v>14</v>
      </c>
      <c r="J726" s="10" t="s">
        <v>312</v>
      </c>
    </row>
    <row r="727" spans="1:10" x14ac:dyDescent="0.3">
      <c r="A727" s="10">
        <v>195490</v>
      </c>
      <c r="B727" s="20">
        <v>44972</v>
      </c>
      <c r="C727" s="10" t="s">
        <v>1890</v>
      </c>
      <c r="D727" s="21">
        <v>10000</v>
      </c>
      <c r="E727" s="10" t="s">
        <v>10</v>
      </c>
      <c r="F727" s="10" t="s">
        <v>2307</v>
      </c>
      <c r="G727" s="10" t="s">
        <v>12</v>
      </c>
      <c r="H727" t="s">
        <v>13</v>
      </c>
      <c r="I727" s="10" t="s">
        <v>14</v>
      </c>
      <c r="J727" s="10" t="s">
        <v>1891</v>
      </c>
    </row>
    <row r="728" spans="1:10" x14ac:dyDescent="0.3">
      <c r="A728" s="10">
        <v>195497</v>
      </c>
      <c r="B728" s="20">
        <v>44973</v>
      </c>
      <c r="C728" s="10" t="s">
        <v>1415</v>
      </c>
      <c r="D728" s="21">
        <v>10000</v>
      </c>
      <c r="E728" s="10" t="s">
        <v>10</v>
      </c>
      <c r="F728" s="10" t="s">
        <v>2309</v>
      </c>
      <c r="G728" s="10" t="s">
        <v>12</v>
      </c>
      <c r="H728" t="s">
        <v>17</v>
      </c>
      <c r="I728" s="10" t="s">
        <v>14</v>
      </c>
      <c r="J728" s="10" t="s">
        <v>258</v>
      </c>
    </row>
    <row r="729" spans="1:10" x14ac:dyDescent="0.3">
      <c r="A729" s="10">
        <v>195496</v>
      </c>
      <c r="B729" s="20">
        <v>44973</v>
      </c>
      <c r="C729" s="10" t="s">
        <v>2208</v>
      </c>
      <c r="D729" s="21">
        <v>2500</v>
      </c>
      <c r="E729" s="10" t="s">
        <v>10</v>
      </c>
      <c r="F729" s="10" t="s">
        <v>2309</v>
      </c>
      <c r="G729" s="10" t="s">
        <v>12</v>
      </c>
      <c r="H729" t="s">
        <v>17</v>
      </c>
      <c r="I729" s="10" t="s">
        <v>14</v>
      </c>
      <c r="J729" s="10" t="s">
        <v>614</v>
      </c>
    </row>
    <row r="730" spans="1:10" x14ac:dyDescent="0.3">
      <c r="A730" s="10">
        <v>195505</v>
      </c>
      <c r="B730" s="20">
        <v>44973</v>
      </c>
      <c r="C730" s="10" t="s">
        <v>1283</v>
      </c>
      <c r="D730" s="21">
        <v>1000</v>
      </c>
      <c r="E730" s="10" t="s">
        <v>10</v>
      </c>
      <c r="F730" s="10" t="s">
        <v>2311</v>
      </c>
      <c r="G730" s="10" t="s">
        <v>12</v>
      </c>
      <c r="H730" t="s">
        <v>13</v>
      </c>
      <c r="I730" s="10" t="s">
        <v>14</v>
      </c>
      <c r="J730" s="10" t="s">
        <v>480</v>
      </c>
    </row>
    <row r="731" spans="1:10" x14ac:dyDescent="0.3">
      <c r="A731" s="10">
        <v>195499</v>
      </c>
      <c r="B731" s="20">
        <v>44973</v>
      </c>
      <c r="C731" s="10" t="s">
        <v>1415</v>
      </c>
      <c r="D731" s="21">
        <v>5000</v>
      </c>
      <c r="E731" s="10" t="s">
        <v>10</v>
      </c>
      <c r="F731" s="10" t="s">
        <v>2309</v>
      </c>
      <c r="G731" s="10" t="s">
        <v>12</v>
      </c>
      <c r="H731" t="s">
        <v>13</v>
      </c>
      <c r="I731" s="10" t="s">
        <v>14</v>
      </c>
      <c r="J731" s="10" t="s">
        <v>85</v>
      </c>
    </row>
    <row r="732" spans="1:10" x14ac:dyDescent="0.3">
      <c r="A732" s="10">
        <v>195495</v>
      </c>
      <c r="B732" s="20">
        <v>44973</v>
      </c>
      <c r="C732" s="10" t="s">
        <v>2208</v>
      </c>
      <c r="D732" s="21">
        <v>2500</v>
      </c>
      <c r="E732" s="10" t="s">
        <v>10</v>
      </c>
      <c r="F732" s="10" t="s">
        <v>2309</v>
      </c>
      <c r="G732" s="10" t="s">
        <v>12</v>
      </c>
      <c r="H732" t="s">
        <v>17</v>
      </c>
      <c r="I732" s="10" t="s">
        <v>14</v>
      </c>
      <c r="J732" s="10" t="s">
        <v>646</v>
      </c>
    </row>
    <row r="733" spans="1:10" x14ac:dyDescent="0.3">
      <c r="A733" s="10">
        <v>195498</v>
      </c>
      <c r="B733" s="20">
        <v>44973</v>
      </c>
      <c r="C733" s="10" t="s">
        <v>1415</v>
      </c>
      <c r="D733" s="21">
        <v>5000</v>
      </c>
      <c r="E733" s="10" t="s">
        <v>10</v>
      </c>
      <c r="F733" s="10" t="s">
        <v>2309</v>
      </c>
      <c r="G733" s="10" t="s">
        <v>12</v>
      </c>
      <c r="H733" t="s">
        <v>13</v>
      </c>
      <c r="I733" s="10" t="s">
        <v>14</v>
      </c>
      <c r="J733" s="10" t="s">
        <v>187</v>
      </c>
    </row>
    <row r="734" spans="1:10" x14ac:dyDescent="0.3">
      <c r="A734" s="10">
        <v>195506</v>
      </c>
      <c r="B734" s="20">
        <v>44973</v>
      </c>
      <c r="C734" s="10" t="s">
        <v>2008</v>
      </c>
      <c r="D734" s="21">
        <v>1000</v>
      </c>
      <c r="E734" s="10" t="s">
        <v>10</v>
      </c>
      <c r="F734" s="10" t="s">
        <v>2318</v>
      </c>
      <c r="G734" s="10" t="s">
        <v>12</v>
      </c>
      <c r="H734" t="s">
        <v>17</v>
      </c>
      <c r="I734" s="10" t="s">
        <v>14</v>
      </c>
      <c r="J734" s="10" t="s">
        <v>207</v>
      </c>
    </row>
    <row r="735" spans="1:10" x14ac:dyDescent="0.3">
      <c r="A735" s="10">
        <v>195494</v>
      </c>
      <c r="B735" s="20">
        <v>44973</v>
      </c>
      <c r="C735" s="10" t="s">
        <v>394</v>
      </c>
      <c r="D735" s="21">
        <v>2000</v>
      </c>
      <c r="E735" s="10" t="s">
        <v>10</v>
      </c>
      <c r="F735" s="10" t="s">
        <v>2329</v>
      </c>
      <c r="G735" s="10" t="s">
        <v>12</v>
      </c>
      <c r="H735" t="s">
        <v>19</v>
      </c>
      <c r="I735" s="10" t="s">
        <v>14</v>
      </c>
      <c r="J735" s="10" t="s">
        <v>549</v>
      </c>
    </row>
    <row r="736" spans="1:10" x14ac:dyDescent="0.3">
      <c r="A736" s="10">
        <v>195501</v>
      </c>
      <c r="B736" s="20">
        <v>44973</v>
      </c>
      <c r="C736" s="10" t="s">
        <v>200</v>
      </c>
      <c r="D736" s="21">
        <v>2000</v>
      </c>
      <c r="E736" s="10" t="s">
        <v>10</v>
      </c>
      <c r="F736" s="10" t="s">
        <v>2307</v>
      </c>
      <c r="G736" s="10" t="s">
        <v>12</v>
      </c>
      <c r="H736" t="s">
        <v>17</v>
      </c>
      <c r="I736" s="10" t="s">
        <v>14</v>
      </c>
      <c r="J736" s="10" t="s">
        <v>57</v>
      </c>
    </row>
    <row r="737" spans="1:10" x14ac:dyDescent="0.3">
      <c r="A737" s="10">
        <v>195500</v>
      </c>
      <c r="B737" s="20">
        <v>44973</v>
      </c>
      <c r="C737" s="10" t="s">
        <v>9</v>
      </c>
      <c r="D737" s="21">
        <v>50000</v>
      </c>
      <c r="E737" s="10" t="s">
        <v>48</v>
      </c>
      <c r="F737" s="10" t="s">
        <v>2307</v>
      </c>
      <c r="G737" s="10" t="s">
        <v>12</v>
      </c>
      <c r="H737" t="s">
        <v>17</v>
      </c>
      <c r="I737" s="10" t="s">
        <v>14</v>
      </c>
      <c r="J737" s="10" t="s">
        <v>222</v>
      </c>
    </row>
    <row r="738" spans="1:10" x14ac:dyDescent="0.3">
      <c r="A738" s="10">
        <v>195503</v>
      </c>
      <c r="B738" s="20">
        <v>44973</v>
      </c>
      <c r="C738" s="10" t="s">
        <v>1283</v>
      </c>
      <c r="D738" s="21">
        <v>1500</v>
      </c>
      <c r="E738" s="10" t="s">
        <v>10</v>
      </c>
      <c r="F738" s="10" t="s">
        <v>2311</v>
      </c>
      <c r="G738" s="10" t="s">
        <v>12</v>
      </c>
      <c r="H738" t="s">
        <v>19</v>
      </c>
      <c r="I738" s="10" t="s">
        <v>14</v>
      </c>
      <c r="J738" s="10" t="s">
        <v>585</v>
      </c>
    </row>
    <row r="739" spans="1:10" x14ac:dyDescent="0.3">
      <c r="A739" s="10">
        <v>195504</v>
      </c>
      <c r="B739" s="20">
        <v>44973</v>
      </c>
      <c r="C739" s="10" t="s">
        <v>1680</v>
      </c>
      <c r="D739" s="21">
        <v>50000</v>
      </c>
      <c r="E739" s="10" t="s">
        <v>48</v>
      </c>
      <c r="F739" s="10" t="s">
        <v>2311</v>
      </c>
      <c r="G739" s="10" t="s">
        <v>12</v>
      </c>
      <c r="H739" t="s">
        <v>13</v>
      </c>
      <c r="I739" s="10" t="s">
        <v>14</v>
      </c>
      <c r="J739" s="10" t="s">
        <v>480</v>
      </c>
    </row>
    <row r="740" spans="1:10" x14ac:dyDescent="0.3">
      <c r="A740" s="10">
        <v>195493</v>
      </c>
      <c r="B740" s="20">
        <v>44973</v>
      </c>
      <c r="C740" s="10" t="s">
        <v>2057</v>
      </c>
      <c r="D740" s="21">
        <v>2000</v>
      </c>
      <c r="E740" s="10" t="s">
        <v>10</v>
      </c>
      <c r="F740" s="10" t="s">
        <v>2329</v>
      </c>
      <c r="G740" s="10" t="s">
        <v>12</v>
      </c>
      <c r="H740" t="s">
        <v>17</v>
      </c>
      <c r="I740" s="10" t="s">
        <v>14</v>
      </c>
      <c r="J740" s="10" t="s">
        <v>222</v>
      </c>
    </row>
    <row r="741" spans="1:10" x14ac:dyDescent="0.3">
      <c r="A741" s="10">
        <v>195502</v>
      </c>
      <c r="B741" s="20">
        <v>44973</v>
      </c>
      <c r="C741" s="10" t="s">
        <v>1281</v>
      </c>
      <c r="D741" s="21">
        <v>4000</v>
      </c>
      <c r="E741" s="10" t="s">
        <v>10</v>
      </c>
      <c r="F741" s="10" t="s">
        <v>2311</v>
      </c>
      <c r="G741" s="10" t="s">
        <v>12</v>
      </c>
      <c r="H741" t="s">
        <v>17</v>
      </c>
      <c r="I741" s="10" t="s">
        <v>14</v>
      </c>
      <c r="J741" s="10" t="s">
        <v>480</v>
      </c>
    </row>
    <row r="742" spans="1:10" x14ac:dyDescent="0.3">
      <c r="A742" s="10">
        <v>195519</v>
      </c>
      <c r="B742" s="20">
        <v>44974</v>
      </c>
      <c r="C742" s="10" t="s">
        <v>1352</v>
      </c>
      <c r="D742" s="21">
        <v>6000</v>
      </c>
      <c r="E742" s="10" t="s">
        <v>10</v>
      </c>
      <c r="F742" s="10" t="s">
        <v>2309</v>
      </c>
      <c r="G742" s="10" t="s">
        <v>12</v>
      </c>
      <c r="H742" t="s">
        <v>13</v>
      </c>
      <c r="I742" s="10" t="s">
        <v>14</v>
      </c>
      <c r="J742" s="10" t="s">
        <v>614</v>
      </c>
    </row>
    <row r="743" spans="1:10" x14ac:dyDescent="0.3">
      <c r="A743" s="10">
        <v>195511</v>
      </c>
      <c r="B743" s="20">
        <v>44974</v>
      </c>
      <c r="C743" s="10" t="s">
        <v>1399</v>
      </c>
      <c r="D743" s="21">
        <v>3000</v>
      </c>
      <c r="E743" s="10" t="s">
        <v>10</v>
      </c>
      <c r="F743" s="10" t="s">
        <v>2309</v>
      </c>
      <c r="G743" s="10" t="s">
        <v>12</v>
      </c>
      <c r="H743" t="s">
        <v>17</v>
      </c>
      <c r="I743" s="10" t="s">
        <v>14</v>
      </c>
      <c r="J743" s="10" t="s">
        <v>258</v>
      </c>
    </row>
    <row r="744" spans="1:10" x14ac:dyDescent="0.3">
      <c r="A744" s="10">
        <v>195520</v>
      </c>
      <c r="B744" s="20">
        <v>44974</v>
      </c>
      <c r="C744" s="10" t="s">
        <v>2207</v>
      </c>
      <c r="D744" s="21">
        <v>2000</v>
      </c>
      <c r="E744" s="10" t="s">
        <v>10</v>
      </c>
      <c r="F744" s="10" t="s">
        <v>2309</v>
      </c>
      <c r="G744" s="10" t="s">
        <v>12</v>
      </c>
      <c r="H744" t="s">
        <v>13</v>
      </c>
      <c r="I744" s="10" t="s">
        <v>14</v>
      </c>
      <c r="J744" s="10" t="s">
        <v>614</v>
      </c>
    </row>
    <row r="745" spans="1:10" x14ac:dyDescent="0.3">
      <c r="A745" s="10">
        <v>195512</v>
      </c>
      <c r="B745" s="20">
        <v>44974</v>
      </c>
      <c r="C745" s="10" t="s">
        <v>1399</v>
      </c>
      <c r="D745" s="21">
        <v>2000</v>
      </c>
      <c r="E745" s="10" t="s">
        <v>10</v>
      </c>
      <c r="F745" s="10" t="s">
        <v>2309</v>
      </c>
      <c r="G745" s="10" t="s">
        <v>12</v>
      </c>
      <c r="H745" t="s">
        <v>13</v>
      </c>
      <c r="I745" s="10" t="s">
        <v>14</v>
      </c>
      <c r="J745" s="10" t="s">
        <v>258</v>
      </c>
    </row>
    <row r="746" spans="1:10" x14ac:dyDescent="0.3">
      <c r="A746" s="10">
        <v>195510</v>
      </c>
      <c r="B746" s="20">
        <v>44974</v>
      </c>
      <c r="C746" s="10" t="s">
        <v>2240</v>
      </c>
      <c r="D746" s="21">
        <v>50000</v>
      </c>
      <c r="E746" s="10" t="s">
        <v>48</v>
      </c>
      <c r="F746" s="10" t="s">
        <v>2317</v>
      </c>
      <c r="G746" s="10" t="s">
        <v>12</v>
      </c>
      <c r="H746" t="s">
        <v>17</v>
      </c>
      <c r="I746" s="10" t="s">
        <v>14</v>
      </c>
      <c r="J746" s="10" t="s">
        <v>2258</v>
      </c>
    </row>
    <row r="747" spans="1:10" x14ac:dyDescent="0.3">
      <c r="A747" s="10">
        <v>195507</v>
      </c>
      <c r="B747" s="20">
        <v>44974</v>
      </c>
      <c r="C747" s="10" t="s">
        <v>2252</v>
      </c>
      <c r="D747" s="21">
        <v>3000</v>
      </c>
      <c r="E747" s="10" t="s">
        <v>10</v>
      </c>
      <c r="F747" s="10" t="s">
        <v>2317</v>
      </c>
      <c r="G747" s="10" t="s">
        <v>12</v>
      </c>
      <c r="H747" t="s">
        <v>13</v>
      </c>
      <c r="I747" s="10" t="s">
        <v>14</v>
      </c>
      <c r="J747" s="10" t="s">
        <v>824</v>
      </c>
    </row>
    <row r="748" spans="1:10" x14ac:dyDescent="0.3">
      <c r="A748" s="10">
        <v>195516</v>
      </c>
      <c r="B748" s="20">
        <v>44974</v>
      </c>
      <c r="C748" s="10" t="s">
        <v>2294</v>
      </c>
      <c r="D748" s="21">
        <v>100000</v>
      </c>
      <c r="E748" s="10" t="s">
        <v>48</v>
      </c>
      <c r="F748" s="10" t="s">
        <v>2308</v>
      </c>
      <c r="G748" s="10" t="s">
        <v>12</v>
      </c>
      <c r="H748" t="s">
        <v>17</v>
      </c>
      <c r="I748" s="10" t="s">
        <v>14</v>
      </c>
      <c r="J748" s="10" t="s">
        <v>900</v>
      </c>
    </row>
    <row r="749" spans="1:10" x14ac:dyDescent="0.3">
      <c r="A749" s="10">
        <v>195508</v>
      </c>
      <c r="B749" s="20">
        <v>44974</v>
      </c>
      <c r="C749" s="10" t="s">
        <v>2252</v>
      </c>
      <c r="D749" s="21">
        <v>1500</v>
      </c>
      <c r="E749" s="10" t="s">
        <v>10</v>
      </c>
      <c r="F749" s="10" t="s">
        <v>2317</v>
      </c>
      <c r="G749" s="10" t="s">
        <v>12</v>
      </c>
      <c r="H749" t="s">
        <v>17</v>
      </c>
      <c r="I749" s="10" t="s">
        <v>14</v>
      </c>
      <c r="J749" s="10" t="s">
        <v>63</v>
      </c>
    </row>
    <row r="750" spans="1:10" x14ac:dyDescent="0.3">
      <c r="A750" s="10">
        <v>195509</v>
      </c>
      <c r="B750" s="20">
        <v>44974</v>
      </c>
      <c r="C750" s="10" t="s">
        <v>2240</v>
      </c>
      <c r="D750" s="21">
        <v>25000</v>
      </c>
      <c r="E750" s="10" t="s">
        <v>48</v>
      </c>
      <c r="F750" s="10" t="s">
        <v>2317</v>
      </c>
      <c r="G750" s="10" t="s">
        <v>12</v>
      </c>
      <c r="H750" t="s">
        <v>17</v>
      </c>
      <c r="I750" s="10" t="s">
        <v>14</v>
      </c>
      <c r="J750" s="10" t="s">
        <v>222</v>
      </c>
    </row>
    <row r="751" spans="1:10" x14ac:dyDescent="0.3">
      <c r="A751" s="10">
        <v>195521</v>
      </c>
      <c r="B751" s="20">
        <v>44974</v>
      </c>
      <c r="C751" s="10" t="s">
        <v>927</v>
      </c>
      <c r="D751" s="21">
        <v>20000</v>
      </c>
      <c r="E751" s="10" t="s">
        <v>48</v>
      </c>
      <c r="F751" s="10" t="s">
        <v>2307</v>
      </c>
      <c r="G751" s="10" t="s">
        <v>12</v>
      </c>
      <c r="H751" t="s">
        <v>13</v>
      </c>
      <c r="I751" s="10" t="s">
        <v>14</v>
      </c>
      <c r="J751" s="10" t="s">
        <v>58</v>
      </c>
    </row>
    <row r="752" spans="1:10" x14ac:dyDescent="0.3">
      <c r="A752" s="10">
        <v>195528</v>
      </c>
      <c r="B752" s="20">
        <v>44974</v>
      </c>
      <c r="C752" s="10" t="s">
        <v>1893</v>
      </c>
      <c r="D752" s="21">
        <v>4000</v>
      </c>
      <c r="E752" s="10" t="s">
        <v>10</v>
      </c>
      <c r="F752" s="10" t="s">
        <v>2307</v>
      </c>
      <c r="G752" s="10" t="s">
        <v>12</v>
      </c>
      <c r="H752" t="s">
        <v>17</v>
      </c>
      <c r="I752" s="10" t="s">
        <v>14</v>
      </c>
      <c r="J752" s="10" t="s">
        <v>480</v>
      </c>
    </row>
    <row r="753" spans="1:10" x14ac:dyDescent="0.3">
      <c r="A753" s="10">
        <v>195513</v>
      </c>
      <c r="B753" s="20">
        <v>44974</v>
      </c>
      <c r="C753" s="10" t="s">
        <v>1892</v>
      </c>
      <c r="D753" s="21">
        <v>2500</v>
      </c>
      <c r="E753" s="10" t="s">
        <v>10</v>
      </c>
      <c r="F753" s="10" t="s">
        <v>2307</v>
      </c>
      <c r="G753" s="10" t="s">
        <v>12</v>
      </c>
      <c r="H753" t="s">
        <v>17</v>
      </c>
      <c r="I753" s="10" t="s">
        <v>14</v>
      </c>
      <c r="J753" s="10" t="s">
        <v>258</v>
      </c>
    </row>
    <row r="754" spans="1:10" x14ac:dyDescent="0.3">
      <c r="A754" s="10">
        <v>195522</v>
      </c>
      <c r="B754" s="20">
        <v>44974</v>
      </c>
      <c r="C754" s="10" t="s">
        <v>927</v>
      </c>
      <c r="D754" s="21">
        <v>20000</v>
      </c>
      <c r="E754" s="10" t="s">
        <v>48</v>
      </c>
      <c r="F754" s="10" t="s">
        <v>2307</v>
      </c>
      <c r="G754" s="10" t="s">
        <v>12</v>
      </c>
      <c r="H754" t="s">
        <v>13</v>
      </c>
      <c r="I754" s="10" t="s">
        <v>14</v>
      </c>
      <c r="J754" s="10" t="s">
        <v>1832</v>
      </c>
    </row>
    <row r="755" spans="1:10" x14ac:dyDescent="0.3">
      <c r="A755" s="10">
        <v>195523</v>
      </c>
      <c r="B755" s="20">
        <v>44974</v>
      </c>
      <c r="C755" s="10" t="s">
        <v>927</v>
      </c>
      <c r="D755" s="21">
        <v>9000</v>
      </c>
      <c r="E755" s="10" t="s">
        <v>48</v>
      </c>
      <c r="F755" s="10" t="s">
        <v>2307</v>
      </c>
      <c r="G755" s="10" t="s">
        <v>12</v>
      </c>
      <c r="H755" t="s">
        <v>13</v>
      </c>
      <c r="I755" s="10" t="s">
        <v>14</v>
      </c>
      <c r="J755" s="10" t="s">
        <v>63</v>
      </c>
    </row>
    <row r="756" spans="1:10" x14ac:dyDescent="0.3">
      <c r="A756" s="10">
        <v>195524</v>
      </c>
      <c r="B756" s="20">
        <v>44974</v>
      </c>
      <c r="C756" s="10" t="s">
        <v>2000</v>
      </c>
      <c r="D756" s="21">
        <v>1000</v>
      </c>
      <c r="E756" s="10" t="s">
        <v>10</v>
      </c>
      <c r="F756" s="10" t="s">
        <v>2318</v>
      </c>
      <c r="G756" s="10" t="s">
        <v>12</v>
      </c>
      <c r="H756" t="s">
        <v>17</v>
      </c>
      <c r="I756" s="10" t="s">
        <v>14</v>
      </c>
      <c r="J756" s="10" t="s">
        <v>207</v>
      </c>
    </row>
    <row r="757" spans="1:10" x14ac:dyDescent="0.3">
      <c r="A757" s="10">
        <v>195517</v>
      </c>
      <c r="B757" s="20">
        <v>44974</v>
      </c>
      <c r="C757" s="10" t="s">
        <v>604</v>
      </c>
      <c r="D757" s="21">
        <v>4000</v>
      </c>
      <c r="E757" s="10" t="s">
        <v>10</v>
      </c>
      <c r="F757" s="10" t="s">
        <v>2309</v>
      </c>
      <c r="G757" s="10" t="s">
        <v>12</v>
      </c>
      <c r="H757" t="s">
        <v>17</v>
      </c>
      <c r="I757" s="10" t="s">
        <v>14</v>
      </c>
      <c r="J757" s="10" t="s">
        <v>2156</v>
      </c>
    </row>
    <row r="758" spans="1:10" x14ac:dyDescent="0.3">
      <c r="A758" s="10">
        <v>195518</v>
      </c>
      <c r="B758" s="20">
        <v>44974</v>
      </c>
      <c r="C758" s="10" t="s">
        <v>604</v>
      </c>
      <c r="D758" s="21">
        <v>4000</v>
      </c>
      <c r="E758" s="10" t="s">
        <v>10</v>
      </c>
      <c r="F758" s="10" t="s">
        <v>2309</v>
      </c>
      <c r="G758" s="10" t="s">
        <v>12</v>
      </c>
      <c r="H758" t="s">
        <v>13</v>
      </c>
      <c r="I758" s="10" t="s">
        <v>14</v>
      </c>
      <c r="J758" s="10" t="s">
        <v>646</v>
      </c>
    </row>
    <row r="759" spans="1:10" x14ac:dyDescent="0.3">
      <c r="A759" s="10">
        <v>195515</v>
      </c>
      <c r="B759" s="20">
        <v>44974</v>
      </c>
      <c r="C759" s="10" t="s">
        <v>1212</v>
      </c>
      <c r="D759" s="21">
        <v>2000</v>
      </c>
      <c r="E759" s="10" t="s">
        <v>10</v>
      </c>
      <c r="F759" s="10" t="s">
        <v>2311</v>
      </c>
      <c r="G759" s="10" t="s">
        <v>12</v>
      </c>
      <c r="H759" t="s">
        <v>17</v>
      </c>
      <c r="I759" s="10" t="s">
        <v>14</v>
      </c>
      <c r="J759" s="10" t="s">
        <v>480</v>
      </c>
    </row>
    <row r="760" spans="1:10" x14ac:dyDescent="0.3">
      <c r="A760" s="10">
        <v>195525</v>
      </c>
      <c r="B760" s="20">
        <v>44974</v>
      </c>
      <c r="C760" s="10" t="s">
        <v>2005</v>
      </c>
      <c r="D760" s="21">
        <v>2000</v>
      </c>
      <c r="E760" s="10" t="s">
        <v>10</v>
      </c>
      <c r="F760" s="10" t="s">
        <v>2318</v>
      </c>
      <c r="G760" s="10" t="s">
        <v>12</v>
      </c>
      <c r="H760" t="s">
        <v>17</v>
      </c>
      <c r="I760" s="10" t="s">
        <v>14</v>
      </c>
      <c r="J760" s="10" t="s">
        <v>207</v>
      </c>
    </row>
    <row r="761" spans="1:10" x14ac:dyDescent="0.3">
      <c r="A761" s="10">
        <v>195514</v>
      </c>
      <c r="B761" s="20">
        <v>44974</v>
      </c>
      <c r="C761" s="10" t="s">
        <v>2115</v>
      </c>
      <c r="D761" s="21">
        <v>10000</v>
      </c>
      <c r="E761" s="10" t="s">
        <v>10</v>
      </c>
      <c r="F761" s="10" t="s">
        <v>2311</v>
      </c>
      <c r="G761" s="10" t="s">
        <v>12</v>
      </c>
      <c r="H761" t="s">
        <v>17</v>
      </c>
      <c r="I761" s="10" t="s">
        <v>14</v>
      </c>
      <c r="J761" s="10" t="s">
        <v>480</v>
      </c>
    </row>
    <row r="762" spans="1:10" x14ac:dyDescent="0.3">
      <c r="A762" s="10">
        <v>195526</v>
      </c>
      <c r="B762" s="20">
        <v>44977</v>
      </c>
      <c r="C762" s="10" t="s">
        <v>2058</v>
      </c>
      <c r="D762" s="21">
        <v>1000</v>
      </c>
      <c r="E762" s="10" t="s">
        <v>10</v>
      </c>
      <c r="F762" s="10" t="s">
        <v>2329</v>
      </c>
      <c r="G762" s="10" t="s">
        <v>12</v>
      </c>
      <c r="H762" t="s">
        <v>19</v>
      </c>
      <c r="I762" s="10" t="s">
        <v>14</v>
      </c>
      <c r="J762" s="10" t="s">
        <v>585</v>
      </c>
    </row>
    <row r="763" spans="1:10" x14ac:dyDescent="0.3">
      <c r="A763" s="10">
        <v>195533</v>
      </c>
      <c r="B763" s="20">
        <v>44977</v>
      </c>
      <c r="C763" s="10" t="s">
        <v>607</v>
      </c>
      <c r="D763" s="21">
        <v>6000</v>
      </c>
      <c r="E763" s="10" t="s">
        <v>10</v>
      </c>
      <c r="F763" s="10" t="s">
        <v>2311</v>
      </c>
      <c r="G763" s="10" t="s">
        <v>12</v>
      </c>
      <c r="H763" t="s">
        <v>19</v>
      </c>
      <c r="I763" s="10" t="s">
        <v>14</v>
      </c>
      <c r="J763" s="10" t="s">
        <v>549</v>
      </c>
    </row>
    <row r="764" spans="1:10" x14ac:dyDescent="0.3">
      <c r="A764" s="10">
        <v>195532</v>
      </c>
      <c r="B764" s="20">
        <v>44977</v>
      </c>
      <c r="C764" s="10" t="s">
        <v>2002</v>
      </c>
      <c r="D764" s="21">
        <v>5000</v>
      </c>
      <c r="E764" s="10" t="s">
        <v>10</v>
      </c>
      <c r="F764" s="10" t="s">
        <v>2318</v>
      </c>
      <c r="G764" s="10" t="s">
        <v>88</v>
      </c>
      <c r="H764" t="s">
        <v>17</v>
      </c>
      <c r="I764" s="10" t="s">
        <v>14</v>
      </c>
      <c r="J764" s="10" t="s">
        <v>2004</v>
      </c>
    </row>
    <row r="765" spans="1:10" x14ac:dyDescent="0.3">
      <c r="A765" s="10">
        <v>195527</v>
      </c>
      <c r="B765" s="20">
        <v>44977</v>
      </c>
      <c r="C765" s="10" t="s">
        <v>75</v>
      </c>
      <c r="D765" s="21">
        <v>2000</v>
      </c>
      <c r="E765" s="10" t="s">
        <v>10</v>
      </c>
      <c r="F765" s="10" t="s">
        <v>2307</v>
      </c>
      <c r="G765" s="10" t="s">
        <v>12</v>
      </c>
      <c r="H765" t="s">
        <v>17</v>
      </c>
      <c r="I765" s="10" t="s">
        <v>14</v>
      </c>
      <c r="J765" s="10" t="s">
        <v>22</v>
      </c>
    </row>
    <row r="766" spans="1:10" x14ac:dyDescent="0.3">
      <c r="A766" s="10">
        <v>195529</v>
      </c>
      <c r="B766" s="20">
        <v>44977</v>
      </c>
      <c r="C766" s="10" t="s">
        <v>2001</v>
      </c>
      <c r="D766" s="21">
        <v>5000</v>
      </c>
      <c r="E766" s="10" t="s">
        <v>10</v>
      </c>
      <c r="F766" s="10" t="s">
        <v>2318</v>
      </c>
      <c r="G766" s="10" t="s">
        <v>88</v>
      </c>
      <c r="H766" t="s">
        <v>17</v>
      </c>
      <c r="I766" s="10" t="s">
        <v>14</v>
      </c>
      <c r="J766" s="10" t="s">
        <v>177</v>
      </c>
    </row>
    <row r="767" spans="1:10" x14ac:dyDescent="0.3">
      <c r="A767" s="10">
        <v>195531</v>
      </c>
      <c r="B767" s="20">
        <v>44977</v>
      </c>
      <c r="C767" s="10" t="s">
        <v>2002</v>
      </c>
      <c r="D767" s="21">
        <v>5000</v>
      </c>
      <c r="E767" s="10" t="s">
        <v>10</v>
      </c>
      <c r="F767" s="10" t="s">
        <v>2318</v>
      </c>
      <c r="G767" s="10" t="s">
        <v>88</v>
      </c>
      <c r="H767" t="s">
        <v>17</v>
      </c>
      <c r="I767" s="10" t="s">
        <v>14</v>
      </c>
      <c r="J767" s="10" t="s">
        <v>2003</v>
      </c>
    </row>
    <row r="768" spans="1:10" x14ac:dyDescent="0.3">
      <c r="A768" s="10">
        <v>195530</v>
      </c>
      <c r="B768" s="20">
        <v>44977</v>
      </c>
      <c r="C768" s="10" t="s">
        <v>2002</v>
      </c>
      <c r="D768" s="21">
        <v>5000</v>
      </c>
      <c r="E768" s="10" t="s">
        <v>10</v>
      </c>
      <c r="F768" s="10" t="s">
        <v>2318</v>
      </c>
      <c r="G768" s="10" t="s">
        <v>88</v>
      </c>
      <c r="H768" t="s">
        <v>17</v>
      </c>
      <c r="I768" s="10" t="s">
        <v>14</v>
      </c>
      <c r="J768" s="10" t="s">
        <v>24</v>
      </c>
    </row>
    <row r="769" spans="1:10" x14ac:dyDescent="0.3">
      <c r="A769" s="10">
        <v>195541</v>
      </c>
      <c r="B769" s="20">
        <v>44978</v>
      </c>
      <c r="C769" s="10" t="s">
        <v>637</v>
      </c>
      <c r="D769" s="21">
        <v>5000</v>
      </c>
      <c r="E769" s="10" t="s">
        <v>10</v>
      </c>
      <c r="F769" s="10" t="s">
        <v>2309</v>
      </c>
      <c r="G769" s="10" t="s">
        <v>12</v>
      </c>
      <c r="H769" t="s">
        <v>17</v>
      </c>
      <c r="I769" s="10" t="s">
        <v>14</v>
      </c>
      <c r="J769" s="10" t="s">
        <v>617</v>
      </c>
    </row>
    <row r="770" spans="1:10" x14ac:dyDescent="0.3">
      <c r="A770" s="10">
        <v>195534</v>
      </c>
      <c r="B770" s="20">
        <v>44978</v>
      </c>
      <c r="C770" s="10" t="s">
        <v>2209</v>
      </c>
      <c r="D770" s="21">
        <v>4000</v>
      </c>
      <c r="E770" s="10" t="s">
        <v>10</v>
      </c>
      <c r="F770" s="10" t="s">
        <v>2309</v>
      </c>
      <c r="G770" s="10" t="s">
        <v>12</v>
      </c>
      <c r="H770" t="s">
        <v>13</v>
      </c>
      <c r="I770" s="10" t="s">
        <v>14</v>
      </c>
      <c r="J770" s="10" t="s">
        <v>617</v>
      </c>
    </row>
    <row r="771" spans="1:10" x14ac:dyDescent="0.3">
      <c r="A771" s="10">
        <v>195535</v>
      </c>
      <c r="B771" s="20">
        <v>44978</v>
      </c>
      <c r="C771" s="10" t="s">
        <v>2209</v>
      </c>
      <c r="D771" s="21">
        <v>5500</v>
      </c>
      <c r="E771" s="10" t="s">
        <v>10</v>
      </c>
      <c r="F771" s="10" t="s">
        <v>2309</v>
      </c>
      <c r="G771" s="10" t="s">
        <v>12</v>
      </c>
      <c r="H771" t="s">
        <v>13</v>
      </c>
      <c r="I771" s="10" t="s">
        <v>14</v>
      </c>
      <c r="J771" s="10" t="s">
        <v>249</v>
      </c>
    </row>
    <row r="772" spans="1:10" x14ac:dyDescent="0.3">
      <c r="A772" s="10">
        <v>195537</v>
      </c>
      <c r="B772" s="20">
        <v>44978</v>
      </c>
      <c r="C772" s="10" t="s">
        <v>680</v>
      </c>
      <c r="D772" s="21">
        <v>3000</v>
      </c>
      <c r="E772" s="10" t="s">
        <v>10</v>
      </c>
      <c r="F772" s="10" t="s">
        <v>2309</v>
      </c>
      <c r="G772" s="10" t="s">
        <v>12</v>
      </c>
      <c r="H772" t="s">
        <v>13</v>
      </c>
      <c r="I772" s="10" t="s">
        <v>14</v>
      </c>
      <c r="J772" s="10" t="s">
        <v>614</v>
      </c>
    </row>
    <row r="773" spans="1:10" x14ac:dyDescent="0.3">
      <c r="A773" s="10">
        <v>195556</v>
      </c>
      <c r="B773" s="20">
        <v>44978</v>
      </c>
      <c r="C773" s="10" t="s">
        <v>2116</v>
      </c>
      <c r="D773" s="21">
        <v>5000</v>
      </c>
      <c r="E773" s="10" t="s">
        <v>10</v>
      </c>
      <c r="F773" s="10" t="s">
        <v>2311</v>
      </c>
      <c r="G773" s="10" t="s">
        <v>12</v>
      </c>
      <c r="H773" t="s">
        <v>19</v>
      </c>
      <c r="I773" s="10" t="s">
        <v>14</v>
      </c>
      <c r="J773" s="10" t="s">
        <v>489</v>
      </c>
    </row>
    <row r="774" spans="1:10" x14ac:dyDescent="0.3">
      <c r="A774" s="10">
        <v>195563</v>
      </c>
      <c r="B774" s="20">
        <v>44978</v>
      </c>
      <c r="C774" s="10" t="s">
        <v>1218</v>
      </c>
      <c r="D774" s="21">
        <v>2000</v>
      </c>
      <c r="E774" s="10" t="s">
        <v>10</v>
      </c>
      <c r="F774" s="10" t="s">
        <v>2311</v>
      </c>
      <c r="G774" s="10" t="s">
        <v>12</v>
      </c>
      <c r="H774" t="s">
        <v>19</v>
      </c>
      <c r="I774" s="10" t="s">
        <v>14</v>
      </c>
      <c r="J774" s="10" t="s">
        <v>585</v>
      </c>
    </row>
    <row r="775" spans="1:10" x14ac:dyDescent="0.3">
      <c r="A775" s="10">
        <v>195540</v>
      </c>
      <c r="B775" s="20">
        <v>44978</v>
      </c>
      <c r="C775" s="10" t="s">
        <v>637</v>
      </c>
      <c r="D775" s="21">
        <v>5000</v>
      </c>
      <c r="E775" s="10" t="s">
        <v>10</v>
      </c>
      <c r="F775" s="10" t="s">
        <v>2309</v>
      </c>
      <c r="G775" s="10" t="s">
        <v>12</v>
      </c>
      <c r="H775" t="s">
        <v>17</v>
      </c>
      <c r="I775" s="10" t="s">
        <v>14</v>
      </c>
      <c r="J775" s="10" t="s">
        <v>207</v>
      </c>
    </row>
    <row r="776" spans="1:10" x14ac:dyDescent="0.3">
      <c r="A776" s="10">
        <v>195542</v>
      </c>
      <c r="B776" s="20">
        <v>44978</v>
      </c>
      <c r="C776" s="10" t="s">
        <v>1530</v>
      </c>
      <c r="D776" s="21">
        <v>21000</v>
      </c>
      <c r="E776" s="10" t="s">
        <v>48</v>
      </c>
      <c r="F776" s="10" t="s">
        <v>2308</v>
      </c>
      <c r="G776" s="10" t="s">
        <v>12</v>
      </c>
      <c r="H776" t="s">
        <v>17</v>
      </c>
      <c r="I776" s="10" t="s">
        <v>14</v>
      </c>
      <c r="J776" s="10" t="s">
        <v>1510</v>
      </c>
    </row>
    <row r="777" spans="1:10" x14ac:dyDescent="0.3">
      <c r="A777" s="10">
        <v>195543</v>
      </c>
      <c r="B777" s="20">
        <v>44978</v>
      </c>
      <c r="C777" s="10" t="s">
        <v>1786</v>
      </c>
      <c r="D777" s="21">
        <v>50000</v>
      </c>
      <c r="E777" s="10" t="s">
        <v>48</v>
      </c>
      <c r="F777" s="10" t="s">
        <v>2308</v>
      </c>
      <c r="G777" s="10" t="s">
        <v>12</v>
      </c>
      <c r="H777" t="s">
        <v>17</v>
      </c>
      <c r="I777" s="10" t="s">
        <v>14</v>
      </c>
      <c r="J777" s="10" t="s">
        <v>221</v>
      </c>
    </row>
    <row r="778" spans="1:10" x14ac:dyDescent="0.3">
      <c r="A778" s="10">
        <v>195544</v>
      </c>
      <c r="B778" s="20">
        <v>44978</v>
      </c>
      <c r="C778" s="10" t="s">
        <v>1786</v>
      </c>
      <c r="D778" s="21">
        <v>50000</v>
      </c>
      <c r="E778" s="10" t="s">
        <v>48</v>
      </c>
      <c r="F778" s="10" t="s">
        <v>2308</v>
      </c>
      <c r="G778" s="10" t="s">
        <v>12</v>
      </c>
      <c r="H778" t="s">
        <v>17</v>
      </c>
      <c r="I778" s="10" t="s">
        <v>14</v>
      </c>
      <c r="J778" s="10" t="s">
        <v>892</v>
      </c>
    </row>
    <row r="779" spans="1:10" x14ac:dyDescent="0.3">
      <c r="A779" s="10">
        <v>195564</v>
      </c>
      <c r="B779" s="20">
        <v>44978</v>
      </c>
      <c r="C779" s="10" t="s">
        <v>2295</v>
      </c>
      <c r="D779" s="21">
        <v>40000</v>
      </c>
      <c r="E779" s="10" t="s">
        <v>48</v>
      </c>
      <c r="F779" s="10" t="s">
        <v>2308</v>
      </c>
      <c r="G779" s="10" t="s">
        <v>12</v>
      </c>
      <c r="H779" t="s">
        <v>17</v>
      </c>
      <c r="I779" s="10" t="s">
        <v>14</v>
      </c>
      <c r="J779" s="10" t="s">
        <v>1510</v>
      </c>
    </row>
    <row r="780" spans="1:10" x14ac:dyDescent="0.3">
      <c r="A780" s="10">
        <v>195536</v>
      </c>
      <c r="B780" s="20">
        <v>44978</v>
      </c>
      <c r="C780" s="10" t="s">
        <v>2209</v>
      </c>
      <c r="D780" s="21">
        <v>2500</v>
      </c>
      <c r="E780" s="10" t="s">
        <v>10</v>
      </c>
      <c r="F780" s="10" t="s">
        <v>2309</v>
      </c>
      <c r="G780" s="10" t="s">
        <v>12</v>
      </c>
      <c r="H780" t="s">
        <v>19</v>
      </c>
      <c r="I780" s="10" t="s">
        <v>14</v>
      </c>
      <c r="J780" s="10" t="s">
        <v>626</v>
      </c>
    </row>
    <row r="781" spans="1:10" x14ac:dyDescent="0.3">
      <c r="A781" s="10">
        <v>195539</v>
      </c>
      <c r="B781" s="20">
        <v>44978</v>
      </c>
      <c r="C781" s="10" t="s">
        <v>2210</v>
      </c>
      <c r="D781" s="21">
        <v>4000</v>
      </c>
      <c r="E781" s="10" t="s">
        <v>10</v>
      </c>
      <c r="F781" s="10" t="s">
        <v>2309</v>
      </c>
      <c r="G781" s="10" t="s">
        <v>12</v>
      </c>
      <c r="H781" t="s">
        <v>17</v>
      </c>
      <c r="I781" s="10" t="s">
        <v>14</v>
      </c>
      <c r="J781" s="10" t="s">
        <v>621</v>
      </c>
    </row>
    <row r="782" spans="1:10" x14ac:dyDescent="0.3">
      <c r="A782" s="10">
        <v>195538</v>
      </c>
      <c r="B782" s="20">
        <v>44978</v>
      </c>
      <c r="C782" s="10" t="s">
        <v>680</v>
      </c>
      <c r="D782" s="21">
        <v>2500</v>
      </c>
      <c r="E782" s="10" t="s">
        <v>10</v>
      </c>
      <c r="F782" s="10" t="s">
        <v>2309</v>
      </c>
      <c r="G782" s="10" t="s">
        <v>12</v>
      </c>
      <c r="H782" t="s">
        <v>13</v>
      </c>
      <c r="I782" s="10" t="s">
        <v>14</v>
      </c>
      <c r="J782" s="10" t="s">
        <v>689</v>
      </c>
    </row>
    <row r="783" spans="1:10" x14ac:dyDescent="0.3">
      <c r="A783" s="10">
        <v>195554</v>
      </c>
      <c r="B783" s="20">
        <v>44978</v>
      </c>
      <c r="C783" s="10" t="s">
        <v>1236</v>
      </c>
      <c r="D783" s="21">
        <v>1000</v>
      </c>
      <c r="E783" s="10" t="s">
        <v>10</v>
      </c>
      <c r="F783" s="10" t="s">
        <v>2311</v>
      </c>
      <c r="G783" s="10" t="s">
        <v>12</v>
      </c>
      <c r="H783" t="s">
        <v>19</v>
      </c>
      <c r="I783" s="10" t="s">
        <v>14</v>
      </c>
      <c r="J783" s="10" t="s">
        <v>585</v>
      </c>
    </row>
    <row r="784" spans="1:10" x14ac:dyDescent="0.3">
      <c r="A784" s="10">
        <v>195562</v>
      </c>
      <c r="B784" s="20">
        <v>44978</v>
      </c>
      <c r="C784" s="10" t="s">
        <v>1898</v>
      </c>
      <c r="D784" s="21">
        <v>3000</v>
      </c>
      <c r="E784" s="10" t="s">
        <v>10</v>
      </c>
      <c r="F784" s="10" t="s">
        <v>2307</v>
      </c>
      <c r="G784" s="10" t="s">
        <v>12</v>
      </c>
      <c r="H784" t="s">
        <v>17</v>
      </c>
      <c r="I784" s="10" t="s">
        <v>14</v>
      </c>
      <c r="J784" s="10" t="s">
        <v>1897</v>
      </c>
    </row>
    <row r="785" spans="1:10" x14ac:dyDescent="0.3">
      <c r="A785" s="10">
        <v>195561</v>
      </c>
      <c r="B785" s="20">
        <v>44978</v>
      </c>
      <c r="C785" s="10" t="s">
        <v>1898</v>
      </c>
      <c r="D785" s="21">
        <v>5000</v>
      </c>
      <c r="E785" s="10" t="s">
        <v>10</v>
      </c>
      <c r="F785" s="10" t="s">
        <v>2307</v>
      </c>
      <c r="G785" s="10" t="s">
        <v>12</v>
      </c>
      <c r="H785" t="s">
        <v>13</v>
      </c>
      <c r="I785" s="10" t="s">
        <v>14</v>
      </c>
      <c r="J785" s="10" t="s">
        <v>270</v>
      </c>
    </row>
    <row r="786" spans="1:10" x14ac:dyDescent="0.3">
      <c r="A786" s="10">
        <v>195546</v>
      </c>
      <c r="B786" s="20">
        <v>44978</v>
      </c>
      <c r="C786" s="10" t="s">
        <v>1138</v>
      </c>
      <c r="D786" s="21">
        <v>20000</v>
      </c>
      <c r="E786" s="10" t="s">
        <v>48</v>
      </c>
      <c r="F786" s="10" t="s">
        <v>2318</v>
      </c>
      <c r="G786" s="10" t="s">
        <v>12</v>
      </c>
      <c r="H786" t="s">
        <v>17</v>
      </c>
      <c r="I786" s="10" t="s">
        <v>14</v>
      </c>
      <c r="J786" s="10" t="s">
        <v>288</v>
      </c>
    </row>
    <row r="787" spans="1:10" x14ac:dyDescent="0.3">
      <c r="A787" s="10">
        <v>195545</v>
      </c>
      <c r="B787" s="20">
        <v>44978</v>
      </c>
      <c r="C787" s="10" t="s">
        <v>1998</v>
      </c>
      <c r="D787" s="21">
        <v>5000</v>
      </c>
      <c r="E787" s="10" t="s">
        <v>10</v>
      </c>
      <c r="F787" s="10" t="s">
        <v>2318</v>
      </c>
      <c r="G787" s="10" t="s">
        <v>12</v>
      </c>
      <c r="H787" t="s">
        <v>13</v>
      </c>
      <c r="I787" s="10" t="s">
        <v>14</v>
      </c>
      <c r="J787" s="10" t="s">
        <v>24</v>
      </c>
    </row>
    <row r="788" spans="1:10" x14ac:dyDescent="0.3">
      <c r="A788" s="10">
        <v>195559</v>
      </c>
      <c r="B788" s="20">
        <v>44978</v>
      </c>
      <c r="C788" s="10" t="s">
        <v>1896</v>
      </c>
      <c r="D788" s="21">
        <v>3000</v>
      </c>
      <c r="E788" s="10" t="s">
        <v>10</v>
      </c>
      <c r="F788" s="10" t="s">
        <v>2307</v>
      </c>
      <c r="G788" s="10" t="s">
        <v>12</v>
      </c>
      <c r="H788" t="s">
        <v>17</v>
      </c>
      <c r="I788" s="10" t="s">
        <v>14</v>
      </c>
      <c r="J788" s="10" t="s">
        <v>1897</v>
      </c>
    </row>
    <row r="789" spans="1:10" x14ac:dyDescent="0.3">
      <c r="A789" s="10">
        <v>195560</v>
      </c>
      <c r="B789" s="20">
        <v>44978</v>
      </c>
      <c r="C789" s="10" t="s">
        <v>1894</v>
      </c>
      <c r="D789" s="21">
        <v>30000</v>
      </c>
      <c r="E789" s="10" t="s">
        <v>48</v>
      </c>
      <c r="F789" s="10" t="s">
        <v>2307</v>
      </c>
      <c r="G789" s="10" t="s">
        <v>12</v>
      </c>
      <c r="H789" t="s">
        <v>17</v>
      </c>
      <c r="I789" s="10" t="s">
        <v>14</v>
      </c>
      <c r="J789" s="10" t="s">
        <v>1895</v>
      </c>
    </row>
    <row r="790" spans="1:10" x14ac:dyDescent="0.3">
      <c r="A790" s="10">
        <v>195557</v>
      </c>
      <c r="B790" s="20">
        <v>44978</v>
      </c>
      <c r="C790" s="10" t="s">
        <v>1896</v>
      </c>
      <c r="D790" s="21">
        <v>4000</v>
      </c>
      <c r="E790" s="10" t="s">
        <v>10</v>
      </c>
      <c r="F790" s="10" t="s">
        <v>2307</v>
      </c>
      <c r="G790" s="10" t="s">
        <v>12</v>
      </c>
      <c r="H790" t="s">
        <v>13</v>
      </c>
      <c r="I790" s="10" t="s">
        <v>14</v>
      </c>
      <c r="J790" s="10" t="s">
        <v>270</v>
      </c>
    </row>
    <row r="791" spans="1:10" x14ac:dyDescent="0.3">
      <c r="A791" s="10">
        <v>195558</v>
      </c>
      <c r="B791" s="20">
        <v>44978</v>
      </c>
      <c r="C791" s="10" t="s">
        <v>1896</v>
      </c>
      <c r="D791" s="21">
        <v>3000</v>
      </c>
      <c r="E791" s="10" t="s">
        <v>10</v>
      </c>
      <c r="F791" s="10" t="s">
        <v>2307</v>
      </c>
      <c r="G791" s="10" t="s">
        <v>12</v>
      </c>
      <c r="H791" t="s">
        <v>17</v>
      </c>
      <c r="I791" s="10" t="s">
        <v>14</v>
      </c>
      <c r="J791" s="10" t="s">
        <v>1554</v>
      </c>
    </row>
    <row r="792" spans="1:10" x14ac:dyDescent="0.3">
      <c r="A792" s="10">
        <v>195552</v>
      </c>
      <c r="B792" s="20">
        <v>44978</v>
      </c>
      <c r="C792" s="10" t="s">
        <v>2110</v>
      </c>
      <c r="D792" s="21">
        <v>300000</v>
      </c>
      <c r="E792" s="10" t="s">
        <v>48</v>
      </c>
      <c r="F792" s="10" t="s">
        <v>2311</v>
      </c>
      <c r="G792" s="10" t="s">
        <v>88</v>
      </c>
      <c r="H792" t="s">
        <v>17</v>
      </c>
      <c r="I792" s="10" t="s">
        <v>14</v>
      </c>
      <c r="J792" s="10" t="s">
        <v>480</v>
      </c>
    </row>
    <row r="793" spans="1:10" x14ac:dyDescent="0.3">
      <c r="A793" s="10">
        <v>195550</v>
      </c>
      <c r="B793" s="20">
        <v>44978</v>
      </c>
      <c r="C793" s="10" t="s">
        <v>2110</v>
      </c>
      <c r="D793" s="21">
        <v>200000</v>
      </c>
      <c r="E793" s="10" t="s">
        <v>48</v>
      </c>
      <c r="F793" s="10" t="s">
        <v>2311</v>
      </c>
      <c r="G793" s="10" t="s">
        <v>88</v>
      </c>
      <c r="H793" t="s">
        <v>17</v>
      </c>
      <c r="I793" s="10" t="s">
        <v>14</v>
      </c>
      <c r="J793" s="10" t="s">
        <v>189</v>
      </c>
    </row>
    <row r="794" spans="1:10" x14ac:dyDescent="0.3">
      <c r="A794" s="10">
        <v>195553</v>
      </c>
      <c r="B794" s="20">
        <v>44978</v>
      </c>
      <c r="C794" s="10" t="s">
        <v>2110</v>
      </c>
      <c r="D794" s="21">
        <v>150000</v>
      </c>
      <c r="E794" s="10" t="s">
        <v>48</v>
      </c>
      <c r="F794" s="10" t="s">
        <v>2311</v>
      </c>
      <c r="G794" s="10" t="s">
        <v>88</v>
      </c>
      <c r="H794" t="s">
        <v>17</v>
      </c>
      <c r="I794" s="10" t="s">
        <v>14</v>
      </c>
      <c r="J794" s="10" t="s">
        <v>134</v>
      </c>
    </row>
    <row r="795" spans="1:10" x14ac:dyDescent="0.3">
      <c r="A795" s="10">
        <v>195551</v>
      </c>
      <c r="B795" s="20">
        <v>44978</v>
      </c>
      <c r="C795" s="10" t="s">
        <v>2110</v>
      </c>
      <c r="D795" s="21">
        <v>200000</v>
      </c>
      <c r="E795" s="10" t="s">
        <v>48</v>
      </c>
      <c r="F795" s="10" t="s">
        <v>2311</v>
      </c>
      <c r="G795" s="10" t="s">
        <v>88</v>
      </c>
      <c r="H795" t="s">
        <v>17</v>
      </c>
      <c r="I795" s="10" t="s">
        <v>14</v>
      </c>
      <c r="J795" s="10" t="s">
        <v>503</v>
      </c>
    </row>
    <row r="796" spans="1:10" x14ac:dyDescent="0.3">
      <c r="A796" s="10">
        <v>195555</v>
      </c>
      <c r="B796" s="20">
        <v>44978</v>
      </c>
      <c r="C796" s="10" t="s">
        <v>2114</v>
      </c>
      <c r="D796" s="21">
        <v>2000</v>
      </c>
      <c r="E796" s="10" t="s">
        <v>10</v>
      </c>
      <c r="F796" s="10" t="s">
        <v>2311</v>
      </c>
      <c r="G796" s="10" t="s">
        <v>12</v>
      </c>
      <c r="H796" t="s">
        <v>19</v>
      </c>
      <c r="I796" s="10" t="s">
        <v>14</v>
      </c>
      <c r="J796" s="10" t="s">
        <v>585</v>
      </c>
    </row>
    <row r="797" spans="1:10" x14ac:dyDescent="0.3">
      <c r="A797" s="10">
        <v>195547</v>
      </c>
      <c r="B797" s="20">
        <v>44978</v>
      </c>
      <c r="C797" s="10" t="s">
        <v>1999</v>
      </c>
      <c r="D797" s="21">
        <v>7000</v>
      </c>
      <c r="E797" s="10" t="s">
        <v>48</v>
      </c>
      <c r="F797" s="10" t="s">
        <v>2318</v>
      </c>
      <c r="G797" s="10" t="s">
        <v>12</v>
      </c>
      <c r="H797" t="s">
        <v>17</v>
      </c>
      <c r="I797" s="10" t="s">
        <v>14</v>
      </c>
      <c r="J797" s="10" t="s">
        <v>270</v>
      </c>
    </row>
    <row r="798" spans="1:10" x14ac:dyDescent="0.3">
      <c r="A798" s="10">
        <v>195549</v>
      </c>
      <c r="B798" s="20">
        <v>44978</v>
      </c>
      <c r="C798" s="10" t="s">
        <v>2110</v>
      </c>
      <c r="D798" s="21">
        <v>100000</v>
      </c>
      <c r="E798" s="10" t="s">
        <v>48</v>
      </c>
      <c r="F798" s="10" t="s">
        <v>2311</v>
      </c>
      <c r="G798" s="10" t="s">
        <v>88</v>
      </c>
      <c r="H798" t="s">
        <v>17</v>
      </c>
      <c r="I798" s="10" t="s">
        <v>14</v>
      </c>
      <c r="J798" s="10" t="s">
        <v>1510</v>
      </c>
    </row>
    <row r="799" spans="1:10" x14ac:dyDescent="0.3">
      <c r="A799" s="10">
        <v>195548</v>
      </c>
      <c r="B799" s="20">
        <v>44978</v>
      </c>
      <c r="C799" s="10" t="s">
        <v>2110</v>
      </c>
      <c r="D799" s="21">
        <v>300000</v>
      </c>
      <c r="E799" s="10" t="s">
        <v>48</v>
      </c>
      <c r="F799" s="10" t="s">
        <v>2311</v>
      </c>
      <c r="G799" s="10" t="s">
        <v>88</v>
      </c>
      <c r="H799" t="s">
        <v>17</v>
      </c>
      <c r="I799" s="10" t="s">
        <v>14</v>
      </c>
      <c r="J799" s="10" t="s">
        <v>49</v>
      </c>
    </row>
    <row r="800" spans="1:10" x14ac:dyDescent="0.3">
      <c r="A800" s="10">
        <v>195574</v>
      </c>
      <c r="B800" s="20">
        <v>44979</v>
      </c>
      <c r="C800" s="10" t="s">
        <v>2113</v>
      </c>
      <c r="D800" s="21">
        <v>2500</v>
      </c>
      <c r="E800" s="10" t="s">
        <v>10</v>
      </c>
      <c r="F800" s="10" t="s">
        <v>2311</v>
      </c>
      <c r="G800" s="10" t="s">
        <v>12</v>
      </c>
      <c r="H800" t="s">
        <v>13</v>
      </c>
      <c r="I800" s="10" t="s">
        <v>14</v>
      </c>
      <c r="J800" s="10" t="s">
        <v>49</v>
      </c>
    </row>
    <row r="801" spans="1:10" x14ac:dyDescent="0.3">
      <c r="A801" s="10">
        <v>195576</v>
      </c>
      <c r="B801" s="20">
        <v>44979</v>
      </c>
      <c r="C801" s="10" t="s">
        <v>2112</v>
      </c>
      <c r="D801" s="21">
        <v>2000</v>
      </c>
      <c r="E801" s="10" t="s">
        <v>10</v>
      </c>
      <c r="F801" s="10" t="s">
        <v>2311</v>
      </c>
      <c r="G801" s="10" t="s">
        <v>12</v>
      </c>
      <c r="H801" t="s">
        <v>19</v>
      </c>
      <c r="I801" s="10" t="s">
        <v>14</v>
      </c>
      <c r="J801" s="10" t="s">
        <v>489</v>
      </c>
    </row>
    <row r="802" spans="1:10" x14ac:dyDescent="0.3">
      <c r="A802" s="10">
        <v>195575</v>
      </c>
      <c r="B802" s="20">
        <v>44979</v>
      </c>
      <c r="C802" s="10" t="s">
        <v>2113</v>
      </c>
      <c r="D802" s="21">
        <v>2500</v>
      </c>
      <c r="E802" s="10" t="s">
        <v>10</v>
      </c>
      <c r="F802" s="10" t="s">
        <v>2311</v>
      </c>
      <c r="G802" s="10" t="s">
        <v>12</v>
      </c>
      <c r="H802" t="s">
        <v>13</v>
      </c>
      <c r="I802" s="10" t="s">
        <v>14</v>
      </c>
      <c r="J802" s="10" t="s">
        <v>189</v>
      </c>
    </row>
    <row r="803" spans="1:10" x14ac:dyDescent="0.3">
      <c r="A803" s="10">
        <v>195569</v>
      </c>
      <c r="B803" s="20">
        <v>44979</v>
      </c>
      <c r="C803" s="10" t="s">
        <v>2296</v>
      </c>
      <c r="D803" s="21">
        <v>200000</v>
      </c>
      <c r="E803" s="10" t="s">
        <v>48</v>
      </c>
      <c r="F803" s="10" t="s">
        <v>2308</v>
      </c>
      <c r="G803" s="10" t="s">
        <v>88</v>
      </c>
      <c r="H803" t="s">
        <v>17</v>
      </c>
      <c r="I803" s="10" t="s">
        <v>14</v>
      </c>
      <c r="J803" s="10" t="s">
        <v>221</v>
      </c>
    </row>
    <row r="804" spans="1:10" x14ac:dyDescent="0.3">
      <c r="A804" s="10">
        <v>195571</v>
      </c>
      <c r="B804" s="20">
        <v>44979</v>
      </c>
      <c r="C804" s="10" t="s">
        <v>2099</v>
      </c>
      <c r="D804" s="21">
        <v>25000</v>
      </c>
      <c r="E804" s="10" t="s">
        <v>48</v>
      </c>
      <c r="F804" s="10" t="s">
        <v>2311</v>
      </c>
      <c r="G804" s="10" t="s">
        <v>12</v>
      </c>
      <c r="H804" t="s">
        <v>17</v>
      </c>
      <c r="I804" s="10" t="s">
        <v>14</v>
      </c>
      <c r="J804" s="10" t="s">
        <v>416</v>
      </c>
    </row>
    <row r="805" spans="1:10" x14ac:dyDescent="0.3">
      <c r="A805" s="10">
        <v>195570</v>
      </c>
      <c r="B805" s="20">
        <v>44979</v>
      </c>
      <c r="C805" s="10" t="s">
        <v>2099</v>
      </c>
      <c r="D805" s="21">
        <v>25000</v>
      </c>
      <c r="E805" s="10" t="s">
        <v>48</v>
      </c>
      <c r="F805" s="10" t="s">
        <v>2311</v>
      </c>
      <c r="G805" s="10" t="s">
        <v>12</v>
      </c>
      <c r="H805" t="s">
        <v>17</v>
      </c>
      <c r="I805" s="10" t="s">
        <v>14</v>
      </c>
      <c r="J805" s="10" t="s">
        <v>1859</v>
      </c>
    </row>
    <row r="806" spans="1:10" x14ac:dyDescent="0.3">
      <c r="A806" s="10">
        <v>195573</v>
      </c>
      <c r="B806" s="20">
        <v>44979</v>
      </c>
      <c r="C806" s="10" t="s">
        <v>1997</v>
      </c>
      <c r="D806" s="21">
        <v>1500</v>
      </c>
      <c r="E806" s="10" t="s">
        <v>10</v>
      </c>
      <c r="F806" s="10" t="s">
        <v>2318</v>
      </c>
      <c r="G806" s="10" t="s">
        <v>12</v>
      </c>
      <c r="H806" t="s">
        <v>17</v>
      </c>
      <c r="I806" s="10" t="s">
        <v>14</v>
      </c>
      <c r="J806" s="10" t="s">
        <v>270</v>
      </c>
    </row>
    <row r="807" spans="1:10" x14ac:dyDescent="0.3">
      <c r="A807" s="10">
        <v>195572</v>
      </c>
      <c r="B807" s="20">
        <v>44979</v>
      </c>
      <c r="C807" s="10" t="s">
        <v>1997</v>
      </c>
      <c r="D807" s="21">
        <v>1500</v>
      </c>
      <c r="E807" s="10" t="s">
        <v>10</v>
      </c>
      <c r="F807" s="10" t="s">
        <v>2318</v>
      </c>
      <c r="G807" s="10" t="s">
        <v>12</v>
      </c>
      <c r="H807" t="s">
        <v>17</v>
      </c>
      <c r="I807" s="10" t="s">
        <v>14</v>
      </c>
      <c r="J807" s="10" t="s">
        <v>24</v>
      </c>
    </row>
    <row r="808" spans="1:10" x14ac:dyDescent="0.3">
      <c r="A808" s="10">
        <v>195577</v>
      </c>
      <c r="B808" s="20">
        <v>44979</v>
      </c>
      <c r="C808" s="10" t="s">
        <v>1899</v>
      </c>
      <c r="D808" s="21">
        <v>2000</v>
      </c>
      <c r="E808" s="10" t="s">
        <v>10</v>
      </c>
      <c r="F808" s="10" t="s">
        <v>2307</v>
      </c>
      <c r="G808" s="10" t="s">
        <v>12</v>
      </c>
      <c r="H808" t="s">
        <v>17</v>
      </c>
      <c r="I808" s="10" t="s">
        <v>14</v>
      </c>
      <c r="J808" s="10" t="s">
        <v>22</v>
      </c>
    </row>
    <row r="809" spans="1:10" x14ac:dyDescent="0.3">
      <c r="A809" s="10">
        <v>195567</v>
      </c>
      <c r="B809" s="20">
        <v>44979</v>
      </c>
      <c r="C809" s="10" t="s">
        <v>1114</v>
      </c>
      <c r="D809" s="21">
        <v>2500</v>
      </c>
      <c r="E809" s="10" t="s">
        <v>10</v>
      </c>
      <c r="F809" s="10" t="s">
        <v>2318</v>
      </c>
      <c r="G809" s="10" t="s">
        <v>12</v>
      </c>
      <c r="H809" t="s">
        <v>17</v>
      </c>
      <c r="I809" s="10" t="s">
        <v>14</v>
      </c>
      <c r="J809" s="10" t="s">
        <v>24</v>
      </c>
    </row>
    <row r="810" spans="1:10" x14ac:dyDescent="0.3">
      <c r="A810" s="10">
        <v>195566</v>
      </c>
      <c r="B810" s="20">
        <v>44979</v>
      </c>
      <c r="C810" s="10" t="s">
        <v>1205</v>
      </c>
      <c r="D810" s="21">
        <v>5000</v>
      </c>
      <c r="E810" s="10" t="s">
        <v>10</v>
      </c>
      <c r="F810" s="10" t="s">
        <v>2329</v>
      </c>
      <c r="G810" s="10" t="s">
        <v>12</v>
      </c>
      <c r="H810" t="s">
        <v>17</v>
      </c>
      <c r="I810" s="10" t="s">
        <v>14</v>
      </c>
      <c r="J810" s="10" t="s">
        <v>401</v>
      </c>
    </row>
    <row r="811" spans="1:10" x14ac:dyDescent="0.3">
      <c r="A811" s="10">
        <v>195565</v>
      </c>
      <c r="B811" s="20">
        <v>44979</v>
      </c>
      <c r="C811" s="10" t="s">
        <v>1205</v>
      </c>
      <c r="D811" s="21">
        <v>5000</v>
      </c>
      <c r="E811" s="10" t="s">
        <v>10</v>
      </c>
      <c r="F811" s="10" t="s">
        <v>2329</v>
      </c>
      <c r="G811" s="10" t="s">
        <v>12</v>
      </c>
      <c r="H811" t="s">
        <v>17</v>
      </c>
      <c r="I811" s="10" t="s">
        <v>14</v>
      </c>
      <c r="J811" s="10" t="s">
        <v>403</v>
      </c>
    </row>
    <row r="812" spans="1:10" x14ac:dyDescent="0.3">
      <c r="A812" s="10">
        <v>195568</v>
      </c>
      <c r="B812" s="20">
        <v>44979</v>
      </c>
      <c r="C812" s="10" t="s">
        <v>1114</v>
      </c>
      <c r="D812" s="21">
        <v>2500</v>
      </c>
      <c r="E812" s="10" t="s">
        <v>10</v>
      </c>
      <c r="F812" s="10" t="s">
        <v>2318</v>
      </c>
      <c r="G812" s="10" t="s">
        <v>12</v>
      </c>
      <c r="H812" t="s">
        <v>17</v>
      </c>
      <c r="I812" s="10" t="s">
        <v>14</v>
      </c>
      <c r="J812" s="10" t="s">
        <v>270</v>
      </c>
    </row>
    <row r="813" spans="1:10" x14ac:dyDescent="0.3">
      <c r="A813" s="10">
        <v>195589</v>
      </c>
      <c r="B813" s="20">
        <v>44980</v>
      </c>
      <c r="C813" s="10" t="s">
        <v>1379</v>
      </c>
      <c r="D813" s="21">
        <v>25000</v>
      </c>
      <c r="E813" s="10" t="s">
        <v>48</v>
      </c>
      <c r="F813" s="10" t="s">
        <v>2309</v>
      </c>
      <c r="G813" s="10" t="s">
        <v>12</v>
      </c>
      <c r="H813" t="s">
        <v>17</v>
      </c>
      <c r="I813" s="10" t="s">
        <v>14</v>
      </c>
      <c r="J813" s="10" t="s">
        <v>84</v>
      </c>
    </row>
    <row r="814" spans="1:10" x14ac:dyDescent="0.3">
      <c r="A814" s="10">
        <v>195590</v>
      </c>
      <c r="B814" s="20">
        <v>44980</v>
      </c>
      <c r="C814" s="10" t="s">
        <v>1379</v>
      </c>
      <c r="D814" s="21">
        <v>25000</v>
      </c>
      <c r="E814" s="10" t="s">
        <v>48</v>
      </c>
      <c r="F814" s="10" t="s">
        <v>2309</v>
      </c>
      <c r="G814" s="10" t="s">
        <v>12</v>
      </c>
      <c r="H814" t="s">
        <v>17</v>
      </c>
      <c r="I814" s="10" t="s">
        <v>14</v>
      </c>
      <c r="J814" s="10" t="s">
        <v>249</v>
      </c>
    </row>
    <row r="815" spans="1:10" x14ac:dyDescent="0.3">
      <c r="A815" s="10">
        <v>195580</v>
      </c>
      <c r="B815" s="20">
        <v>44980</v>
      </c>
      <c r="C815" s="10" t="s">
        <v>2211</v>
      </c>
      <c r="D815" s="21">
        <v>2500</v>
      </c>
      <c r="E815" s="10" t="s">
        <v>10</v>
      </c>
      <c r="F815" s="10" t="s">
        <v>2309</v>
      </c>
      <c r="G815" s="10" t="s">
        <v>12</v>
      </c>
      <c r="H815" t="s">
        <v>13</v>
      </c>
      <c r="I815" s="10" t="s">
        <v>14</v>
      </c>
      <c r="J815" s="10" t="s">
        <v>621</v>
      </c>
    </row>
    <row r="816" spans="1:10" x14ac:dyDescent="0.3">
      <c r="A816" s="10">
        <v>195578</v>
      </c>
      <c r="B816" s="20">
        <v>44980</v>
      </c>
      <c r="C816" s="10" t="s">
        <v>2211</v>
      </c>
      <c r="D816" s="21">
        <v>5000</v>
      </c>
      <c r="E816" s="10" t="s">
        <v>10</v>
      </c>
      <c r="F816" s="10" t="s">
        <v>2309</v>
      </c>
      <c r="G816" s="10" t="s">
        <v>12</v>
      </c>
      <c r="H816" t="s">
        <v>13</v>
      </c>
      <c r="I816" s="10" t="s">
        <v>14</v>
      </c>
      <c r="J816" s="10" t="s">
        <v>28</v>
      </c>
    </row>
    <row r="817" spans="1:10" x14ac:dyDescent="0.3">
      <c r="A817" s="10">
        <v>195579</v>
      </c>
      <c r="B817" s="20">
        <v>44980</v>
      </c>
      <c r="C817" s="10" t="s">
        <v>2211</v>
      </c>
      <c r="D817" s="21">
        <v>5000</v>
      </c>
      <c r="E817" s="10" t="s">
        <v>10</v>
      </c>
      <c r="F817" s="10" t="s">
        <v>2309</v>
      </c>
      <c r="G817" s="10" t="s">
        <v>12</v>
      </c>
      <c r="H817" t="s">
        <v>13</v>
      </c>
      <c r="I817" s="10" t="s">
        <v>14</v>
      </c>
      <c r="J817" s="10" t="s">
        <v>85</v>
      </c>
    </row>
    <row r="818" spans="1:10" x14ac:dyDescent="0.3">
      <c r="A818" s="10">
        <v>195584</v>
      </c>
      <c r="B818" s="20">
        <v>44980</v>
      </c>
      <c r="C818" s="10" t="s">
        <v>2212</v>
      </c>
      <c r="D818" s="21">
        <v>5000</v>
      </c>
      <c r="E818" s="10" t="s">
        <v>48</v>
      </c>
      <c r="F818" s="10" t="s">
        <v>2309</v>
      </c>
      <c r="G818" s="10" t="s">
        <v>12</v>
      </c>
      <c r="H818" t="s">
        <v>17</v>
      </c>
      <c r="I818" s="10" t="s">
        <v>14</v>
      </c>
      <c r="J818" s="10" t="s">
        <v>35</v>
      </c>
    </row>
    <row r="819" spans="1:10" x14ac:dyDescent="0.3">
      <c r="A819" s="10">
        <v>195593</v>
      </c>
      <c r="B819" s="20">
        <v>44980</v>
      </c>
      <c r="C819" s="10" t="s">
        <v>2213</v>
      </c>
      <c r="D819" s="21">
        <v>5000</v>
      </c>
      <c r="E819" s="10" t="s">
        <v>10</v>
      </c>
      <c r="F819" s="10" t="s">
        <v>2309</v>
      </c>
      <c r="G819" s="10" t="s">
        <v>12</v>
      </c>
      <c r="H819" t="s">
        <v>17</v>
      </c>
      <c r="I819" s="10" t="s">
        <v>14</v>
      </c>
      <c r="J819" s="10" t="s">
        <v>743</v>
      </c>
    </row>
    <row r="820" spans="1:10" x14ac:dyDescent="0.3">
      <c r="A820" s="10">
        <v>195583</v>
      </c>
      <c r="B820" s="20">
        <v>44980</v>
      </c>
      <c r="C820" s="10" t="s">
        <v>2212</v>
      </c>
      <c r="D820" s="21">
        <v>50000</v>
      </c>
      <c r="E820" s="10" t="s">
        <v>48</v>
      </c>
      <c r="F820" s="10" t="s">
        <v>2309</v>
      </c>
      <c r="G820" s="10" t="s">
        <v>12</v>
      </c>
      <c r="H820" t="s">
        <v>17</v>
      </c>
      <c r="I820" s="10" t="s">
        <v>14</v>
      </c>
      <c r="J820" s="10" t="s">
        <v>85</v>
      </c>
    </row>
    <row r="821" spans="1:10" x14ac:dyDescent="0.3">
      <c r="A821" s="10">
        <v>195591</v>
      </c>
      <c r="B821" s="20">
        <v>44980</v>
      </c>
      <c r="C821" s="10" t="s">
        <v>661</v>
      </c>
      <c r="D821" s="21">
        <v>5000</v>
      </c>
      <c r="E821" s="10" t="s">
        <v>10</v>
      </c>
      <c r="F821" s="10" t="s">
        <v>2309</v>
      </c>
      <c r="G821" s="10" t="s">
        <v>12</v>
      </c>
      <c r="H821" t="s">
        <v>13</v>
      </c>
      <c r="I821" s="10" t="s">
        <v>14</v>
      </c>
      <c r="J821" s="10" t="s">
        <v>28</v>
      </c>
    </row>
    <row r="822" spans="1:10" x14ac:dyDescent="0.3">
      <c r="A822" s="10">
        <v>195582</v>
      </c>
      <c r="B822" s="20">
        <v>44980</v>
      </c>
      <c r="C822" s="10" t="s">
        <v>2212</v>
      </c>
      <c r="D822" s="21">
        <v>50000</v>
      </c>
      <c r="E822" s="10" t="s">
        <v>48</v>
      </c>
      <c r="F822" s="10" t="s">
        <v>2309</v>
      </c>
      <c r="G822" s="10" t="s">
        <v>12</v>
      </c>
      <c r="H822" t="s">
        <v>17</v>
      </c>
      <c r="I822" s="10" t="s">
        <v>14</v>
      </c>
      <c r="J822" s="10" t="s">
        <v>187</v>
      </c>
    </row>
    <row r="823" spans="1:10" x14ac:dyDescent="0.3">
      <c r="A823" s="10">
        <v>195596</v>
      </c>
      <c r="B823" s="20">
        <v>44980</v>
      </c>
      <c r="C823" s="10" t="s">
        <v>145</v>
      </c>
      <c r="D823" s="21">
        <v>25000</v>
      </c>
      <c r="E823" s="10" t="s">
        <v>48</v>
      </c>
      <c r="F823" s="10" t="s">
        <v>2307</v>
      </c>
      <c r="G823" s="10" t="s">
        <v>12</v>
      </c>
      <c r="H823" t="s">
        <v>17</v>
      </c>
      <c r="I823" s="10" t="s">
        <v>14</v>
      </c>
      <c r="J823" s="10" t="s">
        <v>60</v>
      </c>
    </row>
    <row r="824" spans="1:10" x14ac:dyDescent="0.3">
      <c r="A824" s="10">
        <v>195597</v>
      </c>
      <c r="B824" s="20">
        <v>44980</v>
      </c>
      <c r="C824" s="10" t="s">
        <v>145</v>
      </c>
      <c r="D824" s="21">
        <v>25000</v>
      </c>
      <c r="E824" s="10" t="s">
        <v>48</v>
      </c>
      <c r="F824" s="10" t="s">
        <v>2307</v>
      </c>
      <c r="G824" s="10" t="s">
        <v>12</v>
      </c>
      <c r="H824" t="s">
        <v>17</v>
      </c>
      <c r="I824" s="10" t="s">
        <v>14</v>
      </c>
      <c r="J824" s="10" t="s">
        <v>40</v>
      </c>
    </row>
    <row r="825" spans="1:10" x14ac:dyDescent="0.3">
      <c r="A825" s="10">
        <v>195594</v>
      </c>
      <c r="B825" s="20">
        <v>44980</v>
      </c>
      <c r="C825" s="10" t="s">
        <v>145</v>
      </c>
      <c r="D825" s="21">
        <v>25000</v>
      </c>
      <c r="E825" s="10" t="s">
        <v>48</v>
      </c>
      <c r="F825" s="10" t="s">
        <v>2307</v>
      </c>
      <c r="G825" s="10" t="s">
        <v>12</v>
      </c>
      <c r="H825" t="s">
        <v>17</v>
      </c>
      <c r="I825" s="10" t="s">
        <v>14</v>
      </c>
      <c r="J825" s="10" t="s">
        <v>1832</v>
      </c>
    </row>
    <row r="826" spans="1:10" x14ac:dyDescent="0.3">
      <c r="A826" s="10">
        <v>195585</v>
      </c>
      <c r="B826" s="20">
        <v>44980</v>
      </c>
      <c r="C826" s="10" t="s">
        <v>1900</v>
      </c>
      <c r="D826" s="21">
        <v>2000</v>
      </c>
      <c r="E826" s="10" t="s">
        <v>10</v>
      </c>
      <c r="F826" s="10" t="s">
        <v>2307</v>
      </c>
      <c r="G826" s="10" t="s">
        <v>12</v>
      </c>
      <c r="H826" t="s">
        <v>17</v>
      </c>
      <c r="I826" s="10" t="s">
        <v>14</v>
      </c>
      <c r="J826" s="10" t="s">
        <v>576</v>
      </c>
    </row>
    <row r="827" spans="1:10" x14ac:dyDescent="0.3">
      <c r="A827" s="10">
        <v>195586</v>
      </c>
      <c r="B827" s="20">
        <v>44980</v>
      </c>
      <c r="C827" s="10" t="s">
        <v>1900</v>
      </c>
      <c r="D827" s="21">
        <v>2000</v>
      </c>
      <c r="E827" s="10" t="s">
        <v>10</v>
      </c>
      <c r="F827" s="10" t="s">
        <v>2307</v>
      </c>
      <c r="G827" s="10" t="s">
        <v>12</v>
      </c>
      <c r="H827" t="s">
        <v>13</v>
      </c>
      <c r="I827" s="10" t="s">
        <v>14</v>
      </c>
      <c r="J827" s="10" t="s">
        <v>49</v>
      </c>
    </row>
    <row r="828" spans="1:10" x14ac:dyDescent="0.3">
      <c r="A828" s="10">
        <v>195595</v>
      </c>
      <c r="B828" s="20">
        <v>44980</v>
      </c>
      <c r="C828" s="10" t="s">
        <v>145</v>
      </c>
      <c r="D828" s="21">
        <v>25000</v>
      </c>
      <c r="E828" s="10" t="s">
        <v>48</v>
      </c>
      <c r="F828" s="10" t="s">
        <v>2307</v>
      </c>
      <c r="G828" s="10" t="s">
        <v>12</v>
      </c>
      <c r="H828" t="s">
        <v>17</v>
      </c>
      <c r="I828" s="10" t="s">
        <v>14</v>
      </c>
      <c r="J828" s="10" t="s">
        <v>966</v>
      </c>
    </row>
    <row r="829" spans="1:10" x14ac:dyDescent="0.3">
      <c r="A829" s="10">
        <v>195592</v>
      </c>
      <c r="B829" s="20">
        <v>44980</v>
      </c>
      <c r="C829" s="10" t="s">
        <v>1672</v>
      </c>
      <c r="D829" s="21">
        <v>1000</v>
      </c>
      <c r="E829" s="10" t="s">
        <v>10</v>
      </c>
      <c r="F829" s="10" t="s">
        <v>2311</v>
      </c>
      <c r="G829" s="10" t="s">
        <v>12</v>
      </c>
      <c r="H829" t="s">
        <v>19</v>
      </c>
      <c r="I829" s="10" t="s">
        <v>14</v>
      </c>
      <c r="J829" s="10" t="s">
        <v>585</v>
      </c>
    </row>
    <row r="830" spans="1:10" x14ac:dyDescent="0.3">
      <c r="A830" s="10">
        <v>195599</v>
      </c>
      <c r="B830" s="20">
        <v>44980</v>
      </c>
      <c r="C830" s="10" t="s">
        <v>1582</v>
      </c>
      <c r="D830" s="21">
        <v>2000</v>
      </c>
      <c r="E830" s="10" t="s">
        <v>10</v>
      </c>
      <c r="F830" s="10" t="s">
        <v>2311</v>
      </c>
      <c r="G830" s="10" t="s">
        <v>12</v>
      </c>
      <c r="H830" t="s">
        <v>19</v>
      </c>
      <c r="I830" s="10" t="s">
        <v>14</v>
      </c>
      <c r="J830" s="10" t="s">
        <v>585</v>
      </c>
    </row>
    <row r="831" spans="1:10" x14ac:dyDescent="0.3">
      <c r="A831" s="10">
        <v>195581</v>
      </c>
      <c r="B831" s="20">
        <v>44980</v>
      </c>
      <c r="C831" s="10" t="s">
        <v>613</v>
      </c>
      <c r="D831" s="21">
        <v>20000</v>
      </c>
      <c r="E831" s="10" t="s">
        <v>48</v>
      </c>
      <c r="F831" s="10" t="s">
        <v>2309</v>
      </c>
      <c r="G831" s="10" t="s">
        <v>12</v>
      </c>
      <c r="H831" t="s">
        <v>17</v>
      </c>
      <c r="I831" s="10" t="s">
        <v>14</v>
      </c>
      <c r="J831" s="10" t="s">
        <v>74</v>
      </c>
    </row>
    <row r="832" spans="1:10" x14ac:dyDescent="0.3">
      <c r="A832" s="10">
        <v>195587</v>
      </c>
      <c r="B832" s="20">
        <v>44980</v>
      </c>
      <c r="C832" s="10" t="s">
        <v>1995</v>
      </c>
      <c r="D832" s="21">
        <v>3000</v>
      </c>
      <c r="E832" s="10" t="s">
        <v>10</v>
      </c>
      <c r="F832" s="10" t="s">
        <v>2318</v>
      </c>
      <c r="G832" s="10" t="s">
        <v>12</v>
      </c>
      <c r="H832" t="s">
        <v>13</v>
      </c>
      <c r="I832" s="10" t="s">
        <v>14</v>
      </c>
      <c r="J832" s="10" t="s">
        <v>24</v>
      </c>
    </row>
    <row r="833" spans="1:10" x14ac:dyDescent="0.3">
      <c r="A833" s="10">
        <v>195588</v>
      </c>
      <c r="B833" s="20">
        <v>44980</v>
      </c>
      <c r="C833" s="10" t="s">
        <v>1996</v>
      </c>
      <c r="D833" s="21">
        <v>2500</v>
      </c>
      <c r="E833" s="10" t="s">
        <v>10</v>
      </c>
      <c r="F833" s="10" t="s">
        <v>2318</v>
      </c>
      <c r="G833" s="10" t="s">
        <v>12</v>
      </c>
      <c r="H833" t="s">
        <v>13</v>
      </c>
      <c r="I833" s="10" t="s">
        <v>14</v>
      </c>
      <c r="J833" s="10" t="s">
        <v>24</v>
      </c>
    </row>
    <row r="834" spans="1:10" x14ac:dyDescent="0.3">
      <c r="A834" s="10">
        <v>195598</v>
      </c>
      <c r="B834" s="20">
        <v>44980</v>
      </c>
      <c r="C834" s="10" t="s">
        <v>2098</v>
      </c>
      <c r="D834" s="21">
        <v>1000</v>
      </c>
      <c r="E834" s="10" t="s">
        <v>10</v>
      </c>
      <c r="F834" s="10" t="s">
        <v>2311</v>
      </c>
      <c r="G834" s="10" t="s">
        <v>12</v>
      </c>
      <c r="H834" t="s">
        <v>17</v>
      </c>
      <c r="I834" s="10" t="s">
        <v>14</v>
      </c>
      <c r="J834" s="10" t="s">
        <v>489</v>
      </c>
    </row>
    <row r="835" spans="1:10" x14ac:dyDescent="0.3">
      <c r="A835" s="10">
        <v>195602</v>
      </c>
      <c r="B835" s="20">
        <v>44981</v>
      </c>
      <c r="C835" s="10" t="s">
        <v>1345</v>
      </c>
      <c r="D835" s="21">
        <v>7500</v>
      </c>
      <c r="E835" s="10" t="s">
        <v>10</v>
      </c>
      <c r="F835" s="10" t="s">
        <v>2309</v>
      </c>
      <c r="G835" s="10" t="s">
        <v>12</v>
      </c>
      <c r="H835" t="s">
        <v>17</v>
      </c>
      <c r="I835" s="10" t="s">
        <v>14</v>
      </c>
      <c r="J835" s="10" t="s">
        <v>643</v>
      </c>
    </row>
    <row r="836" spans="1:10" x14ac:dyDescent="0.3">
      <c r="A836" s="10">
        <v>195601</v>
      </c>
      <c r="B836" s="20">
        <v>44981</v>
      </c>
      <c r="C836" s="10" t="s">
        <v>1345</v>
      </c>
      <c r="D836" s="21">
        <v>7500</v>
      </c>
      <c r="E836" s="10" t="s">
        <v>10</v>
      </c>
      <c r="F836" s="10" t="s">
        <v>2309</v>
      </c>
      <c r="G836" s="10" t="s">
        <v>12</v>
      </c>
      <c r="H836" t="s">
        <v>17</v>
      </c>
      <c r="I836" s="10" t="s">
        <v>14</v>
      </c>
      <c r="J836" s="10" t="s">
        <v>639</v>
      </c>
    </row>
    <row r="837" spans="1:10" x14ac:dyDescent="0.3">
      <c r="A837" s="10">
        <v>195604</v>
      </c>
      <c r="B837" s="20">
        <v>44981</v>
      </c>
      <c r="C837" s="10" t="s">
        <v>731</v>
      </c>
      <c r="D837" s="21">
        <v>2000</v>
      </c>
      <c r="E837" s="10" t="s">
        <v>10</v>
      </c>
      <c r="F837" s="10" t="s">
        <v>2309</v>
      </c>
      <c r="G837" s="10" t="s">
        <v>12</v>
      </c>
      <c r="H837" t="s">
        <v>17</v>
      </c>
      <c r="I837" s="10" t="s">
        <v>14</v>
      </c>
      <c r="J837" s="10" t="s">
        <v>28</v>
      </c>
    </row>
    <row r="838" spans="1:10" x14ac:dyDescent="0.3">
      <c r="A838" s="10">
        <v>195603</v>
      </c>
      <c r="B838" s="20">
        <v>44981</v>
      </c>
      <c r="C838" s="10" t="s">
        <v>731</v>
      </c>
      <c r="D838" s="21">
        <v>2000</v>
      </c>
      <c r="E838" s="10" t="s">
        <v>10</v>
      </c>
      <c r="F838" s="10" t="s">
        <v>2309</v>
      </c>
      <c r="G838" s="10" t="s">
        <v>12</v>
      </c>
      <c r="H838" t="s">
        <v>17</v>
      </c>
      <c r="I838" s="10" t="s">
        <v>14</v>
      </c>
      <c r="J838" s="10" t="s">
        <v>614</v>
      </c>
    </row>
    <row r="839" spans="1:10" x14ac:dyDescent="0.3">
      <c r="A839" s="10">
        <v>195600</v>
      </c>
      <c r="B839" s="20">
        <v>44981</v>
      </c>
      <c r="C839" s="10" t="s">
        <v>1345</v>
      </c>
      <c r="D839" s="21">
        <v>5000</v>
      </c>
      <c r="E839" s="10" t="s">
        <v>10</v>
      </c>
      <c r="F839" s="10" t="s">
        <v>2309</v>
      </c>
      <c r="G839" s="10" t="s">
        <v>12</v>
      </c>
      <c r="H839" t="s">
        <v>17</v>
      </c>
      <c r="I839" s="10" t="s">
        <v>14</v>
      </c>
      <c r="J839" s="10" t="s">
        <v>737</v>
      </c>
    </row>
    <row r="840" spans="1:10" x14ac:dyDescent="0.3">
      <c r="A840" s="10">
        <v>195608</v>
      </c>
      <c r="B840" s="20">
        <v>44981</v>
      </c>
      <c r="C840" s="10" t="s">
        <v>1619</v>
      </c>
      <c r="D840" s="21">
        <v>5000</v>
      </c>
      <c r="E840" s="10" t="s">
        <v>48</v>
      </c>
      <c r="F840" s="10" t="s">
        <v>2318</v>
      </c>
      <c r="G840" s="10" t="s">
        <v>12</v>
      </c>
      <c r="H840" t="s">
        <v>17</v>
      </c>
      <c r="I840" s="10" t="s">
        <v>14</v>
      </c>
      <c r="J840" s="10" t="s">
        <v>1994</v>
      </c>
    </row>
    <row r="841" spans="1:10" x14ac:dyDescent="0.3">
      <c r="A841" s="10">
        <v>195605</v>
      </c>
      <c r="B841" s="20">
        <v>44981</v>
      </c>
      <c r="C841" s="10" t="s">
        <v>241</v>
      </c>
      <c r="D841" s="21">
        <v>36000</v>
      </c>
      <c r="E841" s="10" t="s">
        <v>48</v>
      </c>
      <c r="F841" s="10" t="s">
        <v>2307</v>
      </c>
      <c r="G841" s="10" t="s">
        <v>12</v>
      </c>
      <c r="H841" t="s">
        <v>13</v>
      </c>
      <c r="I841" s="10" t="s">
        <v>14</v>
      </c>
      <c r="J841" s="10" t="s">
        <v>1847</v>
      </c>
    </row>
    <row r="842" spans="1:10" x14ac:dyDescent="0.3">
      <c r="A842" s="10">
        <v>195607</v>
      </c>
      <c r="B842" s="20">
        <v>44981</v>
      </c>
      <c r="C842" s="10" t="s">
        <v>260</v>
      </c>
      <c r="D842" s="21">
        <v>13000</v>
      </c>
      <c r="E842" s="10" t="s">
        <v>48</v>
      </c>
      <c r="F842" s="10" t="s">
        <v>2318</v>
      </c>
      <c r="G842" s="10" t="s">
        <v>12</v>
      </c>
      <c r="H842" t="s">
        <v>17</v>
      </c>
      <c r="I842" s="10" t="s">
        <v>14</v>
      </c>
      <c r="J842" s="10" t="s">
        <v>1993</v>
      </c>
    </row>
    <row r="843" spans="1:10" x14ac:dyDescent="0.3">
      <c r="A843" s="10">
        <v>195610</v>
      </c>
      <c r="B843" s="20">
        <v>44981</v>
      </c>
      <c r="C843" s="10" t="s">
        <v>2214</v>
      </c>
      <c r="D843" s="21">
        <v>5000</v>
      </c>
      <c r="E843" s="10" t="s">
        <v>10</v>
      </c>
      <c r="F843" s="10" t="s">
        <v>2309</v>
      </c>
      <c r="G843" s="10" t="s">
        <v>12</v>
      </c>
      <c r="H843" t="s">
        <v>13</v>
      </c>
      <c r="I843" s="10" t="s">
        <v>14</v>
      </c>
      <c r="J843" s="10" t="s">
        <v>85</v>
      </c>
    </row>
    <row r="844" spans="1:10" x14ac:dyDescent="0.3">
      <c r="A844" s="10">
        <v>195609</v>
      </c>
      <c r="B844" s="20">
        <v>44981</v>
      </c>
      <c r="C844" s="10" t="s">
        <v>2214</v>
      </c>
      <c r="D844" s="21">
        <v>6000</v>
      </c>
      <c r="E844" s="10" t="s">
        <v>10</v>
      </c>
      <c r="F844" s="10" t="s">
        <v>2309</v>
      </c>
      <c r="G844" s="10" t="s">
        <v>12</v>
      </c>
      <c r="H844" t="s">
        <v>17</v>
      </c>
      <c r="I844" s="10" t="s">
        <v>14</v>
      </c>
      <c r="J844" s="10" t="s">
        <v>28</v>
      </c>
    </row>
    <row r="845" spans="1:10" x14ac:dyDescent="0.3">
      <c r="A845" s="10">
        <v>195606</v>
      </c>
      <c r="B845" s="20">
        <v>44981</v>
      </c>
      <c r="C845" s="10" t="s">
        <v>2059</v>
      </c>
      <c r="D845" s="21">
        <v>5000</v>
      </c>
      <c r="E845" s="10" t="s">
        <v>48</v>
      </c>
      <c r="F845" s="10" t="s">
        <v>2329</v>
      </c>
      <c r="G845" s="10" t="s">
        <v>12</v>
      </c>
      <c r="H845" t="s">
        <v>17</v>
      </c>
      <c r="I845" s="10" t="s">
        <v>14</v>
      </c>
      <c r="J845" s="10" t="s">
        <v>1206</v>
      </c>
    </row>
    <row r="846" spans="1:10" x14ac:dyDescent="0.3">
      <c r="A846" s="10">
        <v>195660</v>
      </c>
      <c r="B846" s="20">
        <v>44984</v>
      </c>
      <c r="C846" s="10" t="s">
        <v>613</v>
      </c>
      <c r="D846" s="21">
        <v>10000</v>
      </c>
      <c r="E846" s="10" t="s">
        <v>48</v>
      </c>
      <c r="F846" s="10" t="s">
        <v>2309</v>
      </c>
      <c r="G846" s="10" t="s">
        <v>12</v>
      </c>
      <c r="H846" t="s">
        <v>17</v>
      </c>
      <c r="I846" s="10" t="s">
        <v>14</v>
      </c>
      <c r="J846" s="10" t="s">
        <v>74</v>
      </c>
    </row>
    <row r="847" spans="1:10" x14ac:dyDescent="0.3">
      <c r="A847" s="10">
        <v>195623</v>
      </c>
      <c r="B847" s="20">
        <v>44984</v>
      </c>
      <c r="C847" s="10" t="s">
        <v>2240</v>
      </c>
      <c r="D847" s="21">
        <v>100000</v>
      </c>
      <c r="E847" s="10" t="s">
        <v>48</v>
      </c>
      <c r="F847" s="10" t="s">
        <v>2317</v>
      </c>
      <c r="G847" s="10" t="s">
        <v>12</v>
      </c>
      <c r="H847" t="s">
        <v>17</v>
      </c>
      <c r="I847" s="10" t="s">
        <v>14</v>
      </c>
      <c r="J847" s="10" t="s">
        <v>222</v>
      </c>
    </row>
    <row r="848" spans="1:10" x14ac:dyDescent="0.3">
      <c r="A848" s="10">
        <v>195624</v>
      </c>
      <c r="B848" s="20">
        <v>44984</v>
      </c>
      <c r="C848" s="10" t="s">
        <v>2111</v>
      </c>
      <c r="D848" s="21">
        <v>1000</v>
      </c>
      <c r="E848" s="10" t="s">
        <v>10</v>
      </c>
      <c r="F848" s="10" t="s">
        <v>2311</v>
      </c>
      <c r="G848" s="10" t="s">
        <v>88</v>
      </c>
      <c r="H848" t="s">
        <v>17</v>
      </c>
      <c r="I848" s="10" t="s">
        <v>14</v>
      </c>
      <c r="J848" s="10" t="s">
        <v>49</v>
      </c>
    </row>
    <row r="849" spans="1:10" x14ac:dyDescent="0.3">
      <c r="A849" s="10">
        <v>195625</v>
      </c>
      <c r="B849" s="20">
        <v>44984</v>
      </c>
      <c r="C849" s="10" t="s">
        <v>2111</v>
      </c>
      <c r="D849" s="21">
        <v>1000</v>
      </c>
      <c r="E849" s="10" t="s">
        <v>10</v>
      </c>
      <c r="F849" s="10" t="s">
        <v>2311</v>
      </c>
      <c r="G849" s="10" t="s">
        <v>88</v>
      </c>
      <c r="H849" t="s">
        <v>17</v>
      </c>
      <c r="I849" s="10" t="s">
        <v>14</v>
      </c>
      <c r="J849" s="10" t="s">
        <v>189</v>
      </c>
    </row>
    <row r="850" spans="1:10" x14ac:dyDescent="0.3">
      <c r="A850" s="10">
        <v>195619</v>
      </c>
      <c r="B850" s="20">
        <v>44984</v>
      </c>
      <c r="C850" s="10" t="s">
        <v>2256</v>
      </c>
      <c r="D850" s="21">
        <v>2000</v>
      </c>
      <c r="E850" s="10" t="s">
        <v>10</v>
      </c>
      <c r="F850" s="10" t="s">
        <v>2317</v>
      </c>
      <c r="G850" s="10" t="s">
        <v>88</v>
      </c>
      <c r="H850" t="s">
        <v>17</v>
      </c>
      <c r="I850" s="10" t="s">
        <v>14</v>
      </c>
      <c r="J850" s="10" t="s">
        <v>824</v>
      </c>
    </row>
    <row r="851" spans="1:10" x14ac:dyDescent="0.3">
      <c r="A851" s="10">
        <v>195612</v>
      </c>
      <c r="B851" s="20">
        <v>44984</v>
      </c>
      <c r="C851" s="10" t="s">
        <v>2296</v>
      </c>
      <c r="D851" s="21">
        <v>300000</v>
      </c>
      <c r="E851" s="10" t="s">
        <v>48</v>
      </c>
      <c r="F851" s="10" t="s">
        <v>2308</v>
      </c>
      <c r="G851" s="10" t="s">
        <v>12</v>
      </c>
      <c r="H851" t="s">
        <v>17</v>
      </c>
      <c r="I851" s="10" t="s">
        <v>14</v>
      </c>
      <c r="J851" s="10" t="s">
        <v>221</v>
      </c>
    </row>
    <row r="852" spans="1:10" x14ac:dyDescent="0.3">
      <c r="A852" s="10">
        <v>195613</v>
      </c>
      <c r="B852" s="20">
        <v>44984</v>
      </c>
      <c r="C852" s="10" t="s">
        <v>2296</v>
      </c>
      <c r="D852" s="21">
        <v>5000</v>
      </c>
      <c r="E852" s="10" t="s">
        <v>10</v>
      </c>
      <c r="F852" s="10" t="s">
        <v>2308</v>
      </c>
      <c r="G852" s="10" t="s">
        <v>12</v>
      </c>
      <c r="H852" t="s">
        <v>17</v>
      </c>
      <c r="I852" s="10" t="s">
        <v>14</v>
      </c>
      <c r="J852" s="10" t="s">
        <v>900</v>
      </c>
    </row>
    <row r="853" spans="1:10" x14ac:dyDescent="0.3">
      <c r="A853" s="10">
        <v>195620</v>
      </c>
      <c r="B853" s="20">
        <v>44984</v>
      </c>
      <c r="C853" s="10" t="s">
        <v>2256</v>
      </c>
      <c r="D853" s="21">
        <v>1000</v>
      </c>
      <c r="E853" s="10" t="s">
        <v>10</v>
      </c>
      <c r="F853" s="10" t="s">
        <v>2317</v>
      </c>
      <c r="G853" s="10" t="s">
        <v>88</v>
      </c>
      <c r="H853" t="s">
        <v>17</v>
      </c>
      <c r="I853" s="10" t="s">
        <v>14</v>
      </c>
      <c r="J853" s="10" t="s">
        <v>816</v>
      </c>
    </row>
    <row r="854" spans="1:10" x14ac:dyDescent="0.3">
      <c r="A854" s="10">
        <v>195611</v>
      </c>
      <c r="B854" s="20">
        <v>44984</v>
      </c>
      <c r="C854" s="10" t="s">
        <v>2257</v>
      </c>
      <c r="D854" s="21">
        <v>10000</v>
      </c>
      <c r="E854" s="10" t="s">
        <v>10</v>
      </c>
      <c r="F854" s="10" t="s">
        <v>2317</v>
      </c>
      <c r="G854" s="10" t="s">
        <v>12</v>
      </c>
      <c r="H854" t="s">
        <v>17</v>
      </c>
      <c r="I854" s="10" t="s">
        <v>14</v>
      </c>
      <c r="J854" s="10" t="s">
        <v>821</v>
      </c>
    </row>
    <row r="855" spans="1:10" x14ac:dyDescent="0.3">
      <c r="A855" s="10">
        <v>195629</v>
      </c>
      <c r="B855" s="20">
        <v>44984</v>
      </c>
      <c r="C855" s="10" t="s">
        <v>2110</v>
      </c>
      <c r="D855" s="21">
        <v>150000</v>
      </c>
      <c r="E855" s="10" t="s">
        <v>48</v>
      </c>
      <c r="F855" s="10" t="s">
        <v>2311</v>
      </c>
      <c r="G855" s="10" t="s">
        <v>88</v>
      </c>
      <c r="H855" t="s">
        <v>17</v>
      </c>
      <c r="I855" s="10" t="s">
        <v>14</v>
      </c>
      <c r="J855" s="10" t="s">
        <v>522</v>
      </c>
    </row>
    <row r="856" spans="1:10" x14ac:dyDescent="0.3">
      <c r="A856" s="10">
        <v>195626</v>
      </c>
      <c r="B856" s="20">
        <v>44984</v>
      </c>
      <c r="C856" s="10" t="s">
        <v>1992</v>
      </c>
      <c r="D856" s="21">
        <v>5000</v>
      </c>
      <c r="E856" s="10" t="s">
        <v>10</v>
      </c>
      <c r="F856" s="10" t="s">
        <v>2318</v>
      </c>
      <c r="G856" s="10" t="s">
        <v>12</v>
      </c>
      <c r="H856" t="s">
        <v>13</v>
      </c>
      <c r="I856" s="10" t="s">
        <v>14</v>
      </c>
      <c r="J856" s="10" t="s">
        <v>177</v>
      </c>
    </row>
    <row r="857" spans="1:10" x14ac:dyDescent="0.3">
      <c r="A857" s="10">
        <v>195627</v>
      </c>
      <c r="B857" s="20">
        <v>44984</v>
      </c>
      <c r="C857" s="10" t="s">
        <v>1127</v>
      </c>
      <c r="D857" s="21">
        <v>1000</v>
      </c>
      <c r="E857" s="10" t="s">
        <v>10</v>
      </c>
      <c r="F857" s="10" t="s">
        <v>2318</v>
      </c>
      <c r="G857" s="10" t="s">
        <v>88</v>
      </c>
      <c r="H857" t="s">
        <v>17</v>
      </c>
      <c r="I857" s="10" t="s">
        <v>14</v>
      </c>
      <c r="J857" s="10" t="s">
        <v>207</v>
      </c>
    </row>
    <row r="858" spans="1:10" x14ac:dyDescent="0.3">
      <c r="A858" s="10">
        <v>195618</v>
      </c>
      <c r="B858" s="20">
        <v>44984</v>
      </c>
      <c r="C858" s="10" t="s">
        <v>1901</v>
      </c>
      <c r="D858" s="21">
        <v>4000</v>
      </c>
      <c r="E858" s="10" t="s">
        <v>10</v>
      </c>
      <c r="F858" s="10" t="s">
        <v>2307</v>
      </c>
      <c r="G858" s="10" t="s">
        <v>12</v>
      </c>
      <c r="H858" t="s">
        <v>13</v>
      </c>
      <c r="I858" s="10" t="s">
        <v>14</v>
      </c>
      <c r="J858" s="10" t="s">
        <v>103</v>
      </c>
    </row>
    <row r="859" spans="1:10" x14ac:dyDescent="0.3">
      <c r="A859" s="10">
        <v>195616</v>
      </c>
      <c r="B859" s="20">
        <v>44984</v>
      </c>
      <c r="C859" s="10" t="s">
        <v>1901</v>
      </c>
      <c r="D859" s="21">
        <v>6000</v>
      </c>
      <c r="E859" s="10" t="s">
        <v>10</v>
      </c>
      <c r="F859" s="10" t="s">
        <v>2307</v>
      </c>
      <c r="G859" s="10" t="s">
        <v>12</v>
      </c>
      <c r="H859" t="s">
        <v>13</v>
      </c>
      <c r="I859" s="10" t="s">
        <v>14</v>
      </c>
      <c r="J859" s="10" t="s">
        <v>80</v>
      </c>
    </row>
    <row r="860" spans="1:10" x14ac:dyDescent="0.3">
      <c r="A860" s="10">
        <v>195617</v>
      </c>
      <c r="B860" s="20">
        <v>44984</v>
      </c>
      <c r="C860" s="10" t="s">
        <v>1901</v>
      </c>
      <c r="D860" s="21">
        <v>5000</v>
      </c>
      <c r="E860" s="10" t="s">
        <v>10</v>
      </c>
      <c r="F860" s="10" t="s">
        <v>2307</v>
      </c>
      <c r="G860" s="10" t="s">
        <v>12</v>
      </c>
      <c r="H860" t="s">
        <v>13</v>
      </c>
      <c r="I860" s="10" t="s">
        <v>14</v>
      </c>
      <c r="J860" s="10" t="s">
        <v>178</v>
      </c>
    </row>
    <row r="861" spans="1:10" x14ac:dyDescent="0.3">
      <c r="A861" s="10">
        <v>195621</v>
      </c>
      <c r="B861" s="20">
        <v>44984</v>
      </c>
      <c r="C861" s="10" t="s">
        <v>2060</v>
      </c>
      <c r="D861" s="21">
        <v>1000</v>
      </c>
      <c r="E861" s="10" t="s">
        <v>10</v>
      </c>
      <c r="F861" s="10" t="s">
        <v>2329</v>
      </c>
      <c r="G861" s="10" t="s">
        <v>88</v>
      </c>
      <c r="H861" t="s">
        <v>17</v>
      </c>
      <c r="I861" s="10" t="s">
        <v>14</v>
      </c>
      <c r="J861" s="10" t="s">
        <v>187</v>
      </c>
    </row>
    <row r="862" spans="1:10" x14ac:dyDescent="0.3">
      <c r="A862" s="10">
        <v>195614</v>
      </c>
      <c r="B862" s="20">
        <v>44984</v>
      </c>
      <c r="C862" s="10" t="s">
        <v>1241</v>
      </c>
      <c r="D862" s="21">
        <v>1500</v>
      </c>
      <c r="E862" s="10" t="s">
        <v>10</v>
      </c>
      <c r="F862" s="10" t="s">
        <v>2311</v>
      </c>
      <c r="G862" s="10" t="s">
        <v>88</v>
      </c>
      <c r="H862" t="s">
        <v>17</v>
      </c>
      <c r="I862" s="10" t="s">
        <v>14</v>
      </c>
      <c r="J862" s="10" t="s">
        <v>49</v>
      </c>
    </row>
    <row r="863" spans="1:10" x14ac:dyDescent="0.3">
      <c r="A863" s="10">
        <v>195628</v>
      </c>
      <c r="B863" s="20">
        <v>44984</v>
      </c>
      <c r="C863" s="10" t="s">
        <v>2110</v>
      </c>
      <c r="D863" s="21">
        <v>200000</v>
      </c>
      <c r="E863" s="10" t="s">
        <v>48</v>
      </c>
      <c r="F863" s="10" t="s">
        <v>2311</v>
      </c>
      <c r="G863" s="10" t="s">
        <v>88</v>
      </c>
      <c r="H863" t="s">
        <v>17</v>
      </c>
      <c r="I863" s="10" t="s">
        <v>14</v>
      </c>
      <c r="J863" s="10" t="s">
        <v>1509</v>
      </c>
    </row>
    <row r="864" spans="1:10" x14ac:dyDescent="0.3">
      <c r="A864" s="10">
        <v>195615</v>
      </c>
      <c r="B864" s="20">
        <v>44984</v>
      </c>
      <c r="C864" s="10" t="s">
        <v>1241</v>
      </c>
      <c r="D864" s="21">
        <v>1500</v>
      </c>
      <c r="E864" s="10" t="s">
        <v>10</v>
      </c>
      <c r="F864" s="10" t="s">
        <v>2311</v>
      </c>
      <c r="G864" s="10" t="s">
        <v>88</v>
      </c>
      <c r="H864" t="s">
        <v>17</v>
      </c>
      <c r="I864" s="10" t="s">
        <v>14</v>
      </c>
      <c r="J864" s="10" t="s">
        <v>401</v>
      </c>
    </row>
    <row r="865" spans="1:10" x14ac:dyDescent="0.3">
      <c r="A865" s="10">
        <v>195622</v>
      </c>
      <c r="B865" s="20">
        <v>44984</v>
      </c>
      <c r="C865" s="10" t="s">
        <v>2060</v>
      </c>
      <c r="D865" s="21">
        <v>1000</v>
      </c>
      <c r="E865" s="10" t="s">
        <v>10</v>
      </c>
      <c r="F865" s="10" t="s">
        <v>2329</v>
      </c>
      <c r="G865" s="10" t="s">
        <v>88</v>
      </c>
      <c r="H865" t="s">
        <v>17</v>
      </c>
      <c r="I865" s="10" t="s">
        <v>14</v>
      </c>
      <c r="J865" s="10" t="s">
        <v>222</v>
      </c>
    </row>
    <row r="866" spans="1:10" x14ac:dyDescent="0.3">
      <c r="A866" s="10">
        <v>195630</v>
      </c>
      <c r="B866" s="20">
        <v>44984</v>
      </c>
      <c r="C866" s="10" t="s">
        <v>1204</v>
      </c>
      <c r="D866" s="21">
        <v>2000</v>
      </c>
      <c r="E866" s="10" t="s">
        <v>10</v>
      </c>
      <c r="F866" s="10" t="s">
        <v>2329</v>
      </c>
      <c r="G866" s="10" t="s">
        <v>12</v>
      </c>
      <c r="H866" t="s">
        <v>13</v>
      </c>
      <c r="I866" s="10" t="s">
        <v>14</v>
      </c>
      <c r="J866" s="10" t="s">
        <v>222</v>
      </c>
    </row>
    <row r="867" spans="1:10" x14ac:dyDescent="0.3">
      <c r="A867" s="10">
        <v>195653</v>
      </c>
      <c r="B867" s="20">
        <v>44985</v>
      </c>
      <c r="C867" s="10" t="s">
        <v>1676</v>
      </c>
      <c r="D867" s="21">
        <v>2500</v>
      </c>
      <c r="E867" s="10" t="s">
        <v>10</v>
      </c>
      <c r="F867" s="10" t="s">
        <v>2311</v>
      </c>
      <c r="G867" s="10" t="s">
        <v>12</v>
      </c>
      <c r="H867" t="s">
        <v>13</v>
      </c>
      <c r="I867" s="10" t="s">
        <v>14</v>
      </c>
      <c r="J867" s="10" t="s">
        <v>189</v>
      </c>
    </row>
    <row r="868" spans="1:10" x14ac:dyDescent="0.3">
      <c r="A868" s="10">
        <v>195646</v>
      </c>
      <c r="B868" s="20">
        <v>44985</v>
      </c>
      <c r="C868" s="10" t="s">
        <v>2106</v>
      </c>
      <c r="D868" s="21">
        <v>2500</v>
      </c>
      <c r="E868" s="10" t="s">
        <v>10</v>
      </c>
      <c r="F868" s="10" t="s">
        <v>2311</v>
      </c>
      <c r="G868" s="10" t="s">
        <v>88</v>
      </c>
      <c r="H868" t="s">
        <v>17</v>
      </c>
      <c r="I868" s="10" t="s">
        <v>14</v>
      </c>
      <c r="J868" s="10" t="s">
        <v>189</v>
      </c>
    </row>
    <row r="869" spans="1:10" x14ac:dyDescent="0.3">
      <c r="A869" s="10">
        <v>195652</v>
      </c>
      <c r="B869" s="20">
        <v>44985</v>
      </c>
      <c r="C869" s="10" t="s">
        <v>1668</v>
      </c>
      <c r="D869" s="21">
        <v>25000</v>
      </c>
      <c r="E869" s="10" t="s">
        <v>10</v>
      </c>
      <c r="F869" s="10" t="s">
        <v>2311</v>
      </c>
      <c r="G869" s="10" t="s">
        <v>12</v>
      </c>
      <c r="H869" t="s">
        <v>19</v>
      </c>
      <c r="I869" s="10" t="s">
        <v>14</v>
      </c>
      <c r="J869" s="10" t="s">
        <v>585</v>
      </c>
    </row>
    <row r="870" spans="1:10" x14ac:dyDescent="0.3">
      <c r="A870" s="10">
        <v>195638</v>
      </c>
      <c r="B870" s="20">
        <v>44985</v>
      </c>
      <c r="C870" s="10" t="s">
        <v>2109</v>
      </c>
      <c r="D870" s="21">
        <v>1000</v>
      </c>
      <c r="E870" s="10" t="s">
        <v>10</v>
      </c>
      <c r="F870" s="10" t="s">
        <v>2311</v>
      </c>
      <c r="G870" s="10" t="s">
        <v>12</v>
      </c>
      <c r="H870" t="s">
        <v>17</v>
      </c>
      <c r="I870" s="10" t="s">
        <v>14</v>
      </c>
      <c r="J870" s="10" t="s">
        <v>480</v>
      </c>
    </row>
    <row r="871" spans="1:10" x14ac:dyDescent="0.3">
      <c r="A871" s="10">
        <v>195651</v>
      </c>
      <c r="B871" s="20">
        <v>44985</v>
      </c>
      <c r="C871" s="10" t="s">
        <v>1668</v>
      </c>
      <c r="D871" s="21">
        <v>1500</v>
      </c>
      <c r="E871" s="10" t="s">
        <v>10</v>
      </c>
      <c r="F871" s="10" t="s">
        <v>2311</v>
      </c>
      <c r="G871" s="10" t="s">
        <v>12</v>
      </c>
      <c r="H871" t="s">
        <v>13</v>
      </c>
      <c r="I871" s="10" t="s">
        <v>14</v>
      </c>
      <c r="J871" s="10" t="s">
        <v>480</v>
      </c>
    </row>
    <row r="872" spans="1:10" x14ac:dyDescent="0.3">
      <c r="A872" s="10">
        <v>195648</v>
      </c>
      <c r="B872" s="20">
        <v>44985</v>
      </c>
      <c r="C872" s="10" t="s">
        <v>2106</v>
      </c>
      <c r="D872" s="21">
        <v>3000</v>
      </c>
      <c r="E872" s="10" t="s">
        <v>10</v>
      </c>
      <c r="F872" s="10" t="s">
        <v>2311</v>
      </c>
      <c r="G872" s="10" t="s">
        <v>88</v>
      </c>
      <c r="H872" t="s">
        <v>17</v>
      </c>
      <c r="I872" s="10" t="s">
        <v>14</v>
      </c>
      <c r="J872" s="10" t="s">
        <v>416</v>
      </c>
    </row>
    <row r="873" spans="1:10" x14ac:dyDescent="0.3">
      <c r="A873" s="10">
        <v>195632</v>
      </c>
      <c r="B873" s="20">
        <v>44985</v>
      </c>
      <c r="C873" s="10" t="s">
        <v>2212</v>
      </c>
      <c r="D873" s="21">
        <v>50000</v>
      </c>
      <c r="E873" s="10" t="s">
        <v>48</v>
      </c>
      <c r="F873" s="10" t="s">
        <v>2309</v>
      </c>
      <c r="G873" s="10" t="s">
        <v>12</v>
      </c>
      <c r="H873" t="s">
        <v>17</v>
      </c>
      <c r="I873" s="10" t="s">
        <v>14</v>
      </c>
      <c r="J873" s="10" t="s">
        <v>258</v>
      </c>
    </row>
    <row r="874" spans="1:10" x14ac:dyDescent="0.3">
      <c r="A874" s="10">
        <v>195633</v>
      </c>
      <c r="B874" s="20">
        <v>44985</v>
      </c>
      <c r="C874" s="10" t="s">
        <v>2212</v>
      </c>
      <c r="D874" s="21">
        <v>50000</v>
      </c>
      <c r="E874" s="10" t="s">
        <v>48</v>
      </c>
      <c r="F874" s="10" t="s">
        <v>2309</v>
      </c>
      <c r="G874" s="10" t="s">
        <v>12</v>
      </c>
      <c r="H874" t="s">
        <v>17</v>
      </c>
      <c r="I874" s="10" t="s">
        <v>14</v>
      </c>
      <c r="J874" s="10" t="s">
        <v>187</v>
      </c>
    </row>
    <row r="875" spans="1:10" x14ac:dyDescent="0.3">
      <c r="A875" s="10">
        <v>195631</v>
      </c>
      <c r="B875" s="20">
        <v>44985</v>
      </c>
      <c r="C875" s="10" t="s">
        <v>2212</v>
      </c>
      <c r="D875" s="21">
        <v>50000</v>
      </c>
      <c r="E875" s="10" t="s">
        <v>48</v>
      </c>
      <c r="F875" s="10" t="s">
        <v>2309</v>
      </c>
      <c r="G875" s="10" t="s">
        <v>12</v>
      </c>
      <c r="H875" t="s">
        <v>17</v>
      </c>
      <c r="I875" s="10" t="s">
        <v>14</v>
      </c>
      <c r="J875" s="10" t="s">
        <v>35</v>
      </c>
    </row>
    <row r="876" spans="1:10" x14ac:dyDescent="0.3">
      <c r="A876" s="10">
        <v>195636</v>
      </c>
      <c r="B876" s="20">
        <v>44985</v>
      </c>
      <c r="C876" s="10" t="s">
        <v>1369</v>
      </c>
      <c r="D876" s="21">
        <v>2000</v>
      </c>
      <c r="E876" s="10" t="s">
        <v>10</v>
      </c>
      <c r="F876" s="10" t="s">
        <v>2309</v>
      </c>
      <c r="G876" s="10" t="s">
        <v>12</v>
      </c>
      <c r="H876" t="s">
        <v>13</v>
      </c>
      <c r="I876" s="10" t="s">
        <v>14</v>
      </c>
      <c r="J876" s="10" t="s">
        <v>258</v>
      </c>
    </row>
    <row r="877" spans="1:10" x14ac:dyDescent="0.3">
      <c r="A877" s="10">
        <v>195637</v>
      </c>
      <c r="B877" s="20">
        <v>44985</v>
      </c>
      <c r="C877" s="10" t="s">
        <v>1369</v>
      </c>
      <c r="D877" s="21">
        <v>2000</v>
      </c>
      <c r="E877" s="10" t="s">
        <v>10</v>
      </c>
      <c r="F877" s="10" t="s">
        <v>2309</v>
      </c>
      <c r="G877" s="10" t="s">
        <v>12</v>
      </c>
      <c r="H877" t="s">
        <v>13</v>
      </c>
      <c r="I877" s="10" t="s">
        <v>14</v>
      </c>
      <c r="J877" s="10" t="s">
        <v>409</v>
      </c>
    </row>
    <row r="878" spans="1:10" x14ac:dyDescent="0.3">
      <c r="A878" s="10">
        <v>195647</v>
      </c>
      <c r="B878" s="20">
        <v>44985</v>
      </c>
      <c r="C878" s="10" t="s">
        <v>2106</v>
      </c>
      <c r="D878" s="21">
        <v>2500</v>
      </c>
      <c r="E878" s="10" t="s">
        <v>10</v>
      </c>
      <c r="F878" s="10" t="s">
        <v>2311</v>
      </c>
      <c r="G878" s="10" t="s">
        <v>88</v>
      </c>
      <c r="H878" t="s">
        <v>17</v>
      </c>
      <c r="I878" s="10" t="s">
        <v>14</v>
      </c>
      <c r="J878" s="10" t="s">
        <v>480</v>
      </c>
    </row>
    <row r="879" spans="1:10" x14ac:dyDescent="0.3">
      <c r="A879" s="10">
        <v>195639</v>
      </c>
      <c r="B879" s="20">
        <v>44985</v>
      </c>
      <c r="C879" s="10" t="s">
        <v>2062</v>
      </c>
      <c r="D879" s="21">
        <v>1000</v>
      </c>
      <c r="E879" s="10" t="s">
        <v>10</v>
      </c>
      <c r="F879" s="10" t="s">
        <v>2329</v>
      </c>
      <c r="G879" s="10" t="s">
        <v>12</v>
      </c>
      <c r="H879" t="s">
        <v>17</v>
      </c>
      <c r="I879" s="10" t="s">
        <v>14</v>
      </c>
      <c r="J879" s="10" t="s">
        <v>222</v>
      </c>
    </row>
    <row r="880" spans="1:10" x14ac:dyDescent="0.3">
      <c r="A880" s="10">
        <v>195649</v>
      </c>
      <c r="B880" s="20">
        <v>44985</v>
      </c>
      <c r="C880" s="10" t="s">
        <v>2106</v>
      </c>
      <c r="D880" s="21">
        <v>2000</v>
      </c>
      <c r="E880" s="10" t="s">
        <v>10</v>
      </c>
      <c r="F880" s="10" t="s">
        <v>2311</v>
      </c>
      <c r="G880" s="10" t="s">
        <v>88</v>
      </c>
      <c r="H880" t="s">
        <v>17</v>
      </c>
      <c r="I880" s="10" t="s">
        <v>14</v>
      </c>
      <c r="J880" s="10" t="s">
        <v>522</v>
      </c>
    </row>
    <row r="881" spans="1:10" x14ac:dyDescent="0.3">
      <c r="A881" s="10">
        <v>195650</v>
      </c>
      <c r="B881" s="20">
        <v>44985</v>
      </c>
      <c r="C881" s="10" t="s">
        <v>1668</v>
      </c>
      <c r="D881" s="21">
        <v>1500</v>
      </c>
      <c r="E881" s="10" t="s">
        <v>10</v>
      </c>
      <c r="F881" s="10" t="s">
        <v>2311</v>
      </c>
      <c r="G881" s="10" t="s">
        <v>12</v>
      </c>
      <c r="H881" t="s">
        <v>17</v>
      </c>
      <c r="I881" s="10" t="s">
        <v>14</v>
      </c>
      <c r="J881" s="10" t="s">
        <v>480</v>
      </c>
    </row>
    <row r="882" spans="1:10" x14ac:dyDescent="0.3">
      <c r="A882" s="10">
        <v>195640</v>
      </c>
      <c r="B882" s="20">
        <v>44985</v>
      </c>
      <c r="C882" s="10" t="s">
        <v>1991</v>
      </c>
      <c r="D882" s="21">
        <v>3000</v>
      </c>
      <c r="E882" s="10" t="s">
        <v>10</v>
      </c>
      <c r="F882" s="10" t="s">
        <v>2318</v>
      </c>
      <c r="G882" s="10" t="s">
        <v>88</v>
      </c>
      <c r="H882" t="s">
        <v>17</v>
      </c>
      <c r="I882" s="10" t="s">
        <v>14</v>
      </c>
      <c r="J882" s="10" t="s">
        <v>24</v>
      </c>
    </row>
    <row r="883" spans="1:10" x14ac:dyDescent="0.3">
      <c r="A883" s="10">
        <v>195641</v>
      </c>
      <c r="B883" s="20">
        <v>44985</v>
      </c>
      <c r="C883" s="10" t="s">
        <v>1991</v>
      </c>
      <c r="D883" s="21">
        <v>2000</v>
      </c>
      <c r="E883" s="10" t="s">
        <v>10</v>
      </c>
      <c r="F883" s="10" t="s">
        <v>2318</v>
      </c>
      <c r="G883" s="10" t="s">
        <v>88</v>
      </c>
      <c r="H883" t="s">
        <v>17</v>
      </c>
      <c r="I883" s="10" t="s">
        <v>14</v>
      </c>
      <c r="J883" s="10" t="s">
        <v>207</v>
      </c>
    </row>
    <row r="884" spans="1:10" x14ac:dyDescent="0.3">
      <c r="A884" s="10">
        <v>195655</v>
      </c>
      <c r="B884" s="20">
        <v>44985</v>
      </c>
      <c r="C884" s="10" t="s">
        <v>402</v>
      </c>
      <c r="D884" s="21">
        <v>1000</v>
      </c>
      <c r="E884" s="10" t="s">
        <v>10</v>
      </c>
      <c r="F884" s="10" t="s">
        <v>2329</v>
      </c>
      <c r="G884" s="10" t="s">
        <v>12</v>
      </c>
      <c r="H884" t="s">
        <v>13</v>
      </c>
      <c r="I884" s="10" t="s">
        <v>14</v>
      </c>
      <c r="J884" s="10" t="s">
        <v>222</v>
      </c>
    </row>
    <row r="885" spans="1:10" x14ac:dyDescent="0.3">
      <c r="A885" s="10">
        <v>195654</v>
      </c>
      <c r="B885" s="20">
        <v>44985</v>
      </c>
      <c r="C885" s="10" t="s">
        <v>1223</v>
      </c>
      <c r="D885" s="21">
        <v>0</v>
      </c>
      <c r="E885" s="10" t="s">
        <v>10</v>
      </c>
      <c r="F885" s="10" t="s">
        <v>2311</v>
      </c>
      <c r="G885" s="10" t="s">
        <v>12</v>
      </c>
      <c r="H885" t="s">
        <v>17</v>
      </c>
      <c r="I885" s="10" t="s">
        <v>14</v>
      </c>
      <c r="J885" s="10" t="s">
        <v>480</v>
      </c>
    </row>
    <row r="886" spans="1:10" x14ac:dyDescent="0.3">
      <c r="A886" s="10">
        <v>195645</v>
      </c>
      <c r="B886" s="20">
        <v>44985</v>
      </c>
      <c r="C886" s="10" t="s">
        <v>2107</v>
      </c>
      <c r="D886" s="21">
        <v>2000</v>
      </c>
      <c r="E886" s="10" t="s">
        <v>10</v>
      </c>
      <c r="F886" s="10" t="s">
        <v>2311</v>
      </c>
      <c r="G886" s="10" t="s">
        <v>12</v>
      </c>
      <c r="H886" t="s">
        <v>19</v>
      </c>
      <c r="I886" s="10" t="s">
        <v>14</v>
      </c>
      <c r="J886" s="10" t="s">
        <v>517</v>
      </c>
    </row>
    <row r="887" spans="1:10" x14ac:dyDescent="0.3">
      <c r="A887" s="10">
        <v>195634</v>
      </c>
      <c r="B887" s="20">
        <v>44985</v>
      </c>
      <c r="C887" s="10" t="s">
        <v>2108</v>
      </c>
      <c r="D887" s="21">
        <v>5000</v>
      </c>
      <c r="E887" s="10" t="s">
        <v>10</v>
      </c>
      <c r="F887" s="10" t="s">
        <v>2311</v>
      </c>
      <c r="G887" s="10" t="s">
        <v>12</v>
      </c>
      <c r="H887" t="s">
        <v>17</v>
      </c>
      <c r="I887" s="10" t="s">
        <v>14</v>
      </c>
      <c r="J887" s="10" t="s">
        <v>401</v>
      </c>
    </row>
    <row r="888" spans="1:10" x14ac:dyDescent="0.3">
      <c r="A888" s="10">
        <v>195635</v>
      </c>
      <c r="B888" s="20">
        <v>44985</v>
      </c>
      <c r="C888" s="10" t="s">
        <v>2108</v>
      </c>
      <c r="D888" s="21">
        <v>5000</v>
      </c>
      <c r="E888" s="10" t="s">
        <v>10</v>
      </c>
      <c r="F888" s="10" t="s">
        <v>2311</v>
      </c>
      <c r="G888" s="10" t="s">
        <v>12</v>
      </c>
      <c r="H888" t="s">
        <v>17</v>
      </c>
      <c r="I888" s="10" t="s">
        <v>14</v>
      </c>
      <c r="J888" s="10" t="s">
        <v>49</v>
      </c>
    </row>
    <row r="889" spans="1:10" x14ac:dyDescent="0.3">
      <c r="A889" s="10">
        <v>195644</v>
      </c>
      <c r="B889" s="20">
        <v>44985</v>
      </c>
      <c r="C889" s="10" t="s">
        <v>539</v>
      </c>
      <c r="D889" s="21">
        <v>50000</v>
      </c>
      <c r="E889" s="10" t="s">
        <v>48</v>
      </c>
      <c r="F889" s="10" t="s">
        <v>2311</v>
      </c>
      <c r="G889" s="10" t="s">
        <v>12</v>
      </c>
      <c r="H889" t="s">
        <v>17</v>
      </c>
      <c r="I889" s="10" t="s">
        <v>14</v>
      </c>
      <c r="J889" s="10" t="s">
        <v>134</v>
      </c>
    </row>
    <row r="890" spans="1:10" x14ac:dyDescent="0.3">
      <c r="A890" s="10">
        <v>195642</v>
      </c>
      <c r="B890" s="20">
        <v>44985</v>
      </c>
      <c r="C890" s="10" t="s">
        <v>539</v>
      </c>
      <c r="D890" s="21">
        <v>50000</v>
      </c>
      <c r="E890" s="10" t="s">
        <v>48</v>
      </c>
      <c r="F890" s="10" t="s">
        <v>2311</v>
      </c>
      <c r="G890" s="10" t="s">
        <v>12</v>
      </c>
      <c r="H890" t="s">
        <v>17</v>
      </c>
      <c r="I890" s="10" t="s">
        <v>14</v>
      </c>
      <c r="J890" s="10" t="s">
        <v>480</v>
      </c>
    </row>
    <row r="891" spans="1:10" x14ac:dyDescent="0.3">
      <c r="A891" s="10">
        <v>195643</v>
      </c>
      <c r="B891" s="20">
        <v>44985</v>
      </c>
      <c r="C891" s="10" t="s">
        <v>539</v>
      </c>
      <c r="D891" s="21">
        <v>50000</v>
      </c>
      <c r="E891" s="10" t="s">
        <v>48</v>
      </c>
      <c r="F891" s="10" t="s">
        <v>2311</v>
      </c>
      <c r="G891" s="10" t="s">
        <v>12</v>
      </c>
      <c r="H891" t="s">
        <v>17</v>
      </c>
      <c r="I891" s="10" t="s">
        <v>14</v>
      </c>
      <c r="J891" s="10" t="s">
        <v>576</v>
      </c>
    </row>
    <row r="892" spans="1:10" x14ac:dyDescent="0.3">
      <c r="A892" s="10">
        <v>195659</v>
      </c>
      <c r="B892" s="20">
        <v>44986</v>
      </c>
      <c r="C892" s="10" t="s">
        <v>696</v>
      </c>
      <c r="D892" s="21">
        <v>3000</v>
      </c>
      <c r="E892" s="10" t="s">
        <v>10</v>
      </c>
      <c r="F892" s="10" t="s">
        <v>2309</v>
      </c>
      <c r="G892" s="10" t="s">
        <v>12</v>
      </c>
      <c r="H892" t="s">
        <v>19</v>
      </c>
      <c r="I892" s="10" t="s">
        <v>14</v>
      </c>
      <c r="J892" s="10" t="s">
        <v>149</v>
      </c>
    </row>
    <row r="893" spans="1:10" x14ac:dyDescent="0.3">
      <c r="A893" s="10">
        <v>195665</v>
      </c>
      <c r="B893" s="20">
        <v>44986</v>
      </c>
      <c r="C893" s="10" t="s">
        <v>715</v>
      </c>
      <c r="D893" s="21">
        <v>50000</v>
      </c>
      <c r="E893" s="10" t="s">
        <v>48</v>
      </c>
      <c r="F893" s="10" t="s">
        <v>2309</v>
      </c>
      <c r="G893" s="10" t="s">
        <v>12</v>
      </c>
      <c r="H893" t="s">
        <v>17</v>
      </c>
      <c r="I893" s="10" t="s">
        <v>14</v>
      </c>
      <c r="J893" s="10" t="s">
        <v>409</v>
      </c>
    </row>
    <row r="894" spans="1:10" x14ac:dyDescent="0.3">
      <c r="A894" s="10">
        <v>195664</v>
      </c>
      <c r="B894" s="20">
        <v>44986</v>
      </c>
      <c r="C894" s="10" t="s">
        <v>715</v>
      </c>
      <c r="D894" s="21">
        <v>50000</v>
      </c>
      <c r="E894" s="10" t="s">
        <v>48</v>
      </c>
      <c r="F894" s="10" t="s">
        <v>2309</v>
      </c>
      <c r="G894" s="10" t="s">
        <v>12</v>
      </c>
      <c r="H894" t="s">
        <v>17</v>
      </c>
      <c r="I894" s="10" t="s">
        <v>14</v>
      </c>
      <c r="J894" s="10" t="s">
        <v>84</v>
      </c>
    </row>
    <row r="895" spans="1:10" x14ac:dyDescent="0.3">
      <c r="A895" s="10">
        <v>195656</v>
      </c>
      <c r="B895" s="20">
        <v>44986</v>
      </c>
      <c r="C895" s="10" t="s">
        <v>2215</v>
      </c>
      <c r="D895" s="21">
        <v>3000</v>
      </c>
      <c r="E895" s="10" t="s">
        <v>10</v>
      </c>
      <c r="F895" s="10" t="s">
        <v>2309</v>
      </c>
      <c r="G895" s="10" t="s">
        <v>12</v>
      </c>
      <c r="H895" t="s">
        <v>19</v>
      </c>
      <c r="I895" s="10" t="s">
        <v>14</v>
      </c>
      <c r="J895" s="10" t="s">
        <v>621</v>
      </c>
    </row>
    <row r="896" spans="1:10" x14ac:dyDescent="0.3">
      <c r="A896" s="10">
        <v>195677</v>
      </c>
      <c r="B896" s="20">
        <v>44986</v>
      </c>
      <c r="C896" s="10" t="s">
        <v>2105</v>
      </c>
      <c r="D896" s="21">
        <v>4000</v>
      </c>
      <c r="E896" s="10" t="s">
        <v>10</v>
      </c>
      <c r="F896" s="10" t="s">
        <v>2311</v>
      </c>
      <c r="G896" s="10" t="s">
        <v>12</v>
      </c>
      <c r="H896" t="s">
        <v>19</v>
      </c>
      <c r="I896" s="10" t="s">
        <v>14</v>
      </c>
      <c r="J896" s="10" t="s">
        <v>399</v>
      </c>
    </row>
    <row r="897" spans="1:10" x14ac:dyDescent="0.3">
      <c r="A897" s="10">
        <v>195670</v>
      </c>
      <c r="B897" s="20">
        <v>44986</v>
      </c>
      <c r="C897" s="10" t="s">
        <v>800</v>
      </c>
      <c r="D897" s="21">
        <v>5000</v>
      </c>
      <c r="E897" s="10" t="s">
        <v>10</v>
      </c>
      <c r="F897" s="10" t="s">
        <v>2309</v>
      </c>
      <c r="G897" s="10" t="s">
        <v>12</v>
      </c>
      <c r="H897" t="s">
        <v>13</v>
      </c>
      <c r="I897" s="10" t="s">
        <v>14</v>
      </c>
      <c r="J897" s="10" t="s">
        <v>35</v>
      </c>
    </row>
    <row r="898" spans="1:10" x14ac:dyDescent="0.3">
      <c r="A898" s="10">
        <v>195668</v>
      </c>
      <c r="B898" s="20">
        <v>44986</v>
      </c>
      <c r="C898" s="10" t="s">
        <v>1710</v>
      </c>
      <c r="D898" s="21">
        <v>2000</v>
      </c>
      <c r="E898" s="10" t="s">
        <v>10</v>
      </c>
      <c r="F898" s="10" t="s">
        <v>2309</v>
      </c>
      <c r="G898" s="10" t="s">
        <v>12</v>
      </c>
      <c r="H898" t="s">
        <v>17</v>
      </c>
      <c r="I898" s="10" t="s">
        <v>14</v>
      </c>
      <c r="J898" s="10" t="s">
        <v>258</v>
      </c>
    </row>
    <row r="899" spans="1:10" x14ac:dyDescent="0.3">
      <c r="A899" s="10">
        <v>195669</v>
      </c>
      <c r="B899" s="20">
        <v>44986</v>
      </c>
      <c r="C899" s="10" t="s">
        <v>1386</v>
      </c>
      <c r="D899" s="21">
        <v>2000</v>
      </c>
      <c r="E899" s="10" t="s">
        <v>10</v>
      </c>
      <c r="F899" s="10" t="s">
        <v>2317</v>
      </c>
      <c r="G899" s="10" t="s">
        <v>12</v>
      </c>
      <c r="H899" t="s">
        <v>13</v>
      </c>
      <c r="I899" s="10" t="s">
        <v>14</v>
      </c>
      <c r="J899" s="10" t="s">
        <v>824</v>
      </c>
    </row>
    <row r="900" spans="1:10" x14ac:dyDescent="0.3">
      <c r="A900" s="10">
        <v>195680</v>
      </c>
      <c r="B900" s="20">
        <v>44986</v>
      </c>
      <c r="C900" s="10" t="s">
        <v>2254</v>
      </c>
      <c r="D900" s="21">
        <v>4000</v>
      </c>
      <c r="E900" s="10" t="s">
        <v>10</v>
      </c>
      <c r="F900" s="10" t="s">
        <v>2317</v>
      </c>
      <c r="G900" s="10" t="s">
        <v>12</v>
      </c>
      <c r="H900" t="s">
        <v>19</v>
      </c>
      <c r="I900" s="10" t="s">
        <v>14</v>
      </c>
      <c r="J900" s="10" t="s">
        <v>1433</v>
      </c>
    </row>
    <row r="901" spans="1:10" x14ac:dyDescent="0.3">
      <c r="A901" s="10">
        <v>195686</v>
      </c>
      <c r="B901" s="20">
        <v>44986</v>
      </c>
      <c r="C901" s="10" t="s">
        <v>2255</v>
      </c>
      <c r="D901" s="21">
        <v>1000</v>
      </c>
      <c r="E901" s="10" t="s">
        <v>10</v>
      </c>
      <c r="F901" s="10" t="s">
        <v>2317</v>
      </c>
      <c r="G901" s="10" t="s">
        <v>12</v>
      </c>
      <c r="H901" t="s">
        <v>13</v>
      </c>
      <c r="I901" s="10" t="s">
        <v>14</v>
      </c>
      <c r="J901" s="10" t="s">
        <v>814</v>
      </c>
    </row>
    <row r="902" spans="1:10" x14ac:dyDescent="0.3">
      <c r="A902" s="10">
        <v>195681</v>
      </c>
      <c r="B902" s="20">
        <v>44986</v>
      </c>
      <c r="C902" s="10" t="s">
        <v>2254</v>
      </c>
      <c r="D902" s="21">
        <v>4000</v>
      </c>
      <c r="E902" s="10" t="s">
        <v>10</v>
      </c>
      <c r="F902" s="10" t="s">
        <v>2317</v>
      </c>
      <c r="G902" s="10" t="s">
        <v>12</v>
      </c>
      <c r="H902" t="s">
        <v>19</v>
      </c>
      <c r="I902" s="10" t="s">
        <v>14</v>
      </c>
      <c r="J902" s="10" t="s">
        <v>835</v>
      </c>
    </row>
    <row r="903" spans="1:10" x14ac:dyDescent="0.3">
      <c r="A903" s="10">
        <v>195684</v>
      </c>
      <c r="B903" s="20">
        <v>44986</v>
      </c>
      <c r="C903" s="10" t="s">
        <v>2251</v>
      </c>
      <c r="D903" s="21">
        <v>1000</v>
      </c>
      <c r="E903" s="10" t="s">
        <v>10</v>
      </c>
      <c r="F903" s="10" t="s">
        <v>2317</v>
      </c>
      <c r="G903" s="10" t="s">
        <v>12</v>
      </c>
      <c r="H903" t="s">
        <v>13</v>
      </c>
      <c r="I903" s="10" t="s">
        <v>14</v>
      </c>
      <c r="J903" s="10" t="s">
        <v>222</v>
      </c>
    </row>
    <row r="904" spans="1:10" x14ac:dyDescent="0.3">
      <c r="A904" s="10">
        <v>195671</v>
      </c>
      <c r="B904" s="20">
        <v>44986</v>
      </c>
      <c r="C904" s="10" t="s">
        <v>2252</v>
      </c>
      <c r="D904" s="21">
        <v>3000</v>
      </c>
      <c r="E904" s="10" t="s">
        <v>10</v>
      </c>
      <c r="F904" s="10" t="s">
        <v>2317</v>
      </c>
      <c r="G904" s="10" t="s">
        <v>12</v>
      </c>
      <c r="H904" t="s">
        <v>13</v>
      </c>
      <c r="I904" s="10" t="s">
        <v>14</v>
      </c>
      <c r="J904" s="10" t="s">
        <v>824</v>
      </c>
    </row>
    <row r="905" spans="1:10" x14ac:dyDescent="0.3">
      <c r="A905" s="10">
        <v>195679</v>
      </c>
      <c r="B905" s="20">
        <v>44986</v>
      </c>
      <c r="C905" s="10" t="s">
        <v>2253</v>
      </c>
      <c r="D905" s="21">
        <v>1000</v>
      </c>
      <c r="E905" s="10" t="s">
        <v>10</v>
      </c>
      <c r="F905" s="10" t="s">
        <v>2317</v>
      </c>
      <c r="G905" s="10" t="s">
        <v>12</v>
      </c>
      <c r="H905" t="s">
        <v>19</v>
      </c>
      <c r="I905" s="10" t="s">
        <v>14</v>
      </c>
      <c r="J905" s="10" t="s">
        <v>1429</v>
      </c>
    </row>
    <row r="906" spans="1:10" x14ac:dyDescent="0.3">
      <c r="A906" s="10">
        <v>195682</v>
      </c>
      <c r="B906" s="20">
        <v>44986</v>
      </c>
      <c r="C906" s="10" t="s">
        <v>1990</v>
      </c>
      <c r="D906" s="21">
        <v>3000</v>
      </c>
      <c r="E906" s="10" t="s">
        <v>10</v>
      </c>
      <c r="F906" s="10" t="s">
        <v>2318</v>
      </c>
      <c r="G906" s="10" t="s">
        <v>12</v>
      </c>
      <c r="H906" t="s">
        <v>13</v>
      </c>
      <c r="I906" s="10" t="s">
        <v>14</v>
      </c>
      <c r="J906" s="10" t="s">
        <v>347</v>
      </c>
    </row>
    <row r="907" spans="1:10" x14ac:dyDescent="0.3">
      <c r="A907" s="10">
        <v>195683</v>
      </c>
      <c r="B907" s="20">
        <v>44986</v>
      </c>
      <c r="C907" s="10" t="s">
        <v>1989</v>
      </c>
      <c r="D907" s="21">
        <v>2000</v>
      </c>
      <c r="E907" s="10" t="s">
        <v>10</v>
      </c>
      <c r="F907" s="10" t="s">
        <v>2318</v>
      </c>
      <c r="G907" s="10" t="s">
        <v>12</v>
      </c>
      <c r="H907" t="s">
        <v>19</v>
      </c>
      <c r="I907" s="10" t="s">
        <v>14</v>
      </c>
      <c r="J907" s="10" t="s">
        <v>230</v>
      </c>
    </row>
    <row r="908" spans="1:10" x14ac:dyDescent="0.3">
      <c r="A908" s="10">
        <v>195674</v>
      </c>
      <c r="B908" s="20">
        <v>44986</v>
      </c>
      <c r="C908" s="10" t="s">
        <v>2061</v>
      </c>
      <c r="D908" s="21">
        <v>2000</v>
      </c>
      <c r="E908" s="10" t="s">
        <v>10</v>
      </c>
      <c r="F908" s="10" t="s">
        <v>2329</v>
      </c>
      <c r="G908" s="10" t="s">
        <v>12</v>
      </c>
      <c r="H908" t="s">
        <v>17</v>
      </c>
      <c r="I908" s="10" t="s">
        <v>14</v>
      </c>
      <c r="J908" s="10" t="s">
        <v>187</v>
      </c>
    </row>
    <row r="909" spans="1:10" x14ac:dyDescent="0.3">
      <c r="A909" s="10">
        <v>195675</v>
      </c>
      <c r="B909" s="20">
        <v>44986</v>
      </c>
      <c r="C909" s="10" t="s">
        <v>2061</v>
      </c>
      <c r="D909" s="21">
        <v>2000</v>
      </c>
      <c r="E909" s="10" t="s">
        <v>10</v>
      </c>
      <c r="F909" s="10" t="s">
        <v>2329</v>
      </c>
      <c r="G909" s="10" t="s">
        <v>12</v>
      </c>
      <c r="H909" t="s">
        <v>17</v>
      </c>
      <c r="I909" s="10" t="s">
        <v>14</v>
      </c>
      <c r="J909" s="10" t="s">
        <v>222</v>
      </c>
    </row>
    <row r="910" spans="1:10" x14ac:dyDescent="0.3">
      <c r="A910" s="10">
        <v>195666</v>
      </c>
      <c r="B910" s="20">
        <v>44986</v>
      </c>
      <c r="C910" s="10" t="s">
        <v>1182</v>
      </c>
      <c r="D910" s="21">
        <v>5000</v>
      </c>
      <c r="E910" s="10" t="s">
        <v>10</v>
      </c>
      <c r="F910" s="10" t="s">
        <v>2307</v>
      </c>
      <c r="G910" s="10" t="s">
        <v>12</v>
      </c>
      <c r="H910" t="s">
        <v>13</v>
      </c>
      <c r="I910" s="10" t="s">
        <v>14</v>
      </c>
      <c r="J910" s="10" t="s">
        <v>1902</v>
      </c>
    </row>
    <row r="911" spans="1:10" x14ac:dyDescent="0.3">
      <c r="A911" s="10">
        <v>195657</v>
      </c>
      <c r="B911" s="20">
        <v>44986</v>
      </c>
      <c r="C911" s="10" t="s">
        <v>1556</v>
      </c>
      <c r="D911" s="21">
        <v>5000</v>
      </c>
      <c r="E911" s="10" t="s">
        <v>10</v>
      </c>
      <c r="F911" s="10" t="s">
        <v>2307</v>
      </c>
      <c r="G911" s="10" t="s">
        <v>12</v>
      </c>
      <c r="H911" t="s">
        <v>13</v>
      </c>
      <c r="I911" s="10" t="s">
        <v>14</v>
      </c>
      <c r="J911" s="10" t="s">
        <v>31</v>
      </c>
    </row>
    <row r="912" spans="1:10" x14ac:dyDescent="0.3">
      <c r="A912" s="10">
        <v>195658</v>
      </c>
      <c r="B912" s="20">
        <v>44986</v>
      </c>
      <c r="C912" s="10" t="s">
        <v>1556</v>
      </c>
      <c r="D912" s="21">
        <v>4000</v>
      </c>
      <c r="E912" s="10" t="s">
        <v>10</v>
      </c>
      <c r="F912" s="10" t="s">
        <v>2307</v>
      </c>
      <c r="G912" s="10" t="s">
        <v>12</v>
      </c>
      <c r="H912" t="s">
        <v>13</v>
      </c>
      <c r="I912" s="10" t="s">
        <v>14</v>
      </c>
      <c r="J912" s="10" t="s">
        <v>22</v>
      </c>
    </row>
    <row r="913" spans="1:10" x14ac:dyDescent="0.3">
      <c r="A913" s="10">
        <v>195667</v>
      </c>
      <c r="B913" s="20">
        <v>44986</v>
      </c>
      <c r="C913" s="10" t="s">
        <v>1182</v>
      </c>
      <c r="D913" s="21">
        <v>10000</v>
      </c>
      <c r="E913" s="10" t="s">
        <v>10</v>
      </c>
      <c r="F913" s="10" t="s">
        <v>2307</v>
      </c>
      <c r="G913" s="10" t="s">
        <v>12</v>
      </c>
      <c r="H913" t="s">
        <v>19</v>
      </c>
      <c r="I913" s="10" t="s">
        <v>14</v>
      </c>
      <c r="J913" s="10" t="s">
        <v>149</v>
      </c>
    </row>
    <row r="914" spans="1:10" x14ac:dyDescent="0.3">
      <c r="A914" s="10">
        <v>195662</v>
      </c>
      <c r="B914" s="20">
        <v>44986</v>
      </c>
      <c r="C914" s="10" t="s">
        <v>1129</v>
      </c>
      <c r="D914" s="21">
        <v>4000</v>
      </c>
      <c r="E914" s="10" t="s">
        <v>10</v>
      </c>
      <c r="F914" s="10" t="s">
        <v>2311</v>
      </c>
      <c r="G914" s="10" t="s">
        <v>12</v>
      </c>
      <c r="H914" t="s">
        <v>13</v>
      </c>
      <c r="I914" s="10" t="s">
        <v>14</v>
      </c>
      <c r="J914" s="10" t="s">
        <v>480</v>
      </c>
    </row>
    <row r="915" spans="1:10" x14ac:dyDescent="0.3">
      <c r="A915" s="10">
        <v>195678</v>
      </c>
      <c r="B915" s="20">
        <v>44986</v>
      </c>
      <c r="C915" s="10" t="s">
        <v>2105</v>
      </c>
      <c r="D915" s="21">
        <v>3000</v>
      </c>
      <c r="E915" s="10" t="s">
        <v>10</v>
      </c>
      <c r="F915" s="10" t="s">
        <v>2311</v>
      </c>
      <c r="G915" s="10" t="s">
        <v>12</v>
      </c>
      <c r="H915" t="s">
        <v>13</v>
      </c>
      <c r="I915" s="10" t="s">
        <v>14</v>
      </c>
      <c r="J915" s="10" t="s">
        <v>189</v>
      </c>
    </row>
    <row r="916" spans="1:10" x14ac:dyDescent="0.3">
      <c r="A916" s="10">
        <v>195676</v>
      </c>
      <c r="B916" s="20">
        <v>44986</v>
      </c>
      <c r="C916" s="10" t="s">
        <v>2105</v>
      </c>
      <c r="D916" s="21">
        <v>3000</v>
      </c>
      <c r="E916" s="10" t="s">
        <v>10</v>
      </c>
      <c r="F916" s="10" t="s">
        <v>2311</v>
      </c>
      <c r="G916" s="10" t="s">
        <v>12</v>
      </c>
      <c r="H916" t="s">
        <v>19</v>
      </c>
      <c r="I916" s="10" t="s">
        <v>14</v>
      </c>
      <c r="J916" s="10" t="s">
        <v>549</v>
      </c>
    </row>
    <row r="917" spans="1:10" x14ac:dyDescent="0.3">
      <c r="A917" s="10">
        <v>195663</v>
      </c>
      <c r="B917" s="20">
        <v>44986</v>
      </c>
      <c r="C917" s="10" t="s">
        <v>1129</v>
      </c>
      <c r="D917" s="21">
        <v>3000</v>
      </c>
      <c r="E917" s="10" t="s">
        <v>10</v>
      </c>
      <c r="F917" s="10" t="s">
        <v>2311</v>
      </c>
      <c r="G917" s="10" t="s">
        <v>12</v>
      </c>
      <c r="H917" t="s">
        <v>13</v>
      </c>
      <c r="I917" s="10" t="s">
        <v>14</v>
      </c>
      <c r="J917" s="10" t="s">
        <v>522</v>
      </c>
    </row>
    <row r="918" spans="1:10" x14ac:dyDescent="0.3">
      <c r="A918" s="10">
        <v>195672</v>
      </c>
      <c r="B918" s="20">
        <v>44986</v>
      </c>
      <c r="C918" s="10" t="s">
        <v>2103</v>
      </c>
      <c r="D918" s="21">
        <v>3000</v>
      </c>
      <c r="E918" s="10" t="s">
        <v>10</v>
      </c>
      <c r="F918" s="10" t="s">
        <v>2311</v>
      </c>
      <c r="G918" s="10" t="s">
        <v>12</v>
      </c>
      <c r="H918" t="s">
        <v>13</v>
      </c>
      <c r="I918" s="10" t="s">
        <v>14</v>
      </c>
      <c r="J918" s="10" t="s">
        <v>480</v>
      </c>
    </row>
    <row r="919" spans="1:10" x14ac:dyDescent="0.3">
      <c r="A919" s="10">
        <v>195661</v>
      </c>
      <c r="B919" s="20">
        <v>44986</v>
      </c>
      <c r="C919" s="10" t="s">
        <v>1129</v>
      </c>
      <c r="D919" s="21">
        <v>3000</v>
      </c>
      <c r="E919" s="10" t="s">
        <v>10</v>
      </c>
      <c r="F919" s="10" t="s">
        <v>2311</v>
      </c>
      <c r="G919" s="10" t="s">
        <v>12</v>
      </c>
      <c r="H919" t="s">
        <v>13</v>
      </c>
      <c r="I919" s="10" t="s">
        <v>14</v>
      </c>
      <c r="J919" s="10" t="s">
        <v>189</v>
      </c>
    </row>
    <row r="920" spans="1:10" x14ac:dyDescent="0.3">
      <c r="A920" s="10">
        <v>195685</v>
      </c>
      <c r="B920" s="20">
        <v>44986</v>
      </c>
      <c r="C920" s="10" t="s">
        <v>2104</v>
      </c>
      <c r="D920" s="21">
        <v>2000</v>
      </c>
      <c r="E920" s="10" t="s">
        <v>10</v>
      </c>
      <c r="F920" s="10" t="s">
        <v>2311</v>
      </c>
      <c r="G920" s="10" t="s">
        <v>12</v>
      </c>
      <c r="H920" t="s">
        <v>17</v>
      </c>
      <c r="I920" s="10" t="s">
        <v>14</v>
      </c>
      <c r="J920" s="10" t="s">
        <v>480</v>
      </c>
    </row>
    <row r="921" spans="1:10" x14ac:dyDescent="0.3">
      <c r="A921" s="10">
        <v>195673</v>
      </c>
      <c r="B921" s="20">
        <v>44986</v>
      </c>
      <c r="C921" s="10" t="s">
        <v>2103</v>
      </c>
      <c r="D921" s="21">
        <v>3000</v>
      </c>
      <c r="E921" s="10" t="s">
        <v>10</v>
      </c>
      <c r="F921" s="10" t="s">
        <v>2311</v>
      </c>
      <c r="G921" s="10" t="s">
        <v>12</v>
      </c>
      <c r="H921" t="s">
        <v>13</v>
      </c>
      <c r="I921" s="10" t="s">
        <v>14</v>
      </c>
      <c r="J921" s="10" t="s">
        <v>576</v>
      </c>
    </row>
    <row r="922" spans="1:10" x14ac:dyDescent="0.3">
      <c r="A922" s="10">
        <v>195703</v>
      </c>
      <c r="B922" s="20">
        <v>44987</v>
      </c>
      <c r="C922" s="10" t="s">
        <v>2218</v>
      </c>
      <c r="D922" s="21">
        <v>2500</v>
      </c>
      <c r="E922" s="10" t="s">
        <v>10</v>
      </c>
      <c r="F922" s="10" t="s">
        <v>2309</v>
      </c>
      <c r="G922" s="10" t="s">
        <v>12</v>
      </c>
      <c r="H922" t="s">
        <v>17</v>
      </c>
      <c r="I922" s="10" t="s">
        <v>14</v>
      </c>
      <c r="J922" s="10" t="s">
        <v>258</v>
      </c>
    </row>
    <row r="923" spans="1:10" x14ac:dyDescent="0.3">
      <c r="A923" s="10">
        <v>195705</v>
      </c>
      <c r="B923" s="20">
        <v>44987</v>
      </c>
      <c r="C923" s="10" t="s">
        <v>2218</v>
      </c>
      <c r="D923" s="21">
        <v>2500</v>
      </c>
      <c r="E923" s="10" t="s">
        <v>10</v>
      </c>
      <c r="F923" s="10" t="s">
        <v>2309</v>
      </c>
      <c r="G923" s="10" t="s">
        <v>12</v>
      </c>
      <c r="H923" t="s">
        <v>17</v>
      </c>
      <c r="I923" s="10" t="s">
        <v>14</v>
      </c>
      <c r="J923" s="10" t="s">
        <v>27</v>
      </c>
    </row>
    <row r="924" spans="1:10" x14ac:dyDescent="0.3">
      <c r="A924" s="10">
        <v>195699</v>
      </c>
      <c r="B924" s="20">
        <v>44987</v>
      </c>
      <c r="C924" s="10" t="s">
        <v>483</v>
      </c>
      <c r="D924" s="21">
        <v>4000</v>
      </c>
      <c r="E924" s="10" t="s">
        <v>10</v>
      </c>
      <c r="F924" s="10" t="s">
        <v>2309</v>
      </c>
      <c r="G924" s="10" t="s">
        <v>12</v>
      </c>
      <c r="H924" t="s">
        <v>13</v>
      </c>
      <c r="I924" s="10" t="s">
        <v>14</v>
      </c>
      <c r="J924" s="10" t="s">
        <v>2216</v>
      </c>
    </row>
    <row r="925" spans="1:10" x14ac:dyDescent="0.3">
      <c r="A925" s="10">
        <v>195700</v>
      </c>
      <c r="B925" s="20">
        <v>44987</v>
      </c>
      <c r="C925" s="10" t="s">
        <v>483</v>
      </c>
      <c r="D925" s="21">
        <v>4000</v>
      </c>
      <c r="E925" s="10" t="s">
        <v>10</v>
      </c>
      <c r="F925" s="10" t="s">
        <v>2309</v>
      </c>
      <c r="G925" s="10" t="s">
        <v>12</v>
      </c>
      <c r="H925" t="s">
        <v>13</v>
      </c>
      <c r="I925" s="10" t="s">
        <v>14</v>
      </c>
      <c r="J925" s="10" t="s">
        <v>28</v>
      </c>
    </row>
    <row r="926" spans="1:10" x14ac:dyDescent="0.3">
      <c r="A926" s="10">
        <v>195692</v>
      </c>
      <c r="B926" s="20">
        <v>44987</v>
      </c>
      <c r="C926" s="10" t="s">
        <v>880</v>
      </c>
      <c r="D926" s="21">
        <v>50000</v>
      </c>
      <c r="E926" s="10" t="s">
        <v>48</v>
      </c>
      <c r="F926" s="10" t="s">
        <v>2308</v>
      </c>
      <c r="G926" s="10" t="s">
        <v>12</v>
      </c>
      <c r="H926" t="s">
        <v>17</v>
      </c>
      <c r="I926" s="10" t="s">
        <v>14</v>
      </c>
      <c r="J926" s="10" t="s">
        <v>878</v>
      </c>
    </row>
    <row r="927" spans="1:10" x14ac:dyDescent="0.3">
      <c r="A927" s="10">
        <v>195690</v>
      </c>
      <c r="B927" s="20">
        <v>44987</v>
      </c>
      <c r="C927" s="10" t="s">
        <v>880</v>
      </c>
      <c r="D927" s="21">
        <v>100000</v>
      </c>
      <c r="E927" s="10" t="s">
        <v>48</v>
      </c>
      <c r="F927" s="10" t="s">
        <v>2308</v>
      </c>
      <c r="G927" s="10" t="s">
        <v>12</v>
      </c>
      <c r="H927" t="s">
        <v>17</v>
      </c>
      <c r="I927" s="10" t="s">
        <v>14</v>
      </c>
      <c r="J927" s="10" t="s">
        <v>900</v>
      </c>
    </row>
    <row r="928" spans="1:10" x14ac:dyDescent="0.3">
      <c r="A928" s="10">
        <v>195702</v>
      </c>
      <c r="B928" s="20">
        <v>44987</v>
      </c>
      <c r="C928" s="10" t="s">
        <v>2218</v>
      </c>
      <c r="D928" s="21">
        <v>5000</v>
      </c>
      <c r="E928" s="10" t="s">
        <v>10</v>
      </c>
      <c r="F928" s="10" t="s">
        <v>2309</v>
      </c>
      <c r="G928" s="10" t="s">
        <v>12</v>
      </c>
      <c r="H928" t="s">
        <v>17</v>
      </c>
      <c r="I928" s="10" t="s">
        <v>14</v>
      </c>
      <c r="J928" s="10" t="s">
        <v>28</v>
      </c>
    </row>
    <row r="929" spans="1:10" x14ac:dyDescent="0.3">
      <c r="A929" s="10">
        <v>195691</v>
      </c>
      <c r="B929" s="20">
        <v>44987</v>
      </c>
      <c r="C929" s="10" t="s">
        <v>880</v>
      </c>
      <c r="D929" s="21">
        <v>1500000</v>
      </c>
      <c r="E929" s="10" t="s">
        <v>48</v>
      </c>
      <c r="F929" s="10" t="s">
        <v>2308</v>
      </c>
      <c r="G929" s="10" t="s">
        <v>12</v>
      </c>
      <c r="H929" t="s">
        <v>17</v>
      </c>
      <c r="I929" s="10" t="s">
        <v>14</v>
      </c>
      <c r="J929" s="10" t="s">
        <v>221</v>
      </c>
    </row>
    <row r="930" spans="1:10" x14ac:dyDescent="0.3">
      <c r="A930" s="10">
        <v>195697</v>
      </c>
      <c r="B930" s="20">
        <v>44987</v>
      </c>
      <c r="C930" s="10" t="s">
        <v>1590</v>
      </c>
      <c r="D930" s="21">
        <v>2500</v>
      </c>
      <c r="E930" s="10" t="s">
        <v>10</v>
      </c>
      <c r="F930" s="10" t="s">
        <v>2309</v>
      </c>
      <c r="G930" s="10" t="s">
        <v>12</v>
      </c>
      <c r="H930" t="s">
        <v>13</v>
      </c>
      <c r="I930" s="10" t="s">
        <v>14</v>
      </c>
      <c r="J930" s="10" t="s">
        <v>84</v>
      </c>
    </row>
    <row r="931" spans="1:10" x14ac:dyDescent="0.3">
      <c r="A931" s="10">
        <v>195695</v>
      </c>
      <c r="B931" s="20">
        <v>44987</v>
      </c>
      <c r="C931" s="10" t="s">
        <v>1200</v>
      </c>
      <c r="D931" s="21">
        <v>100000</v>
      </c>
      <c r="E931" s="10" t="s">
        <v>48</v>
      </c>
      <c r="F931" s="10" t="s">
        <v>2329</v>
      </c>
      <c r="G931" s="10" t="s">
        <v>12</v>
      </c>
      <c r="H931" t="s">
        <v>13</v>
      </c>
      <c r="I931" s="10" t="s">
        <v>14</v>
      </c>
      <c r="J931" s="10" t="s">
        <v>111</v>
      </c>
    </row>
    <row r="932" spans="1:10" x14ac:dyDescent="0.3">
      <c r="A932" s="10">
        <v>195693</v>
      </c>
      <c r="B932" s="20">
        <v>44987</v>
      </c>
      <c r="C932" s="10" t="s">
        <v>1645</v>
      </c>
      <c r="D932" s="21">
        <v>2000</v>
      </c>
      <c r="E932" s="10" t="s">
        <v>10</v>
      </c>
      <c r="F932" s="10" t="s">
        <v>2329</v>
      </c>
      <c r="G932" s="10" t="s">
        <v>12</v>
      </c>
      <c r="H932" t="s">
        <v>13</v>
      </c>
      <c r="I932" s="10" t="s">
        <v>14</v>
      </c>
      <c r="J932" s="10" t="s">
        <v>222</v>
      </c>
    </row>
    <row r="933" spans="1:10" x14ac:dyDescent="0.3">
      <c r="A933" s="10">
        <v>195698</v>
      </c>
      <c r="B933" s="20">
        <v>44987</v>
      </c>
      <c r="C933" s="10" t="s">
        <v>467</v>
      </c>
      <c r="D933" s="21">
        <v>1000</v>
      </c>
      <c r="E933" s="10" t="s">
        <v>10</v>
      </c>
      <c r="F933" s="10" t="s">
        <v>2329</v>
      </c>
      <c r="G933" s="10" t="s">
        <v>12</v>
      </c>
      <c r="H933" t="s">
        <v>13</v>
      </c>
      <c r="I933" s="10" t="s">
        <v>14</v>
      </c>
      <c r="J933" s="10" t="s">
        <v>222</v>
      </c>
    </row>
    <row r="934" spans="1:10" x14ac:dyDescent="0.3">
      <c r="A934" s="10">
        <v>195704</v>
      </c>
      <c r="B934" s="20">
        <v>44987</v>
      </c>
      <c r="C934" s="10" t="s">
        <v>1988</v>
      </c>
      <c r="D934" s="21">
        <v>4000</v>
      </c>
      <c r="E934" s="10" t="s">
        <v>10</v>
      </c>
      <c r="F934" s="10" t="s">
        <v>2318</v>
      </c>
      <c r="G934" s="10" t="s">
        <v>12</v>
      </c>
      <c r="H934" t="s">
        <v>13</v>
      </c>
      <c r="I934" s="10" t="s">
        <v>14</v>
      </c>
      <c r="J934" s="10" t="s">
        <v>24</v>
      </c>
    </row>
    <row r="935" spans="1:10" x14ac:dyDescent="0.3">
      <c r="A935" s="10">
        <v>195701</v>
      </c>
      <c r="B935" s="20">
        <v>44987</v>
      </c>
      <c r="C935" s="10" t="s">
        <v>308</v>
      </c>
      <c r="D935" s="21">
        <v>30000</v>
      </c>
      <c r="E935" s="10" t="s">
        <v>48</v>
      </c>
      <c r="F935" s="10" t="s">
        <v>2318</v>
      </c>
      <c r="G935" s="10" t="s">
        <v>12</v>
      </c>
      <c r="H935" t="s">
        <v>17</v>
      </c>
      <c r="I935" s="10" t="s">
        <v>14</v>
      </c>
      <c r="J935" s="10" t="s">
        <v>24</v>
      </c>
    </row>
    <row r="936" spans="1:10" x14ac:dyDescent="0.3">
      <c r="A936" s="10">
        <v>195688</v>
      </c>
      <c r="B936" s="20">
        <v>44987</v>
      </c>
      <c r="C936" s="10" t="s">
        <v>610</v>
      </c>
      <c r="D936" s="21">
        <v>3000</v>
      </c>
      <c r="E936" s="10" t="s">
        <v>10</v>
      </c>
      <c r="F936" s="10" t="s">
        <v>2311</v>
      </c>
      <c r="G936" s="10" t="s">
        <v>12</v>
      </c>
      <c r="H936" t="s">
        <v>13</v>
      </c>
      <c r="I936" s="10" t="s">
        <v>14</v>
      </c>
      <c r="J936" s="10" t="s">
        <v>480</v>
      </c>
    </row>
    <row r="937" spans="1:10" x14ac:dyDescent="0.3">
      <c r="A937" s="10">
        <v>195696</v>
      </c>
      <c r="B937" s="20">
        <v>44987</v>
      </c>
      <c r="C937" s="10" t="s">
        <v>1397</v>
      </c>
      <c r="D937" s="21">
        <v>2000</v>
      </c>
      <c r="E937" s="10" t="s">
        <v>10</v>
      </c>
      <c r="F937" s="10" t="s">
        <v>2309</v>
      </c>
      <c r="G937" s="10" t="s">
        <v>12</v>
      </c>
      <c r="H937" t="s">
        <v>13</v>
      </c>
      <c r="I937" s="10" t="s">
        <v>14</v>
      </c>
      <c r="J937" s="10" t="s">
        <v>84</v>
      </c>
    </row>
    <row r="938" spans="1:10" x14ac:dyDescent="0.3">
      <c r="A938" s="10">
        <v>195689</v>
      </c>
      <c r="B938" s="20">
        <v>44987</v>
      </c>
      <c r="C938" s="10" t="s">
        <v>510</v>
      </c>
      <c r="D938" s="21">
        <v>1000</v>
      </c>
      <c r="E938" s="10" t="s">
        <v>10</v>
      </c>
      <c r="F938" s="10" t="s">
        <v>2311</v>
      </c>
      <c r="G938" s="10" t="s">
        <v>12</v>
      </c>
      <c r="H938" t="s">
        <v>13</v>
      </c>
      <c r="I938" s="10" t="s">
        <v>14</v>
      </c>
      <c r="J938" s="10" t="s">
        <v>480</v>
      </c>
    </row>
    <row r="939" spans="1:10" x14ac:dyDescent="0.3">
      <c r="A939" s="10">
        <v>195694</v>
      </c>
      <c r="B939" s="20">
        <v>44987</v>
      </c>
      <c r="C939" s="10" t="s">
        <v>1200</v>
      </c>
      <c r="D939" s="21">
        <v>100000</v>
      </c>
      <c r="E939" s="10" t="s">
        <v>48</v>
      </c>
      <c r="F939" s="10" t="s">
        <v>2329</v>
      </c>
      <c r="G939" s="10" t="s">
        <v>12</v>
      </c>
      <c r="H939" t="s">
        <v>13</v>
      </c>
      <c r="I939" s="10" t="s">
        <v>14</v>
      </c>
      <c r="J939" s="10" t="s">
        <v>40</v>
      </c>
    </row>
    <row r="940" spans="1:10" x14ac:dyDescent="0.3">
      <c r="A940" s="10">
        <v>195687</v>
      </c>
      <c r="B940" s="20">
        <v>44987</v>
      </c>
      <c r="C940" s="10" t="s">
        <v>610</v>
      </c>
      <c r="D940" s="21">
        <v>2500</v>
      </c>
      <c r="E940" s="10" t="s">
        <v>10</v>
      </c>
      <c r="F940" s="10" t="s">
        <v>2311</v>
      </c>
      <c r="G940" s="10" t="s">
        <v>12</v>
      </c>
      <c r="H940" t="s">
        <v>13</v>
      </c>
      <c r="I940" s="10" t="s">
        <v>14</v>
      </c>
      <c r="J940" s="10" t="s">
        <v>189</v>
      </c>
    </row>
    <row r="941" spans="1:10" x14ac:dyDescent="0.3">
      <c r="A941" s="10">
        <v>195709</v>
      </c>
      <c r="B941" s="20">
        <v>44988</v>
      </c>
      <c r="C941" s="10" t="s">
        <v>2217</v>
      </c>
      <c r="D941" s="21">
        <v>10000</v>
      </c>
      <c r="E941" s="10" t="s">
        <v>10</v>
      </c>
      <c r="F941" s="10" t="s">
        <v>2309</v>
      </c>
      <c r="G941" s="10" t="s">
        <v>12</v>
      </c>
      <c r="H941" t="s">
        <v>17</v>
      </c>
      <c r="I941" s="10" t="s">
        <v>14</v>
      </c>
      <c r="J941" s="10" t="s">
        <v>409</v>
      </c>
    </row>
    <row r="942" spans="1:10" x14ac:dyDescent="0.3">
      <c r="A942" s="10">
        <v>195725</v>
      </c>
      <c r="B942" s="20">
        <v>44988</v>
      </c>
      <c r="C942" s="10" t="s">
        <v>2220</v>
      </c>
      <c r="D942" s="21">
        <v>1000</v>
      </c>
      <c r="E942" s="10" t="s">
        <v>10</v>
      </c>
      <c r="F942" s="10" t="s">
        <v>2309</v>
      </c>
      <c r="G942" s="10" t="s">
        <v>12</v>
      </c>
      <c r="H942" t="s">
        <v>13</v>
      </c>
      <c r="I942" s="10" t="s">
        <v>14</v>
      </c>
      <c r="J942" s="10" t="s">
        <v>258</v>
      </c>
    </row>
    <row r="943" spans="1:10" x14ac:dyDescent="0.3">
      <c r="A943" s="10">
        <v>195707</v>
      </c>
      <c r="B943" s="20">
        <v>44988</v>
      </c>
      <c r="C943" s="10" t="s">
        <v>2217</v>
      </c>
      <c r="D943" s="21">
        <v>15000</v>
      </c>
      <c r="E943" s="10" t="s">
        <v>10</v>
      </c>
      <c r="F943" s="10" t="s">
        <v>2309</v>
      </c>
      <c r="G943" s="10" t="s">
        <v>12</v>
      </c>
      <c r="H943" t="s">
        <v>17</v>
      </c>
      <c r="I943" s="10" t="s">
        <v>14</v>
      </c>
      <c r="J943" s="10" t="s">
        <v>28</v>
      </c>
    </row>
    <row r="944" spans="1:10" x14ac:dyDescent="0.3">
      <c r="A944" s="10">
        <v>195708</v>
      </c>
      <c r="B944" s="20">
        <v>44988</v>
      </c>
      <c r="C944" s="10" t="s">
        <v>2217</v>
      </c>
      <c r="D944" s="21">
        <v>10000</v>
      </c>
      <c r="E944" s="10" t="s">
        <v>10</v>
      </c>
      <c r="F944" s="10" t="s">
        <v>2309</v>
      </c>
      <c r="G944" s="10" t="s">
        <v>12</v>
      </c>
      <c r="H944" t="s">
        <v>17</v>
      </c>
      <c r="I944" s="10" t="s">
        <v>14</v>
      </c>
      <c r="J944" s="10" t="s">
        <v>84</v>
      </c>
    </row>
    <row r="945" spans="1:10" x14ac:dyDescent="0.3">
      <c r="A945" s="10">
        <v>195710</v>
      </c>
      <c r="B945" s="20">
        <v>44988</v>
      </c>
      <c r="C945" s="10" t="s">
        <v>1161</v>
      </c>
      <c r="D945" s="21">
        <v>5000</v>
      </c>
      <c r="E945" s="10" t="s">
        <v>10</v>
      </c>
      <c r="F945" s="10" t="s">
        <v>2309</v>
      </c>
      <c r="G945" s="10" t="s">
        <v>12</v>
      </c>
      <c r="H945" t="s">
        <v>13</v>
      </c>
      <c r="I945" s="10" t="s">
        <v>14</v>
      </c>
      <c r="J945" s="10" t="s">
        <v>36</v>
      </c>
    </row>
    <row r="946" spans="1:10" x14ac:dyDescent="0.3">
      <c r="A946" s="10">
        <v>195711</v>
      </c>
      <c r="B946" s="20">
        <v>44988</v>
      </c>
      <c r="C946" s="10" t="s">
        <v>1401</v>
      </c>
      <c r="D946" s="21">
        <v>2500</v>
      </c>
      <c r="E946" s="10" t="s">
        <v>10</v>
      </c>
      <c r="F946" s="10" t="s">
        <v>2309</v>
      </c>
      <c r="G946" s="10" t="s">
        <v>12</v>
      </c>
      <c r="H946" t="s">
        <v>13</v>
      </c>
      <c r="I946" s="10" t="s">
        <v>14</v>
      </c>
      <c r="J946" s="10" t="s">
        <v>84</v>
      </c>
    </row>
    <row r="947" spans="1:10" x14ac:dyDescent="0.3">
      <c r="A947" s="10">
        <v>195712</v>
      </c>
      <c r="B947" s="20">
        <v>44988</v>
      </c>
      <c r="C947" s="10" t="s">
        <v>1401</v>
      </c>
      <c r="D947" s="21">
        <v>1200</v>
      </c>
      <c r="E947" s="10" t="s">
        <v>10</v>
      </c>
      <c r="F947" s="10" t="s">
        <v>2309</v>
      </c>
      <c r="G947" s="10" t="s">
        <v>12</v>
      </c>
      <c r="H947" t="s">
        <v>19</v>
      </c>
      <c r="I947" s="10" t="s">
        <v>14</v>
      </c>
      <c r="J947" s="10" t="s">
        <v>726</v>
      </c>
    </row>
    <row r="948" spans="1:10" x14ac:dyDescent="0.3">
      <c r="A948" s="10">
        <v>195716</v>
      </c>
      <c r="B948" s="20">
        <v>44988</v>
      </c>
      <c r="C948" s="10" t="s">
        <v>1350</v>
      </c>
      <c r="D948" s="21">
        <v>50000</v>
      </c>
      <c r="E948" s="10" t="s">
        <v>48</v>
      </c>
      <c r="F948" s="10" t="s">
        <v>2309</v>
      </c>
      <c r="G948" s="10" t="s">
        <v>12</v>
      </c>
      <c r="H948" t="s">
        <v>17</v>
      </c>
      <c r="I948" s="10" t="s">
        <v>14</v>
      </c>
      <c r="J948" s="10" t="s">
        <v>84</v>
      </c>
    </row>
    <row r="949" spans="1:10" x14ac:dyDescent="0.3">
      <c r="A949" s="10">
        <v>195706</v>
      </c>
      <c r="B949" s="20">
        <v>44988</v>
      </c>
      <c r="C949" s="10" t="s">
        <v>2217</v>
      </c>
      <c r="D949" s="21">
        <v>15000</v>
      </c>
      <c r="E949" s="10" t="s">
        <v>10</v>
      </c>
      <c r="F949" s="10" t="s">
        <v>2309</v>
      </c>
      <c r="G949" s="10" t="s">
        <v>12</v>
      </c>
      <c r="H949" t="s">
        <v>17</v>
      </c>
      <c r="I949" s="10" t="s">
        <v>14</v>
      </c>
      <c r="J949" s="10" t="s">
        <v>27</v>
      </c>
    </row>
    <row r="950" spans="1:10" x14ac:dyDescent="0.3">
      <c r="A950" s="10">
        <v>195715</v>
      </c>
      <c r="B950" s="20">
        <v>44988</v>
      </c>
      <c r="C950" s="10" t="s">
        <v>1981</v>
      </c>
      <c r="D950" s="21">
        <v>2000</v>
      </c>
      <c r="E950" s="10" t="s">
        <v>10</v>
      </c>
      <c r="F950" s="10" t="s">
        <v>2318</v>
      </c>
      <c r="G950" s="10" t="s">
        <v>12</v>
      </c>
      <c r="H950" t="s">
        <v>19</v>
      </c>
      <c r="I950" s="10" t="s">
        <v>14</v>
      </c>
      <c r="J950" s="10" t="s">
        <v>1965</v>
      </c>
    </row>
    <row r="951" spans="1:10" x14ac:dyDescent="0.3">
      <c r="A951" s="10">
        <v>195713</v>
      </c>
      <c r="B951" s="20">
        <v>44988</v>
      </c>
      <c r="C951" s="10" t="s">
        <v>1987</v>
      </c>
      <c r="D951" s="21">
        <v>3000</v>
      </c>
      <c r="E951" s="10" t="s">
        <v>10</v>
      </c>
      <c r="F951" s="10" t="s">
        <v>2318</v>
      </c>
      <c r="G951" s="10" t="s">
        <v>12</v>
      </c>
      <c r="H951" t="s">
        <v>17</v>
      </c>
      <c r="I951" s="10" t="s">
        <v>14</v>
      </c>
      <c r="J951" s="10" t="s">
        <v>134</v>
      </c>
    </row>
    <row r="952" spans="1:10" x14ac:dyDescent="0.3">
      <c r="A952" s="10">
        <v>195714</v>
      </c>
      <c r="B952" s="20">
        <v>44988</v>
      </c>
      <c r="C952" s="10" t="s">
        <v>1987</v>
      </c>
      <c r="D952" s="21">
        <v>2000</v>
      </c>
      <c r="E952" s="10" t="s">
        <v>10</v>
      </c>
      <c r="F952" s="10" t="s">
        <v>2318</v>
      </c>
      <c r="G952" s="10" t="s">
        <v>12</v>
      </c>
      <c r="H952" t="s">
        <v>13</v>
      </c>
      <c r="I952" s="10" t="s">
        <v>14</v>
      </c>
      <c r="J952" s="10" t="s">
        <v>347</v>
      </c>
    </row>
    <row r="953" spans="1:10" x14ac:dyDescent="0.3">
      <c r="A953" s="10">
        <v>195723</v>
      </c>
      <c r="B953" s="20">
        <v>44988</v>
      </c>
      <c r="C953" s="10" t="s">
        <v>1903</v>
      </c>
      <c r="D953" s="21">
        <v>10000</v>
      </c>
      <c r="E953" s="10" t="s">
        <v>10</v>
      </c>
      <c r="F953" s="10" t="s">
        <v>2307</v>
      </c>
      <c r="G953" s="10" t="s">
        <v>12</v>
      </c>
      <c r="H953" t="s">
        <v>13</v>
      </c>
      <c r="I953" s="10" t="s">
        <v>14</v>
      </c>
      <c r="J953" s="10" t="s">
        <v>134</v>
      </c>
    </row>
    <row r="954" spans="1:10" x14ac:dyDescent="0.3">
      <c r="A954" s="10">
        <v>195722</v>
      </c>
      <c r="B954" s="20">
        <v>44988</v>
      </c>
      <c r="C954" s="10" t="s">
        <v>1903</v>
      </c>
      <c r="D954" s="21">
        <v>10000</v>
      </c>
      <c r="E954" s="10" t="s">
        <v>10</v>
      </c>
      <c r="F954" s="10" t="s">
        <v>2307</v>
      </c>
      <c r="G954" s="10" t="s">
        <v>12</v>
      </c>
      <c r="H954" t="s">
        <v>17</v>
      </c>
      <c r="I954" s="10" t="s">
        <v>14</v>
      </c>
      <c r="J954" s="10" t="s">
        <v>347</v>
      </c>
    </row>
    <row r="955" spans="1:10" x14ac:dyDescent="0.3">
      <c r="A955" s="10">
        <v>195724</v>
      </c>
      <c r="B955" s="20">
        <v>44988</v>
      </c>
      <c r="C955" s="10" t="s">
        <v>2063</v>
      </c>
      <c r="D955" s="21">
        <v>1100</v>
      </c>
      <c r="E955" s="10" t="s">
        <v>10</v>
      </c>
      <c r="F955" s="10" t="s">
        <v>2329</v>
      </c>
      <c r="G955" s="10" t="s">
        <v>12</v>
      </c>
      <c r="H955" t="s">
        <v>19</v>
      </c>
      <c r="I955" s="10" t="s">
        <v>14</v>
      </c>
      <c r="J955" s="10" t="s">
        <v>585</v>
      </c>
    </row>
    <row r="956" spans="1:10" x14ac:dyDescent="0.3">
      <c r="A956" s="10">
        <v>195717</v>
      </c>
      <c r="B956" s="20">
        <v>44988</v>
      </c>
      <c r="C956" s="10" t="s">
        <v>2101</v>
      </c>
      <c r="D956" s="21">
        <v>3000</v>
      </c>
      <c r="E956" s="10" t="s">
        <v>10</v>
      </c>
      <c r="F956" s="10" t="s">
        <v>2311</v>
      </c>
      <c r="G956" s="10" t="s">
        <v>12</v>
      </c>
      <c r="H956" t="s">
        <v>19</v>
      </c>
      <c r="I956" s="10" t="s">
        <v>14</v>
      </c>
      <c r="J956" s="10" t="s">
        <v>399</v>
      </c>
    </row>
    <row r="957" spans="1:10" x14ac:dyDescent="0.3">
      <c r="A957" s="10">
        <v>195718</v>
      </c>
      <c r="B957" s="20">
        <v>44988</v>
      </c>
      <c r="C957" s="10" t="s">
        <v>2101</v>
      </c>
      <c r="D957" s="21">
        <v>3000</v>
      </c>
      <c r="E957" s="10" t="s">
        <v>10</v>
      </c>
      <c r="F957" s="10" t="s">
        <v>2311</v>
      </c>
      <c r="G957" s="10" t="s">
        <v>12</v>
      </c>
      <c r="H957" t="s">
        <v>19</v>
      </c>
      <c r="I957" s="10" t="s">
        <v>14</v>
      </c>
      <c r="J957" s="10" t="s">
        <v>549</v>
      </c>
    </row>
    <row r="958" spans="1:10" x14ac:dyDescent="0.3">
      <c r="A958" s="10">
        <v>195721</v>
      </c>
      <c r="B958" s="20">
        <v>44988</v>
      </c>
      <c r="C958" s="10" t="s">
        <v>1263</v>
      </c>
      <c r="D958" s="21">
        <v>3000</v>
      </c>
      <c r="E958" s="10" t="s">
        <v>10</v>
      </c>
      <c r="F958" s="10" t="s">
        <v>2311</v>
      </c>
      <c r="G958" s="10" t="s">
        <v>12</v>
      </c>
      <c r="H958" t="s">
        <v>17</v>
      </c>
      <c r="I958" s="10" t="s">
        <v>14</v>
      </c>
      <c r="J958" s="10" t="s">
        <v>189</v>
      </c>
    </row>
    <row r="959" spans="1:10" x14ac:dyDescent="0.3">
      <c r="A959" s="10">
        <v>195719</v>
      </c>
      <c r="B959" s="20">
        <v>44988</v>
      </c>
      <c r="C959" s="10" t="s">
        <v>1263</v>
      </c>
      <c r="D959" s="21">
        <v>3000</v>
      </c>
      <c r="E959" s="10" t="s">
        <v>10</v>
      </c>
      <c r="F959" s="10" t="s">
        <v>2311</v>
      </c>
      <c r="G959" s="10" t="s">
        <v>12</v>
      </c>
      <c r="H959" t="s">
        <v>17</v>
      </c>
      <c r="I959" s="10" t="s">
        <v>14</v>
      </c>
      <c r="J959" s="10" t="s">
        <v>401</v>
      </c>
    </row>
    <row r="960" spans="1:10" x14ac:dyDescent="0.3">
      <c r="A960" s="10">
        <v>195720</v>
      </c>
      <c r="B960" s="20">
        <v>44988</v>
      </c>
      <c r="C960" s="10" t="s">
        <v>1263</v>
      </c>
      <c r="D960" s="21">
        <v>3000</v>
      </c>
      <c r="E960" s="10" t="s">
        <v>10</v>
      </c>
      <c r="F960" s="10" t="s">
        <v>2311</v>
      </c>
      <c r="G960" s="10" t="s">
        <v>12</v>
      </c>
      <c r="H960" t="s">
        <v>17</v>
      </c>
      <c r="I960" s="10" t="s">
        <v>14</v>
      </c>
      <c r="J960" s="10" t="s">
        <v>480</v>
      </c>
    </row>
    <row r="961" spans="1:10" x14ac:dyDescent="0.3">
      <c r="A961" s="10">
        <v>195733</v>
      </c>
      <c r="B961" s="20">
        <v>44989</v>
      </c>
      <c r="C961" s="10" t="s">
        <v>706</v>
      </c>
      <c r="D961" s="21">
        <v>5000</v>
      </c>
      <c r="E961" s="10" t="s">
        <v>10</v>
      </c>
      <c r="F961" s="10" t="s">
        <v>2309</v>
      </c>
      <c r="G961" s="10" t="s">
        <v>12</v>
      </c>
      <c r="H961" t="s">
        <v>19</v>
      </c>
      <c r="I961" s="10" t="s">
        <v>14</v>
      </c>
      <c r="J961" s="10" t="s">
        <v>2219</v>
      </c>
    </row>
    <row r="962" spans="1:10" x14ac:dyDescent="0.3">
      <c r="A962" s="10">
        <v>195740</v>
      </c>
      <c r="B962" s="20">
        <v>44989</v>
      </c>
      <c r="C962" s="10" t="s">
        <v>680</v>
      </c>
      <c r="D962" s="21">
        <v>2500</v>
      </c>
      <c r="E962" s="10" t="s">
        <v>10</v>
      </c>
      <c r="F962" s="10" t="s">
        <v>2309</v>
      </c>
      <c r="G962" s="10" t="s">
        <v>12</v>
      </c>
      <c r="H962" t="s">
        <v>19</v>
      </c>
      <c r="I962" s="10" t="s">
        <v>14</v>
      </c>
      <c r="J962" s="10" t="s">
        <v>149</v>
      </c>
    </row>
    <row r="963" spans="1:10" x14ac:dyDescent="0.3">
      <c r="A963" s="10">
        <v>195730</v>
      </c>
      <c r="B963" s="20">
        <v>44989</v>
      </c>
      <c r="C963" s="10" t="s">
        <v>584</v>
      </c>
      <c r="D963" s="21">
        <v>5000</v>
      </c>
      <c r="E963" s="10" t="s">
        <v>10</v>
      </c>
      <c r="F963" s="10" t="s">
        <v>2311</v>
      </c>
      <c r="G963" s="10" t="s">
        <v>12</v>
      </c>
      <c r="H963" t="s">
        <v>13</v>
      </c>
      <c r="I963" s="10" t="s">
        <v>14</v>
      </c>
      <c r="J963" s="10" t="s">
        <v>49</v>
      </c>
    </row>
    <row r="964" spans="1:10" x14ac:dyDescent="0.3">
      <c r="A964" s="10">
        <v>195726</v>
      </c>
      <c r="B964" s="20">
        <v>44989</v>
      </c>
      <c r="C964" s="10" t="s">
        <v>1448</v>
      </c>
      <c r="D964" s="21">
        <v>2000</v>
      </c>
      <c r="E964" s="10" t="s">
        <v>10</v>
      </c>
      <c r="F964" s="10" t="s">
        <v>2317</v>
      </c>
      <c r="G964" s="10" t="s">
        <v>12</v>
      </c>
      <c r="H964" t="s">
        <v>17</v>
      </c>
      <c r="I964" s="10" t="s">
        <v>14</v>
      </c>
      <c r="J964" s="10" t="s">
        <v>824</v>
      </c>
    </row>
    <row r="965" spans="1:10" x14ac:dyDescent="0.3">
      <c r="A965" s="10">
        <v>195727</v>
      </c>
      <c r="B965" s="20">
        <v>44989</v>
      </c>
      <c r="C965" s="10" t="s">
        <v>1448</v>
      </c>
      <c r="D965" s="21">
        <v>4000</v>
      </c>
      <c r="E965" s="10" t="s">
        <v>10</v>
      </c>
      <c r="F965" s="10" t="s">
        <v>2317</v>
      </c>
      <c r="G965" s="10" t="s">
        <v>12</v>
      </c>
      <c r="H965" t="s">
        <v>13</v>
      </c>
      <c r="I965" s="10" t="s">
        <v>14</v>
      </c>
      <c r="J965" s="10" t="s">
        <v>814</v>
      </c>
    </row>
    <row r="966" spans="1:10" x14ac:dyDescent="0.3">
      <c r="A966" s="10">
        <v>195732</v>
      </c>
      <c r="B966" s="20">
        <v>44989</v>
      </c>
      <c r="C966" s="10" t="s">
        <v>706</v>
      </c>
      <c r="D966" s="21">
        <v>5000</v>
      </c>
      <c r="E966" s="10" t="s">
        <v>10</v>
      </c>
      <c r="F966" s="10" t="s">
        <v>2309</v>
      </c>
      <c r="G966" s="10" t="s">
        <v>12</v>
      </c>
      <c r="H966" t="s">
        <v>19</v>
      </c>
      <c r="I966" s="10" t="s">
        <v>14</v>
      </c>
      <c r="J966" s="10" t="s">
        <v>35</v>
      </c>
    </row>
    <row r="967" spans="1:10" x14ac:dyDescent="0.3">
      <c r="A967" s="10">
        <v>195729</v>
      </c>
      <c r="B967" s="20">
        <v>44989</v>
      </c>
      <c r="C967" s="10" t="s">
        <v>584</v>
      </c>
      <c r="D967" s="21">
        <v>5000</v>
      </c>
      <c r="E967" s="10" t="s">
        <v>10</v>
      </c>
      <c r="F967" s="10" t="s">
        <v>2311</v>
      </c>
      <c r="G967" s="10" t="s">
        <v>12</v>
      </c>
      <c r="H967" t="s">
        <v>19</v>
      </c>
      <c r="I967" s="10" t="s">
        <v>14</v>
      </c>
      <c r="J967" s="10" t="s">
        <v>549</v>
      </c>
    </row>
    <row r="968" spans="1:10" x14ac:dyDescent="0.3">
      <c r="A968" s="10">
        <v>195739</v>
      </c>
      <c r="B968" s="20">
        <v>44989</v>
      </c>
      <c r="C968" s="10" t="s">
        <v>1981</v>
      </c>
      <c r="D968" s="21">
        <v>1000</v>
      </c>
      <c r="E968" s="10" t="s">
        <v>10</v>
      </c>
      <c r="F968" s="10" t="s">
        <v>2318</v>
      </c>
      <c r="G968" s="10" t="s">
        <v>12</v>
      </c>
      <c r="H968" t="s">
        <v>19</v>
      </c>
      <c r="I968" s="10" t="s">
        <v>14</v>
      </c>
      <c r="J968" s="10" t="s">
        <v>1965</v>
      </c>
    </row>
    <row r="969" spans="1:10" x14ac:dyDescent="0.3">
      <c r="A969" s="10">
        <v>195736</v>
      </c>
      <c r="B969" s="20">
        <v>44989</v>
      </c>
      <c r="C969" s="10" t="s">
        <v>1982</v>
      </c>
      <c r="D969" s="21">
        <v>2000</v>
      </c>
      <c r="E969" s="10" t="s">
        <v>10</v>
      </c>
      <c r="F969" s="10" t="s">
        <v>2318</v>
      </c>
      <c r="G969" s="10" t="s">
        <v>12</v>
      </c>
      <c r="H969" t="s">
        <v>19</v>
      </c>
      <c r="I969" s="10" t="s">
        <v>14</v>
      </c>
      <c r="J969" s="10" t="s">
        <v>289</v>
      </c>
    </row>
    <row r="970" spans="1:10" x14ac:dyDescent="0.3">
      <c r="A970" s="10">
        <v>195731</v>
      </c>
      <c r="B970" s="20">
        <v>44989</v>
      </c>
      <c r="C970" s="10" t="s">
        <v>1904</v>
      </c>
      <c r="D970" s="21">
        <v>5000</v>
      </c>
      <c r="E970" s="10" t="s">
        <v>10</v>
      </c>
      <c r="F970" s="10" t="s">
        <v>2307</v>
      </c>
      <c r="G970" s="10" t="s">
        <v>12</v>
      </c>
      <c r="H970" t="s">
        <v>13</v>
      </c>
      <c r="I970" s="10" t="s">
        <v>14</v>
      </c>
      <c r="J970" s="10" t="s">
        <v>22</v>
      </c>
    </row>
    <row r="971" spans="1:10" x14ac:dyDescent="0.3">
      <c r="A971" s="10">
        <v>195735</v>
      </c>
      <c r="B971" s="20">
        <v>44989</v>
      </c>
      <c r="C971" s="10" t="s">
        <v>1105</v>
      </c>
      <c r="D971" s="21">
        <v>4000</v>
      </c>
      <c r="E971" s="10" t="s">
        <v>10</v>
      </c>
      <c r="F971" s="10" t="s">
        <v>2318</v>
      </c>
      <c r="G971" s="10" t="s">
        <v>12</v>
      </c>
      <c r="H971" t="s">
        <v>17</v>
      </c>
      <c r="I971" s="10" t="s">
        <v>14</v>
      </c>
      <c r="J971" s="10" t="s">
        <v>207</v>
      </c>
    </row>
    <row r="972" spans="1:10" x14ac:dyDescent="0.3">
      <c r="A972" s="10">
        <v>195728</v>
      </c>
      <c r="B972" s="20">
        <v>44989</v>
      </c>
      <c r="C972" s="10" t="s">
        <v>2102</v>
      </c>
      <c r="D972" s="21">
        <v>4000</v>
      </c>
      <c r="E972" s="10" t="s">
        <v>10</v>
      </c>
      <c r="F972" s="10" t="s">
        <v>2311</v>
      </c>
      <c r="G972" s="10" t="s">
        <v>12</v>
      </c>
      <c r="H972" t="s">
        <v>13</v>
      </c>
      <c r="I972" s="10" t="s">
        <v>14</v>
      </c>
      <c r="J972" s="10" t="s">
        <v>189</v>
      </c>
    </row>
    <row r="973" spans="1:10" x14ac:dyDescent="0.3">
      <c r="A973" s="10">
        <v>195734</v>
      </c>
      <c r="B973" s="20">
        <v>44989</v>
      </c>
      <c r="C973" s="10" t="s">
        <v>1678</v>
      </c>
      <c r="D973" s="21">
        <v>2000</v>
      </c>
      <c r="E973" s="10" t="s">
        <v>10</v>
      </c>
      <c r="F973" s="10" t="s">
        <v>2311</v>
      </c>
      <c r="G973" s="10" t="s">
        <v>12</v>
      </c>
      <c r="H973" t="s">
        <v>19</v>
      </c>
      <c r="I973" s="10" t="s">
        <v>14</v>
      </c>
      <c r="J973" s="10" t="s">
        <v>559</v>
      </c>
    </row>
    <row r="974" spans="1:10" x14ac:dyDescent="0.3">
      <c r="A974" s="10">
        <v>195737</v>
      </c>
      <c r="B974" s="20">
        <v>44989</v>
      </c>
      <c r="C974" s="10" t="s">
        <v>1611</v>
      </c>
      <c r="D974" s="21">
        <v>2000</v>
      </c>
      <c r="E974" s="10" t="s">
        <v>10</v>
      </c>
      <c r="F974" s="10" t="s">
        <v>2318</v>
      </c>
      <c r="G974" s="10" t="s">
        <v>12</v>
      </c>
      <c r="H974" t="s">
        <v>19</v>
      </c>
      <c r="I974" s="10" t="s">
        <v>14</v>
      </c>
      <c r="J974" s="10" t="s">
        <v>1965</v>
      </c>
    </row>
    <row r="975" spans="1:10" x14ac:dyDescent="0.3">
      <c r="A975" s="10">
        <v>195738</v>
      </c>
      <c r="B975" s="20">
        <v>44989</v>
      </c>
      <c r="C975" s="10" t="s">
        <v>1983</v>
      </c>
      <c r="D975" s="21">
        <v>2000</v>
      </c>
      <c r="E975" s="10" t="s">
        <v>10</v>
      </c>
      <c r="F975" s="10" t="s">
        <v>2318</v>
      </c>
      <c r="G975" s="10" t="s">
        <v>12</v>
      </c>
      <c r="H975" t="s">
        <v>13</v>
      </c>
      <c r="I975" s="10" t="s">
        <v>14</v>
      </c>
      <c r="J975" s="10" t="s">
        <v>1984</v>
      </c>
    </row>
    <row r="976" spans="1:10" x14ac:dyDescent="0.3">
      <c r="A976" s="10">
        <v>195754</v>
      </c>
      <c r="B976" s="20">
        <v>44991</v>
      </c>
      <c r="C976" s="10" t="s">
        <v>1336</v>
      </c>
      <c r="D976" s="21">
        <v>2500</v>
      </c>
      <c r="E976" s="10" t="s">
        <v>10</v>
      </c>
      <c r="F976" s="10" t="s">
        <v>2309</v>
      </c>
      <c r="G976" s="10" t="s">
        <v>12</v>
      </c>
      <c r="H976" t="s">
        <v>13</v>
      </c>
      <c r="I976" s="10" t="s">
        <v>14</v>
      </c>
      <c r="J976" s="10" t="s">
        <v>35</v>
      </c>
    </row>
    <row r="977" spans="1:10" x14ac:dyDescent="0.3">
      <c r="A977" s="10">
        <v>195748</v>
      </c>
      <c r="B977" s="20">
        <v>44991</v>
      </c>
      <c r="C977" s="10" t="s">
        <v>2297</v>
      </c>
      <c r="D977" s="21">
        <v>3000</v>
      </c>
      <c r="E977" s="10" t="s">
        <v>10</v>
      </c>
      <c r="F977" s="10" t="s">
        <v>2308</v>
      </c>
      <c r="G977" s="10" t="s">
        <v>12</v>
      </c>
      <c r="H977" t="s">
        <v>17</v>
      </c>
      <c r="I977" s="10" t="s">
        <v>14</v>
      </c>
      <c r="J977" s="10" t="s">
        <v>878</v>
      </c>
    </row>
    <row r="978" spans="1:10" x14ac:dyDescent="0.3">
      <c r="A978" s="10">
        <v>195755</v>
      </c>
      <c r="B978" s="20">
        <v>44991</v>
      </c>
      <c r="C978" s="10" t="s">
        <v>1336</v>
      </c>
      <c r="D978" s="21">
        <v>2500</v>
      </c>
      <c r="E978" s="10" t="s">
        <v>10</v>
      </c>
      <c r="F978" s="10" t="s">
        <v>2309</v>
      </c>
      <c r="G978" s="10" t="s">
        <v>12</v>
      </c>
      <c r="H978" t="s">
        <v>19</v>
      </c>
      <c r="I978" s="10" t="s">
        <v>14</v>
      </c>
      <c r="J978" s="10" t="s">
        <v>149</v>
      </c>
    </row>
    <row r="979" spans="1:10" x14ac:dyDescent="0.3">
      <c r="A979" s="10">
        <v>195763</v>
      </c>
      <c r="B979" s="20">
        <v>44991</v>
      </c>
      <c r="C979" s="10" t="s">
        <v>1244</v>
      </c>
      <c r="D979" s="21">
        <v>2000</v>
      </c>
      <c r="E979" s="10" t="s">
        <v>10</v>
      </c>
      <c r="F979" s="10" t="s">
        <v>2311</v>
      </c>
      <c r="G979" s="10" t="s">
        <v>12</v>
      </c>
      <c r="H979" t="s">
        <v>13</v>
      </c>
      <c r="I979" s="10" t="s">
        <v>14</v>
      </c>
      <c r="J979" s="10" t="s">
        <v>480</v>
      </c>
    </row>
    <row r="980" spans="1:10" x14ac:dyDescent="0.3">
      <c r="A980" s="10">
        <v>195741</v>
      </c>
      <c r="B980" s="20">
        <v>44991</v>
      </c>
      <c r="C980" s="10" t="s">
        <v>711</v>
      </c>
      <c r="D980" s="21">
        <v>2500</v>
      </c>
      <c r="E980" s="10" t="s">
        <v>10</v>
      </c>
      <c r="F980" s="10" t="s">
        <v>2309</v>
      </c>
      <c r="G980" s="10" t="s">
        <v>12</v>
      </c>
      <c r="H980" t="s">
        <v>19</v>
      </c>
      <c r="I980" s="10" t="s">
        <v>14</v>
      </c>
      <c r="J980" s="10" t="s">
        <v>621</v>
      </c>
    </row>
    <row r="981" spans="1:10" x14ac:dyDescent="0.3">
      <c r="A981" s="10">
        <v>195749</v>
      </c>
      <c r="B981" s="20">
        <v>44991</v>
      </c>
      <c r="C981" s="10" t="s">
        <v>2297</v>
      </c>
      <c r="D981" s="21">
        <v>3000</v>
      </c>
      <c r="E981" s="10" t="s">
        <v>10</v>
      </c>
      <c r="F981" s="10" t="s">
        <v>2308</v>
      </c>
      <c r="G981" s="10" t="s">
        <v>12</v>
      </c>
      <c r="H981" t="s">
        <v>17</v>
      </c>
      <c r="I981" s="10" t="s">
        <v>14</v>
      </c>
      <c r="J981" s="10" t="s">
        <v>250</v>
      </c>
    </row>
    <row r="982" spans="1:10" x14ac:dyDescent="0.3">
      <c r="A982" s="10">
        <v>195750</v>
      </c>
      <c r="B982" s="20">
        <v>44991</v>
      </c>
      <c r="C982" s="10" t="s">
        <v>2297</v>
      </c>
      <c r="D982" s="21">
        <v>100000</v>
      </c>
      <c r="E982" s="10" t="s">
        <v>10</v>
      </c>
      <c r="F982" s="10" t="s">
        <v>2308</v>
      </c>
      <c r="G982" s="10" t="s">
        <v>12</v>
      </c>
      <c r="H982" t="s">
        <v>17</v>
      </c>
      <c r="I982" s="10" t="s">
        <v>14</v>
      </c>
      <c r="J982" s="10" t="s">
        <v>876</v>
      </c>
    </row>
    <row r="983" spans="1:10" x14ac:dyDescent="0.3">
      <c r="A983" s="10">
        <v>195747</v>
      </c>
      <c r="B983" s="20">
        <v>44991</v>
      </c>
      <c r="C983" s="10" t="s">
        <v>2298</v>
      </c>
      <c r="D983" s="21">
        <v>2500</v>
      </c>
      <c r="E983" s="10" t="s">
        <v>10</v>
      </c>
      <c r="F983" s="10" t="s">
        <v>2308</v>
      </c>
      <c r="G983" s="10" t="s">
        <v>88</v>
      </c>
      <c r="H983" t="s">
        <v>17</v>
      </c>
      <c r="I983" s="10" t="s">
        <v>14</v>
      </c>
      <c r="J983" s="10" t="s">
        <v>876</v>
      </c>
    </row>
    <row r="984" spans="1:10" x14ac:dyDescent="0.3">
      <c r="A984" s="10">
        <v>195742</v>
      </c>
      <c r="B984" s="20">
        <v>44991</v>
      </c>
      <c r="C984" s="10" t="s">
        <v>1787</v>
      </c>
      <c r="D984" s="21">
        <v>3000</v>
      </c>
      <c r="E984" s="10" t="s">
        <v>10</v>
      </c>
      <c r="F984" s="10" t="s">
        <v>2308</v>
      </c>
      <c r="G984" s="10" t="s">
        <v>12</v>
      </c>
      <c r="H984" t="s">
        <v>17</v>
      </c>
      <c r="I984" s="10" t="s">
        <v>14</v>
      </c>
      <c r="J984" s="10" t="s">
        <v>142</v>
      </c>
    </row>
    <row r="985" spans="1:10" x14ac:dyDescent="0.3">
      <c r="A985" s="10">
        <v>195745</v>
      </c>
      <c r="B985" s="20">
        <v>44991</v>
      </c>
      <c r="C985" s="10" t="s">
        <v>2298</v>
      </c>
      <c r="D985" s="21">
        <v>2500</v>
      </c>
      <c r="E985" s="10" t="s">
        <v>10</v>
      </c>
      <c r="F985" s="10" t="s">
        <v>2308</v>
      </c>
      <c r="G985" s="10" t="s">
        <v>88</v>
      </c>
      <c r="H985" t="s">
        <v>17</v>
      </c>
      <c r="I985" s="10" t="s">
        <v>14</v>
      </c>
      <c r="J985" s="10" t="s">
        <v>118</v>
      </c>
    </row>
    <row r="986" spans="1:10" x14ac:dyDescent="0.3">
      <c r="A986" s="10">
        <v>195762</v>
      </c>
      <c r="B986" s="20">
        <v>44991</v>
      </c>
      <c r="C986" s="10" t="s">
        <v>605</v>
      </c>
      <c r="D986" s="21">
        <v>3000</v>
      </c>
      <c r="E986" s="10" t="s">
        <v>10</v>
      </c>
      <c r="F986" s="10" t="s">
        <v>2311</v>
      </c>
      <c r="G986" s="10" t="s">
        <v>12</v>
      </c>
      <c r="H986" t="s">
        <v>13</v>
      </c>
      <c r="I986" s="10" t="s">
        <v>14</v>
      </c>
      <c r="J986" s="10" t="s">
        <v>480</v>
      </c>
    </row>
    <row r="987" spans="1:10" x14ac:dyDescent="0.3">
      <c r="A987" s="10">
        <v>195756</v>
      </c>
      <c r="B987" s="20">
        <v>44991</v>
      </c>
      <c r="C987" s="10" t="s">
        <v>1985</v>
      </c>
      <c r="D987" s="21">
        <v>1000</v>
      </c>
      <c r="E987" s="10" t="s">
        <v>10</v>
      </c>
      <c r="F987" s="10" t="s">
        <v>2318</v>
      </c>
      <c r="G987" s="10" t="s">
        <v>12</v>
      </c>
      <c r="H987" t="s">
        <v>17</v>
      </c>
      <c r="I987" s="10" t="s">
        <v>14</v>
      </c>
      <c r="J987" s="10" t="s">
        <v>24</v>
      </c>
    </row>
    <row r="988" spans="1:10" x14ac:dyDescent="0.3">
      <c r="A988" s="10">
        <v>195757</v>
      </c>
      <c r="B988" s="20">
        <v>44991</v>
      </c>
      <c r="C988" s="10" t="s">
        <v>1985</v>
      </c>
      <c r="D988" s="21">
        <v>1000</v>
      </c>
      <c r="E988" s="10" t="s">
        <v>10</v>
      </c>
      <c r="F988" s="10" t="s">
        <v>2318</v>
      </c>
      <c r="G988" s="10" t="s">
        <v>12</v>
      </c>
      <c r="H988" t="s">
        <v>13</v>
      </c>
      <c r="I988" s="10" t="s">
        <v>14</v>
      </c>
      <c r="J988" s="10" t="s">
        <v>24</v>
      </c>
    </row>
    <row r="989" spans="1:10" x14ac:dyDescent="0.3">
      <c r="A989" s="10">
        <v>195758</v>
      </c>
      <c r="B989" s="20">
        <v>44991</v>
      </c>
      <c r="C989" s="10" t="s">
        <v>1104</v>
      </c>
      <c r="D989" s="21">
        <v>2000</v>
      </c>
      <c r="E989" s="10" t="s">
        <v>10</v>
      </c>
      <c r="F989" s="10" t="s">
        <v>2318</v>
      </c>
      <c r="G989" s="10" t="s">
        <v>12</v>
      </c>
      <c r="H989" t="s">
        <v>19</v>
      </c>
      <c r="I989" s="10" t="s">
        <v>14</v>
      </c>
      <c r="J989" s="10" t="s">
        <v>1986</v>
      </c>
    </row>
    <row r="990" spans="1:10" x14ac:dyDescent="0.3">
      <c r="A990" s="10">
        <v>195752</v>
      </c>
      <c r="B990" s="20">
        <v>44991</v>
      </c>
      <c r="C990" s="10" t="s">
        <v>1033</v>
      </c>
      <c r="D990" s="21">
        <v>50000</v>
      </c>
      <c r="E990" s="10" t="s">
        <v>48</v>
      </c>
      <c r="F990" s="10" t="s">
        <v>2307</v>
      </c>
      <c r="G990" s="10" t="s">
        <v>12</v>
      </c>
      <c r="H990" t="s">
        <v>17</v>
      </c>
      <c r="I990" s="10" t="s">
        <v>14</v>
      </c>
      <c r="J990" s="10" t="s">
        <v>480</v>
      </c>
    </row>
    <row r="991" spans="1:10" x14ac:dyDescent="0.3">
      <c r="A991" s="10">
        <v>195753</v>
      </c>
      <c r="B991" s="20">
        <v>44991</v>
      </c>
      <c r="C991" s="10" t="s">
        <v>985</v>
      </c>
      <c r="D991" s="21">
        <v>5000</v>
      </c>
      <c r="E991" s="10" t="s">
        <v>10</v>
      </c>
      <c r="F991" s="10" t="s">
        <v>2307</v>
      </c>
      <c r="G991" s="10" t="s">
        <v>12</v>
      </c>
      <c r="H991" t="s">
        <v>17</v>
      </c>
      <c r="I991" s="10" t="s">
        <v>14</v>
      </c>
      <c r="J991" s="10" t="s">
        <v>576</v>
      </c>
    </row>
    <row r="992" spans="1:10" x14ac:dyDescent="0.3">
      <c r="A992" s="10">
        <v>195751</v>
      </c>
      <c r="B992" s="20">
        <v>44991</v>
      </c>
      <c r="C992" s="10" t="s">
        <v>1033</v>
      </c>
      <c r="D992" s="21">
        <v>50000</v>
      </c>
      <c r="E992" s="10" t="s">
        <v>48</v>
      </c>
      <c r="F992" s="10" t="s">
        <v>2307</v>
      </c>
      <c r="G992" s="10" t="s">
        <v>12</v>
      </c>
      <c r="H992" t="s">
        <v>17</v>
      </c>
      <c r="I992" s="10" t="s">
        <v>14</v>
      </c>
      <c r="J992" s="10" t="s">
        <v>576</v>
      </c>
    </row>
    <row r="993" spans="1:10" x14ac:dyDescent="0.3">
      <c r="A993" s="10">
        <v>195744</v>
      </c>
      <c r="B993" s="20">
        <v>44991</v>
      </c>
      <c r="C993" s="10" t="s">
        <v>2064</v>
      </c>
      <c r="D993" s="21">
        <v>1000</v>
      </c>
      <c r="E993" s="10" t="s">
        <v>10</v>
      </c>
      <c r="F993" s="10" t="s">
        <v>2329</v>
      </c>
      <c r="G993" s="10" t="s">
        <v>12</v>
      </c>
      <c r="H993" t="s">
        <v>19</v>
      </c>
      <c r="I993" s="10" t="s">
        <v>14</v>
      </c>
      <c r="J993" s="10" t="s">
        <v>414</v>
      </c>
    </row>
    <row r="994" spans="1:10" x14ac:dyDescent="0.3">
      <c r="A994" s="10">
        <v>195743</v>
      </c>
      <c r="B994" s="20">
        <v>44991</v>
      </c>
      <c r="C994" s="10" t="s">
        <v>1159</v>
      </c>
      <c r="D994" s="21">
        <v>1000</v>
      </c>
      <c r="E994" s="10" t="s">
        <v>10</v>
      </c>
      <c r="F994" s="10" t="s">
        <v>2329</v>
      </c>
      <c r="G994" s="10" t="s">
        <v>12</v>
      </c>
      <c r="H994" t="s">
        <v>17</v>
      </c>
      <c r="I994" s="10" t="s">
        <v>14</v>
      </c>
      <c r="J994" s="10" t="s">
        <v>1194</v>
      </c>
    </row>
    <row r="995" spans="1:10" x14ac:dyDescent="0.3">
      <c r="A995" s="10">
        <v>195746</v>
      </c>
      <c r="B995" s="20">
        <v>44991</v>
      </c>
      <c r="C995" s="10" t="s">
        <v>2064</v>
      </c>
      <c r="D995" s="21">
        <v>2000</v>
      </c>
      <c r="E995" s="10" t="s">
        <v>10</v>
      </c>
      <c r="F995" s="10" t="s">
        <v>2329</v>
      </c>
      <c r="G995" s="10" t="s">
        <v>12</v>
      </c>
      <c r="H995" t="s">
        <v>19</v>
      </c>
      <c r="I995" s="10" t="s">
        <v>14</v>
      </c>
      <c r="J995" s="10" t="s">
        <v>1931</v>
      </c>
    </row>
    <row r="996" spans="1:10" x14ac:dyDescent="0.3">
      <c r="A996" s="10">
        <v>195760</v>
      </c>
      <c r="B996" s="20">
        <v>44991</v>
      </c>
      <c r="C996" s="10" t="s">
        <v>263</v>
      </c>
      <c r="D996" s="21">
        <v>1500</v>
      </c>
      <c r="E996" s="10" t="s">
        <v>10</v>
      </c>
      <c r="F996" s="10" t="s">
        <v>2318</v>
      </c>
      <c r="G996" s="10" t="s">
        <v>12</v>
      </c>
      <c r="H996" t="s">
        <v>13</v>
      </c>
      <c r="I996" s="10" t="s">
        <v>14</v>
      </c>
      <c r="J996" s="10" t="s">
        <v>27</v>
      </c>
    </row>
    <row r="997" spans="1:10" x14ac:dyDescent="0.3">
      <c r="A997" s="10">
        <v>195761</v>
      </c>
      <c r="B997" s="20">
        <v>44991</v>
      </c>
      <c r="C997" s="10" t="s">
        <v>1078</v>
      </c>
      <c r="D997" s="21">
        <v>2000</v>
      </c>
      <c r="E997" s="10" t="s">
        <v>10</v>
      </c>
      <c r="F997" s="10" t="s">
        <v>2318</v>
      </c>
      <c r="G997" s="10" t="s">
        <v>12</v>
      </c>
      <c r="H997" t="s">
        <v>13</v>
      </c>
      <c r="I997" s="10" t="s">
        <v>14</v>
      </c>
      <c r="J997" s="10" t="s">
        <v>27</v>
      </c>
    </row>
    <row r="998" spans="1:10" x14ac:dyDescent="0.3">
      <c r="A998" s="10">
        <v>195759</v>
      </c>
      <c r="B998" s="20">
        <v>44991</v>
      </c>
      <c r="C998" s="10" t="s">
        <v>263</v>
      </c>
      <c r="D998" s="21">
        <v>500</v>
      </c>
      <c r="E998" s="10" t="s">
        <v>10</v>
      </c>
      <c r="F998" s="10" t="s">
        <v>2318</v>
      </c>
      <c r="G998" s="10" t="s">
        <v>12</v>
      </c>
      <c r="H998" t="s">
        <v>17</v>
      </c>
      <c r="I998" s="10" t="s">
        <v>14</v>
      </c>
      <c r="J998" s="10" t="s">
        <v>27</v>
      </c>
    </row>
    <row r="999" spans="1:10" x14ac:dyDescent="0.3">
      <c r="A999" s="10">
        <v>195774</v>
      </c>
      <c r="B999" s="20">
        <v>44992</v>
      </c>
      <c r="C999" s="10" t="s">
        <v>1469</v>
      </c>
      <c r="D999" s="21">
        <v>50000</v>
      </c>
      <c r="E999" s="10" t="s">
        <v>48</v>
      </c>
      <c r="F999" s="10" t="s">
        <v>2308</v>
      </c>
      <c r="G999" s="10" t="s">
        <v>12</v>
      </c>
      <c r="H999" t="s">
        <v>17</v>
      </c>
      <c r="I999" s="10" t="s">
        <v>14</v>
      </c>
      <c r="J999" s="10" t="s">
        <v>118</v>
      </c>
    </row>
    <row r="1000" spans="1:10" x14ac:dyDescent="0.3">
      <c r="A1000" s="10">
        <v>195773</v>
      </c>
      <c r="B1000" s="20">
        <v>44992</v>
      </c>
      <c r="C1000" s="10" t="s">
        <v>1469</v>
      </c>
      <c r="D1000" s="21">
        <v>50000</v>
      </c>
      <c r="E1000" s="10" t="s">
        <v>48</v>
      </c>
      <c r="F1000" s="10" t="s">
        <v>2308</v>
      </c>
      <c r="G1000" s="10" t="s">
        <v>12</v>
      </c>
      <c r="H1000" t="s">
        <v>17</v>
      </c>
      <c r="I1000" s="10" t="s">
        <v>14</v>
      </c>
      <c r="J1000" s="10" t="s">
        <v>221</v>
      </c>
    </row>
    <row r="1001" spans="1:10" x14ac:dyDescent="0.3">
      <c r="A1001" s="10">
        <v>195768</v>
      </c>
      <c r="B1001" s="20">
        <v>44992</v>
      </c>
      <c r="C1001" s="10" t="s">
        <v>363</v>
      </c>
      <c r="D1001" s="21">
        <v>10000</v>
      </c>
      <c r="E1001" s="10" t="s">
        <v>10</v>
      </c>
      <c r="F1001" s="10" t="s">
        <v>2308</v>
      </c>
      <c r="G1001" s="10" t="s">
        <v>12</v>
      </c>
      <c r="H1001" t="s">
        <v>17</v>
      </c>
      <c r="I1001" s="10" t="s">
        <v>14</v>
      </c>
      <c r="J1001" s="10" t="s">
        <v>1260</v>
      </c>
    </row>
    <row r="1002" spans="1:10" x14ac:dyDescent="0.3">
      <c r="A1002" s="10">
        <v>195770</v>
      </c>
      <c r="B1002" s="20">
        <v>44992</v>
      </c>
      <c r="C1002" s="10" t="s">
        <v>363</v>
      </c>
      <c r="D1002" s="21">
        <v>10000</v>
      </c>
      <c r="E1002" s="10" t="s">
        <v>10</v>
      </c>
      <c r="F1002" s="10" t="s">
        <v>2308</v>
      </c>
      <c r="G1002" s="10" t="s">
        <v>12</v>
      </c>
      <c r="H1002" t="s">
        <v>17</v>
      </c>
      <c r="I1002" s="10" t="s">
        <v>14</v>
      </c>
      <c r="J1002" s="10" t="s">
        <v>2301</v>
      </c>
    </row>
    <row r="1003" spans="1:10" x14ac:dyDescent="0.3">
      <c r="A1003" s="10">
        <v>195769</v>
      </c>
      <c r="B1003" s="20">
        <v>44992</v>
      </c>
      <c r="C1003" s="10" t="s">
        <v>363</v>
      </c>
      <c r="D1003" s="21">
        <v>10000</v>
      </c>
      <c r="E1003" s="10" t="s">
        <v>10</v>
      </c>
      <c r="F1003" s="10" t="s">
        <v>2308</v>
      </c>
      <c r="G1003" s="10" t="s">
        <v>12</v>
      </c>
      <c r="H1003" t="s">
        <v>17</v>
      </c>
      <c r="I1003" s="10" t="s">
        <v>14</v>
      </c>
      <c r="J1003" s="10" t="s">
        <v>2300</v>
      </c>
    </row>
    <row r="1004" spans="1:10" x14ac:dyDescent="0.3">
      <c r="A1004" s="10">
        <v>195766</v>
      </c>
      <c r="B1004" s="20">
        <v>44992</v>
      </c>
      <c r="C1004" s="10" t="s">
        <v>2221</v>
      </c>
      <c r="D1004" s="21">
        <v>8000</v>
      </c>
      <c r="E1004" s="10" t="s">
        <v>10</v>
      </c>
      <c r="F1004" s="10" t="s">
        <v>2309</v>
      </c>
      <c r="G1004" s="10" t="s">
        <v>12</v>
      </c>
      <c r="H1004" t="s">
        <v>13</v>
      </c>
      <c r="I1004" s="10" t="s">
        <v>14</v>
      </c>
      <c r="J1004" s="10" t="s">
        <v>187</v>
      </c>
    </row>
    <row r="1005" spans="1:10" x14ac:dyDescent="0.3">
      <c r="A1005" s="10">
        <v>195771</v>
      </c>
      <c r="B1005" s="20">
        <v>44992</v>
      </c>
      <c r="C1005" s="10" t="s">
        <v>1980</v>
      </c>
      <c r="D1005" s="21">
        <v>3000</v>
      </c>
      <c r="E1005" s="10" t="s">
        <v>10</v>
      </c>
      <c r="F1005" s="10" t="s">
        <v>2318</v>
      </c>
      <c r="G1005" s="10" t="s">
        <v>12</v>
      </c>
      <c r="H1005" t="s">
        <v>17</v>
      </c>
      <c r="I1005" s="10" t="s">
        <v>14</v>
      </c>
      <c r="J1005" s="10" t="s">
        <v>85</v>
      </c>
    </row>
    <row r="1006" spans="1:10" x14ac:dyDescent="0.3">
      <c r="A1006" s="10">
        <v>195776</v>
      </c>
      <c r="B1006" s="20">
        <v>44992</v>
      </c>
      <c r="C1006" s="10" t="s">
        <v>1905</v>
      </c>
      <c r="D1006" s="21">
        <v>2000</v>
      </c>
      <c r="E1006" s="10" t="s">
        <v>10</v>
      </c>
      <c r="F1006" s="10" t="s">
        <v>2307</v>
      </c>
      <c r="G1006" s="10" t="s">
        <v>12</v>
      </c>
      <c r="H1006" t="s">
        <v>17</v>
      </c>
      <c r="I1006" s="10" t="s">
        <v>14</v>
      </c>
      <c r="J1006" s="10" t="s">
        <v>22</v>
      </c>
    </row>
    <row r="1007" spans="1:10" x14ac:dyDescent="0.3">
      <c r="A1007" s="10">
        <v>195777</v>
      </c>
      <c r="B1007" s="20">
        <v>44992</v>
      </c>
      <c r="C1007" s="10" t="s">
        <v>1905</v>
      </c>
      <c r="D1007" s="21">
        <v>3000</v>
      </c>
      <c r="E1007" s="10" t="s">
        <v>10</v>
      </c>
      <c r="F1007" s="10" t="s">
        <v>2307</v>
      </c>
      <c r="G1007" s="10" t="s">
        <v>12</v>
      </c>
      <c r="H1007" t="s">
        <v>13</v>
      </c>
      <c r="I1007" s="10" t="s">
        <v>14</v>
      </c>
      <c r="J1007" s="10" t="s">
        <v>22</v>
      </c>
    </row>
    <row r="1008" spans="1:10" x14ac:dyDescent="0.3">
      <c r="A1008" s="10">
        <v>195772</v>
      </c>
      <c r="B1008" s="20">
        <v>44992</v>
      </c>
      <c r="C1008" s="10" t="s">
        <v>605</v>
      </c>
      <c r="D1008" s="21">
        <v>2500</v>
      </c>
      <c r="E1008" s="10" t="s">
        <v>10</v>
      </c>
      <c r="F1008" s="10" t="s">
        <v>2311</v>
      </c>
      <c r="G1008" s="10" t="s">
        <v>12</v>
      </c>
      <c r="H1008" t="s">
        <v>19</v>
      </c>
      <c r="I1008" s="10" t="s">
        <v>14</v>
      </c>
      <c r="J1008" s="10" t="s">
        <v>585</v>
      </c>
    </row>
    <row r="1009" spans="1:10" x14ac:dyDescent="0.3">
      <c r="A1009" s="10">
        <v>195767</v>
      </c>
      <c r="B1009" s="20">
        <v>44992</v>
      </c>
      <c r="C1009" s="10" t="s">
        <v>2221</v>
      </c>
      <c r="D1009" s="21">
        <v>5000</v>
      </c>
      <c r="E1009" s="10" t="s">
        <v>10</v>
      </c>
      <c r="F1009" s="10" t="s">
        <v>2309</v>
      </c>
      <c r="G1009" s="10" t="s">
        <v>12</v>
      </c>
      <c r="H1009" t="s">
        <v>13</v>
      </c>
      <c r="I1009" s="10" t="s">
        <v>14</v>
      </c>
      <c r="J1009" s="10" t="s">
        <v>85</v>
      </c>
    </row>
    <row r="1010" spans="1:10" x14ac:dyDescent="0.3">
      <c r="A1010" s="10">
        <v>195765</v>
      </c>
      <c r="B1010" s="20">
        <v>44992</v>
      </c>
      <c r="C1010" s="10" t="s">
        <v>2221</v>
      </c>
      <c r="D1010" s="21">
        <v>5000</v>
      </c>
      <c r="E1010" s="10" t="s">
        <v>10</v>
      </c>
      <c r="F1010" s="10" t="s">
        <v>2309</v>
      </c>
      <c r="G1010" s="10" t="s">
        <v>12</v>
      </c>
      <c r="H1010" t="s">
        <v>13</v>
      </c>
      <c r="I1010" s="10" t="s">
        <v>14</v>
      </c>
      <c r="J1010" s="10" t="s">
        <v>84</v>
      </c>
    </row>
    <row r="1011" spans="1:10" x14ac:dyDescent="0.3">
      <c r="A1011" s="10">
        <v>195764</v>
      </c>
      <c r="B1011" s="20">
        <v>44992</v>
      </c>
      <c r="C1011" s="10" t="s">
        <v>2221</v>
      </c>
      <c r="D1011" s="21">
        <v>5000</v>
      </c>
      <c r="E1011" s="10" t="s">
        <v>10</v>
      </c>
      <c r="F1011" s="10" t="s">
        <v>2309</v>
      </c>
      <c r="G1011" s="10" t="s">
        <v>12</v>
      </c>
      <c r="H1011" t="s">
        <v>13</v>
      </c>
      <c r="I1011" s="10" t="s">
        <v>14</v>
      </c>
      <c r="J1011" s="10" t="s">
        <v>28</v>
      </c>
    </row>
    <row r="1012" spans="1:10" x14ac:dyDescent="0.3">
      <c r="A1012" s="10">
        <v>196160</v>
      </c>
      <c r="B1012" s="20">
        <v>44993</v>
      </c>
      <c r="C1012" s="10" t="s">
        <v>1906</v>
      </c>
      <c r="D1012" s="21">
        <v>5000</v>
      </c>
      <c r="E1012" s="10" t="s">
        <v>10</v>
      </c>
      <c r="F1012" s="10" t="s">
        <v>2307</v>
      </c>
      <c r="G1012" s="10" t="s">
        <v>12</v>
      </c>
      <c r="H1012" t="s">
        <v>13</v>
      </c>
      <c r="I1012" s="10" t="s">
        <v>14</v>
      </c>
      <c r="J1012" s="10" t="s">
        <v>174</v>
      </c>
    </row>
    <row r="1013" spans="1:10" x14ac:dyDescent="0.3">
      <c r="A1013" s="10">
        <v>195781</v>
      </c>
      <c r="B1013" s="20">
        <v>44994</v>
      </c>
      <c r="C1013" s="10" t="s">
        <v>1343</v>
      </c>
      <c r="D1013" s="21">
        <v>3000</v>
      </c>
      <c r="E1013" s="10" t="s">
        <v>10</v>
      </c>
      <c r="F1013" s="10" t="s">
        <v>2309</v>
      </c>
      <c r="G1013" s="10" t="s">
        <v>12</v>
      </c>
      <c r="H1013" t="s">
        <v>13</v>
      </c>
      <c r="I1013" s="10" t="s">
        <v>14</v>
      </c>
      <c r="J1013" s="10" t="s">
        <v>85</v>
      </c>
    </row>
    <row r="1014" spans="1:10" x14ac:dyDescent="0.3">
      <c r="A1014" s="10">
        <v>195780</v>
      </c>
      <c r="B1014" s="20">
        <v>44994</v>
      </c>
      <c r="C1014" s="10" t="s">
        <v>1343</v>
      </c>
      <c r="D1014" s="21">
        <v>5000</v>
      </c>
      <c r="E1014" s="10" t="s">
        <v>10</v>
      </c>
      <c r="F1014" s="10" t="s">
        <v>2309</v>
      </c>
      <c r="G1014" s="10" t="s">
        <v>12</v>
      </c>
      <c r="H1014" t="s">
        <v>13</v>
      </c>
      <c r="I1014" s="10" t="s">
        <v>14</v>
      </c>
      <c r="J1014" s="10" t="s">
        <v>28</v>
      </c>
    </row>
    <row r="1015" spans="1:10" x14ac:dyDescent="0.3">
      <c r="A1015" s="10">
        <v>195787</v>
      </c>
      <c r="B1015" s="20">
        <v>44994</v>
      </c>
      <c r="C1015" s="10" t="s">
        <v>2183</v>
      </c>
      <c r="D1015" s="21">
        <v>5000</v>
      </c>
      <c r="E1015" s="10" t="s">
        <v>10</v>
      </c>
      <c r="F1015" s="10" t="s">
        <v>2309</v>
      </c>
      <c r="G1015" s="10" t="s">
        <v>12</v>
      </c>
      <c r="H1015" t="s">
        <v>19</v>
      </c>
      <c r="I1015" s="10" t="s">
        <v>14</v>
      </c>
      <c r="J1015" s="10" t="s">
        <v>617</v>
      </c>
    </row>
    <row r="1016" spans="1:10" x14ac:dyDescent="0.3">
      <c r="A1016" s="10">
        <v>195788</v>
      </c>
      <c r="B1016" s="20">
        <v>44994</v>
      </c>
      <c r="C1016" s="10" t="s">
        <v>2183</v>
      </c>
      <c r="D1016" s="21">
        <v>5000</v>
      </c>
      <c r="E1016" s="10" t="s">
        <v>10</v>
      </c>
      <c r="F1016" s="10" t="s">
        <v>2309</v>
      </c>
      <c r="G1016" s="10" t="s">
        <v>12</v>
      </c>
      <c r="H1016" t="s">
        <v>17</v>
      </c>
      <c r="I1016" s="10" t="s">
        <v>14</v>
      </c>
      <c r="J1016" s="10" t="s">
        <v>1382</v>
      </c>
    </row>
    <row r="1017" spans="1:10" x14ac:dyDescent="0.3">
      <c r="A1017" s="10">
        <v>195789</v>
      </c>
      <c r="B1017" s="20">
        <v>44994</v>
      </c>
      <c r="C1017" s="10" t="s">
        <v>2299</v>
      </c>
      <c r="D1017" s="21">
        <v>10000</v>
      </c>
      <c r="E1017" s="10" t="s">
        <v>10</v>
      </c>
      <c r="F1017" s="10" t="s">
        <v>2308</v>
      </c>
      <c r="G1017" s="10" t="s">
        <v>88</v>
      </c>
      <c r="H1017" t="s">
        <v>17</v>
      </c>
      <c r="I1017" s="10" t="s">
        <v>14</v>
      </c>
      <c r="J1017" s="10" t="s">
        <v>878</v>
      </c>
    </row>
    <row r="1018" spans="1:10" x14ac:dyDescent="0.3">
      <c r="A1018" s="10">
        <v>195791</v>
      </c>
      <c r="B1018" s="20">
        <v>44994</v>
      </c>
      <c r="C1018" s="10" t="s">
        <v>2299</v>
      </c>
      <c r="D1018" s="21">
        <v>10000</v>
      </c>
      <c r="E1018" s="10" t="s">
        <v>10</v>
      </c>
      <c r="F1018" s="10" t="s">
        <v>2308</v>
      </c>
      <c r="G1018" s="10" t="s">
        <v>88</v>
      </c>
      <c r="H1018" t="s">
        <v>17</v>
      </c>
      <c r="I1018" s="10" t="s">
        <v>14</v>
      </c>
      <c r="J1018" s="10" t="s">
        <v>884</v>
      </c>
    </row>
    <row r="1019" spans="1:10" x14ac:dyDescent="0.3">
      <c r="A1019" s="10">
        <v>195792</v>
      </c>
      <c r="B1019" s="20">
        <v>44994</v>
      </c>
      <c r="C1019" s="10" t="s">
        <v>2299</v>
      </c>
      <c r="D1019" s="21">
        <v>10000</v>
      </c>
      <c r="E1019" s="10" t="s">
        <v>10</v>
      </c>
      <c r="F1019" s="10" t="s">
        <v>2308</v>
      </c>
      <c r="G1019" s="10" t="s">
        <v>88</v>
      </c>
      <c r="H1019" t="s">
        <v>17</v>
      </c>
      <c r="I1019" s="10" t="s">
        <v>14</v>
      </c>
      <c r="J1019" s="10" t="s">
        <v>250</v>
      </c>
    </row>
    <row r="1020" spans="1:10" x14ac:dyDescent="0.3">
      <c r="A1020" s="10">
        <v>195790</v>
      </c>
      <c r="B1020" s="20">
        <v>44994</v>
      </c>
      <c r="C1020" s="10" t="s">
        <v>2299</v>
      </c>
      <c r="D1020" s="21">
        <v>10000</v>
      </c>
      <c r="E1020" s="10" t="s">
        <v>10</v>
      </c>
      <c r="F1020" s="10" t="s">
        <v>2308</v>
      </c>
      <c r="G1020" s="10" t="s">
        <v>88</v>
      </c>
      <c r="H1020" t="s">
        <v>17</v>
      </c>
      <c r="I1020" s="10" t="s">
        <v>14</v>
      </c>
      <c r="J1020" s="10" t="s">
        <v>876</v>
      </c>
    </row>
    <row r="1021" spans="1:10" x14ac:dyDescent="0.3">
      <c r="A1021" s="10">
        <v>195793</v>
      </c>
      <c r="B1021" s="20">
        <v>44994</v>
      </c>
      <c r="C1021" s="10" t="s">
        <v>906</v>
      </c>
      <c r="D1021" s="21">
        <v>20000</v>
      </c>
      <c r="E1021" s="10" t="s">
        <v>48</v>
      </c>
      <c r="F1021" s="10" t="s">
        <v>2308</v>
      </c>
      <c r="G1021" s="10" t="s">
        <v>88</v>
      </c>
      <c r="H1021" t="s">
        <v>17</v>
      </c>
      <c r="I1021" s="10" t="s">
        <v>14</v>
      </c>
      <c r="J1021" s="10" t="s">
        <v>221</v>
      </c>
    </row>
    <row r="1022" spans="1:10" x14ac:dyDescent="0.3">
      <c r="A1022" s="10">
        <v>195782</v>
      </c>
      <c r="B1022" s="20">
        <v>44994</v>
      </c>
      <c r="C1022" s="10" t="s">
        <v>1963</v>
      </c>
      <c r="D1022" s="21">
        <v>10000</v>
      </c>
      <c r="E1022" s="10" t="s">
        <v>48</v>
      </c>
      <c r="F1022" s="10" t="s">
        <v>2318</v>
      </c>
      <c r="G1022" s="10" t="s">
        <v>12</v>
      </c>
      <c r="H1022" t="s">
        <v>17</v>
      </c>
      <c r="I1022" s="10" t="s">
        <v>14</v>
      </c>
      <c r="J1022" s="10" t="s">
        <v>1964</v>
      </c>
    </row>
    <row r="1023" spans="1:10" x14ac:dyDescent="0.3">
      <c r="A1023" s="10">
        <v>195786</v>
      </c>
      <c r="B1023" s="20">
        <v>44994</v>
      </c>
      <c r="C1023" s="10" t="s">
        <v>1980</v>
      </c>
      <c r="D1023" s="21">
        <v>3000</v>
      </c>
      <c r="E1023" s="10" t="s">
        <v>10</v>
      </c>
      <c r="F1023" s="10" t="s">
        <v>2318</v>
      </c>
      <c r="G1023" s="10" t="s">
        <v>12</v>
      </c>
      <c r="H1023" t="s">
        <v>17</v>
      </c>
      <c r="I1023" s="10" t="s">
        <v>14</v>
      </c>
      <c r="J1023" s="10" t="s">
        <v>104</v>
      </c>
    </row>
    <row r="1024" spans="1:10" x14ac:dyDescent="0.3">
      <c r="A1024" s="10">
        <v>195798</v>
      </c>
      <c r="B1024" s="20">
        <v>44994</v>
      </c>
      <c r="C1024" s="10" t="s">
        <v>1907</v>
      </c>
      <c r="D1024" s="21">
        <v>5000</v>
      </c>
      <c r="E1024" s="10" t="s">
        <v>10</v>
      </c>
      <c r="F1024" s="10" t="s">
        <v>2307</v>
      </c>
      <c r="G1024" s="10" t="s">
        <v>12</v>
      </c>
      <c r="H1024" t="s">
        <v>17</v>
      </c>
      <c r="I1024" s="10" t="s">
        <v>14</v>
      </c>
      <c r="J1024" s="10" t="s">
        <v>174</v>
      </c>
    </row>
    <row r="1025" spans="1:10" x14ac:dyDescent="0.3">
      <c r="A1025" s="10">
        <v>195800</v>
      </c>
      <c r="B1025" s="20">
        <v>44994</v>
      </c>
      <c r="C1025" s="10" t="s">
        <v>1907</v>
      </c>
      <c r="D1025" s="21">
        <v>5000</v>
      </c>
      <c r="E1025" s="10" t="s">
        <v>10</v>
      </c>
      <c r="F1025" s="10" t="s">
        <v>2307</v>
      </c>
      <c r="G1025" s="10" t="s">
        <v>12</v>
      </c>
      <c r="H1025" t="s">
        <v>17</v>
      </c>
      <c r="I1025" s="10" t="s">
        <v>14</v>
      </c>
      <c r="J1025" s="10" t="s">
        <v>22</v>
      </c>
    </row>
    <row r="1026" spans="1:10" x14ac:dyDescent="0.3">
      <c r="A1026" s="10">
        <v>195799</v>
      </c>
      <c r="B1026" s="20">
        <v>44994</v>
      </c>
      <c r="C1026" s="10" t="s">
        <v>1907</v>
      </c>
      <c r="D1026" s="21">
        <v>5000</v>
      </c>
      <c r="E1026" s="10" t="s">
        <v>10</v>
      </c>
      <c r="F1026" s="10" t="s">
        <v>2307</v>
      </c>
      <c r="G1026" s="10" t="s">
        <v>12</v>
      </c>
      <c r="H1026" t="s">
        <v>17</v>
      </c>
      <c r="I1026" s="10" t="s">
        <v>14</v>
      </c>
      <c r="J1026" s="10" t="s">
        <v>42</v>
      </c>
    </row>
    <row r="1027" spans="1:10" x14ac:dyDescent="0.3">
      <c r="A1027" s="10">
        <v>195775</v>
      </c>
      <c r="B1027" s="20">
        <v>44994</v>
      </c>
      <c r="C1027" s="10" t="s">
        <v>2065</v>
      </c>
      <c r="D1027" s="21">
        <v>10000</v>
      </c>
      <c r="E1027" s="10" t="s">
        <v>10</v>
      </c>
      <c r="F1027" s="10" t="s">
        <v>2329</v>
      </c>
      <c r="G1027" s="10" t="s">
        <v>12</v>
      </c>
      <c r="H1027" t="s">
        <v>13</v>
      </c>
      <c r="I1027" s="10" t="s">
        <v>14</v>
      </c>
      <c r="J1027" s="10" t="s">
        <v>222</v>
      </c>
    </row>
    <row r="1028" spans="1:10" x14ac:dyDescent="0.3">
      <c r="A1028" s="10">
        <v>195779</v>
      </c>
      <c r="B1028" s="20">
        <v>44994</v>
      </c>
      <c r="C1028" s="10" t="s">
        <v>554</v>
      </c>
      <c r="D1028" s="21">
        <v>3000</v>
      </c>
      <c r="E1028" s="10" t="s">
        <v>10</v>
      </c>
      <c r="F1028" s="10" t="s">
        <v>2311</v>
      </c>
      <c r="G1028" s="10" t="s">
        <v>12</v>
      </c>
      <c r="H1028" t="s">
        <v>13</v>
      </c>
      <c r="I1028" s="10" t="s">
        <v>14</v>
      </c>
      <c r="J1028" s="10" t="s">
        <v>480</v>
      </c>
    </row>
    <row r="1029" spans="1:10" x14ac:dyDescent="0.3">
      <c r="A1029" s="10">
        <v>195783</v>
      </c>
      <c r="B1029" s="20">
        <v>44994</v>
      </c>
      <c r="C1029" s="10" t="s">
        <v>2222</v>
      </c>
      <c r="D1029" s="21">
        <v>4000</v>
      </c>
      <c r="E1029" s="10" t="s">
        <v>10</v>
      </c>
      <c r="F1029" s="10" t="s">
        <v>2309</v>
      </c>
      <c r="G1029" s="10" t="s">
        <v>12</v>
      </c>
      <c r="H1029" t="s">
        <v>17</v>
      </c>
      <c r="I1029" s="10" t="s">
        <v>14</v>
      </c>
      <c r="J1029" s="10" t="s">
        <v>28</v>
      </c>
    </row>
    <row r="1030" spans="1:10" x14ac:dyDescent="0.3">
      <c r="A1030" s="10">
        <v>195785</v>
      </c>
      <c r="B1030" s="20">
        <v>44994</v>
      </c>
      <c r="C1030" s="10" t="s">
        <v>540</v>
      </c>
      <c r="D1030" s="21">
        <v>50000</v>
      </c>
      <c r="E1030" s="10" t="s">
        <v>10</v>
      </c>
      <c r="F1030" s="10" t="s">
        <v>2311</v>
      </c>
      <c r="G1030" s="10" t="s">
        <v>12</v>
      </c>
      <c r="H1030" t="s">
        <v>19</v>
      </c>
      <c r="I1030" s="10" t="s">
        <v>14</v>
      </c>
      <c r="J1030" s="10" t="s">
        <v>549</v>
      </c>
    </row>
    <row r="1031" spans="1:10" x14ac:dyDescent="0.3">
      <c r="A1031" s="10">
        <v>195778</v>
      </c>
      <c r="B1031" s="20">
        <v>44994</v>
      </c>
      <c r="C1031" s="10" t="s">
        <v>2098</v>
      </c>
      <c r="D1031" s="21">
        <v>2500</v>
      </c>
      <c r="E1031" s="10" t="s">
        <v>10</v>
      </c>
      <c r="F1031" s="10" t="s">
        <v>2311</v>
      </c>
      <c r="G1031" s="10" t="s">
        <v>12</v>
      </c>
      <c r="H1031" t="s">
        <v>19</v>
      </c>
      <c r="I1031" s="10" t="s">
        <v>14</v>
      </c>
      <c r="J1031" s="10" t="s">
        <v>399</v>
      </c>
    </row>
    <row r="1032" spans="1:10" x14ac:dyDescent="0.3">
      <c r="A1032" s="10">
        <v>195784</v>
      </c>
      <c r="B1032" s="20">
        <v>44994</v>
      </c>
      <c r="C1032" s="10" t="s">
        <v>539</v>
      </c>
      <c r="D1032" s="21">
        <v>5000</v>
      </c>
      <c r="E1032" s="10" t="s">
        <v>10</v>
      </c>
      <c r="F1032" s="10" t="s">
        <v>2311</v>
      </c>
      <c r="G1032" s="10" t="s">
        <v>12</v>
      </c>
      <c r="H1032" t="s">
        <v>13</v>
      </c>
      <c r="I1032" s="10" t="s">
        <v>14</v>
      </c>
      <c r="J1032" s="10" t="s">
        <v>480</v>
      </c>
    </row>
    <row r="1033" spans="1:10" x14ac:dyDescent="0.3">
      <c r="A1033" s="10">
        <v>195807</v>
      </c>
      <c r="B1033" s="20">
        <v>44995</v>
      </c>
      <c r="C1033" s="10" t="s">
        <v>2097</v>
      </c>
      <c r="D1033" s="21">
        <v>5000</v>
      </c>
      <c r="E1033" s="10" t="s">
        <v>10</v>
      </c>
      <c r="F1033" s="10" t="s">
        <v>2311</v>
      </c>
      <c r="G1033" s="10" t="s">
        <v>12</v>
      </c>
      <c r="H1033" t="s">
        <v>13</v>
      </c>
      <c r="I1033" s="10" t="s">
        <v>14</v>
      </c>
      <c r="J1033" s="10" t="s">
        <v>189</v>
      </c>
    </row>
    <row r="1034" spans="1:10" x14ac:dyDescent="0.3">
      <c r="A1034" s="10">
        <v>195805</v>
      </c>
      <c r="B1034" s="20">
        <v>44995</v>
      </c>
      <c r="C1034" s="10" t="s">
        <v>529</v>
      </c>
      <c r="D1034" s="21">
        <v>10000</v>
      </c>
      <c r="E1034" s="10" t="s">
        <v>10</v>
      </c>
      <c r="F1034" s="10" t="s">
        <v>2311</v>
      </c>
      <c r="G1034" s="10" t="s">
        <v>12</v>
      </c>
      <c r="H1034" t="s">
        <v>13</v>
      </c>
      <c r="I1034" s="10" t="s">
        <v>14</v>
      </c>
      <c r="J1034" s="10" t="s">
        <v>480</v>
      </c>
    </row>
    <row r="1035" spans="1:10" x14ac:dyDescent="0.3">
      <c r="A1035" s="10">
        <v>195804</v>
      </c>
      <c r="B1035" s="20">
        <v>44995</v>
      </c>
      <c r="C1035" s="10" t="s">
        <v>529</v>
      </c>
      <c r="D1035" s="21">
        <v>10000</v>
      </c>
      <c r="E1035" s="10" t="s">
        <v>10</v>
      </c>
      <c r="F1035" s="10" t="s">
        <v>2311</v>
      </c>
      <c r="G1035" s="10" t="s">
        <v>12</v>
      </c>
      <c r="H1035" t="s">
        <v>13</v>
      </c>
      <c r="I1035" s="10" t="s">
        <v>14</v>
      </c>
      <c r="J1035" s="10" t="s">
        <v>189</v>
      </c>
    </row>
    <row r="1036" spans="1:10" x14ac:dyDescent="0.3">
      <c r="A1036" s="10">
        <v>195802</v>
      </c>
      <c r="B1036" s="20">
        <v>44995</v>
      </c>
      <c r="C1036" s="10" t="s">
        <v>2249</v>
      </c>
      <c r="D1036" s="21">
        <v>2000</v>
      </c>
      <c r="E1036" s="10" t="s">
        <v>10</v>
      </c>
      <c r="F1036" s="10" t="s">
        <v>2317</v>
      </c>
      <c r="G1036" s="10" t="s">
        <v>12</v>
      </c>
      <c r="H1036" t="s">
        <v>13</v>
      </c>
      <c r="I1036" s="10" t="s">
        <v>14</v>
      </c>
      <c r="J1036" s="10" t="s">
        <v>63</v>
      </c>
    </row>
    <row r="1037" spans="1:10" x14ac:dyDescent="0.3">
      <c r="A1037" s="10">
        <v>195794</v>
      </c>
      <c r="B1037" s="20">
        <v>44995</v>
      </c>
      <c r="C1037" s="10" t="s">
        <v>1455</v>
      </c>
      <c r="D1037" s="21">
        <v>22000</v>
      </c>
      <c r="E1037" s="10" t="s">
        <v>48</v>
      </c>
      <c r="F1037" s="10" t="s">
        <v>2317</v>
      </c>
      <c r="G1037" s="10" t="s">
        <v>12</v>
      </c>
      <c r="H1037" t="s">
        <v>17</v>
      </c>
      <c r="I1037" s="10" t="s">
        <v>14</v>
      </c>
      <c r="J1037" s="10" t="s">
        <v>811</v>
      </c>
    </row>
    <row r="1038" spans="1:10" x14ac:dyDescent="0.3">
      <c r="A1038" s="10">
        <v>195801</v>
      </c>
      <c r="B1038" s="20">
        <v>44995</v>
      </c>
      <c r="C1038" s="10" t="s">
        <v>2249</v>
      </c>
      <c r="D1038" s="21">
        <v>20000</v>
      </c>
      <c r="E1038" s="10" t="s">
        <v>48</v>
      </c>
      <c r="F1038" s="10" t="s">
        <v>2317</v>
      </c>
      <c r="G1038" s="10" t="s">
        <v>12</v>
      </c>
      <c r="H1038" t="s">
        <v>17</v>
      </c>
      <c r="I1038" s="10" t="s">
        <v>14</v>
      </c>
      <c r="J1038" s="10" t="s">
        <v>811</v>
      </c>
    </row>
    <row r="1039" spans="1:10" x14ac:dyDescent="0.3">
      <c r="A1039" s="10">
        <v>195803</v>
      </c>
      <c r="B1039" s="20">
        <v>44995</v>
      </c>
      <c r="C1039" s="10" t="s">
        <v>2099</v>
      </c>
      <c r="D1039" s="21">
        <v>20000</v>
      </c>
      <c r="E1039" s="10" t="s">
        <v>48</v>
      </c>
      <c r="F1039" s="10" t="s">
        <v>2311</v>
      </c>
      <c r="G1039" s="10" t="s">
        <v>12</v>
      </c>
      <c r="H1039" t="s">
        <v>17</v>
      </c>
      <c r="I1039" s="10" t="s">
        <v>14</v>
      </c>
      <c r="J1039" s="10" t="s">
        <v>1859</v>
      </c>
    </row>
    <row r="1040" spans="1:10" x14ac:dyDescent="0.3">
      <c r="A1040" s="10">
        <v>195797</v>
      </c>
      <c r="B1040" s="20">
        <v>44995</v>
      </c>
      <c r="C1040" s="10" t="s">
        <v>1908</v>
      </c>
      <c r="D1040" s="21">
        <v>5000</v>
      </c>
      <c r="E1040" s="10" t="s">
        <v>10</v>
      </c>
      <c r="F1040" s="10" t="s">
        <v>2307</v>
      </c>
      <c r="G1040" s="10" t="s">
        <v>12</v>
      </c>
      <c r="H1040" t="s">
        <v>13</v>
      </c>
      <c r="I1040" s="10" t="s">
        <v>14</v>
      </c>
      <c r="J1040" s="10" t="s">
        <v>42</v>
      </c>
    </row>
    <row r="1041" spans="1:10" x14ac:dyDescent="0.3">
      <c r="A1041" s="10">
        <v>195809</v>
      </c>
      <c r="B1041" s="20">
        <v>44995</v>
      </c>
      <c r="C1041" s="10" t="s">
        <v>1979</v>
      </c>
      <c r="D1041" s="21">
        <v>1000</v>
      </c>
      <c r="E1041" s="10" t="s">
        <v>10</v>
      </c>
      <c r="F1041" s="10" t="s">
        <v>2318</v>
      </c>
      <c r="G1041" s="10" t="s">
        <v>12</v>
      </c>
      <c r="H1041" t="s">
        <v>17</v>
      </c>
      <c r="I1041" s="10" t="s">
        <v>14</v>
      </c>
      <c r="J1041" s="10" t="s">
        <v>207</v>
      </c>
    </row>
    <row r="1042" spans="1:10" x14ac:dyDescent="0.3">
      <c r="A1042" s="10">
        <v>195796</v>
      </c>
      <c r="B1042" s="20">
        <v>44995</v>
      </c>
      <c r="C1042" s="10" t="s">
        <v>1908</v>
      </c>
      <c r="D1042" s="21">
        <v>5000</v>
      </c>
      <c r="E1042" s="10" t="s">
        <v>10</v>
      </c>
      <c r="F1042" s="10" t="s">
        <v>2307</v>
      </c>
      <c r="G1042" s="10" t="s">
        <v>12</v>
      </c>
      <c r="H1042" t="s">
        <v>13</v>
      </c>
      <c r="I1042" s="10" t="s">
        <v>14</v>
      </c>
      <c r="J1042" s="10" t="s">
        <v>58</v>
      </c>
    </row>
    <row r="1043" spans="1:10" x14ac:dyDescent="0.3">
      <c r="A1043" s="10">
        <v>195795</v>
      </c>
      <c r="B1043" s="20">
        <v>44995</v>
      </c>
      <c r="C1043" s="10" t="s">
        <v>1908</v>
      </c>
      <c r="D1043" s="21">
        <v>4000</v>
      </c>
      <c r="E1043" s="10" t="s">
        <v>10</v>
      </c>
      <c r="F1043" s="10" t="s">
        <v>2307</v>
      </c>
      <c r="G1043" s="10" t="s">
        <v>12</v>
      </c>
      <c r="H1043" t="s">
        <v>17</v>
      </c>
      <c r="I1043" s="10" t="s">
        <v>14</v>
      </c>
      <c r="J1043" s="10" t="s">
        <v>174</v>
      </c>
    </row>
    <row r="1044" spans="1:10" x14ac:dyDescent="0.3">
      <c r="A1044" s="10">
        <v>195806</v>
      </c>
      <c r="B1044" s="20">
        <v>44995</v>
      </c>
      <c r="C1044" s="10" t="s">
        <v>2097</v>
      </c>
      <c r="D1044" s="21">
        <v>10000</v>
      </c>
      <c r="E1044" s="10" t="s">
        <v>10</v>
      </c>
      <c r="F1044" s="10" t="s">
        <v>2311</v>
      </c>
      <c r="G1044" s="10" t="s">
        <v>12</v>
      </c>
      <c r="H1044" t="s">
        <v>13</v>
      </c>
      <c r="I1044" s="10" t="s">
        <v>14</v>
      </c>
      <c r="J1044" s="10" t="s">
        <v>480</v>
      </c>
    </row>
    <row r="1045" spans="1:10" x14ac:dyDescent="0.3">
      <c r="A1045" s="10">
        <v>195808</v>
      </c>
      <c r="B1045" s="20">
        <v>44995</v>
      </c>
      <c r="C1045" s="10" t="s">
        <v>2097</v>
      </c>
      <c r="D1045" s="21">
        <v>5000</v>
      </c>
      <c r="E1045" s="10" t="s">
        <v>10</v>
      </c>
      <c r="F1045" s="10" t="s">
        <v>2311</v>
      </c>
      <c r="G1045" s="10" t="s">
        <v>12</v>
      </c>
      <c r="H1045" t="s">
        <v>13</v>
      </c>
      <c r="I1045" s="10" t="s">
        <v>14</v>
      </c>
      <c r="J1045" s="10" t="s">
        <v>576</v>
      </c>
    </row>
    <row r="1046" spans="1:10" x14ac:dyDescent="0.3">
      <c r="A1046" s="10">
        <v>195810</v>
      </c>
      <c r="B1046" s="20">
        <v>44995</v>
      </c>
      <c r="C1046" s="10" t="s">
        <v>1976</v>
      </c>
      <c r="D1046" s="21">
        <v>4000</v>
      </c>
      <c r="E1046" s="10" t="s">
        <v>10</v>
      </c>
      <c r="F1046" s="10" t="s">
        <v>2318</v>
      </c>
      <c r="G1046" s="10" t="s">
        <v>12</v>
      </c>
      <c r="H1046" t="s">
        <v>13</v>
      </c>
      <c r="I1046" s="10" t="s">
        <v>14</v>
      </c>
      <c r="J1046" s="10" t="s">
        <v>347</v>
      </c>
    </row>
    <row r="1047" spans="1:10" x14ac:dyDescent="0.3">
      <c r="A1047" s="10">
        <v>195811</v>
      </c>
      <c r="B1047" s="20">
        <v>44995</v>
      </c>
      <c r="C1047" s="10" t="s">
        <v>319</v>
      </c>
      <c r="D1047" s="21">
        <v>4000</v>
      </c>
      <c r="E1047" s="10" t="s">
        <v>10</v>
      </c>
      <c r="F1047" s="10" t="s">
        <v>2318</v>
      </c>
      <c r="G1047" s="10" t="s">
        <v>12</v>
      </c>
      <c r="H1047" t="s">
        <v>13</v>
      </c>
      <c r="I1047" s="10" t="s">
        <v>14</v>
      </c>
      <c r="J1047" s="10" t="s">
        <v>207</v>
      </c>
    </row>
    <row r="1048" spans="1:10" x14ac:dyDescent="0.3">
      <c r="A1048" s="10">
        <v>195814</v>
      </c>
      <c r="B1048" s="20">
        <v>44997</v>
      </c>
      <c r="C1048" s="10" t="s">
        <v>2302</v>
      </c>
      <c r="D1048" s="21">
        <v>500000</v>
      </c>
      <c r="E1048" s="10" t="s">
        <v>48</v>
      </c>
      <c r="F1048" s="10" t="s">
        <v>2308</v>
      </c>
      <c r="G1048" s="10" t="s">
        <v>12</v>
      </c>
      <c r="H1048" t="s">
        <v>17</v>
      </c>
      <c r="I1048" s="10" t="s">
        <v>14</v>
      </c>
      <c r="J1048" s="10" t="s">
        <v>2303</v>
      </c>
    </row>
    <row r="1049" spans="1:10" x14ac:dyDescent="0.3">
      <c r="A1049" s="10">
        <v>195812</v>
      </c>
      <c r="B1049" s="20">
        <v>44997</v>
      </c>
      <c r="C1049" s="10" t="s">
        <v>2302</v>
      </c>
      <c r="D1049" s="21">
        <v>150000</v>
      </c>
      <c r="E1049" s="10" t="s">
        <v>48</v>
      </c>
      <c r="F1049" s="10" t="s">
        <v>2308</v>
      </c>
      <c r="G1049" s="10" t="s">
        <v>12</v>
      </c>
      <c r="H1049" t="s">
        <v>17</v>
      </c>
      <c r="I1049" s="10" t="s">
        <v>14</v>
      </c>
      <c r="J1049" s="10" t="s">
        <v>165</v>
      </c>
    </row>
    <row r="1050" spans="1:10" x14ac:dyDescent="0.3">
      <c r="A1050" s="10">
        <v>195813</v>
      </c>
      <c r="B1050" s="20">
        <v>44997</v>
      </c>
      <c r="C1050" s="10" t="s">
        <v>2302</v>
      </c>
      <c r="D1050" s="21">
        <v>1500000</v>
      </c>
      <c r="E1050" s="10" t="s">
        <v>48</v>
      </c>
      <c r="F1050" s="10" t="s">
        <v>2308</v>
      </c>
      <c r="G1050" s="10" t="s">
        <v>12</v>
      </c>
      <c r="H1050" t="s">
        <v>17</v>
      </c>
      <c r="I1050" s="10" t="s">
        <v>14</v>
      </c>
      <c r="J1050" s="10" t="s">
        <v>1510</v>
      </c>
    </row>
    <row r="1051" spans="1:10" x14ac:dyDescent="0.3">
      <c r="A1051" s="10">
        <v>195818</v>
      </c>
      <c r="B1051" s="20">
        <v>44998</v>
      </c>
      <c r="C1051" s="10" t="s">
        <v>1292</v>
      </c>
      <c r="D1051" s="21">
        <v>5000</v>
      </c>
      <c r="E1051" s="10" t="s">
        <v>10</v>
      </c>
      <c r="F1051" s="10" t="s">
        <v>2311</v>
      </c>
      <c r="G1051" s="10" t="s">
        <v>12</v>
      </c>
      <c r="H1051" t="s">
        <v>13</v>
      </c>
      <c r="I1051" s="10" t="s">
        <v>14</v>
      </c>
      <c r="J1051" s="10" t="s">
        <v>134</v>
      </c>
    </row>
    <row r="1052" spans="1:10" x14ac:dyDescent="0.3">
      <c r="A1052" s="10">
        <v>195816</v>
      </c>
      <c r="B1052" s="20">
        <v>44998</v>
      </c>
      <c r="C1052" s="10" t="s">
        <v>2100</v>
      </c>
      <c r="D1052" s="21">
        <v>25000</v>
      </c>
      <c r="E1052" s="10" t="s">
        <v>48</v>
      </c>
      <c r="F1052" s="10" t="s">
        <v>2311</v>
      </c>
      <c r="G1052" s="10" t="s">
        <v>12</v>
      </c>
      <c r="H1052" t="s">
        <v>17</v>
      </c>
      <c r="I1052" s="10" t="s">
        <v>14</v>
      </c>
      <c r="J1052" s="10" t="s">
        <v>49</v>
      </c>
    </row>
    <row r="1053" spans="1:10" x14ac:dyDescent="0.3">
      <c r="A1053" s="10">
        <v>195819</v>
      </c>
      <c r="B1053" s="20">
        <v>44998</v>
      </c>
      <c r="C1053" s="10" t="s">
        <v>1428</v>
      </c>
      <c r="D1053" s="21">
        <v>2000</v>
      </c>
      <c r="E1053" s="10" t="s">
        <v>10</v>
      </c>
      <c r="F1053" s="10" t="s">
        <v>2317</v>
      </c>
      <c r="G1053" s="10" t="s">
        <v>12</v>
      </c>
      <c r="H1053" t="s">
        <v>17</v>
      </c>
      <c r="I1053" s="10" t="s">
        <v>14</v>
      </c>
      <c r="J1053" s="10" t="s">
        <v>222</v>
      </c>
    </row>
    <row r="1054" spans="1:10" x14ac:dyDescent="0.3">
      <c r="A1054" s="10">
        <v>195817</v>
      </c>
      <c r="B1054" s="20">
        <v>44998</v>
      </c>
      <c r="C1054" s="10" t="s">
        <v>2100</v>
      </c>
      <c r="D1054" s="21">
        <v>20000</v>
      </c>
      <c r="E1054" s="10" t="s">
        <v>48</v>
      </c>
      <c r="F1054" s="10" t="s">
        <v>2311</v>
      </c>
      <c r="G1054" s="10" t="s">
        <v>12</v>
      </c>
      <c r="H1054" t="s">
        <v>17</v>
      </c>
      <c r="I1054" s="10" t="s">
        <v>14</v>
      </c>
      <c r="J1054" s="10" t="s">
        <v>576</v>
      </c>
    </row>
    <row r="1055" spans="1:10" x14ac:dyDescent="0.3">
      <c r="A1055" s="10">
        <v>195821</v>
      </c>
      <c r="B1055" s="20">
        <v>44998</v>
      </c>
      <c r="C1055" s="10" t="s">
        <v>2304</v>
      </c>
      <c r="D1055" s="21">
        <v>2000</v>
      </c>
      <c r="E1055" s="10" t="s">
        <v>10</v>
      </c>
      <c r="F1055" s="10" t="s">
        <v>2308</v>
      </c>
      <c r="G1055" s="10" t="s">
        <v>12</v>
      </c>
      <c r="H1055" t="s">
        <v>17</v>
      </c>
      <c r="I1055" s="10" t="s">
        <v>14</v>
      </c>
      <c r="J1055" s="10" t="s">
        <v>900</v>
      </c>
    </row>
    <row r="1056" spans="1:10" x14ac:dyDescent="0.3">
      <c r="A1056" s="10">
        <v>195820</v>
      </c>
      <c r="B1056" s="20">
        <v>44998</v>
      </c>
      <c r="C1056" s="10" t="s">
        <v>2304</v>
      </c>
      <c r="D1056" s="21">
        <v>25000</v>
      </c>
      <c r="E1056" s="10" t="s">
        <v>48</v>
      </c>
      <c r="F1056" s="10" t="s">
        <v>2308</v>
      </c>
      <c r="G1056" s="10" t="s">
        <v>12</v>
      </c>
      <c r="H1056" t="s">
        <v>17</v>
      </c>
      <c r="I1056" s="10" t="s">
        <v>14</v>
      </c>
      <c r="J1056" s="10" t="s">
        <v>250</v>
      </c>
    </row>
    <row r="1057" spans="1:10" x14ac:dyDescent="0.3">
      <c r="A1057" s="10">
        <v>195815</v>
      </c>
      <c r="B1057" s="20">
        <v>44998</v>
      </c>
      <c r="C1057" s="10" t="s">
        <v>2100</v>
      </c>
      <c r="D1057" s="21">
        <v>100000</v>
      </c>
      <c r="E1057" s="10" t="s">
        <v>48</v>
      </c>
      <c r="F1057" s="10" t="s">
        <v>2311</v>
      </c>
      <c r="G1057" s="10" t="s">
        <v>12</v>
      </c>
      <c r="H1057" t="s">
        <v>17</v>
      </c>
      <c r="I1057" s="10" t="s">
        <v>14</v>
      </c>
      <c r="J1057" s="10" t="s">
        <v>480</v>
      </c>
    </row>
    <row r="1058" spans="1:10" x14ac:dyDescent="0.3">
      <c r="A1058" s="10">
        <v>195827</v>
      </c>
      <c r="B1058" s="20">
        <v>44998</v>
      </c>
      <c r="C1058" s="10" t="s">
        <v>1182</v>
      </c>
      <c r="D1058" s="21">
        <v>20000</v>
      </c>
      <c r="E1058" s="10" t="s">
        <v>10</v>
      </c>
      <c r="F1058" s="10" t="s">
        <v>2307</v>
      </c>
      <c r="G1058" s="10" t="s">
        <v>12</v>
      </c>
      <c r="H1058" t="s">
        <v>17</v>
      </c>
      <c r="I1058" s="10" t="s">
        <v>14</v>
      </c>
      <c r="J1058" s="10" t="s">
        <v>250</v>
      </c>
    </row>
    <row r="1059" spans="1:10" x14ac:dyDescent="0.3">
      <c r="A1059" s="10">
        <v>195828</v>
      </c>
      <c r="B1059" s="20">
        <v>44998</v>
      </c>
      <c r="C1059" s="10" t="s">
        <v>1182</v>
      </c>
      <c r="D1059" s="21">
        <v>20000</v>
      </c>
      <c r="E1059" s="10" t="s">
        <v>10</v>
      </c>
      <c r="F1059" s="10" t="s">
        <v>2307</v>
      </c>
      <c r="G1059" s="10" t="s">
        <v>12</v>
      </c>
      <c r="H1059" t="s">
        <v>17</v>
      </c>
      <c r="I1059" s="10" t="s">
        <v>14</v>
      </c>
      <c r="J1059" s="10" t="s">
        <v>522</v>
      </c>
    </row>
    <row r="1060" spans="1:10" x14ac:dyDescent="0.3">
      <c r="A1060" s="10">
        <v>195831</v>
      </c>
      <c r="B1060" s="20">
        <v>44998</v>
      </c>
      <c r="C1060" s="10" t="s">
        <v>1182</v>
      </c>
      <c r="D1060" s="21">
        <v>20000</v>
      </c>
      <c r="E1060" s="10" t="s">
        <v>10</v>
      </c>
      <c r="F1060" s="10" t="s">
        <v>2307</v>
      </c>
      <c r="G1060" s="10" t="s">
        <v>12</v>
      </c>
      <c r="H1060" t="s">
        <v>17</v>
      </c>
      <c r="I1060" s="10" t="s">
        <v>14</v>
      </c>
      <c r="J1060" s="10" t="s">
        <v>480</v>
      </c>
    </row>
    <row r="1061" spans="1:10" x14ac:dyDescent="0.3">
      <c r="A1061" s="10">
        <v>195830</v>
      </c>
      <c r="B1061" s="20">
        <v>44998</v>
      </c>
      <c r="C1061" s="10" t="s">
        <v>1182</v>
      </c>
      <c r="D1061" s="21">
        <v>20000</v>
      </c>
      <c r="E1061" s="10" t="s">
        <v>10</v>
      </c>
      <c r="F1061" s="10" t="s">
        <v>2307</v>
      </c>
      <c r="G1061" s="10" t="s">
        <v>12</v>
      </c>
      <c r="H1061" t="s">
        <v>17</v>
      </c>
      <c r="I1061" s="10" t="s">
        <v>14</v>
      </c>
      <c r="J1061" s="10" t="s">
        <v>1891</v>
      </c>
    </row>
    <row r="1062" spans="1:10" x14ac:dyDescent="0.3">
      <c r="A1062" s="10">
        <v>196098</v>
      </c>
      <c r="B1062" s="20">
        <v>44998</v>
      </c>
      <c r="C1062" s="10" t="s">
        <v>1909</v>
      </c>
      <c r="D1062" s="21">
        <v>1500</v>
      </c>
      <c r="E1062" s="10" t="s">
        <v>10</v>
      </c>
      <c r="F1062" s="10" t="s">
        <v>2307</v>
      </c>
      <c r="G1062" s="10" t="s">
        <v>12</v>
      </c>
      <c r="H1062" t="s">
        <v>19</v>
      </c>
      <c r="I1062" s="10" t="s">
        <v>14</v>
      </c>
      <c r="J1062" s="10" t="s">
        <v>104</v>
      </c>
    </row>
    <row r="1063" spans="1:10" x14ac:dyDescent="0.3">
      <c r="A1063" s="10">
        <v>196099</v>
      </c>
      <c r="B1063" s="20">
        <v>44998</v>
      </c>
      <c r="C1063" s="10" t="s">
        <v>1909</v>
      </c>
      <c r="D1063" s="21">
        <v>1500</v>
      </c>
      <c r="E1063" s="10" t="s">
        <v>10</v>
      </c>
      <c r="F1063" s="10" t="s">
        <v>2307</v>
      </c>
      <c r="G1063" s="10" t="s">
        <v>12</v>
      </c>
      <c r="H1063" t="s">
        <v>13</v>
      </c>
      <c r="I1063" s="10" t="s">
        <v>14</v>
      </c>
      <c r="J1063" s="10" t="s">
        <v>347</v>
      </c>
    </row>
    <row r="1064" spans="1:10" x14ac:dyDescent="0.3">
      <c r="A1064" s="10">
        <v>195829</v>
      </c>
      <c r="B1064" s="20">
        <v>44998</v>
      </c>
      <c r="C1064" s="10" t="s">
        <v>1182</v>
      </c>
      <c r="D1064" s="21">
        <v>20000</v>
      </c>
      <c r="E1064" s="10" t="s">
        <v>10</v>
      </c>
      <c r="F1064" s="10" t="s">
        <v>2307</v>
      </c>
      <c r="G1064" s="10" t="s">
        <v>12</v>
      </c>
      <c r="H1064" t="s">
        <v>17</v>
      </c>
      <c r="I1064" s="10" t="s">
        <v>14</v>
      </c>
      <c r="J1064" s="10" t="s">
        <v>40</v>
      </c>
    </row>
    <row r="1065" spans="1:10" x14ac:dyDescent="0.3">
      <c r="A1065" s="10">
        <v>196097</v>
      </c>
      <c r="B1065" s="20">
        <v>44998</v>
      </c>
      <c r="C1065" s="10" t="s">
        <v>1869</v>
      </c>
      <c r="D1065" s="21">
        <v>3000</v>
      </c>
      <c r="E1065" s="10" t="s">
        <v>10</v>
      </c>
      <c r="F1065" s="10" t="s">
        <v>2307</v>
      </c>
      <c r="G1065" s="10" t="s">
        <v>12</v>
      </c>
      <c r="H1065" t="s">
        <v>13</v>
      </c>
      <c r="I1065" s="10" t="s">
        <v>14</v>
      </c>
      <c r="J1065" s="10" t="s">
        <v>347</v>
      </c>
    </row>
    <row r="1066" spans="1:10" x14ac:dyDescent="0.3">
      <c r="A1066" s="10">
        <v>195826</v>
      </c>
      <c r="B1066" s="20">
        <v>44999</v>
      </c>
      <c r="C1066" s="10" t="s">
        <v>715</v>
      </c>
      <c r="D1066" s="21">
        <v>5000</v>
      </c>
      <c r="E1066" s="10" t="s">
        <v>10</v>
      </c>
      <c r="F1066" s="10" t="s">
        <v>2309</v>
      </c>
      <c r="G1066" s="10" t="s">
        <v>12</v>
      </c>
      <c r="H1066" t="s">
        <v>17</v>
      </c>
      <c r="I1066" s="10" t="s">
        <v>14</v>
      </c>
      <c r="J1066" s="10" t="s">
        <v>409</v>
      </c>
    </row>
    <row r="1067" spans="1:10" x14ac:dyDescent="0.3">
      <c r="A1067" s="10">
        <v>195844</v>
      </c>
      <c r="B1067" s="20">
        <v>44999</v>
      </c>
      <c r="C1067" s="10" t="s">
        <v>2223</v>
      </c>
      <c r="D1067" s="21">
        <v>2500</v>
      </c>
      <c r="E1067" s="10" t="s">
        <v>10</v>
      </c>
      <c r="F1067" s="10" t="s">
        <v>2309</v>
      </c>
      <c r="G1067" s="10" t="s">
        <v>12</v>
      </c>
      <c r="H1067" t="s">
        <v>13</v>
      </c>
      <c r="I1067" s="10" t="s">
        <v>14</v>
      </c>
      <c r="J1067" s="10" t="s">
        <v>28</v>
      </c>
    </row>
    <row r="1068" spans="1:10" x14ac:dyDescent="0.3">
      <c r="A1068" s="10">
        <v>195825</v>
      </c>
      <c r="B1068" s="20">
        <v>44999</v>
      </c>
      <c r="C1068" s="10" t="s">
        <v>715</v>
      </c>
      <c r="D1068" s="21">
        <v>5000</v>
      </c>
      <c r="E1068" s="10" t="s">
        <v>10</v>
      </c>
      <c r="F1068" s="10" t="s">
        <v>2309</v>
      </c>
      <c r="G1068" s="10" t="s">
        <v>12</v>
      </c>
      <c r="H1068" t="s">
        <v>17</v>
      </c>
      <c r="I1068" s="10" t="s">
        <v>14</v>
      </c>
      <c r="J1068" s="10" t="s">
        <v>84</v>
      </c>
    </row>
    <row r="1069" spans="1:10" x14ac:dyDescent="0.3">
      <c r="A1069" s="10">
        <v>195843</v>
      </c>
      <c r="B1069" s="20">
        <v>44999</v>
      </c>
      <c r="C1069" s="10" t="s">
        <v>2223</v>
      </c>
      <c r="D1069" s="21">
        <v>2500</v>
      </c>
      <c r="E1069" s="10" t="s">
        <v>10</v>
      </c>
      <c r="F1069" s="10" t="s">
        <v>2309</v>
      </c>
      <c r="G1069" s="10" t="s">
        <v>12</v>
      </c>
      <c r="H1069" t="s">
        <v>13</v>
      </c>
      <c r="I1069" s="10" t="s">
        <v>14</v>
      </c>
      <c r="J1069" s="10" t="s">
        <v>84</v>
      </c>
    </row>
    <row r="1070" spans="1:10" x14ac:dyDescent="0.3">
      <c r="A1070" s="10">
        <v>195845</v>
      </c>
      <c r="B1070" s="20">
        <v>44999</v>
      </c>
      <c r="C1070" s="10" t="s">
        <v>613</v>
      </c>
      <c r="D1070" s="21">
        <v>15000</v>
      </c>
      <c r="E1070" s="10" t="s">
        <v>48</v>
      </c>
      <c r="F1070" s="10" t="s">
        <v>2309</v>
      </c>
      <c r="G1070" s="10" t="s">
        <v>12</v>
      </c>
      <c r="H1070" t="s">
        <v>17</v>
      </c>
      <c r="I1070" s="10" t="s">
        <v>14</v>
      </c>
      <c r="J1070" s="10" t="s">
        <v>36</v>
      </c>
    </row>
    <row r="1071" spans="1:10" x14ac:dyDescent="0.3">
      <c r="A1071" s="10">
        <v>195841</v>
      </c>
      <c r="B1071" s="20">
        <v>44999</v>
      </c>
      <c r="C1071" s="10" t="s">
        <v>2224</v>
      </c>
      <c r="D1071" s="21">
        <v>2000</v>
      </c>
      <c r="E1071" s="10" t="s">
        <v>10</v>
      </c>
      <c r="F1071" s="10" t="s">
        <v>2309</v>
      </c>
      <c r="G1071" s="10" t="s">
        <v>12</v>
      </c>
      <c r="H1071" t="s">
        <v>13</v>
      </c>
      <c r="I1071" s="10" t="s">
        <v>14</v>
      </c>
      <c r="J1071" s="10" t="s">
        <v>2142</v>
      </c>
    </row>
    <row r="1072" spans="1:10" x14ac:dyDescent="0.3">
      <c r="A1072" s="10">
        <v>195849</v>
      </c>
      <c r="B1072" s="20">
        <v>44999</v>
      </c>
      <c r="C1072" s="10" t="s">
        <v>2306</v>
      </c>
      <c r="D1072" s="21">
        <v>2000</v>
      </c>
      <c r="E1072" s="10" t="s">
        <v>10</v>
      </c>
      <c r="F1072" s="10" t="s">
        <v>2308</v>
      </c>
      <c r="G1072" s="10" t="s">
        <v>12</v>
      </c>
      <c r="H1072" t="s">
        <v>17</v>
      </c>
      <c r="I1072" s="10" t="s">
        <v>14</v>
      </c>
      <c r="J1072" s="10" t="s">
        <v>900</v>
      </c>
    </row>
    <row r="1073" spans="1:10" x14ac:dyDescent="0.3">
      <c r="A1073" s="10">
        <v>195836</v>
      </c>
      <c r="B1073" s="20">
        <v>44999</v>
      </c>
      <c r="C1073" s="10" t="s">
        <v>145</v>
      </c>
      <c r="D1073" s="21">
        <v>25000</v>
      </c>
      <c r="E1073" s="10" t="s">
        <v>48</v>
      </c>
      <c r="F1073" s="10" t="s">
        <v>2307</v>
      </c>
      <c r="G1073" s="10" t="s">
        <v>12</v>
      </c>
      <c r="H1073" t="s">
        <v>17</v>
      </c>
      <c r="I1073" s="10" t="s">
        <v>14</v>
      </c>
      <c r="J1073" s="10" t="s">
        <v>60</v>
      </c>
    </row>
    <row r="1074" spans="1:10" x14ac:dyDescent="0.3">
      <c r="A1074" s="10">
        <v>195848</v>
      </c>
      <c r="B1074" s="20">
        <v>44999</v>
      </c>
      <c r="C1074" s="10" t="s">
        <v>2305</v>
      </c>
      <c r="D1074" s="21">
        <v>3000</v>
      </c>
      <c r="E1074" s="10" t="s">
        <v>10</v>
      </c>
      <c r="F1074" s="10" t="s">
        <v>2308</v>
      </c>
      <c r="G1074" s="10" t="s">
        <v>12</v>
      </c>
      <c r="H1074" t="s">
        <v>17</v>
      </c>
      <c r="I1074" s="10" t="s">
        <v>14</v>
      </c>
      <c r="J1074" s="10" t="s">
        <v>900</v>
      </c>
    </row>
    <row r="1075" spans="1:10" x14ac:dyDescent="0.3">
      <c r="A1075" s="10">
        <v>195842</v>
      </c>
      <c r="B1075" s="20">
        <v>44999</v>
      </c>
      <c r="C1075" s="10" t="s">
        <v>2224</v>
      </c>
      <c r="D1075" s="21">
        <v>5000</v>
      </c>
      <c r="E1075" s="10" t="s">
        <v>10</v>
      </c>
      <c r="F1075" s="10" t="s">
        <v>2309</v>
      </c>
      <c r="G1075" s="10" t="s">
        <v>12</v>
      </c>
      <c r="H1075" t="s">
        <v>17</v>
      </c>
      <c r="I1075" s="10" t="s">
        <v>14</v>
      </c>
      <c r="J1075" s="10" t="s">
        <v>27</v>
      </c>
    </row>
    <row r="1076" spans="1:10" x14ac:dyDescent="0.3">
      <c r="A1076" s="10">
        <v>195824</v>
      </c>
      <c r="B1076" s="20">
        <v>44999</v>
      </c>
      <c r="C1076" s="10" t="s">
        <v>2250</v>
      </c>
      <c r="D1076" s="21">
        <v>3000</v>
      </c>
      <c r="E1076" s="10" t="s">
        <v>10</v>
      </c>
      <c r="F1076" s="10" t="s">
        <v>2317</v>
      </c>
      <c r="G1076" s="10" t="s">
        <v>12</v>
      </c>
      <c r="H1076" t="s">
        <v>13</v>
      </c>
      <c r="I1076" s="10" t="s">
        <v>14</v>
      </c>
      <c r="J1076" s="10" t="s">
        <v>222</v>
      </c>
    </row>
    <row r="1077" spans="1:10" x14ac:dyDescent="0.3">
      <c r="A1077" s="10">
        <v>195847</v>
      </c>
      <c r="B1077" s="20">
        <v>44999</v>
      </c>
      <c r="C1077" s="10" t="s">
        <v>532</v>
      </c>
      <c r="D1077" s="21">
        <v>100000</v>
      </c>
      <c r="E1077" s="10" t="s">
        <v>48</v>
      </c>
      <c r="F1077" s="10" t="s">
        <v>2311</v>
      </c>
      <c r="G1077" s="10" t="s">
        <v>12</v>
      </c>
      <c r="H1077" t="s">
        <v>13</v>
      </c>
      <c r="I1077" s="10" t="s">
        <v>14</v>
      </c>
      <c r="J1077" s="10" t="s">
        <v>480</v>
      </c>
    </row>
    <row r="1078" spans="1:10" x14ac:dyDescent="0.3">
      <c r="A1078" s="10">
        <v>195840</v>
      </c>
      <c r="B1078" s="20">
        <v>44999</v>
      </c>
      <c r="C1078" s="10" t="s">
        <v>1852</v>
      </c>
      <c r="D1078" s="21">
        <v>3000</v>
      </c>
      <c r="E1078" s="10" t="s">
        <v>10</v>
      </c>
      <c r="F1078" s="10" t="s">
        <v>2307</v>
      </c>
      <c r="G1078" s="10" t="s">
        <v>12</v>
      </c>
      <c r="H1078" t="s">
        <v>17</v>
      </c>
      <c r="I1078" s="10" t="s">
        <v>14</v>
      </c>
      <c r="J1078" s="10" t="s">
        <v>1554</v>
      </c>
    </row>
    <row r="1079" spans="1:10" x14ac:dyDescent="0.3">
      <c r="A1079" s="10">
        <v>195822</v>
      </c>
      <c r="B1079" s="20">
        <v>44999</v>
      </c>
      <c r="C1079" s="10" t="s">
        <v>1908</v>
      </c>
      <c r="D1079" s="21">
        <v>50000</v>
      </c>
      <c r="E1079" s="10" t="s">
        <v>48</v>
      </c>
      <c r="F1079" s="10" t="s">
        <v>2307</v>
      </c>
      <c r="G1079" s="10" t="s">
        <v>12</v>
      </c>
      <c r="H1079" t="s">
        <v>17</v>
      </c>
      <c r="I1079" s="10" t="s">
        <v>14</v>
      </c>
      <c r="J1079" s="10" t="s">
        <v>1911</v>
      </c>
    </row>
    <row r="1080" spans="1:10" x14ac:dyDescent="0.3">
      <c r="A1080" s="10">
        <v>195823</v>
      </c>
      <c r="B1080" s="20">
        <v>44999</v>
      </c>
      <c r="C1080" s="10" t="s">
        <v>1908</v>
      </c>
      <c r="D1080" s="21">
        <v>5000</v>
      </c>
      <c r="E1080" s="10" t="s">
        <v>10</v>
      </c>
      <c r="F1080" s="10" t="s">
        <v>2307</v>
      </c>
      <c r="G1080" s="10" t="s">
        <v>12</v>
      </c>
      <c r="H1080" t="s">
        <v>19</v>
      </c>
      <c r="I1080" s="10" t="s">
        <v>14</v>
      </c>
      <c r="J1080" s="10" t="s">
        <v>49</v>
      </c>
    </row>
    <row r="1081" spans="1:10" x14ac:dyDescent="0.3">
      <c r="A1081" s="10">
        <v>195837</v>
      </c>
      <c r="B1081" s="20">
        <v>44999</v>
      </c>
      <c r="C1081" s="10" t="s">
        <v>145</v>
      </c>
      <c r="D1081" s="21">
        <v>25000</v>
      </c>
      <c r="E1081" s="10" t="s">
        <v>48</v>
      </c>
      <c r="F1081" s="10" t="s">
        <v>2307</v>
      </c>
      <c r="G1081" s="10" t="s">
        <v>12</v>
      </c>
      <c r="H1081" t="s">
        <v>17</v>
      </c>
      <c r="I1081" s="10" t="s">
        <v>14</v>
      </c>
      <c r="J1081" s="10" t="s">
        <v>1910</v>
      </c>
    </row>
    <row r="1082" spans="1:10" x14ac:dyDescent="0.3">
      <c r="A1082" s="10">
        <v>195838</v>
      </c>
      <c r="B1082" s="20">
        <v>44999</v>
      </c>
      <c r="C1082" s="10" t="s">
        <v>145</v>
      </c>
      <c r="D1082" s="21">
        <v>20000</v>
      </c>
      <c r="E1082" s="10" t="s">
        <v>48</v>
      </c>
      <c r="F1082" s="10" t="s">
        <v>2307</v>
      </c>
      <c r="G1082" s="10" t="s">
        <v>12</v>
      </c>
      <c r="H1082" t="s">
        <v>17</v>
      </c>
      <c r="I1082" s="10" t="s">
        <v>14</v>
      </c>
      <c r="J1082" s="10" t="s">
        <v>1542</v>
      </c>
    </row>
    <row r="1083" spans="1:10" x14ac:dyDescent="0.3">
      <c r="A1083" s="10">
        <v>195839</v>
      </c>
      <c r="B1083" s="20">
        <v>44999</v>
      </c>
      <c r="C1083" s="10" t="s">
        <v>145</v>
      </c>
      <c r="D1083" s="21">
        <v>20000</v>
      </c>
      <c r="E1083" s="10" t="s">
        <v>48</v>
      </c>
      <c r="F1083" s="10" t="s">
        <v>2307</v>
      </c>
      <c r="G1083" s="10" t="s">
        <v>12</v>
      </c>
      <c r="H1083" t="s">
        <v>17</v>
      </c>
      <c r="I1083" s="10" t="s">
        <v>14</v>
      </c>
      <c r="J1083" s="10" t="s">
        <v>1797</v>
      </c>
    </row>
    <row r="1084" spans="1:10" x14ac:dyDescent="0.3">
      <c r="A1084" s="10">
        <v>195834</v>
      </c>
      <c r="B1084" s="20">
        <v>44999</v>
      </c>
      <c r="C1084" s="10" t="s">
        <v>1123</v>
      </c>
      <c r="D1084" s="21">
        <v>2000</v>
      </c>
      <c r="E1084" s="10" t="s">
        <v>10</v>
      </c>
      <c r="F1084" s="10" t="s">
        <v>2318</v>
      </c>
      <c r="G1084" s="10" t="s">
        <v>12</v>
      </c>
      <c r="H1084" t="s">
        <v>13</v>
      </c>
      <c r="I1084" s="10" t="s">
        <v>14</v>
      </c>
      <c r="J1084" s="10" t="s">
        <v>207</v>
      </c>
    </row>
    <row r="1085" spans="1:10" x14ac:dyDescent="0.3">
      <c r="A1085" s="10">
        <v>195832</v>
      </c>
      <c r="B1085" s="20">
        <v>44999</v>
      </c>
      <c r="C1085" s="10" t="s">
        <v>439</v>
      </c>
      <c r="D1085" s="21">
        <v>5000</v>
      </c>
      <c r="E1085" s="10" t="s">
        <v>48</v>
      </c>
      <c r="F1085" s="10" t="s">
        <v>2329</v>
      </c>
      <c r="G1085" s="10" t="s">
        <v>12</v>
      </c>
      <c r="H1085" t="s">
        <v>17</v>
      </c>
      <c r="I1085" s="10" t="s">
        <v>14</v>
      </c>
      <c r="J1085" s="10" t="s">
        <v>401</v>
      </c>
    </row>
    <row r="1086" spans="1:10" x14ac:dyDescent="0.3">
      <c r="A1086" s="10">
        <v>195846</v>
      </c>
      <c r="B1086" s="20">
        <v>44999</v>
      </c>
      <c r="C1086" s="10" t="s">
        <v>500</v>
      </c>
      <c r="D1086" s="21">
        <v>3000</v>
      </c>
      <c r="E1086" s="10" t="s">
        <v>10</v>
      </c>
      <c r="F1086" s="10" t="s">
        <v>2311</v>
      </c>
      <c r="G1086" s="10" t="s">
        <v>12</v>
      </c>
      <c r="H1086" t="s">
        <v>13</v>
      </c>
      <c r="I1086" s="10" t="s">
        <v>14</v>
      </c>
      <c r="J1086" s="10" t="s">
        <v>480</v>
      </c>
    </row>
    <row r="1087" spans="1:10" x14ac:dyDescent="0.3">
      <c r="A1087" s="10">
        <v>195835</v>
      </c>
      <c r="B1087" s="20">
        <v>44999</v>
      </c>
      <c r="C1087" s="10" t="s">
        <v>145</v>
      </c>
      <c r="D1087" s="21">
        <v>50000</v>
      </c>
      <c r="E1087" s="10" t="s">
        <v>48</v>
      </c>
      <c r="F1087" s="10" t="s">
        <v>2307</v>
      </c>
      <c r="G1087" s="10" t="s">
        <v>12</v>
      </c>
      <c r="H1087" t="s">
        <v>17</v>
      </c>
      <c r="I1087" s="10" t="s">
        <v>14</v>
      </c>
      <c r="J1087" s="10" t="s">
        <v>1040</v>
      </c>
    </row>
    <row r="1088" spans="1:10" x14ac:dyDescent="0.3">
      <c r="A1088" s="10">
        <v>196161</v>
      </c>
      <c r="B1088" s="20">
        <v>44999</v>
      </c>
      <c r="C1088" s="10" t="s">
        <v>1912</v>
      </c>
      <c r="D1088" s="21">
        <v>3000</v>
      </c>
      <c r="E1088" s="10" t="s">
        <v>10</v>
      </c>
      <c r="F1088" s="10" t="s">
        <v>2307</v>
      </c>
      <c r="G1088" s="10" t="s">
        <v>12</v>
      </c>
      <c r="H1088" t="s">
        <v>13</v>
      </c>
      <c r="I1088" s="10" t="s">
        <v>14</v>
      </c>
      <c r="J1088" s="10" t="s">
        <v>40</v>
      </c>
    </row>
    <row r="1089" spans="1:10" x14ac:dyDescent="0.3">
      <c r="A1089" s="10">
        <v>195833</v>
      </c>
      <c r="B1089" s="20">
        <v>44999</v>
      </c>
      <c r="C1089" s="10" t="s">
        <v>1978</v>
      </c>
      <c r="D1089" s="21">
        <v>3000</v>
      </c>
      <c r="E1089" s="10" t="s">
        <v>10</v>
      </c>
      <c r="F1089" s="10" t="s">
        <v>2318</v>
      </c>
      <c r="G1089" s="10" t="s">
        <v>12</v>
      </c>
      <c r="H1089" t="s">
        <v>17</v>
      </c>
      <c r="I1089" s="10" t="s">
        <v>14</v>
      </c>
      <c r="J1089" s="10" t="s">
        <v>403</v>
      </c>
    </row>
    <row r="1090" spans="1:10" x14ac:dyDescent="0.3">
      <c r="A1090" s="10">
        <v>195852</v>
      </c>
      <c r="B1090" s="20">
        <v>45000</v>
      </c>
      <c r="C1090" s="10" t="s">
        <v>703</v>
      </c>
      <c r="D1090" s="21">
        <v>1500</v>
      </c>
      <c r="E1090" s="10" t="s">
        <v>10</v>
      </c>
      <c r="F1090" s="10" t="s">
        <v>2311</v>
      </c>
      <c r="G1090" s="10" t="s">
        <v>12</v>
      </c>
      <c r="H1090" t="s">
        <v>17</v>
      </c>
      <c r="I1090" s="10" t="s">
        <v>14</v>
      </c>
      <c r="J1090" s="10" t="s">
        <v>480</v>
      </c>
    </row>
    <row r="1091" spans="1:10" x14ac:dyDescent="0.3">
      <c r="A1091" s="10">
        <v>195853</v>
      </c>
      <c r="B1091" s="20">
        <v>45000</v>
      </c>
      <c r="C1091" s="10" t="s">
        <v>1977</v>
      </c>
      <c r="D1091" s="21">
        <v>5000</v>
      </c>
      <c r="E1091" s="10" t="s">
        <v>10</v>
      </c>
      <c r="F1091" s="10" t="s">
        <v>2318</v>
      </c>
      <c r="G1091" s="10" t="s">
        <v>12</v>
      </c>
      <c r="H1091" t="s">
        <v>13</v>
      </c>
      <c r="I1091" s="10" t="s">
        <v>14</v>
      </c>
      <c r="J1091" s="10" t="s">
        <v>24</v>
      </c>
    </row>
    <row r="1092" spans="1:10" x14ac:dyDescent="0.3">
      <c r="A1092" s="10">
        <v>195856</v>
      </c>
      <c r="B1092" s="20">
        <v>45000</v>
      </c>
      <c r="C1092" s="10" t="s">
        <v>2225</v>
      </c>
      <c r="D1092" s="21">
        <v>20000</v>
      </c>
      <c r="E1092" s="10" t="s">
        <v>48</v>
      </c>
      <c r="F1092" s="10" t="s">
        <v>2309</v>
      </c>
      <c r="G1092" s="10" t="s">
        <v>12</v>
      </c>
      <c r="H1092" t="s">
        <v>17</v>
      </c>
      <c r="I1092" s="10" t="s">
        <v>14</v>
      </c>
      <c r="J1092" s="10" t="s">
        <v>1716</v>
      </c>
    </row>
    <row r="1093" spans="1:10" x14ac:dyDescent="0.3">
      <c r="A1093" s="10">
        <v>195858</v>
      </c>
      <c r="B1093" s="20">
        <v>45000</v>
      </c>
      <c r="C1093" s="10" t="s">
        <v>2249</v>
      </c>
      <c r="D1093" s="21">
        <v>2000</v>
      </c>
      <c r="E1093" s="10" t="s">
        <v>10</v>
      </c>
      <c r="F1093" s="10" t="s">
        <v>2317</v>
      </c>
      <c r="G1093" s="10" t="s">
        <v>12</v>
      </c>
      <c r="H1093" t="s">
        <v>17</v>
      </c>
      <c r="I1093" s="10" t="s">
        <v>14</v>
      </c>
      <c r="J1093" s="10" t="s">
        <v>811</v>
      </c>
    </row>
    <row r="1094" spans="1:10" x14ac:dyDescent="0.3">
      <c r="A1094" s="10">
        <v>195854</v>
      </c>
      <c r="B1094" s="20">
        <v>45000</v>
      </c>
      <c r="C1094" s="10" t="s">
        <v>1757</v>
      </c>
      <c r="D1094" s="21">
        <v>10000</v>
      </c>
      <c r="E1094" s="10" t="s">
        <v>48</v>
      </c>
      <c r="F1094" s="10" t="s">
        <v>2317</v>
      </c>
      <c r="G1094" s="10" t="s">
        <v>12</v>
      </c>
      <c r="H1094" t="s">
        <v>17</v>
      </c>
      <c r="I1094" s="10" t="s">
        <v>14</v>
      </c>
      <c r="J1094" s="10" t="s">
        <v>811</v>
      </c>
    </row>
    <row r="1095" spans="1:10" x14ac:dyDescent="0.3">
      <c r="A1095" s="10">
        <v>195850</v>
      </c>
      <c r="B1095" s="20">
        <v>45000</v>
      </c>
      <c r="C1095" s="10" t="s">
        <v>1908</v>
      </c>
      <c r="D1095" s="21">
        <v>50000</v>
      </c>
      <c r="E1095" s="10" t="s">
        <v>48</v>
      </c>
      <c r="F1095" s="10" t="s">
        <v>2307</v>
      </c>
      <c r="G1095" s="10" t="s">
        <v>12</v>
      </c>
      <c r="H1095" t="s">
        <v>17</v>
      </c>
      <c r="I1095" s="10" t="s">
        <v>14</v>
      </c>
      <c r="J1095" s="10" t="s">
        <v>1916</v>
      </c>
    </row>
    <row r="1096" spans="1:10" x14ac:dyDescent="0.3">
      <c r="A1096" s="10">
        <v>196180</v>
      </c>
      <c r="B1096" s="20">
        <v>45000</v>
      </c>
      <c r="C1096" s="10" t="s">
        <v>1888</v>
      </c>
      <c r="D1096" s="21">
        <v>5000</v>
      </c>
      <c r="E1096" s="10" t="s">
        <v>10</v>
      </c>
      <c r="F1096" s="10" t="s">
        <v>2307</v>
      </c>
      <c r="G1096" s="10" t="s">
        <v>12</v>
      </c>
      <c r="H1096" t="s">
        <v>13</v>
      </c>
      <c r="I1096" s="10" t="s">
        <v>14</v>
      </c>
      <c r="J1096" s="10" t="s">
        <v>22</v>
      </c>
    </row>
    <row r="1097" spans="1:10" x14ac:dyDescent="0.3">
      <c r="A1097" s="10">
        <v>195857</v>
      </c>
      <c r="B1097" s="20">
        <v>45000</v>
      </c>
      <c r="C1097" s="10" t="s">
        <v>962</v>
      </c>
      <c r="D1097" s="21">
        <v>2000</v>
      </c>
      <c r="E1097" s="10" t="s">
        <v>10</v>
      </c>
      <c r="F1097" s="10" t="s">
        <v>2307</v>
      </c>
      <c r="G1097" s="10" t="s">
        <v>12</v>
      </c>
      <c r="H1097" t="s">
        <v>13</v>
      </c>
      <c r="I1097" s="10" t="s">
        <v>14</v>
      </c>
      <c r="J1097" s="10" t="s">
        <v>1914</v>
      </c>
    </row>
    <row r="1098" spans="1:10" x14ac:dyDescent="0.3">
      <c r="A1098" s="10">
        <v>195851</v>
      </c>
      <c r="B1098" s="20">
        <v>45000</v>
      </c>
      <c r="C1098" s="10" t="s">
        <v>1908</v>
      </c>
      <c r="D1098" s="21">
        <v>50000</v>
      </c>
      <c r="E1098" s="10" t="s">
        <v>48</v>
      </c>
      <c r="F1098" s="10" t="s">
        <v>2307</v>
      </c>
      <c r="G1098" s="10" t="s">
        <v>12</v>
      </c>
      <c r="H1098" t="s">
        <v>17</v>
      </c>
      <c r="I1098" s="10" t="s">
        <v>14</v>
      </c>
      <c r="J1098" s="10" t="s">
        <v>1913</v>
      </c>
    </row>
    <row r="1099" spans="1:10" x14ac:dyDescent="0.3">
      <c r="A1099" s="10">
        <v>195855</v>
      </c>
      <c r="B1099" s="20">
        <v>45000</v>
      </c>
      <c r="C1099" s="10" t="s">
        <v>72</v>
      </c>
      <c r="D1099" s="21">
        <v>5000</v>
      </c>
      <c r="E1099" s="10" t="s">
        <v>10</v>
      </c>
      <c r="F1099" s="10" t="s">
        <v>2307</v>
      </c>
      <c r="G1099" s="10" t="s">
        <v>12</v>
      </c>
      <c r="H1099" t="s">
        <v>17</v>
      </c>
      <c r="I1099" s="10" t="s">
        <v>14</v>
      </c>
      <c r="J1099" s="10" t="s">
        <v>1891</v>
      </c>
    </row>
    <row r="1100" spans="1:10" x14ac:dyDescent="0.3">
      <c r="A1100" s="10">
        <v>196177</v>
      </c>
      <c r="B1100" s="20">
        <v>45000</v>
      </c>
      <c r="C1100" s="10" t="s">
        <v>1915</v>
      </c>
      <c r="D1100" s="21">
        <v>5000</v>
      </c>
      <c r="E1100" s="10" t="s">
        <v>10</v>
      </c>
      <c r="F1100" s="10" t="s">
        <v>2307</v>
      </c>
      <c r="G1100" s="10" t="s">
        <v>12</v>
      </c>
      <c r="H1100" t="s">
        <v>13</v>
      </c>
      <c r="I1100" s="10" t="s">
        <v>14</v>
      </c>
      <c r="J1100" s="10" t="s">
        <v>174</v>
      </c>
    </row>
    <row r="1101" spans="1:10" x14ac:dyDescent="0.3">
      <c r="A1101" s="10">
        <v>196176</v>
      </c>
      <c r="B1101" s="20">
        <v>45000</v>
      </c>
      <c r="C1101" s="10" t="s">
        <v>1915</v>
      </c>
      <c r="D1101" s="21">
        <v>10000</v>
      </c>
      <c r="E1101" s="10" t="s">
        <v>10</v>
      </c>
      <c r="F1101" s="10" t="s">
        <v>2307</v>
      </c>
      <c r="G1101" s="10" t="s">
        <v>12</v>
      </c>
      <c r="H1101" t="s">
        <v>13</v>
      </c>
      <c r="I1101" s="10" t="s">
        <v>14</v>
      </c>
      <c r="J1101" s="10" t="s">
        <v>22</v>
      </c>
    </row>
    <row r="1102" spans="1:10" x14ac:dyDescent="0.3">
      <c r="A1102" s="10">
        <v>196163</v>
      </c>
      <c r="B1102" s="20">
        <v>45000</v>
      </c>
      <c r="C1102" s="10" t="s">
        <v>1182</v>
      </c>
      <c r="D1102" s="21">
        <v>5000</v>
      </c>
      <c r="E1102" s="10" t="s">
        <v>10</v>
      </c>
      <c r="F1102" s="10" t="s">
        <v>2307</v>
      </c>
      <c r="G1102" s="10" t="s">
        <v>12</v>
      </c>
      <c r="H1102" t="s">
        <v>13</v>
      </c>
      <c r="I1102" s="10" t="s">
        <v>14</v>
      </c>
      <c r="J1102" s="10" t="s">
        <v>1902</v>
      </c>
    </row>
    <row r="1103" spans="1:10" x14ac:dyDescent="0.3">
      <c r="A1103" s="10">
        <v>195871</v>
      </c>
      <c r="B1103" s="20">
        <v>45001</v>
      </c>
      <c r="C1103" s="10" t="s">
        <v>613</v>
      </c>
      <c r="D1103" s="21">
        <v>10000</v>
      </c>
      <c r="E1103" s="10" t="s">
        <v>48</v>
      </c>
      <c r="F1103" s="10" t="s">
        <v>2309</v>
      </c>
      <c r="G1103" s="10" t="s">
        <v>12</v>
      </c>
      <c r="H1103" t="s">
        <v>17</v>
      </c>
      <c r="I1103" s="10" t="s">
        <v>14</v>
      </c>
      <c r="J1103" s="10" t="s">
        <v>36</v>
      </c>
    </row>
    <row r="1104" spans="1:10" x14ac:dyDescent="0.3">
      <c r="A1104" s="10">
        <v>195865</v>
      </c>
      <c r="B1104" s="20">
        <v>45001</v>
      </c>
      <c r="C1104" s="10" t="s">
        <v>2228</v>
      </c>
      <c r="D1104" s="21">
        <v>5000</v>
      </c>
      <c r="E1104" s="10" t="s">
        <v>10</v>
      </c>
      <c r="F1104" s="10" t="s">
        <v>2309</v>
      </c>
      <c r="G1104" s="10" t="s">
        <v>12</v>
      </c>
      <c r="H1104" t="s">
        <v>17</v>
      </c>
      <c r="I1104" s="10" t="s">
        <v>14</v>
      </c>
      <c r="J1104" s="10" t="s">
        <v>617</v>
      </c>
    </row>
    <row r="1105" spans="1:10" x14ac:dyDescent="0.3">
      <c r="A1105" s="10">
        <v>195872</v>
      </c>
      <c r="B1105" s="20">
        <v>45001</v>
      </c>
      <c r="C1105" s="10" t="s">
        <v>731</v>
      </c>
      <c r="D1105" s="21">
        <v>10000</v>
      </c>
      <c r="E1105" s="10" t="s">
        <v>48</v>
      </c>
      <c r="F1105" s="10" t="s">
        <v>2309</v>
      </c>
      <c r="G1105" s="10" t="s">
        <v>12</v>
      </c>
      <c r="H1105" t="s">
        <v>17</v>
      </c>
      <c r="I1105" s="10" t="s">
        <v>14</v>
      </c>
      <c r="J1105" s="10" t="s">
        <v>743</v>
      </c>
    </row>
    <row r="1106" spans="1:10" x14ac:dyDescent="0.3">
      <c r="A1106" s="10">
        <v>195860</v>
      </c>
      <c r="B1106" s="20">
        <v>45001</v>
      </c>
      <c r="C1106" s="10" t="s">
        <v>1693</v>
      </c>
      <c r="D1106" s="21">
        <v>2500</v>
      </c>
      <c r="E1106" s="10" t="s">
        <v>10</v>
      </c>
      <c r="F1106" s="10" t="s">
        <v>2309</v>
      </c>
      <c r="G1106" s="10" t="s">
        <v>12</v>
      </c>
      <c r="H1106" t="s">
        <v>13</v>
      </c>
      <c r="I1106" s="10" t="s">
        <v>14</v>
      </c>
      <c r="J1106" s="10" t="s">
        <v>632</v>
      </c>
    </row>
    <row r="1107" spans="1:10" x14ac:dyDescent="0.3">
      <c r="A1107" s="10">
        <v>195864</v>
      </c>
      <c r="B1107" s="20">
        <v>45001</v>
      </c>
      <c r="C1107" s="10" t="s">
        <v>2226</v>
      </c>
      <c r="D1107" s="21">
        <v>5000</v>
      </c>
      <c r="E1107" s="10" t="s">
        <v>10</v>
      </c>
      <c r="F1107" s="10" t="s">
        <v>2309</v>
      </c>
      <c r="G1107" s="10" t="s">
        <v>12</v>
      </c>
      <c r="H1107" t="s">
        <v>17</v>
      </c>
      <c r="I1107" s="10" t="s">
        <v>14</v>
      </c>
      <c r="J1107" s="10" t="s">
        <v>187</v>
      </c>
    </row>
    <row r="1108" spans="1:10" x14ac:dyDescent="0.3">
      <c r="A1108" s="10">
        <v>195867</v>
      </c>
      <c r="B1108" s="20">
        <v>45001</v>
      </c>
      <c r="C1108" s="10" t="s">
        <v>2227</v>
      </c>
      <c r="D1108" s="21">
        <v>5000</v>
      </c>
      <c r="E1108" s="10" t="s">
        <v>10</v>
      </c>
      <c r="F1108" s="10" t="s">
        <v>2309</v>
      </c>
      <c r="G1108" s="10" t="s">
        <v>12</v>
      </c>
      <c r="H1108" t="s">
        <v>17</v>
      </c>
      <c r="I1108" s="10" t="s">
        <v>14</v>
      </c>
      <c r="J1108" s="10" t="s">
        <v>409</v>
      </c>
    </row>
    <row r="1109" spans="1:10" x14ac:dyDescent="0.3">
      <c r="A1109" s="10">
        <v>195868</v>
      </c>
      <c r="B1109" s="20">
        <v>45001</v>
      </c>
      <c r="C1109" s="10" t="s">
        <v>2227</v>
      </c>
      <c r="D1109" s="21">
        <v>5000</v>
      </c>
      <c r="E1109" s="10" t="s">
        <v>10</v>
      </c>
      <c r="F1109" s="10" t="s">
        <v>2309</v>
      </c>
      <c r="G1109" s="10" t="s">
        <v>12</v>
      </c>
      <c r="H1109" t="s">
        <v>17</v>
      </c>
      <c r="I1109" s="10" t="s">
        <v>14</v>
      </c>
      <c r="J1109" s="10" t="s">
        <v>27</v>
      </c>
    </row>
    <row r="1110" spans="1:10" x14ac:dyDescent="0.3">
      <c r="A1110" s="10">
        <v>195874</v>
      </c>
      <c r="B1110" s="20">
        <v>45001</v>
      </c>
      <c r="C1110" s="10" t="s">
        <v>731</v>
      </c>
      <c r="D1110" s="21">
        <v>10000</v>
      </c>
      <c r="E1110" s="10" t="s">
        <v>48</v>
      </c>
      <c r="F1110" s="10" t="s">
        <v>2309</v>
      </c>
      <c r="G1110" s="10" t="s">
        <v>12</v>
      </c>
      <c r="H1110" t="s">
        <v>17</v>
      </c>
      <c r="I1110" s="10" t="s">
        <v>14</v>
      </c>
      <c r="J1110" s="10" t="s">
        <v>28</v>
      </c>
    </row>
    <row r="1111" spans="1:10" x14ac:dyDescent="0.3">
      <c r="A1111" s="10">
        <v>195876</v>
      </c>
      <c r="B1111" s="20">
        <v>45001</v>
      </c>
      <c r="C1111" s="10" t="s">
        <v>1757</v>
      </c>
      <c r="D1111" s="21">
        <v>10000</v>
      </c>
      <c r="E1111" s="10" t="s">
        <v>48</v>
      </c>
      <c r="F1111" s="10" t="s">
        <v>2317</v>
      </c>
      <c r="G1111" s="10" t="s">
        <v>12</v>
      </c>
      <c r="H1111" t="s">
        <v>17</v>
      </c>
      <c r="I1111" s="10" t="s">
        <v>14</v>
      </c>
      <c r="J1111" s="10" t="s">
        <v>812</v>
      </c>
    </row>
    <row r="1112" spans="1:10" x14ac:dyDescent="0.3">
      <c r="A1112" s="10">
        <v>195873</v>
      </c>
      <c r="B1112" s="20">
        <v>45001</v>
      </c>
      <c r="C1112" s="10" t="s">
        <v>731</v>
      </c>
      <c r="D1112" s="21">
        <v>10000</v>
      </c>
      <c r="E1112" s="10" t="s">
        <v>48</v>
      </c>
      <c r="F1112" s="10" t="s">
        <v>2309</v>
      </c>
      <c r="G1112" s="10" t="s">
        <v>12</v>
      </c>
      <c r="H1112" t="s">
        <v>17</v>
      </c>
      <c r="I1112" s="10" t="s">
        <v>14</v>
      </c>
      <c r="J1112" s="10" t="s">
        <v>632</v>
      </c>
    </row>
    <row r="1113" spans="1:10" x14ac:dyDescent="0.3">
      <c r="A1113" s="10">
        <v>195863</v>
      </c>
      <c r="B1113" s="20">
        <v>45001</v>
      </c>
      <c r="C1113" s="10" t="s">
        <v>2226</v>
      </c>
      <c r="D1113" s="21">
        <v>5000</v>
      </c>
      <c r="E1113" s="10" t="s">
        <v>10</v>
      </c>
      <c r="F1113" s="10" t="s">
        <v>2309</v>
      </c>
      <c r="G1113" s="10" t="s">
        <v>12</v>
      </c>
      <c r="H1113" t="s">
        <v>17</v>
      </c>
      <c r="I1113" s="10" t="s">
        <v>14</v>
      </c>
      <c r="J1113" s="10" t="s">
        <v>28</v>
      </c>
    </row>
    <row r="1114" spans="1:10" x14ac:dyDescent="0.3">
      <c r="A1114" s="10">
        <v>195866</v>
      </c>
      <c r="B1114" s="20">
        <v>45001</v>
      </c>
      <c r="C1114" s="10" t="s">
        <v>2228</v>
      </c>
      <c r="D1114" s="21">
        <v>5000</v>
      </c>
      <c r="E1114" s="10" t="s">
        <v>10</v>
      </c>
      <c r="F1114" s="10" t="s">
        <v>2309</v>
      </c>
      <c r="G1114" s="10" t="s">
        <v>12</v>
      </c>
      <c r="H1114" t="s">
        <v>17</v>
      </c>
      <c r="I1114" s="10" t="s">
        <v>14</v>
      </c>
      <c r="J1114" s="10" t="s">
        <v>84</v>
      </c>
    </row>
    <row r="1115" spans="1:10" x14ac:dyDescent="0.3">
      <c r="A1115" s="10">
        <v>195869</v>
      </c>
      <c r="B1115" s="20">
        <v>45001</v>
      </c>
      <c r="C1115" s="10" t="s">
        <v>641</v>
      </c>
      <c r="D1115" s="21">
        <v>10000</v>
      </c>
      <c r="E1115" s="10" t="s">
        <v>10</v>
      </c>
      <c r="F1115" s="10" t="s">
        <v>2309</v>
      </c>
      <c r="G1115" s="10" t="s">
        <v>12</v>
      </c>
      <c r="H1115" t="s">
        <v>13</v>
      </c>
      <c r="I1115" s="10" t="s">
        <v>14</v>
      </c>
      <c r="J1115" s="10" t="s">
        <v>27</v>
      </c>
    </row>
    <row r="1116" spans="1:10" x14ac:dyDescent="0.3">
      <c r="A1116" s="10">
        <v>195905</v>
      </c>
      <c r="B1116" s="20">
        <v>45001</v>
      </c>
      <c r="C1116" s="10" t="s">
        <v>1918</v>
      </c>
      <c r="D1116" s="21">
        <v>3000</v>
      </c>
      <c r="E1116" s="10" t="s">
        <v>10</v>
      </c>
      <c r="F1116" s="10" t="s">
        <v>2307</v>
      </c>
      <c r="G1116" s="10" t="s">
        <v>12</v>
      </c>
      <c r="H1116" t="s">
        <v>17</v>
      </c>
      <c r="I1116" s="10" t="s">
        <v>14</v>
      </c>
      <c r="J1116" s="10" t="s">
        <v>1891</v>
      </c>
    </row>
    <row r="1117" spans="1:10" x14ac:dyDescent="0.3">
      <c r="A1117" s="10">
        <v>196100</v>
      </c>
      <c r="B1117" s="20">
        <v>45001</v>
      </c>
      <c r="C1117" s="10" t="s">
        <v>1908</v>
      </c>
      <c r="D1117" s="21">
        <v>5000</v>
      </c>
      <c r="E1117" s="10" t="s">
        <v>10</v>
      </c>
      <c r="F1117" s="10" t="s">
        <v>2307</v>
      </c>
      <c r="G1117" s="10" t="s">
        <v>12</v>
      </c>
      <c r="H1117" t="s">
        <v>19</v>
      </c>
      <c r="I1117" s="10" t="s">
        <v>14</v>
      </c>
      <c r="J1117" s="10" t="s">
        <v>22</v>
      </c>
    </row>
    <row r="1118" spans="1:10" x14ac:dyDescent="0.3">
      <c r="A1118" s="10">
        <v>195879</v>
      </c>
      <c r="B1118" s="20">
        <v>45001</v>
      </c>
      <c r="C1118" s="10" t="s">
        <v>300</v>
      </c>
      <c r="D1118" s="21">
        <v>2000</v>
      </c>
      <c r="E1118" s="10" t="s">
        <v>10</v>
      </c>
      <c r="F1118" s="10" t="s">
        <v>2318</v>
      </c>
      <c r="G1118" s="10" t="s">
        <v>12</v>
      </c>
      <c r="H1118" t="s">
        <v>17</v>
      </c>
      <c r="I1118" s="10" t="s">
        <v>14</v>
      </c>
      <c r="J1118" s="10" t="s">
        <v>246</v>
      </c>
    </row>
    <row r="1119" spans="1:10" x14ac:dyDescent="0.3">
      <c r="A1119" s="10">
        <v>195907</v>
      </c>
      <c r="B1119" s="20">
        <v>45001</v>
      </c>
      <c r="C1119" s="10" t="s">
        <v>255</v>
      </c>
      <c r="D1119" s="21">
        <v>3000</v>
      </c>
      <c r="E1119" s="10" t="s">
        <v>10</v>
      </c>
      <c r="F1119" s="10" t="s">
        <v>2307</v>
      </c>
      <c r="G1119" s="10" t="s">
        <v>12</v>
      </c>
      <c r="H1119" t="s">
        <v>13</v>
      </c>
      <c r="I1119" s="10" t="s">
        <v>14</v>
      </c>
      <c r="J1119" s="10" t="s">
        <v>559</v>
      </c>
    </row>
    <row r="1120" spans="1:10" x14ac:dyDescent="0.3">
      <c r="A1120" s="10">
        <v>196151</v>
      </c>
      <c r="B1120" s="20">
        <v>45001</v>
      </c>
      <c r="C1120" s="10" t="s">
        <v>1556</v>
      </c>
      <c r="D1120" s="21">
        <v>4000</v>
      </c>
      <c r="E1120" s="10" t="s">
        <v>10</v>
      </c>
      <c r="F1120" s="10" t="s">
        <v>2307</v>
      </c>
      <c r="G1120" s="10" t="s">
        <v>12</v>
      </c>
      <c r="H1120" t="s">
        <v>13</v>
      </c>
      <c r="I1120" s="10" t="s">
        <v>14</v>
      </c>
      <c r="J1120" s="10" t="s">
        <v>22</v>
      </c>
    </row>
    <row r="1121" spans="1:10" x14ac:dyDescent="0.3">
      <c r="A1121" s="10">
        <v>195875</v>
      </c>
      <c r="B1121" s="20">
        <v>45001</v>
      </c>
      <c r="C1121" s="10" t="s">
        <v>1908</v>
      </c>
      <c r="D1121" s="21">
        <v>50000</v>
      </c>
      <c r="E1121" s="10" t="s">
        <v>48</v>
      </c>
      <c r="F1121" s="10" t="s">
        <v>2307</v>
      </c>
      <c r="G1121" s="10" t="s">
        <v>12</v>
      </c>
      <c r="H1121" t="s">
        <v>17</v>
      </c>
      <c r="I1121" s="10" t="s">
        <v>14</v>
      </c>
      <c r="J1121" s="10" t="s">
        <v>1917</v>
      </c>
    </row>
    <row r="1122" spans="1:10" x14ac:dyDescent="0.3">
      <c r="A1122" s="10">
        <v>195906</v>
      </c>
      <c r="B1122" s="20">
        <v>45001</v>
      </c>
      <c r="C1122" s="10" t="s">
        <v>255</v>
      </c>
      <c r="D1122" s="21">
        <v>3000</v>
      </c>
      <c r="E1122" s="10" t="s">
        <v>10</v>
      </c>
      <c r="F1122" s="10" t="s">
        <v>2307</v>
      </c>
      <c r="G1122" s="10" t="s">
        <v>12</v>
      </c>
      <c r="H1122" t="s">
        <v>17</v>
      </c>
      <c r="I1122" s="10" t="s">
        <v>14</v>
      </c>
      <c r="J1122" s="10" t="s">
        <v>49</v>
      </c>
    </row>
    <row r="1123" spans="1:10" x14ac:dyDescent="0.3">
      <c r="A1123" s="10">
        <v>195878</v>
      </c>
      <c r="B1123" s="20">
        <v>45001</v>
      </c>
      <c r="C1123" s="10" t="s">
        <v>2096</v>
      </c>
      <c r="D1123" s="21">
        <v>1000</v>
      </c>
      <c r="E1123" s="10" t="s">
        <v>10</v>
      </c>
      <c r="F1123" s="10" t="s">
        <v>2311</v>
      </c>
      <c r="G1123" s="10" t="s">
        <v>12</v>
      </c>
      <c r="H1123" t="s">
        <v>17</v>
      </c>
      <c r="I1123" s="10" t="s">
        <v>14</v>
      </c>
      <c r="J1123" s="10" t="s">
        <v>134</v>
      </c>
    </row>
    <row r="1124" spans="1:10" x14ac:dyDescent="0.3">
      <c r="A1124" s="10">
        <v>195861</v>
      </c>
      <c r="B1124" s="20">
        <v>45001</v>
      </c>
      <c r="C1124" s="10" t="s">
        <v>1693</v>
      </c>
      <c r="D1124" s="21">
        <v>4000</v>
      </c>
      <c r="E1124" s="10" t="s">
        <v>10</v>
      </c>
      <c r="F1124" s="10" t="s">
        <v>2309</v>
      </c>
      <c r="G1124" s="10" t="s">
        <v>12</v>
      </c>
      <c r="H1124" t="s">
        <v>13</v>
      </c>
      <c r="I1124" s="10" t="s">
        <v>14</v>
      </c>
      <c r="J1124" s="10" t="s">
        <v>84</v>
      </c>
    </row>
    <row r="1125" spans="1:10" x14ac:dyDescent="0.3">
      <c r="A1125" s="10">
        <v>195862</v>
      </c>
      <c r="B1125" s="20">
        <v>45001</v>
      </c>
      <c r="C1125" s="10" t="s">
        <v>1693</v>
      </c>
      <c r="D1125" s="21">
        <v>5000</v>
      </c>
      <c r="E1125" s="10" t="s">
        <v>10</v>
      </c>
      <c r="F1125" s="10" t="s">
        <v>2309</v>
      </c>
      <c r="G1125" s="10" t="s">
        <v>12</v>
      </c>
      <c r="H1125" t="s">
        <v>13</v>
      </c>
      <c r="I1125" s="10" t="s">
        <v>14</v>
      </c>
      <c r="J1125" s="10" t="s">
        <v>35</v>
      </c>
    </row>
    <row r="1126" spans="1:10" x14ac:dyDescent="0.3">
      <c r="A1126" s="10">
        <v>195877</v>
      </c>
      <c r="B1126" s="20">
        <v>45001</v>
      </c>
      <c r="C1126" s="10" t="s">
        <v>2096</v>
      </c>
      <c r="D1126" s="21">
        <v>2000</v>
      </c>
      <c r="E1126" s="10" t="s">
        <v>10</v>
      </c>
      <c r="F1126" s="10" t="s">
        <v>2311</v>
      </c>
      <c r="G1126" s="10" t="s">
        <v>12</v>
      </c>
      <c r="H1126" t="s">
        <v>17</v>
      </c>
      <c r="I1126" s="10" t="s">
        <v>14</v>
      </c>
      <c r="J1126" s="10" t="s">
        <v>480</v>
      </c>
    </row>
    <row r="1127" spans="1:10" x14ac:dyDescent="0.3">
      <c r="A1127" s="10">
        <v>195859</v>
      </c>
      <c r="B1127" s="20">
        <v>45001</v>
      </c>
      <c r="C1127" s="10" t="s">
        <v>1976</v>
      </c>
      <c r="D1127" s="21">
        <v>10000</v>
      </c>
      <c r="E1127" s="10" t="s">
        <v>48</v>
      </c>
      <c r="F1127" s="10" t="s">
        <v>2318</v>
      </c>
      <c r="G1127" s="10" t="s">
        <v>12</v>
      </c>
      <c r="H1127" t="s">
        <v>17</v>
      </c>
      <c r="I1127" s="10" t="s">
        <v>14</v>
      </c>
      <c r="J1127" s="10" t="s">
        <v>207</v>
      </c>
    </row>
    <row r="1128" spans="1:10" x14ac:dyDescent="0.3">
      <c r="A1128" s="10">
        <v>195880</v>
      </c>
      <c r="B1128" s="20">
        <v>45001</v>
      </c>
      <c r="C1128" s="10" t="s">
        <v>1615</v>
      </c>
      <c r="D1128" s="21">
        <v>2500</v>
      </c>
      <c r="E1128" s="10" t="s">
        <v>10</v>
      </c>
      <c r="F1128" s="10" t="s">
        <v>2318</v>
      </c>
      <c r="G1128" s="10" t="s">
        <v>12</v>
      </c>
      <c r="H1128" t="s">
        <v>13</v>
      </c>
      <c r="I1128" s="10" t="s">
        <v>14</v>
      </c>
      <c r="J1128" s="10" t="s">
        <v>207</v>
      </c>
    </row>
    <row r="1129" spans="1:10" x14ac:dyDescent="0.3">
      <c r="A1129" s="10">
        <v>195870</v>
      </c>
      <c r="B1129" s="20">
        <v>45001</v>
      </c>
      <c r="C1129" s="10" t="s">
        <v>552</v>
      </c>
      <c r="D1129" s="21">
        <v>1000</v>
      </c>
      <c r="E1129" s="10" t="s">
        <v>10</v>
      </c>
      <c r="F1129" s="10" t="s">
        <v>2329</v>
      </c>
      <c r="G1129" s="10" t="s">
        <v>12</v>
      </c>
      <c r="H1129" t="s">
        <v>17</v>
      </c>
      <c r="I1129" s="10" t="s">
        <v>14</v>
      </c>
      <c r="J1129" s="10" t="s">
        <v>222</v>
      </c>
    </row>
    <row r="1130" spans="1:10" x14ac:dyDescent="0.3">
      <c r="A1130" s="10">
        <v>195882</v>
      </c>
      <c r="B1130" s="20">
        <v>45002</v>
      </c>
      <c r="C1130" s="10" t="s">
        <v>1771</v>
      </c>
      <c r="D1130" s="21">
        <v>2500</v>
      </c>
      <c r="E1130" s="10" t="s">
        <v>10</v>
      </c>
      <c r="F1130" s="10" t="s">
        <v>2309</v>
      </c>
      <c r="G1130" s="10" t="s">
        <v>12</v>
      </c>
      <c r="H1130" t="s">
        <v>17</v>
      </c>
      <c r="I1130" s="10" t="s">
        <v>14</v>
      </c>
      <c r="J1130" s="10" t="s">
        <v>27</v>
      </c>
    </row>
    <row r="1131" spans="1:10" x14ac:dyDescent="0.3">
      <c r="A1131" s="10">
        <v>195885</v>
      </c>
      <c r="B1131" s="20">
        <v>45002</v>
      </c>
      <c r="C1131" s="10" t="s">
        <v>2206</v>
      </c>
      <c r="D1131" s="21">
        <v>5000</v>
      </c>
      <c r="E1131" s="10" t="s">
        <v>10</v>
      </c>
      <c r="F1131" s="10" t="s">
        <v>2309</v>
      </c>
      <c r="G1131" s="10" t="s">
        <v>12</v>
      </c>
      <c r="H1131" t="s">
        <v>13</v>
      </c>
      <c r="I1131" s="10" t="s">
        <v>14</v>
      </c>
      <c r="J1131" s="10" t="s">
        <v>409</v>
      </c>
    </row>
    <row r="1132" spans="1:10" x14ac:dyDescent="0.3">
      <c r="A1132" s="10">
        <v>195881</v>
      </c>
      <c r="B1132" s="20">
        <v>45002</v>
      </c>
      <c r="C1132" s="10" t="s">
        <v>1771</v>
      </c>
      <c r="D1132" s="21">
        <v>2500</v>
      </c>
      <c r="E1132" s="10" t="s">
        <v>10</v>
      </c>
      <c r="F1132" s="10" t="s">
        <v>2309</v>
      </c>
      <c r="G1132" s="10" t="s">
        <v>12</v>
      </c>
      <c r="H1132" t="s">
        <v>17</v>
      </c>
      <c r="I1132" s="10" t="s">
        <v>14</v>
      </c>
      <c r="J1132" s="10" t="s">
        <v>36</v>
      </c>
    </row>
    <row r="1133" spans="1:10" x14ac:dyDescent="0.3">
      <c r="A1133" s="10">
        <v>195886</v>
      </c>
      <c r="B1133" s="20">
        <v>45002</v>
      </c>
      <c r="C1133" s="10" t="s">
        <v>2206</v>
      </c>
      <c r="D1133" s="21">
        <v>5000</v>
      </c>
      <c r="E1133" s="10" t="s">
        <v>10</v>
      </c>
      <c r="F1133" s="10" t="s">
        <v>2309</v>
      </c>
      <c r="G1133" s="10" t="s">
        <v>12</v>
      </c>
      <c r="H1133" t="s">
        <v>13</v>
      </c>
      <c r="I1133" s="10" t="s">
        <v>14</v>
      </c>
      <c r="J1133" s="10" t="s">
        <v>84</v>
      </c>
    </row>
    <row r="1134" spans="1:10" x14ac:dyDescent="0.3">
      <c r="A1134" s="10">
        <v>195884</v>
      </c>
      <c r="B1134" s="20">
        <v>45002</v>
      </c>
      <c r="C1134" s="10" t="s">
        <v>675</v>
      </c>
      <c r="D1134" s="21">
        <v>2500</v>
      </c>
      <c r="E1134" s="10" t="s">
        <v>10</v>
      </c>
      <c r="F1134" s="10" t="s">
        <v>2309</v>
      </c>
      <c r="G1134" s="10" t="s">
        <v>88</v>
      </c>
      <c r="H1134" t="s">
        <v>17</v>
      </c>
      <c r="I1134" s="10" t="s">
        <v>14</v>
      </c>
      <c r="J1134" s="10" t="s">
        <v>82</v>
      </c>
    </row>
    <row r="1135" spans="1:10" x14ac:dyDescent="0.3">
      <c r="A1135" s="10">
        <v>195888</v>
      </c>
      <c r="B1135" s="20">
        <v>45002</v>
      </c>
      <c r="C1135" s="10" t="s">
        <v>1225</v>
      </c>
      <c r="D1135" s="21">
        <v>1000</v>
      </c>
      <c r="E1135" s="10" t="s">
        <v>10</v>
      </c>
      <c r="F1135" s="10" t="s">
        <v>2311</v>
      </c>
      <c r="G1135" s="10" t="s">
        <v>12</v>
      </c>
      <c r="H1135" t="s">
        <v>19</v>
      </c>
      <c r="I1135" s="10" t="s">
        <v>14</v>
      </c>
      <c r="J1135" s="10" t="s">
        <v>399</v>
      </c>
    </row>
    <row r="1136" spans="1:10" x14ac:dyDescent="0.3">
      <c r="A1136" s="10">
        <v>195889</v>
      </c>
      <c r="B1136" s="20">
        <v>45002</v>
      </c>
      <c r="C1136" s="10" t="s">
        <v>1276</v>
      </c>
      <c r="D1136" s="21">
        <v>5000</v>
      </c>
      <c r="E1136" s="10" t="s">
        <v>10</v>
      </c>
      <c r="F1136" s="10" t="s">
        <v>2311</v>
      </c>
      <c r="G1136" s="10" t="s">
        <v>12</v>
      </c>
      <c r="H1136" t="s">
        <v>13</v>
      </c>
      <c r="I1136" s="10" t="s">
        <v>14</v>
      </c>
      <c r="J1136" s="10" t="s">
        <v>134</v>
      </c>
    </row>
    <row r="1137" spans="1:10" x14ac:dyDescent="0.3">
      <c r="A1137" s="10">
        <v>195891</v>
      </c>
      <c r="B1137" s="20">
        <v>45002</v>
      </c>
      <c r="C1137" s="10" t="s">
        <v>439</v>
      </c>
      <c r="D1137" s="21">
        <v>10000</v>
      </c>
      <c r="E1137" s="10" t="s">
        <v>48</v>
      </c>
      <c r="F1137" s="10" t="s">
        <v>2329</v>
      </c>
      <c r="G1137" s="10" t="s">
        <v>12</v>
      </c>
      <c r="H1137" t="s">
        <v>17</v>
      </c>
      <c r="I1137" s="10" t="s">
        <v>14</v>
      </c>
      <c r="J1137" s="10" t="s">
        <v>187</v>
      </c>
    </row>
    <row r="1138" spans="1:10" x14ac:dyDescent="0.3">
      <c r="A1138" s="10">
        <v>195883</v>
      </c>
      <c r="B1138" s="20">
        <v>45002</v>
      </c>
      <c r="C1138" s="10" t="s">
        <v>675</v>
      </c>
      <c r="D1138" s="21">
        <v>2500</v>
      </c>
      <c r="E1138" s="10" t="s">
        <v>10</v>
      </c>
      <c r="F1138" s="10" t="s">
        <v>2309</v>
      </c>
      <c r="G1138" s="10" t="s">
        <v>88</v>
      </c>
      <c r="H1138" t="s">
        <v>17</v>
      </c>
      <c r="I1138" s="10" t="s">
        <v>14</v>
      </c>
      <c r="J1138" s="10" t="s">
        <v>187</v>
      </c>
    </row>
    <row r="1139" spans="1:10" x14ac:dyDescent="0.3">
      <c r="A1139" s="10">
        <v>195887</v>
      </c>
      <c r="B1139" s="20">
        <v>45002</v>
      </c>
      <c r="C1139" s="10" t="s">
        <v>1316</v>
      </c>
      <c r="D1139" s="21">
        <v>5000</v>
      </c>
      <c r="E1139" s="10" t="s">
        <v>10</v>
      </c>
      <c r="F1139" s="10" t="s">
        <v>2309</v>
      </c>
      <c r="G1139" s="10" t="s">
        <v>12</v>
      </c>
      <c r="H1139" t="s">
        <v>13</v>
      </c>
      <c r="I1139" s="10" t="s">
        <v>14</v>
      </c>
      <c r="J1139" s="10" t="s">
        <v>82</v>
      </c>
    </row>
    <row r="1140" spans="1:10" x14ac:dyDescent="0.3">
      <c r="A1140" s="10">
        <v>195890</v>
      </c>
      <c r="B1140" s="20">
        <v>45002</v>
      </c>
      <c r="C1140" s="10" t="s">
        <v>2095</v>
      </c>
      <c r="D1140" s="21">
        <v>1000</v>
      </c>
      <c r="E1140" s="10" t="s">
        <v>10</v>
      </c>
      <c r="F1140" s="10" t="s">
        <v>2311</v>
      </c>
      <c r="G1140" s="10" t="s">
        <v>12</v>
      </c>
      <c r="H1140" t="s">
        <v>17</v>
      </c>
      <c r="I1140" s="10" t="s">
        <v>14</v>
      </c>
      <c r="J1140" s="10" t="s">
        <v>480</v>
      </c>
    </row>
    <row r="1141" spans="1:10" x14ac:dyDescent="0.3">
      <c r="A1141" s="10">
        <v>195896</v>
      </c>
      <c r="B1141" s="20">
        <v>45003</v>
      </c>
      <c r="C1141" s="10" t="s">
        <v>2066</v>
      </c>
      <c r="D1141" s="21">
        <v>2000</v>
      </c>
      <c r="E1141" s="10" t="s">
        <v>10</v>
      </c>
      <c r="F1141" s="10" t="s">
        <v>2329</v>
      </c>
      <c r="G1141" s="10" t="s">
        <v>12</v>
      </c>
      <c r="H1141" t="s">
        <v>19</v>
      </c>
      <c r="I1141" s="10" t="s">
        <v>14</v>
      </c>
      <c r="J1141" s="10" t="s">
        <v>2067</v>
      </c>
    </row>
    <row r="1142" spans="1:10" x14ac:dyDescent="0.3">
      <c r="A1142" s="10">
        <v>195894</v>
      </c>
      <c r="B1142" s="20">
        <v>45003</v>
      </c>
      <c r="C1142" s="10" t="s">
        <v>1129</v>
      </c>
      <c r="D1142" s="21">
        <v>5000</v>
      </c>
      <c r="E1142" s="10" t="s">
        <v>10</v>
      </c>
      <c r="F1142" s="10" t="s">
        <v>2311</v>
      </c>
      <c r="G1142" s="10" t="s">
        <v>12</v>
      </c>
      <c r="H1142" t="s">
        <v>17</v>
      </c>
      <c r="I1142" s="10" t="s">
        <v>14</v>
      </c>
      <c r="J1142" s="10" t="s">
        <v>489</v>
      </c>
    </row>
    <row r="1143" spans="1:10" x14ac:dyDescent="0.3">
      <c r="A1143" s="10">
        <v>195895</v>
      </c>
      <c r="B1143" s="20">
        <v>45003</v>
      </c>
      <c r="C1143" s="10" t="s">
        <v>190</v>
      </c>
      <c r="D1143" s="21">
        <v>50000</v>
      </c>
      <c r="E1143" s="10" t="s">
        <v>48</v>
      </c>
      <c r="F1143" s="10" t="s">
        <v>2309</v>
      </c>
      <c r="G1143" s="10" t="s">
        <v>12</v>
      </c>
      <c r="H1143" t="s">
        <v>17</v>
      </c>
      <c r="I1143" s="10" t="s">
        <v>14</v>
      </c>
      <c r="J1143" s="10" t="s">
        <v>74</v>
      </c>
    </row>
    <row r="1144" spans="1:10" x14ac:dyDescent="0.3">
      <c r="A1144" s="10">
        <v>195893</v>
      </c>
      <c r="B1144" s="20">
        <v>45003</v>
      </c>
      <c r="C1144" s="10" t="s">
        <v>1890</v>
      </c>
      <c r="D1144" s="21">
        <v>5000</v>
      </c>
      <c r="E1144" s="10" t="s">
        <v>10</v>
      </c>
      <c r="F1144" s="10" t="s">
        <v>2307</v>
      </c>
      <c r="G1144" s="10" t="s">
        <v>12</v>
      </c>
      <c r="H1144" t="s">
        <v>19</v>
      </c>
      <c r="I1144" s="10" t="s">
        <v>14</v>
      </c>
      <c r="J1144" s="10" t="s">
        <v>1919</v>
      </c>
    </row>
    <row r="1145" spans="1:10" x14ac:dyDescent="0.3">
      <c r="A1145" s="10">
        <v>195892</v>
      </c>
      <c r="B1145" s="20">
        <v>45003</v>
      </c>
      <c r="C1145" s="10" t="s">
        <v>1890</v>
      </c>
      <c r="D1145" s="21">
        <v>5000</v>
      </c>
      <c r="E1145" s="10" t="s">
        <v>10</v>
      </c>
      <c r="F1145" s="10" t="s">
        <v>2307</v>
      </c>
      <c r="G1145" s="10" t="s">
        <v>12</v>
      </c>
      <c r="H1145" t="s">
        <v>13</v>
      </c>
      <c r="I1145" s="10" t="s">
        <v>14</v>
      </c>
      <c r="J1145" s="10" t="s">
        <v>1919</v>
      </c>
    </row>
    <row r="1146" spans="1:10" x14ac:dyDescent="0.3">
      <c r="A1146" s="10">
        <v>196108</v>
      </c>
      <c r="B1146" s="20">
        <v>45003</v>
      </c>
      <c r="C1146" s="10" t="s">
        <v>16</v>
      </c>
      <c r="D1146" s="21">
        <v>3000</v>
      </c>
      <c r="E1146" s="10" t="s">
        <v>10</v>
      </c>
      <c r="F1146" s="10" t="s">
        <v>2307</v>
      </c>
      <c r="G1146" s="10" t="s">
        <v>12</v>
      </c>
      <c r="H1146" t="s">
        <v>19</v>
      </c>
      <c r="I1146" s="10" t="s">
        <v>14</v>
      </c>
      <c r="J1146" s="10" t="s">
        <v>149</v>
      </c>
    </row>
    <row r="1147" spans="1:10" x14ac:dyDescent="0.3">
      <c r="A1147" s="10">
        <v>196102</v>
      </c>
      <c r="B1147" s="20">
        <v>45003</v>
      </c>
      <c r="C1147" s="10" t="s">
        <v>1802</v>
      </c>
      <c r="D1147" s="21">
        <v>5000</v>
      </c>
      <c r="E1147" s="10" t="s">
        <v>10</v>
      </c>
      <c r="F1147" s="10" t="s">
        <v>2307</v>
      </c>
      <c r="G1147" s="10" t="s">
        <v>12</v>
      </c>
      <c r="H1147" t="s">
        <v>13</v>
      </c>
      <c r="I1147" s="10" t="s">
        <v>14</v>
      </c>
      <c r="J1147" s="10" t="s">
        <v>1920</v>
      </c>
    </row>
    <row r="1148" spans="1:10" x14ac:dyDescent="0.3">
      <c r="A1148" s="10">
        <v>196101</v>
      </c>
      <c r="B1148" s="20">
        <v>45003</v>
      </c>
      <c r="C1148" s="10" t="s">
        <v>1802</v>
      </c>
      <c r="D1148" s="21">
        <v>3000</v>
      </c>
      <c r="E1148" s="10" t="s">
        <v>10</v>
      </c>
      <c r="F1148" s="10" t="s">
        <v>2307</v>
      </c>
      <c r="G1148" s="10" t="s">
        <v>12</v>
      </c>
      <c r="H1148" t="s">
        <v>19</v>
      </c>
      <c r="I1148" s="10" t="s">
        <v>14</v>
      </c>
      <c r="J1148" s="10" t="s">
        <v>990</v>
      </c>
    </row>
    <row r="1149" spans="1:10" x14ac:dyDescent="0.3">
      <c r="A1149" s="10">
        <v>195910</v>
      </c>
      <c r="B1149" s="20">
        <v>45005</v>
      </c>
      <c r="C1149" s="10" t="s">
        <v>671</v>
      </c>
      <c r="D1149" s="21">
        <v>5000</v>
      </c>
      <c r="E1149" s="10" t="s">
        <v>10</v>
      </c>
      <c r="F1149" s="10" t="s">
        <v>2309</v>
      </c>
      <c r="G1149" s="10" t="s">
        <v>12</v>
      </c>
      <c r="H1149" t="s">
        <v>19</v>
      </c>
      <c r="I1149" s="10" t="s">
        <v>14</v>
      </c>
      <c r="J1149" s="10" t="s">
        <v>1382</v>
      </c>
    </row>
    <row r="1150" spans="1:10" x14ac:dyDescent="0.3">
      <c r="A1150" s="10">
        <v>195919</v>
      </c>
      <c r="B1150" s="20">
        <v>45005</v>
      </c>
      <c r="C1150" s="10" t="s">
        <v>692</v>
      </c>
      <c r="D1150" s="21">
        <v>5000</v>
      </c>
      <c r="E1150" s="10" t="s">
        <v>10</v>
      </c>
      <c r="F1150" s="10" t="s">
        <v>2309</v>
      </c>
      <c r="G1150" s="10" t="s">
        <v>88</v>
      </c>
      <c r="H1150" t="s">
        <v>13</v>
      </c>
      <c r="I1150" s="10" t="s">
        <v>14</v>
      </c>
      <c r="J1150" s="10" t="s">
        <v>187</v>
      </c>
    </row>
    <row r="1151" spans="1:10" x14ac:dyDescent="0.3">
      <c r="A1151" s="10">
        <v>195911</v>
      </c>
      <c r="B1151" s="20">
        <v>45005</v>
      </c>
      <c r="C1151" s="10" t="s">
        <v>671</v>
      </c>
      <c r="D1151" s="21">
        <v>10000</v>
      </c>
      <c r="E1151" s="10" t="s">
        <v>10</v>
      </c>
      <c r="F1151" s="10" t="s">
        <v>2309</v>
      </c>
      <c r="G1151" s="10" t="s">
        <v>12</v>
      </c>
      <c r="H1151" t="s">
        <v>13</v>
      </c>
      <c r="I1151" s="10" t="s">
        <v>14</v>
      </c>
      <c r="J1151" s="10" t="s">
        <v>27</v>
      </c>
    </row>
    <row r="1152" spans="1:10" x14ac:dyDescent="0.3">
      <c r="A1152" s="10">
        <v>195921</v>
      </c>
      <c r="B1152" s="20">
        <v>45005</v>
      </c>
      <c r="C1152" s="10" t="s">
        <v>692</v>
      </c>
      <c r="D1152" s="21">
        <v>3000</v>
      </c>
      <c r="E1152" s="10" t="s">
        <v>10</v>
      </c>
      <c r="F1152" s="10" t="s">
        <v>2309</v>
      </c>
      <c r="G1152" s="10" t="s">
        <v>88</v>
      </c>
      <c r="H1152" t="s">
        <v>17</v>
      </c>
      <c r="I1152" s="10" t="s">
        <v>14</v>
      </c>
      <c r="J1152" s="10" t="s">
        <v>82</v>
      </c>
    </row>
    <row r="1153" spans="1:10" x14ac:dyDescent="0.3">
      <c r="A1153" s="10">
        <v>195920</v>
      </c>
      <c r="B1153" s="20">
        <v>45005</v>
      </c>
      <c r="C1153" s="10" t="s">
        <v>692</v>
      </c>
      <c r="D1153" s="21">
        <v>2000</v>
      </c>
      <c r="E1153" s="10" t="s">
        <v>10</v>
      </c>
      <c r="F1153" s="10" t="s">
        <v>2309</v>
      </c>
      <c r="G1153" s="10" t="s">
        <v>88</v>
      </c>
      <c r="H1153" t="s">
        <v>13</v>
      </c>
      <c r="I1153" s="10" t="s">
        <v>14</v>
      </c>
      <c r="J1153" s="10" t="s">
        <v>82</v>
      </c>
    </row>
    <row r="1154" spans="1:10" x14ac:dyDescent="0.3">
      <c r="A1154" s="10">
        <v>195912</v>
      </c>
      <c r="B1154" s="20">
        <v>45005</v>
      </c>
      <c r="C1154" s="10" t="s">
        <v>1312</v>
      </c>
      <c r="D1154" s="21">
        <v>3000</v>
      </c>
      <c r="E1154" s="10" t="s">
        <v>10</v>
      </c>
      <c r="F1154" s="10" t="s">
        <v>2309</v>
      </c>
      <c r="G1154" s="10" t="s">
        <v>88</v>
      </c>
      <c r="H1154" t="s">
        <v>17</v>
      </c>
      <c r="I1154" s="10" t="s">
        <v>14</v>
      </c>
      <c r="J1154" s="10" t="s">
        <v>258</v>
      </c>
    </row>
    <row r="1155" spans="1:10" x14ac:dyDescent="0.3">
      <c r="A1155" s="10">
        <v>195934</v>
      </c>
      <c r="B1155" s="20">
        <v>45005</v>
      </c>
      <c r="C1155" s="10" t="s">
        <v>2094</v>
      </c>
      <c r="D1155" s="21">
        <v>5000</v>
      </c>
      <c r="E1155" s="10" t="s">
        <v>10</v>
      </c>
      <c r="F1155" s="10" t="s">
        <v>2311</v>
      </c>
      <c r="G1155" s="10" t="s">
        <v>12</v>
      </c>
      <c r="H1155" t="s">
        <v>19</v>
      </c>
      <c r="I1155" s="10" t="s">
        <v>14</v>
      </c>
      <c r="J1155" s="10" t="s">
        <v>399</v>
      </c>
    </row>
    <row r="1156" spans="1:10" x14ac:dyDescent="0.3">
      <c r="A1156" s="10">
        <v>195933</v>
      </c>
      <c r="B1156" s="20">
        <v>45005</v>
      </c>
      <c r="C1156" s="10" t="s">
        <v>2094</v>
      </c>
      <c r="D1156" s="21">
        <v>2500</v>
      </c>
      <c r="E1156" s="10" t="s">
        <v>10</v>
      </c>
      <c r="F1156" s="10" t="s">
        <v>2311</v>
      </c>
      <c r="G1156" s="10" t="s">
        <v>12</v>
      </c>
      <c r="H1156" t="s">
        <v>19</v>
      </c>
      <c r="I1156" s="10" t="s">
        <v>14</v>
      </c>
      <c r="J1156" s="10" t="s">
        <v>585</v>
      </c>
    </row>
    <row r="1157" spans="1:10" x14ac:dyDescent="0.3">
      <c r="A1157" s="10">
        <v>195935</v>
      </c>
      <c r="B1157" s="20">
        <v>45005</v>
      </c>
      <c r="C1157" s="10" t="s">
        <v>535</v>
      </c>
      <c r="D1157" s="21">
        <v>5000</v>
      </c>
      <c r="E1157" s="10" t="s">
        <v>10</v>
      </c>
      <c r="F1157" s="10" t="s">
        <v>2311</v>
      </c>
      <c r="G1157" s="10" t="s">
        <v>12</v>
      </c>
      <c r="H1157" t="s">
        <v>13</v>
      </c>
      <c r="I1157" s="10" t="s">
        <v>14</v>
      </c>
      <c r="J1157" s="10" t="s">
        <v>134</v>
      </c>
    </row>
    <row r="1158" spans="1:10" x14ac:dyDescent="0.3">
      <c r="A1158" s="10">
        <v>195909</v>
      </c>
      <c r="B1158" s="20">
        <v>45005</v>
      </c>
      <c r="C1158" s="10" t="s">
        <v>671</v>
      </c>
      <c r="D1158" s="21">
        <v>10000</v>
      </c>
      <c r="E1158" s="10" t="s">
        <v>10</v>
      </c>
      <c r="F1158" s="10" t="s">
        <v>2309</v>
      </c>
      <c r="G1158" s="10" t="s">
        <v>12</v>
      </c>
      <c r="H1158" t="s">
        <v>19</v>
      </c>
      <c r="I1158" s="10" t="s">
        <v>14</v>
      </c>
      <c r="J1158" s="10" t="s">
        <v>28</v>
      </c>
    </row>
    <row r="1159" spans="1:10" x14ac:dyDescent="0.3">
      <c r="A1159" s="10">
        <v>195931</v>
      </c>
      <c r="B1159" s="20">
        <v>45005</v>
      </c>
      <c r="C1159" s="10" t="s">
        <v>731</v>
      </c>
      <c r="D1159" s="21">
        <v>25000</v>
      </c>
      <c r="E1159" s="10" t="s">
        <v>48</v>
      </c>
      <c r="F1159" s="10" t="s">
        <v>2309</v>
      </c>
      <c r="G1159" s="10" t="s">
        <v>12</v>
      </c>
      <c r="H1159" t="s">
        <v>17</v>
      </c>
      <c r="I1159" s="10" t="s">
        <v>14</v>
      </c>
      <c r="J1159" s="10" t="s">
        <v>36</v>
      </c>
    </row>
    <row r="1160" spans="1:10" x14ac:dyDescent="0.3">
      <c r="A1160" s="10">
        <v>195923</v>
      </c>
      <c r="B1160" s="20">
        <v>45005</v>
      </c>
      <c r="C1160" s="10" t="s">
        <v>1771</v>
      </c>
      <c r="D1160" s="21">
        <v>10000</v>
      </c>
      <c r="E1160" s="10" t="s">
        <v>48</v>
      </c>
      <c r="F1160" s="10" t="s">
        <v>2309</v>
      </c>
      <c r="G1160" s="10" t="s">
        <v>12</v>
      </c>
      <c r="H1160" t="s">
        <v>17</v>
      </c>
      <c r="I1160" s="10" t="s">
        <v>14</v>
      </c>
      <c r="J1160" s="10" t="s">
        <v>624</v>
      </c>
    </row>
    <row r="1161" spans="1:10" x14ac:dyDescent="0.3">
      <c r="A1161" s="10">
        <v>195928</v>
      </c>
      <c r="B1161" s="20">
        <v>45005</v>
      </c>
      <c r="C1161" s="10" t="s">
        <v>1760</v>
      </c>
      <c r="D1161" s="21">
        <v>300000</v>
      </c>
      <c r="E1161" s="10" t="s">
        <v>48</v>
      </c>
      <c r="F1161" s="10" t="s">
        <v>2317</v>
      </c>
      <c r="G1161" s="10" t="s">
        <v>12</v>
      </c>
      <c r="H1161" t="s">
        <v>17</v>
      </c>
      <c r="I1161" s="10" t="s">
        <v>14</v>
      </c>
      <c r="J1161" s="10" t="s">
        <v>2247</v>
      </c>
    </row>
    <row r="1162" spans="1:10" x14ac:dyDescent="0.3">
      <c r="A1162" s="10">
        <v>195927</v>
      </c>
      <c r="B1162" s="20">
        <v>45005</v>
      </c>
      <c r="C1162" s="10" t="s">
        <v>1760</v>
      </c>
      <c r="D1162" s="21">
        <v>300000</v>
      </c>
      <c r="E1162" s="10" t="s">
        <v>48</v>
      </c>
      <c r="F1162" s="10" t="s">
        <v>2317</v>
      </c>
      <c r="G1162" s="10" t="s">
        <v>12</v>
      </c>
      <c r="H1162" t="s">
        <v>17</v>
      </c>
      <c r="I1162" s="10" t="s">
        <v>14</v>
      </c>
      <c r="J1162" s="10" t="s">
        <v>1447</v>
      </c>
    </row>
    <row r="1163" spans="1:10" x14ac:dyDescent="0.3">
      <c r="A1163" s="10">
        <v>195924</v>
      </c>
      <c r="B1163" s="20">
        <v>45005</v>
      </c>
      <c r="C1163" s="10" t="s">
        <v>1760</v>
      </c>
      <c r="D1163" s="21">
        <v>200000</v>
      </c>
      <c r="E1163" s="10" t="s">
        <v>48</v>
      </c>
      <c r="F1163" s="10" t="s">
        <v>2317</v>
      </c>
      <c r="G1163" s="10" t="s">
        <v>12</v>
      </c>
      <c r="H1163" t="s">
        <v>17</v>
      </c>
      <c r="I1163" s="10" t="s">
        <v>14</v>
      </c>
      <c r="J1163" s="10" t="s">
        <v>814</v>
      </c>
    </row>
    <row r="1164" spans="1:10" x14ac:dyDescent="0.3">
      <c r="A1164" s="10">
        <v>195929</v>
      </c>
      <c r="B1164" s="20">
        <v>45005</v>
      </c>
      <c r="C1164" s="10" t="s">
        <v>2248</v>
      </c>
      <c r="D1164" s="21">
        <v>200000</v>
      </c>
      <c r="E1164" s="10" t="s">
        <v>48</v>
      </c>
      <c r="F1164" s="10" t="s">
        <v>2317</v>
      </c>
      <c r="G1164" s="10" t="s">
        <v>12</v>
      </c>
      <c r="H1164" t="s">
        <v>17</v>
      </c>
      <c r="I1164" s="10" t="s">
        <v>14</v>
      </c>
      <c r="J1164" s="10" t="s">
        <v>816</v>
      </c>
    </row>
    <row r="1165" spans="1:10" x14ac:dyDescent="0.3">
      <c r="A1165" s="10">
        <v>195925</v>
      </c>
      <c r="B1165" s="20">
        <v>45005</v>
      </c>
      <c r="C1165" s="10" t="s">
        <v>1760</v>
      </c>
      <c r="D1165" s="21">
        <v>300000</v>
      </c>
      <c r="E1165" s="10" t="s">
        <v>48</v>
      </c>
      <c r="F1165" s="10" t="s">
        <v>2317</v>
      </c>
      <c r="G1165" s="10" t="s">
        <v>12</v>
      </c>
      <c r="H1165" t="s">
        <v>17</v>
      </c>
      <c r="I1165" s="10" t="s">
        <v>14</v>
      </c>
      <c r="J1165" s="10" t="s">
        <v>824</v>
      </c>
    </row>
    <row r="1166" spans="1:10" x14ac:dyDescent="0.3">
      <c r="A1166" s="10">
        <v>195926</v>
      </c>
      <c r="B1166" s="20">
        <v>45005</v>
      </c>
      <c r="C1166" s="10" t="s">
        <v>1760</v>
      </c>
      <c r="D1166" s="21">
        <v>300000</v>
      </c>
      <c r="E1166" s="10" t="s">
        <v>48</v>
      </c>
      <c r="F1166" s="10" t="s">
        <v>2317</v>
      </c>
      <c r="G1166" s="10" t="s">
        <v>12</v>
      </c>
      <c r="H1166" t="s">
        <v>17</v>
      </c>
      <c r="I1166" s="10" t="s">
        <v>14</v>
      </c>
      <c r="J1166" s="10" t="s">
        <v>1550</v>
      </c>
    </row>
    <row r="1167" spans="1:10" x14ac:dyDescent="0.3">
      <c r="A1167" s="10">
        <v>195908</v>
      </c>
      <c r="B1167" s="20">
        <v>45005</v>
      </c>
      <c r="C1167" s="10" t="s">
        <v>671</v>
      </c>
      <c r="D1167" s="21">
        <v>5000</v>
      </c>
      <c r="E1167" s="10" t="s">
        <v>10</v>
      </c>
      <c r="F1167" s="10" t="s">
        <v>2309</v>
      </c>
      <c r="G1167" s="10" t="s">
        <v>12</v>
      </c>
      <c r="H1167" t="s">
        <v>19</v>
      </c>
      <c r="I1167" s="10" t="s">
        <v>14</v>
      </c>
      <c r="J1167" s="10" t="s">
        <v>694</v>
      </c>
    </row>
    <row r="1168" spans="1:10" x14ac:dyDescent="0.3">
      <c r="A1168" s="10">
        <v>195922</v>
      </c>
      <c r="B1168" s="20">
        <v>45005</v>
      </c>
      <c r="C1168" s="10" t="s">
        <v>1771</v>
      </c>
      <c r="D1168" s="21">
        <v>10000</v>
      </c>
      <c r="E1168" s="10" t="s">
        <v>48</v>
      </c>
      <c r="F1168" s="10" t="s">
        <v>2309</v>
      </c>
      <c r="G1168" s="10" t="s">
        <v>12</v>
      </c>
      <c r="H1168" t="s">
        <v>17</v>
      </c>
      <c r="I1168" s="10" t="s">
        <v>14</v>
      </c>
      <c r="J1168" s="10" t="s">
        <v>743</v>
      </c>
    </row>
    <row r="1169" spans="1:10" x14ac:dyDescent="0.3">
      <c r="A1169" s="10">
        <v>195913</v>
      </c>
      <c r="B1169" s="20">
        <v>45005</v>
      </c>
      <c r="C1169" s="10" t="s">
        <v>1312</v>
      </c>
      <c r="D1169" s="21">
        <v>3000</v>
      </c>
      <c r="E1169" s="10" t="s">
        <v>10</v>
      </c>
      <c r="F1169" s="10" t="s">
        <v>2309</v>
      </c>
      <c r="G1169" s="10" t="s">
        <v>88</v>
      </c>
      <c r="H1169" t="s">
        <v>17</v>
      </c>
      <c r="I1169" s="10" t="s">
        <v>14</v>
      </c>
      <c r="J1169" s="10" t="s">
        <v>84</v>
      </c>
    </row>
    <row r="1170" spans="1:10" x14ac:dyDescent="0.3">
      <c r="A1170" s="10">
        <v>195898</v>
      </c>
      <c r="B1170" s="20">
        <v>45005</v>
      </c>
      <c r="C1170" s="10" t="s">
        <v>731</v>
      </c>
      <c r="D1170" s="21">
        <v>25000</v>
      </c>
      <c r="E1170" s="10" t="s">
        <v>48</v>
      </c>
      <c r="F1170" s="10" t="s">
        <v>2309</v>
      </c>
      <c r="G1170" s="10" t="s">
        <v>12</v>
      </c>
      <c r="H1170" t="s">
        <v>17</v>
      </c>
      <c r="I1170" s="10" t="s">
        <v>14</v>
      </c>
      <c r="J1170" s="10" t="s">
        <v>36</v>
      </c>
    </row>
    <row r="1171" spans="1:10" x14ac:dyDescent="0.3">
      <c r="A1171" s="10">
        <v>195897</v>
      </c>
      <c r="B1171" s="20">
        <v>45005</v>
      </c>
      <c r="C1171" s="10" t="s">
        <v>1697</v>
      </c>
      <c r="D1171" s="21">
        <v>7000</v>
      </c>
      <c r="E1171" s="10" t="s">
        <v>10</v>
      </c>
      <c r="F1171" s="10" t="s">
        <v>2309</v>
      </c>
      <c r="G1171" s="10" t="s">
        <v>12</v>
      </c>
      <c r="H1171" t="s">
        <v>13</v>
      </c>
      <c r="I1171" s="10" t="s">
        <v>14</v>
      </c>
      <c r="J1171" s="10" t="s">
        <v>27</v>
      </c>
    </row>
    <row r="1172" spans="1:10" x14ac:dyDescent="0.3">
      <c r="A1172" s="10">
        <v>195932</v>
      </c>
      <c r="B1172" s="20">
        <v>45005</v>
      </c>
      <c r="C1172" s="10" t="s">
        <v>2094</v>
      </c>
      <c r="D1172" s="21">
        <v>3000</v>
      </c>
      <c r="E1172" s="10" t="s">
        <v>10</v>
      </c>
      <c r="F1172" s="10" t="s">
        <v>2311</v>
      </c>
      <c r="G1172" s="10" t="s">
        <v>12</v>
      </c>
      <c r="H1172" t="s">
        <v>17</v>
      </c>
      <c r="I1172" s="10" t="s">
        <v>14</v>
      </c>
      <c r="J1172" s="10" t="s">
        <v>480</v>
      </c>
    </row>
    <row r="1173" spans="1:10" x14ac:dyDescent="0.3">
      <c r="A1173" s="10">
        <v>196104</v>
      </c>
      <c r="B1173" s="20">
        <v>45005</v>
      </c>
      <c r="C1173" s="10" t="s">
        <v>125</v>
      </c>
      <c r="D1173" s="21">
        <v>5000</v>
      </c>
      <c r="E1173" s="10" t="s">
        <v>10</v>
      </c>
      <c r="F1173" s="10" t="s">
        <v>2307</v>
      </c>
      <c r="G1173" s="10" t="s">
        <v>12</v>
      </c>
      <c r="H1173" t="s">
        <v>19</v>
      </c>
      <c r="I1173" s="10" t="s">
        <v>14</v>
      </c>
      <c r="J1173" s="10" t="s">
        <v>1925</v>
      </c>
    </row>
    <row r="1174" spans="1:10" x14ac:dyDescent="0.3">
      <c r="A1174" s="10">
        <v>196129</v>
      </c>
      <c r="B1174" s="20">
        <v>45005</v>
      </c>
      <c r="C1174" s="10" t="s">
        <v>1574</v>
      </c>
      <c r="D1174" s="21">
        <v>2500</v>
      </c>
      <c r="E1174" s="10" t="s">
        <v>10</v>
      </c>
      <c r="F1174" s="10" t="s">
        <v>2307</v>
      </c>
      <c r="G1174" s="10" t="s">
        <v>12</v>
      </c>
      <c r="H1174" t="s">
        <v>19</v>
      </c>
      <c r="I1174" s="10" t="s">
        <v>14</v>
      </c>
      <c r="J1174" s="10" t="s">
        <v>1924</v>
      </c>
    </row>
    <row r="1175" spans="1:10" x14ac:dyDescent="0.3">
      <c r="A1175" s="10">
        <v>196128</v>
      </c>
      <c r="B1175" s="20">
        <v>45005</v>
      </c>
      <c r="C1175" s="10" t="s">
        <v>1574</v>
      </c>
      <c r="D1175" s="21">
        <v>2000</v>
      </c>
      <c r="E1175" s="10" t="s">
        <v>10</v>
      </c>
      <c r="F1175" s="10" t="s">
        <v>2307</v>
      </c>
      <c r="G1175" s="10" t="s">
        <v>12</v>
      </c>
      <c r="H1175" t="s">
        <v>13</v>
      </c>
      <c r="I1175" s="10" t="s">
        <v>14</v>
      </c>
      <c r="J1175" s="10" t="s">
        <v>347</v>
      </c>
    </row>
    <row r="1176" spans="1:10" x14ac:dyDescent="0.3">
      <c r="A1176" s="10">
        <v>195914</v>
      </c>
      <c r="B1176" s="20">
        <v>45005</v>
      </c>
      <c r="C1176" s="10" t="s">
        <v>1929</v>
      </c>
      <c r="D1176" s="21">
        <v>10000</v>
      </c>
      <c r="E1176" s="10" t="s">
        <v>48</v>
      </c>
      <c r="F1176" s="10" t="s">
        <v>2307</v>
      </c>
      <c r="G1176" s="10" t="s">
        <v>12</v>
      </c>
      <c r="H1176" t="s">
        <v>17</v>
      </c>
      <c r="I1176" s="10" t="s">
        <v>14</v>
      </c>
      <c r="J1176" s="10" t="s">
        <v>22</v>
      </c>
    </row>
    <row r="1177" spans="1:10" x14ac:dyDescent="0.3">
      <c r="A1177" s="10">
        <v>196114</v>
      </c>
      <c r="B1177" s="20">
        <v>45005</v>
      </c>
      <c r="C1177" s="10" t="s">
        <v>924</v>
      </c>
      <c r="D1177" s="21">
        <v>3000</v>
      </c>
      <c r="E1177" s="10" t="s">
        <v>10</v>
      </c>
      <c r="F1177" s="10" t="s">
        <v>2307</v>
      </c>
      <c r="G1177" s="10" t="s">
        <v>12</v>
      </c>
      <c r="H1177" t="s">
        <v>19</v>
      </c>
      <c r="I1177" s="10" t="s">
        <v>14</v>
      </c>
      <c r="J1177" s="10" t="s">
        <v>1928</v>
      </c>
    </row>
    <row r="1178" spans="1:10" x14ac:dyDescent="0.3">
      <c r="A1178" s="10">
        <v>196113</v>
      </c>
      <c r="B1178" s="20">
        <v>45005</v>
      </c>
      <c r="C1178" s="10" t="s">
        <v>1926</v>
      </c>
      <c r="D1178" s="21">
        <v>5000</v>
      </c>
      <c r="E1178" s="10" t="s">
        <v>10</v>
      </c>
      <c r="F1178" s="10" t="s">
        <v>2307</v>
      </c>
      <c r="G1178" s="10" t="s">
        <v>12</v>
      </c>
      <c r="H1178" t="s">
        <v>19</v>
      </c>
      <c r="I1178" s="10" t="s">
        <v>14</v>
      </c>
      <c r="J1178" s="10" t="s">
        <v>1927</v>
      </c>
    </row>
    <row r="1179" spans="1:10" x14ac:dyDescent="0.3">
      <c r="A1179" s="10">
        <v>196166</v>
      </c>
      <c r="B1179" s="20">
        <v>45005</v>
      </c>
      <c r="C1179" s="10" t="s">
        <v>1921</v>
      </c>
      <c r="D1179" s="21">
        <v>3000</v>
      </c>
      <c r="E1179" s="10" t="s">
        <v>10</v>
      </c>
      <c r="F1179" s="10" t="s">
        <v>2307</v>
      </c>
      <c r="G1179" s="10" t="s">
        <v>12</v>
      </c>
      <c r="H1179" t="s">
        <v>13</v>
      </c>
      <c r="I1179" s="10" t="s">
        <v>14</v>
      </c>
      <c r="J1179" s="10" t="s">
        <v>174</v>
      </c>
    </row>
    <row r="1180" spans="1:10" x14ac:dyDescent="0.3">
      <c r="A1180" s="10">
        <v>196105</v>
      </c>
      <c r="B1180" s="20">
        <v>45005</v>
      </c>
      <c r="C1180" s="10" t="s">
        <v>1872</v>
      </c>
      <c r="D1180" s="21">
        <v>4000</v>
      </c>
      <c r="E1180" s="10" t="s">
        <v>10</v>
      </c>
      <c r="F1180" s="10" t="s">
        <v>2307</v>
      </c>
      <c r="G1180" s="10" t="s">
        <v>12</v>
      </c>
      <c r="H1180" t="s">
        <v>19</v>
      </c>
      <c r="I1180" s="10" t="s">
        <v>14</v>
      </c>
      <c r="J1180" s="10" t="s">
        <v>149</v>
      </c>
    </row>
    <row r="1181" spans="1:10" x14ac:dyDescent="0.3">
      <c r="A1181" s="10">
        <v>196106</v>
      </c>
      <c r="B1181" s="20">
        <v>45005</v>
      </c>
      <c r="C1181" s="10" t="s">
        <v>1872</v>
      </c>
      <c r="D1181" s="21">
        <v>40000</v>
      </c>
      <c r="E1181" s="10" t="s">
        <v>10</v>
      </c>
      <c r="F1181" s="10" t="s">
        <v>2307</v>
      </c>
      <c r="G1181" s="10" t="s">
        <v>12</v>
      </c>
      <c r="H1181" t="s">
        <v>19</v>
      </c>
      <c r="I1181" s="10" t="s">
        <v>14</v>
      </c>
      <c r="J1181" s="10" t="s">
        <v>1542</v>
      </c>
    </row>
    <row r="1182" spans="1:10" x14ac:dyDescent="0.3">
      <c r="A1182" s="10">
        <v>196127</v>
      </c>
      <c r="B1182" s="20">
        <v>45005</v>
      </c>
      <c r="C1182" s="10" t="s">
        <v>1922</v>
      </c>
      <c r="D1182" s="21">
        <v>2000</v>
      </c>
      <c r="E1182" s="10" t="s">
        <v>10</v>
      </c>
      <c r="F1182" s="10" t="s">
        <v>2307</v>
      </c>
      <c r="G1182" s="10" t="s">
        <v>12</v>
      </c>
      <c r="H1182" t="s">
        <v>19</v>
      </c>
      <c r="I1182" s="10" t="s">
        <v>14</v>
      </c>
      <c r="J1182" s="10" t="s">
        <v>1923</v>
      </c>
    </row>
    <row r="1183" spans="1:10" x14ac:dyDescent="0.3">
      <c r="A1183" s="10">
        <v>196126</v>
      </c>
      <c r="B1183" s="20">
        <v>45005</v>
      </c>
      <c r="C1183" s="10" t="s">
        <v>1922</v>
      </c>
      <c r="D1183" s="21">
        <v>5000</v>
      </c>
      <c r="E1183" s="10" t="s">
        <v>10</v>
      </c>
      <c r="F1183" s="10" t="s">
        <v>2307</v>
      </c>
      <c r="G1183" s="10" t="s">
        <v>12</v>
      </c>
      <c r="H1183" t="s">
        <v>19</v>
      </c>
      <c r="I1183" s="10" t="s">
        <v>14</v>
      </c>
      <c r="J1183" s="10" t="s">
        <v>1542</v>
      </c>
    </row>
    <row r="1184" spans="1:10" x14ac:dyDescent="0.3">
      <c r="A1184" s="10">
        <v>196167</v>
      </c>
      <c r="B1184" s="20">
        <v>45005</v>
      </c>
      <c r="C1184" s="10" t="s">
        <v>1921</v>
      </c>
      <c r="D1184" s="21">
        <v>3000</v>
      </c>
      <c r="E1184" s="10" t="s">
        <v>10</v>
      </c>
      <c r="F1184" s="10" t="s">
        <v>2307</v>
      </c>
      <c r="G1184" s="10" t="s">
        <v>12</v>
      </c>
      <c r="H1184" t="s">
        <v>13</v>
      </c>
      <c r="I1184" s="10" t="s">
        <v>14</v>
      </c>
      <c r="J1184" s="10" t="s">
        <v>22</v>
      </c>
    </row>
    <row r="1185" spans="1:10" x14ac:dyDescent="0.3">
      <c r="A1185" s="10">
        <v>196103</v>
      </c>
      <c r="B1185" s="20">
        <v>45005</v>
      </c>
      <c r="C1185" s="10" t="s">
        <v>1842</v>
      </c>
      <c r="D1185" s="21">
        <v>3000</v>
      </c>
      <c r="E1185" s="10" t="s">
        <v>10</v>
      </c>
      <c r="F1185" s="10" t="s">
        <v>2307</v>
      </c>
      <c r="G1185" s="10" t="s">
        <v>12</v>
      </c>
      <c r="H1185" t="s">
        <v>19</v>
      </c>
      <c r="I1185" s="10" t="s">
        <v>14</v>
      </c>
      <c r="J1185" s="10" t="s">
        <v>1930</v>
      </c>
    </row>
    <row r="1186" spans="1:10" x14ac:dyDescent="0.3">
      <c r="A1186" s="10">
        <v>195899</v>
      </c>
      <c r="B1186" s="20">
        <v>45005</v>
      </c>
      <c r="C1186" s="10" t="s">
        <v>2090</v>
      </c>
      <c r="D1186" s="21">
        <v>2000</v>
      </c>
      <c r="E1186" s="10" t="s">
        <v>10</v>
      </c>
      <c r="F1186" s="10" t="s">
        <v>2311</v>
      </c>
      <c r="G1186" s="10" t="s">
        <v>12</v>
      </c>
      <c r="H1186" t="s">
        <v>17</v>
      </c>
      <c r="I1186" s="10" t="s">
        <v>14</v>
      </c>
      <c r="J1186" s="10" t="s">
        <v>480</v>
      </c>
    </row>
    <row r="1187" spans="1:10" x14ac:dyDescent="0.3">
      <c r="A1187" s="10">
        <v>195902</v>
      </c>
      <c r="B1187" s="20">
        <v>45005</v>
      </c>
      <c r="C1187" s="10" t="s">
        <v>2089</v>
      </c>
      <c r="D1187" s="21">
        <v>1000</v>
      </c>
      <c r="E1187" s="10" t="s">
        <v>10</v>
      </c>
      <c r="F1187" s="10" t="s">
        <v>2311</v>
      </c>
      <c r="G1187" s="10" t="s">
        <v>12</v>
      </c>
      <c r="H1187" t="s">
        <v>17</v>
      </c>
      <c r="I1187" s="10" t="s">
        <v>14</v>
      </c>
      <c r="J1187" s="10" t="s">
        <v>401</v>
      </c>
    </row>
    <row r="1188" spans="1:10" x14ac:dyDescent="0.3">
      <c r="A1188" s="10">
        <v>195930</v>
      </c>
      <c r="B1188" s="20">
        <v>45005</v>
      </c>
      <c r="C1188" s="10" t="s">
        <v>1975</v>
      </c>
      <c r="D1188" s="21">
        <v>2500</v>
      </c>
      <c r="E1188" s="10" t="s">
        <v>10</v>
      </c>
      <c r="F1188" s="10" t="s">
        <v>2318</v>
      </c>
      <c r="G1188" s="10" t="s">
        <v>12</v>
      </c>
      <c r="H1188" t="s">
        <v>13</v>
      </c>
      <c r="I1188" s="10" t="s">
        <v>14</v>
      </c>
      <c r="J1188" s="10" t="s">
        <v>24</v>
      </c>
    </row>
    <row r="1189" spans="1:10" x14ac:dyDescent="0.3">
      <c r="A1189" s="10">
        <v>195936</v>
      </c>
      <c r="B1189" s="20">
        <v>45005</v>
      </c>
      <c r="C1189" s="10" t="s">
        <v>2093</v>
      </c>
      <c r="D1189" s="21">
        <v>2000</v>
      </c>
      <c r="E1189" s="10" t="s">
        <v>10</v>
      </c>
      <c r="F1189" s="10" t="s">
        <v>2311</v>
      </c>
      <c r="G1189" s="10" t="s">
        <v>12</v>
      </c>
      <c r="H1189" t="s">
        <v>19</v>
      </c>
      <c r="I1189" s="10" t="s">
        <v>14</v>
      </c>
      <c r="J1189" s="10" t="s">
        <v>585</v>
      </c>
    </row>
    <row r="1190" spans="1:10" x14ac:dyDescent="0.3">
      <c r="A1190" s="10">
        <v>195901</v>
      </c>
      <c r="B1190" s="20">
        <v>45005</v>
      </c>
      <c r="C1190" s="10" t="s">
        <v>2090</v>
      </c>
      <c r="D1190" s="21">
        <v>4000</v>
      </c>
      <c r="E1190" s="10" t="s">
        <v>10</v>
      </c>
      <c r="F1190" s="10" t="s">
        <v>2311</v>
      </c>
      <c r="G1190" s="10" t="s">
        <v>12</v>
      </c>
      <c r="H1190" t="s">
        <v>17</v>
      </c>
      <c r="I1190" s="10" t="s">
        <v>14</v>
      </c>
      <c r="J1190" s="10" t="s">
        <v>549</v>
      </c>
    </row>
    <row r="1191" spans="1:10" x14ac:dyDescent="0.3">
      <c r="A1191" s="10">
        <v>195900</v>
      </c>
      <c r="B1191" s="20">
        <v>45005</v>
      </c>
      <c r="C1191" s="10" t="s">
        <v>2090</v>
      </c>
      <c r="D1191" s="21">
        <v>2000</v>
      </c>
      <c r="E1191" s="10" t="s">
        <v>10</v>
      </c>
      <c r="F1191" s="10" t="s">
        <v>2311</v>
      </c>
      <c r="G1191" s="10" t="s">
        <v>12</v>
      </c>
      <c r="H1191" t="s">
        <v>17</v>
      </c>
      <c r="I1191" s="10" t="s">
        <v>14</v>
      </c>
      <c r="J1191" s="10" t="s">
        <v>399</v>
      </c>
    </row>
    <row r="1192" spans="1:10" x14ac:dyDescent="0.3">
      <c r="A1192" s="10">
        <v>195903</v>
      </c>
      <c r="B1192" s="20">
        <v>45005</v>
      </c>
      <c r="C1192" s="10" t="s">
        <v>1926</v>
      </c>
      <c r="D1192" s="21">
        <v>5000</v>
      </c>
      <c r="E1192" s="10" t="s">
        <v>10</v>
      </c>
      <c r="F1192" s="10" t="s">
        <v>2307</v>
      </c>
      <c r="G1192" s="10" t="s">
        <v>12</v>
      </c>
      <c r="H1192" t="s">
        <v>13</v>
      </c>
      <c r="I1192" s="10" t="s">
        <v>14</v>
      </c>
      <c r="J1192" s="10" t="s">
        <v>60</v>
      </c>
    </row>
    <row r="1193" spans="1:10" x14ac:dyDescent="0.3">
      <c r="A1193" s="10">
        <v>195904</v>
      </c>
      <c r="B1193" s="20">
        <v>45005</v>
      </c>
      <c r="C1193" s="10" t="s">
        <v>125</v>
      </c>
      <c r="D1193" s="21">
        <v>5000</v>
      </c>
      <c r="E1193" s="10" t="s">
        <v>10</v>
      </c>
      <c r="F1193" s="10" t="s">
        <v>2307</v>
      </c>
      <c r="G1193" s="10" t="s">
        <v>12</v>
      </c>
      <c r="H1193" t="s">
        <v>19</v>
      </c>
      <c r="I1193" s="10" t="s">
        <v>14</v>
      </c>
      <c r="J1193" s="10" t="s">
        <v>1931</v>
      </c>
    </row>
    <row r="1194" spans="1:10" x14ac:dyDescent="0.3">
      <c r="A1194" s="10">
        <v>195916</v>
      </c>
      <c r="B1194" s="20">
        <v>45005</v>
      </c>
      <c r="C1194" s="10" t="s">
        <v>1842</v>
      </c>
      <c r="D1194" s="21">
        <v>3000</v>
      </c>
      <c r="E1194" s="10" t="s">
        <v>10</v>
      </c>
      <c r="F1194" s="10" t="s">
        <v>2307</v>
      </c>
      <c r="G1194" s="10" t="s">
        <v>12</v>
      </c>
      <c r="H1194" t="s">
        <v>19</v>
      </c>
      <c r="I1194" s="10" t="s">
        <v>14</v>
      </c>
      <c r="J1194" s="10" t="s">
        <v>103</v>
      </c>
    </row>
    <row r="1195" spans="1:10" x14ac:dyDescent="0.3">
      <c r="A1195" s="10">
        <v>195917</v>
      </c>
      <c r="B1195" s="20">
        <v>45005</v>
      </c>
      <c r="C1195" s="10" t="s">
        <v>275</v>
      </c>
      <c r="D1195" s="21">
        <v>1000</v>
      </c>
      <c r="E1195" s="10" t="s">
        <v>10</v>
      </c>
      <c r="F1195" s="10" t="s">
        <v>2318</v>
      </c>
      <c r="G1195" s="10" t="s">
        <v>12</v>
      </c>
      <c r="H1195" t="s">
        <v>13</v>
      </c>
      <c r="I1195" s="10" t="s">
        <v>14</v>
      </c>
      <c r="J1195" s="10" t="s">
        <v>1974</v>
      </c>
    </row>
    <row r="1196" spans="1:10" x14ac:dyDescent="0.3">
      <c r="A1196" s="10">
        <v>195918</v>
      </c>
      <c r="B1196" s="20">
        <v>45005</v>
      </c>
      <c r="C1196" s="10" t="s">
        <v>275</v>
      </c>
      <c r="D1196" s="21">
        <v>1000</v>
      </c>
      <c r="E1196" s="10" t="s">
        <v>10</v>
      </c>
      <c r="F1196" s="10" t="s">
        <v>2318</v>
      </c>
      <c r="G1196" s="10" t="s">
        <v>12</v>
      </c>
      <c r="H1196" t="s">
        <v>13</v>
      </c>
      <c r="I1196" s="10" t="s">
        <v>14</v>
      </c>
      <c r="J1196" s="10" t="s">
        <v>104</v>
      </c>
    </row>
    <row r="1197" spans="1:10" x14ac:dyDescent="0.3">
      <c r="A1197" s="10">
        <v>195915</v>
      </c>
      <c r="B1197" s="20">
        <v>45005</v>
      </c>
      <c r="C1197" s="10" t="s">
        <v>1848</v>
      </c>
      <c r="D1197" s="21">
        <v>10000</v>
      </c>
      <c r="E1197" s="10" t="s">
        <v>48</v>
      </c>
      <c r="F1197" s="10" t="s">
        <v>2307</v>
      </c>
      <c r="G1197" s="10" t="s">
        <v>12</v>
      </c>
      <c r="H1197" t="s">
        <v>17</v>
      </c>
      <c r="I1197" s="10" t="s">
        <v>14</v>
      </c>
      <c r="J1197" s="10" t="s">
        <v>1932</v>
      </c>
    </row>
    <row r="1198" spans="1:10" x14ac:dyDescent="0.3">
      <c r="A1198" s="10">
        <v>195947</v>
      </c>
      <c r="B1198" s="20">
        <v>45006</v>
      </c>
      <c r="C1198" s="10" t="s">
        <v>484</v>
      </c>
      <c r="D1198" s="21">
        <v>2500</v>
      </c>
      <c r="E1198" s="10" t="s">
        <v>10</v>
      </c>
      <c r="F1198" s="10" t="s">
        <v>2311</v>
      </c>
      <c r="G1198" s="10" t="s">
        <v>12</v>
      </c>
      <c r="H1198" t="s">
        <v>13</v>
      </c>
      <c r="I1198" s="10" t="s">
        <v>14</v>
      </c>
      <c r="J1198" s="10" t="s">
        <v>189</v>
      </c>
    </row>
    <row r="1199" spans="1:10" x14ac:dyDescent="0.3">
      <c r="A1199" s="10">
        <v>195948</v>
      </c>
      <c r="B1199" s="20">
        <v>45006</v>
      </c>
      <c r="C1199" s="10" t="s">
        <v>484</v>
      </c>
      <c r="D1199" s="21">
        <v>3500</v>
      </c>
      <c r="E1199" s="10" t="s">
        <v>10</v>
      </c>
      <c r="F1199" s="10" t="s">
        <v>2311</v>
      </c>
      <c r="G1199" s="10" t="s">
        <v>12</v>
      </c>
      <c r="H1199" t="s">
        <v>13</v>
      </c>
      <c r="I1199" s="10" t="s">
        <v>14</v>
      </c>
      <c r="J1199" s="10" t="s">
        <v>480</v>
      </c>
    </row>
    <row r="1200" spans="1:10" x14ac:dyDescent="0.3">
      <c r="A1200" s="10">
        <v>195940</v>
      </c>
      <c r="B1200" s="20">
        <v>45006</v>
      </c>
      <c r="C1200" s="10" t="s">
        <v>613</v>
      </c>
      <c r="D1200" s="21">
        <v>10000</v>
      </c>
      <c r="E1200" s="10" t="s">
        <v>48</v>
      </c>
      <c r="F1200" s="10" t="s">
        <v>2309</v>
      </c>
      <c r="G1200" s="10" t="s">
        <v>12</v>
      </c>
      <c r="H1200" t="s">
        <v>17</v>
      </c>
      <c r="I1200" s="10" t="s">
        <v>14</v>
      </c>
      <c r="J1200" s="10" t="s">
        <v>36</v>
      </c>
    </row>
    <row r="1201" spans="1:10" x14ac:dyDescent="0.3">
      <c r="A1201" s="10">
        <v>195946</v>
      </c>
      <c r="B1201" s="20">
        <v>45006</v>
      </c>
      <c r="C1201" s="10" t="s">
        <v>484</v>
      </c>
      <c r="D1201" s="21">
        <v>2500</v>
      </c>
      <c r="E1201" s="10" t="s">
        <v>10</v>
      </c>
      <c r="F1201" s="10" t="s">
        <v>2311</v>
      </c>
      <c r="G1201" s="10" t="s">
        <v>12</v>
      </c>
      <c r="H1201" t="s">
        <v>13</v>
      </c>
      <c r="I1201" s="10" t="s">
        <v>14</v>
      </c>
      <c r="J1201" s="10" t="s">
        <v>40</v>
      </c>
    </row>
    <row r="1202" spans="1:10" x14ac:dyDescent="0.3">
      <c r="A1202" s="10">
        <v>195949</v>
      </c>
      <c r="B1202" s="20">
        <v>45006</v>
      </c>
      <c r="C1202" s="10" t="s">
        <v>484</v>
      </c>
      <c r="D1202" s="21">
        <v>2500</v>
      </c>
      <c r="E1202" s="10" t="s">
        <v>10</v>
      </c>
      <c r="F1202" s="10" t="s">
        <v>2311</v>
      </c>
      <c r="G1202" s="10" t="s">
        <v>12</v>
      </c>
      <c r="H1202" t="s">
        <v>19</v>
      </c>
      <c r="I1202" s="10" t="s">
        <v>14</v>
      </c>
      <c r="J1202" s="10" t="s">
        <v>399</v>
      </c>
    </row>
    <row r="1203" spans="1:10" x14ac:dyDescent="0.3">
      <c r="A1203" s="10">
        <v>195944</v>
      </c>
      <c r="B1203" s="20">
        <v>45006</v>
      </c>
      <c r="C1203" s="10" t="s">
        <v>2091</v>
      </c>
      <c r="D1203" s="21">
        <v>1000</v>
      </c>
      <c r="E1203" s="10" t="s">
        <v>10</v>
      </c>
      <c r="F1203" s="10" t="s">
        <v>2311</v>
      </c>
      <c r="G1203" s="10" t="s">
        <v>12</v>
      </c>
      <c r="H1203" t="s">
        <v>13</v>
      </c>
      <c r="I1203" s="10" t="s">
        <v>14</v>
      </c>
      <c r="J1203" s="10" t="s">
        <v>480</v>
      </c>
    </row>
    <row r="1204" spans="1:10" x14ac:dyDescent="0.3">
      <c r="A1204" s="10">
        <v>195945</v>
      </c>
      <c r="B1204" s="20">
        <v>45006</v>
      </c>
      <c r="C1204" s="10" t="s">
        <v>2092</v>
      </c>
      <c r="D1204" s="21">
        <v>2500</v>
      </c>
      <c r="E1204" s="10" t="s">
        <v>10</v>
      </c>
      <c r="F1204" s="10" t="s">
        <v>2311</v>
      </c>
      <c r="G1204" s="10" t="s">
        <v>12</v>
      </c>
      <c r="H1204" t="s">
        <v>13</v>
      </c>
      <c r="I1204" s="10" t="s">
        <v>14</v>
      </c>
      <c r="J1204" s="10" t="s">
        <v>40</v>
      </c>
    </row>
    <row r="1205" spans="1:10" x14ac:dyDescent="0.3">
      <c r="A1205" s="10">
        <v>195954</v>
      </c>
      <c r="B1205" s="20">
        <v>45006</v>
      </c>
      <c r="C1205" s="10" t="s">
        <v>1376</v>
      </c>
      <c r="D1205" s="21">
        <v>6000</v>
      </c>
      <c r="E1205" s="10" t="s">
        <v>10</v>
      </c>
      <c r="F1205" s="10" t="s">
        <v>2309</v>
      </c>
      <c r="G1205" s="10" t="s">
        <v>12</v>
      </c>
      <c r="H1205" t="s">
        <v>13</v>
      </c>
      <c r="I1205" s="10" t="s">
        <v>14</v>
      </c>
      <c r="J1205" s="10" t="s">
        <v>35</v>
      </c>
    </row>
    <row r="1206" spans="1:10" x14ac:dyDescent="0.3">
      <c r="A1206" s="10">
        <v>195950</v>
      </c>
      <c r="B1206" s="20">
        <v>45006</v>
      </c>
      <c r="C1206" s="10" t="s">
        <v>827</v>
      </c>
      <c r="D1206" s="21">
        <v>12500</v>
      </c>
      <c r="E1206" s="10" t="s">
        <v>48</v>
      </c>
      <c r="F1206" s="10" t="s">
        <v>2317</v>
      </c>
      <c r="G1206" s="10" t="s">
        <v>12</v>
      </c>
      <c r="H1206" t="s">
        <v>17</v>
      </c>
      <c r="I1206" s="10" t="s">
        <v>14</v>
      </c>
      <c r="J1206" s="10" t="s">
        <v>63</v>
      </c>
    </row>
    <row r="1207" spans="1:10" x14ac:dyDescent="0.3">
      <c r="A1207" s="10">
        <v>195951</v>
      </c>
      <c r="B1207" s="20">
        <v>45006</v>
      </c>
      <c r="C1207" s="10" t="s">
        <v>827</v>
      </c>
      <c r="D1207" s="21">
        <v>12500</v>
      </c>
      <c r="E1207" s="10" t="s">
        <v>48</v>
      </c>
      <c r="F1207" s="10" t="s">
        <v>2317</v>
      </c>
      <c r="G1207" s="10" t="s">
        <v>12</v>
      </c>
      <c r="H1207" t="s">
        <v>17</v>
      </c>
      <c r="I1207" s="10" t="s">
        <v>14</v>
      </c>
      <c r="J1207" s="10" t="s">
        <v>814</v>
      </c>
    </row>
    <row r="1208" spans="1:10" x14ac:dyDescent="0.3">
      <c r="A1208" s="10">
        <v>195942</v>
      </c>
      <c r="B1208" s="20">
        <v>45006</v>
      </c>
      <c r="C1208" s="10" t="s">
        <v>2231</v>
      </c>
      <c r="D1208" s="21">
        <v>4000</v>
      </c>
      <c r="E1208" s="10" t="s">
        <v>10</v>
      </c>
      <c r="F1208" s="10" t="s">
        <v>2309</v>
      </c>
      <c r="G1208" s="10" t="s">
        <v>12</v>
      </c>
      <c r="H1208" t="s">
        <v>13</v>
      </c>
      <c r="I1208" s="10" t="s">
        <v>14</v>
      </c>
      <c r="J1208" s="10" t="s">
        <v>617</v>
      </c>
    </row>
    <row r="1209" spans="1:10" x14ac:dyDescent="0.3">
      <c r="A1209" s="10">
        <v>195937</v>
      </c>
      <c r="B1209" s="20">
        <v>45006</v>
      </c>
      <c r="C1209" s="10" t="s">
        <v>2229</v>
      </c>
      <c r="D1209" s="21">
        <v>2000</v>
      </c>
      <c r="E1209" s="10" t="s">
        <v>10</v>
      </c>
      <c r="F1209" s="10" t="s">
        <v>2309</v>
      </c>
      <c r="G1209" s="10" t="s">
        <v>12</v>
      </c>
      <c r="H1209" t="s">
        <v>13</v>
      </c>
      <c r="I1209" s="10" t="s">
        <v>14</v>
      </c>
      <c r="J1209" s="10" t="s">
        <v>2230</v>
      </c>
    </row>
    <row r="1210" spans="1:10" x14ac:dyDescent="0.3">
      <c r="A1210" s="10">
        <v>195938</v>
      </c>
      <c r="B1210" s="20">
        <v>45006</v>
      </c>
      <c r="C1210" s="10" t="s">
        <v>2229</v>
      </c>
      <c r="D1210" s="21">
        <v>2500</v>
      </c>
      <c r="E1210" s="10" t="s">
        <v>10</v>
      </c>
      <c r="F1210" s="10" t="s">
        <v>2309</v>
      </c>
      <c r="G1210" s="10" t="s">
        <v>12</v>
      </c>
      <c r="H1210" t="s">
        <v>13</v>
      </c>
      <c r="I1210" s="10" t="s">
        <v>14</v>
      </c>
      <c r="J1210" s="10" t="s">
        <v>82</v>
      </c>
    </row>
    <row r="1211" spans="1:10" x14ac:dyDescent="0.3">
      <c r="A1211" s="10">
        <v>195939</v>
      </c>
      <c r="B1211" s="20">
        <v>45006</v>
      </c>
      <c r="C1211" s="10" t="s">
        <v>2229</v>
      </c>
      <c r="D1211" s="21">
        <v>1000</v>
      </c>
      <c r="E1211" s="10" t="s">
        <v>10</v>
      </c>
      <c r="F1211" s="10" t="s">
        <v>2309</v>
      </c>
      <c r="G1211" s="10" t="s">
        <v>12</v>
      </c>
      <c r="H1211" t="s">
        <v>17</v>
      </c>
      <c r="I1211" s="10" t="s">
        <v>14</v>
      </c>
      <c r="J1211" s="10" t="s">
        <v>82</v>
      </c>
    </row>
    <row r="1212" spans="1:10" x14ac:dyDescent="0.3">
      <c r="A1212" s="10">
        <v>196136</v>
      </c>
      <c r="B1212" s="20">
        <v>45006</v>
      </c>
      <c r="C1212" s="10" t="s">
        <v>1936</v>
      </c>
      <c r="D1212" s="21">
        <v>3000</v>
      </c>
      <c r="E1212" s="10" t="s">
        <v>10</v>
      </c>
      <c r="F1212" s="10" t="s">
        <v>2307</v>
      </c>
      <c r="G1212" s="10" t="s">
        <v>12</v>
      </c>
      <c r="H1212" t="s">
        <v>13</v>
      </c>
      <c r="I1212" s="10" t="s">
        <v>14</v>
      </c>
      <c r="J1212" s="10" t="s">
        <v>1937</v>
      </c>
    </row>
    <row r="1213" spans="1:10" x14ac:dyDescent="0.3">
      <c r="A1213" s="10">
        <v>196173</v>
      </c>
      <c r="B1213" s="20">
        <v>45006</v>
      </c>
      <c r="C1213" s="10" t="s">
        <v>1544</v>
      </c>
      <c r="D1213" s="21">
        <v>1000</v>
      </c>
      <c r="E1213" s="10" t="s">
        <v>10</v>
      </c>
      <c r="F1213" s="10" t="s">
        <v>2307</v>
      </c>
      <c r="G1213" s="10" t="s">
        <v>12</v>
      </c>
      <c r="H1213" t="s">
        <v>13</v>
      </c>
      <c r="I1213" s="10" t="s">
        <v>14</v>
      </c>
      <c r="J1213" s="10" t="s">
        <v>31</v>
      </c>
    </row>
    <row r="1214" spans="1:10" x14ac:dyDescent="0.3">
      <c r="A1214" s="10">
        <v>196107</v>
      </c>
      <c r="B1214" s="20">
        <v>45006</v>
      </c>
      <c r="C1214" s="10" t="s">
        <v>9</v>
      </c>
      <c r="D1214" s="21">
        <v>3000</v>
      </c>
      <c r="E1214" s="10" t="s">
        <v>10</v>
      </c>
      <c r="F1214" s="10" t="s">
        <v>2307</v>
      </c>
      <c r="G1214" s="10" t="s">
        <v>12</v>
      </c>
      <c r="H1214" t="s">
        <v>13</v>
      </c>
      <c r="I1214" s="10" t="s">
        <v>14</v>
      </c>
      <c r="J1214" s="10" t="s">
        <v>1902</v>
      </c>
    </row>
    <row r="1215" spans="1:10" x14ac:dyDescent="0.3">
      <c r="A1215" s="10">
        <v>196153</v>
      </c>
      <c r="B1215" s="20">
        <v>45006</v>
      </c>
      <c r="C1215" s="10" t="s">
        <v>1938</v>
      </c>
      <c r="D1215" s="21">
        <v>2000</v>
      </c>
      <c r="E1215" s="10" t="s">
        <v>10</v>
      </c>
      <c r="F1215" s="10" t="s">
        <v>2307</v>
      </c>
      <c r="G1215" s="10" t="s">
        <v>12</v>
      </c>
      <c r="H1215" t="s">
        <v>13</v>
      </c>
      <c r="I1215" s="10" t="s">
        <v>14</v>
      </c>
      <c r="J1215" s="10" t="s">
        <v>22</v>
      </c>
    </row>
    <row r="1216" spans="1:10" x14ac:dyDescent="0.3">
      <c r="A1216" s="10">
        <v>196135</v>
      </c>
      <c r="B1216" s="20">
        <v>45006</v>
      </c>
      <c r="C1216" s="10" t="s">
        <v>1934</v>
      </c>
      <c r="D1216" s="21">
        <v>1000</v>
      </c>
      <c r="E1216" s="10" t="s">
        <v>10</v>
      </c>
      <c r="F1216" s="10" t="s">
        <v>2307</v>
      </c>
      <c r="G1216" s="10" t="s">
        <v>12</v>
      </c>
      <c r="H1216" t="s">
        <v>19</v>
      </c>
      <c r="I1216" s="10" t="s">
        <v>14</v>
      </c>
      <c r="J1216" s="10" t="s">
        <v>1935</v>
      </c>
    </row>
    <row r="1217" spans="1:10" x14ac:dyDescent="0.3">
      <c r="A1217" s="10">
        <v>196134</v>
      </c>
      <c r="B1217" s="20">
        <v>45006</v>
      </c>
      <c r="C1217" s="10" t="s">
        <v>1933</v>
      </c>
      <c r="D1217" s="21">
        <v>5000</v>
      </c>
      <c r="E1217" s="10" t="s">
        <v>10</v>
      </c>
      <c r="F1217" s="10" t="s">
        <v>2307</v>
      </c>
      <c r="G1217" s="10" t="s">
        <v>12</v>
      </c>
      <c r="H1217" t="s">
        <v>13</v>
      </c>
      <c r="I1217" s="10" t="s">
        <v>14</v>
      </c>
      <c r="J1217" s="10" t="s">
        <v>174</v>
      </c>
    </row>
    <row r="1218" spans="1:10" x14ac:dyDescent="0.3">
      <c r="A1218" s="10">
        <v>196172</v>
      </c>
      <c r="B1218" s="20">
        <v>45006</v>
      </c>
      <c r="C1218" s="10" t="s">
        <v>1900</v>
      </c>
      <c r="D1218" s="21">
        <v>2000</v>
      </c>
      <c r="E1218" s="10" t="s">
        <v>10</v>
      </c>
      <c r="F1218" s="10" t="s">
        <v>2307</v>
      </c>
      <c r="G1218" s="10" t="s">
        <v>12</v>
      </c>
      <c r="H1218" t="s">
        <v>13</v>
      </c>
      <c r="I1218" s="10" t="s">
        <v>14</v>
      </c>
      <c r="J1218" s="10" t="s">
        <v>576</v>
      </c>
    </row>
    <row r="1219" spans="1:10" x14ac:dyDescent="0.3">
      <c r="A1219" s="10">
        <v>196165</v>
      </c>
      <c r="B1219" s="20">
        <v>45006</v>
      </c>
      <c r="C1219" s="10" t="s">
        <v>255</v>
      </c>
      <c r="D1219" s="21">
        <v>3000</v>
      </c>
      <c r="E1219" s="10" t="s">
        <v>10</v>
      </c>
      <c r="F1219" s="10" t="s">
        <v>2307</v>
      </c>
      <c r="G1219" s="10" t="s">
        <v>12</v>
      </c>
      <c r="H1219" t="s">
        <v>13</v>
      </c>
      <c r="I1219" s="10" t="s">
        <v>14</v>
      </c>
      <c r="J1219" s="10" t="s">
        <v>1902</v>
      </c>
    </row>
    <row r="1220" spans="1:10" x14ac:dyDescent="0.3">
      <c r="A1220" s="10">
        <v>195953</v>
      </c>
      <c r="B1220" s="20">
        <v>45006</v>
      </c>
      <c r="C1220" s="10" t="s">
        <v>1824</v>
      </c>
      <c r="D1220" s="21">
        <v>2000</v>
      </c>
      <c r="E1220" s="10" t="s">
        <v>10</v>
      </c>
      <c r="F1220" s="10" t="s">
        <v>2318</v>
      </c>
      <c r="G1220" s="10" t="s">
        <v>12</v>
      </c>
      <c r="H1220" t="s">
        <v>13</v>
      </c>
      <c r="I1220" s="10" t="s">
        <v>14</v>
      </c>
      <c r="J1220" s="10" t="s">
        <v>24</v>
      </c>
    </row>
    <row r="1221" spans="1:10" x14ac:dyDescent="0.3">
      <c r="A1221" s="10">
        <v>195952</v>
      </c>
      <c r="B1221" s="20">
        <v>45006</v>
      </c>
      <c r="C1221" s="10" t="s">
        <v>1077</v>
      </c>
      <c r="D1221" s="21">
        <v>2000</v>
      </c>
      <c r="E1221" s="10" t="s">
        <v>10</v>
      </c>
      <c r="F1221" s="10" t="s">
        <v>2318</v>
      </c>
      <c r="G1221" s="10" t="s">
        <v>12</v>
      </c>
      <c r="H1221" t="s">
        <v>13</v>
      </c>
      <c r="I1221" s="10" t="s">
        <v>14</v>
      </c>
      <c r="J1221" s="10" t="s">
        <v>24</v>
      </c>
    </row>
    <row r="1222" spans="1:10" x14ac:dyDescent="0.3">
      <c r="A1222" s="10">
        <v>195941</v>
      </c>
      <c r="B1222" s="20">
        <v>45006</v>
      </c>
      <c r="C1222" s="10" t="s">
        <v>2049</v>
      </c>
      <c r="D1222" s="21">
        <v>5000</v>
      </c>
      <c r="E1222" s="10" t="s">
        <v>48</v>
      </c>
      <c r="F1222" s="10" t="s">
        <v>2329</v>
      </c>
      <c r="G1222" s="10" t="s">
        <v>12</v>
      </c>
      <c r="H1222" t="s">
        <v>17</v>
      </c>
      <c r="I1222" s="10" t="s">
        <v>14</v>
      </c>
      <c r="J1222" s="10" t="s">
        <v>1838</v>
      </c>
    </row>
    <row r="1223" spans="1:10" x14ac:dyDescent="0.3">
      <c r="A1223" s="10">
        <v>195943</v>
      </c>
      <c r="B1223" s="20">
        <v>45006</v>
      </c>
      <c r="C1223" s="10" t="s">
        <v>1973</v>
      </c>
      <c r="D1223" s="21">
        <v>1000</v>
      </c>
      <c r="E1223" s="10" t="s">
        <v>10</v>
      </c>
      <c r="F1223" s="10" t="s">
        <v>2318</v>
      </c>
      <c r="G1223" s="10" t="s">
        <v>88</v>
      </c>
      <c r="H1223" t="s">
        <v>17</v>
      </c>
      <c r="I1223" s="10" t="s">
        <v>14</v>
      </c>
      <c r="J1223" s="10" t="s">
        <v>207</v>
      </c>
    </row>
    <row r="1224" spans="1:10" x14ac:dyDescent="0.3">
      <c r="A1224" s="10">
        <v>196150</v>
      </c>
      <c r="B1224" s="20">
        <v>45006</v>
      </c>
      <c r="C1224" s="10" t="s">
        <v>962</v>
      </c>
      <c r="D1224" s="21">
        <v>2000</v>
      </c>
      <c r="E1224" s="10" t="s">
        <v>10</v>
      </c>
      <c r="F1224" s="10" t="s">
        <v>2307</v>
      </c>
      <c r="G1224" s="10" t="s">
        <v>12</v>
      </c>
      <c r="H1224" t="s">
        <v>13</v>
      </c>
      <c r="I1224" s="10" t="s">
        <v>14</v>
      </c>
      <c r="J1224" s="10" t="s">
        <v>1940</v>
      </c>
    </row>
    <row r="1225" spans="1:10" x14ac:dyDescent="0.3">
      <c r="A1225" s="10">
        <v>195955</v>
      </c>
      <c r="B1225" s="20">
        <v>45006</v>
      </c>
      <c r="C1225" s="10" t="s">
        <v>1939</v>
      </c>
      <c r="D1225" s="21">
        <v>45000</v>
      </c>
      <c r="E1225" s="10" t="s">
        <v>48</v>
      </c>
      <c r="F1225" s="10" t="s">
        <v>2307</v>
      </c>
      <c r="G1225" s="10" t="s">
        <v>12</v>
      </c>
      <c r="H1225" t="s">
        <v>17</v>
      </c>
      <c r="I1225" s="10" t="s">
        <v>14</v>
      </c>
      <c r="J1225" s="10" t="s">
        <v>416</v>
      </c>
    </row>
    <row r="1226" spans="1:10" x14ac:dyDescent="0.3">
      <c r="A1226" s="10">
        <v>196164</v>
      </c>
      <c r="B1226" s="20">
        <v>45006</v>
      </c>
      <c r="C1226" s="10" t="s">
        <v>1905</v>
      </c>
      <c r="D1226" s="21">
        <v>2000</v>
      </c>
      <c r="E1226" s="10" t="s">
        <v>10</v>
      </c>
      <c r="F1226" s="10" t="s">
        <v>2307</v>
      </c>
      <c r="G1226" s="10" t="s">
        <v>12</v>
      </c>
      <c r="H1226" t="s">
        <v>13</v>
      </c>
      <c r="I1226" s="10" t="s">
        <v>14</v>
      </c>
      <c r="J1226" s="10" t="s">
        <v>22</v>
      </c>
    </row>
    <row r="1227" spans="1:10" x14ac:dyDescent="0.3">
      <c r="A1227" s="10">
        <v>196152</v>
      </c>
      <c r="B1227" s="20">
        <v>45006</v>
      </c>
      <c r="C1227" s="10" t="s">
        <v>1908</v>
      </c>
      <c r="D1227" s="21">
        <v>3000</v>
      </c>
      <c r="E1227" s="10" t="s">
        <v>10</v>
      </c>
      <c r="F1227" s="10" t="s">
        <v>2307</v>
      </c>
      <c r="G1227" s="10" t="s">
        <v>12</v>
      </c>
      <c r="H1227" t="s">
        <v>13</v>
      </c>
      <c r="I1227" s="10" t="s">
        <v>14</v>
      </c>
      <c r="J1227" s="10" t="s">
        <v>250</v>
      </c>
    </row>
    <row r="1228" spans="1:10" x14ac:dyDescent="0.3">
      <c r="A1228" s="10">
        <v>195980</v>
      </c>
      <c r="B1228" s="20">
        <v>45007</v>
      </c>
      <c r="C1228" s="10" t="s">
        <v>2232</v>
      </c>
      <c r="D1228" s="21">
        <v>3500</v>
      </c>
      <c r="E1228" s="10" t="s">
        <v>10</v>
      </c>
      <c r="F1228" s="10" t="s">
        <v>2309</v>
      </c>
      <c r="G1228" s="10" t="s">
        <v>12</v>
      </c>
      <c r="H1228" t="s">
        <v>17</v>
      </c>
      <c r="I1228" s="10" t="s">
        <v>14</v>
      </c>
      <c r="J1228" s="10" t="s">
        <v>28</v>
      </c>
    </row>
    <row r="1229" spans="1:10" x14ac:dyDescent="0.3">
      <c r="A1229" s="10">
        <v>195979</v>
      </c>
      <c r="B1229" s="20">
        <v>45007</v>
      </c>
      <c r="C1229" s="10" t="s">
        <v>2233</v>
      </c>
      <c r="D1229" s="21">
        <v>3000</v>
      </c>
      <c r="E1229" s="10" t="s">
        <v>10</v>
      </c>
      <c r="F1229" s="10" t="s">
        <v>2309</v>
      </c>
      <c r="G1229" s="10" t="s">
        <v>12</v>
      </c>
      <c r="H1229" t="s">
        <v>17</v>
      </c>
      <c r="I1229" s="10" t="s">
        <v>14</v>
      </c>
      <c r="J1229" s="10" t="s">
        <v>84</v>
      </c>
    </row>
    <row r="1230" spans="1:10" x14ac:dyDescent="0.3">
      <c r="A1230" s="10">
        <v>195978</v>
      </c>
      <c r="B1230" s="20">
        <v>45007</v>
      </c>
      <c r="C1230" s="10" t="s">
        <v>2233</v>
      </c>
      <c r="D1230" s="21">
        <v>5000</v>
      </c>
      <c r="E1230" s="10" t="s">
        <v>10</v>
      </c>
      <c r="F1230" s="10" t="s">
        <v>2309</v>
      </c>
      <c r="G1230" s="10" t="s">
        <v>12</v>
      </c>
      <c r="H1230" t="s">
        <v>17</v>
      </c>
      <c r="I1230" s="10" t="s">
        <v>14</v>
      </c>
      <c r="J1230" s="10" t="s">
        <v>27</v>
      </c>
    </row>
    <row r="1231" spans="1:10" x14ac:dyDescent="0.3">
      <c r="A1231" s="10">
        <v>195972</v>
      </c>
      <c r="B1231" s="20">
        <v>45007</v>
      </c>
      <c r="C1231" s="10" t="s">
        <v>2088</v>
      </c>
      <c r="D1231" s="21">
        <v>2000</v>
      </c>
      <c r="E1231" s="10" t="s">
        <v>10</v>
      </c>
      <c r="F1231" s="10" t="s">
        <v>2311</v>
      </c>
      <c r="G1231" s="10" t="s">
        <v>12</v>
      </c>
      <c r="H1231" t="s">
        <v>19</v>
      </c>
      <c r="I1231" s="10" t="s">
        <v>14</v>
      </c>
      <c r="J1231" s="10" t="s">
        <v>585</v>
      </c>
    </row>
    <row r="1232" spans="1:10" x14ac:dyDescent="0.3">
      <c r="A1232" s="10">
        <v>195966</v>
      </c>
      <c r="B1232" s="20">
        <v>45007</v>
      </c>
      <c r="C1232" s="10" t="s">
        <v>1251</v>
      </c>
      <c r="D1232" s="21">
        <v>5000</v>
      </c>
      <c r="E1232" s="10" t="s">
        <v>10</v>
      </c>
      <c r="F1232" s="10" t="s">
        <v>2311</v>
      </c>
      <c r="G1232" s="10" t="s">
        <v>12</v>
      </c>
      <c r="H1232" t="s">
        <v>17</v>
      </c>
      <c r="I1232" s="10" t="s">
        <v>14</v>
      </c>
      <c r="J1232" s="10" t="s">
        <v>480</v>
      </c>
    </row>
    <row r="1233" spans="1:10" x14ac:dyDescent="0.3">
      <c r="A1233" s="10">
        <v>195968</v>
      </c>
      <c r="B1233" s="20">
        <v>45007</v>
      </c>
      <c r="C1233" s="10" t="s">
        <v>2087</v>
      </c>
      <c r="D1233" s="21">
        <v>2500</v>
      </c>
      <c r="E1233" s="10" t="s">
        <v>10</v>
      </c>
      <c r="F1233" s="10" t="s">
        <v>2311</v>
      </c>
      <c r="G1233" s="10" t="s">
        <v>12</v>
      </c>
      <c r="H1233" t="s">
        <v>17</v>
      </c>
      <c r="I1233" s="10" t="s">
        <v>14</v>
      </c>
      <c r="J1233" s="10" t="s">
        <v>40</v>
      </c>
    </row>
    <row r="1234" spans="1:10" x14ac:dyDescent="0.3">
      <c r="A1234" s="10">
        <v>195971</v>
      </c>
      <c r="B1234" s="20">
        <v>45007</v>
      </c>
      <c r="C1234" s="10" t="s">
        <v>2088</v>
      </c>
      <c r="D1234" s="21">
        <v>1000</v>
      </c>
      <c r="E1234" s="10" t="s">
        <v>10</v>
      </c>
      <c r="F1234" s="10" t="s">
        <v>2311</v>
      </c>
      <c r="G1234" s="10" t="s">
        <v>12</v>
      </c>
      <c r="H1234" t="s">
        <v>13</v>
      </c>
      <c r="I1234" s="10" t="s">
        <v>14</v>
      </c>
      <c r="J1234" s="10" t="s">
        <v>189</v>
      </c>
    </row>
    <row r="1235" spans="1:10" x14ac:dyDescent="0.3">
      <c r="A1235" s="10">
        <v>195969</v>
      </c>
      <c r="B1235" s="20">
        <v>45007</v>
      </c>
      <c r="C1235" s="10" t="s">
        <v>2087</v>
      </c>
      <c r="D1235" s="21">
        <v>2500</v>
      </c>
      <c r="E1235" s="10" t="s">
        <v>10</v>
      </c>
      <c r="F1235" s="10" t="s">
        <v>2311</v>
      </c>
      <c r="G1235" s="10" t="s">
        <v>12</v>
      </c>
      <c r="H1235" t="s">
        <v>13</v>
      </c>
      <c r="I1235" s="10" t="s">
        <v>14</v>
      </c>
      <c r="J1235" s="10" t="s">
        <v>189</v>
      </c>
    </row>
    <row r="1236" spans="1:10" x14ac:dyDescent="0.3">
      <c r="A1236" s="10">
        <v>195976</v>
      </c>
      <c r="B1236" s="20">
        <v>45007</v>
      </c>
      <c r="C1236" s="10" t="s">
        <v>2245</v>
      </c>
      <c r="D1236" s="21">
        <v>3000</v>
      </c>
      <c r="E1236" s="10" t="s">
        <v>10</v>
      </c>
      <c r="F1236" s="10" t="s">
        <v>2317</v>
      </c>
      <c r="G1236" s="10" t="s">
        <v>12</v>
      </c>
      <c r="H1236" t="s">
        <v>19</v>
      </c>
      <c r="I1236" s="10" t="s">
        <v>14</v>
      </c>
      <c r="J1236" s="10" t="s">
        <v>835</v>
      </c>
    </row>
    <row r="1237" spans="1:10" x14ac:dyDescent="0.3">
      <c r="A1237" s="10">
        <v>195986</v>
      </c>
      <c r="B1237" s="20">
        <v>45007</v>
      </c>
      <c r="C1237" s="10" t="s">
        <v>2171</v>
      </c>
      <c r="D1237" s="21">
        <v>15000</v>
      </c>
      <c r="E1237" s="10" t="s">
        <v>48</v>
      </c>
      <c r="F1237" s="10" t="s">
        <v>2309</v>
      </c>
      <c r="G1237" s="10" t="s">
        <v>12</v>
      </c>
      <c r="H1237" t="s">
        <v>17</v>
      </c>
      <c r="I1237" s="10" t="s">
        <v>14</v>
      </c>
      <c r="J1237" s="10" t="s">
        <v>614</v>
      </c>
    </row>
    <row r="1238" spans="1:10" x14ac:dyDescent="0.3">
      <c r="A1238" s="10">
        <v>195963</v>
      </c>
      <c r="B1238" s="20">
        <v>45007</v>
      </c>
      <c r="C1238" s="10" t="s">
        <v>595</v>
      </c>
      <c r="D1238" s="21">
        <v>50000</v>
      </c>
      <c r="E1238" s="10" t="s">
        <v>48</v>
      </c>
      <c r="F1238" s="10" t="s">
        <v>2318</v>
      </c>
      <c r="G1238" s="10" t="s">
        <v>12</v>
      </c>
      <c r="H1238" t="s">
        <v>17</v>
      </c>
      <c r="I1238" s="10" t="s">
        <v>14</v>
      </c>
      <c r="J1238" s="10" t="s">
        <v>288</v>
      </c>
    </row>
    <row r="1239" spans="1:10" x14ac:dyDescent="0.3">
      <c r="A1239" s="10">
        <v>195977</v>
      </c>
      <c r="B1239" s="20">
        <v>45007</v>
      </c>
      <c r="C1239" s="10" t="s">
        <v>1423</v>
      </c>
      <c r="D1239" s="21">
        <v>500</v>
      </c>
      <c r="E1239" s="10" t="s">
        <v>10</v>
      </c>
      <c r="F1239" s="10" t="s">
        <v>2317</v>
      </c>
      <c r="G1239" s="10" t="s">
        <v>12</v>
      </c>
      <c r="H1239" t="s">
        <v>19</v>
      </c>
      <c r="I1239" s="10" t="s">
        <v>14</v>
      </c>
      <c r="J1239" s="10" t="s">
        <v>2246</v>
      </c>
    </row>
    <row r="1240" spans="1:10" x14ac:dyDescent="0.3">
      <c r="A1240" s="10">
        <v>195985</v>
      </c>
      <c r="B1240" s="20">
        <v>45007</v>
      </c>
      <c r="C1240" s="10" t="s">
        <v>2171</v>
      </c>
      <c r="D1240" s="21">
        <v>15000</v>
      </c>
      <c r="E1240" s="10" t="s">
        <v>48</v>
      </c>
      <c r="F1240" s="10" t="s">
        <v>2309</v>
      </c>
      <c r="G1240" s="10" t="s">
        <v>12</v>
      </c>
      <c r="H1240" t="s">
        <v>17</v>
      </c>
      <c r="I1240" s="10" t="s">
        <v>14</v>
      </c>
      <c r="J1240" s="10" t="s">
        <v>646</v>
      </c>
    </row>
    <row r="1241" spans="1:10" x14ac:dyDescent="0.3">
      <c r="A1241" s="10">
        <v>195982</v>
      </c>
      <c r="B1241" s="20">
        <v>45007</v>
      </c>
      <c r="C1241" s="10" t="s">
        <v>190</v>
      </c>
      <c r="D1241" s="21">
        <v>100000</v>
      </c>
      <c r="E1241" s="10" t="s">
        <v>48</v>
      </c>
      <c r="F1241" s="10" t="s">
        <v>2309</v>
      </c>
      <c r="G1241" s="10" t="s">
        <v>12</v>
      </c>
      <c r="H1241" t="s">
        <v>17</v>
      </c>
      <c r="I1241" s="10" t="s">
        <v>14</v>
      </c>
      <c r="J1241" s="10" t="s">
        <v>36</v>
      </c>
    </row>
    <row r="1242" spans="1:10" x14ac:dyDescent="0.3">
      <c r="A1242" s="10">
        <v>195983</v>
      </c>
      <c r="B1242" s="20">
        <v>45007</v>
      </c>
      <c r="C1242" s="10" t="s">
        <v>2171</v>
      </c>
      <c r="D1242" s="21">
        <v>3000</v>
      </c>
      <c r="E1242" s="10" t="s">
        <v>10</v>
      </c>
      <c r="F1242" s="10" t="s">
        <v>2309</v>
      </c>
      <c r="G1242" s="10" t="s">
        <v>12</v>
      </c>
      <c r="H1242" t="s">
        <v>13</v>
      </c>
      <c r="I1242" s="10" t="s">
        <v>14</v>
      </c>
      <c r="J1242" s="10" t="s">
        <v>27</v>
      </c>
    </row>
    <row r="1243" spans="1:10" x14ac:dyDescent="0.3">
      <c r="A1243" s="10">
        <v>195984</v>
      </c>
      <c r="B1243" s="20">
        <v>45007</v>
      </c>
      <c r="C1243" s="10" t="s">
        <v>2171</v>
      </c>
      <c r="D1243" s="21">
        <v>15000</v>
      </c>
      <c r="E1243" s="10" t="s">
        <v>48</v>
      </c>
      <c r="F1243" s="10" t="s">
        <v>2309</v>
      </c>
      <c r="G1243" s="10" t="s">
        <v>12</v>
      </c>
      <c r="H1243" t="s">
        <v>17</v>
      </c>
      <c r="I1243" s="10" t="s">
        <v>14</v>
      </c>
      <c r="J1243" s="10" t="s">
        <v>694</v>
      </c>
    </row>
    <row r="1244" spans="1:10" x14ac:dyDescent="0.3">
      <c r="A1244" s="10">
        <v>195981</v>
      </c>
      <c r="B1244" s="20">
        <v>45007</v>
      </c>
      <c r="C1244" s="10" t="s">
        <v>2232</v>
      </c>
      <c r="D1244" s="21">
        <v>3500</v>
      </c>
      <c r="E1244" s="10" t="s">
        <v>10</v>
      </c>
      <c r="F1244" s="10" t="s">
        <v>2309</v>
      </c>
      <c r="G1244" s="10" t="s">
        <v>12</v>
      </c>
      <c r="H1244" t="s">
        <v>17</v>
      </c>
      <c r="I1244" s="10" t="s">
        <v>14</v>
      </c>
      <c r="J1244" s="10" t="s">
        <v>82</v>
      </c>
    </row>
    <row r="1245" spans="1:10" x14ac:dyDescent="0.3">
      <c r="A1245" s="10">
        <v>196168</v>
      </c>
      <c r="B1245" s="20">
        <v>45007</v>
      </c>
      <c r="C1245" s="10" t="s">
        <v>45</v>
      </c>
      <c r="D1245" s="21">
        <v>7000</v>
      </c>
      <c r="E1245" s="10" t="s">
        <v>10</v>
      </c>
      <c r="F1245" s="10" t="s">
        <v>2307</v>
      </c>
      <c r="G1245" s="10" t="s">
        <v>12</v>
      </c>
      <c r="H1245" t="s">
        <v>13</v>
      </c>
      <c r="I1245" s="10" t="s">
        <v>14</v>
      </c>
      <c r="J1245" s="10" t="s">
        <v>22</v>
      </c>
    </row>
    <row r="1246" spans="1:10" x14ac:dyDescent="0.3">
      <c r="A1246" s="10">
        <v>195960</v>
      </c>
      <c r="B1246" s="20">
        <v>45007</v>
      </c>
      <c r="C1246" s="10" t="s">
        <v>1941</v>
      </c>
      <c r="D1246" s="21">
        <v>5000</v>
      </c>
      <c r="E1246" s="10" t="s">
        <v>10</v>
      </c>
      <c r="F1246" s="10" t="s">
        <v>2307</v>
      </c>
      <c r="G1246" s="10" t="s">
        <v>12</v>
      </c>
      <c r="H1246" t="s">
        <v>17</v>
      </c>
      <c r="I1246" s="10" t="s">
        <v>14</v>
      </c>
      <c r="J1246" s="10" t="s">
        <v>49</v>
      </c>
    </row>
    <row r="1247" spans="1:10" x14ac:dyDescent="0.3">
      <c r="A1247" s="10">
        <v>196122</v>
      </c>
      <c r="B1247" s="20">
        <v>45007</v>
      </c>
      <c r="C1247" s="10" t="s">
        <v>1945</v>
      </c>
      <c r="D1247" s="21">
        <v>5000</v>
      </c>
      <c r="E1247" s="10" t="s">
        <v>10</v>
      </c>
      <c r="F1247" s="10" t="s">
        <v>2307</v>
      </c>
      <c r="G1247" s="10" t="s">
        <v>12</v>
      </c>
      <c r="H1247" t="s">
        <v>13</v>
      </c>
      <c r="I1247" s="10" t="s">
        <v>14</v>
      </c>
      <c r="J1247" s="10" t="s">
        <v>174</v>
      </c>
    </row>
    <row r="1248" spans="1:10" x14ac:dyDescent="0.3">
      <c r="A1248" s="10">
        <v>196169</v>
      </c>
      <c r="B1248" s="20">
        <v>45007</v>
      </c>
      <c r="C1248" s="10" t="s">
        <v>45</v>
      </c>
      <c r="D1248" s="21">
        <v>4000</v>
      </c>
      <c r="E1248" s="10" t="s">
        <v>10</v>
      </c>
      <c r="F1248" s="10" t="s">
        <v>2307</v>
      </c>
      <c r="G1248" s="10" t="s">
        <v>12</v>
      </c>
      <c r="H1248" t="s">
        <v>13</v>
      </c>
      <c r="I1248" s="10" t="s">
        <v>14</v>
      </c>
      <c r="J1248" s="10" t="s">
        <v>40</v>
      </c>
    </row>
    <row r="1249" spans="1:10" x14ac:dyDescent="0.3">
      <c r="A1249" s="10">
        <v>195956</v>
      </c>
      <c r="B1249" s="20">
        <v>45007</v>
      </c>
      <c r="C1249" s="10" t="s">
        <v>1941</v>
      </c>
      <c r="D1249" s="21">
        <v>5000</v>
      </c>
      <c r="E1249" s="10" t="s">
        <v>10</v>
      </c>
      <c r="F1249" s="10" t="s">
        <v>2307</v>
      </c>
      <c r="G1249" s="10" t="s">
        <v>12</v>
      </c>
      <c r="H1249" t="s">
        <v>17</v>
      </c>
      <c r="I1249" s="10" t="s">
        <v>14</v>
      </c>
      <c r="J1249" s="10" t="s">
        <v>69</v>
      </c>
    </row>
    <row r="1250" spans="1:10" x14ac:dyDescent="0.3">
      <c r="A1250" s="10">
        <v>196115</v>
      </c>
      <c r="B1250" s="20">
        <v>45007</v>
      </c>
      <c r="C1250" s="10" t="s">
        <v>1795</v>
      </c>
      <c r="D1250" s="21">
        <v>3000</v>
      </c>
      <c r="E1250" s="10" t="s">
        <v>10</v>
      </c>
      <c r="F1250" s="10" t="s">
        <v>2307</v>
      </c>
      <c r="G1250" s="10" t="s">
        <v>12</v>
      </c>
      <c r="H1250" t="s">
        <v>19</v>
      </c>
      <c r="I1250" s="10" t="s">
        <v>14</v>
      </c>
      <c r="J1250" s="10" t="s">
        <v>1919</v>
      </c>
    </row>
    <row r="1251" spans="1:10" x14ac:dyDescent="0.3">
      <c r="A1251" s="10">
        <v>195957</v>
      </c>
      <c r="B1251" s="20">
        <v>45007</v>
      </c>
      <c r="C1251" s="10" t="s">
        <v>1941</v>
      </c>
      <c r="D1251" s="21">
        <v>5000</v>
      </c>
      <c r="E1251" s="10" t="s">
        <v>10</v>
      </c>
      <c r="F1251" s="10" t="s">
        <v>2307</v>
      </c>
      <c r="G1251" s="10" t="s">
        <v>12</v>
      </c>
      <c r="H1251" t="s">
        <v>17</v>
      </c>
      <c r="I1251" s="10" t="s">
        <v>14</v>
      </c>
      <c r="J1251" s="10" t="s">
        <v>1942</v>
      </c>
    </row>
    <row r="1252" spans="1:10" x14ac:dyDescent="0.3">
      <c r="A1252" s="10">
        <v>195959</v>
      </c>
      <c r="B1252" s="20">
        <v>45007</v>
      </c>
      <c r="C1252" s="10" t="s">
        <v>1941</v>
      </c>
      <c r="D1252" s="21">
        <v>5000</v>
      </c>
      <c r="E1252" s="10" t="s">
        <v>10</v>
      </c>
      <c r="F1252" s="10" t="s">
        <v>2307</v>
      </c>
      <c r="G1252" s="10" t="s">
        <v>12</v>
      </c>
      <c r="H1252" t="s">
        <v>17</v>
      </c>
      <c r="I1252" s="10" t="s">
        <v>14</v>
      </c>
      <c r="J1252" s="10" t="s">
        <v>1944</v>
      </c>
    </row>
    <row r="1253" spans="1:10" x14ac:dyDescent="0.3">
      <c r="A1253" s="10">
        <v>195958</v>
      </c>
      <c r="B1253" s="20">
        <v>45007</v>
      </c>
      <c r="C1253" s="10" t="s">
        <v>1941</v>
      </c>
      <c r="D1253" s="21">
        <v>5000</v>
      </c>
      <c r="E1253" s="10" t="s">
        <v>10</v>
      </c>
      <c r="F1253" s="10" t="s">
        <v>2307</v>
      </c>
      <c r="G1253" s="10" t="s">
        <v>12</v>
      </c>
      <c r="H1253" t="s">
        <v>17</v>
      </c>
      <c r="I1253" s="10" t="s">
        <v>14</v>
      </c>
      <c r="J1253" s="10" t="s">
        <v>1943</v>
      </c>
    </row>
    <row r="1254" spans="1:10" x14ac:dyDescent="0.3">
      <c r="A1254" s="10">
        <v>195970</v>
      </c>
      <c r="B1254" s="20">
        <v>45007</v>
      </c>
      <c r="C1254" s="10" t="s">
        <v>2087</v>
      </c>
      <c r="D1254" s="21">
        <v>2500</v>
      </c>
      <c r="E1254" s="10" t="s">
        <v>10</v>
      </c>
      <c r="F1254" s="10" t="s">
        <v>2311</v>
      </c>
      <c r="G1254" s="10" t="s">
        <v>12</v>
      </c>
      <c r="H1254" t="s">
        <v>13</v>
      </c>
      <c r="I1254" s="10" t="s">
        <v>14</v>
      </c>
      <c r="J1254" s="10" t="s">
        <v>503</v>
      </c>
    </row>
    <row r="1255" spans="1:10" x14ac:dyDescent="0.3">
      <c r="A1255" s="10">
        <v>195974</v>
      </c>
      <c r="B1255" s="20">
        <v>45007</v>
      </c>
      <c r="C1255" s="10" t="s">
        <v>433</v>
      </c>
      <c r="D1255" s="21">
        <v>2500</v>
      </c>
      <c r="E1255" s="10" t="s">
        <v>10</v>
      </c>
      <c r="F1255" s="10" t="s">
        <v>2329</v>
      </c>
      <c r="G1255" s="10" t="s">
        <v>12</v>
      </c>
      <c r="H1255" t="s">
        <v>13</v>
      </c>
      <c r="I1255" s="10" t="s">
        <v>14</v>
      </c>
      <c r="J1255" s="10" t="s">
        <v>395</v>
      </c>
    </row>
    <row r="1256" spans="1:10" x14ac:dyDescent="0.3">
      <c r="A1256" s="10">
        <v>195967</v>
      </c>
      <c r="B1256" s="20">
        <v>45007</v>
      </c>
      <c r="C1256" s="10" t="s">
        <v>2087</v>
      </c>
      <c r="D1256" s="21">
        <v>2500</v>
      </c>
      <c r="E1256" s="10" t="s">
        <v>10</v>
      </c>
      <c r="F1256" s="10" t="s">
        <v>2311</v>
      </c>
      <c r="G1256" s="10" t="s">
        <v>12</v>
      </c>
      <c r="H1256" t="s">
        <v>17</v>
      </c>
      <c r="I1256" s="10" t="s">
        <v>14</v>
      </c>
      <c r="J1256" s="10" t="s">
        <v>480</v>
      </c>
    </row>
    <row r="1257" spans="1:10" x14ac:dyDescent="0.3">
      <c r="A1257" s="10">
        <v>195975</v>
      </c>
      <c r="B1257" s="20">
        <v>45007</v>
      </c>
      <c r="C1257" s="10" t="s">
        <v>499</v>
      </c>
      <c r="D1257" s="21">
        <v>1000</v>
      </c>
      <c r="E1257" s="10" t="s">
        <v>10</v>
      </c>
      <c r="F1257" s="10" t="s">
        <v>2311</v>
      </c>
      <c r="G1257" s="10" t="s">
        <v>12</v>
      </c>
      <c r="H1257" t="s">
        <v>17</v>
      </c>
      <c r="I1257" s="10" t="s">
        <v>14</v>
      </c>
      <c r="J1257" s="10" t="s">
        <v>514</v>
      </c>
    </row>
    <row r="1258" spans="1:10" x14ac:dyDescent="0.3">
      <c r="A1258" s="10">
        <v>195973</v>
      </c>
      <c r="B1258" s="20">
        <v>45007</v>
      </c>
      <c r="C1258" s="10" t="s">
        <v>433</v>
      </c>
      <c r="D1258" s="21">
        <v>2500</v>
      </c>
      <c r="E1258" s="10" t="s">
        <v>10</v>
      </c>
      <c r="F1258" s="10" t="s">
        <v>2329</v>
      </c>
      <c r="G1258" s="10" t="s">
        <v>12</v>
      </c>
      <c r="H1258" t="s">
        <v>13</v>
      </c>
      <c r="I1258" s="10" t="s">
        <v>14</v>
      </c>
      <c r="J1258" s="10" t="s">
        <v>411</v>
      </c>
    </row>
    <row r="1259" spans="1:10" x14ac:dyDescent="0.3">
      <c r="A1259" s="10">
        <v>195961</v>
      </c>
      <c r="B1259" s="20">
        <v>45007</v>
      </c>
      <c r="C1259" s="10" t="s">
        <v>1877</v>
      </c>
      <c r="D1259" s="21">
        <v>2000</v>
      </c>
      <c r="E1259" s="10" t="s">
        <v>10</v>
      </c>
      <c r="F1259" s="10" t="s">
        <v>2307</v>
      </c>
      <c r="G1259" s="10" t="s">
        <v>12</v>
      </c>
      <c r="H1259" t="s">
        <v>19</v>
      </c>
      <c r="I1259" s="10" t="s">
        <v>14</v>
      </c>
      <c r="J1259" s="10" t="s">
        <v>585</v>
      </c>
    </row>
    <row r="1260" spans="1:10" x14ac:dyDescent="0.3">
      <c r="A1260" s="10">
        <v>195962</v>
      </c>
      <c r="B1260" s="20">
        <v>45007</v>
      </c>
      <c r="C1260" s="10" t="s">
        <v>1946</v>
      </c>
      <c r="D1260" s="21">
        <v>2000</v>
      </c>
      <c r="E1260" s="10" t="s">
        <v>10</v>
      </c>
      <c r="F1260" s="10" t="s">
        <v>2307</v>
      </c>
      <c r="G1260" s="10" t="s">
        <v>12</v>
      </c>
      <c r="H1260" t="s">
        <v>13</v>
      </c>
      <c r="I1260" s="10" t="s">
        <v>14</v>
      </c>
      <c r="J1260" s="10" t="s">
        <v>111</v>
      </c>
    </row>
    <row r="1261" spans="1:10" x14ac:dyDescent="0.3">
      <c r="A1261" s="10">
        <v>195964</v>
      </c>
      <c r="B1261" s="20">
        <v>45007</v>
      </c>
      <c r="C1261" s="10" t="s">
        <v>595</v>
      </c>
      <c r="D1261" s="21">
        <v>50000</v>
      </c>
      <c r="E1261" s="10" t="s">
        <v>48</v>
      </c>
      <c r="F1261" s="10" t="s">
        <v>2318</v>
      </c>
      <c r="G1261" s="10" t="s">
        <v>12</v>
      </c>
      <c r="H1261" t="s">
        <v>17</v>
      </c>
      <c r="I1261" s="10" t="s">
        <v>14</v>
      </c>
      <c r="J1261" s="10" t="s">
        <v>1972</v>
      </c>
    </row>
    <row r="1262" spans="1:10" x14ac:dyDescent="0.3">
      <c r="A1262" s="10">
        <v>195965</v>
      </c>
      <c r="B1262" s="20">
        <v>45007</v>
      </c>
      <c r="C1262" s="10" t="s">
        <v>1966</v>
      </c>
      <c r="D1262" s="21">
        <v>2000</v>
      </c>
      <c r="E1262" s="10" t="s">
        <v>10</v>
      </c>
      <c r="F1262" s="10" t="s">
        <v>2318</v>
      </c>
      <c r="G1262" s="10" t="s">
        <v>12</v>
      </c>
      <c r="H1262" t="s">
        <v>13</v>
      </c>
      <c r="I1262" s="10" t="s">
        <v>14</v>
      </c>
      <c r="J1262" s="10" t="s">
        <v>207</v>
      </c>
    </row>
    <row r="1263" spans="1:10" x14ac:dyDescent="0.3">
      <c r="A1263" s="10">
        <v>196005</v>
      </c>
      <c r="B1263" s="20">
        <v>45008</v>
      </c>
      <c r="C1263" s="10" t="s">
        <v>1727</v>
      </c>
      <c r="D1263" s="21">
        <v>5000</v>
      </c>
      <c r="E1263" s="10" t="s">
        <v>10</v>
      </c>
      <c r="F1263" s="10" t="s">
        <v>2309</v>
      </c>
      <c r="G1263" s="10" t="s">
        <v>12</v>
      </c>
      <c r="H1263" t="s">
        <v>13</v>
      </c>
      <c r="I1263" s="10" t="s">
        <v>14</v>
      </c>
      <c r="J1263" s="10" t="s">
        <v>84</v>
      </c>
    </row>
    <row r="1264" spans="1:10" x14ac:dyDescent="0.3">
      <c r="A1264" s="10">
        <v>196007</v>
      </c>
      <c r="B1264" s="20">
        <v>45008</v>
      </c>
      <c r="C1264" s="10" t="s">
        <v>1727</v>
      </c>
      <c r="D1264" s="21">
        <v>5000</v>
      </c>
      <c r="E1264" s="10" t="s">
        <v>10</v>
      </c>
      <c r="F1264" s="10" t="s">
        <v>2309</v>
      </c>
      <c r="G1264" s="10" t="s">
        <v>12</v>
      </c>
      <c r="H1264" t="s">
        <v>13</v>
      </c>
      <c r="I1264" s="10" t="s">
        <v>14</v>
      </c>
      <c r="J1264" s="10" t="s">
        <v>28</v>
      </c>
    </row>
    <row r="1265" spans="1:10" x14ac:dyDescent="0.3">
      <c r="A1265" s="10">
        <v>196001</v>
      </c>
      <c r="B1265" s="20">
        <v>45008</v>
      </c>
      <c r="C1265" s="10" t="s">
        <v>2235</v>
      </c>
      <c r="D1265" s="21">
        <v>2000</v>
      </c>
      <c r="E1265" s="10" t="s">
        <v>10</v>
      </c>
      <c r="F1265" s="10" t="s">
        <v>2309</v>
      </c>
      <c r="G1265" s="10" t="s">
        <v>12</v>
      </c>
      <c r="H1265" t="s">
        <v>13</v>
      </c>
      <c r="I1265" s="10" t="s">
        <v>14</v>
      </c>
      <c r="J1265" s="10" t="s">
        <v>84</v>
      </c>
    </row>
    <row r="1266" spans="1:10" x14ac:dyDescent="0.3">
      <c r="A1266" s="10">
        <v>196006</v>
      </c>
      <c r="B1266" s="20">
        <v>45008</v>
      </c>
      <c r="C1266" s="10" t="s">
        <v>1727</v>
      </c>
      <c r="D1266" s="21">
        <v>5000</v>
      </c>
      <c r="E1266" s="10" t="s">
        <v>10</v>
      </c>
      <c r="F1266" s="10" t="s">
        <v>2309</v>
      </c>
      <c r="G1266" s="10" t="s">
        <v>12</v>
      </c>
      <c r="H1266" t="s">
        <v>13</v>
      </c>
      <c r="I1266" s="10" t="s">
        <v>14</v>
      </c>
      <c r="J1266" s="10" t="s">
        <v>187</v>
      </c>
    </row>
    <row r="1267" spans="1:10" x14ac:dyDescent="0.3">
      <c r="A1267" s="10">
        <v>196009</v>
      </c>
      <c r="B1267" s="20">
        <v>45008</v>
      </c>
      <c r="C1267" s="10" t="s">
        <v>2086</v>
      </c>
      <c r="D1267" s="21">
        <v>2500</v>
      </c>
      <c r="E1267" s="10" t="s">
        <v>10</v>
      </c>
      <c r="F1267" s="10" t="s">
        <v>2311</v>
      </c>
      <c r="G1267" s="10" t="s">
        <v>12</v>
      </c>
      <c r="H1267" t="s">
        <v>13</v>
      </c>
      <c r="I1267" s="10" t="s">
        <v>14</v>
      </c>
      <c r="J1267" s="10" t="s">
        <v>40</v>
      </c>
    </row>
    <row r="1268" spans="1:10" x14ac:dyDescent="0.3">
      <c r="A1268" s="10">
        <v>196010</v>
      </c>
      <c r="B1268" s="20">
        <v>45008</v>
      </c>
      <c r="C1268" s="10" t="s">
        <v>2086</v>
      </c>
      <c r="D1268" s="21">
        <v>2500</v>
      </c>
      <c r="E1268" s="10" t="s">
        <v>10</v>
      </c>
      <c r="F1268" s="10" t="s">
        <v>2311</v>
      </c>
      <c r="G1268" s="10" t="s">
        <v>12</v>
      </c>
      <c r="H1268" t="s">
        <v>13</v>
      </c>
      <c r="I1268" s="10" t="s">
        <v>14</v>
      </c>
      <c r="J1268" s="10" t="s">
        <v>401</v>
      </c>
    </row>
    <row r="1269" spans="1:10" x14ac:dyDescent="0.3">
      <c r="A1269" s="10">
        <v>195990</v>
      </c>
      <c r="B1269" s="20">
        <v>45008</v>
      </c>
      <c r="C1269" s="10" t="s">
        <v>2234</v>
      </c>
      <c r="D1269" s="21">
        <v>70000</v>
      </c>
      <c r="E1269" s="10" t="s">
        <v>48</v>
      </c>
      <c r="F1269" s="10" t="s">
        <v>2309</v>
      </c>
      <c r="G1269" s="10" t="s">
        <v>12</v>
      </c>
      <c r="H1269" t="s">
        <v>17</v>
      </c>
      <c r="I1269" s="10" t="s">
        <v>14</v>
      </c>
      <c r="J1269" s="10" t="s">
        <v>36</v>
      </c>
    </row>
    <row r="1270" spans="1:10" x14ac:dyDescent="0.3">
      <c r="A1270" s="10">
        <v>195989</v>
      </c>
      <c r="B1270" s="20">
        <v>45008</v>
      </c>
      <c r="C1270" s="10" t="s">
        <v>2234</v>
      </c>
      <c r="D1270" s="21">
        <v>60000</v>
      </c>
      <c r="E1270" s="10" t="s">
        <v>48</v>
      </c>
      <c r="F1270" s="10" t="s">
        <v>2309</v>
      </c>
      <c r="G1270" s="10" t="s">
        <v>12</v>
      </c>
      <c r="H1270" t="s">
        <v>17</v>
      </c>
      <c r="I1270" s="10" t="s">
        <v>14</v>
      </c>
      <c r="J1270" s="10" t="s">
        <v>74</v>
      </c>
    </row>
    <row r="1271" spans="1:10" x14ac:dyDescent="0.3">
      <c r="A1271" s="10">
        <v>195987</v>
      </c>
      <c r="B1271" s="20">
        <v>45008</v>
      </c>
      <c r="C1271" s="10" t="s">
        <v>2244</v>
      </c>
      <c r="D1271" s="21">
        <v>1000</v>
      </c>
      <c r="E1271" s="10" t="s">
        <v>10</v>
      </c>
      <c r="F1271" s="10" t="s">
        <v>2317</v>
      </c>
      <c r="G1271" s="10" t="s">
        <v>88</v>
      </c>
      <c r="H1271" t="s">
        <v>17</v>
      </c>
      <c r="I1271" s="10" t="s">
        <v>14</v>
      </c>
      <c r="J1271" s="10" t="s">
        <v>814</v>
      </c>
    </row>
    <row r="1272" spans="1:10" x14ac:dyDescent="0.3">
      <c r="A1272" s="10">
        <v>195997</v>
      </c>
      <c r="B1272" s="20">
        <v>45008</v>
      </c>
      <c r="C1272" s="10" t="s">
        <v>139</v>
      </c>
      <c r="D1272" s="21">
        <v>2000</v>
      </c>
      <c r="E1272" s="10" t="s">
        <v>10</v>
      </c>
      <c r="F1272" s="10" t="s">
        <v>2317</v>
      </c>
      <c r="G1272" s="10" t="s">
        <v>12</v>
      </c>
      <c r="H1272" t="s">
        <v>13</v>
      </c>
      <c r="I1272" s="10" t="s">
        <v>14</v>
      </c>
      <c r="J1272" s="10" t="s">
        <v>814</v>
      </c>
    </row>
    <row r="1273" spans="1:10" x14ac:dyDescent="0.3">
      <c r="A1273" s="10">
        <v>196004</v>
      </c>
      <c r="B1273" s="20">
        <v>45008</v>
      </c>
      <c r="C1273" s="10" t="s">
        <v>1460</v>
      </c>
      <c r="D1273" s="21">
        <v>1000</v>
      </c>
      <c r="E1273" s="10" t="s">
        <v>10</v>
      </c>
      <c r="F1273" s="10" t="s">
        <v>2317</v>
      </c>
      <c r="G1273" s="10" t="s">
        <v>12</v>
      </c>
      <c r="H1273" t="s">
        <v>13</v>
      </c>
      <c r="I1273" s="10" t="s">
        <v>14</v>
      </c>
      <c r="J1273" s="10" t="s">
        <v>814</v>
      </c>
    </row>
    <row r="1274" spans="1:10" x14ac:dyDescent="0.3">
      <c r="A1274" s="10">
        <v>195988</v>
      </c>
      <c r="B1274" s="20">
        <v>45008</v>
      </c>
      <c r="C1274" s="10" t="s">
        <v>2244</v>
      </c>
      <c r="D1274" s="21">
        <v>1000</v>
      </c>
      <c r="E1274" s="10" t="s">
        <v>10</v>
      </c>
      <c r="F1274" s="10" t="s">
        <v>2317</v>
      </c>
      <c r="G1274" s="10" t="s">
        <v>88</v>
      </c>
      <c r="H1274" t="s">
        <v>17</v>
      </c>
      <c r="I1274" s="10" t="s">
        <v>14</v>
      </c>
      <c r="J1274" s="10" t="s">
        <v>63</v>
      </c>
    </row>
    <row r="1275" spans="1:10" x14ac:dyDescent="0.3">
      <c r="A1275" s="10">
        <v>195991</v>
      </c>
      <c r="B1275" s="20">
        <v>45008</v>
      </c>
      <c r="C1275" s="10" t="s">
        <v>641</v>
      </c>
      <c r="D1275" s="21">
        <v>200000</v>
      </c>
      <c r="E1275" s="10" t="s">
        <v>48</v>
      </c>
      <c r="F1275" s="10" t="s">
        <v>2309</v>
      </c>
      <c r="G1275" s="10" t="s">
        <v>12</v>
      </c>
      <c r="H1275" t="s">
        <v>17</v>
      </c>
      <c r="I1275" s="10" t="s">
        <v>14</v>
      </c>
      <c r="J1275" s="10" t="s">
        <v>84</v>
      </c>
    </row>
    <row r="1276" spans="1:10" x14ac:dyDescent="0.3">
      <c r="A1276" s="10">
        <v>196002</v>
      </c>
      <c r="B1276" s="20">
        <v>45008</v>
      </c>
      <c r="C1276" s="10" t="s">
        <v>2235</v>
      </c>
      <c r="D1276" s="21">
        <v>2000</v>
      </c>
      <c r="E1276" s="10" t="s">
        <v>10</v>
      </c>
      <c r="F1276" s="10" t="s">
        <v>2309</v>
      </c>
      <c r="G1276" s="10" t="s">
        <v>12</v>
      </c>
      <c r="H1276" t="s">
        <v>17</v>
      </c>
      <c r="I1276" s="10" t="s">
        <v>14</v>
      </c>
      <c r="J1276" s="10" t="s">
        <v>82</v>
      </c>
    </row>
    <row r="1277" spans="1:10" x14ac:dyDescent="0.3">
      <c r="A1277" s="10">
        <v>195993</v>
      </c>
      <c r="B1277" s="20">
        <v>45008</v>
      </c>
      <c r="C1277" s="10" t="s">
        <v>641</v>
      </c>
      <c r="D1277" s="21">
        <v>50000</v>
      </c>
      <c r="E1277" s="10" t="s">
        <v>48</v>
      </c>
      <c r="F1277" s="10" t="s">
        <v>2309</v>
      </c>
      <c r="G1277" s="10" t="s">
        <v>12</v>
      </c>
      <c r="H1277" t="s">
        <v>17</v>
      </c>
      <c r="I1277" s="10" t="s">
        <v>14</v>
      </c>
      <c r="J1277" s="10" t="s">
        <v>85</v>
      </c>
    </row>
    <row r="1278" spans="1:10" x14ac:dyDescent="0.3">
      <c r="A1278" s="10">
        <v>195992</v>
      </c>
      <c r="B1278" s="20">
        <v>45008</v>
      </c>
      <c r="C1278" s="10" t="s">
        <v>641</v>
      </c>
      <c r="D1278" s="21">
        <v>50000</v>
      </c>
      <c r="E1278" s="10" t="s">
        <v>48</v>
      </c>
      <c r="F1278" s="10" t="s">
        <v>2309</v>
      </c>
      <c r="G1278" s="10" t="s">
        <v>12</v>
      </c>
      <c r="H1278" t="s">
        <v>17</v>
      </c>
      <c r="I1278" s="10" t="s">
        <v>14</v>
      </c>
      <c r="J1278" s="10" t="s">
        <v>721</v>
      </c>
    </row>
    <row r="1279" spans="1:10" x14ac:dyDescent="0.3">
      <c r="A1279" s="10">
        <v>196012</v>
      </c>
      <c r="B1279" s="20">
        <v>45008</v>
      </c>
      <c r="C1279" s="10" t="s">
        <v>528</v>
      </c>
      <c r="D1279" s="21">
        <v>4000</v>
      </c>
      <c r="E1279" s="10" t="s">
        <v>10</v>
      </c>
      <c r="F1279" s="10" t="s">
        <v>2311</v>
      </c>
      <c r="G1279" s="10" t="s">
        <v>12</v>
      </c>
      <c r="H1279" t="s">
        <v>19</v>
      </c>
      <c r="I1279" s="10" t="s">
        <v>14</v>
      </c>
      <c r="J1279" s="10" t="s">
        <v>517</v>
      </c>
    </row>
    <row r="1280" spans="1:10" x14ac:dyDescent="0.3">
      <c r="A1280" s="10">
        <v>195995</v>
      </c>
      <c r="B1280" s="20">
        <v>45008</v>
      </c>
      <c r="C1280" s="10" t="s">
        <v>1047</v>
      </c>
      <c r="D1280" s="21">
        <v>4000</v>
      </c>
      <c r="E1280" s="10" t="s">
        <v>10</v>
      </c>
      <c r="F1280" s="10" t="s">
        <v>2307</v>
      </c>
      <c r="G1280" s="10" t="s">
        <v>88</v>
      </c>
      <c r="H1280" t="s">
        <v>17</v>
      </c>
      <c r="I1280" s="10" t="s">
        <v>14</v>
      </c>
      <c r="J1280" s="10" t="s">
        <v>63</v>
      </c>
    </row>
    <row r="1281" spans="1:10" x14ac:dyDescent="0.3">
      <c r="A1281" s="10">
        <v>196120</v>
      </c>
      <c r="B1281" s="20">
        <v>45008</v>
      </c>
      <c r="C1281" s="10" t="s">
        <v>552</v>
      </c>
      <c r="D1281" s="21">
        <v>10000</v>
      </c>
      <c r="E1281" s="10" t="s">
        <v>10</v>
      </c>
      <c r="F1281" s="10" t="s">
        <v>2307</v>
      </c>
      <c r="G1281" s="10" t="s">
        <v>12</v>
      </c>
      <c r="H1281" t="s">
        <v>13</v>
      </c>
      <c r="I1281" s="10" t="s">
        <v>14</v>
      </c>
      <c r="J1281" s="10" t="s">
        <v>174</v>
      </c>
    </row>
    <row r="1282" spans="1:10" x14ac:dyDescent="0.3">
      <c r="A1282" s="10">
        <v>196118</v>
      </c>
      <c r="B1282" s="20">
        <v>45008</v>
      </c>
      <c r="C1282" s="10" t="s">
        <v>1950</v>
      </c>
      <c r="D1282" s="21">
        <v>2500</v>
      </c>
      <c r="E1282" s="10" t="s">
        <v>10</v>
      </c>
      <c r="F1282" s="10" t="s">
        <v>2307</v>
      </c>
      <c r="G1282" s="10" t="s">
        <v>12</v>
      </c>
      <c r="H1282" t="s">
        <v>13</v>
      </c>
      <c r="I1282" s="10" t="s">
        <v>14</v>
      </c>
      <c r="J1282" s="10" t="s">
        <v>1951</v>
      </c>
    </row>
    <row r="1283" spans="1:10" x14ac:dyDescent="0.3">
      <c r="A1283" s="10">
        <v>195996</v>
      </c>
      <c r="B1283" s="20">
        <v>45008</v>
      </c>
      <c r="C1283" s="10" t="s">
        <v>1047</v>
      </c>
      <c r="D1283" s="21">
        <v>4000</v>
      </c>
      <c r="E1283" s="10" t="s">
        <v>10</v>
      </c>
      <c r="F1283" s="10" t="s">
        <v>2307</v>
      </c>
      <c r="G1283" s="10" t="s">
        <v>88</v>
      </c>
      <c r="H1283" t="s">
        <v>17</v>
      </c>
      <c r="I1283" s="10" t="s">
        <v>14</v>
      </c>
      <c r="J1283" s="10" t="s">
        <v>85</v>
      </c>
    </row>
    <row r="1284" spans="1:10" x14ac:dyDescent="0.3">
      <c r="A1284" s="10">
        <v>196178</v>
      </c>
      <c r="B1284" s="20">
        <v>45008</v>
      </c>
      <c r="C1284" s="10" t="s">
        <v>1949</v>
      </c>
      <c r="D1284" s="21">
        <v>2000</v>
      </c>
      <c r="E1284" s="10" t="s">
        <v>10</v>
      </c>
      <c r="F1284" s="10" t="s">
        <v>2307</v>
      </c>
      <c r="G1284" s="10" t="s">
        <v>12</v>
      </c>
      <c r="H1284" t="s">
        <v>13</v>
      </c>
      <c r="I1284" s="10" t="s">
        <v>14</v>
      </c>
      <c r="J1284" s="10" t="s">
        <v>1019</v>
      </c>
    </row>
    <row r="1285" spans="1:10" x14ac:dyDescent="0.3">
      <c r="A1285" s="10">
        <v>195994</v>
      </c>
      <c r="B1285" s="20">
        <v>45008</v>
      </c>
      <c r="C1285" s="10" t="s">
        <v>1047</v>
      </c>
      <c r="D1285" s="21">
        <v>60000</v>
      </c>
      <c r="E1285" s="10" t="s">
        <v>48</v>
      </c>
      <c r="F1285" s="10" t="s">
        <v>2307</v>
      </c>
      <c r="G1285" s="10" t="s">
        <v>88</v>
      </c>
      <c r="H1285" t="s">
        <v>17</v>
      </c>
      <c r="I1285" s="10" t="s">
        <v>14</v>
      </c>
      <c r="J1285" s="10" t="s">
        <v>27</v>
      </c>
    </row>
    <row r="1286" spans="1:10" x14ac:dyDescent="0.3">
      <c r="A1286" s="10">
        <v>196008</v>
      </c>
      <c r="B1286" s="20">
        <v>45008</v>
      </c>
      <c r="C1286" s="10" t="s">
        <v>1814</v>
      </c>
      <c r="D1286" s="21">
        <v>500</v>
      </c>
      <c r="E1286" s="10" t="s">
        <v>10</v>
      </c>
      <c r="F1286" s="10" t="s">
        <v>2307</v>
      </c>
      <c r="G1286" s="10" t="s">
        <v>12</v>
      </c>
      <c r="H1286" t="s">
        <v>17</v>
      </c>
      <c r="I1286" s="10" t="s">
        <v>14</v>
      </c>
      <c r="J1286" s="10" t="s">
        <v>57</v>
      </c>
    </row>
    <row r="1287" spans="1:10" x14ac:dyDescent="0.3">
      <c r="A1287" s="10">
        <v>196174</v>
      </c>
      <c r="B1287" s="20">
        <v>45008</v>
      </c>
      <c r="C1287" s="10" t="s">
        <v>1922</v>
      </c>
      <c r="D1287" s="21">
        <v>2500</v>
      </c>
      <c r="E1287" s="10" t="s">
        <v>10</v>
      </c>
      <c r="F1287" s="10" t="s">
        <v>2307</v>
      </c>
      <c r="G1287" s="10" t="s">
        <v>12</v>
      </c>
      <c r="H1287" t="s">
        <v>13</v>
      </c>
      <c r="I1287" s="10" t="s">
        <v>14</v>
      </c>
      <c r="J1287" s="10" t="s">
        <v>1948</v>
      </c>
    </row>
    <row r="1288" spans="1:10" x14ac:dyDescent="0.3">
      <c r="A1288" s="10">
        <v>196117</v>
      </c>
      <c r="B1288" s="20">
        <v>45008</v>
      </c>
      <c r="C1288" s="10" t="s">
        <v>1947</v>
      </c>
      <c r="D1288" s="21">
        <v>2000</v>
      </c>
      <c r="E1288" s="10" t="s">
        <v>10</v>
      </c>
      <c r="F1288" s="10" t="s">
        <v>2307</v>
      </c>
      <c r="G1288" s="10" t="s">
        <v>12</v>
      </c>
      <c r="H1288" t="s">
        <v>19</v>
      </c>
      <c r="I1288" s="10" t="s">
        <v>14</v>
      </c>
      <c r="J1288" s="10" t="s">
        <v>149</v>
      </c>
    </row>
    <row r="1289" spans="1:10" x14ac:dyDescent="0.3">
      <c r="A1289" s="10">
        <v>195998</v>
      </c>
      <c r="B1289" s="20">
        <v>45008</v>
      </c>
      <c r="C1289" s="10" t="s">
        <v>1970</v>
      </c>
      <c r="D1289" s="21">
        <v>2000</v>
      </c>
      <c r="E1289" s="10" t="s">
        <v>10</v>
      </c>
      <c r="F1289" s="10" t="s">
        <v>2318</v>
      </c>
      <c r="G1289" s="10" t="s">
        <v>88</v>
      </c>
      <c r="H1289" t="s">
        <v>17</v>
      </c>
      <c r="I1289" s="10" t="s">
        <v>14</v>
      </c>
      <c r="J1289" s="10" t="s">
        <v>85</v>
      </c>
    </row>
    <row r="1290" spans="1:10" x14ac:dyDescent="0.3">
      <c r="A1290" s="10">
        <v>196000</v>
      </c>
      <c r="B1290" s="20">
        <v>45008</v>
      </c>
      <c r="C1290" s="10" t="s">
        <v>1969</v>
      </c>
      <c r="D1290" s="21">
        <v>3000</v>
      </c>
      <c r="E1290" s="10" t="s">
        <v>10</v>
      </c>
      <c r="F1290" s="10" t="s">
        <v>2318</v>
      </c>
      <c r="G1290" s="10" t="s">
        <v>12</v>
      </c>
      <c r="H1290" t="s">
        <v>13</v>
      </c>
      <c r="I1290" s="10" t="s">
        <v>14</v>
      </c>
      <c r="J1290" s="10" t="s">
        <v>207</v>
      </c>
    </row>
    <row r="1291" spans="1:10" x14ac:dyDescent="0.3">
      <c r="A1291" s="10">
        <v>196011</v>
      </c>
      <c r="B1291" s="20">
        <v>45008</v>
      </c>
      <c r="C1291" s="10" t="s">
        <v>439</v>
      </c>
      <c r="D1291" s="21">
        <v>30000</v>
      </c>
      <c r="E1291" s="10" t="s">
        <v>48</v>
      </c>
      <c r="F1291" s="10" t="s">
        <v>2329</v>
      </c>
      <c r="G1291" s="10" t="s">
        <v>12</v>
      </c>
      <c r="H1291" t="s">
        <v>17</v>
      </c>
      <c r="I1291" s="10" t="s">
        <v>14</v>
      </c>
      <c r="J1291" s="10" t="s">
        <v>187</v>
      </c>
    </row>
    <row r="1292" spans="1:10" x14ac:dyDescent="0.3">
      <c r="A1292" s="10">
        <v>195999</v>
      </c>
      <c r="B1292" s="20">
        <v>45008</v>
      </c>
      <c r="C1292" s="10" t="s">
        <v>1971</v>
      </c>
      <c r="D1292" s="21">
        <v>2000</v>
      </c>
      <c r="E1292" s="10" t="s">
        <v>10</v>
      </c>
      <c r="F1292" s="10" t="s">
        <v>2318</v>
      </c>
      <c r="G1292" s="10" t="s">
        <v>88</v>
      </c>
      <c r="H1292" t="s">
        <v>17</v>
      </c>
      <c r="I1292" s="10" t="s">
        <v>14</v>
      </c>
      <c r="J1292" s="10" t="s">
        <v>177</v>
      </c>
    </row>
    <row r="1293" spans="1:10" x14ac:dyDescent="0.3">
      <c r="A1293" s="10">
        <v>196003</v>
      </c>
      <c r="B1293" s="20">
        <v>45008</v>
      </c>
      <c r="C1293" s="10" t="s">
        <v>1968</v>
      </c>
      <c r="D1293" s="21">
        <v>3000</v>
      </c>
      <c r="E1293" s="10" t="s">
        <v>10</v>
      </c>
      <c r="F1293" s="10" t="s">
        <v>2318</v>
      </c>
      <c r="G1293" s="10" t="s">
        <v>12</v>
      </c>
      <c r="H1293" t="s">
        <v>13</v>
      </c>
      <c r="I1293" s="10" t="s">
        <v>14</v>
      </c>
      <c r="J1293" s="10" t="s">
        <v>134</v>
      </c>
    </row>
    <row r="1294" spans="1:10" x14ac:dyDescent="0.3">
      <c r="A1294" s="10">
        <v>196157</v>
      </c>
      <c r="B1294" s="20">
        <v>45008</v>
      </c>
      <c r="C1294" s="10" t="s">
        <v>9</v>
      </c>
      <c r="D1294" s="21">
        <v>20000</v>
      </c>
      <c r="E1294" s="10" t="s">
        <v>10</v>
      </c>
      <c r="F1294" s="10" t="s">
        <v>2307</v>
      </c>
      <c r="G1294" s="10" t="s">
        <v>12</v>
      </c>
      <c r="H1294" t="s">
        <v>13</v>
      </c>
      <c r="I1294" s="10" t="s">
        <v>14</v>
      </c>
      <c r="J1294" s="10" t="s">
        <v>480</v>
      </c>
    </row>
    <row r="1295" spans="1:10" x14ac:dyDescent="0.3">
      <c r="A1295" s="10">
        <v>196119</v>
      </c>
      <c r="B1295" s="20">
        <v>45008</v>
      </c>
      <c r="C1295" s="10" t="s">
        <v>939</v>
      </c>
      <c r="D1295" s="21">
        <v>2000</v>
      </c>
      <c r="E1295" s="10" t="s">
        <v>10</v>
      </c>
      <c r="F1295" s="10" t="s">
        <v>2307</v>
      </c>
      <c r="G1295" s="10" t="s">
        <v>12</v>
      </c>
      <c r="H1295" t="s">
        <v>19</v>
      </c>
      <c r="I1295" s="10" t="s">
        <v>14</v>
      </c>
      <c r="J1295" s="10" t="s">
        <v>1951</v>
      </c>
    </row>
    <row r="1296" spans="1:10" x14ac:dyDescent="0.3">
      <c r="A1296" s="10">
        <v>196159</v>
      </c>
      <c r="B1296" s="20">
        <v>45008</v>
      </c>
      <c r="C1296" s="10" t="s">
        <v>9</v>
      </c>
      <c r="D1296" s="21">
        <v>5000</v>
      </c>
      <c r="E1296" s="10" t="s">
        <v>10</v>
      </c>
      <c r="F1296" s="10" t="s">
        <v>2307</v>
      </c>
      <c r="G1296" s="10" t="s">
        <v>12</v>
      </c>
      <c r="H1296" t="s">
        <v>13</v>
      </c>
      <c r="I1296" s="10" t="s">
        <v>14</v>
      </c>
      <c r="J1296" s="10" t="s">
        <v>134</v>
      </c>
    </row>
    <row r="1297" spans="1:10" x14ac:dyDescent="0.3">
      <c r="A1297" s="10">
        <v>196158</v>
      </c>
      <c r="B1297" s="20">
        <v>45008</v>
      </c>
      <c r="C1297" s="10" t="s">
        <v>9</v>
      </c>
      <c r="D1297" s="21">
        <v>5000</v>
      </c>
      <c r="E1297" s="10" t="s">
        <v>10</v>
      </c>
      <c r="F1297" s="10" t="s">
        <v>2307</v>
      </c>
      <c r="G1297" s="10" t="s">
        <v>12</v>
      </c>
      <c r="H1297" t="s">
        <v>13</v>
      </c>
      <c r="I1297" s="10" t="s">
        <v>14</v>
      </c>
      <c r="J1297" s="10" t="s">
        <v>480</v>
      </c>
    </row>
    <row r="1298" spans="1:10" x14ac:dyDescent="0.3">
      <c r="A1298" s="10">
        <v>196019</v>
      </c>
      <c r="B1298" s="20">
        <v>45009</v>
      </c>
      <c r="C1298" s="10" t="s">
        <v>570</v>
      </c>
      <c r="D1298" s="21">
        <v>2000</v>
      </c>
      <c r="E1298" s="10" t="s">
        <v>10</v>
      </c>
      <c r="F1298" s="10" t="s">
        <v>2311</v>
      </c>
      <c r="G1298" s="10" t="s">
        <v>12</v>
      </c>
      <c r="H1298" t="s">
        <v>13</v>
      </c>
      <c r="I1298" s="10" t="s">
        <v>14</v>
      </c>
      <c r="J1298" s="10" t="s">
        <v>189</v>
      </c>
    </row>
    <row r="1299" spans="1:10" x14ac:dyDescent="0.3">
      <c r="A1299" s="10">
        <v>196020</v>
      </c>
      <c r="B1299" s="20">
        <v>45009</v>
      </c>
      <c r="C1299" s="10" t="s">
        <v>1292</v>
      </c>
      <c r="D1299" s="21">
        <v>5000</v>
      </c>
      <c r="E1299" s="10" t="s">
        <v>10</v>
      </c>
      <c r="F1299" s="10" t="s">
        <v>2311</v>
      </c>
      <c r="G1299" s="10" t="s">
        <v>12</v>
      </c>
      <c r="H1299" t="s">
        <v>13</v>
      </c>
      <c r="I1299" s="10" t="s">
        <v>14</v>
      </c>
      <c r="J1299" s="10" t="s">
        <v>189</v>
      </c>
    </row>
    <row r="1300" spans="1:10" x14ac:dyDescent="0.3">
      <c r="A1300" s="10">
        <v>196021</v>
      </c>
      <c r="B1300" s="20">
        <v>45009</v>
      </c>
      <c r="C1300" s="10" t="s">
        <v>1292</v>
      </c>
      <c r="D1300" s="21">
        <v>5000</v>
      </c>
      <c r="E1300" s="10" t="s">
        <v>10</v>
      </c>
      <c r="F1300" s="10" t="s">
        <v>2311</v>
      </c>
      <c r="G1300" s="10" t="s">
        <v>12</v>
      </c>
      <c r="H1300" t="s">
        <v>13</v>
      </c>
      <c r="I1300" s="10" t="s">
        <v>14</v>
      </c>
      <c r="J1300" s="10" t="s">
        <v>40</v>
      </c>
    </row>
    <row r="1301" spans="1:10" x14ac:dyDescent="0.3">
      <c r="A1301" s="10">
        <v>196013</v>
      </c>
      <c r="B1301" s="20">
        <v>45009</v>
      </c>
      <c r="C1301" s="10" t="s">
        <v>1967</v>
      </c>
      <c r="D1301" s="21">
        <v>1000</v>
      </c>
      <c r="E1301" s="10" t="s">
        <v>10</v>
      </c>
      <c r="F1301" s="10" t="s">
        <v>2318</v>
      </c>
      <c r="G1301" s="10" t="s">
        <v>12</v>
      </c>
      <c r="H1301" t="s">
        <v>13</v>
      </c>
      <c r="I1301" s="10" t="s">
        <v>14</v>
      </c>
      <c r="J1301" s="10" t="s">
        <v>24</v>
      </c>
    </row>
    <row r="1302" spans="1:10" x14ac:dyDescent="0.3">
      <c r="A1302" s="10">
        <v>196016</v>
      </c>
      <c r="B1302" s="20">
        <v>45009</v>
      </c>
      <c r="C1302" s="10" t="s">
        <v>1680</v>
      </c>
      <c r="D1302" s="21">
        <v>15000</v>
      </c>
      <c r="E1302" s="10" t="s">
        <v>48</v>
      </c>
      <c r="F1302" s="10" t="s">
        <v>2311</v>
      </c>
      <c r="G1302" s="10" t="s">
        <v>12</v>
      </c>
      <c r="H1302" t="s">
        <v>17</v>
      </c>
      <c r="I1302" s="10" t="s">
        <v>14</v>
      </c>
      <c r="J1302" s="10" t="s">
        <v>2084</v>
      </c>
    </row>
    <row r="1303" spans="1:10" x14ac:dyDescent="0.3">
      <c r="A1303" s="10">
        <v>196017</v>
      </c>
      <c r="B1303" s="20">
        <v>45009</v>
      </c>
      <c r="C1303" s="10" t="s">
        <v>1680</v>
      </c>
      <c r="D1303" s="21">
        <v>15000</v>
      </c>
      <c r="E1303" s="10" t="s">
        <v>48</v>
      </c>
      <c r="F1303" s="10" t="s">
        <v>2311</v>
      </c>
      <c r="G1303" s="10" t="s">
        <v>12</v>
      </c>
      <c r="H1303" t="s">
        <v>17</v>
      </c>
      <c r="I1303" s="10" t="s">
        <v>14</v>
      </c>
      <c r="J1303" s="10" t="s">
        <v>2085</v>
      </c>
    </row>
    <row r="1304" spans="1:10" x14ac:dyDescent="0.3">
      <c r="A1304" s="10">
        <v>196027</v>
      </c>
      <c r="B1304" s="20">
        <v>45009</v>
      </c>
      <c r="C1304" s="10" t="s">
        <v>613</v>
      </c>
      <c r="D1304" s="21">
        <v>10000</v>
      </c>
      <c r="E1304" s="10" t="s">
        <v>48</v>
      </c>
      <c r="F1304" s="10" t="s">
        <v>2309</v>
      </c>
      <c r="G1304" s="10" t="s">
        <v>12</v>
      </c>
      <c r="H1304" t="s">
        <v>17</v>
      </c>
      <c r="I1304" s="10" t="s">
        <v>14</v>
      </c>
      <c r="J1304" s="10" t="s">
        <v>36</v>
      </c>
    </row>
    <row r="1305" spans="1:10" x14ac:dyDescent="0.3">
      <c r="A1305" s="10">
        <v>196022</v>
      </c>
      <c r="B1305" s="20">
        <v>45009</v>
      </c>
      <c r="C1305" s="10" t="s">
        <v>2243</v>
      </c>
      <c r="D1305" s="21">
        <v>2500</v>
      </c>
      <c r="E1305" s="10" t="s">
        <v>10</v>
      </c>
      <c r="F1305" s="10" t="s">
        <v>2317</v>
      </c>
      <c r="G1305" s="10" t="s">
        <v>12</v>
      </c>
      <c r="H1305" t="s">
        <v>13</v>
      </c>
      <c r="I1305" s="10" t="s">
        <v>14</v>
      </c>
      <c r="J1305" s="10" t="s">
        <v>63</v>
      </c>
    </row>
    <row r="1306" spans="1:10" x14ac:dyDescent="0.3">
      <c r="A1306" s="10">
        <v>196015</v>
      </c>
      <c r="B1306" s="20">
        <v>45009</v>
      </c>
      <c r="C1306" s="10" t="s">
        <v>1757</v>
      </c>
      <c r="D1306" s="21">
        <v>10000</v>
      </c>
      <c r="E1306" s="10" t="s">
        <v>48</v>
      </c>
      <c r="F1306" s="10" t="s">
        <v>2317</v>
      </c>
      <c r="G1306" s="10" t="s">
        <v>12</v>
      </c>
      <c r="H1306" t="s">
        <v>17</v>
      </c>
      <c r="I1306" s="10" t="s">
        <v>14</v>
      </c>
      <c r="J1306" s="10" t="s">
        <v>811</v>
      </c>
    </row>
    <row r="1307" spans="1:10" x14ac:dyDescent="0.3">
      <c r="A1307" s="10">
        <v>196018</v>
      </c>
      <c r="B1307" s="20">
        <v>45009</v>
      </c>
      <c r="C1307" s="10" t="s">
        <v>1680</v>
      </c>
      <c r="D1307" s="21">
        <v>30000</v>
      </c>
      <c r="E1307" s="10" t="s">
        <v>48</v>
      </c>
      <c r="F1307" s="10" t="s">
        <v>2311</v>
      </c>
      <c r="G1307" s="10" t="s">
        <v>12</v>
      </c>
      <c r="H1307" t="s">
        <v>17</v>
      </c>
      <c r="I1307" s="10" t="s">
        <v>14</v>
      </c>
      <c r="J1307" s="10" t="s">
        <v>489</v>
      </c>
    </row>
    <row r="1308" spans="1:10" x14ac:dyDescent="0.3">
      <c r="A1308" s="10">
        <v>196028</v>
      </c>
      <c r="B1308" s="20">
        <v>45009</v>
      </c>
      <c r="C1308" s="10" t="s">
        <v>2236</v>
      </c>
      <c r="D1308" s="21">
        <v>2500</v>
      </c>
      <c r="E1308" s="10" t="s">
        <v>10</v>
      </c>
      <c r="F1308" s="10" t="s">
        <v>2309</v>
      </c>
      <c r="G1308" s="10" t="s">
        <v>12</v>
      </c>
      <c r="H1308" t="s">
        <v>13</v>
      </c>
      <c r="I1308" s="10" t="s">
        <v>14</v>
      </c>
      <c r="J1308" s="10" t="s">
        <v>258</v>
      </c>
    </row>
    <row r="1309" spans="1:10" x14ac:dyDescent="0.3">
      <c r="A1309" s="10">
        <v>196014</v>
      </c>
      <c r="B1309" s="20">
        <v>45009</v>
      </c>
      <c r="C1309" s="10" t="s">
        <v>2237</v>
      </c>
      <c r="D1309" s="21">
        <v>2500</v>
      </c>
      <c r="E1309" s="10" t="s">
        <v>10</v>
      </c>
      <c r="F1309" s="10" t="s">
        <v>2309</v>
      </c>
      <c r="G1309" s="10" t="s">
        <v>12</v>
      </c>
      <c r="H1309" t="s">
        <v>17</v>
      </c>
      <c r="I1309" s="10" t="s">
        <v>14</v>
      </c>
      <c r="J1309" s="10" t="s">
        <v>36</v>
      </c>
    </row>
    <row r="1310" spans="1:10" x14ac:dyDescent="0.3">
      <c r="A1310" s="10">
        <v>196121</v>
      </c>
      <c r="B1310" s="20">
        <v>45009</v>
      </c>
      <c r="C1310" s="10" t="s">
        <v>1057</v>
      </c>
      <c r="D1310" s="21">
        <v>3000</v>
      </c>
      <c r="E1310" s="10" t="s">
        <v>10</v>
      </c>
      <c r="F1310" s="10" t="s">
        <v>2307</v>
      </c>
      <c r="G1310" s="10" t="s">
        <v>12</v>
      </c>
      <c r="H1310" t="s">
        <v>19</v>
      </c>
      <c r="I1310" s="10" t="s">
        <v>14</v>
      </c>
      <c r="J1310" s="10" t="s">
        <v>1956</v>
      </c>
    </row>
    <row r="1311" spans="1:10" x14ac:dyDescent="0.3">
      <c r="A1311" s="10">
        <v>196123</v>
      </c>
      <c r="B1311" s="20">
        <v>45009</v>
      </c>
      <c r="C1311" s="10" t="s">
        <v>1877</v>
      </c>
      <c r="D1311" s="21">
        <v>2000</v>
      </c>
      <c r="E1311" s="10" t="s">
        <v>10</v>
      </c>
      <c r="F1311" s="10" t="s">
        <v>2307</v>
      </c>
      <c r="G1311" s="10" t="s">
        <v>12</v>
      </c>
      <c r="H1311" t="s">
        <v>19</v>
      </c>
      <c r="I1311" s="10" t="s">
        <v>14</v>
      </c>
      <c r="J1311" s="10" t="s">
        <v>1955</v>
      </c>
    </row>
    <row r="1312" spans="1:10" x14ac:dyDescent="0.3">
      <c r="A1312" s="10">
        <v>196125</v>
      </c>
      <c r="B1312" s="20">
        <v>45009</v>
      </c>
      <c r="C1312" s="10" t="s">
        <v>1954</v>
      </c>
      <c r="D1312" s="21">
        <v>1500</v>
      </c>
      <c r="E1312" s="10" t="s">
        <v>10</v>
      </c>
      <c r="F1312" s="10" t="s">
        <v>2307</v>
      </c>
      <c r="G1312" s="10" t="s">
        <v>12</v>
      </c>
      <c r="H1312" t="s">
        <v>13</v>
      </c>
      <c r="I1312" s="10" t="s">
        <v>14</v>
      </c>
      <c r="J1312" s="10" t="s">
        <v>480</v>
      </c>
    </row>
    <row r="1313" spans="1:10" x14ac:dyDescent="0.3">
      <c r="A1313" s="10">
        <v>196124</v>
      </c>
      <c r="B1313" s="20">
        <v>45009</v>
      </c>
      <c r="C1313" s="10" t="s">
        <v>1954</v>
      </c>
      <c r="D1313" s="21">
        <v>2500</v>
      </c>
      <c r="E1313" s="10" t="s">
        <v>10</v>
      </c>
      <c r="F1313" s="10" t="s">
        <v>2307</v>
      </c>
      <c r="G1313" s="10" t="s">
        <v>12</v>
      </c>
      <c r="H1313" t="s">
        <v>19</v>
      </c>
      <c r="I1313" s="10" t="s">
        <v>14</v>
      </c>
      <c r="J1313" s="10" t="s">
        <v>1955</v>
      </c>
    </row>
    <row r="1314" spans="1:10" x14ac:dyDescent="0.3">
      <c r="A1314" s="10">
        <v>196130</v>
      </c>
      <c r="B1314" s="20">
        <v>45009</v>
      </c>
      <c r="C1314" s="10" t="s">
        <v>1915</v>
      </c>
      <c r="D1314" s="21">
        <v>3000</v>
      </c>
      <c r="E1314" s="10" t="s">
        <v>10</v>
      </c>
      <c r="F1314" s="10" t="s">
        <v>2307</v>
      </c>
      <c r="G1314" s="10" t="s">
        <v>12</v>
      </c>
      <c r="H1314" t="s">
        <v>19</v>
      </c>
      <c r="I1314" s="10" t="s">
        <v>14</v>
      </c>
      <c r="J1314" s="10" t="s">
        <v>1952</v>
      </c>
    </row>
    <row r="1315" spans="1:10" x14ac:dyDescent="0.3">
      <c r="A1315" s="10">
        <v>196132</v>
      </c>
      <c r="B1315" s="20">
        <v>45009</v>
      </c>
      <c r="C1315" s="10" t="s">
        <v>1814</v>
      </c>
      <c r="D1315" s="21">
        <v>2000</v>
      </c>
      <c r="E1315" s="10" t="s">
        <v>10</v>
      </c>
      <c r="F1315" s="10" t="s">
        <v>2307</v>
      </c>
      <c r="G1315" s="10" t="s">
        <v>12</v>
      </c>
      <c r="H1315" t="s">
        <v>19</v>
      </c>
      <c r="I1315" s="10" t="s">
        <v>14</v>
      </c>
      <c r="J1315" s="10" t="s">
        <v>149</v>
      </c>
    </row>
    <row r="1316" spans="1:10" x14ac:dyDescent="0.3">
      <c r="A1316" s="10">
        <v>196179</v>
      </c>
      <c r="B1316" s="20">
        <v>45009</v>
      </c>
      <c r="C1316" s="10" t="s">
        <v>1953</v>
      </c>
      <c r="D1316" s="21">
        <v>6000</v>
      </c>
      <c r="E1316" s="10" t="s">
        <v>10</v>
      </c>
      <c r="F1316" s="10" t="s">
        <v>2307</v>
      </c>
      <c r="G1316" s="10" t="s">
        <v>12</v>
      </c>
      <c r="H1316" t="s">
        <v>13</v>
      </c>
      <c r="I1316" s="10" t="s">
        <v>14</v>
      </c>
      <c r="J1316" s="10" t="s">
        <v>174</v>
      </c>
    </row>
    <row r="1317" spans="1:10" x14ac:dyDescent="0.3">
      <c r="A1317" s="10">
        <v>196026</v>
      </c>
      <c r="B1317" s="20">
        <v>45009</v>
      </c>
      <c r="C1317" s="10" t="s">
        <v>319</v>
      </c>
      <c r="D1317" s="21">
        <v>1000</v>
      </c>
      <c r="E1317" s="10" t="s">
        <v>10</v>
      </c>
      <c r="F1317" s="10" t="s">
        <v>2318</v>
      </c>
      <c r="G1317" s="10" t="s">
        <v>12</v>
      </c>
      <c r="H1317" t="s">
        <v>17</v>
      </c>
      <c r="I1317" s="10" t="s">
        <v>14</v>
      </c>
      <c r="J1317" s="10" t="s">
        <v>134</v>
      </c>
    </row>
    <row r="1318" spans="1:10" x14ac:dyDescent="0.3">
      <c r="A1318" s="10">
        <v>196023</v>
      </c>
      <c r="B1318" s="20">
        <v>45009</v>
      </c>
      <c r="C1318" s="10" t="s">
        <v>372</v>
      </c>
      <c r="D1318" s="21">
        <v>2000</v>
      </c>
      <c r="E1318" s="10" t="s">
        <v>10</v>
      </c>
      <c r="F1318" s="10" t="s">
        <v>2318</v>
      </c>
      <c r="G1318" s="10" t="s">
        <v>12</v>
      </c>
      <c r="H1318" t="s">
        <v>19</v>
      </c>
      <c r="I1318" s="10" t="s">
        <v>14</v>
      </c>
      <c r="J1318" s="10" t="s">
        <v>1965</v>
      </c>
    </row>
    <row r="1319" spans="1:10" x14ac:dyDescent="0.3">
      <c r="A1319" s="10">
        <v>196024</v>
      </c>
      <c r="B1319" s="20">
        <v>45009</v>
      </c>
      <c r="C1319" s="10" t="s">
        <v>372</v>
      </c>
      <c r="D1319" s="21">
        <v>2000</v>
      </c>
      <c r="E1319" s="10" t="s">
        <v>10</v>
      </c>
      <c r="F1319" s="10" t="s">
        <v>2318</v>
      </c>
      <c r="G1319" s="10" t="s">
        <v>12</v>
      </c>
      <c r="H1319" t="s">
        <v>13</v>
      </c>
      <c r="I1319" s="10" t="s">
        <v>14</v>
      </c>
      <c r="J1319" s="10" t="s">
        <v>85</v>
      </c>
    </row>
    <row r="1320" spans="1:10" x14ac:dyDescent="0.3">
      <c r="A1320" s="10">
        <v>196025</v>
      </c>
      <c r="B1320" s="20">
        <v>45009</v>
      </c>
      <c r="C1320" s="10" t="s">
        <v>319</v>
      </c>
      <c r="D1320" s="21">
        <v>2000</v>
      </c>
      <c r="E1320" s="10" t="s">
        <v>10</v>
      </c>
      <c r="F1320" s="10" t="s">
        <v>2318</v>
      </c>
      <c r="G1320" s="10" t="s">
        <v>12</v>
      </c>
      <c r="H1320" t="s">
        <v>19</v>
      </c>
      <c r="I1320" s="10" t="s">
        <v>14</v>
      </c>
      <c r="J1320" s="10" t="s">
        <v>57</v>
      </c>
    </row>
    <row r="1321" spans="1:10" x14ac:dyDescent="0.3">
      <c r="A1321" s="10">
        <v>196133</v>
      </c>
      <c r="B1321" s="20">
        <v>45009</v>
      </c>
      <c r="C1321" s="10" t="s">
        <v>1814</v>
      </c>
      <c r="D1321" s="21">
        <v>2000</v>
      </c>
      <c r="E1321" s="10" t="s">
        <v>10</v>
      </c>
      <c r="F1321" s="10" t="s">
        <v>2307</v>
      </c>
      <c r="G1321" s="10" t="s">
        <v>12</v>
      </c>
      <c r="H1321" t="s">
        <v>19</v>
      </c>
      <c r="I1321" s="10" t="s">
        <v>14</v>
      </c>
      <c r="J1321" s="10" t="s">
        <v>1959</v>
      </c>
    </row>
    <row r="1322" spans="1:10" x14ac:dyDescent="0.3">
      <c r="A1322" s="10">
        <v>196131</v>
      </c>
      <c r="B1322" s="20">
        <v>45009</v>
      </c>
      <c r="C1322" s="10" t="s">
        <v>1957</v>
      </c>
      <c r="D1322" s="21">
        <v>2000</v>
      </c>
      <c r="E1322" s="10" t="s">
        <v>10</v>
      </c>
      <c r="F1322" s="10" t="s">
        <v>2307</v>
      </c>
      <c r="G1322" s="10" t="s">
        <v>12</v>
      </c>
      <c r="H1322" t="s">
        <v>19</v>
      </c>
      <c r="I1322" s="10" t="s">
        <v>14</v>
      </c>
      <c r="J1322" s="10" t="s">
        <v>1958</v>
      </c>
    </row>
    <row r="1323" spans="1:10" x14ac:dyDescent="0.3">
      <c r="A1323" s="10">
        <v>196175</v>
      </c>
      <c r="B1323" s="20">
        <v>45009</v>
      </c>
      <c r="C1323" s="10" t="s">
        <v>1915</v>
      </c>
      <c r="D1323" s="21">
        <v>4000</v>
      </c>
      <c r="E1323" s="10" t="s">
        <v>10</v>
      </c>
      <c r="F1323" s="10" t="s">
        <v>2307</v>
      </c>
      <c r="G1323" s="10" t="s">
        <v>12</v>
      </c>
      <c r="H1323" t="s">
        <v>13</v>
      </c>
      <c r="I1323" s="10" t="s">
        <v>14</v>
      </c>
      <c r="J1323" s="10" t="s">
        <v>22</v>
      </c>
    </row>
    <row r="1324" spans="1:10" x14ac:dyDescent="0.3">
      <c r="A1324" s="10">
        <v>196043</v>
      </c>
      <c r="B1324" s="20">
        <v>45012</v>
      </c>
      <c r="C1324" s="10" t="s">
        <v>1814</v>
      </c>
      <c r="D1324" s="21">
        <v>5000</v>
      </c>
      <c r="E1324" s="10" t="s">
        <v>10</v>
      </c>
      <c r="F1324" s="10" t="s">
        <v>2311</v>
      </c>
      <c r="G1324" s="10" t="s">
        <v>12</v>
      </c>
      <c r="H1324" t="s">
        <v>19</v>
      </c>
      <c r="I1324" s="10" t="s">
        <v>14</v>
      </c>
      <c r="J1324" s="10" t="s">
        <v>399</v>
      </c>
    </row>
    <row r="1325" spans="1:10" x14ac:dyDescent="0.3">
      <c r="A1325" s="10">
        <v>196042</v>
      </c>
      <c r="B1325" s="20">
        <v>45012</v>
      </c>
      <c r="C1325" s="10" t="s">
        <v>1212</v>
      </c>
      <c r="D1325" s="21">
        <v>10000</v>
      </c>
      <c r="E1325" s="10" t="s">
        <v>10</v>
      </c>
      <c r="F1325" s="10" t="s">
        <v>2311</v>
      </c>
      <c r="G1325" s="10" t="s">
        <v>12</v>
      </c>
      <c r="H1325" t="s">
        <v>19</v>
      </c>
      <c r="I1325" s="10" t="s">
        <v>14</v>
      </c>
      <c r="J1325" s="10" t="s">
        <v>399</v>
      </c>
    </row>
    <row r="1326" spans="1:10" x14ac:dyDescent="0.3">
      <c r="A1326" s="10">
        <v>196040</v>
      </c>
      <c r="B1326" s="20">
        <v>45012</v>
      </c>
      <c r="C1326" s="10" t="s">
        <v>1212</v>
      </c>
      <c r="D1326" s="21">
        <v>5000</v>
      </c>
      <c r="E1326" s="10" t="s">
        <v>10</v>
      </c>
      <c r="F1326" s="10" t="s">
        <v>2311</v>
      </c>
      <c r="G1326" s="10" t="s">
        <v>12</v>
      </c>
      <c r="H1326" t="s">
        <v>13</v>
      </c>
      <c r="I1326" s="10" t="s">
        <v>14</v>
      </c>
      <c r="J1326" s="10" t="s">
        <v>134</v>
      </c>
    </row>
    <row r="1327" spans="1:10" x14ac:dyDescent="0.3">
      <c r="A1327" s="10">
        <v>196038</v>
      </c>
      <c r="B1327" s="20">
        <v>45012</v>
      </c>
      <c r="C1327" s="10" t="s">
        <v>2083</v>
      </c>
      <c r="D1327" s="21">
        <v>5000</v>
      </c>
      <c r="E1327" s="10" t="s">
        <v>10</v>
      </c>
      <c r="F1327" s="10" t="s">
        <v>2311</v>
      </c>
      <c r="G1327" s="10" t="s">
        <v>12</v>
      </c>
      <c r="H1327" t="s">
        <v>13</v>
      </c>
      <c r="I1327" s="10" t="s">
        <v>14</v>
      </c>
      <c r="J1327" s="10" t="s">
        <v>189</v>
      </c>
    </row>
    <row r="1328" spans="1:10" x14ac:dyDescent="0.3">
      <c r="A1328" s="10">
        <v>196035</v>
      </c>
      <c r="B1328" s="20">
        <v>45012</v>
      </c>
      <c r="C1328" s="10" t="s">
        <v>579</v>
      </c>
      <c r="D1328" s="21">
        <v>3000</v>
      </c>
      <c r="E1328" s="10" t="s">
        <v>10</v>
      </c>
      <c r="F1328" s="10" t="s">
        <v>2311</v>
      </c>
      <c r="G1328" s="10" t="s">
        <v>12</v>
      </c>
      <c r="H1328" t="s">
        <v>19</v>
      </c>
      <c r="I1328" s="10" t="s">
        <v>14</v>
      </c>
      <c r="J1328" s="10" t="s">
        <v>399</v>
      </c>
    </row>
    <row r="1329" spans="1:10" x14ac:dyDescent="0.3">
      <c r="A1329" s="10">
        <v>196041</v>
      </c>
      <c r="B1329" s="20">
        <v>45012</v>
      </c>
      <c r="C1329" s="10" t="s">
        <v>1212</v>
      </c>
      <c r="D1329" s="21">
        <v>10000</v>
      </c>
      <c r="E1329" s="10" t="s">
        <v>10</v>
      </c>
      <c r="F1329" s="10" t="s">
        <v>2311</v>
      </c>
      <c r="G1329" s="10" t="s">
        <v>12</v>
      </c>
      <c r="H1329" t="s">
        <v>19</v>
      </c>
      <c r="I1329" s="10" t="s">
        <v>14</v>
      </c>
      <c r="J1329" s="10" t="s">
        <v>401</v>
      </c>
    </row>
    <row r="1330" spans="1:10" x14ac:dyDescent="0.3">
      <c r="A1330" s="10">
        <v>196034</v>
      </c>
      <c r="B1330" s="20">
        <v>45012</v>
      </c>
      <c r="C1330" s="10" t="s">
        <v>782</v>
      </c>
      <c r="D1330" s="21">
        <v>10000</v>
      </c>
      <c r="E1330" s="10" t="s">
        <v>48</v>
      </c>
      <c r="F1330" s="10" t="s">
        <v>2309</v>
      </c>
      <c r="G1330" s="10" t="s">
        <v>12</v>
      </c>
      <c r="H1330" t="s">
        <v>17</v>
      </c>
      <c r="I1330" s="10" t="s">
        <v>14</v>
      </c>
      <c r="J1330" s="10" t="s">
        <v>624</v>
      </c>
    </row>
    <row r="1331" spans="1:10" x14ac:dyDescent="0.3">
      <c r="A1331" s="10">
        <v>196030</v>
      </c>
      <c r="B1331" s="20">
        <v>45012</v>
      </c>
      <c r="C1331" s="10" t="s">
        <v>681</v>
      </c>
      <c r="D1331" s="21">
        <v>6500</v>
      </c>
      <c r="E1331" s="10" t="s">
        <v>10</v>
      </c>
      <c r="F1331" s="10" t="s">
        <v>2309</v>
      </c>
      <c r="G1331" s="10" t="s">
        <v>12</v>
      </c>
      <c r="H1331" t="s">
        <v>13</v>
      </c>
      <c r="I1331" s="10" t="s">
        <v>14</v>
      </c>
      <c r="J1331" s="10" t="s">
        <v>258</v>
      </c>
    </row>
    <row r="1332" spans="1:10" x14ac:dyDescent="0.3">
      <c r="A1332" s="10">
        <v>196156</v>
      </c>
      <c r="B1332" s="20">
        <v>45012</v>
      </c>
      <c r="C1332" s="10" t="s">
        <v>965</v>
      </c>
      <c r="D1332" s="21">
        <v>3000</v>
      </c>
      <c r="E1332" s="10" t="s">
        <v>10</v>
      </c>
      <c r="F1332" s="10" t="s">
        <v>2307</v>
      </c>
      <c r="G1332" s="10" t="s">
        <v>12</v>
      </c>
      <c r="H1332" t="s">
        <v>13</v>
      </c>
      <c r="I1332" s="10" t="s">
        <v>14</v>
      </c>
      <c r="J1332" s="10" t="s">
        <v>22</v>
      </c>
    </row>
    <row r="1333" spans="1:10" x14ac:dyDescent="0.3">
      <c r="A1333" s="10">
        <v>196029</v>
      </c>
      <c r="B1333" s="20">
        <v>45012</v>
      </c>
      <c r="C1333" s="10" t="s">
        <v>681</v>
      </c>
      <c r="D1333" s="21">
        <v>5000</v>
      </c>
      <c r="E1333" s="10" t="s">
        <v>10</v>
      </c>
      <c r="F1333" s="10" t="s">
        <v>2309</v>
      </c>
      <c r="G1333" s="10" t="s">
        <v>12</v>
      </c>
      <c r="H1333" t="s">
        <v>13</v>
      </c>
      <c r="I1333" s="10" t="s">
        <v>14</v>
      </c>
      <c r="J1333" s="10" t="s">
        <v>28</v>
      </c>
    </row>
    <row r="1334" spans="1:10" x14ac:dyDescent="0.3">
      <c r="A1334" s="10">
        <v>196044</v>
      </c>
      <c r="B1334" s="20">
        <v>45012</v>
      </c>
      <c r="C1334" s="10" t="s">
        <v>240</v>
      </c>
      <c r="D1334" s="21">
        <v>2000</v>
      </c>
      <c r="E1334" s="10" t="s">
        <v>10</v>
      </c>
      <c r="F1334" s="10" t="s">
        <v>2311</v>
      </c>
      <c r="G1334" s="10" t="s">
        <v>12</v>
      </c>
      <c r="H1334" t="s">
        <v>13</v>
      </c>
      <c r="I1334" s="10" t="s">
        <v>14</v>
      </c>
      <c r="J1334" s="10" t="s">
        <v>585</v>
      </c>
    </row>
    <row r="1335" spans="1:10" x14ac:dyDescent="0.3">
      <c r="A1335" s="10">
        <v>196032</v>
      </c>
      <c r="B1335" s="20">
        <v>45012</v>
      </c>
      <c r="C1335" s="10" t="s">
        <v>613</v>
      </c>
      <c r="D1335" s="21">
        <v>10000</v>
      </c>
      <c r="E1335" s="10" t="s">
        <v>48</v>
      </c>
      <c r="F1335" s="10" t="s">
        <v>2309</v>
      </c>
      <c r="G1335" s="10" t="s">
        <v>12</v>
      </c>
      <c r="H1335" t="s">
        <v>17</v>
      </c>
      <c r="I1335" s="10" t="s">
        <v>14</v>
      </c>
      <c r="J1335" s="10" t="s">
        <v>36</v>
      </c>
    </row>
    <row r="1336" spans="1:10" x14ac:dyDescent="0.3">
      <c r="A1336" s="10">
        <v>196033</v>
      </c>
      <c r="B1336" s="20">
        <v>45012</v>
      </c>
      <c r="C1336" s="10" t="s">
        <v>782</v>
      </c>
      <c r="D1336" s="21">
        <v>10000</v>
      </c>
      <c r="E1336" s="10" t="s">
        <v>48</v>
      </c>
      <c r="F1336" s="10" t="s">
        <v>2309</v>
      </c>
      <c r="G1336" s="10" t="s">
        <v>12</v>
      </c>
      <c r="H1336" t="s">
        <v>17</v>
      </c>
      <c r="I1336" s="10" t="s">
        <v>14</v>
      </c>
      <c r="J1336" s="10" t="s">
        <v>36</v>
      </c>
    </row>
    <row r="1337" spans="1:10" x14ac:dyDescent="0.3">
      <c r="A1337" s="10">
        <v>196037</v>
      </c>
      <c r="B1337" s="20">
        <v>45012</v>
      </c>
      <c r="C1337" s="10" t="s">
        <v>2083</v>
      </c>
      <c r="D1337" s="21">
        <v>5000</v>
      </c>
      <c r="E1337" s="10" t="s">
        <v>10</v>
      </c>
      <c r="F1337" s="10" t="s">
        <v>2311</v>
      </c>
      <c r="G1337" s="10" t="s">
        <v>12</v>
      </c>
      <c r="H1337" t="s">
        <v>13</v>
      </c>
      <c r="I1337" s="10" t="s">
        <v>14</v>
      </c>
      <c r="J1337" s="10" t="s">
        <v>40</v>
      </c>
    </row>
    <row r="1338" spans="1:10" x14ac:dyDescent="0.3">
      <c r="A1338" s="10">
        <v>196112</v>
      </c>
      <c r="B1338" s="20">
        <v>45012</v>
      </c>
      <c r="C1338" s="10" t="s">
        <v>1834</v>
      </c>
      <c r="D1338" s="21">
        <v>5000</v>
      </c>
      <c r="E1338" s="10" t="s">
        <v>10</v>
      </c>
      <c r="F1338" s="10" t="s">
        <v>2307</v>
      </c>
      <c r="G1338" s="10" t="s">
        <v>12</v>
      </c>
      <c r="H1338" t="s">
        <v>13</v>
      </c>
      <c r="I1338" s="10" t="s">
        <v>14</v>
      </c>
      <c r="J1338" s="10" t="s">
        <v>473</v>
      </c>
    </row>
    <row r="1339" spans="1:10" x14ac:dyDescent="0.3">
      <c r="A1339" s="10">
        <v>196116</v>
      </c>
      <c r="B1339" s="20">
        <v>45012</v>
      </c>
      <c r="C1339" s="10" t="s">
        <v>202</v>
      </c>
      <c r="D1339" s="21">
        <v>2500</v>
      </c>
      <c r="E1339" s="10" t="s">
        <v>10</v>
      </c>
      <c r="F1339" s="10" t="s">
        <v>2307</v>
      </c>
      <c r="G1339" s="10" t="s">
        <v>12</v>
      </c>
      <c r="H1339" t="s">
        <v>13</v>
      </c>
      <c r="I1339" s="10" t="s">
        <v>14</v>
      </c>
      <c r="J1339" s="10" t="s">
        <v>480</v>
      </c>
    </row>
    <row r="1340" spans="1:10" x14ac:dyDescent="0.3">
      <c r="A1340" s="10">
        <v>196170</v>
      </c>
      <c r="B1340" s="20">
        <v>45012</v>
      </c>
      <c r="C1340" s="10" t="s">
        <v>1564</v>
      </c>
      <c r="D1340" s="21">
        <v>30000</v>
      </c>
      <c r="E1340" s="10" t="s">
        <v>10</v>
      </c>
      <c r="F1340" s="10" t="s">
        <v>2307</v>
      </c>
      <c r="G1340" s="10" t="s">
        <v>12</v>
      </c>
      <c r="H1340" t="s">
        <v>13</v>
      </c>
      <c r="I1340" s="10" t="s">
        <v>14</v>
      </c>
      <c r="J1340" s="10" t="s">
        <v>22</v>
      </c>
    </row>
    <row r="1341" spans="1:10" x14ac:dyDescent="0.3">
      <c r="A1341" s="10">
        <v>196111</v>
      </c>
      <c r="B1341" s="20">
        <v>45012</v>
      </c>
      <c r="C1341" s="10" t="s">
        <v>1834</v>
      </c>
      <c r="D1341" s="21">
        <v>5000</v>
      </c>
      <c r="E1341" s="10" t="s">
        <v>10</v>
      </c>
      <c r="F1341" s="10" t="s">
        <v>2307</v>
      </c>
      <c r="G1341" s="10" t="s">
        <v>12</v>
      </c>
      <c r="H1341" t="s">
        <v>13</v>
      </c>
      <c r="I1341" s="10" t="s">
        <v>14</v>
      </c>
      <c r="J1341" s="10" t="s">
        <v>347</v>
      </c>
    </row>
    <row r="1342" spans="1:10" x14ac:dyDescent="0.3">
      <c r="A1342" s="10">
        <v>196109</v>
      </c>
      <c r="B1342" s="20">
        <v>45012</v>
      </c>
      <c r="C1342" s="10" t="s">
        <v>1834</v>
      </c>
      <c r="D1342" s="21">
        <v>2500</v>
      </c>
      <c r="E1342" s="10" t="s">
        <v>10</v>
      </c>
      <c r="F1342" s="10" t="s">
        <v>2307</v>
      </c>
      <c r="G1342" s="10" t="s">
        <v>12</v>
      </c>
      <c r="H1342" t="s">
        <v>19</v>
      </c>
      <c r="I1342" s="10" t="s">
        <v>14</v>
      </c>
      <c r="J1342" s="10" t="s">
        <v>1961</v>
      </c>
    </row>
    <row r="1343" spans="1:10" x14ac:dyDescent="0.3">
      <c r="A1343" s="10">
        <v>196137</v>
      </c>
      <c r="B1343" s="20">
        <v>45012</v>
      </c>
      <c r="C1343" s="10" t="s">
        <v>1960</v>
      </c>
      <c r="D1343" s="21">
        <v>2000</v>
      </c>
      <c r="E1343" s="10" t="s">
        <v>10</v>
      </c>
      <c r="F1343" s="10" t="s">
        <v>2307</v>
      </c>
      <c r="G1343" s="10" t="s">
        <v>12</v>
      </c>
      <c r="H1343" t="s">
        <v>19</v>
      </c>
      <c r="I1343" s="10" t="s">
        <v>14</v>
      </c>
      <c r="J1343" s="10" t="s">
        <v>922</v>
      </c>
    </row>
    <row r="1344" spans="1:10" x14ac:dyDescent="0.3">
      <c r="A1344" s="10">
        <v>196110</v>
      </c>
      <c r="B1344" s="20">
        <v>45012</v>
      </c>
      <c r="C1344" s="10" t="s">
        <v>1834</v>
      </c>
      <c r="D1344" s="21">
        <v>2500</v>
      </c>
      <c r="E1344" s="10" t="s">
        <v>10</v>
      </c>
      <c r="F1344" s="10" t="s">
        <v>2307</v>
      </c>
      <c r="G1344" s="10" t="s">
        <v>12</v>
      </c>
      <c r="H1344" t="s">
        <v>19</v>
      </c>
      <c r="I1344" s="10" t="s">
        <v>14</v>
      </c>
      <c r="J1344" s="10" t="s">
        <v>1542</v>
      </c>
    </row>
    <row r="1345" spans="1:10" x14ac:dyDescent="0.3">
      <c r="A1345" s="10">
        <v>196045</v>
      </c>
      <c r="B1345" s="20">
        <v>45012</v>
      </c>
      <c r="C1345" s="10" t="s">
        <v>2081</v>
      </c>
      <c r="D1345" s="21">
        <v>2000</v>
      </c>
      <c r="E1345" s="10" t="s">
        <v>10</v>
      </c>
      <c r="F1345" s="10" t="s">
        <v>2311</v>
      </c>
      <c r="G1345" s="10" t="s">
        <v>12</v>
      </c>
      <c r="H1345" t="s">
        <v>17</v>
      </c>
      <c r="I1345" s="10" t="s">
        <v>14</v>
      </c>
      <c r="J1345" s="10" t="s">
        <v>480</v>
      </c>
    </row>
    <row r="1346" spans="1:10" x14ac:dyDescent="0.3">
      <c r="A1346" s="10">
        <v>196036</v>
      </c>
      <c r="B1346" s="20">
        <v>45012</v>
      </c>
      <c r="C1346" s="10" t="s">
        <v>2083</v>
      </c>
      <c r="D1346" s="21">
        <v>5000</v>
      </c>
      <c r="E1346" s="10" t="s">
        <v>10</v>
      </c>
      <c r="F1346" s="10" t="s">
        <v>2311</v>
      </c>
      <c r="G1346" s="10" t="s">
        <v>12</v>
      </c>
      <c r="H1346" t="s">
        <v>19</v>
      </c>
      <c r="I1346" s="10" t="s">
        <v>14</v>
      </c>
      <c r="J1346" s="10" t="s">
        <v>399</v>
      </c>
    </row>
    <row r="1347" spans="1:10" x14ac:dyDescent="0.3">
      <c r="A1347" s="10">
        <v>196039</v>
      </c>
      <c r="B1347" s="20">
        <v>45012</v>
      </c>
      <c r="C1347" s="10" t="s">
        <v>2082</v>
      </c>
      <c r="D1347" s="21">
        <v>5000</v>
      </c>
      <c r="E1347" s="10" t="s">
        <v>10</v>
      </c>
      <c r="F1347" s="10" t="s">
        <v>2311</v>
      </c>
      <c r="G1347" s="10" t="s">
        <v>12</v>
      </c>
      <c r="H1347" t="s">
        <v>13</v>
      </c>
      <c r="I1347" s="10" t="s">
        <v>14</v>
      </c>
      <c r="J1347" s="10" t="s">
        <v>480</v>
      </c>
    </row>
    <row r="1348" spans="1:10" x14ac:dyDescent="0.3">
      <c r="A1348" s="10">
        <v>196031</v>
      </c>
      <c r="B1348" s="20">
        <v>45012</v>
      </c>
      <c r="C1348" s="10" t="s">
        <v>260</v>
      </c>
      <c r="D1348" s="21">
        <v>10000</v>
      </c>
      <c r="E1348" s="10" t="s">
        <v>48</v>
      </c>
      <c r="F1348" s="10" t="s">
        <v>2318</v>
      </c>
      <c r="G1348" s="10" t="s">
        <v>12</v>
      </c>
      <c r="H1348" t="s">
        <v>17</v>
      </c>
      <c r="I1348" s="10" t="s">
        <v>14</v>
      </c>
      <c r="J1348" s="10" t="s">
        <v>36</v>
      </c>
    </row>
    <row r="1349" spans="1:10" x14ac:dyDescent="0.3">
      <c r="A1349" s="10">
        <v>196154</v>
      </c>
      <c r="B1349" s="20">
        <v>45012</v>
      </c>
      <c r="C1349" s="10" t="s">
        <v>226</v>
      </c>
      <c r="D1349" s="21">
        <v>3000</v>
      </c>
      <c r="E1349" s="10" t="s">
        <v>10</v>
      </c>
      <c r="F1349" s="10" t="s">
        <v>2307</v>
      </c>
      <c r="G1349" s="10" t="s">
        <v>12</v>
      </c>
      <c r="H1349" t="s">
        <v>13</v>
      </c>
      <c r="I1349" s="10" t="s">
        <v>14</v>
      </c>
      <c r="J1349" s="10" t="s">
        <v>104</v>
      </c>
    </row>
    <row r="1350" spans="1:10" x14ac:dyDescent="0.3">
      <c r="A1350" s="10">
        <v>196171</v>
      </c>
      <c r="B1350" s="20">
        <v>45012</v>
      </c>
      <c r="C1350" s="10" t="s">
        <v>1564</v>
      </c>
      <c r="D1350" s="21">
        <v>3000</v>
      </c>
      <c r="E1350" s="10" t="s">
        <v>10</v>
      </c>
      <c r="F1350" s="10" t="s">
        <v>2307</v>
      </c>
      <c r="G1350" s="10" t="s">
        <v>12</v>
      </c>
      <c r="H1350" t="s">
        <v>13</v>
      </c>
      <c r="I1350" s="10" t="s">
        <v>14</v>
      </c>
      <c r="J1350" s="10" t="s">
        <v>576</v>
      </c>
    </row>
    <row r="1351" spans="1:10" x14ac:dyDescent="0.3">
      <c r="A1351" s="10">
        <v>196155</v>
      </c>
      <c r="B1351" s="20">
        <v>45012</v>
      </c>
      <c r="C1351" s="10" t="s">
        <v>965</v>
      </c>
      <c r="D1351" s="21">
        <v>3000</v>
      </c>
      <c r="E1351" s="10" t="s">
        <v>10</v>
      </c>
      <c r="F1351" s="10" t="s">
        <v>2307</v>
      </c>
      <c r="G1351" s="10" t="s">
        <v>12</v>
      </c>
      <c r="H1351" t="s">
        <v>13</v>
      </c>
      <c r="I1351" s="10" t="s">
        <v>14</v>
      </c>
      <c r="J1351" s="10" t="s">
        <v>347</v>
      </c>
    </row>
    <row r="1352" spans="1:10" x14ac:dyDescent="0.3">
      <c r="A1352" s="10">
        <v>196051</v>
      </c>
      <c r="B1352" s="20">
        <v>45013</v>
      </c>
      <c r="C1352" s="10" t="s">
        <v>731</v>
      </c>
      <c r="D1352" s="21">
        <v>10000</v>
      </c>
      <c r="E1352" s="10" t="s">
        <v>48</v>
      </c>
      <c r="F1352" s="10" t="s">
        <v>2309</v>
      </c>
      <c r="G1352" s="10" t="s">
        <v>12</v>
      </c>
      <c r="H1352" t="s">
        <v>17</v>
      </c>
      <c r="I1352" s="10" t="s">
        <v>14</v>
      </c>
      <c r="J1352" s="10" t="s">
        <v>2153</v>
      </c>
    </row>
    <row r="1353" spans="1:10" x14ac:dyDescent="0.3">
      <c r="A1353" s="10">
        <v>196060</v>
      </c>
      <c r="B1353" s="20">
        <v>45013</v>
      </c>
      <c r="C1353" s="10" t="s">
        <v>1714</v>
      </c>
      <c r="D1353" s="21">
        <v>1000</v>
      </c>
      <c r="E1353" s="10" t="s">
        <v>10</v>
      </c>
      <c r="F1353" s="10" t="s">
        <v>2309</v>
      </c>
      <c r="G1353" s="10" t="s">
        <v>12</v>
      </c>
      <c r="H1353" t="s">
        <v>17</v>
      </c>
      <c r="I1353" s="10" t="s">
        <v>14</v>
      </c>
      <c r="J1353" s="10" t="s">
        <v>28</v>
      </c>
    </row>
    <row r="1354" spans="1:10" x14ac:dyDescent="0.3">
      <c r="A1354" s="10">
        <v>196055</v>
      </c>
      <c r="B1354" s="20">
        <v>45013</v>
      </c>
      <c r="C1354" s="10" t="s">
        <v>746</v>
      </c>
      <c r="D1354" s="21">
        <v>2500</v>
      </c>
      <c r="E1354" s="10" t="s">
        <v>10</v>
      </c>
      <c r="F1354" s="10" t="s">
        <v>2309</v>
      </c>
      <c r="G1354" s="10" t="s">
        <v>12</v>
      </c>
      <c r="H1354" t="s">
        <v>13</v>
      </c>
      <c r="I1354" s="10" t="s">
        <v>14</v>
      </c>
      <c r="J1354" s="10" t="s">
        <v>36</v>
      </c>
    </row>
    <row r="1355" spans="1:10" x14ac:dyDescent="0.3">
      <c r="A1355" s="10">
        <v>196059</v>
      </c>
      <c r="B1355" s="20">
        <v>45013</v>
      </c>
      <c r="C1355" s="10" t="s">
        <v>1714</v>
      </c>
      <c r="D1355" s="21">
        <v>2000</v>
      </c>
      <c r="E1355" s="10" t="s">
        <v>10</v>
      </c>
      <c r="F1355" s="10" t="s">
        <v>2309</v>
      </c>
      <c r="G1355" s="10" t="s">
        <v>12</v>
      </c>
      <c r="H1355" t="s">
        <v>13</v>
      </c>
      <c r="I1355" s="10" t="s">
        <v>14</v>
      </c>
      <c r="J1355" s="10" t="s">
        <v>617</v>
      </c>
    </row>
    <row r="1356" spans="1:10" x14ac:dyDescent="0.3">
      <c r="A1356" s="10">
        <v>196076</v>
      </c>
      <c r="B1356" s="20">
        <v>45013</v>
      </c>
      <c r="C1356" s="10" t="s">
        <v>641</v>
      </c>
      <c r="D1356" s="21">
        <v>100000</v>
      </c>
      <c r="E1356" s="10" t="s">
        <v>48</v>
      </c>
      <c r="F1356" s="10" t="s">
        <v>2309</v>
      </c>
      <c r="G1356" s="10" t="s">
        <v>12</v>
      </c>
      <c r="H1356" t="s">
        <v>17</v>
      </c>
      <c r="I1356" s="10" t="s">
        <v>14</v>
      </c>
      <c r="J1356" s="10" t="s">
        <v>721</v>
      </c>
    </row>
    <row r="1357" spans="1:10" x14ac:dyDescent="0.3">
      <c r="A1357" s="10">
        <v>196075</v>
      </c>
      <c r="B1357" s="20">
        <v>45013</v>
      </c>
      <c r="C1357" s="10" t="s">
        <v>641</v>
      </c>
      <c r="D1357" s="21">
        <v>100000</v>
      </c>
      <c r="E1357" s="10" t="s">
        <v>48</v>
      </c>
      <c r="F1357" s="10" t="s">
        <v>2309</v>
      </c>
      <c r="G1357" s="10" t="s">
        <v>12</v>
      </c>
      <c r="H1357" t="s">
        <v>17</v>
      </c>
      <c r="I1357" s="10" t="s">
        <v>14</v>
      </c>
      <c r="J1357" s="10" t="s">
        <v>85</v>
      </c>
    </row>
    <row r="1358" spans="1:10" x14ac:dyDescent="0.3">
      <c r="A1358" s="10">
        <v>196050</v>
      </c>
      <c r="B1358" s="20">
        <v>45013</v>
      </c>
      <c r="C1358" s="10" t="s">
        <v>731</v>
      </c>
      <c r="D1358" s="21">
        <v>10000</v>
      </c>
      <c r="E1358" s="10" t="s">
        <v>48</v>
      </c>
      <c r="F1358" s="10" t="s">
        <v>2309</v>
      </c>
      <c r="G1358" s="10" t="s">
        <v>12</v>
      </c>
      <c r="H1358" t="s">
        <v>17</v>
      </c>
      <c r="I1358" s="10" t="s">
        <v>14</v>
      </c>
      <c r="J1358" s="10" t="s">
        <v>28</v>
      </c>
    </row>
    <row r="1359" spans="1:10" x14ac:dyDescent="0.3">
      <c r="A1359" s="10">
        <v>196061</v>
      </c>
      <c r="B1359" s="20">
        <v>45013</v>
      </c>
      <c r="C1359" s="10" t="s">
        <v>1714</v>
      </c>
      <c r="D1359" s="21">
        <v>500</v>
      </c>
      <c r="E1359" s="10" t="s">
        <v>10</v>
      </c>
      <c r="F1359" s="10" t="s">
        <v>2309</v>
      </c>
      <c r="G1359" s="10" t="s">
        <v>12</v>
      </c>
      <c r="H1359" t="s">
        <v>13</v>
      </c>
      <c r="I1359" s="10" t="s">
        <v>14</v>
      </c>
      <c r="J1359" s="10" t="s">
        <v>28</v>
      </c>
    </row>
    <row r="1360" spans="1:10" x14ac:dyDescent="0.3">
      <c r="A1360" s="10">
        <v>196067</v>
      </c>
      <c r="B1360" s="20">
        <v>45013</v>
      </c>
      <c r="C1360" s="10" t="s">
        <v>613</v>
      </c>
      <c r="D1360" s="21">
        <v>7000</v>
      </c>
      <c r="E1360" s="10" t="s">
        <v>48</v>
      </c>
      <c r="F1360" s="10" t="s">
        <v>2309</v>
      </c>
      <c r="G1360" s="10" t="s">
        <v>12</v>
      </c>
      <c r="H1360" t="s">
        <v>17</v>
      </c>
      <c r="I1360" s="10" t="s">
        <v>14</v>
      </c>
      <c r="J1360" s="10" t="s">
        <v>36</v>
      </c>
    </row>
    <row r="1361" spans="1:10" x14ac:dyDescent="0.3">
      <c r="A1361" s="10">
        <v>196080</v>
      </c>
      <c r="B1361" s="20">
        <v>45013</v>
      </c>
      <c r="C1361" s="10" t="s">
        <v>827</v>
      </c>
      <c r="D1361" s="21">
        <v>1000</v>
      </c>
      <c r="E1361" s="10" t="s">
        <v>10</v>
      </c>
      <c r="F1361" s="10" t="s">
        <v>2317</v>
      </c>
      <c r="G1361" s="10" t="s">
        <v>12</v>
      </c>
      <c r="H1361" t="s">
        <v>17</v>
      </c>
      <c r="I1361" s="10" t="s">
        <v>14</v>
      </c>
      <c r="J1361" s="10" t="s">
        <v>63</v>
      </c>
    </row>
    <row r="1362" spans="1:10" x14ac:dyDescent="0.3">
      <c r="A1362" s="10">
        <v>196066</v>
      </c>
      <c r="B1362" s="20">
        <v>45013</v>
      </c>
      <c r="C1362" s="10" t="s">
        <v>861</v>
      </c>
      <c r="D1362" s="21">
        <v>10000</v>
      </c>
      <c r="E1362" s="10" t="s">
        <v>48</v>
      </c>
      <c r="F1362" s="10" t="s">
        <v>2317</v>
      </c>
      <c r="G1362" s="10" t="s">
        <v>12</v>
      </c>
      <c r="H1362" t="s">
        <v>17</v>
      </c>
      <c r="I1362" s="10" t="s">
        <v>14</v>
      </c>
      <c r="J1362" s="10" t="s">
        <v>860</v>
      </c>
    </row>
    <row r="1363" spans="1:10" x14ac:dyDescent="0.3">
      <c r="A1363" s="10">
        <v>196052</v>
      </c>
      <c r="B1363" s="20">
        <v>45013</v>
      </c>
      <c r="C1363" s="10" t="s">
        <v>731</v>
      </c>
      <c r="D1363" s="21">
        <v>10000</v>
      </c>
      <c r="E1363" s="10" t="s">
        <v>48</v>
      </c>
      <c r="F1363" s="10" t="s">
        <v>2309</v>
      </c>
      <c r="G1363" s="10" t="s">
        <v>12</v>
      </c>
      <c r="H1363" t="s">
        <v>17</v>
      </c>
      <c r="I1363" s="10" t="s">
        <v>14</v>
      </c>
      <c r="J1363" s="10" t="s">
        <v>258</v>
      </c>
    </row>
    <row r="1364" spans="1:10" x14ac:dyDescent="0.3">
      <c r="A1364" s="10">
        <v>196081</v>
      </c>
      <c r="B1364" s="20">
        <v>45013</v>
      </c>
      <c r="C1364" s="10" t="s">
        <v>827</v>
      </c>
      <c r="D1364" s="21">
        <v>1000</v>
      </c>
      <c r="E1364" s="10" t="s">
        <v>10</v>
      </c>
      <c r="F1364" s="10" t="s">
        <v>2317</v>
      </c>
      <c r="G1364" s="10" t="s">
        <v>12</v>
      </c>
      <c r="H1364" t="s">
        <v>17</v>
      </c>
      <c r="I1364" s="10" t="s">
        <v>14</v>
      </c>
      <c r="J1364" s="10" t="s">
        <v>814</v>
      </c>
    </row>
    <row r="1365" spans="1:10" x14ac:dyDescent="0.3">
      <c r="A1365" s="10">
        <v>196065</v>
      </c>
      <c r="B1365" s="20">
        <v>45013</v>
      </c>
      <c r="C1365" s="10" t="s">
        <v>2242</v>
      </c>
      <c r="D1365" s="21">
        <v>2500</v>
      </c>
      <c r="E1365" s="10" t="s">
        <v>10</v>
      </c>
      <c r="F1365" s="10" t="s">
        <v>2317</v>
      </c>
      <c r="G1365" s="10" t="s">
        <v>12</v>
      </c>
      <c r="H1365" t="s">
        <v>13</v>
      </c>
      <c r="I1365" s="10" t="s">
        <v>14</v>
      </c>
      <c r="J1365" s="10" t="s">
        <v>814</v>
      </c>
    </row>
    <row r="1366" spans="1:10" x14ac:dyDescent="0.3">
      <c r="A1366" s="10">
        <v>196062</v>
      </c>
      <c r="B1366" s="20">
        <v>45013</v>
      </c>
      <c r="C1366" s="10" t="s">
        <v>1753</v>
      </c>
      <c r="D1366" s="21">
        <v>23000</v>
      </c>
      <c r="E1366" s="10" t="s">
        <v>48</v>
      </c>
      <c r="F1366" s="10" t="s">
        <v>2317</v>
      </c>
      <c r="G1366" s="10" t="s">
        <v>12</v>
      </c>
      <c r="H1366" t="s">
        <v>13</v>
      </c>
      <c r="I1366" s="10" t="s">
        <v>14</v>
      </c>
      <c r="J1366" s="10" t="s">
        <v>1017</v>
      </c>
    </row>
    <row r="1367" spans="1:10" x14ac:dyDescent="0.3">
      <c r="A1367" s="10">
        <v>196077</v>
      </c>
      <c r="B1367" s="20">
        <v>45013</v>
      </c>
      <c r="C1367" s="10" t="s">
        <v>2240</v>
      </c>
      <c r="D1367" s="21">
        <v>6000</v>
      </c>
      <c r="E1367" s="10" t="s">
        <v>10</v>
      </c>
      <c r="F1367" s="10" t="s">
        <v>2317</v>
      </c>
      <c r="G1367" s="10" t="s">
        <v>12</v>
      </c>
      <c r="H1367" t="s">
        <v>13</v>
      </c>
      <c r="I1367" s="10" t="s">
        <v>14</v>
      </c>
      <c r="J1367" s="10" t="s">
        <v>824</v>
      </c>
    </row>
    <row r="1368" spans="1:10" x14ac:dyDescent="0.3">
      <c r="A1368" s="10">
        <v>196064</v>
      </c>
      <c r="B1368" s="20">
        <v>45013</v>
      </c>
      <c r="C1368" s="10" t="s">
        <v>2241</v>
      </c>
      <c r="D1368" s="21">
        <v>2500</v>
      </c>
      <c r="E1368" s="10" t="s">
        <v>10</v>
      </c>
      <c r="F1368" s="10" t="s">
        <v>2317</v>
      </c>
      <c r="G1368" s="10" t="s">
        <v>12</v>
      </c>
      <c r="H1368" t="s">
        <v>13</v>
      </c>
      <c r="I1368" s="10" t="s">
        <v>14</v>
      </c>
      <c r="J1368" s="10" t="s">
        <v>63</v>
      </c>
    </row>
    <row r="1369" spans="1:10" x14ac:dyDescent="0.3">
      <c r="A1369" s="10">
        <v>196063</v>
      </c>
      <c r="B1369" s="20">
        <v>45013</v>
      </c>
      <c r="C1369" s="10" t="s">
        <v>2241</v>
      </c>
      <c r="D1369" s="21">
        <v>2500</v>
      </c>
      <c r="E1369" s="10" t="s">
        <v>10</v>
      </c>
      <c r="F1369" s="10" t="s">
        <v>2317</v>
      </c>
      <c r="G1369" s="10" t="s">
        <v>12</v>
      </c>
      <c r="H1369" t="s">
        <v>13</v>
      </c>
      <c r="I1369" s="10" t="s">
        <v>14</v>
      </c>
      <c r="J1369" s="10" t="s">
        <v>814</v>
      </c>
    </row>
    <row r="1370" spans="1:10" x14ac:dyDescent="0.3">
      <c r="A1370" s="10">
        <v>196049</v>
      </c>
      <c r="B1370" s="20">
        <v>45013</v>
      </c>
      <c r="C1370" s="10" t="s">
        <v>802</v>
      </c>
      <c r="D1370" s="21">
        <v>40000</v>
      </c>
      <c r="E1370" s="10" t="s">
        <v>48</v>
      </c>
      <c r="F1370" s="10" t="s">
        <v>2309</v>
      </c>
      <c r="G1370" s="10" t="s">
        <v>12</v>
      </c>
      <c r="H1370" t="s">
        <v>17</v>
      </c>
      <c r="I1370" s="10" t="s">
        <v>14</v>
      </c>
      <c r="J1370" s="10" t="s">
        <v>624</v>
      </c>
    </row>
    <row r="1371" spans="1:10" x14ac:dyDescent="0.3">
      <c r="A1371" s="10">
        <v>196078</v>
      </c>
      <c r="B1371" s="20">
        <v>45013</v>
      </c>
      <c r="C1371" s="10" t="s">
        <v>2068</v>
      </c>
      <c r="D1371" s="21">
        <v>1000</v>
      </c>
      <c r="E1371" s="10" t="s">
        <v>10</v>
      </c>
      <c r="F1371" s="10" t="s">
        <v>2329</v>
      </c>
      <c r="G1371" s="10" t="s">
        <v>12</v>
      </c>
      <c r="H1371" t="s">
        <v>17</v>
      </c>
      <c r="I1371" s="10" t="s">
        <v>14</v>
      </c>
      <c r="J1371" s="10" t="s">
        <v>222</v>
      </c>
    </row>
    <row r="1372" spans="1:10" x14ac:dyDescent="0.3">
      <c r="A1372" s="10">
        <v>196082</v>
      </c>
      <c r="B1372" s="20">
        <v>45013</v>
      </c>
      <c r="C1372" s="10" t="s">
        <v>1962</v>
      </c>
      <c r="D1372" s="21">
        <v>2000</v>
      </c>
      <c r="E1372" s="10" t="s">
        <v>10</v>
      </c>
      <c r="F1372" s="10" t="s">
        <v>2318</v>
      </c>
      <c r="G1372" s="10" t="s">
        <v>12</v>
      </c>
      <c r="H1372" t="s">
        <v>13</v>
      </c>
      <c r="I1372" s="10" t="s">
        <v>14</v>
      </c>
      <c r="J1372" s="10" t="s">
        <v>298</v>
      </c>
    </row>
    <row r="1373" spans="1:10" x14ac:dyDescent="0.3">
      <c r="A1373" s="10">
        <v>196058</v>
      </c>
      <c r="B1373" s="20">
        <v>45013</v>
      </c>
      <c r="C1373" s="10" t="s">
        <v>423</v>
      </c>
      <c r="D1373" s="21">
        <v>2000</v>
      </c>
      <c r="E1373" s="10" t="s">
        <v>10</v>
      </c>
      <c r="F1373" s="10" t="s">
        <v>2329</v>
      </c>
      <c r="G1373" s="10" t="s">
        <v>12</v>
      </c>
      <c r="H1373" t="s">
        <v>17</v>
      </c>
      <c r="I1373" s="10" t="s">
        <v>14</v>
      </c>
      <c r="J1373" s="10" t="s">
        <v>74</v>
      </c>
    </row>
    <row r="1374" spans="1:10" x14ac:dyDescent="0.3">
      <c r="A1374" s="10">
        <v>196071</v>
      </c>
      <c r="B1374" s="20">
        <v>45013</v>
      </c>
      <c r="C1374" s="10" t="s">
        <v>1699</v>
      </c>
      <c r="D1374" s="21">
        <v>5000</v>
      </c>
      <c r="E1374" s="10" t="s">
        <v>10</v>
      </c>
      <c r="F1374" s="10" t="s">
        <v>2311</v>
      </c>
      <c r="G1374" s="10" t="s">
        <v>12</v>
      </c>
      <c r="H1374" t="s">
        <v>13</v>
      </c>
      <c r="I1374" s="10" t="s">
        <v>14</v>
      </c>
      <c r="J1374" s="10" t="s">
        <v>480</v>
      </c>
    </row>
    <row r="1375" spans="1:10" x14ac:dyDescent="0.3">
      <c r="A1375" s="10">
        <v>196074</v>
      </c>
      <c r="B1375" s="20">
        <v>45013</v>
      </c>
      <c r="C1375" s="10" t="s">
        <v>2076</v>
      </c>
      <c r="D1375" s="21">
        <v>3000</v>
      </c>
      <c r="E1375" s="10" t="s">
        <v>10</v>
      </c>
      <c r="F1375" s="10" t="s">
        <v>2311</v>
      </c>
      <c r="G1375" s="10" t="s">
        <v>12</v>
      </c>
      <c r="H1375" t="s">
        <v>19</v>
      </c>
      <c r="I1375" s="10" t="s">
        <v>14</v>
      </c>
      <c r="J1375" s="10" t="s">
        <v>399</v>
      </c>
    </row>
    <row r="1376" spans="1:10" x14ac:dyDescent="0.3">
      <c r="A1376" s="10">
        <v>196162</v>
      </c>
      <c r="B1376" s="20">
        <v>45013</v>
      </c>
      <c r="C1376" s="10" t="s">
        <v>192</v>
      </c>
      <c r="D1376" s="21">
        <v>2500</v>
      </c>
      <c r="E1376" s="10" t="s">
        <v>10</v>
      </c>
      <c r="F1376" s="10" t="s">
        <v>2307</v>
      </c>
      <c r="G1376" s="10" t="s">
        <v>12</v>
      </c>
      <c r="H1376" t="s">
        <v>13</v>
      </c>
      <c r="I1376" s="10" t="s">
        <v>14</v>
      </c>
      <c r="J1376" s="10" t="s">
        <v>42</v>
      </c>
    </row>
    <row r="1377" spans="1:10" x14ac:dyDescent="0.3">
      <c r="A1377" s="10">
        <v>196079</v>
      </c>
      <c r="B1377" s="20">
        <v>45013</v>
      </c>
      <c r="C1377" s="10" t="s">
        <v>1824</v>
      </c>
      <c r="D1377" s="21">
        <v>2000</v>
      </c>
      <c r="E1377" s="10" t="s">
        <v>10</v>
      </c>
      <c r="F1377" s="10" t="s">
        <v>2307</v>
      </c>
      <c r="G1377" s="10" t="s">
        <v>12</v>
      </c>
      <c r="H1377" t="s">
        <v>17</v>
      </c>
      <c r="I1377" s="10" t="s">
        <v>14</v>
      </c>
      <c r="J1377" s="10" t="s">
        <v>174</v>
      </c>
    </row>
    <row r="1378" spans="1:10" x14ac:dyDescent="0.3">
      <c r="A1378" s="10">
        <v>196083</v>
      </c>
      <c r="B1378" s="20">
        <v>45013</v>
      </c>
      <c r="C1378" s="10" t="s">
        <v>1962</v>
      </c>
      <c r="D1378" s="21">
        <v>2000</v>
      </c>
      <c r="E1378" s="10" t="s">
        <v>10</v>
      </c>
      <c r="F1378" s="10" t="s">
        <v>2318</v>
      </c>
      <c r="G1378" s="10" t="s">
        <v>12</v>
      </c>
      <c r="H1378" t="s">
        <v>13</v>
      </c>
      <c r="I1378" s="10" t="s">
        <v>14</v>
      </c>
      <c r="J1378" s="10" t="s">
        <v>207</v>
      </c>
    </row>
    <row r="1379" spans="1:10" x14ac:dyDescent="0.3">
      <c r="A1379" s="10">
        <v>196057</v>
      </c>
      <c r="B1379" s="20">
        <v>45013</v>
      </c>
      <c r="C1379" s="10" t="s">
        <v>1143</v>
      </c>
      <c r="D1379" s="21">
        <v>3000</v>
      </c>
      <c r="E1379" s="10" t="s">
        <v>10</v>
      </c>
      <c r="F1379" s="10" t="s">
        <v>2318</v>
      </c>
      <c r="G1379" s="10" t="s">
        <v>12</v>
      </c>
      <c r="H1379" t="s">
        <v>17</v>
      </c>
      <c r="I1379" s="10" t="s">
        <v>14</v>
      </c>
      <c r="J1379" s="10" t="s">
        <v>134</v>
      </c>
    </row>
    <row r="1380" spans="1:10" x14ac:dyDescent="0.3">
      <c r="A1380" s="10">
        <v>196056</v>
      </c>
      <c r="B1380" s="20">
        <v>45013</v>
      </c>
      <c r="C1380" s="10" t="s">
        <v>1143</v>
      </c>
      <c r="D1380" s="21">
        <v>3000</v>
      </c>
      <c r="E1380" s="10" t="s">
        <v>10</v>
      </c>
      <c r="F1380" s="10" t="s">
        <v>2318</v>
      </c>
      <c r="G1380" s="10" t="s">
        <v>12</v>
      </c>
      <c r="H1380" t="s">
        <v>17</v>
      </c>
      <c r="I1380" s="10" t="s">
        <v>14</v>
      </c>
      <c r="J1380" s="10" t="s">
        <v>270</v>
      </c>
    </row>
    <row r="1381" spans="1:10" x14ac:dyDescent="0.3">
      <c r="A1381" s="10">
        <v>196069</v>
      </c>
      <c r="B1381" s="20">
        <v>45013</v>
      </c>
      <c r="C1381" s="10" t="s">
        <v>1699</v>
      </c>
      <c r="D1381" s="21">
        <v>1500</v>
      </c>
      <c r="E1381" s="10" t="s">
        <v>10</v>
      </c>
      <c r="F1381" s="10" t="s">
        <v>2311</v>
      </c>
      <c r="G1381" s="10" t="s">
        <v>12</v>
      </c>
      <c r="H1381" t="s">
        <v>13</v>
      </c>
      <c r="I1381" s="10" t="s">
        <v>14</v>
      </c>
      <c r="J1381" s="10" t="s">
        <v>40</v>
      </c>
    </row>
    <row r="1382" spans="1:10" x14ac:dyDescent="0.3">
      <c r="A1382" s="10">
        <v>196068</v>
      </c>
      <c r="B1382" s="20">
        <v>45013</v>
      </c>
      <c r="C1382" s="10" t="s">
        <v>1699</v>
      </c>
      <c r="D1382" s="21">
        <v>1000</v>
      </c>
      <c r="E1382" s="10" t="s">
        <v>10</v>
      </c>
      <c r="F1382" s="10" t="s">
        <v>2311</v>
      </c>
      <c r="G1382" s="10" t="s">
        <v>12</v>
      </c>
      <c r="H1382" t="s">
        <v>17</v>
      </c>
      <c r="I1382" s="10" t="s">
        <v>14</v>
      </c>
      <c r="J1382" s="10" t="s">
        <v>40</v>
      </c>
    </row>
    <row r="1383" spans="1:10" x14ac:dyDescent="0.3">
      <c r="A1383" s="10">
        <v>196053</v>
      </c>
      <c r="B1383" s="20">
        <v>45013</v>
      </c>
      <c r="C1383" s="10" t="s">
        <v>2238</v>
      </c>
      <c r="D1383" s="21">
        <v>4000</v>
      </c>
      <c r="E1383" s="10" t="s">
        <v>10</v>
      </c>
      <c r="F1383" s="10" t="s">
        <v>2309</v>
      </c>
      <c r="G1383" s="10" t="s">
        <v>12</v>
      </c>
      <c r="H1383" t="s">
        <v>13</v>
      </c>
      <c r="I1383" s="10" t="s">
        <v>14</v>
      </c>
      <c r="J1383" s="10" t="s">
        <v>35</v>
      </c>
    </row>
    <row r="1384" spans="1:10" x14ac:dyDescent="0.3">
      <c r="A1384" s="10">
        <v>196054</v>
      </c>
      <c r="B1384" s="20">
        <v>45013</v>
      </c>
      <c r="C1384" s="10" t="s">
        <v>2238</v>
      </c>
      <c r="D1384" s="21">
        <v>3500</v>
      </c>
      <c r="E1384" s="10" t="s">
        <v>10</v>
      </c>
      <c r="F1384" s="10" t="s">
        <v>2309</v>
      </c>
      <c r="G1384" s="10" t="s">
        <v>12</v>
      </c>
      <c r="H1384" t="s">
        <v>13</v>
      </c>
      <c r="I1384" s="10" t="s">
        <v>14</v>
      </c>
      <c r="J1384" s="10" t="s">
        <v>84</v>
      </c>
    </row>
    <row r="1385" spans="1:10" x14ac:dyDescent="0.3">
      <c r="A1385" s="10">
        <v>196048</v>
      </c>
      <c r="B1385" s="20">
        <v>45013</v>
      </c>
      <c r="C1385" s="10" t="s">
        <v>802</v>
      </c>
      <c r="D1385" s="21">
        <v>40000</v>
      </c>
      <c r="E1385" s="10" t="s">
        <v>48</v>
      </c>
      <c r="F1385" s="10" t="s">
        <v>2309</v>
      </c>
      <c r="G1385" s="10" t="s">
        <v>12</v>
      </c>
      <c r="H1385" t="s">
        <v>17</v>
      </c>
      <c r="I1385" s="10" t="s">
        <v>14</v>
      </c>
      <c r="J1385" s="10" t="s">
        <v>36</v>
      </c>
    </row>
    <row r="1386" spans="1:10" x14ac:dyDescent="0.3">
      <c r="A1386" s="10">
        <v>196047</v>
      </c>
      <c r="B1386" s="20">
        <v>45013</v>
      </c>
      <c r="C1386" s="10" t="s">
        <v>2079</v>
      </c>
      <c r="D1386" s="21">
        <v>2000</v>
      </c>
      <c r="E1386" s="10" t="s">
        <v>10</v>
      </c>
      <c r="F1386" s="10" t="s">
        <v>2311</v>
      </c>
      <c r="G1386" s="10" t="s">
        <v>12</v>
      </c>
      <c r="H1386" t="s">
        <v>13</v>
      </c>
      <c r="I1386" s="10" t="s">
        <v>14</v>
      </c>
      <c r="J1386" s="10" t="s">
        <v>480</v>
      </c>
    </row>
    <row r="1387" spans="1:10" x14ac:dyDescent="0.3">
      <c r="A1387" s="10">
        <v>196070</v>
      </c>
      <c r="B1387" s="20">
        <v>45013</v>
      </c>
      <c r="C1387" s="10" t="s">
        <v>1699</v>
      </c>
      <c r="D1387" s="21">
        <v>2500</v>
      </c>
      <c r="E1387" s="10" t="s">
        <v>10</v>
      </c>
      <c r="F1387" s="10" t="s">
        <v>2311</v>
      </c>
      <c r="G1387" s="10" t="s">
        <v>12</v>
      </c>
      <c r="H1387" t="s">
        <v>17</v>
      </c>
      <c r="I1387" s="10" t="s">
        <v>14</v>
      </c>
      <c r="J1387" s="10" t="s">
        <v>189</v>
      </c>
    </row>
    <row r="1388" spans="1:10" x14ac:dyDescent="0.3">
      <c r="A1388" s="10">
        <v>196072</v>
      </c>
      <c r="B1388" s="20">
        <v>45013</v>
      </c>
      <c r="C1388" s="10" t="s">
        <v>2080</v>
      </c>
      <c r="D1388" s="21">
        <v>1500</v>
      </c>
      <c r="E1388" s="10" t="s">
        <v>10</v>
      </c>
      <c r="F1388" s="10" t="s">
        <v>2311</v>
      </c>
      <c r="G1388" s="10" t="s">
        <v>12</v>
      </c>
      <c r="H1388" t="s">
        <v>13</v>
      </c>
      <c r="I1388" s="10" t="s">
        <v>14</v>
      </c>
      <c r="J1388" s="10" t="s">
        <v>480</v>
      </c>
    </row>
    <row r="1389" spans="1:10" x14ac:dyDescent="0.3">
      <c r="A1389" s="10">
        <v>196046</v>
      </c>
      <c r="B1389" s="20">
        <v>45013</v>
      </c>
      <c r="C1389" s="10" t="s">
        <v>2079</v>
      </c>
      <c r="D1389" s="21">
        <v>1000</v>
      </c>
      <c r="E1389" s="10" t="s">
        <v>10</v>
      </c>
      <c r="F1389" s="10" t="s">
        <v>2311</v>
      </c>
      <c r="G1389" s="10" t="s">
        <v>12</v>
      </c>
      <c r="H1389" t="s">
        <v>17</v>
      </c>
      <c r="I1389" s="10" t="s">
        <v>14</v>
      </c>
      <c r="J1389" s="10" t="s">
        <v>480</v>
      </c>
    </row>
    <row r="1390" spans="1:10" x14ac:dyDescent="0.3">
      <c r="A1390" s="10">
        <v>196073</v>
      </c>
      <c r="B1390" s="20">
        <v>45013</v>
      </c>
      <c r="C1390" s="10" t="s">
        <v>2076</v>
      </c>
      <c r="D1390" s="21">
        <v>2000</v>
      </c>
      <c r="E1390" s="10" t="s">
        <v>10</v>
      </c>
      <c r="F1390" s="10" t="s">
        <v>2311</v>
      </c>
      <c r="G1390" s="10" t="s">
        <v>12</v>
      </c>
      <c r="H1390" t="s">
        <v>13</v>
      </c>
      <c r="I1390" s="10" t="s">
        <v>14</v>
      </c>
      <c r="J1390" s="10" t="s">
        <v>480</v>
      </c>
    </row>
    <row r="1391" spans="1:10" x14ac:dyDescent="0.3">
      <c r="A1391" s="10">
        <v>196087</v>
      </c>
      <c r="B1391" s="20">
        <v>45014</v>
      </c>
      <c r="C1391" s="10" t="s">
        <v>508</v>
      </c>
      <c r="D1391" s="21">
        <v>6000</v>
      </c>
      <c r="E1391" s="10" t="s">
        <v>10</v>
      </c>
      <c r="F1391" s="10" t="s">
        <v>2311</v>
      </c>
      <c r="G1391" s="10" t="s">
        <v>12</v>
      </c>
      <c r="H1391" t="s">
        <v>19</v>
      </c>
      <c r="I1391" s="10" t="s">
        <v>14</v>
      </c>
      <c r="J1391" s="10" t="s">
        <v>549</v>
      </c>
    </row>
    <row r="1392" spans="1:10" x14ac:dyDescent="0.3">
      <c r="A1392" s="10">
        <v>196086</v>
      </c>
      <c r="B1392" s="20">
        <v>45014</v>
      </c>
      <c r="C1392" s="10" t="s">
        <v>508</v>
      </c>
      <c r="D1392" s="21">
        <v>5000</v>
      </c>
      <c r="E1392" s="10" t="s">
        <v>10</v>
      </c>
      <c r="F1392" s="10" t="s">
        <v>2311</v>
      </c>
      <c r="G1392" s="10" t="s">
        <v>12</v>
      </c>
      <c r="H1392" t="s">
        <v>13</v>
      </c>
      <c r="I1392" s="10" t="s">
        <v>14</v>
      </c>
      <c r="J1392" s="10" t="s">
        <v>480</v>
      </c>
    </row>
    <row r="1393" spans="1:10" x14ac:dyDescent="0.3">
      <c r="A1393" s="10">
        <v>196093</v>
      </c>
      <c r="B1393" s="20">
        <v>45014</v>
      </c>
      <c r="C1393" s="10" t="s">
        <v>871</v>
      </c>
      <c r="D1393" s="21">
        <v>5000</v>
      </c>
      <c r="E1393" s="10" t="s">
        <v>10</v>
      </c>
      <c r="F1393" s="10" t="s">
        <v>2317</v>
      </c>
      <c r="G1393" s="10" t="s">
        <v>12</v>
      </c>
      <c r="H1393" t="s">
        <v>13</v>
      </c>
      <c r="I1393" s="10" t="s">
        <v>14</v>
      </c>
      <c r="J1393" s="10" t="s">
        <v>811</v>
      </c>
    </row>
    <row r="1394" spans="1:10" x14ac:dyDescent="0.3">
      <c r="A1394" s="10">
        <v>196088</v>
      </c>
      <c r="B1394" s="20">
        <v>45014</v>
      </c>
      <c r="C1394" s="10" t="s">
        <v>508</v>
      </c>
      <c r="D1394" s="21">
        <v>6000</v>
      </c>
      <c r="E1394" s="10" t="s">
        <v>10</v>
      </c>
      <c r="F1394" s="10" t="s">
        <v>2311</v>
      </c>
      <c r="G1394" s="10" t="s">
        <v>12</v>
      </c>
      <c r="H1394" t="s">
        <v>19</v>
      </c>
      <c r="I1394" s="10" t="s">
        <v>14</v>
      </c>
      <c r="J1394" s="10" t="s">
        <v>399</v>
      </c>
    </row>
    <row r="1395" spans="1:10" x14ac:dyDescent="0.3">
      <c r="A1395" s="10">
        <v>196089</v>
      </c>
      <c r="B1395" s="20">
        <v>45014</v>
      </c>
      <c r="C1395" s="10" t="s">
        <v>2070</v>
      </c>
      <c r="D1395" s="21">
        <v>1500</v>
      </c>
      <c r="E1395" s="10" t="s">
        <v>10</v>
      </c>
      <c r="F1395" s="10" t="s">
        <v>2311</v>
      </c>
      <c r="G1395" s="10" t="s">
        <v>12</v>
      </c>
      <c r="H1395" t="s">
        <v>13</v>
      </c>
      <c r="I1395" s="10" t="s">
        <v>14</v>
      </c>
      <c r="J1395" s="10" t="s">
        <v>480</v>
      </c>
    </row>
    <row r="1396" spans="1:10" x14ac:dyDescent="0.3">
      <c r="A1396" s="10">
        <v>196084</v>
      </c>
      <c r="B1396" s="20">
        <v>45014</v>
      </c>
      <c r="C1396" s="10" t="s">
        <v>1189</v>
      </c>
      <c r="D1396" s="21">
        <v>2500</v>
      </c>
      <c r="E1396" s="10" t="s">
        <v>10</v>
      </c>
      <c r="F1396" s="10" t="s">
        <v>2329</v>
      </c>
      <c r="G1396" s="10" t="s">
        <v>12</v>
      </c>
      <c r="H1396" t="s">
        <v>17</v>
      </c>
      <c r="I1396" s="10" t="s">
        <v>14</v>
      </c>
      <c r="J1396" s="10" t="s">
        <v>1194</v>
      </c>
    </row>
    <row r="1397" spans="1:10" x14ac:dyDescent="0.3">
      <c r="A1397" s="10">
        <v>196085</v>
      </c>
      <c r="B1397" s="20">
        <v>45014</v>
      </c>
      <c r="C1397" s="10" t="s">
        <v>1189</v>
      </c>
      <c r="D1397" s="21">
        <v>2500</v>
      </c>
      <c r="E1397" s="10" t="s">
        <v>10</v>
      </c>
      <c r="F1397" s="10" t="s">
        <v>2329</v>
      </c>
      <c r="G1397" s="10" t="s">
        <v>12</v>
      </c>
      <c r="H1397" t="s">
        <v>17</v>
      </c>
      <c r="I1397" s="10" t="s">
        <v>14</v>
      </c>
      <c r="J1397" s="10" t="s">
        <v>416</v>
      </c>
    </row>
    <row r="1398" spans="1:10" x14ac:dyDescent="0.3">
      <c r="A1398" s="10">
        <v>196091</v>
      </c>
      <c r="B1398" s="20">
        <v>45014</v>
      </c>
      <c r="C1398" s="10" t="s">
        <v>581</v>
      </c>
      <c r="D1398" s="21">
        <v>1500</v>
      </c>
      <c r="E1398" s="10" t="s">
        <v>10</v>
      </c>
      <c r="F1398" s="10" t="s">
        <v>2311</v>
      </c>
      <c r="G1398" s="10" t="s">
        <v>12</v>
      </c>
      <c r="H1398" t="s">
        <v>19</v>
      </c>
      <c r="I1398" s="10" t="s">
        <v>14</v>
      </c>
      <c r="J1398" s="10" t="s">
        <v>399</v>
      </c>
    </row>
    <row r="1399" spans="1:10" x14ac:dyDescent="0.3">
      <c r="A1399" s="10">
        <v>196092</v>
      </c>
      <c r="B1399" s="20">
        <v>45014</v>
      </c>
      <c r="C1399" s="10" t="s">
        <v>581</v>
      </c>
      <c r="D1399" s="21">
        <v>5000</v>
      </c>
      <c r="E1399" s="10" t="s">
        <v>10</v>
      </c>
      <c r="F1399" s="10" t="s">
        <v>2311</v>
      </c>
      <c r="G1399" s="10" t="s">
        <v>12</v>
      </c>
      <c r="H1399" t="s">
        <v>13</v>
      </c>
      <c r="I1399" s="10" t="s">
        <v>14</v>
      </c>
      <c r="J1399" s="10" t="s">
        <v>134</v>
      </c>
    </row>
    <row r="1400" spans="1:10" x14ac:dyDescent="0.3">
      <c r="A1400" s="10">
        <v>196090</v>
      </c>
      <c r="B1400" s="20">
        <v>45014</v>
      </c>
      <c r="C1400" s="10" t="s">
        <v>2071</v>
      </c>
      <c r="D1400" s="21">
        <v>2000</v>
      </c>
      <c r="E1400" s="10" t="s">
        <v>10</v>
      </c>
      <c r="F1400" s="10" t="s">
        <v>2311</v>
      </c>
      <c r="G1400" s="10" t="s">
        <v>12</v>
      </c>
      <c r="H1400" t="s">
        <v>19</v>
      </c>
      <c r="I1400" s="10" t="s">
        <v>14</v>
      </c>
      <c r="J1400" s="10" t="s">
        <v>399</v>
      </c>
    </row>
    <row r="1401" spans="1:10" x14ac:dyDescent="0.3">
      <c r="A1401" s="10">
        <v>196138</v>
      </c>
      <c r="B1401" s="20">
        <v>45015</v>
      </c>
      <c r="C1401" s="10" t="s">
        <v>2077</v>
      </c>
      <c r="D1401" s="21">
        <v>2500</v>
      </c>
      <c r="E1401" s="10" t="s">
        <v>10</v>
      </c>
      <c r="F1401" s="10" t="s">
        <v>2311</v>
      </c>
      <c r="G1401" s="10" t="s">
        <v>12</v>
      </c>
      <c r="H1401" t="s">
        <v>13</v>
      </c>
      <c r="I1401" s="10" t="s">
        <v>14</v>
      </c>
      <c r="J1401" s="10" t="s">
        <v>40</v>
      </c>
    </row>
    <row r="1402" spans="1:10" x14ac:dyDescent="0.3">
      <c r="A1402" s="10">
        <v>196095</v>
      </c>
      <c r="B1402" s="20">
        <v>45015</v>
      </c>
      <c r="C1402" s="10" t="s">
        <v>2239</v>
      </c>
      <c r="D1402" s="21">
        <v>2000</v>
      </c>
      <c r="E1402" s="10" t="s">
        <v>10</v>
      </c>
      <c r="F1402" s="10" t="s">
        <v>2309</v>
      </c>
      <c r="G1402" s="10" t="s">
        <v>12</v>
      </c>
      <c r="H1402" t="s">
        <v>13</v>
      </c>
      <c r="I1402" s="10" t="s">
        <v>14</v>
      </c>
      <c r="J1402" s="10" t="s">
        <v>27</v>
      </c>
    </row>
    <row r="1403" spans="1:10" x14ac:dyDescent="0.3">
      <c r="A1403" s="10">
        <v>196096</v>
      </c>
      <c r="B1403" s="20">
        <v>45015</v>
      </c>
      <c r="C1403" s="10" t="s">
        <v>1963</v>
      </c>
      <c r="D1403" s="21">
        <v>56000</v>
      </c>
      <c r="E1403" s="10" t="s">
        <v>48</v>
      </c>
      <c r="F1403" s="10" t="s">
        <v>2318</v>
      </c>
      <c r="G1403" s="10" t="s">
        <v>12</v>
      </c>
      <c r="H1403" t="s">
        <v>17</v>
      </c>
      <c r="I1403" s="10" t="s">
        <v>14</v>
      </c>
      <c r="J1403" s="10" t="s">
        <v>1964</v>
      </c>
    </row>
    <row r="1404" spans="1:10" x14ac:dyDescent="0.3">
      <c r="A1404" s="10">
        <v>196094</v>
      </c>
      <c r="B1404" s="20">
        <v>45015</v>
      </c>
      <c r="C1404" s="10" t="s">
        <v>2239</v>
      </c>
      <c r="D1404" s="21">
        <v>2000</v>
      </c>
      <c r="E1404" s="10" t="s">
        <v>10</v>
      </c>
      <c r="F1404" s="10" t="s">
        <v>2309</v>
      </c>
      <c r="G1404" s="10" t="s">
        <v>12</v>
      </c>
      <c r="H1404" t="s">
        <v>13</v>
      </c>
      <c r="I1404" s="10" t="s">
        <v>14</v>
      </c>
      <c r="J1404" s="10" t="s">
        <v>85</v>
      </c>
    </row>
    <row r="1405" spans="1:10" x14ac:dyDescent="0.3">
      <c r="A1405" s="10">
        <v>196142</v>
      </c>
      <c r="B1405" s="20">
        <v>45016</v>
      </c>
      <c r="C1405" s="10" t="s">
        <v>2074</v>
      </c>
      <c r="D1405" s="21">
        <v>2500</v>
      </c>
      <c r="E1405" s="10" t="s">
        <v>10</v>
      </c>
      <c r="F1405" s="10" t="s">
        <v>2311</v>
      </c>
      <c r="G1405" s="10" t="s">
        <v>12</v>
      </c>
      <c r="H1405" t="s">
        <v>13</v>
      </c>
      <c r="I1405" s="10" t="s">
        <v>14</v>
      </c>
      <c r="J1405" s="10" t="s">
        <v>189</v>
      </c>
    </row>
    <row r="1406" spans="1:10" x14ac:dyDescent="0.3">
      <c r="A1406" s="10">
        <v>196148</v>
      </c>
      <c r="B1406" s="20">
        <v>45016</v>
      </c>
      <c r="C1406" s="10" t="s">
        <v>476</v>
      </c>
      <c r="D1406" s="21">
        <v>1000</v>
      </c>
      <c r="E1406" s="10" t="s">
        <v>10</v>
      </c>
      <c r="F1406" s="10" t="s">
        <v>2311</v>
      </c>
      <c r="G1406" s="10" t="s">
        <v>12</v>
      </c>
      <c r="H1406" t="s">
        <v>17</v>
      </c>
      <c r="I1406" s="10" t="s">
        <v>14</v>
      </c>
      <c r="J1406" s="10" t="s">
        <v>480</v>
      </c>
    </row>
    <row r="1407" spans="1:10" x14ac:dyDescent="0.3">
      <c r="A1407" s="10">
        <v>196147</v>
      </c>
      <c r="B1407" s="20">
        <v>45016</v>
      </c>
      <c r="C1407" s="10" t="s">
        <v>476</v>
      </c>
      <c r="D1407" s="21">
        <v>1000</v>
      </c>
      <c r="E1407" s="10" t="s">
        <v>10</v>
      </c>
      <c r="F1407" s="10" t="s">
        <v>2311</v>
      </c>
      <c r="G1407" s="10" t="s">
        <v>12</v>
      </c>
      <c r="H1407" t="s">
        <v>13</v>
      </c>
      <c r="I1407" s="10" t="s">
        <v>14</v>
      </c>
      <c r="J1407" s="10" t="s">
        <v>480</v>
      </c>
    </row>
    <row r="1408" spans="1:10" x14ac:dyDescent="0.3">
      <c r="A1408" s="10">
        <v>196143</v>
      </c>
      <c r="B1408" s="20">
        <v>45016</v>
      </c>
      <c r="C1408" s="10" t="s">
        <v>2078</v>
      </c>
      <c r="D1408" s="21">
        <v>2500</v>
      </c>
      <c r="E1408" s="10" t="s">
        <v>10</v>
      </c>
      <c r="F1408" s="10" t="s">
        <v>2311</v>
      </c>
      <c r="G1408" s="10" t="s">
        <v>12</v>
      </c>
      <c r="H1408" t="s">
        <v>19</v>
      </c>
      <c r="I1408" s="10" t="s">
        <v>14</v>
      </c>
      <c r="J1408" s="10" t="s">
        <v>585</v>
      </c>
    </row>
    <row r="1409" spans="1:10" x14ac:dyDescent="0.3">
      <c r="A1409" s="10">
        <v>196139</v>
      </c>
      <c r="B1409" s="20">
        <v>45016</v>
      </c>
      <c r="C1409" s="10" t="s">
        <v>1757</v>
      </c>
      <c r="D1409" s="21">
        <v>10000</v>
      </c>
      <c r="E1409" s="10" t="s">
        <v>48</v>
      </c>
      <c r="F1409" s="10" t="s">
        <v>2317</v>
      </c>
      <c r="G1409" s="10" t="s">
        <v>12</v>
      </c>
      <c r="H1409" t="s">
        <v>17</v>
      </c>
      <c r="I1409" s="10" t="s">
        <v>14</v>
      </c>
      <c r="J1409" s="10" t="s">
        <v>811</v>
      </c>
    </row>
    <row r="1410" spans="1:10" x14ac:dyDescent="0.3">
      <c r="A1410" s="10">
        <v>196144</v>
      </c>
      <c r="B1410" s="20">
        <v>45016</v>
      </c>
      <c r="C1410" s="10" t="s">
        <v>2078</v>
      </c>
      <c r="D1410" s="21">
        <v>2500</v>
      </c>
      <c r="E1410" s="10" t="s">
        <v>10</v>
      </c>
      <c r="F1410" s="10" t="s">
        <v>2311</v>
      </c>
      <c r="G1410" s="10" t="s">
        <v>12</v>
      </c>
      <c r="H1410" t="s">
        <v>13</v>
      </c>
      <c r="I1410" s="10" t="s">
        <v>14</v>
      </c>
      <c r="J1410" s="10" t="s">
        <v>40</v>
      </c>
    </row>
    <row r="1411" spans="1:10" x14ac:dyDescent="0.3">
      <c r="A1411" s="10">
        <v>196149</v>
      </c>
      <c r="B1411" s="20">
        <v>45016</v>
      </c>
      <c r="C1411" s="10" t="s">
        <v>2073</v>
      </c>
      <c r="D1411" s="21">
        <v>2000</v>
      </c>
      <c r="E1411" s="10" t="s">
        <v>10</v>
      </c>
      <c r="F1411" s="10" t="s">
        <v>2311</v>
      </c>
      <c r="G1411" s="10" t="s">
        <v>12</v>
      </c>
      <c r="H1411" t="s">
        <v>19</v>
      </c>
      <c r="I1411" s="10" t="s">
        <v>14</v>
      </c>
      <c r="J1411" s="10" t="s">
        <v>489</v>
      </c>
    </row>
    <row r="1412" spans="1:10" x14ac:dyDescent="0.3">
      <c r="A1412" s="10">
        <v>196183</v>
      </c>
      <c r="B1412" s="20">
        <v>45016</v>
      </c>
      <c r="C1412" s="10" t="s">
        <v>595</v>
      </c>
      <c r="D1412" s="21">
        <v>2500</v>
      </c>
      <c r="E1412" s="10" t="s">
        <v>10</v>
      </c>
      <c r="F1412" s="10" t="s">
        <v>2311</v>
      </c>
      <c r="G1412" s="10" t="s">
        <v>12</v>
      </c>
      <c r="H1412" t="s">
        <v>13</v>
      </c>
      <c r="I1412" s="10" t="s">
        <v>14</v>
      </c>
      <c r="J1412" s="10" t="s">
        <v>480</v>
      </c>
    </row>
    <row r="1413" spans="1:10" x14ac:dyDescent="0.3">
      <c r="A1413" s="10">
        <v>196140</v>
      </c>
      <c r="B1413" s="20">
        <v>45016</v>
      </c>
      <c r="C1413" s="10" t="s">
        <v>2072</v>
      </c>
      <c r="D1413" s="21">
        <v>1500</v>
      </c>
      <c r="E1413" s="10" t="s">
        <v>10</v>
      </c>
      <c r="F1413" s="10" t="s">
        <v>2311</v>
      </c>
      <c r="G1413" s="10" t="s">
        <v>12</v>
      </c>
      <c r="H1413" t="s">
        <v>19</v>
      </c>
      <c r="I1413" s="10" t="s">
        <v>14</v>
      </c>
      <c r="J1413" s="10" t="s">
        <v>399</v>
      </c>
    </row>
    <row r="1414" spans="1:10" x14ac:dyDescent="0.3">
      <c r="A1414" s="10">
        <v>196182</v>
      </c>
      <c r="B1414" s="20">
        <v>45016</v>
      </c>
      <c r="C1414" s="10" t="s">
        <v>1207</v>
      </c>
      <c r="D1414" s="21">
        <v>5000</v>
      </c>
      <c r="E1414" s="10" t="s">
        <v>10</v>
      </c>
      <c r="F1414" s="10" t="s">
        <v>2329</v>
      </c>
      <c r="G1414" s="10" t="s">
        <v>12</v>
      </c>
      <c r="H1414" t="s">
        <v>13</v>
      </c>
      <c r="I1414" s="10" t="s">
        <v>14</v>
      </c>
      <c r="J1414" s="10" t="s">
        <v>111</v>
      </c>
    </row>
    <row r="1415" spans="1:10" x14ac:dyDescent="0.3">
      <c r="A1415" s="10">
        <v>196181</v>
      </c>
      <c r="B1415" s="20">
        <v>45016</v>
      </c>
      <c r="C1415" s="10" t="s">
        <v>2069</v>
      </c>
      <c r="D1415" s="21">
        <v>1000</v>
      </c>
      <c r="E1415" s="10" t="s">
        <v>10</v>
      </c>
      <c r="F1415" s="10" t="s">
        <v>2329</v>
      </c>
      <c r="G1415" s="10" t="s">
        <v>12</v>
      </c>
      <c r="H1415" t="s">
        <v>13</v>
      </c>
      <c r="I1415" s="10" t="s">
        <v>14</v>
      </c>
      <c r="J1415" s="10" t="s">
        <v>111</v>
      </c>
    </row>
    <row r="1416" spans="1:10" x14ac:dyDescent="0.3">
      <c r="A1416" s="10">
        <v>196145</v>
      </c>
      <c r="B1416" s="20">
        <v>45016</v>
      </c>
      <c r="C1416" s="10" t="s">
        <v>2075</v>
      </c>
      <c r="D1416" s="21">
        <v>2000</v>
      </c>
      <c r="E1416" s="10" t="s">
        <v>10</v>
      </c>
      <c r="F1416" s="10" t="s">
        <v>2311</v>
      </c>
      <c r="G1416" s="10" t="s">
        <v>12</v>
      </c>
      <c r="H1416" t="s">
        <v>13</v>
      </c>
      <c r="I1416" s="10" t="s">
        <v>14</v>
      </c>
      <c r="J1416" s="10" t="s">
        <v>40</v>
      </c>
    </row>
    <row r="1417" spans="1:10" x14ac:dyDescent="0.3">
      <c r="A1417" s="10">
        <v>196146</v>
      </c>
      <c r="B1417" s="20">
        <v>45016</v>
      </c>
      <c r="C1417" s="10" t="s">
        <v>2075</v>
      </c>
      <c r="D1417" s="21">
        <v>2000</v>
      </c>
      <c r="E1417" s="10" t="s">
        <v>10</v>
      </c>
      <c r="F1417" s="10" t="s">
        <v>2311</v>
      </c>
      <c r="G1417" s="10" t="s">
        <v>12</v>
      </c>
      <c r="H1417" t="s">
        <v>13</v>
      </c>
      <c r="I1417" s="10" t="s">
        <v>14</v>
      </c>
      <c r="J1417" s="10" t="s">
        <v>189</v>
      </c>
    </row>
    <row r="1418" spans="1:10" x14ac:dyDescent="0.3">
      <c r="A1418" s="10">
        <v>196184</v>
      </c>
      <c r="B1418" s="20">
        <v>45016</v>
      </c>
      <c r="C1418" s="10" t="s">
        <v>595</v>
      </c>
      <c r="D1418" s="21">
        <v>2000</v>
      </c>
      <c r="E1418" s="10" t="s">
        <v>10</v>
      </c>
      <c r="F1418" s="10" t="s">
        <v>2311</v>
      </c>
      <c r="G1418" s="10" t="s">
        <v>12</v>
      </c>
      <c r="H1418" t="s">
        <v>13</v>
      </c>
      <c r="I1418" s="10" t="s">
        <v>14</v>
      </c>
      <c r="J1418" s="10" t="s">
        <v>40</v>
      </c>
    </row>
    <row r="1419" spans="1:10" x14ac:dyDescent="0.3">
      <c r="A1419" s="10">
        <v>196141</v>
      </c>
      <c r="B1419" s="20">
        <v>45016</v>
      </c>
      <c r="C1419" s="10" t="s">
        <v>2074</v>
      </c>
      <c r="D1419" s="21">
        <v>2500</v>
      </c>
      <c r="E1419" s="10" t="s">
        <v>10</v>
      </c>
      <c r="F1419" s="10" t="s">
        <v>2311</v>
      </c>
      <c r="G1419" s="10" t="s">
        <v>12</v>
      </c>
      <c r="H1419" t="s">
        <v>13</v>
      </c>
      <c r="I1419" s="10" t="s">
        <v>14</v>
      </c>
      <c r="J1419" s="10" t="s">
        <v>480</v>
      </c>
    </row>
    <row r="1420" spans="1:10" x14ac:dyDescent="0.3">
      <c r="A1420" s="10">
        <v>196186</v>
      </c>
      <c r="B1420" s="20">
        <v>45017</v>
      </c>
      <c r="C1420" s="10" t="s">
        <v>618</v>
      </c>
      <c r="D1420" s="21">
        <v>4000</v>
      </c>
      <c r="E1420" s="10" t="s">
        <v>10</v>
      </c>
      <c r="F1420" s="10" t="s">
        <v>2309</v>
      </c>
      <c r="G1420" s="10" t="s">
        <v>12</v>
      </c>
      <c r="H1420" t="s">
        <v>13</v>
      </c>
      <c r="I1420" s="10" t="s">
        <v>14</v>
      </c>
      <c r="J1420" s="10" t="s">
        <v>35</v>
      </c>
    </row>
    <row r="1421" spans="1:10" x14ac:dyDescent="0.3">
      <c r="A1421" s="10">
        <v>196188</v>
      </c>
      <c r="B1421" s="20">
        <v>45017</v>
      </c>
      <c r="C1421" s="10" t="s">
        <v>619</v>
      </c>
      <c r="D1421" s="21">
        <v>3000</v>
      </c>
      <c r="E1421" s="10" t="s">
        <v>10</v>
      </c>
      <c r="F1421" s="10" t="s">
        <v>2309</v>
      </c>
      <c r="G1421" s="10" t="s">
        <v>12</v>
      </c>
      <c r="H1421" t="s">
        <v>13</v>
      </c>
      <c r="I1421" s="10" t="s">
        <v>14</v>
      </c>
      <c r="J1421" s="10" t="s">
        <v>35</v>
      </c>
    </row>
    <row r="1422" spans="1:10" x14ac:dyDescent="0.3">
      <c r="A1422" s="10">
        <v>196187</v>
      </c>
      <c r="B1422" s="20">
        <v>45017</v>
      </c>
      <c r="C1422" s="10" t="s">
        <v>9</v>
      </c>
      <c r="D1422" s="21">
        <v>5000</v>
      </c>
      <c r="E1422" s="10" t="s">
        <v>10</v>
      </c>
      <c r="F1422" s="10" t="s">
        <v>2307</v>
      </c>
      <c r="G1422" s="10" t="s">
        <v>12</v>
      </c>
      <c r="H1422" t="s">
        <v>13</v>
      </c>
      <c r="I1422" s="10" t="s">
        <v>14</v>
      </c>
      <c r="J1422" s="10" t="s">
        <v>15</v>
      </c>
    </row>
    <row r="1423" spans="1:10" x14ac:dyDescent="0.3">
      <c r="A1423" s="10">
        <v>196191</v>
      </c>
      <c r="B1423" s="20">
        <v>45017</v>
      </c>
      <c r="C1423" s="10" t="s">
        <v>396</v>
      </c>
      <c r="D1423" s="21">
        <v>2000</v>
      </c>
      <c r="E1423" s="10" t="s">
        <v>10</v>
      </c>
      <c r="F1423" s="10" t="s">
        <v>2329</v>
      </c>
      <c r="G1423" s="10" t="s">
        <v>12</v>
      </c>
      <c r="H1423" t="s">
        <v>13</v>
      </c>
      <c r="I1423" s="10" t="s">
        <v>14</v>
      </c>
      <c r="J1423" s="10" t="s">
        <v>397</v>
      </c>
    </row>
    <row r="1424" spans="1:10" x14ac:dyDescent="0.3">
      <c r="A1424" s="10">
        <v>196185</v>
      </c>
      <c r="B1424" s="20">
        <v>45017</v>
      </c>
      <c r="C1424" s="10" t="s">
        <v>384</v>
      </c>
      <c r="D1424" s="21">
        <v>11000</v>
      </c>
      <c r="E1424" s="10" t="s">
        <v>48</v>
      </c>
      <c r="F1424" s="10" t="s">
        <v>2318</v>
      </c>
      <c r="G1424" s="10" t="s">
        <v>12</v>
      </c>
      <c r="H1424" t="s">
        <v>17</v>
      </c>
      <c r="I1424" s="10" t="s">
        <v>14</v>
      </c>
      <c r="J1424" s="10" t="s">
        <v>207</v>
      </c>
    </row>
    <row r="1425" spans="1:10" x14ac:dyDescent="0.3">
      <c r="A1425" s="10">
        <v>196189</v>
      </c>
      <c r="B1425" s="20">
        <v>45017</v>
      </c>
      <c r="C1425" s="10" t="s">
        <v>608</v>
      </c>
      <c r="D1425" s="21">
        <v>2500</v>
      </c>
      <c r="E1425" s="10" t="s">
        <v>10</v>
      </c>
      <c r="F1425" s="10" t="s">
        <v>2311</v>
      </c>
      <c r="G1425" s="10" t="s">
        <v>12</v>
      </c>
      <c r="H1425" t="s">
        <v>13</v>
      </c>
      <c r="I1425" s="10" t="s">
        <v>14</v>
      </c>
      <c r="J1425" s="10" t="s">
        <v>40</v>
      </c>
    </row>
    <row r="1426" spans="1:10" x14ac:dyDescent="0.3">
      <c r="A1426" s="10">
        <v>196190</v>
      </c>
      <c r="B1426" s="20">
        <v>45017</v>
      </c>
      <c r="C1426" s="10" t="s">
        <v>609</v>
      </c>
      <c r="D1426" s="21">
        <v>2000</v>
      </c>
      <c r="E1426" s="10" t="s">
        <v>10</v>
      </c>
      <c r="F1426" s="10" t="s">
        <v>2311</v>
      </c>
      <c r="G1426" s="10" t="s">
        <v>12</v>
      </c>
      <c r="H1426" t="s">
        <v>13</v>
      </c>
      <c r="I1426" s="10" t="s">
        <v>14</v>
      </c>
      <c r="J1426" s="10" t="s">
        <v>401</v>
      </c>
    </row>
    <row r="1427" spans="1:10" x14ac:dyDescent="0.3">
      <c r="A1427" s="10">
        <v>196197</v>
      </c>
      <c r="B1427" s="20">
        <v>45019</v>
      </c>
      <c r="C1427" s="10" t="s">
        <v>620</v>
      </c>
      <c r="D1427" s="21">
        <v>3000</v>
      </c>
      <c r="E1427" s="10" t="s">
        <v>10</v>
      </c>
      <c r="F1427" s="10" t="s">
        <v>2309</v>
      </c>
      <c r="G1427" s="10" t="s">
        <v>12</v>
      </c>
      <c r="H1427" t="s">
        <v>19</v>
      </c>
      <c r="I1427" s="10" t="s">
        <v>14</v>
      </c>
      <c r="J1427" s="10" t="s">
        <v>621</v>
      </c>
    </row>
    <row r="1428" spans="1:10" x14ac:dyDescent="0.3">
      <c r="A1428" s="10">
        <v>196198</v>
      </c>
      <c r="B1428" s="20">
        <v>45019</v>
      </c>
      <c r="C1428" s="10" t="s">
        <v>607</v>
      </c>
      <c r="D1428" s="21">
        <v>5000</v>
      </c>
      <c r="E1428" s="10" t="s">
        <v>10</v>
      </c>
      <c r="F1428" s="10" t="s">
        <v>2311</v>
      </c>
      <c r="G1428" s="10" t="s">
        <v>12</v>
      </c>
      <c r="H1428" t="s">
        <v>17</v>
      </c>
      <c r="I1428" s="10" t="s">
        <v>14</v>
      </c>
      <c r="J1428" s="10" t="s">
        <v>480</v>
      </c>
    </row>
    <row r="1429" spans="1:10" x14ac:dyDescent="0.3">
      <c r="A1429" s="10">
        <v>196195</v>
      </c>
      <c r="B1429" s="20">
        <v>45019</v>
      </c>
      <c r="C1429" s="10" t="s">
        <v>620</v>
      </c>
      <c r="D1429" s="21">
        <v>4000</v>
      </c>
      <c r="E1429" s="10" t="s">
        <v>10</v>
      </c>
      <c r="F1429" s="10" t="s">
        <v>2309</v>
      </c>
      <c r="G1429" s="10" t="s">
        <v>12</v>
      </c>
      <c r="H1429" t="s">
        <v>13</v>
      </c>
      <c r="I1429" s="10" t="s">
        <v>14</v>
      </c>
      <c r="J1429" s="10" t="s">
        <v>85</v>
      </c>
    </row>
    <row r="1430" spans="1:10" x14ac:dyDescent="0.3">
      <c r="A1430" s="10">
        <v>196192</v>
      </c>
      <c r="B1430" s="20">
        <v>45019</v>
      </c>
      <c r="C1430" s="10" t="s">
        <v>823</v>
      </c>
      <c r="D1430" s="21">
        <v>15000</v>
      </c>
      <c r="E1430" s="10" t="s">
        <v>48</v>
      </c>
      <c r="F1430" s="10" t="s">
        <v>2317</v>
      </c>
      <c r="G1430" s="10" t="s">
        <v>12</v>
      </c>
      <c r="H1430" t="s">
        <v>17</v>
      </c>
      <c r="I1430" s="10" t="s">
        <v>14</v>
      </c>
      <c r="J1430" s="10" t="s">
        <v>872</v>
      </c>
    </row>
    <row r="1431" spans="1:10" x14ac:dyDescent="0.3">
      <c r="A1431" s="10">
        <v>196196</v>
      </c>
      <c r="B1431" s="20">
        <v>45019</v>
      </c>
      <c r="C1431" s="10" t="s">
        <v>620</v>
      </c>
      <c r="D1431" s="21">
        <v>3000</v>
      </c>
      <c r="E1431" s="10" t="s">
        <v>10</v>
      </c>
      <c r="F1431" s="10" t="s">
        <v>2309</v>
      </c>
      <c r="G1431" s="10" t="s">
        <v>12</v>
      </c>
      <c r="H1431" t="s">
        <v>13</v>
      </c>
      <c r="I1431" s="10" t="s">
        <v>14</v>
      </c>
      <c r="J1431" s="10" t="s">
        <v>28</v>
      </c>
    </row>
    <row r="1432" spans="1:10" x14ac:dyDescent="0.3">
      <c r="A1432" s="10">
        <v>196193</v>
      </c>
      <c r="B1432" s="20">
        <v>45019</v>
      </c>
      <c r="C1432" s="10" t="s">
        <v>21</v>
      </c>
      <c r="D1432" s="21">
        <v>4000</v>
      </c>
      <c r="E1432" s="10" t="s">
        <v>10</v>
      </c>
      <c r="F1432" s="10" t="s">
        <v>2307</v>
      </c>
      <c r="G1432" s="10" t="s">
        <v>12</v>
      </c>
      <c r="H1432" t="s">
        <v>17</v>
      </c>
      <c r="I1432" s="10" t="s">
        <v>14</v>
      </c>
      <c r="J1432" s="10" t="s">
        <v>22</v>
      </c>
    </row>
    <row r="1433" spans="1:10" x14ac:dyDescent="0.3">
      <c r="A1433" s="10">
        <v>196199</v>
      </c>
      <c r="B1433" s="20">
        <v>45019</v>
      </c>
      <c r="C1433" s="10" t="s">
        <v>11</v>
      </c>
      <c r="D1433" s="21">
        <v>2000</v>
      </c>
      <c r="E1433" s="10" t="s">
        <v>10</v>
      </c>
      <c r="F1433" s="10" t="s">
        <v>2307</v>
      </c>
      <c r="G1433" s="10" t="s">
        <v>12</v>
      </c>
      <c r="H1433" t="s">
        <v>19</v>
      </c>
      <c r="I1433" s="10" t="s">
        <v>14</v>
      </c>
      <c r="J1433" s="10" t="s">
        <v>20</v>
      </c>
    </row>
    <row r="1434" spans="1:10" x14ac:dyDescent="0.3">
      <c r="A1434" s="10">
        <v>196194</v>
      </c>
      <c r="B1434" s="20">
        <v>45019</v>
      </c>
      <c r="C1434" s="10" t="s">
        <v>16</v>
      </c>
      <c r="D1434" s="21">
        <v>1000</v>
      </c>
      <c r="E1434" s="10" t="s">
        <v>10</v>
      </c>
      <c r="F1434" s="10" t="s">
        <v>2307</v>
      </c>
      <c r="G1434" s="10" t="s">
        <v>12</v>
      </c>
      <c r="H1434" t="s">
        <v>17</v>
      </c>
      <c r="I1434" s="10" t="s">
        <v>14</v>
      </c>
      <c r="J1434" s="10" t="s">
        <v>18</v>
      </c>
    </row>
    <row r="1435" spans="1:10" x14ac:dyDescent="0.3">
      <c r="A1435" s="10">
        <v>196200</v>
      </c>
      <c r="B1435" s="20">
        <v>45019</v>
      </c>
      <c r="C1435" s="10" t="s">
        <v>380</v>
      </c>
      <c r="D1435" s="21">
        <v>4000</v>
      </c>
      <c r="E1435" s="10" t="s">
        <v>10</v>
      </c>
      <c r="F1435" s="10" t="s">
        <v>2318</v>
      </c>
      <c r="G1435" s="10" t="s">
        <v>12</v>
      </c>
      <c r="H1435" t="s">
        <v>13</v>
      </c>
      <c r="I1435" s="10" t="s">
        <v>14</v>
      </c>
      <c r="J1435" s="10" t="s">
        <v>207</v>
      </c>
    </row>
    <row r="1436" spans="1:10" x14ac:dyDescent="0.3">
      <c r="A1436" s="10">
        <v>196203</v>
      </c>
      <c r="B1436" s="20">
        <v>45019</v>
      </c>
      <c r="C1436" s="10" t="s">
        <v>383</v>
      </c>
      <c r="D1436" s="21">
        <v>2000</v>
      </c>
      <c r="E1436" s="10" t="s">
        <v>10</v>
      </c>
      <c r="F1436" s="10" t="s">
        <v>2318</v>
      </c>
      <c r="G1436" s="10" t="s">
        <v>12</v>
      </c>
      <c r="H1436" t="s">
        <v>17</v>
      </c>
      <c r="I1436" s="10" t="s">
        <v>14</v>
      </c>
      <c r="J1436" s="10" t="s">
        <v>57</v>
      </c>
    </row>
    <row r="1437" spans="1:10" x14ac:dyDescent="0.3">
      <c r="A1437" s="10">
        <v>196202</v>
      </c>
      <c r="B1437" s="20">
        <v>45019</v>
      </c>
      <c r="C1437" s="10" t="s">
        <v>381</v>
      </c>
      <c r="D1437" s="21">
        <v>2000</v>
      </c>
      <c r="E1437" s="10" t="s">
        <v>10</v>
      </c>
      <c r="F1437" s="10" t="s">
        <v>2318</v>
      </c>
      <c r="G1437" s="10" t="s">
        <v>12</v>
      </c>
      <c r="H1437" t="s">
        <v>17</v>
      </c>
      <c r="I1437" s="10" t="s">
        <v>14</v>
      </c>
      <c r="J1437" s="10" t="s">
        <v>295</v>
      </c>
    </row>
    <row r="1438" spans="1:10" x14ac:dyDescent="0.3">
      <c r="A1438" s="10">
        <v>196201</v>
      </c>
      <c r="B1438" s="20">
        <v>45019</v>
      </c>
      <c r="C1438" s="10" t="s">
        <v>381</v>
      </c>
      <c r="D1438" s="21">
        <v>2000</v>
      </c>
      <c r="E1438" s="10" t="s">
        <v>10</v>
      </c>
      <c r="F1438" s="10" t="s">
        <v>2318</v>
      </c>
      <c r="G1438" s="10" t="s">
        <v>12</v>
      </c>
      <c r="H1438" t="s">
        <v>17</v>
      </c>
      <c r="I1438" s="10" t="s">
        <v>14</v>
      </c>
      <c r="J1438" s="10" t="s">
        <v>382</v>
      </c>
    </row>
    <row r="1439" spans="1:10" x14ac:dyDescent="0.3">
      <c r="A1439" s="10">
        <v>196211</v>
      </c>
      <c r="B1439" s="20">
        <v>45020</v>
      </c>
      <c r="C1439" s="10" t="s">
        <v>616</v>
      </c>
      <c r="D1439" s="21">
        <v>5000</v>
      </c>
      <c r="E1439" s="10" t="s">
        <v>10</v>
      </c>
      <c r="F1439" s="10" t="s">
        <v>2309</v>
      </c>
      <c r="G1439" s="10" t="s">
        <v>12</v>
      </c>
      <c r="H1439" t="s">
        <v>13</v>
      </c>
      <c r="I1439" s="10" t="s">
        <v>14</v>
      </c>
      <c r="J1439" s="10" t="s">
        <v>187</v>
      </c>
    </row>
    <row r="1440" spans="1:10" x14ac:dyDescent="0.3">
      <c r="A1440" s="10">
        <v>196210</v>
      </c>
      <c r="B1440" s="20">
        <v>45020</v>
      </c>
      <c r="C1440" s="10" t="s">
        <v>616</v>
      </c>
      <c r="D1440" s="21">
        <v>5000</v>
      </c>
      <c r="E1440" s="10" t="s">
        <v>10</v>
      </c>
      <c r="F1440" s="10" t="s">
        <v>2309</v>
      </c>
      <c r="G1440" s="10" t="s">
        <v>12</v>
      </c>
      <c r="H1440" t="s">
        <v>13</v>
      </c>
      <c r="I1440" s="10" t="s">
        <v>14</v>
      </c>
      <c r="J1440" s="10" t="s">
        <v>614</v>
      </c>
    </row>
    <row r="1441" spans="1:10" x14ac:dyDescent="0.3">
      <c r="A1441" s="10">
        <v>196207</v>
      </c>
      <c r="B1441" s="20">
        <v>45020</v>
      </c>
      <c r="C1441" s="10" t="s">
        <v>615</v>
      </c>
      <c r="D1441" s="21">
        <v>5000</v>
      </c>
      <c r="E1441" s="10" t="s">
        <v>10</v>
      </c>
      <c r="F1441" s="10" t="s">
        <v>2309</v>
      </c>
      <c r="G1441" s="10" t="s">
        <v>12</v>
      </c>
      <c r="H1441" t="s">
        <v>13</v>
      </c>
      <c r="I1441" s="10" t="s">
        <v>14</v>
      </c>
      <c r="J1441" s="10" t="s">
        <v>85</v>
      </c>
    </row>
    <row r="1442" spans="1:10" x14ac:dyDescent="0.3">
      <c r="A1442" s="10">
        <v>196214</v>
      </c>
      <c r="B1442" s="20">
        <v>45020</v>
      </c>
      <c r="C1442" s="10" t="s">
        <v>616</v>
      </c>
      <c r="D1442" s="21">
        <v>4000</v>
      </c>
      <c r="E1442" s="10" t="s">
        <v>10</v>
      </c>
      <c r="F1442" s="10" t="s">
        <v>2309</v>
      </c>
      <c r="G1442" s="10" t="s">
        <v>12</v>
      </c>
      <c r="H1442" t="s">
        <v>17</v>
      </c>
      <c r="I1442" s="10" t="s">
        <v>14</v>
      </c>
      <c r="J1442" s="10" t="s">
        <v>27</v>
      </c>
    </row>
    <row r="1443" spans="1:10" x14ac:dyDescent="0.3">
      <c r="A1443" s="10">
        <v>196213</v>
      </c>
      <c r="B1443" s="20">
        <v>45020</v>
      </c>
      <c r="C1443" s="10" t="s">
        <v>616</v>
      </c>
      <c r="D1443" s="21">
        <v>4000</v>
      </c>
      <c r="E1443" s="10" t="s">
        <v>10</v>
      </c>
      <c r="F1443" s="10" t="s">
        <v>2309</v>
      </c>
      <c r="G1443" s="10" t="s">
        <v>12</v>
      </c>
      <c r="H1443" t="s">
        <v>17</v>
      </c>
      <c r="I1443" s="10" t="s">
        <v>14</v>
      </c>
      <c r="J1443" s="10" t="s">
        <v>617</v>
      </c>
    </row>
    <row r="1444" spans="1:10" x14ac:dyDescent="0.3">
      <c r="A1444" s="10">
        <v>196212</v>
      </c>
      <c r="B1444" s="20">
        <v>45020</v>
      </c>
      <c r="C1444" s="10" t="s">
        <v>616</v>
      </c>
      <c r="D1444" s="21">
        <v>5000</v>
      </c>
      <c r="E1444" s="10" t="s">
        <v>10</v>
      </c>
      <c r="F1444" s="10" t="s">
        <v>2309</v>
      </c>
      <c r="G1444" s="10" t="s">
        <v>12</v>
      </c>
      <c r="H1444" t="s">
        <v>17</v>
      </c>
      <c r="I1444" s="10" t="s">
        <v>14</v>
      </c>
      <c r="J1444" s="10" t="s">
        <v>28</v>
      </c>
    </row>
    <row r="1445" spans="1:10" x14ac:dyDescent="0.3">
      <c r="A1445" s="10">
        <v>196216</v>
      </c>
      <c r="B1445" s="20">
        <v>45020</v>
      </c>
      <c r="C1445" s="10" t="s">
        <v>387</v>
      </c>
      <c r="D1445" s="21">
        <v>1000</v>
      </c>
      <c r="E1445" s="10" t="s">
        <v>10</v>
      </c>
      <c r="F1445" s="10" t="s">
        <v>2318</v>
      </c>
      <c r="G1445" s="10" t="s">
        <v>12</v>
      </c>
      <c r="H1445" t="s">
        <v>19</v>
      </c>
      <c r="I1445" s="10" t="s">
        <v>14</v>
      </c>
      <c r="J1445" s="10" t="s">
        <v>388</v>
      </c>
    </row>
    <row r="1446" spans="1:10" x14ac:dyDescent="0.3">
      <c r="A1446" s="10">
        <v>196209</v>
      </c>
      <c r="B1446" s="20">
        <v>45020</v>
      </c>
      <c r="C1446" s="10" t="s">
        <v>393</v>
      </c>
      <c r="D1446" s="21">
        <v>4000</v>
      </c>
      <c r="E1446" s="10" t="s">
        <v>10</v>
      </c>
      <c r="F1446" s="10" t="s">
        <v>2329</v>
      </c>
      <c r="G1446" s="10" t="s">
        <v>12</v>
      </c>
      <c r="H1446" t="s">
        <v>13</v>
      </c>
      <c r="I1446" s="10" t="s">
        <v>14</v>
      </c>
      <c r="J1446" s="10" t="s">
        <v>395</v>
      </c>
    </row>
    <row r="1447" spans="1:10" x14ac:dyDescent="0.3">
      <c r="A1447" s="10">
        <v>196217</v>
      </c>
      <c r="B1447" s="20">
        <v>45020</v>
      </c>
      <c r="C1447" s="10" t="s">
        <v>385</v>
      </c>
      <c r="D1447" s="21">
        <v>1000</v>
      </c>
      <c r="E1447" s="10" t="s">
        <v>10</v>
      </c>
      <c r="F1447" s="10" t="s">
        <v>2318</v>
      </c>
      <c r="G1447" s="10" t="s">
        <v>12</v>
      </c>
      <c r="H1447" t="s">
        <v>19</v>
      </c>
      <c r="I1447" s="10" t="s">
        <v>14</v>
      </c>
      <c r="J1447" s="10" t="s">
        <v>289</v>
      </c>
    </row>
    <row r="1448" spans="1:10" x14ac:dyDescent="0.3">
      <c r="A1448" s="10">
        <v>196215</v>
      </c>
      <c r="B1448" s="20">
        <v>45020</v>
      </c>
      <c r="C1448" s="10" t="s">
        <v>386</v>
      </c>
      <c r="D1448" s="21">
        <v>4000</v>
      </c>
      <c r="E1448" s="10" t="s">
        <v>10</v>
      </c>
      <c r="F1448" s="10" t="s">
        <v>2318</v>
      </c>
      <c r="G1448" s="10" t="s">
        <v>12</v>
      </c>
      <c r="H1448" t="s">
        <v>13</v>
      </c>
      <c r="I1448" s="10" t="s">
        <v>14</v>
      </c>
      <c r="J1448" s="10" t="s">
        <v>24</v>
      </c>
    </row>
    <row r="1449" spans="1:10" x14ac:dyDescent="0.3">
      <c r="A1449" s="10">
        <v>196205</v>
      </c>
      <c r="B1449" s="20">
        <v>45020</v>
      </c>
      <c r="C1449" s="10" t="s">
        <v>613</v>
      </c>
      <c r="D1449" s="21">
        <v>4000</v>
      </c>
      <c r="E1449" s="10" t="s">
        <v>10</v>
      </c>
      <c r="F1449" s="10" t="s">
        <v>2309</v>
      </c>
      <c r="G1449" s="10" t="s">
        <v>12</v>
      </c>
      <c r="H1449" t="s">
        <v>19</v>
      </c>
      <c r="I1449" s="10" t="s">
        <v>14</v>
      </c>
      <c r="J1449" s="10" t="s">
        <v>614</v>
      </c>
    </row>
    <row r="1450" spans="1:10" x14ac:dyDescent="0.3">
      <c r="A1450" s="10">
        <v>196206</v>
      </c>
      <c r="B1450" s="20">
        <v>45020</v>
      </c>
      <c r="C1450" s="10" t="s">
        <v>615</v>
      </c>
      <c r="D1450" s="21">
        <v>5000</v>
      </c>
      <c r="E1450" s="10" t="s">
        <v>10</v>
      </c>
      <c r="F1450" s="10" t="s">
        <v>2309</v>
      </c>
      <c r="G1450" s="10" t="s">
        <v>12</v>
      </c>
      <c r="H1450" t="s">
        <v>13</v>
      </c>
      <c r="I1450" s="10" t="s">
        <v>14</v>
      </c>
      <c r="J1450" s="10" t="s">
        <v>35</v>
      </c>
    </row>
    <row r="1451" spans="1:10" x14ac:dyDescent="0.3">
      <c r="A1451" s="10">
        <v>196208</v>
      </c>
      <c r="B1451" s="20">
        <v>45020</v>
      </c>
      <c r="C1451" s="10" t="s">
        <v>393</v>
      </c>
      <c r="D1451" s="21">
        <v>4000</v>
      </c>
      <c r="E1451" s="10" t="s">
        <v>10</v>
      </c>
      <c r="F1451" s="10" t="s">
        <v>2329</v>
      </c>
      <c r="G1451" s="10" t="s">
        <v>12</v>
      </c>
      <c r="H1451" t="s">
        <v>17</v>
      </c>
      <c r="I1451" s="10" t="s">
        <v>14</v>
      </c>
      <c r="J1451" s="10" t="s">
        <v>246</v>
      </c>
    </row>
    <row r="1452" spans="1:10" x14ac:dyDescent="0.3">
      <c r="A1452" s="10">
        <v>196204</v>
      </c>
      <c r="B1452" s="20">
        <v>45020</v>
      </c>
      <c r="C1452" s="10" t="s">
        <v>610</v>
      </c>
      <c r="D1452" s="21">
        <v>3000</v>
      </c>
      <c r="E1452" s="10" t="s">
        <v>10</v>
      </c>
      <c r="F1452" s="10" t="s">
        <v>2311</v>
      </c>
      <c r="G1452" s="10" t="s">
        <v>12</v>
      </c>
      <c r="H1452" t="s">
        <v>19</v>
      </c>
      <c r="I1452" s="10" t="s">
        <v>14</v>
      </c>
      <c r="J1452" s="10" t="s">
        <v>489</v>
      </c>
    </row>
    <row r="1453" spans="1:10" x14ac:dyDescent="0.3">
      <c r="A1453" s="10">
        <v>196221</v>
      </c>
      <c r="B1453" s="20">
        <v>45021</v>
      </c>
      <c r="C1453" s="10" t="s">
        <v>612</v>
      </c>
      <c r="D1453" s="21">
        <v>3000</v>
      </c>
      <c r="E1453" s="10" t="s">
        <v>10</v>
      </c>
      <c r="F1453" s="10" t="s">
        <v>2309</v>
      </c>
      <c r="G1453" s="10" t="s">
        <v>12</v>
      </c>
      <c r="H1453" t="s">
        <v>13</v>
      </c>
      <c r="I1453" s="10" t="s">
        <v>14</v>
      </c>
      <c r="J1453" s="10" t="s">
        <v>27</v>
      </c>
    </row>
    <row r="1454" spans="1:10" x14ac:dyDescent="0.3">
      <c r="A1454" s="10">
        <v>196218</v>
      </c>
      <c r="B1454" s="20">
        <v>45021</v>
      </c>
      <c r="C1454" s="10" t="s">
        <v>828</v>
      </c>
      <c r="D1454" s="21">
        <v>2000</v>
      </c>
      <c r="E1454" s="10" t="s">
        <v>10</v>
      </c>
      <c r="F1454" s="10" t="s">
        <v>2317</v>
      </c>
      <c r="G1454" s="10" t="s">
        <v>12</v>
      </c>
      <c r="H1454" t="s">
        <v>13</v>
      </c>
      <c r="I1454" s="10" t="s">
        <v>14</v>
      </c>
      <c r="J1454" s="10" t="s">
        <v>821</v>
      </c>
    </row>
    <row r="1455" spans="1:10" x14ac:dyDescent="0.3">
      <c r="A1455" s="10">
        <v>196220</v>
      </c>
      <c r="B1455" s="20">
        <v>45021</v>
      </c>
      <c r="C1455" s="10" t="s">
        <v>612</v>
      </c>
      <c r="D1455" s="21">
        <v>3000</v>
      </c>
      <c r="E1455" s="10" t="s">
        <v>10</v>
      </c>
      <c r="F1455" s="10" t="s">
        <v>2309</v>
      </c>
      <c r="G1455" s="10" t="s">
        <v>12</v>
      </c>
      <c r="H1455" t="s">
        <v>13</v>
      </c>
      <c r="I1455" s="10" t="s">
        <v>14</v>
      </c>
      <c r="J1455" s="10" t="s">
        <v>85</v>
      </c>
    </row>
    <row r="1456" spans="1:10" x14ac:dyDescent="0.3">
      <c r="A1456" s="10">
        <v>196222</v>
      </c>
      <c r="B1456" s="20">
        <v>45021</v>
      </c>
      <c r="C1456" s="10" t="s">
        <v>390</v>
      </c>
      <c r="D1456" s="21">
        <v>1000</v>
      </c>
      <c r="E1456" s="10" t="s">
        <v>10</v>
      </c>
      <c r="F1456" s="10" t="s">
        <v>2318</v>
      </c>
      <c r="G1456" s="10" t="s">
        <v>12</v>
      </c>
      <c r="H1456" t="s">
        <v>19</v>
      </c>
      <c r="I1456" s="10" t="s">
        <v>14</v>
      </c>
      <c r="J1456" s="10" t="s">
        <v>391</v>
      </c>
    </row>
    <row r="1457" spans="1:10" x14ac:dyDescent="0.3">
      <c r="A1457" s="10">
        <v>196223</v>
      </c>
      <c r="B1457" s="20">
        <v>45021</v>
      </c>
      <c r="C1457" s="10" t="s">
        <v>389</v>
      </c>
      <c r="D1457" s="21">
        <v>3000</v>
      </c>
      <c r="E1457" s="10" t="s">
        <v>10</v>
      </c>
      <c r="F1457" s="10" t="s">
        <v>2318</v>
      </c>
      <c r="G1457" s="10" t="s">
        <v>12</v>
      </c>
      <c r="H1457" t="s">
        <v>17</v>
      </c>
      <c r="I1457" s="10" t="s">
        <v>14</v>
      </c>
      <c r="J1457" s="10" t="s">
        <v>85</v>
      </c>
    </row>
    <row r="1458" spans="1:10" x14ac:dyDescent="0.3">
      <c r="A1458" s="10">
        <v>196224</v>
      </c>
      <c r="B1458" s="20">
        <v>45021</v>
      </c>
      <c r="C1458" s="10" t="s">
        <v>540</v>
      </c>
      <c r="D1458" s="21">
        <v>100000</v>
      </c>
      <c r="E1458" s="10" t="s">
        <v>48</v>
      </c>
      <c r="F1458" s="10" t="s">
        <v>2311</v>
      </c>
      <c r="G1458" s="10" t="s">
        <v>12</v>
      </c>
      <c r="H1458" t="s">
        <v>17</v>
      </c>
      <c r="I1458" s="10" t="s">
        <v>14</v>
      </c>
      <c r="J1458" s="10" t="s">
        <v>134</v>
      </c>
    </row>
    <row r="1459" spans="1:10" x14ac:dyDescent="0.3">
      <c r="A1459" s="10">
        <v>196219</v>
      </c>
      <c r="B1459" s="20">
        <v>45021</v>
      </c>
      <c r="C1459" s="10" t="s">
        <v>612</v>
      </c>
      <c r="D1459" s="21">
        <v>3000</v>
      </c>
      <c r="E1459" s="10" t="s">
        <v>10</v>
      </c>
      <c r="F1459" s="10" t="s">
        <v>2309</v>
      </c>
      <c r="G1459" s="10" t="s">
        <v>12</v>
      </c>
      <c r="H1459" t="s">
        <v>13</v>
      </c>
      <c r="I1459" s="10" t="s">
        <v>14</v>
      </c>
      <c r="J1459" s="10" t="s">
        <v>28</v>
      </c>
    </row>
    <row r="1460" spans="1:10" x14ac:dyDescent="0.3">
      <c r="A1460" s="10">
        <v>196227</v>
      </c>
      <c r="B1460" s="20">
        <v>45022</v>
      </c>
      <c r="C1460" s="10" t="s">
        <v>871</v>
      </c>
      <c r="D1460" s="21">
        <v>5000</v>
      </c>
      <c r="E1460" s="10" t="s">
        <v>10</v>
      </c>
      <c r="F1460" s="10" t="s">
        <v>2317</v>
      </c>
      <c r="G1460" s="10" t="s">
        <v>12</v>
      </c>
      <c r="H1460" t="s">
        <v>17</v>
      </c>
      <c r="I1460" s="10" t="s">
        <v>14</v>
      </c>
      <c r="J1460" s="10" t="s">
        <v>63</v>
      </c>
    </row>
    <row r="1461" spans="1:10" x14ac:dyDescent="0.3">
      <c r="A1461" s="10">
        <v>196228</v>
      </c>
      <c r="B1461" s="20">
        <v>45022</v>
      </c>
      <c r="C1461" s="10" t="s">
        <v>871</v>
      </c>
      <c r="D1461" s="21">
        <v>2500</v>
      </c>
      <c r="E1461" s="10" t="s">
        <v>10</v>
      </c>
      <c r="F1461" s="10" t="s">
        <v>2317</v>
      </c>
      <c r="G1461" s="10" t="s">
        <v>12</v>
      </c>
      <c r="H1461" t="s">
        <v>17</v>
      </c>
      <c r="I1461" s="10" t="s">
        <v>14</v>
      </c>
      <c r="J1461" s="10" t="s">
        <v>821</v>
      </c>
    </row>
    <row r="1462" spans="1:10" x14ac:dyDescent="0.3">
      <c r="A1462" s="10">
        <v>196226</v>
      </c>
      <c r="B1462" s="20">
        <v>45022</v>
      </c>
      <c r="C1462" s="10" t="s">
        <v>606</v>
      </c>
      <c r="D1462" s="21">
        <v>1000</v>
      </c>
      <c r="E1462" s="10" t="s">
        <v>10</v>
      </c>
      <c r="F1462" s="10" t="s">
        <v>2311</v>
      </c>
      <c r="G1462" s="10" t="s">
        <v>12</v>
      </c>
      <c r="H1462" t="s">
        <v>13</v>
      </c>
      <c r="I1462" s="10" t="s">
        <v>14</v>
      </c>
      <c r="J1462" s="10" t="s">
        <v>209</v>
      </c>
    </row>
    <row r="1463" spans="1:10" x14ac:dyDescent="0.3">
      <c r="A1463" s="10">
        <v>196229</v>
      </c>
      <c r="B1463" s="20">
        <v>45022</v>
      </c>
      <c r="C1463" s="10" t="s">
        <v>871</v>
      </c>
      <c r="D1463" s="21">
        <v>2500</v>
      </c>
      <c r="E1463" s="10" t="s">
        <v>10</v>
      </c>
      <c r="F1463" s="10" t="s">
        <v>2317</v>
      </c>
      <c r="G1463" s="10" t="s">
        <v>12</v>
      </c>
      <c r="H1463" t="s">
        <v>17</v>
      </c>
      <c r="I1463" s="10" t="s">
        <v>14</v>
      </c>
      <c r="J1463" s="10" t="s">
        <v>860</v>
      </c>
    </row>
    <row r="1464" spans="1:10" x14ac:dyDescent="0.3">
      <c r="A1464" s="10">
        <v>196231</v>
      </c>
      <c r="B1464" s="20">
        <v>45022</v>
      </c>
      <c r="C1464" s="10" t="s">
        <v>622</v>
      </c>
      <c r="D1464" s="21">
        <v>3000</v>
      </c>
      <c r="E1464" s="10" t="s">
        <v>10</v>
      </c>
      <c r="F1464" s="10" t="s">
        <v>2309</v>
      </c>
      <c r="G1464" s="10" t="s">
        <v>12</v>
      </c>
      <c r="H1464" t="s">
        <v>13</v>
      </c>
      <c r="I1464" s="10" t="s">
        <v>14</v>
      </c>
      <c r="J1464" s="10" t="s">
        <v>27</v>
      </c>
    </row>
    <row r="1465" spans="1:10" x14ac:dyDescent="0.3">
      <c r="A1465" s="10">
        <v>196257</v>
      </c>
      <c r="B1465" s="20">
        <v>45022</v>
      </c>
      <c r="C1465" s="10" t="s">
        <v>23</v>
      </c>
      <c r="D1465" s="21">
        <v>5000</v>
      </c>
      <c r="E1465" s="10" t="s">
        <v>10</v>
      </c>
      <c r="F1465" s="10" t="s">
        <v>2307</v>
      </c>
      <c r="G1465" s="10" t="s">
        <v>12</v>
      </c>
      <c r="H1465" t="s">
        <v>17</v>
      </c>
      <c r="I1465" s="10" t="s">
        <v>14</v>
      </c>
      <c r="J1465" s="10" t="s">
        <v>15</v>
      </c>
    </row>
    <row r="1466" spans="1:10" x14ac:dyDescent="0.3">
      <c r="A1466" s="10">
        <v>196256</v>
      </c>
      <c r="B1466" s="20">
        <v>45022</v>
      </c>
      <c r="C1466" s="10" t="s">
        <v>23</v>
      </c>
      <c r="D1466" s="21">
        <v>5000</v>
      </c>
      <c r="E1466" s="10" t="s">
        <v>10</v>
      </c>
      <c r="F1466" s="10" t="s">
        <v>2307</v>
      </c>
      <c r="G1466" s="10" t="s">
        <v>12</v>
      </c>
      <c r="H1466" t="s">
        <v>17</v>
      </c>
      <c r="I1466" s="10" t="s">
        <v>14</v>
      </c>
      <c r="J1466" s="10" t="s">
        <v>24</v>
      </c>
    </row>
    <row r="1467" spans="1:10" x14ac:dyDescent="0.3">
      <c r="A1467" s="10">
        <v>196232</v>
      </c>
      <c r="B1467" s="20">
        <v>45022</v>
      </c>
      <c r="C1467" s="10" t="s">
        <v>37</v>
      </c>
      <c r="D1467" s="21">
        <v>2500</v>
      </c>
      <c r="E1467" s="10" t="s">
        <v>10</v>
      </c>
      <c r="F1467" s="10" t="s">
        <v>2307</v>
      </c>
      <c r="G1467" s="10" t="s">
        <v>12</v>
      </c>
      <c r="H1467" t="s">
        <v>13</v>
      </c>
      <c r="I1467" s="10" t="s">
        <v>14</v>
      </c>
      <c r="J1467" s="10" t="s">
        <v>38</v>
      </c>
    </row>
    <row r="1468" spans="1:10" x14ac:dyDescent="0.3">
      <c r="A1468" s="10">
        <v>196225</v>
      </c>
      <c r="B1468" s="20">
        <v>45022</v>
      </c>
      <c r="C1468" s="10" t="s">
        <v>611</v>
      </c>
      <c r="D1468" s="21">
        <v>5000</v>
      </c>
      <c r="E1468" s="10" t="s">
        <v>10</v>
      </c>
      <c r="F1468" s="10" t="s">
        <v>2309</v>
      </c>
      <c r="G1468" s="10" t="s">
        <v>12</v>
      </c>
      <c r="H1468" t="s">
        <v>13</v>
      </c>
      <c r="I1468" s="10" t="s">
        <v>14</v>
      </c>
      <c r="J1468" s="10" t="s">
        <v>36</v>
      </c>
    </row>
    <row r="1469" spans="1:10" x14ac:dyDescent="0.3">
      <c r="A1469" s="10">
        <v>196230</v>
      </c>
      <c r="B1469" s="20">
        <v>45022</v>
      </c>
      <c r="C1469" s="10" t="s">
        <v>392</v>
      </c>
      <c r="D1469" s="21">
        <v>1000</v>
      </c>
      <c r="E1469" s="10" t="s">
        <v>10</v>
      </c>
      <c r="F1469" s="10" t="s">
        <v>2318</v>
      </c>
      <c r="G1469" s="10" t="s">
        <v>12</v>
      </c>
      <c r="H1469" t="s">
        <v>17</v>
      </c>
      <c r="I1469" s="10" t="s">
        <v>14</v>
      </c>
      <c r="J1469" s="10" t="s">
        <v>246</v>
      </c>
    </row>
    <row r="1470" spans="1:10" x14ac:dyDescent="0.3">
      <c r="A1470" s="10">
        <v>196234</v>
      </c>
      <c r="B1470" s="20">
        <v>45023</v>
      </c>
      <c r="C1470" s="10" t="s">
        <v>827</v>
      </c>
      <c r="D1470" s="21">
        <v>12500</v>
      </c>
      <c r="E1470" s="10" t="s">
        <v>48</v>
      </c>
      <c r="F1470" s="10" t="s">
        <v>2317</v>
      </c>
      <c r="G1470" s="10" t="s">
        <v>12</v>
      </c>
      <c r="H1470" t="s">
        <v>17</v>
      </c>
      <c r="I1470" s="10" t="s">
        <v>14</v>
      </c>
      <c r="J1470" s="10" t="s">
        <v>63</v>
      </c>
    </row>
    <row r="1471" spans="1:10" x14ac:dyDescent="0.3">
      <c r="A1471" s="10">
        <v>196233</v>
      </c>
      <c r="B1471" s="20">
        <v>45023</v>
      </c>
      <c r="C1471" s="10" t="s">
        <v>827</v>
      </c>
      <c r="D1471" s="21">
        <v>12500</v>
      </c>
      <c r="E1471" s="10" t="s">
        <v>48</v>
      </c>
      <c r="F1471" s="10" t="s">
        <v>2317</v>
      </c>
      <c r="G1471" s="10" t="s">
        <v>12</v>
      </c>
      <c r="H1471" t="s">
        <v>17</v>
      </c>
      <c r="I1471" s="10" t="s">
        <v>14</v>
      </c>
      <c r="J1471" s="10" t="s">
        <v>814</v>
      </c>
    </row>
    <row r="1472" spans="1:10" x14ac:dyDescent="0.3">
      <c r="A1472" s="10">
        <v>196235</v>
      </c>
      <c r="B1472" s="20">
        <v>45025</v>
      </c>
      <c r="C1472" s="10" t="s">
        <v>873</v>
      </c>
      <c r="D1472" s="21">
        <v>2500</v>
      </c>
      <c r="E1472" s="10" t="s">
        <v>10</v>
      </c>
      <c r="F1472" s="10" t="s">
        <v>2317</v>
      </c>
      <c r="G1472" s="10" t="s">
        <v>12</v>
      </c>
      <c r="H1472" t="s">
        <v>13</v>
      </c>
      <c r="I1472" s="10" t="s">
        <v>14</v>
      </c>
      <c r="J1472" s="10" t="s">
        <v>222</v>
      </c>
    </row>
    <row r="1473" spans="1:10" x14ac:dyDescent="0.3">
      <c r="A1473" s="10">
        <v>196243</v>
      </c>
      <c r="B1473" s="20">
        <v>45026</v>
      </c>
      <c r="C1473" s="10" t="s">
        <v>623</v>
      </c>
      <c r="D1473" s="21">
        <v>7000</v>
      </c>
      <c r="E1473" s="10" t="s">
        <v>10</v>
      </c>
      <c r="F1473" s="10" t="s">
        <v>2309</v>
      </c>
      <c r="G1473" s="10" t="s">
        <v>12</v>
      </c>
      <c r="H1473" t="s">
        <v>19</v>
      </c>
      <c r="I1473" s="10" t="s">
        <v>14</v>
      </c>
      <c r="J1473" s="10" t="s">
        <v>149</v>
      </c>
    </row>
    <row r="1474" spans="1:10" x14ac:dyDescent="0.3">
      <c r="A1474" s="10">
        <v>196238</v>
      </c>
      <c r="B1474" s="20">
        <v>45026</v>
      </c>
      <c r="C1474" s="10" t="s">
        <v>625</v>
      </c>
      <c r="D1474" s="21">
        <v>2500</v>
      </c>
      <c r="E1474" s="10" t="s">
        <v>10</v>
      </c>
      <c r="F1474" s="10" t="s">
        <v>2309</v>
      </c>
      <c r="G1474" s="10" t="s">
        <v>88</v>
      </c>
      <c r="H1474" t="s">
        <v>17</v>
      </c>
      <c r="I1474" s="10" t="s">
        <v>14</v>
      </c>
      <c r="J1474" s="10" t="s">
        <v>626</v>
      </c>
    </row>
    <row r="1475" spans="1:10" x14ac:dyDescent="0.3">
      <c r="A1475" s="10">
        <v>196242</v>
      </c>
      <c r="B1475" s="20">
        <v>45026</v>
      </c>
      <c r="C1475" s="10" t="s">
        <v>623</v>
      </c>
      <c r="D1475" s="21">
        <v>3000</v>
      </c>
      <c r="E1475" s="10" t="s">
        <v>10</v>
      </c>
      <c r="F1475" s="10" t="s">
        <v>2309</v>
      </c>
      <c r="G1475" s="10" t="s">
        <v>12</v>
      </c>
      <c r="H1475" t="s">
        <v>13</v>
      </c>
      <c r="I1475" s="10" t="s">
        <v>14</v>
      </c>
      <c r="J1475" s="10" t="s">
        <v>624</v>
      </c>
    </row>
    <row r="1476" spans="1:10" x14ac:dyDescent="0.3">
      <c r="A1476" s="10">
        <v>196236</v>
      </c>
      <c r="B1476" s="20">
        <v>45026</v>
      </c>
      <c r="C1476" s="10" t="s">
        <v>402</v>
      </c>
      <c r="D1476" s="21">
        <v>1000</v>
      </c>
      <c r="E1476" s="10" t="s">
        <v>10</v>
      </c>
      <c r="F1476" s="10" t="s">
        <v>2329</v>
      </c>
      <c r="G1476" s="10" t="s">
        <v>12</v>
      </c>
      <c r="H1476" t="s">
        <v>17</v>
      </c>
      <c r="I1476" s="10" t="s">
        <v>14</v>
      </c>
      <c r="J1476" s="10" t="s">
        <v>401</v>
      </c>
    </row>
    <row r="1477" spans="1:10" x14ac:dyDescent="0.3">
      <c r="A1477" s="10">
        <v>196271</v>
      </c>
      <c r="B1477" s="20">
        <v>45026</v>
      </c>
      <c r="C1477" s="10" t="s">
        <v>477</v>
      </c>
      <c r="D1477" s="21">
        <v>3000</v>
      </c>
      <c r="E1477" s="10" t="s">
        <v>10</v>
      </c>
      <c r="F1477" s="10" t="s">
        <v>2311</v>
      </c>
      <c r="G1477" s="10" t="s">
        <v>12</v>
      </c>
      <c r="H1477" t="s">
        <v>13</v>
      </c>
      <c r="I1477" s="10" t="s">
        <v>14</v>
      </c>
      <c r="J1477" s="10" t="s">
        <v>480</v>
      </c>
    </row>
    <row r="1478" spans="1:10" x14ac:dyDescent="0.3">
      <c r="A1478" s="10">
        <v>196253</v>
      </c>
      <c r="B1478" s="20">
        <v>45026</v>
      </c>
      <c r="C1478" s="10" t="s">
        <v>874</v>
      </c>
      <c r="D1478" s="21">
        <v>3000</v>
      </c>
      <c r="E1478" s="10" t="s">
        <v>10</v>
      </c>
      <c r="F1478" s="10" t="s">
        <v>2308</v>
      </c>
      <c r="G1478" s="10" t="s">
        <v>12</v>
      </c>
      <c r="H1478" t="s">
        <v>17</v>
      </c>
      <c r="I1478" s="10" t="s">
        <v>14</v>
      </c>
      <c r="J1478" s="10" t="s">
        <v>142</v>
      </c>
    </row>
    <row r="1479" spans="1:10" x14ac:dyDescent="0.3">
      <c r="A1479" s="10">
        <v>196254</v>
      </c>
      <c r="B1479" s="20">
        <v>45026</v>
      </c>
      <c r="C1479" s="10" t="s">
        <v>875</v>
      </c>
      <c r="D1479" s="21">
        <v>75000</v>
      </c>
      <c r="E1479" s="10" t="s">
        <v>48</v>
      </c>
      <c r="F1479" s="10" t="s">
        <v>2308</v>
      </c>
      <c r="G1479" s="10" t="s">
        <v>12</v>
      </c>
      <c r="H1479" t="s">
        <v>17</v>
      </c>
      <c r="I1479" s="10" t="s">
        <v>14</v>
      </c>
      <c r="J1479" s="10" t="s">
        <v>876</v>
      </c>
    </row>
    <row r="1480" spans="1:10" x14ac:dyDescent="0.3">
      <c r="A1480" s="10">
        <v>196244</v>
      </c>
      <c r="B1480" s="20">
        <v>45026</v>
      </c>
      <c r="C1480" s="10" t="s">
        <v>627</v>
      </c>
      <c r="D1480" s="21">
        <v>2000</v>
      </c>
      <c r="E1480" s="10" t="s">
        <v>10</v>
      </c>
      <c r="F1480" s="10" t="s">
        <v>2309</v>
      </c>
      <c r="G1480" s="10" t="s">
        <v>88</v>
      </c>
      <c r="H1480" t="s">
        <v>17</v>
      </c>
      <c r="I1480" s="10" t="s">
        <v>14</v>
      </c>
      <c r="J1480" s="10" t="s">
        <v>27</v>
      </c>
    </row>
    <row r="1481" spans="1:10" x14ac:dyDescent="0.3">
      <c r="A1481" s="10">
        <v>196239</v>
      </c>
      <c r="B1481" s="20">
        <v>45026</v>
      </c>
      <c r="C1481" s="10" t="s">
        <v>625</v>
      </c>
      <c r="D1481" s="21">
        <v>2500</v>
      </c>
      <c r="E1481" s="10" t="s">
        <v>10</v>
      </c>
      <c r="F1481" s="10" t="s">
        <v>2309</v>
      </c>
      <c r="G1481" s="10" t="s">
        <v>88</v>
      </c>
      <c r="H1481" t="s">
        <v>17</v>
      </c>
      <c r="I1481" s="10" t="s">
        <v>14</v>
      </c>
      <c r="J1481" s="10" t="s">
        <v>84</v>
      </c>
    </row>
    <row r="1482" spans="1:10" x14ac:dyDescent="0.3">
      <c r="A1482" s="10">
        <v>196240</v>
      </c>
      <c r="B1482" s="20">
        <v>45026</v>
      </c>
      <c r="C1482" s="10" t="s">
        <v>625</v>
      </c>
      <c r="D1482" s="21">
        <v>2500</v>
      </c>
      <c r="E1482" s="10" t="s">
        <v>10</v>
      </c>
      <c r="F1482" s="10" t="s">
        <v>2309</v>
      </c>
      <c r="G1482" s="10" t="s">
        <v>88</v>
      </c>
      <c r="H1482" t="s">
        <v>17</v>
      </c>
      <c r="I1482" s="10" t="s">
        <v>14</v>
      </c>
      <c r="J1482" s="10" t="s">
        <v>28</v>
      </c>
    </row>
    <row r="1483" spans="1:10" x14ac:dyDescent="0.3">
      <c r="A1483" s="10">
        <v>196237</v>
      </c>
      <c r="B1483" s="20">
        <v>45026</v>
      </c>
      <c r="C1483" s="10" t="s">
        <v>402</v>
      </c>
      <c r="D1483" s="21">
        <v>1000</v>
      </c>
      <c r="E1483" s="10" t="s">
        <v>10</v>
      </c>
      <c r="F1483" s="10" t="s">
        <v>2329</v>
      </c>
      <c r="G1483" s="10" t="s">
        <v>12</v>
      </c>
      <c r="H1483" t="s">
        <v>19</v>
      </c>
      <c r="I1483" s="10" t="s">
        <v>14</v>
      </c>
      <c r="J1483" s="10" t="s">
        <v>401</v>
      </c>
    </row>
    <row r="1484" spans="1:10" x14ac:dyDescent="0.3">
      <c r="A1484" s="10">
        <v>196246</v>
      </c>
      <c r="B1484" s="20">
        <v>45026</v>
      </c>
      <c r="C1484" s="10" t="s">
        <v>25</v>
      </c>
      <c r="D1484" s="21">
        <v>10000</v>
      </c>
      <c r="E1484" s="10" t="s">
        <v>10</v>
      </c>
      <c r="F1484" s="10" t="s">
        <v>2307</v>
      </c>
      <c r="G1484" s="10" t="s">
        <v>12</v>
      </c>
      <c r="H1484" t="s">
        <v>17</v>
      </c>
      <c r="I1484" s="10" t="s">
        <v>14</v>
      </c>
      <c r="J1484" s="10" t="s">
        <v>29</v>
      </c>
    </row>
    <row r="1485" spans="1:10" x14ac:dyDescent="0.3">
      <c r="A1485" s="10">
        <v>196255</v>
      </c>
      <c r="B1485" s="20">
        <v>45026</v>
      </c>
      <c r="C1485" s="10" t="s">
        <v>30</v>
      </c>
      <c r="D1485" s="21">
        <v>3500</v>
      </c>
      <c r="E1485" s="10" t="s">
        <v>10</v>
      </c>
      <c r="F1485" s="10" t="s">
        <v>2307</v>
      </c>
      <c r="G1485" s="10" t="s">
        <v>12</v>
      </c>
      <c r="H1485" t="s">
        <v>17</v>
      </c>
      <c r="I1485" s="10" t="s">
        <v>14</v>
      </c>
      <c r="J1485" s="10" t="s">
        <v>31</v>
      </c>
    </row>
    <row r="1486" spans="1:10" x14ac:dyDescent="0.3">
      <c r="A1486" s="10">
        <v>196249</v>
      </c>
      <c r="B1486" s="20">
        <v>45026</v>
      </c>
      <c r="C1486" s="10" t="s">
        <v>32</v>
      </c>
      <c r="D1486" s="21">
        <v>2000</v>
      </c>
      <c r="E1486" s="10" t="s">
        <v>10</v>
      </c>
      <c r="F1486" s="10" t="s">
        <v>2307</v>
      </c>
      <c r="G1486" s="10" t="s">
        <v>12</v>
      </c>
      <c r="H1486" t="s">
        <v>13</v>
      </c>
      <c r="I1486" s="10" t="s">
        <v>14</v>
      </c>
      <c r="J1486" s="10" t="s">
        <v>33</v>
      </c>
    </row>
    <row r="1487" spans="1:10" x14ac:dyDescent="0.3">
      <c r="A1487" s="10">
        <v>196248</v>
      </c>
      <c r="B1487" s="20">
        <v>45026</v>
      </c>
      <c r="C1487" s="10" t="s">
        <v>26</v>
      </c>
      <c r="D1487" s="21">
        <v>1000</v>
      </c>
      <c r="E1487" s="10" t="s">
        <v>10</v>
      </c>
      <c r="F1487" s="10" t="s">
        <v>2307</v>
      </c>
      <c r="G1487" s="10" t="s">
        <v>12</v>
      </c>
      <c r="H1487" t="s">
        <v>17</v>
      </c>
      <c r="I1487" s="10" t="s">
        <v>14</v>
      </c>
      <c r="J1487" s="10" t="s">
        <v>27</v>
      </c>
    </row>
    <row r="1488" spans="1:10" x14ac:dyDescent="0.3">
      <c r="A1488" s="10">
        <v>196247</v>
      </c>
      <c r="B1488" s="20">
        <v>45026</v>
      </c>
      <c r="C1488" s="10" t="s">
        <v>25</v>
      </c>
      <c r="D1488" s="21">
        <v>10000</v>
      </c>
      <c r="E1488" s="10" t="s">
        <v>10</v>
      </c>
      <c r="F1488" s="10" t="s">
        <v>2307</v>
      </c>
      <c r="G1488" s="10" t="s">
        <v>12</v>
      </c>
      <c r="H1488" t="s">
        <v>13</v>
      </c>
      <c r="I1488" s="10" t="s">
        <v>14</v>
      </c>
      <c r="J1488" s="10" t="s">
        <v>22</v>
      </c>
    </row>
    <row r="1489" spans="1:10" x14ac:dyDescent="0.3">
      <c r="A1489" s="10">
        <v>196245</v>
      </c>
      <c r="B1489" s="20">
        <v>45026</v>
      </c>
      <c r="C1489" s="10" t="s">
        <v>25</v>
      </c>
      <c r="D1489" s="21">
        <v>10000</v>
      </c>
      <c r="E1489" s="10" t="s">
        <v>10</v>
      </c>
      <c r="F1489" s="10" t="s">
        <v>2307</v>
      </c>
      <c r="G1489" s="10" t="s">
        <v>12</v>
      </c>
      <c r="H1489" t="s">
        <v>17</v>
      </c>
      <c r="I1489" s="10" t="s">
        <v>14</v>
      </c>
      <c r="J1489" s="10" t="s">
        <v>28</v>
      </c>
    </row>
    <row r="1490" spans="1:10" x14ac:dyDescent="0.3">
      <c r="A1490" s="10">
        <v>196259</v>
      </c>
      <c r="B1490" s="20">
        <v>45026</v>
      </c>
      <c r="C1490" s="10" t="s">
        <v>39</v>
      </c>
      <c r="D1490" s="21">
        <v>5000</v>
      </c>
      <c r="E1490" s="10" t="s">
        <v>10</v>
      </c>
      <c r="F1490" s="10" t="s">
        <v>2307</v>
      </c>
      <c r="G1490" s="10" t="s">
        <v>12</v>
      </c>
      <c r="H1490" t="s">
        <v>17</v>
      </c>
      <c r="I1490" s="10" t="s">
        <v>14</v>
      </c>
      <c r="J1490" s="10" t="s">
        <v>40</v>
      </c>
    </row>
    <row r="1491" spans="1:10" x14ac:dyDescent="0.3">
      <c r="A1491" s="10">
        <v>196251</v>
      </c>
      <c r="B1491" s="20">
        <v>45026</v>
      </c>
      <c r="C1491" s="10" t="s">
        <v>34</v>
      </c>
      <c r="D1491" s="21">
        <v>5000</v>
      </c>
      <c r="E1491" s="10" t="s">
        <v>10</v>
      </c>
      <c r="F1491" s="10" t="s">
        <v>2307</v>
      </c>
      <c r="G1491" s="10" t="s">
        <v>12</v>
      </c>
      <c r="H1491" t="s">
        <v>13</v>
      </c>
      <c r="I1491" s="10" t="s">
        <v>14</v>
      </c>
      <c r="J1491" s="10" t="s">
        <v>28</v>
      </c>
    </row>
    <row r="1492" spans="1:10" x14ac:dyDescent="0.3">
      <c r="A1492" s="10">
        <v>196241</v>
      </c>
      <c r="B1492" s="20">
        <v>45026</v>
      </c>
      <c r="C1492" s="10" t="s">
        <v>309</v>
      </c>
      <c r="D1492" s="21">
        <v>2000</v>
      </c>
      <c r="E1492" s="10" t="s">
        <v>10</v>
      </c>
      <c r="F1492" s="10" t="s">
        <v>2318</v>
      </c>
      <c r="G1492" s="10" t="s">
        <v>12</v>
      </c>
      <c r="H1492" t="s">
        <v>17</v>
      </c>
      <c r="I1492" s="10" t="s">
        <v>14</v>
      </c>
      <c r="J1492" s="10" t="s">
        <v>207</v>
      </c>
    </row>
    <row r="1493" spans="1:10" x14ac:dyDescent="0.3">
      <c r="A1493" s="10">
        <v>196250</v>
      </c>
      <c r="B1493" s="20">
        <v>45026</v>
      </c>
      <c r="C1493" s="10" t="s">
        <v>34</v>
      </c>
      <c r="D1493" s="21">
        <v>2000</v>
      </c>
      <c r="E1493" s="10" t="s">
        <v>10</v>
      </c>
      <c r="F1493" s="10" t="s">
        <v>2307</v>
      </c>
      <c r="G1493" s="10" t="s">
        <v>12</v>
      </c>
      <c r="H1493" t="s">
        <v>13</v>
      </c>
      <c r="I1493" s="10" t="s">
        <v>14</v>
      </c>
      <c r="J1493" s="10" t="s">
        <v>35</v>
      </c>
    </row>
    <row r="1494" spans="1:10" x14ac:dyDescent="0.3">
      <c r="A1494" s="10">
        <v>196252</v>
      </c>
      <c r="B1494" s="20">
        <v>45026</v>
      </c>
      <c r="C1494" s="10" t="s">
        <v>30</v>
      </c>
      <c r="D1494" s="21">
        <v>3500</v>
      </c>
      <c r="E1494" s="10" t="s">
        <v>10</v>
      </c>
      <c r="F1494" s="10" t="s">
        <v>2307</v>
      </c>
      <c r="G1494" s="10" t="s">
        <v>12</v>
      </c>
      <c r="H1494" t="s">
        <v>13</v>
      </c>
      <c r="I1494" s="10" t="s">
        <v>14</v>
      </c>
      <c r="J1494" s="10" t="s">
        <v>36</v>
      </c>
    </row>
    <row r="1495" spans="1:10" x14ac:dyDescent="0.3">
      <c r="A1495" s="10">
        <v>196258</v>
      </c>
      <c r="B1495" s="20">
        <v>45026</v>
      </c>
      <c r="C1495" s="10" t="s">
        <v>39</v>
      </c>
      <c r="D1495" s="21">
        <v>5000</v>
      </c>
      <c r="E1495" s="10" t="s">
        <v>10</v>
      </c>
      <c r="F1495" s="10" t="s">
        <v>2307</v>
      </c>
      <c r="G1495" s="10" t="s">
        <v>12</v>
      </c>
      <c r="H1495" t="s">
        <v>17</v>
      </c>
      <c r="I1495" s="10" t="s">
        <v>14</v>
      </c>
      <c r="J1495" s="10" t="s">
        <v>33</v>
      </c>
    </row>
    <row r="1496" spans="1:10" x14ac:dyDescent="0.3">
      <c r="A1496" s="10">
        <v>196263</v>
      </c>
      <c r="B1496" s="20">
        <v>45027</v>
      </c>
      <c r="C1496" s="10" t="s">
        <v>400</v>
      </c>
      <c r="D1496" s="21">
        <v>1500</v>
      </c>
      <c r="E1496" s="10" t="s">
        <v>10</v>
      </c>
      <c r="F1496" s="10" t="s">
        <v>2329</v>
      </c>
      <c r="G1496" s="10" t="s">
        <v>12</v>
      </c>
      <c r="H1496" t="s">
        <v>13</v>
      </c>
      <c r="I1496" s="10" t="s">
        <v>14</v>
      </c>
      <c r="J1496" s="10" t="s">
        <v>401</v>
      </c>
    </row>
    <row r="1497" spans="1:10" x14ac:dyDescent="0.3">
      <c r="A1497" s="10">
        <v>196265</v>
      </c>
      <c r="B1497" s="20">
        <v>45027</v>
      </c>
      <c r="C1497" s="10" t="s">
        <v>398</v>
      </c>
      <c r="D1497" s="21">
        <v>2000</v>
      </c>
      <c r="E1497" s="10" t="s">
        <v>10</v>
      </c>
      <c r="F1497" s="10" t="s">
        <v>2329</v>
      </c>
      <c r="G1497" s="10" t="s">
        <v>12</v>
      </c>
      <c r="H1497" t="s">
        <v>17</v>
      </c>
      <c r="I1497" s="10" t="s">
        <v>14</v>
      </c>
      <c r="J1497" s="10" t="s">
        <v>399</v>
      </c>
    </row>
    <row r="1498" spans="1:10" x14ac:dyDescent="0.3">
      <c r="A1498" s="10">
        <v>196264</v>
      </c>
      <c r="B1498" s="20">
        <v>45027</v>
      </c>
      <c r="C1498" s="10" t="s">
        <v>400</v>
      </c>
      <c r="D1498" s="21">
        <v>2500</v>
      </c>
      <c r="E1498" s="10" t="s">
        <v>10</v>
      </c>
      <c r="F1498" s="10" t="s">
        <v>2329</v>
      </c>
      <c r="G1498" s="10" t="s">
        <v>12</v>
      </c>
      <c r="H1498" t="s">
        <v>17</v>
      </c>
      <c r="I1498" s="10" t="s">
        <v>14</v>
      </c>
      <c r="J1498" s="10" t="s">
        <v>403</v>
      </c>
    </row>
    <row r="1499" spans="1:10" x14ac:dyDescent="0.3">
      <c r="A1499" s="10">
        <v>196270</v>
      </c>
      <c r="B1499" s="20">
        <v>45027</v>
      </c>
      <c r="C1499" s="10" t="s">
        <v>604</v>
      </c>
      <c r="D1499" s="21">
        <v>2500</v>
      </c>
      <c r="E1499" s="10" t="s">
        <v>10</v>
      </c>
      <c r="F1499" s="10" t="s">
        <v>2311</v>
      </c>
      <c r="G1499" s="10" t="s">
        <v>88</v>
      </c>
      <c r="H1499" t="s">
        <v>17</v>
      </c>
      <c r="I1499" s="10" t="s">
        <v>14</v>
      </c>
      <c r="J1499" s="10" t="s">
        <v>480</v>
      </c>
    </row>
    <row r="1500" spans="1:10" x14ac:dyDescent="0.3">
      <c r="A1500" s="10">
        <v>196269</v>
      </c>
      <c r="B1500" s="20">
        <v>45027</v>
      </c>
      <c r="C1500" s="10" t="s">
        <v>604</v>
      </c>
      <c r="D1500" s="21">
        <v>2500</v>
      </c>
      <c r="E1500" s="10" t="s">
        <v>10</v>
      </c>
      <c r="F1500" s="10" t="s">
        <v>2311</v>
      </c>
      <c r="G1500" s="10" t="s">
        <v>88</v>
      </c>
      <c r="H1500" t="s">
        <v>17</v>
      </c>
      <c r="I1500" s="10" t="s">
        <v>14</v>
      </c>
      <c r="J1500" s="10" t="s">
        <v>189</v>
      </c>
    </row>
    <row r="1501" spans="1:10" x14ac:dyDescent="0.3">
      <c r="A1501" s="10">
        <v>196272</v>
      </c>
      <c r="B1501" s="20">
        <v>45027</v>
      </c>
      <c r="C1501" s="10" t="s">
        <v>43</v>
      </c>
      <c r="D1501" s="21">
        <v>2000</v>
      </c>
      <c r="E1501" s="10" t="s">
        <v>10</v>
      </c>
      <c r="F1501" s="10" t="s">
        <v>2307</v>
      </c>
      <c r="G1501" s="10" t="s">
        <v>12</v>
      </c>
      <c r="H1501" t="s">
        <v>17</v>
      </c>
      <c r="I1501" s="10" t="s">
        <v>14</v>
      </c>
      <c r="J1501" s="10" t="s">
        <v>44</v>
      </c>
    </row>
    <row r="1502" spans="1:10" x14ac:dyDescent="0.3">
      <c r="A1502" s="10">
        <v>196262</v>
      </c>
      <c r="B1502" s="20">
        <v>45027</v>
      </c>
      <c r="C1502" s="10" t="s">
        <v>41</v>
      </c>
      <c r="D1502" s="21">
        <v>6000</v>
      </c>
      <c r="E1502" s="10" t="s">
        <v>10</v>
      </c>
      <c r="F1502" s="10" t="s">
        <v>2307</v>
      </c>
      <c r="G1502" s="10" t="s">
        <v>12</v>
      </c>
      <c r="H1502" t="s">
        <v>13</v>
      </c>
      <c r="I1502" s="10" t="s">
        <v>14</v>
      </c>
      <c r="J1502" s="10" t="s">
        <v>42</v>
      </c>
    </row>
    <row r="1503" spans="1:10" x14ac:dyDescent="0.3">
      <c r="A1503" s="10">
        <v>196260</v>
      </c>
      <c r="B1503" s="20">
        <v>45027</v>
      </c>
      <c r="C1503" s="10" t="s">
        <v>41</v>
      </c>
      <c r="D1503" s="21">
        <v>5000</v>
      </c>
      <c r="E1503" s="10" t="s">
        <v>10</v>
      </c>
      <c r="F1503" s="10" t="s">
        <v>2307</v>
      </c>
      <c r="G1503" s="10" t="s">
        <v>12</v>
      </c>
      <c r="H1503" t="s">
        <v>17</v>
      </c>
      <c r="I1503" s="10" t="s">
        <v>14</v>
      </c>
      <c r="J1503" s="10" t="s">
        <v>22</v>
      </c>
    </row>
    <row r="1504" spans="1:10" x14ac:dyDescent="0.3">
      <c r="A1504" s="10">
        <v>196261</v>
      </c>
      <c r="B1504" s="20">
        <v>45027</v>
      </c>
      <c r="C1504" s="10" t="s">
        <v>41</v>
      </c>
      <c r="D1504" s="21">
        <v>5000</v>
      </c>
      <c r="E1504" s="10" t="s">
        <v>10</v>
      </c>
      <c r="F1504" s="10" t="s">
        <v>2307</v>
      </c>
      <c r="G1504" s="10" t="s">
        <v>12</v>
      </c>
      <c r="H1504" t="s">
        <v>17</v>
      </c>
      <c r="I1504" s="10" t="s">
        <v>14</v>
      </c>
      <c r="J1504" s="10" t="s">
        <v>24</v>
      </c>
    </row>
    <row r="1505" spans="1:10" x14ac:dyDescent="0.3">
      <c r="A1505" s="10">
        <v>196268</v>
      </c>
      <c r="B1505" s="20">
        <v>45027</v>
      </c>
      <c r="C1505" s="10" t="s">
        <v>376</v>
      </c>
      <c r="D1505" s="21">
        <v>1000</v>
      </c>
      <c r="E1505" s="10" t="s">
        <v>10</v>
      </c>
      <c r="F1505" s="10" t="s">
        <v>2318</v>
      </c>
      <c r="G1505" s="10" t="s">
        <v>12</v>
      </c>
      <c r="H1505" t="s">
        <v>13</v>
      </c>
      <c r="I1505" s="10" t="s">
        <v>14</v>
      </c>
      <c r="J1505" s="10" t="s">
        <v>134</v>
      </c>
    </row>
    <row r="1506" spans="1:10" x14ac:dyDescent="0.3">
      <c r="A1506" s="10">
        <v>196267</v>
      </c>
      <c r="B1506" s="20">
        <v>45027</v>
      </c>
      <c r="C1506" s="10" t="s">
        <v>318</v>
      </c>
      <c r="D1506" s="21">
        <v>2000</v>
      </c>
      <c r="E1506" s="10" t="s">
        <v>10</v>
      </c>
      <c r="F1506" s="10" t="s">
        <v>2318</v>
      </c>
      <c r="G1506" s="10" t="s">
        <v>12</v>
      </c>
      <c r="H1506" t="s">
        <v>13</v>
      </c>
      <c r="I1506" s="10" t="s">
        <v>14</v>
      </c>
      <c r="J1506" s="10" t="s">
        <v>213</v>
      </c>
    </row>
    <row r="1507" spans="1:10" x14ac:dyDescent="0.3">
      <c r="A1507" s="10">
        <v>196266</v>
      </c>
      <c r="B1507" s="20">
        <v>45027</v>
      </c>
      <c r="C1507" s="10" t="s">
        <v>378</v>
      </c>
      <c r="D1507" s="21">
        <v>2000</v>
      </c>
      <c r="E1507" s="10" t="s">
        <v>10</v>
      </c>
      <c r="F1507" s="10" t="s">
        <v>2318</v>
      </c>
      <c r="G1507" s="10" t="s">
        <v>12</v>
      </c>
      <c r="H1507" t="s">
        <v>17</v>
      </c>
      <c r="I1507" s="10" t="s">
        <v>14</v>
      </c>
      <c r="J1507" s="10" t="s">
        <v>379</v>
      </c>
    </row>
    <row r="1508" spans="1:10" x14ac:dyDescent="0.3">
      <c r="A1508" s="10">
        <v>196292</v>
      </c>
      <c r="B1508" s="20">
        <v>45028</v>
      </c>
      <c r="C1508" s="10" t="s">
        <v>630</v>
      </c>
      <c r="D1508" s="21">
        <v>2000</v>
      </c>
      <c r="E1508" s="10" t="s">
        <v>10</v>
      </c>
      <c r="F1508" s="10" t="s">
        <v>2309</v>
      </c>
      <c r="G1508" s="10" t="s">
        <v>12</v>
      </c>
      <c r="H1508" t="s">
        <v>13</v>
      </c>
      <c r="I1508" s="10" t="s">
        <v>14</v>
      </c>
      <c r="J1508" s="10" t="s">
        <v>28</v>
      </c>
    </row>
    <row r="1509" spans="1:10" x14ac:dyDescent="0.3">
      <c r="A1509" s="10">
        <v>196293</v>
      </c>
      <c r="B1509" s="20">
        <v>45028</v>
      </c>
      <c r="C1509" s="10" t="s">
        <v>631</v>
      </c>
      <c r="D1509" s="21">
        <v>3000</v>
      </c>
      <c r="E1509" s="10" t="s">
        <v>10</v>
      </c>
      <c r="F1509" s="10" t="s">
        <v>2309</v>
      </c>
      <c r="G1509" s="10" t="s">
        <v>12</v>
      </c>
      <c r="H1509" t="s">
        <v>17</v>
      </c>
      <c r="I1509" s="10" t="s">
        <v>14</v>
      </c>
      <c r="J1509" s="10" t="s">
        <v>82</v>
      </c>
    </row>
    <row r="1510" spans="1:10" x14ac:dyDescent="0.3">
      <c r="A1510" s="10">
        <v>196294</v>
      </c>
      <c r="B1510" s="20">
        <v>45028</v>
      </c>
      <c r="C1510" s="10" t="s">
        <v>629</v>
      </c>
      <c r="D1510" s="21">
        <v>8000</v>
      </c>
      <c r="E1510" s="10" t="s">
        <v>10</v>
      </c>
      <c r="F1510" s="10" t="s">
        <v>2309</v>
      </c>
      <c r="G1510" s="10" t="s">
        <v>12</v>
      </c>
      <c r="H1510" t="s">
        <v>13</v>
      </c>
      <c r="I1510" s="10" t="s">
        <v>14</v>
      </c>
      <c r="J1510" s="10" t="s">
        <v>84</v>
      </c>
    </row>
    <row r="1511" spans="1:10" x14ac:dyDescent="0.3">
      <c r="A1511" s="10">
        <v>196298</v>
      </c>
      <c r="B1511" s="20">
        <v>45028</v>
      </c>
      <c r="C1511" s="10" t="s">
        <v>629</v>
      </c>
      <c r="D1511" s="21">
        <v>5000</v>
      </c>
      <c r="E1511" s="10" t="s">
        <v>10</v>
      </c>
      <c r="F1511" s="10" t="s">
        <v>2309</v>
      </c>
      <c r="G1511" s="10" t="s">
        <v>12</v>
      </c>
      <c r="H1511" t="s">
        <v>17</v>
      </c>
      <c r="I1511" s="10" t="s">
        <v>14</v>
      </c>
      <c r="J1511" s="10" t="s">
        <v>28</v>
      </c>
    </row>
    <row r="1512" spans="1:10" x14ac:dyDescent="0.3">
      <c r="A1512" s="10">
        <v>196296</v>
      </c>
      <c r="B1512" s="20">
        <v>45028</v>
      </c>
      <c r="C1512" s="10" t="s">
        <v>629</v>
      </c>
      <c r="D1512" s="21">
        <v>2500</v>
      </c>
      <c r="E1512" s="10" t="s">
        <v>10</v>
      </c>
      <c r="F1512" s="10" t="s">
        <v>2309</v>
      </c>
      <c r="G1512" s="10" t="s">
        <v>12</v>
      </c>
      <c r="H1512" t="s">
        <v>13</v>
      </c>
      <c r="I1512" s="10" t="s">
        <v>14</v>
      </c>
      <c r="J1512" s="10" t="s">
        <v>82</v>
      </c>
    </row>
    <row r="1513" spans="1:10" x14ac:dyDescent="0.3">
      <c r="A1513" s="10">
        <v>196297</v>
      </c>
      <c r="B1513" s="20">
        <v>45028</v>
      </c>
      <c r="C1513" s="10" t="s">
        <v>629</v>
      </c>
      <c r="D1513" s="21">
        <v>5000</v>
      </c>
      <c r="E1513" s="10" t="s">
        <v>10</v>
      </c>
      <c r="F1513" s="10" t="s">
        <v>2309</v>
      </c>
      <c r="G1513" s="10" t="s">
        <v>12</v>
      </c>
      <c r="H1513" t="s">
        <v>17</v>
      </c>
      <c r="I1513" s="10" t="s">
        <v>14</v>
      </c>
      <c r="J1513" s="10" t="s">
        <v>82</v>
      </c>
    </row>
    <row r="1514" spans="1:10" x14ac:dyDescent="0.3">
      <c r="A1514" s="10">
        <v>196299</v>
      </c>
      <c r="B1514" s="20">
        <v>45028</v>
      </c>
      <c r="C1514" s="10" t="s">
        <v>831</v>
      </c>
      <c r="D1514" s="21">
        <v>20000</v>
      </c>
      <c r="E1514" s="10" t="s">
        <v>48</v>
      </c>
      <c r="F1514" s="10" t="s">
        <v>2317</v>
      </c>
      <c r="G1514" s="10" t="s">
        <v>12</v>
      </c>
      <c r="H1514" t="s">
        <v>17</v>
      </c>
      <c r="I1514" s="10" t="s">
        <v>14</v>
      </c>
      <c r="J1514" s="10" t="s">
        <v>872</v>
      </c>
    </row>
    <row r="1515" spans="1:10" x14ac:dyDescent="0.3">
      <c r="A1515" s="10">
        <v>196279</v>
      </c>
      <c r="B1515" s="20">
        <v>45028</v>
      </c>
      <c r="C1515" s="10" t="s">
        <v>871</v>
      </c>
      <c r="D1515" s="21">
        <v>100000</v>
      </c>
      <c r="E1515" s="10" t="s">
        <v>48</v>
      </c>
      <c r="F1515" s="10" t="s">
        <v>2317</v>
      </c>
      <c r="G1515" s="10" t="s">
        <v>12</v>
      </c>
      <c r="H1515" t="s">
        <v>13</v>
      </c>
      <c r="I1515" s="10" t="s">
        <v>14</v>
      </c>
      <c r="J1515" s="10" t="s">
        <v>63</v>
      </c>
    </row>
    <row r="1516" spans="1:10" x14ac:dyDescent="0.3">
      <c r="A1516" s="10">
        <v>196280</v>
      </c>
      <c r="B1516" s="20">
        <v>45028</v>
      </c>
      <c r="C1516" s="10" t="s">
        <v>871</v>
      </c>
      <c r="D1516" s="21">
        <v>100000</v>
      </c>
      <c r="E1516" s="10" t="s">
        <v>48</v>
      </c>
      <c r="F1516" s="10" t="s">
        <v>2317</v>
      </c>
      <c r="G1516" s="10" t="s">
        <v>12</v>
      </c>
      <c r="H1516" t="s">
        <v>13</v>
      </c>
      <c r="I1516" s="10" t="s">
        <v>14</v>
      </c>
      <c r="J1516" s="10" t="s">
        <v>860</v>
      </c>
    </row>
    <row r="1517" spans="1:10" x14ac:dyDescent="0.3">
      <c r="A1517" s="10">
        <v>196295</v>
      </c>
      <c r="B1517" s="20">
        <v>45028</v>
      </c>
      <c r="C1517" s="10" t="s">
        <v>629</v>
      </c>
      <c r="D1517" s="21">
        <v>2500</v>
      </c>
      <c r="E1517" s="10" t="s">
        <v>10</v>
      </c>
      <c r="F1517" s="10" t="s">
        <v>2309</v>
      </c>
      <c r="G1517" s="10" t="s">
        <v>12</v>
      </c>
      <c r="H1517" t="s">
        <v>13</v>
      </c>
      <c r="I1517" s="10" t="s">
        <v>14</v>
      </c>
      <c r="J1517" s="10" t="s">
        <v>632</v>
      </c>
    </row>
    <row r="1518" spans="1:10" x14ac:dyDescent="0.3">
      <c r="A1518" s="10">
        <v>196281</v>
      </c>
      <c r="B1518" s="20">
        <v>45028</v>
      </c>
      <c r="C1518" s="10" t="s">
        <v>871</v>
      </c>
      <c r="D1518" s="21">
        <v>100000</v>
      </c>
      <c r="E1518" s="10" t="s">
        <v>48</v>
      </c>
      <c r="F1518" s="10" t="s">
        <v>2317</v>
      </c>
      <c r="G1518" s="10" t="s">
        <v>12</v>
      </c>
      <c r="H1518" t="s">
        <v>13</v>
      </c>
      <c r="I1518" s="10" t="s">
        <v>14</v>
      </c>
      <c r="J1518" s="10" t="s">
        <v>821</v>
      </c>
    </row>
    <row r="1519" spans="1:10" x14ac:dyDescent="0.3">
      <c r="A1519" s="10">
        <v>196282</v>
      </c>
      <c r="B1519" s="20">
        <v>45028</v>
      </c>
      <c r="C1519" s="10" t="s">
        <v>865</v>
      </c>
      <c r="D1519" s="21">
        <v>11300</v>
      </c>
      <c r="E1519" s="10" t="s">
        <v>48</v>
      </c>
      <c r="F1519" s="10" t="s">
        <v>2317</v>
      </c>
      <c r="G1519" s="10" t="s">
        <v>12</v>
      </c>
      <c r="H1519" t="s">
        <v>13</v>
      </c>
      <c r="I1519" s="10" t="s">
        <v>14</v>
      </c>
      <c r="J1519" s="10" t="s">
        <v>63</v>
      </c>
    </row>
    <row r="1520" spans="1:10" x14ac:dyDescent="0.3">
      <c r="A1520" s="10">
        <v>196277</v>
      </c>
      <c r="B1520" s="20">
        <v>45028</v>
      </c>
      <c r="C1520" s="10" t="s">
        <v>605</v>
      </c>
      <c r="D1520" s="21">
        <v>2500</v>
      </c>
      <c r="E1520" s="10" t="s">
        <v>10</v>
      </c>
      <c r="F1520" s="10" t="s">
        <v>2311</v>
      </c>
      <c r="G1520" s="10" t="s">
        <v>12</v>
      </c>
      <c r="H1520" t="s">
        <v>13</v>
      </c>
      <c r="I1520" s="10" t="s">
        <v>14</v>
      </c>
      <c r="J1520" s="10" t="s">
        <v>189</v>
      </c>
    </row>
    <row r="1521" spans="1:10" x14ac:dyDescent="0.3">
      <c r="A1521" s="10">
        <v>196283</v>
      </c>
      <c r="B1521" s="20">
        <v>45028</v>
      </c>
      <c r="C1521" s="10" t="s">
        <v>50</v>
      </c>
      <c r="D1521" s="21">
        <v>5000</v>
      </c>
      <c r="E1521" s="10" t="s">
        <v>10</v>
      </c>
      <c r="F1521" s="10" t="s">
        <v>2307</v>
      </c>
      <c r="G1521" s="10" t="s">
        <v>12</v>
      </c>
      <c r="H1521" t="s">
        <v>17</v>
      </c>
      <c r="I1521" s="10" t="s">
        <v>14</v>
      </c>
      <c r="J1521" s="10" t="s">
        <v>51</v>
      </c>
    </row>
    <row r="1522" spans="1:10" x14ac:dyDescent="0.3">
      <c r="A1522" s="10">
        <v>196284</v>
      </c>
      <c r="B1522" s="20">
        <v>45028</v>
      </c>
      <c r="C1522" s="10" t="s">
        <v>50</v>
      </c>
      <c r="D1522" s="21">
        <v>5000</v>
      </c>
      <c r="E1522" s="10" t="s">
        <v>10</v>
      </c>
      <c r="F1522" s="10" t="s">
        <v>2307</v>
      </c>
      <c r="G1522" s="10" t="s">
        <v>12</v>
      </c>
      <c r="H1522" t="s">
        <v>17</v>
      </c>
      <c r="I1522" s="10" t="s">
        <v>14</v>
      </c>
      <c r="J1522" s="10" t="s">
        <v>42</v>
      </c>
    </row>
    <row r="1523" spans="1:10" x14ac:dyDescent="0.3">
      <c r="A1523" s="10">
        <v>196285</v>
      </c>
      <c r="B1523" s="20">
        <v>45028</v>
      </c>
      <c r="C1523" s="10" t="s">
        <v>50</v>
      </c>
      <c r="D1523" s="21">
        <v>3000</v>
      </c>
      <c r="E1523" s="10" t="s">
        <v>10</v>
      </c>
      <c r="F1523" s="10" t="s">
        <v>2307</v>
      </c>
      <c r="G1523" s="10" t="s">
        <v>12</v>
      </c>
      <c r="H1523" t="s">
        <v>13</v>
      </c>
      <c r="I1523" s="10" t="s">
        <v>14</v>
      </c>
      <c r="J1523" s="10" t="s">
        <v>52</v>
      </c>
    </row>
    <row r="1524" spans="1:10" x14ac:dyDescent="0.3">
      <c r="A1524" s="10">
        <v>196274</v>
      </c>
      <c r="B1524" s="20">
        <v>45028</v>
      </c>
      <c r="C1524" s="10" t="s">
        <v>47</v>
      </c>
      <c r="D1524" s="21">
        <v>100000</v>
      </c>
      <c r="E1524" s="10" t="s">
        <v>48</v>
      </c>
      <c r="F1524" s="10" t="s">
        <v>2307</v>
      </c>
      <c r="G1524" s="10" t="s">
        <v>12</v>
      </c>
      <c r="H1524" t="s">
        <v>17</v>
      </c>
      <c r="I1524" s="10" t="s">
        <v>14</v>
      </c>
      <c r="J1524" s="10" t="s">
        <v>49</v>
      </c>
    </row>
    <row r="1525" spans="1:10" x14ac:dyDescent="0.3">
      <c r="A1525" s="10">
        <v>196290</v>
      </c>
      <c r="B1525" s="20">
        <v>45028</v>
      </c>
      <c r="C1525" s="10" t="s">
        <v>45</v>
      </c>
      <c r="D1525" s="21">
        <v>5000</v>
      </c>
      <c r="E1525" s="10" t="s">
        <v>10</v>
      </c>
      <c r="F1525" s="10" t="s">
        <v>2307</v>
      </c>
      <c r="G1525" s="10" t="s">
        <v>12</v>
      </c>
      <c r="H1525" t="s">
        <v>17</v>
      </c>
      <c r="I1525" s="10" t="s">
        <v>14</v>
      </c>
      <c r="J1525" s="10" t="s">
        <v>46</v>
      </c>
    </row>
    <row r="1526" spans="1:10" x14ac:dyDescent="0.3">
      <c r="A1526" s="10">
        <v>196291</v>
      </c>
      <c r="B1526" s="20">
        <v>45028</v>
      </c>
      <c r="C1526" s="10" t="s">
        <v>45</v>
      </c>
      <c r="D1526" s="21">
        <v>2000</v>
      </c>
      <c r="E1526" s="10" t="s">
        <v>10</v>
      </c>
      <c r="F1526" s="10" t="s">
        <v>2307</v>
      </c>
      <c r="G1526" s="10" t="s">
        <v>12</v>
      </c>
      <c r="H1526" t="s">
        <v>17</v>
      </c>
      <c r="I1526" s="10" t="s">
        <v>14</v>
      </c>
      <c r="J1526" s="10" t="s">
        <v>36</v>
      </c>
    </row>
    <row r="1527" spans="1:10" x14ac:dyDescent="0.3">
      <c r="A1527" s="10">
        <v>196273</v>
      </c>
      <c r="B1527" s="20">
        <v>45028</v>
      </c>
      <c r="C1527" s="10" t="s">
        <v>47</v>
      </c>
      <c r="D1527" s="21">
        <v>200000</v>
      </c>
      <c r="E1527" s="10" t="s">
        <v>48</v>
      </c>
      <c r="F1527" s="10" t="s">
        <v>2307</v>
      </c>
      <c r="G1527" s="10" t="s">
        <v>12</v>
      </c>
      <c r="H1527" t="s">
        <v>17</v>
      </c>
      <c r="I1527" s="10" t="s">
        <v>14</v>
      </c>
      <c r="J1527" s="10" t="s">
        <v>42</v>
      </c>
    </row>
    <row r="1528" spans="1:10" x14ac:dyDescent="0.3">
      <c r="A1528" s="10">
        <v>196275</v>
      </c>
      <c r="B1528" s="20">
        <v>45028</v>
      </c>
      <c r="C1528" s="10" t="s">
        <v>603</v>
      </c>
      <c r="D1528" s="21">
        <v>5000</v>
      </c>
      <c r="E1528" s="10" t="s">
        <v>10</v>
      </c>
      <c r="F1528" s="10" t="s">
        <v>2311</v>
      </c>
      <c r="G1528" s="10" t="s">
        <v>12</v>
      </c>
      <c r="H1528" t="s">
        <v>17</v>
      </c>
      <c r="I1528" s="10" t="s">
        <v>14</v>
      </c>
      <c r="J1528" s="10" t="s">
        <v>480</v>
      </c>
    </row>
    <row r="1529" spans="1:10" x14ac:dyDescent="0.3">
      <c r="A1529" s="10">
        <v>196278</v>
      </c>
      <c r="B1529" s="20">
        <v>45028</v>
      </c>
      <c r="C1529" s="10" t="s">
        <v>605</v>
      </c>
      <c r="D1529" s="21">
        <v>2500</v>
      </c>
      <c r="E1529" s="10" t="s">
        <v>10</v>
      </c>
      <c r="F1529" s="10" t="s">
        <v>2311</v>
      </c>
      <c r="G1529" s="10" t="s">
        <v>12</v>
      </c>
      <c r="H1529" t="s">
        <v>13</v>
      </c>
      <c r="I1529" s="10" t="s">
        <v>14</v>
      </c>
      <c r="J1529" s="10" t="s">
        <v>134</v>
      </c>
    </row>
    <row r="1530" spans="1:10" x14ac:dyDescent="0.3">
      <c r="A1530" s="10">
        <v>196276</v>
      </c>
      <c r="B1530" s="20">
        <v>45028</v>
      </c>
      <c r="C1530" s="10" t="s">
        <v>605</v>
      </c>
      <c r="D1530" s="21">
        <v>2500</v>
      </c>
      <c r="E1530" s="10" t="s">
        <v>10</v>
      </c>
      <c r="F1530" s="10" t="s">
        <v>2311</v>
      </c>
      <c r="G1530" s="10" t="s">
        <v>12</v>
      </c>
      <c r="H1530" t="s">
        <v>13</v>
      </c>
      <c r="I1530" s="10" t="s">
        <v>14</v>
      </c>
      <c r="J1530" s="10" t="s">
        <v>40</v>
      </c>
    </row>
    <row r="1531" spans="1:10" x14ac:dyDescent="0.3">
      <c r="A1531" s="10">
        <v>196289</v>
      </c>
      <c r="B1531" s="20">
        <v>45028</v>
      </c>
      <c r="C1531" s="10" t="s">
        <v>376</v>
      </c>
      <c r="D1531" s="21">
        <v>2000</v>
      </c>
      <c r="E1531" s="10" t="s">
        <v>10</v>
      </c>
      <c r="F1531" s="10" t="s">
        <v>2318</v>
      </c>
      <c r="G1531" s="10" t="s">
        <v>12</v>
      </c>
      <c r="H1531" t="s">
        <v>17</v>
      </c>
      <c r="I1531" s="10" t="s">
        <v>14</v>
      </c>
      <c r="J1531" s="10" t="s">
        <v>85</v>
      </c>
    </row>
    <row r="1532" spans="1:10" x14ac:dyDescent="0.3">
      <c r="A1532" s="10">
        <v>196286</v>
      </c>
      <c r="B1532" s="20">
        <v>45028</v>
      </c>
      <c r="C1532" s="10" t="s">
        <v>53</v>
      </c>
      <c r="D1532" s="21">
        <v>2500</v>
      </c>
      <c r="E1532" s="10" t="s">
        <v>10</v>
      </c>
      <c r="F1532" s="10" t="s">
        <v>2307</v>
      </c>
      <c r="G1532" s="10" t="s">
        <v>12</v>
      </c>
      <c r="H1532" t="s">
        <v>17</v>
      </c>
      <c r="I1532" s="10" t="s">
        <v>14</v>
      </c>
      <c r="J1532" s="10" t="s">
        <v>42</v>
      </c>
    </row>
    <row r="1533" spans="1:10" x14ac:dyDescent="0.3">
      <c r="A1533" s="10">
        <v>196287</v>
      </c>
      <c r="B1533" s="20">
        <v>45028</v>
      </c>
      <c r="C1533" s="10" t="s">
        <v>53</v>
      </c>
      <c r="D1533" s="21">
        <v>2500</v>
      </c>
      <c r="E1533" s="10" t="s">
        <v>10</v>
      </c>
      <c r="F1533" s="10" t="s">
        <v>2307</v>
      </c>
      <c r="G1533" s="10" t="s">
        <v>12</v>
      </c>
      <c r="H1533" t="s">
        <v>17</v>
      </c>
      <c r="I1533" s="10" t="s">
        <v>14</v>
      </c>
      <c r="J1533" s="10" t="s">
        <v>51</v>
      </c>
    </row>
    <row r="1534" spans="1:10" x14ac:dyDescent="0.3">
      <c r="A1534" s="10">
        <v>196288</v>
      </c>
      <c r="B1534" s="20">
        <v>45028</v>
      </c>
      <c r="C1534" s="10" t="s">
        <v>376</v>
      </c>
      <c r="D1534" s="21">
        <v>10000</v>
      </c>
      <c r="E1534" s="10" t="s">
        <v>10</v>
      </c>
      <c r="F1534" s="10" t="s">
        <v>2318</v>
      </c>
      <c r="G1534" s="10" t="s">
        <v>12</v>
      </c>
      <c r="H1534" t="s">
        <v>17</v>
      </c>
      <c r="I1534" s="10" t="s">
        <v>14</v>
      </c>
      <c r="J1534" s="10" t="s">
        <v>377</v>
      </c>
    </row>
    <row r="1535" spans="1:10" x14ac:dyDescent="0.3">
      <c r="A1535" s="10">
        <v>196342</v>
      </c>
      <c r="B1535" s="20">
        <v>45029</v>
      </c>
      <c r="C1535" s="10" t="s">
        <v>633</v>
      </c>
      <c r="D1535" s="21">
        <v>10000</v>
      </c>
      <c r="E1535" s="10" t="s">
        <v>10</v>
      </c>
      <c r="F1535" s="10" t="s">
        <v>2309</v>
      </c>
      <c r="G1535" s="10" t="s">
        <v>12</v>
      </c>
      <c r="H1535" t="s">
        <v>13</v>
      </c>
      <c r="I1535" s="10" t="s">
        <v>14</v>
      </c>
      <c r="J1535" s="10" t="s">
        <v>84</v>
      </c>
    </row>
    <row r="1536" spans="1:10" x14ac:dyDescent="0.3">
      <c r="A1536" s="10">
        <v>196335</v>
      </c>
      <c r="B1536" s="20">
        <v>45029</v>
      </c>
      <c r="C1536" s="10" t="s">
        <v>628</v>
      </c>
      <c r="D1536" s="21">
        <v>5000</v>
      </c>
      <c r="E1536" s="10" t="s">
        <v>10</v>
      </c>
      <c r="F1536" s="10" t="s">
        <v>2309</v>
      </c>
      <c r="G1536" s="10" t="s">
        <v>12</v>
      </c>
      <c r="H1536" t="s">
        <v>17</v>
      </c>
      <c r="I1536" s="10" t="s">
        <v>14</v>
      </c>
      <c r="J1536" s="10" t="s">
        <v>258</v>
      </c>
    </row>
    <row r="1537" spans="1:10" x14ac:dyDescent="0.3">
      <c r="A1537" s="10">
        <v>196346</v>
      </c>
      <c r="B1537" s="20">
        <v>45029</v>
      </c>
      <c r="C1537" s="10" t="s">
        <v>633</v>
      </c>
      <c r="D1537" s="21">
        <v>10000</v>
      </c>
      <c r="E1537" s="10" t="s">
        <v>10</v>
      </c>
      <c r="F1537" s="10" t="s">
        <v>2309</v>
      </c>
      <c r="G1537" s="10" t="s">
        <v>12</v>
      </c>
      <c r="H1537" t="s">
        <v>17</v>
      </c>
      <c r="I1537" s="10" t="s">
        <v>14</v>
      </c>
      <c r="J1537" s="10" t="s">
        <v>617</v>
      </c>
    </row>
    <row r="1538" spans="1:10" x14ac:dyDescent="0.3">
      <c r="A1538" s="10">
        <v>196343</v>
      </c>
      <c r="B1538" s="20">
        <v>45029</v>
      </c>
      <c r="C1538" s="10" t="s">
        <v>633</v>
      </c>
      <c r="D1538" s="21">
        <v>10000</v>
      </c>
      <c r="E1538" s="10" t="s">
        <v>10</v>
      </c>
      <c r="F1538" s="10" t="s">
        <v>2309</v>
      </c>
      <c r="G1538" s="10" t="s">
        <v>12</v>
      </c>
      <c r="H1538" t="s">
        <v>13</v>
      </c>
      <c r="I1538" s="10" t="s">
        <v>14</v>
      </c>
      <c r="J1538" s="10" t="s">
        <v>27</v>
      </c>
    </row>
    <row r="1539" spans="1:10" x14ac:dyDescent="0.3">
      <c r="A1539" s="10">
        <v>196302</v>
      </c>
      <c r="B1539" s="20">
        <v>45029</v>
      </c>
      <c r="C1539" s="10" t="s">
        <v>869</v>
      </c>
      <c r="D1539" s="21">
        <v>2000</v>
      </c>
      <c r="E1539" s="10" t="s">
        <v>10</v>
      </c>
      <c r="F1539" s="10" t="s">
        <v>2317</v>
      </c>
      <c r="G1539" s="10" t="s">
        <v>12</v>
      </c>
      <c r="H1539" t="s">
        <v>13</v>
      </c>
      <c r="I1539" s="10" t="s">
        <v>14</v>
      </c>
      <c r="J1539" s="10" t="s">
        <v>63</v>
      </c>
    </row>
    <row r="1540" spans="1:10" x14ac:dyDescent="0.3">
      <c r="A1540" s="10">
        <v>196334</v>
      </c>
      <c r="B1540" s="20">
        <v>45029</v>
      </c>
      <c r="C1540" s="10" t="s">
        <v>628</v>
      </c>
      <c r="D1540" s="21">
        <v>5000</v>
      </c>
      <c r="E1540" s="10" t="s">
        <v>10</v>
      </c>
      <c r="F1540" s="10" t="s">
        <v>2309</v>
      </c>
      <c r="G1540" s="10" t="s">
        <v>12</v>
      </c>
      <c r="H1540" t="s">
        <v>17</v>
      </c>
      <c r="I1540" s="10" t="s">
        <v>14</v>
      </c>
      <c r="J1540" s="10" t="s">
        <v>28</v>
      </c>
    </row>
    <row r="1541" spans="1:10" x14ac:dyDescent="0.3">
      <c r="A1541" s="10">
        <v>196344</v>
      </c>
      <c r="B1541" s="20">
        <v>45029</v>
      </c>
      <c r="C1541" s="10" t="s">
        <v>633</v>
      </c>
      <c r="D1541" s="21">
        <v>10000</v>
      </c>
      <c r="E1541" s="10" t="s">
        <v>10</v>
      </c>
      <c r="F1541" s="10" t="s">
        <v>2309</v>
      </c>
      <c r="G1541" s="10" t="s">
        <v>12</v>
      </c>
      <c r="H1541" t="s">
        <v>17</v>
      </c>
      <c r="I1541" s="10" t="s">
        <v>14</v>
      </c>
      <c r="J1541" s="10" t="s">
        <v>82</v>
      </c>
    </row>
    <row r="1542" spans="1:10" x14ac:dyDescent="0.3">
      <c r="A1542" s="10">
        <v>196300</v>
      </c>
      <c r="B1542" s="20">
        <v>45029</v>
      </c>
      <c r="C1542" s="10" t="s">
        <v>590</v>
      </c>
      <c r="D1542" s="21">
        <v>1000</v>
      </c>
      <c r="E1542" s="10" t="s">
        <v>10</v>
      </c>
      <c r="F1542" s="10" t="s">
        <v>2311</v>
      </c>
      <c r="G1542" s="10" t="s">
        <v>88</v>
      </c>
      <c r="H1542" t="s">
        <v>17</v>
      </c>
      <c r="I1542" s="10" t="s">
        <v>14</v>
      </c>
      <c r="J1542" s="10" t="s">
        <v>480</v>
      </c>
    </row>
    <row r="1543" spans="1:10" x14ac:dyDescent="0.3">
      <c r="A1543" s="10">
        <v>196301</v>
      </c>
      <c r="B1543" s="20">
        <v>45029</v>
      </c>
      <c r="C1543" s="10" t="s">
        <v>600</v>
      </c>
      <c r="D1543" s="21">
        <v>2000</v>
      </c>
      <c r="E1543" s="10" t="s">
        <v>10</v>
      </c>
      <c r="F1543" s="10" t="s">
        <v>2311</v>
      </c>
      <c r="G1543" s="10" t="s">
        <v>12</v>
      </c>
      <c r="H1543" t="s">
        <v>13</v>
      </c>
      <c r="I1543" s="10" t="s">
        <v>14</v>
      </c>
      <c r="J1543" s="10" t="s">
        <v>401</v>
      </c>
    </row>
    <row r="1544" spans="1:10" x14ac:dyDescent="0.3">
      <c r="A1544" s="10">
        <v>196303</v>
      </c>
      <c r="B1544" s="20">
        <v>45029</v>
      </c>
      <c r="C1544" s="10" t="s">
        <v>309</v>
      </c>
      <c r="D1544" s="21">
        <v>2000</v>
      </c>
      <c r="E1544" s="10" t="s">
        <v>10</v>
      </c>
      <c r="F1544" s="10" t="s">
        <v>2318</v>
      </c>
      <c r="G1544" s="10" t="s">
        <v>12</v>
      </c>
      <c r="H1544" t="s">
        <v>17</v>
      </c>
      <c r="I1544" s="10" t="s">
        <v>14</v>
      </c>
      <c r="J1544" s="10" t="s">
        <v>246</v>
      </c>
    </row>
    <row r="1545" spans="1:10" x14ac:dyDescent="0.3">
      <c r="A1545" s="10">
        <v>196304</v>
      </c>
      <c r="B1545" s="20">
        <v>45029</v>
      </c>
      <c r="C1545" s="10" t="s">
        <v>375</v>
      </c>
      <c r="D1545" s="21">
        <v>50000</v>
      </c>
      <c r="E1545" s="10" t="s">
        <v>48</v>
      </c>
      <c r="F1545" s="10" t="s">
        <v>2318</v>
      </c>
      <c r="G1545" s="10" t="s">
        <v>12</v>
      </c>
      <c r="H1545" t="s">
        <v>17</v>
      </c>
      <c r="I1545" s="10" t="s">
        <v>14</v>
      </c>
      <c r="J1545" s="10" t="s">
        <v>85</v>
      </c>
    </row>
    <row r="1546" spans="1:10" x14ac:dyDescent="0.3">
      <c r="A1546" s="10">
        <v>196305</v>
      </c>
      <c r="B1546" s="20">
        <v>45029</v>
      </c>
      <c r="C1546" s="10" t="s">
        <v>510</v>
      </c>
      <c r="D1546" s="21">
        <v>100000</v>
      </c>
      <c r="E1546" s="10" t="s">
        <v>48</v>
      </c>
      <c r="F1546" s="10" t="s">
        <v>2311</v>
      </c>
      <c r="G1546" s="10" t="s">
        <v>12</v>
      </c>
      <c r="H1546" t="s">
        <v>17</v>
      </c>
      <c r="I1546" s="10" t="s">
        <v>601</v>
      </c>
      <c r="J1546" s="10" t="s">
        <v>602</v>
      </c>
    </row>
    <row r="1547" spans="1:10" x14ac:dyDescent="0.3">
      <c r="A1547" s="10">
        <v>196333</v>
      </c>
      <c r="B1547" s="20">
        <v>45029</v>
      </c>
      <c r="C1547" s="10" t="s">
        <v>628</v>
      </c>
      <c r="D1547" s="21">
        <v>5000</v>
      </c>
      <c r="E1547" s="10" t="s">
        <v>10</v>
      </c>
      <c r="F1547" s="10" t="s">
        <v>2309</v>
      </c>
      <c r="G1547" s="10" t="s">
        <v>12</v>
      </c>
      <c r="H1547" t="s">
        <v>17</v>
      </c>
      <c r="I1547" s="10" t="s">
        <v>14</v>
      </c>
      <c r="J1547" s="10" t="s">
        <v>27</v>
      </c>
    </row>
    <row r="1548" spans="1:10" x14ac:dyDescent="0.3">
      <c r="A1548" s="10">
        <v>196345</v>
      </c>
      <c r="B1548" s="20">
        <v>45029</v>
      </c>
      <c r="C1548" s="10" t="s">
        <v>633</v>
      </c>
      <c r="D1548" s="21">
        <v>10000</v>
      </c>
      <c r="E1548" s="10" t="s">
        <v>10</v>
      </c>
      <c r="F1548" s="10" t="s">
        <v>2309</v>
      </c>
      <c r="G1548" s="10" t="s">
        <v>12</v>
      </c>
      <c r="H1548" t="s">
        <v>17</v>
      </c>
      <c r="I1548" s="10" t="s">
        <v>14</v>
      </c>
      <c r="J1548" s="10" t="s">
        <v>28</v>
      </c>
    </row>
    <row r="1549" spans="1:10" x14ac:dyDescent="0.3">
      <c r="A1549" s="10">
        <v>196331</v>
      </c>
      <c r="B1549" s="20">
        <v>45029</v>
      </c>
      <c r="C1549" s="10" t="s">
        <v>628</v>
      </c>
      <c r="D1549" s="21">
        <v>4000</v>
      </c>
      <c r="E1549" s="10" t="s">
        <v>10</v>
      </c>
      <c r="F1549" s="10" t="s">
        <v>2309</v>
      </c>
      <c r="G1549" s="10" t="s">
        <v>12</v>
      </c>
      <c r="H1549" t="s">
        <v>13</v>
      </c>
      <c r="I1549" s="10" t="s">
        <v>14</v>
      </c>
      <c r="J1549" s="10" t="s">
        <v>84</v>
      </c>
    </row>
    <row r="1550" spans="1:10" x14ac:dyDescent="0.3">
      <c r="A1550" s="10">
        <v>196332</v>
      </c>
      <c r="B1550" s="20">
        <v>45029</v>
      </c>
      <c r="C1550" s="10" t="s">
        <v>628</v>
      </c>
      <c r="D1550" s="21">
        <v>5000</v>
      </c>
      <c r="E1550" s="10" t="s">
        <v>10</v>
      </c>
      <c r="F1550" s="10" t="s">
        <v>2309</v>
      </c>
      <c r="G1550" s="10" t="s">
        <v>12</v>
      </c>
      <c r="H1550" t="s">
        <v>17</v>
      </c>
      <c r="I1550" s="10" t="s">
        <v>14</v>
      </c>
      <c r="J1550" s="10" t="s">
        <v>82</v>
      </c>
    </row>
    <row r="1551" spans="1:10" x14ac:dyDescent="0.3">
      <c r="A1551" s="10">
        <v>196326</v>
      </c>
      <c r="B1551" s="20">
        <v>45030</v>
      </c>
      <c r="C1551" s="10" t="s">
        <v>635</v>
      </c>
      <c r="D1551" s="21">
        <v>500</v>
      </c>
      <c r="E1551" s="10" t="s">
        <v>10</v>
      </c>
      <c r="F1551" s="10" t="s">
        <v>2309</v>
      </c>
      <c r="G1551" s="10" t="s">
        <v>12</v>
      </c>
      <c r="H1551" t="s">
        <v>13</v>
      </c>
      <c r="I1551" s="10" t="s">
        <v>14</v>
      </c>
      <c r="J1551" s="10" t="s">
        <v>85</v>
      </c>
    </row>
    <row r="1552" spans="1:10" x14ac:dyDescent="0.3">
      <c r="A1552" s="10">
        <v>196318</v>
      </c>
      <c r="B1552" s="20">
        <v>45030</v>
      </c>
      <c r="C1552" s="10" t="s">
        <v>636</v>
      </c>
      <c r="D1552" s="21">
        <v>5000</v>
      </c>
      <c r="E1552" s="10" t="s">
        <v>10</v>
      </c>
      <c r="F1552" s="10" t="s">
        <v>2309</v>
      </c>
      <c r="G1552" s="10" t="s">
        <v>12</v>
      </c>
      <c r="H1552" t="s">
        <v>13</v>
      </c>
      <c r="I1552" s="10" t="s">
        <v>14</v>
      </c>
      <c r="J1552" s="10" t="s">
        <v>36</v>
      </c>
    </row>
    <row r="1553" spans="1:10" x14ac:dyDescent="0.3">
      <c r="A1553" s="10">
        <v>196316</v>
      </c>
      <c r="B1553" s="20">
        <v>45030</v>
      </c>
      <c r="C1553" s="10" t="s">
        <v>636</v>
      </c>
      <c r="D1553" s="21">
        <v>5000</v>
      </c>
      <c r="E1553" s="10" t="s">
        <v>10</v>
      </c>
      <c r="F1553" s="10" t="s">
        <v>2309</v>
      </c>
      <c r="G1553" s="10" t="s">
        <v>12</v>
      </c>
      <c r="H1553" t="s">
        <v>13</v>
      </c>
      <c r="I1553" s="10" t="s">
        <v>14</v>
      </c>
      <c r="J1553" s="10" t="s">
        <v>35</v>
      </c>
    </row>
    <row r="1554" spans="1:10" x14ac:dyDescent="0.3">
      <c r="A1554" s="10">
        <v>196337</v>
      </c>
      <c r="B1554" s="20">
        <v>45030</v>
      </c>
      <c r="C1554" s="10" t="s">
        <v>597</v>
      </c>
      <c r="D1554" s="21">
        <v>3000</v>
      </c>
      <c r="E1554" s="10" t="s">
        <v>10</v>
      </c>
      <c r="F1554" s="10" t="s">
        <v>2311</v>
      </c>
      <c r="G1554" s="10" t="s">
        <v>12</v>
      </c>
      <c r="H1554" t="s">
        <v>13</v>
      </c>
      <c r="I1554" s="10" t="s">
        <v>14</v>
      </c>
      <c r="J1554" s="10" t="s">
        <v>480</v>
      </c>
    </row>
    <row r="1555" spans="1:10" x14ac:dyDescent="0.3">
      <c r="A1555" s="10">
        <v>196336</v>
      </c>
      <c r="B1555" s="20">
        <v>45030</v>
      </c>
      <c r="C1555" s="10" t="s">
        <v>599</v>
      </c>
      <c r="D1555" s="21">
        <v>2000</v>
      </c>
      <c r="E1555" s="10" t="s">
        <v>10</v>
      </c>
      <c r="F1555" s="10" t="s">
        <v>2311</v>
      </c>
      <c r="G1555" s="10" t="s">
        <v>12</v>
      </c>
      <c r="H1555" t="s">
        <v>13</v>
      </c>
      <c r="I1555" s="10" t="s">
        <v>14</v>
      </c>
      <c r="J1555" s="10" t="s">
        <v>480</v>
      </c>
    </row>
    <row r="1556" spans="1:10" x14ac:dyDescent="0.3">
      <c r="A1556" s="10">
        <v>196320</v>
      </c>
      <c r="B1556" s="20">
        <v>45030</v>
      </c>
      <c r="C1556" s="10" t="s">
        <v>634</v>
      </c>
      <c r="D1556" s="21">
        <v>4000</v>
      </c>
      <c r="E1556" s="10" t="s">
        <v>10</v>
      </c>
      <c r="F1556" s="10" t="s">
        <v>2309</v>
      </c>
      <c r="G1556" s="10" t="s">
        <v>12</v>
      </c>
      <c r="H1556" t="s">
        <v>13</v>
      </c>
      <c r="I1556" s="10" t="s">
        <v>14</v>
      </c>
      <c r="J1556" s="10" t="s">
        <v>258</v>
      </c>
    </row>
    <row r="1557" spans="1:10" x14ac:dyDescent="0.3">
      <c r="A1557" s="10">
        <v>196317</v>
      </c>
      <c r="B1557" s="20">
        <v>45030</v>
      </c>
      <c r="C1557" s="10" t="s">
        <v>636</v>
      </c>
      <c r="D1557" s="21">
        <v>5000</v>
      </c>
      <c r="E1557" s="10" t="s">
        <v>10</v>
      </c>
      <c r="F1557" s="10" t="s">
        <v>2309</v>
      </c>
      <c r="G1557" s="10" t="s">
        <v>12</v>
      </c>
      <c r="H1557" t="s">
        <v>13</v>
      </c>
      <c r="I1557" s="10" t="s">
        <v>14</v>
      </c>
      <c r="J1557" s="10" t="s">
        <v>85</v>
      </c>
    </row>
    <row r="1558" spans="1:10" x14ac:dyDescent="0.3">
      <c r="A1558" s="10">
        <v>196327</v>
      </c>
      <c r="B1558" s="20">
        <v>45030</v>
      </c>
      <c r="C1558" s="10" t="s">
        <v>635</v>
      </c>
      <c r="D1558" s="21">
        <v>2000</v>
      </c>
      <c r="E1558" s="10" t="s">
        <v>10</v>
      </c>
      <c r="F1558" s="10" t="s">
        <v>2309</v>
      </c>
      <c r="G1558" s="10" t="s">
        <v>12</v>
      </c>
      <c r="H1558" t="s">
        <v>17</v>
      </c>
      <c r="I1558" s="10" t="s">
        <v>14</v>
      </c>
      <c r="J1558" s="10" t="s">
        <v>85</v>
      </c>
    </row>
    <row r="1559" spans="1:10" x14ac:dyDescent="0.3">
      <c r="A1559" s="10">
        <v>196322</v>
      </c>
      <c r="B1559" s="20">
        <v>45030</v>
      </c>
      <c r="C1559" s="10" t="s">
        <v>634</v>
      </c>
      <c r="D1559" s="21">
        <v>5000</v>
      </c>
      <c r="E1559" s="10" t="s">
        <v>10</v>
      </c>
      <c r="F1559" s="10" t="s">
        <v>2309</v>
      </c>
      <c r="G1559" s="10" t="s">
        <v>12</v>
      </c>
      <c r="H1559" t="s">
        <v>17</v>
      </c>
      <c r="I1559" s="10" t="s">
        <v>14</v>
      </c>
      <c r="J1559" s="10" t="s">
        <v>624</v>
      </c>
    </row>
    <row r="1560" spans="1:10" x14ac:dyDescent="0.3">
      <c r="A1560" s="10">
        <v>196338</v>
      </c>
      <c r="B1560" s="20">
        <v>45030</v>
      </c>
      <c r="C1560" s="10" t="s">
        <v>870</v>
      </c>
      <c r="D1560" s="21">
        <v>1000</v>
      </c>
      <c r="E1560" s="10" t="s">
        <v>10</v>
      </c>
      <c r="F1560" s="10" t="s">
        <v>2317</v>
      </c>
      <c r="G1560" s="10" t="s">
        <v>12</v>
      </c>
      <c r="H1560" t="s">
        <v>13</v>
      </c>
      <c r="I1560" s="10" t="s">
        <v>14</v>
      </c>
      <c r="J1560" s="10" t="s">
        <v>814</v>
      </c>
    </row>
    <row r="1561" spans="1:10" x14ac:dyDescent="0.3">
      <c r="A1561" s="10">
        <v>196319</v>
      </c>
      <c r="B1561" s="20">
        <v>45030</v>
      </c>
      <c r="C1561" s="10" t="s">
        <v>636</v>
      </c>
      <c r="D1561" s="21">
        <v>5000</v>
      </c>
      <c r="E1561" s="10" t="s">
        <v>10</v>
      </c>
      <c r="F1561" s="10" t="s">
        <v>2309</v>
      </c>
      <c r="G1561" s="10" t="s">
        <v>12</v>
      </c>
      <c r="H1561" t="s">
        <v>19</v>
      </c>
      <c r="I1561" s="10" t="s">
        <v>14</v>
      </c>
      <c r="J1561" s="10" t="s">
        <v>614</v>
      </c>
    </row>
    <row r="1562" spans="1:10" x14ac:dyDescent="0.3">
      <c r="A1562" s="10">
        <v>196321</v>
      </c>
      <c r="B1562" s="20">
        <v>45030</v>
      </c>
      <c r="C1562" s="10" t="s">
        <v>634</v>
      </c>
      <c r="D1562" s="21">
        <v>5000</v>
      </c>
      <c r="E1562" s="10" t="s">
        <v>10</v>
      </c>
      <c r="F1562" s="10" t="s">
        <v>2309</v>
      </c>
      <c r="G1562" s="10" t="s">
        <v>12</v>
      </c>
      <c r="H1562" t="s">
        <v>17</v>
      </c>
      <c r="I1562" s="10" t="s">
        <v>14</v>
      </c>
      <c r="J1562" s="10" t="s">
        <v>36</v>
      </c>
    </row>
    <row r="1563" spans="1:10" x14ac:dyDescent="0.3">
      <c r="A1563" s="10">
        <v>196325</v>
      </c>
      <c r="B1563" s="20">
        <v>45030</v>
      </c>
      <c r="C1563" s="10" t="s">
        <v>635</v>
      </c>
      <c r="D1563" s="21">
        <v>2500</v>
      </c>
      <c r="E1563" s="10" t="s">
        <v>10</v>
      </c>
      <c r="F1563" s="10" t="s">
        <v>2309</v>
      </c>
      <c r="G1563" s="10" t="s">
        <v>12</v>
      </c>
      <c r="H1563" t="s">
        <v>19</v>
      </c>
      <c r="I1563" s="10" t="s">
        <v>14</v>
      </c>
      <c r="J1563" s="10" t="s">
        <v>626</v>
      </c>
    </row>
    <row r="1564" spans="1:10" x14ac:dyDescent="0.3">
      <c r="A1564" s="10">
        <v>196315</v>
      </c>
      <c r="B1564" s="20">
        <v>45030</v>
      </c>
      <c r="C1564" s="10" t="s">
        <v>59</v>
      </c>
      <c r="D1564" s="21">
        <v>4000</v>
      </c>
      <c r="E1564" s="10" t="s">
        <v>10</v>
      </c>
      <c r="F1564" s="10" t="s">
        <v>2307</v>
      </c>
      <c r="G1564" s="10" t="s">
        <v>12</v>
      </c>
      <c r="H1564" t="s">
        <v>13</v>
      </c>
      <c r="I1564" s="10" t="s">
        <v>14</v>
      </c>
      <c r="J1564" s="10" t="s">
        <v>60</v>
      </c>
    </row>
    <row r="1565" spans="1:10" x14ac:dyDescent="0.3">
      <c r="A1565" s="10">
        <v>196307</v>
      </c>
      <c r="B1565" s="20">
        <v>45030</v>
      </c>
      <c r="C1565" s="10" t="s">
        <v>61</v>
      </c>
      <c r="D1565" s="21">
        <v>5000</v>
      </c>
      <c r="E1565" s="10" t="s">
        <v>10</v>
      </c>
      <c r="F1565" s="10" t="s">
        <v>2307</v>
      </c>
      <c r="G1565" s="10" t="s">
        <v>12</v>
      </c>
      <c r="H1565" t="s">
        <v>17</v>
      </c>
      <c r="I1565" s="10" t="s">
        <v>14</v>
      </c>
      <c r="J1565" s="10" t="s">
        <v>42</v>
      </c>
    </row>
    <row r="1566" spans="1:10" x14ac:dyDescent="0.3">
      <c r="A1566" s="10">
        <v>196308</v>
      </c>
      <c r="B1566" s="20">
        <v>45030</v>
      </c>
      <c r="C1566" s="10" t="s">
        <v>56</v>
      </c>
      <c r="D1566" s="21">
        <v>1000</v>
      </c>
      <c r="E1566" s="10" t="s">
        <v>10</v>
      </c>
      <c r="F1566" s="10" t="s">
        <v>2307</v>
      </c>
      <c r="G1566" s="10" t="s">
        <v>12</v>
      </c>
      <c r="H1566" t="s">
        <v>17</v>
      </c>
      <c r="I1566" s="10" t="s">
        <v>14</v>
      </c>
      <c r="J1566" s="10" t="s">
        <v>22</v>
      </c>
    </row>
    <row r="1567" spans="1:10" x14ac:dyDescent="0.3">
      <c r="A1567" s="10">
        <v>196313</v>
      </c>
      <c r="B1567" s="20">
        <v>45030</v>
      </c>
      <c r="C1567" s="10" t="s">
        <v>54</v>
      </c>
      <c r="D1567" s="21">
        <v>5000</v>
      </c>
      <c r="E1567" s="10" t="s">
        <v>10</v>
      </c>
      <c r="F1567" s="10" t="s">
        <v>2307</v>
      </c>
      <c r="G1567" s="10" t="s">
        <v>12</v>
      </c>
      <c r="H1567" t="s">
        <v>13</v>
      </c>
      <c r="I1567" s="10" t="s">
        <v>14</v>
      </c>
      <c r="J1567" s="10" t="s">
        <v>22</v>
      </c>
    </row>
    <row r="1568" spans="1:10" x14ac:dyDescent="0.3">
      <c r="A1568" s="10">
        <v>196314</v>
      </c>
      <c r="B1568" s="20">
        <v>45030</v>
      </c>
      <c r="C1568" s="10" t="s">
        <v>54</v>
      </c>
      <c r="D1568" s="21">
        <v>5000</v>
      </c>
      <c r="E1568" s="10" t="s">
        <v>10</v>
      </c>
      <c r="F1568" s="10" t="s">
        <v>2307</v>
      </c>
      <c r="G1568" s="10" t="s">
        <v>12</v>
      </c>
      <c r="H1568" t="s">
        <v>13</v>
      </c>
      <c r="I1568" s="10" t="s">
        <v>14</v>
      </c>
      <c r="J1568" s="10" t="s">
        <v>55</v>
      </c>
    </row>
    <row r="1569" spans="1:10" x14ac:dyDescent="0.3">
      <c r="A1569" s="10">
        <v>196330</v>
      </c>
      <c r="B1569" s="20">
        <v>45030</v>
      </c>
      <c r="C1569" s="10" t="s">
        <v>56</v>
      </c>
      <c r="D1569" s="21">
        <v>1000</v>
      </c>
      <c r="E1569" s="10" t="s">
        <v>10</v>
      </c>
      <c r="F1569" s="10" t="s">
        <v>2307</v>
      </c>
      <c r="G1569" s="10" t="s">
        <v>12</v>
      </c>
      <c r="H1569" t="s">
        <v>19</v>
      </c>
      <c r="I1569" s="10" t="s">
        <v>14</v>
      </c>
      <c r="J1569" s="10" t="s">
        <v>57</v>
      </c>
    </row>
    <row r="1570" spans="1:10" x14ac:dyDescent="0.3">
      <c r="A1570" s="10">
        <v>196312</v>
      </c>
      <c r="B1570" s="20">
        <v>45030</v>
      </c>
      <c r="C1570" s="10" t="s">
        <v>54</v>
      </c>
      <c r="D1570" s="21">
        <v>1000</v>
      </c>
      <c r="E1570" s="10" t="s">
        <v>10</v>
      </c>
      <c r="F1570" s="10" t="s">
        <v>2307</v>
      </c>
      <c r="G1570" s="10" t="s">
        <v>12</v>
      </c>
      <c r="H1570" t="s">
        <v>13</v>
      </c>
      <c r="I1570" s="10" t="s">
        <v>14</v>
      </c>
      <c r="J1570" s="10" t="s">
        <v>58</v>
      </c>
    </row>
    <row r="1571" spans="1:10" x14ac:dyDescent="0.3">
      <c r="A1571" s="10">
        <v>196306</v>
      </c>
      <c r="B1571" s="20">
        <v>45030</v>
      </c>
      <c r="C1571" s="10" t="s">
        <v>374</v>
      </c>
      <c r="D1571" s="21">
        <v>1500</v>
      </c>
      <c r="E1571" s="10" t="s">
        <v>10</v>
      </c>
      <c r="F1571" s="10" t="s">
        <v>2318</v>
      </c>
      <c r="G1571" s="10" t="s">
        <v>12</v>
      </c>
      <c r="H1571" t="s">
        <v>13</v>
      </c>
      <c r="I1571" s="10" t="s">
        <v>14</v>
      </c>
      <c r="J1571" s="10" t="s">
        <v>207</v>
      </c>
    </row>
    <row r="1572" spans="1:10" x14ac:dyDescent="0.3">
      <c r="A1572" s="10">
        <v>196324</v>
      </c>
      <c r="B1572" s="20">
        <v>45030</v>
      </c>
      <c r="C1572" s="10" t="s">
        <v>404</v>
      </c>
      <c r="D1572" s="21">
        <v>2000</v>
      </c>
      <c r="E1572" s="10" t="s">
        <v>10</v>
      </c>
      <c r="F1572" s="10" t="s">
        <v>2329</v>
      </c>
      <c r="G1572" s="10" t="s">
        <v>12</v>
      </c>
      <c r="H1572" t="s">
        <v>13</v>
      </c>
      <c r="I1572" s="10" t="s">
        <v>14</v>
      </c>
      <c r="J1572" s="10" t="s">
        <v>405</v>
      </c>
    </row>
    <row r="1573" spans="1:10" x14ac:dyDescent="0.3">
      <c r="A1573" s="10">
        <v>196309</v>
      </c>
      <c r="B1573" s="20">
        <v>45030</v>
      </c>
      <c r="C1573" s="10" t="s">
        <v>408</v>
      </c>
      <c r="D1573" s="21">
        <v>2000</v>
      </c>
      <c r="E1573" s="10" t="s">
        <v>10</v>
      </c>
      <c r="F1573" s="10" t="s">
        <v>2329</v>
      </c>
      <c r="G1573" s="10" t="s">
        <v>12</v>
      </c>
      <c r="H1573" t="s">
        <v>13</v>
      </c>
      <c r="I1573" s="10" t="s">
        <v>14</v>
      </c>
      <c r="J1573" s="10" t="s">
        <v>409</v>
      </c>
    </row>
    <row r="1574" spans="1:10" x14ac:dyDescent="0.3">
      <c r="A1574" s="10">
        <v>196329</v>
      </c>
      <c r="B1574" s="20">
        <v>45030</v>
      </c>
      <c r="C1574" s="10" t="s">
        <v>404</v>
      </c>
      <c r="D1574" s="21">
        <v>4000</v>
      </c>
      <c r="E1574" s="10" t="s">
        <v>10</v>
      </c>
      <c r="F1574" s="10" t="s">
        <v>2329</v>
      </c>
      <c r="G1574" s="10" t="s">
        <v>12</v>
      </c>
      <c r="H1574" t="s">
        <v>13</v>
      </c>
      <c r="I1574" s="10" t="s">
        <v>14</v>
      </c>
      <c r="J1574" s="10" t="s">
        <v>395</v>
      </c>
    </row>
    <row r="1575" spans="1:10" x14ac:dyDescent="0.3">
      <c r="A1575" s="10">
        <v>196328</v>
      </c>
      <c r="B1575" s="20">
        <v>45030</v>
      </c>
      <c r="C1575" s="10" t="s">
        <v>404</v>
      </c>
      <c r="D1575" s="21">
        <v>3000</v>
      </c>
      <c r="E1575" s="10" t="s">
        <v>10</v>
      </c>
      <c r="F1575" s="10" t="s">
        <v>2329</v>
      </c>
      <c r="G1575" s="10" t="s">
        <v>12</v>
      </c>
      <c r="H1575" t="s">
        <v>13</v>
      </c>
      <c r="I1575" s="10" t="s">
        <v>14</v>
      </c>
      <c r="J1575" s="10" t="s">
        <v>407</v>
      </c>
    </row>
    <row r="1576" spans="1:10" x14ac:dyDescent="0.3">
      <c r="A1576" s="10">
        <v>196323</v>
      </c>
      <c r="B1576" s="20">
        <v>45030</v>
      </c>
      <c r="C1576" s="10" t="s">
        <v>404</v>
      </c>
      <c r="D1576" s="21">
        <v>2000</v>
      </c>
      <c r="E1576" s="10" t="s">
        <v>10</v>
      </c>
      <c r="F1576" s="10" t="s">
        <v>2329</v>
      </c>
      <c r="G1576" s="10" t="s">
        <v>12</v>
      </c>
      <c r="H1576" t="s">
        <v>13</v>
      </c>
      <c r="I1576" s="10" t="s">
        <v>14</v>
      </c>
      <c r="J1576" s="10" t="s">
        <v>405</v>
      </c>
    </row>
    <row r="1577" spans="1:10" x14ac:dyDescent="0.3">
      <c r="A1577" s="10">
        <v>196310</v>
      </c>
      <c r="B1577" s="20">
        <v>45030</v>
      </c>
      <c r="C1577" s="10" t="s">
        <v>406</v>
      </c>
      <c r="D1577" s="21">
        <v>2000</v>
      </c>
      <c r="E1577" s="10" t="s">
        <v>10</v>
      </c>
      <c r="F1577" s="10" t="s">
        <v>2329</v>
      </c>
      <c r="G1577" s="10" t="s">
        <v>12</v>
      </c>
      <c r="H1577" t="s">
        <v>13</v>
      </c>
      <c r="I1577" s="10" t="s">
        <v>14</v>
      </c>
      <c r="J1577" s="10" t="s">
        <v>395</v>
      </c>
    </row>
    <row r="1578" spans="1:10" x14ac:dyDescent="0.3">
      <c r="A1578" s="10">
        <v>196311</v>
      </c>
      <c r="B1578" s="20">
        <v>45030</v>
      </c>
      <c r="C1578" s="10" t="s">
        <v>406</v>
      </c>
      <c r="D1578" s="21">
        <v>2000</v>
      </c>
      <c r="E1578" s="10" t="s">
        <v>10</v>
      </c>
      <c r="F1578" s="10" t="s">
        <v>2329</v>
      </c>
      <c r="G1578" s="10" t="s">
        <v>12</v>
      </c>
      <c r="H1578" t="s">
        <v>13</v>
      </c>
      <c r="I1578" s="10" t="s">
        <v>14</v>
      </c>
      <c r="J1578" s="10" t="s">
        <v>403</v>
      </c>
    </row>
    <row r="1579" spans="1:10" x14ac:dyDescent="0.3">
      <c r="A1579" s="10">
        <v>196355</v>
      </c>
      <c r="B1579" s="20">
        <v>45031</v>
      </c>
      <c r="C1579" s="10" t="s">
        <v>642</v>
      </c>
      <c r="D1579" s="21">
        <v>4000</v>
      </c>
      <c r="E1579" s="10" t="s">
        <v>10</v>
      </c>
      <c r="F1579" s="10" t="s">
        <v>2309</v>
      </c>
      <c r="G1579" s="10" t="s">
        <v>12</v>
      </c>
      <c r="H1579" t="s">
        <v>17</v>
      </c>
      <c r="I1579" s="10" t="s">
        <v>14</v>
      </c>
      <c r="J1579" s="10" t="s">
        <v>187</v>
      </c>
    </row>
    <row r="1580" spans="1:10" x14ac:dyDescent="0.3">
      <c r="A1580" s="10">
        <v>196356</v>
      </c>
      <c r="B1580" s="20">
        <v>45031</v>
      </c>
      <c r="C1580" s="10" t="s">
        <v>642</v>
      </c>
      <c r="D1580" s="21">
        <v>4000</v>
      </c>
      <c r="E1580" s="10" t="s">
        <v>10</v>
      </c>
      <c r="F1580" s="10" t="s">
        <v>2309</v>
      </c>
      <c r="G1580" s="10" t="s">
        <v>12</v>
      </c>
      <c r="H1580" t="s">
        <v>17</v>
      </c>
      <c r="I1580" s="10" t="s">
        <v>14</v>
      </c>
      <c r="J1580" s="10" t="s">
        <v>84</v>
      </c>
    </row>
    <row r="1581" spans="1:10" x14ac:dyDescent="0.3">
      <c r="A1581" s="10">
        <v>196366</v>
      </c>
      <c r="B1581" s="20">
        <v>45031</v>
      </c>
      <c r="C1581" s="10" t="s">
        <v>641</v>
      </c>
      <c r="D1581" s="21">
        <v>10000</v>
      </c>
      <c r="E1581" s="10" t="s">
        <v>10</v>
      </c>
      <c r="F1581" s="10" t="s">
        <v>2309</v>
      </c>
      <c r="G1581" s="10" t="s">
        <v>12</v>
      </c>
      <c r="H1581" t="s">
        <v>19</v>
      </c>
      <c r="I1581" s="10" t="s">
        <v>14</v>
      </c>
      <c r="J1581" s="10" t="s">
        <v>35</v>
      </c>
    </row>
    <row r="1582" spans="1:10" x14ac:dyDescent="0.3">
      <c r="A1582" s="10">
        <v>196352</v>
      </c>
      <c r="B1582" s="20">
        <v>45031</v>
      </c>
      <c r="C1582" s="10" t="s">
        <v>642</v>
      </c>
      <c r="D1582" s="21">
        <v>3000</v>
      </c>
      <c r="E1582" s="10" t="s">
        <v>10</v>
      </c>
      <c r="F1582" s="10" t="s">
        <v>2309</v>
      </c>
      <c r="G1582" s="10" t="s">
        <v>12</v>
      </c>
      <c r="H1582" t="s">
        <v>13</v>
      </c>
      <c r="I1582" s="10" t="s">
        <v>14</v>
      </c>
      <c r="J1582" s="10" t="s">
        <v>643</v>
      </c>
    </row>
    <row r="1583" spans="1:10" x14ac:dyDescent="0.3">
      <c r="A1583" s="10">
        <v>196353</v>
      </c>
      <c r="B1583" s="20">
        <v>45031</v>
      </c>
      <c r="C1583" s="10" t="s">
        <v>642</v>
      </c>
      <c r="D1583" s="21">
        <v>3000</v>
      </c>
      <c r="E1583" s="10" t="s">
        <v>10</v>
      </c>
      <c r="F1583" s="10" t="s">
        <v>2309</v>
      </c>
      <c r="G1583" s="10" t="s">
        <v>12</v>
      </c>
      <c r="H1583" t="s">
        <v>13</v>
      </c>
      <c r="I1583" s="10" t="s">
        <v>14</v>
      </c>
      <c r="J1583" s="10" t="s">
        <v>85</v>
      </c>
    </row>
    <row r="1584" spans="1:10" x14ac:dyDescent="0.3">
      <c r="A1584" s="10">
        <v>196354</v>
      </c>
      <c r="B1584" s="20">
        <v>45031</v>
      </c>
      <c r="C1584" s="10" t="s">
        <v>642</v>
      </c>
      <c r="D1584" s="21">
        <v>1000</v>
      </c>
      <c r="E1584" s="10" t="s">
        <v>10</v>
      </c>
      <c r="F1584" s="10" t="s">
        <v>2309</v>
      </c>
      <c r="G1584" s="10" t="s">
        <v>12</v>
      </c>
      <c r="H1584" t="s">
        <v>17</v>
      </c>
      <c r="I1584" s="10" t="s">
        <v>14</v>
      </c>
      <c r="J1584" s="10" t="s">
        <v>85</v>
      </c>
    </row>
    <row r="1585" spans="1:10" x14ac:dyDescent="0.3">
      <c r="A1585" s="10">
        <v>196350</v>
      </c>
      <c r="B1585" s="20">
        <v>45031</v>
      </c>
      <c r="C1585" s="10" t="s">
        <v>644</v>
      </c>
      <c r="D1585" s="21">
        <v>5000</v>
      </c>
      <c r="E1585" s="10" t="s">
        <v>10</v>
      </c>
      <c r="F1585" s="10" t="s">
        <v>2309</v>
      </c>
      <c r="G1585" s="10" t="s">
        <v>12</v>
      </c>
      <c r="H1585" t="s">
        <v>17</v>
      </c>
      <c r="I1585" s="10" t="s">
        <v>14</v>
      </c>
      <c r="J1585" s="10" t="s">
        <v>84</v>
      </c>
    </row>
    <row r="1586" spans="1:10" x14ac:dyDescent="0.3">
      <c r="A1586" s="10">
        <v>196351</v>
      </c>
      <c r="B1586" s="20">
        <v>45031</v>
      </c>
      <c r="C1586" s="10" t="s">
        <v>644</v>
      </c>
      <c r="D1586" s="21">
        <v>5000</v>
      </c>
      <c r="E1586" s="10" t="s">
        <v>10</v>
      </c>
      <c r="F1586" s="10" t="s">
        <v>2309</v>
      </c>
      <c r="G1586" s="10" t="s">
        <v>12</v>
      </c>
      <c r="H1586" t="s">
        <v>17</v>
      </c>
      <c r="I1586" s="10" t="s">
        <v>14</v>
      </c>
      <c r="J1586" s="10" t="s">
        <v>36</v>
      </c>
    </row>
    <row r="1587" spans="1:10" x14ac:dyDescent="0.3">
      <c r="A1587" s="10">
        <v>196357</v>
      </c>
      <c r="B1587" s="20">
        <v>45031</v>
      </c>
      <c r="C1587" s="10" t="s">
        <v>638</v>
      </c>
      <c r="D1587" s="21">
        <v>1000</v>
      </c>
      <c r="E1587" s="10" t="s">
        <v>10</v>
      </c>
      <c r="F1587" s="10" t="s">
        <v>2309</v>
      </c>
      <c r="G1587" s="10" t="s">
        <v>12</v>
      </c>
      <c r="H1587" t="s">
        <v>17</v>
      </c>
      <c r="I1587" s="10" t="s">
        <v>14</v>
      </c>
      <c r="J1587" s="10" t="s">
        <v>149</v>
      </c>
    </row>
    <row r="1588" spans="1:10" x14ac:dyDescent="0.3">
      <c r="A1588" s="10">
        <v>196347</v>
      </c>
      <c r="B1588" s="20">
        <v>45031</v>
      </c>
      <c r="C1588" s="10" t="s">
        <v>644</v>
      </c>
      <c r="D1588" s="21">
        <v>7000</v>
      </c>
      <c r="E1588" s="10" t="s">
        <v>10</v>
      </c>
      <c r="F1588" s="10" t="s">
        <v>2309</v>
      </c>
      <c r="G1588" s="10" t="s">
        <v>12</v>
      </c>
      <c r="H1588" t="s">
        <v>17</v>
      </c>
      <c r="I1588" s="10" t="s">
        <v>14</v>
      </c>
      <c r="J1588" s="10" t="s">
        <v>28</v>
      </c>
    </row>
    <row r="1589" spans="1:10" x14ac:dyDescent="0.3">
      <c r="A1589" s="10">
        <v>196348</v>
      </c>
      <c r="B1589" s="20">
        <v>45031</v>
      </c>
      <c r="C1589" s="10" t="s">
        <v>644</v>
      </c>
      <c r="D1589" s="21">
        <v>5000</v>
      </c>
      <c r="E1589" s="10" t="s">
        <v>10</v>
      </c>
      <c r="F1589" s="10" t="s">
        <v>2309</v>
      </c>
      <c r="G1589" s="10" t="s">
        <v>12</v>
      </c>
      <c r="H1589" t="s">
        <v>17</v>
      </c>
      <c r="I1589" s="10" t="s">
        <v>14</v>
      </c>
      <c r="J1589" s="10" t="s">
        <v>82</v>
      </c>
    </row>
    <row r="1590" spans="1:10" x14ac:dyDescent="0.3">
      <c r="A1590" s="10">
        <v>196349</v>
      </c>
      <c r="B1590" s="20">
        <v>45031</v>
      </c>
      <c r="C1590" s="10" t="s">
        <v>644</v>
      </c>
      <c r="D1590" s="21">
        <v>7000</v>
      </c>
      <c r="E1590" s="10" t="s">
        <v>10</v>
      </c>
      <c r="F1590" s="10" t="s">
        <v>2309</v>
      </c>
      <c r="G1590" s="10" t="s">
        <v>12</v>
      </c>
      <c r="H1590" t="s">
        <v>17</v>
      </c>
      <c r="I1590" s="10" t="s">
        <v>14</v>
      </c>
      <c r="J1590" s="10" t="s">
        <v>187</v>
      </c>
    </row>
    <row r="1591" spans="1:10" x14ac:dyDescent="0.3">
      <c r="A1591" s="10">
        <v>196369</v>
      </c>
      <c r="B1591" s="20">
        <v>45031</v>
      </c>
      <c r="C1591" s="10" t="s">
        <v>596</v>
      </c>
      <c r="D1591" s="21">
        <v>2000</v>
      </c>
      <c r="E1591" s="10" t="s">
        <v>10</v>
      </c>
      <c r="F1591" s="10" t="s">
        <v>2311</v>
      </c>
      <c r="G1591" s="10" t="s">
        <v>12</v>
      </c>
      <c r="H1591" t="s">
        <v>13</v>
      </c>
      <c r="I1591" s="10" t="s">
        <v>14</v>
      </c>
      <c r="J1591" s="10" t="s">
        <v>209</v>
      </c>
    </row>
    <row r="1592" spans="1:10" x14ac:dyDescent="0.3">
      <c r="A1592" s="10">
        <v>196339</v>
      </c>
      <c r="B1592" s="20">
        <v>45031</v>
      </c>
      <c r="C1592" s="10" t="s">
        <v>598</v>
      </c>
      <c r="D1592" s="21">
        <v>1500</v>
      </c>
      <c r="E1592" s="10" t="s">
        <v>10</v>
      </c>
      <c r="F1592" s="10" t="s">
        <v>2311</v>
      </c>
      <c r="G1592" s="10" t="s">
        <v>12</v>
      </c>
      <c r="H1592" t="s">
        <v>17</v>
      </c>
      <c r="I1592" s="10" t="s">
        <v>14</v>
      </c>
      <c r="J1592" s="10" t="s">
        <v>480</v>
      </c>
    </row>
    <row r="1593" spans="1:10" x14ac:dyDescent="0.3">
      <c r="A1593" s="10">
        <v>196340</v>
      </c>
      <c r="B1593" s="20">
        <v>45031</v>
      </c>
      <c r="C1593" s="10" t="s">
        <v>598</v>
      </c>
      <c r="D1593" s="21">
        <v>1500</v>
      </c>
      <c r="E1593" s="10" t="s">
        <v>10</v>
      </c>
      <c r="F1593" s="10" t="s">
        <v>2311</v>
      </c>
      <c r="G1593" s="10" t="s">
        <v>12</v>
      </c>
      <c r="H1593" t="s">
        <v>17</v>
      </c>
      <c r="I1593" s="10" t="s">
        <v>14</v>
      </c>
      <c r="J1593" s="10" t="s">
        <v>134</v>
      </c>
    </row>
    <row r="1594" spans="1:10" x14ac:dyDescent="0.3">
      <c r="A1594" s="10">
        <v>196368</v>
      </c>
      <c r="B1594" s="20">
        <v>45031</v>
      </c>
      <c r="C1594" s="10" t="s">
        <v>596</v>
      </c>
      <c r="D1594" s="21">
        <v>3000</v>
      </c>
      <c r="E1594" s="10" t="s">
        <v>10</v>
      </c>
      <c r="F1594" s="10" t="s">
        <v>2311</v>
      </c>
      <c r="G1594" s="10" t="s">
        <v>12</v>
      </c>
      <c r="H1594" t="s">
        <v>13</v>
      </c>
      <c r="I1594" s="10" t="s">
        <v>14</v>
      </c>
      <c r="J1594" s="10" t="s">
        <v>40</v>
      </c>
    </row>
    <row r="1595" spans="1:10" x14ac:dyDescent="0.3">
      <c r="A1595" s="10">
        <v>196363</v>
      </c>
      <c r="B1595" s="20">
        <v>45031</v>
      </c>
      <c r="C1595" s="10" t="s">
        <v>410</v>
      </c>
      <c r="D1595" s="21">
        <v>3000</v>
      </c>
      <c r="E1595" s="10" t="s">
        <v>10</v>
      </c>
      <c r="F1595" s="10" t="s">
        <v>2329</v>
      </c>
      <c r="G1595" s="10" t="s">
        <v>12</v>
      </c>
      <c r="H1595" t="s">
        <v>17</v>
      </c>
      <c r="I1595" s="10" t="s">
        <v>14</v>
      </c>
      <c r="J1595" s="10" t="s">
        <v>222</v>
      </c>
    </row>
    <row r="1596" spans="1:10" x14ac:dyDescent="0.3">
      <c r="A1596" s="10">
        <v>196364</v>
      </c>
      <c r="B1596" s="20">
        <v>45031</v>
      </c>
      <c r="C1596" s="10" t="s">
        <v>373</v>
      </c>
      <c r="D1596" s="21">
        <v>5000</v>
      </c>
      <c r="E1596" s="10" t="s">
        <v>10</v>
      </c>
      <c r="F1596" s="10" t="s">
        <v>2318</v>
      </c>
      <c r="G1596" s="10" t="s">
        <v>12</v>
      </c>
      <c r="H1596" t="s">
        <v>13</v>
      </c>
      <c r="I1596" s="10" t="s">
        <v>14</v>
      </c>
      <c r="J1596" s="10" t="s">
        <v>207</v>
      </c>
    </row>
    <row r="1597" spans="1:10" x14ac:dyDescent="0.3">
      <c r="A1597" s="10">
        <v>196362</v>
      </c>
      <c r="B1597" s="20">
        <v>45031</v>
      </c>
      <c r="C1597" s="10" t="s">
        <v>410</v>
      </c>
      <c r="D1597" s="21">
        <v>3000</v>
      </c>
      <c r="E1597" s="10" t="s">
        <v>10</v>
      </c>
      <c r="F1597" s="10" t="s">
        <v>2329</v>
      </c>
      <c r="G1597" s="10" t="s">
        <v>12</v>
      </c>
      <c r="H1597" t="s">
        <v>17</v>
      </c>
      <c r="I1597" s="10" t="s">
        <v>14</v>
      </c>
      <c r="J1597" s="10" t="s">
        <v>411</v>
      </c>
    </row>
    <row r="1598" spans="1:10" x14ac:dyDescent="0.3">
      <c r="A1598" s="10">
        <v>196359</v>
      </c>
      <c r="B1598" s="20">
        <v>45031</v>
      </c>
      <c r="C1598" s="10" t="s">
        <v>638</v>
      </c>
      <c r="D1598" s="21">
        <v>1000</v>
      </c>
      <c r="E1598" s="10" t="s">
        <v>10</v>
      </c>
      <c r="F1598" s="10" t="s">
        <v>2309</v>
      </c>
      <c r="G1598" s="10" t="s">
        <v>12</v>
      </c>
      <c r="H1598" t="s">
        <v>19</v>
      </c>
      <c r="I1598" s="10" t="s">
        <v>14</v>
      </c>
      <c r="J1598" s="10" t="s">
        <v>639</v>
      </c>
    </row>
    <row r="1599" spans="1:10" x14ac:dyDescent="0.3">
      <c r="A1599" s="10">
        <v>196365</v>
      </c>
      <c r="B1599" s="20">
        <v>45031</v>
      </c>
      <c r="C1599" s="10" t="s">
        <v>640</v>
      </c>
      <c r="D1599" s="21">
        <v>5000</v>
      </c>
      <c r="E1599" s="10" t="s">
        <v>10</v>
      </c>
      <c r="F1599" s="10" t="s">
        <v>2309</v>
      </c>
      <c r="G1599" s="10" t="s">
        <v>12</v>
      </c>
      <c r="H1599" t="s">
        <v>17</v>
      </c>
      <c r="I1599" s="10" t="s">
        <v>14</v>
      </c>
      <c r="J1599" s="10" t="s">
        <v>28</v>
      </c>
    </row>
    <row r="1600" spans="1:10" x14ac:dyDescent="0.3">
      <c r="A1600" s="10">
        <v>196367</v>
      </c>
      <c r="B1600" s="20">
        <v>45031</v>
      </c>
      <c r="C1600" s="10" t="s">
        <v>641</v>
      </c>
      <c r="D1600" s="21">
        <v>10000</v>
      </c>
      <c r="E1600" s="10" t="s">
        <v>10</v>
      </c>
      <c r="F1600" s="10" t="s">
        <v>2309</v>
      </c>
      <c r="G1600" s="10" t="s">
        <v>12</v>
      </c>
      <c r="H1600" t="s">
        <v>19</v>
      </c>
      <c r="I1600" s="10" t="s">
        <v>14</v>
      </c>
      <c r="J1600" s="10" t="s">
        <v>614</v>
      </c>
    </row>
    <row r="1601" spans="1:10" x14ac:dyDescent="0.3">
      <c r="A1601" s="10">
        <v>196358</v>
      </c>
      <c r="B1601" s="20">
        <v>45031</v>
      </c>
      <c r="C1601" s="10" t="s">
        <v>638</v>
      </c>
      <c r="D1601" s="21">
        <v>1000</v>
      </c>
      <c r="E1601" s="10" t="s">
        <v>10</v>
      </c>
      <c r="F1601" s="10" t="s">
        <v>2309</v>
      </c>
      <c r="G1601" s="10" t="s">
        <v>12</v>
      </c>
      <c r="H1601" t="s">
        <v>13</v>
      </c>
      <c r="I1601" s="10" t="s">
        <v>14</v>
      </c>
      <c r="J1601" s="10" t="s">
        <v>626</v>
      </c>
    </row>
    <row r="1602" spans="1:10" x14ac:dyDescent="0.3">
      <c r="A1602" s="10">
        <v>196341</v>
      </c>
      <c r="B1602" s="20">
        <v>45031</v>
      </c>
      <c r="C1602" s="10" t="s">
        <v>512</v>
      </c>
      <c r="D1602" s="21">
        <v>2000</v>
      </c>
      <c r="E1602" s="10" t="s">
        <v>10</v>
      </c>
      <c r="F1602" s="10" t="s">
        <v>2311</v>
      </c>
      <c r="G1602" s="10" t="s">
        <v>12</v>
      </c>
      <c r="H1602" t="s">
        <v>13</v>
      </c>
      <c r="I1602" s="10" t="s">
        <v>14</v>
      </c>
      <c r="J1602" s="10" t="s">
        <v>40</v>
      </c>
    </row>
    <row r="1603" spans="1:10" x14ac:dyDescent="0.3">
      <c r="A1603" s="10">
        <v>196361</v>
      </c>
      <c r="B1603" s="20">
        <v>45031</v>
      </c>
      <c r="C1603" s="10" t="s">
        <v>637</v>
      </c>
      <c r="D1603" s="21">
        <v>5000</v>
      </c>
      <c r="E1603" s="10" t="s">
        <v>10</v>
      </c>
      <c r="F1603" s="10" t="s">
        <v>2309</v>
      </c>
      <c r="G1603" s="10" t="s">
        <v>12</v>
      </c>
      <c r="H1603" t="s">
        <v>17</v>
      </c>
      <c r="I1603" s="10" t="s">
        <v>14</v>
      </c>
      <c r="J1603" s="10" t="s">
        <v>27</v>
      </c>
    </row>
    <row r="1604" spans="1:10" x14ac:dyDescent="0.3">
      <c r="A1604" s="10">
        <v>196360</v>
      </c>
      <c r="B1604" s="20">
        <v>45031</v>
      </c>
      <c r="C1604" s="10" t="s">
        <v>637</v>
      </c>
      <c r="D1604" s="21">
        <v>5000</v>
      </c>
      <c r="E1604" s="10" t="s">
        <v>10</v>
      </c>
      <c r="F1604" s="10" t="s">
        <v>2309</v>
      </c>
      <c r="G1604" s="10" t="s">
        <v>12</v>
      </c>
      <c r="H1604" t="s">
        <v>17</v>
      </c>
      <c r="I1604" s="10" t="s">
        <v>14</v>
      </c>
      <c r="J1604" s="10" t="s">
        <v>82</v>
      </c>
    </row>
    <row r="1605" spans="1:10" x14ac:dyDescent="0.3">
      <c r="A1605" s="10">
        <v>196370</v>
      </c>
      <c r="B1605" s="20">
        <v>45033</v>
      </c>
      <c r="C1605" s="10" t="s">
        <v>640</v>
      </c>
      <c r="D1605" s="21">
        <v>2000</v>
      </c>
      <c r="E1605" s="10" t="s">
        <v>10</v>
      </c>
      <c r="F1605" s="10" t="s">
        <v>2309</v>
      </c>
      <c r="G1605" s="10" t="s">
        <v>12</v>
      </c>
      <c r="H1605" t="s">
        <v>19</v>
      </c>
      <c r="I1605" s="10" t="s">
        <v>14</v>
      </c>
      <c r="J1605" s="10" t="s">
        <v>149</v>
      </c>
    </row>
    <row r="1606" spans="1:10" x14ac:dyDescent="0.3">
      <c r="A1606" s="10">
        <v>196381</v>
      </c>
      <c r="B1606" s="20">
        <v>45033</v>
      </c>
      <c r="C1606" s="10" t="s">
        <v>653</v>
      </c>
      <c r="D1606" s="21">
        <v>2000</v>
      </c>
      <c r="E1606" s="10" t="s">
        <v>10</v>
      </c>
      <c r="F1606" s="10" t="s">
        <v>2309</v>
      </c>
      <c r="G1606" s="10" t="s">
        <v>12</v>
      </c>
      <c r="H1606" t="s">
        <v>13</v>
      </c>
      <c r="I1606" s="10" t="s">
        <v>14</v>
      </c>
      <c r="J1606" s="10" t="s">
        <v>84</v>
      </c>
    </row>
    <row r="1607" spans="1:10" x14ac:dyDescent="0.3">
      <c r="A1607" s="10">
        <v>196377</v>
      </c>
      <c r="B1607" s="20">
        <v>45033</v>
      </c>
      <c r="C1607" s="10" t="s">
        <v>868</v>
      </c>
      <c r="D1607" s="21">
        <v>2000</v>
      </c>
      <c r="E1607" s="10" t="s">
        <v>10</v>
      </c>
      <c r="F1607" s="10" t="s">
        <v>2317</v>
      </c>
      <c r="G1607" s="10" t="s">
        <v>12</v>
      </c>
      <c r="H1607" t="s">
        <v>13</v>
      </c>
      <c r="I1607" s="10" t="s">
        <v>14</v>
      </c>
      <c r="J1607" s="10" t="s">
        <v>63</v>
      </c>
    </row>
    <row r="1608" spans="1:10" x14ac:dyDescent="0.3">
      <c r="A1608" s="10">
        <v>196380</v>
      </c>
      <c r="B1608" s="20">
        <v>45033</v>
      </c>
      <c r="C1608" s="10" t="s">
        <v>877</v>
      </c>
      <c r="D1608" s="21">
        <v>5000</v>
      </c>
      <c r="E1608" s="10" t="s">
        <v>10</v>
      </c>
      <c r="F1608" s="10" t="s">
        <v>2308</v>
      </c>
      <c r="G1608" s="10" t="s">
        <v>12</v>
      </c>
      <c r="H1608" t="s">
        <v>17</v>
      </c>
      <c r="I1608" s="10" t="s">
        <v>14</v>
      </c>
      <c r="J1608" s="10" t="s">
        <v>879</v>
      </c>
    </row>
    <row r="1609" spans="1:10" x14ac:dyDescent="0.3">
      <c r="A1609" s="10">
        <v>196382</v>
      </c>
      <c r="B1609" s="20">
        <v>45033</v>
      </c>
      <c r="C1609" s="10" t="s">
        <v>877</v>
      </c>
      <c r="D1609" s="21">
        <v>5000</v>
      </c>
      <c r="E1609" s="10" t="s">
        <v>10</v>
      </c>
      <c r="F1609" s="10" t="s">
        <v>2308</v>
      </c>
      <c r="G1609" s="10" t="s">
        <v>12</v>
      </c>
      <c r="H1609" t="s">
        <v>17</v>
      </c>
      <c r="I1609" s="10" t="s">
        <v>14</v>
      </c>
      <c r="J1609" s="10" t="s">
        <v>878</v>
      </c>
    </row>
    <row r="1610" spans="1:10" x14ac:dyDescent="0.3">
      <c r="A1610" s="10">
        <v>196378</v>
      </c>
      <c r="B1610" s="20">
        <v>45033</v>
      </c>
      <c r="C1610" s="10" t="s">
        <v>613</v>
      </c>
      <c r="D1610" s="21">
        <v>3500</v>
      </c>
      <c r="E1610" s="10" t="s">
        <v>10</v>
      </c>
      <c r="F1610" s="10" t="s">
        <v>2309</v>
      </c>
      <c r="G1610" s="10" t="s">
        <v>12</v>
      </c>
      <c r="H1610" t="s">
        <v>17</v>
      </c>
      <c r="I1610" s="10" t="s">
        <v>14</v>
      </c>
      <c r="J1610" s="10" t="s">
        <v>258</v>
      </c>
    </row>
    <row r="1611" spans="1:10" x14ac:dyDescent="0.3">
      <c r="A1611" s="10">
        <v>196371</v>
      </c>
      <c r="B1611" s="20">
        <v>45033</v>
      </c>
      <c r="C1611" s="10" t="s">
        <v>649</v>
      </c>
      <c r="D1611" s="21">
        <v>7000</v>
      </c>
      <c r="E1611" s="10" t="s">
        <v>10</v>
      </c>
      <c r="F1611" s="10" t="s">
        <v>2309</v>
      </c>
      <c r="G1611" s="10" t="s">
        <v>12</v>
      </c>
      <c r="H1611" t="s">
        <v>17</v>
      </c>
      <c r="I1611" s="10" t="s">
        <v>14</v>
      </c>
      <c r="J1611" s="10" t="s">
        <v>650</v>
      </c>
    </row>
    <row r="1612" spans="1:10" x14ac:dyDescent="0.3">
      <c r="A1612" s="10">
        <v>196376</v>
      </c>
      <c r="B1612" s="20">
        <v>45033</v>
      </c>
      <c r="C1612" s="10" t="s">
        <v>595</v>
      </c>
      <c r="D1612" s="21">
        <v>2000</v>
      </c>
      <c r="E1612" s="10" t="s">
        <v>10</v>
      </c>
      <c r="F1612" s="10" t="s">
        <v>2311</v>
      </c>
      <c r="G1612" s="10" t="s">
        <v>12</v>
      </c>
      <c r="H1612" t="s">
        <v>17</v>
      </c>
      <c r="I1612" s="10" t="s">
        <v>14</v>
      </c>
      <c r="J1612" s="10" t="s">
        <v>480</v>
      </c>
    </row>
    <row r="1613" spans="1:10" x14ac:dyDescent="0.3">
      <c r="A1613" s="10">
        <v>196375</v>
      </c>
      <c r="B1613" s="20">
        <v>45033</v>
      </c>
      <c r="C1613" s="10" t="s">
        <v>62</v>
      </c>
      <c r="D1613" s="21">
        <v>4000</v>
      </c>
      <c r="E1613" s="10" t="s">
        <v>10</v>
      </c>
      <c r="F1613" s="10" t="s">
        <v>2307</v>
      </c>
      <c r="G1613" s="10" t="s">
        <v>12</v>
      </c>
      <c r="H1613" t="s">
        <v>13</v>
      </c>
      <c r="I1613" s="10" t="s">
        <v>14</v>
      </c>
      <c r="J1613" s="10" t="s">
        <v>63</v>
      </c>
    </row>
    <row r="1614" spans="1:10" x14ac:dyDescent="0.3">
      <c r="A1614" s="10">
        <v>196372</v>
      </c>
      <c r="B1614" s="20">
        <v>45033</v>
      </c>
      <c r="C1614" s="10" t="s">
        <v>651</v>
      </c>
      <c r="D1614" s="21">
        <v>5000</v>
      </c>
      <c r="E1614" s="10" t="s">
        <v>10</v>
      </c>
      <c r="F1614" s="10" t="s">
        <v>2309</v>
      </c>
      <c r="G1614" s="10" t="s">
        <v>12</v>
      </c>
      <c r="H1614" t="s">
        <v>17</v>
      </c>
      <c r="I1614" s="10" t="s">
        <v>14</v>
      </c>
      <c r="J1614" s="10" t="s">
        <v>28</v>
      </c>
    </row>
    <row r="1615" spans="1:10" x14ac:dyDescent="0.3">
      <c r="A1615" s="10">
        <v>196379</v>
      </c>
      <c r="B1615" s="20">
        <v>45033</v>
      </c>
      <c r="C1615" s="10" t="s">
        <v>652</v>
      </c>
      <c r="D1615" s="21">
        <v>10000</v>
      </c>
      <c r="E1615" s="10" t="s">
        <v>10</v>
      </c>
      <c r="F1615" s="10" t="s">
        <v>2309</v>
      </c>
      <c r="G1615" s="10" t="s">
        <v>12</v>
      </c>
      <c r="H1615" t="s">
        <v>19</v>
      </c>
      <c r="I1615" s="10" t="s">
        <v>14</v>
      </c>
      <c r="J1615" s="10" t="s">
        <v>149</v>
      </c>
    </row>
    <row r="1616" spans="1:10" x14ac:dyDescent="0.3">
      <c r="A1616" s="10">
        <v>196374</v>
      </c>
      <c r="B1616" s="20">
        <v>45033</v>
      </c>
      <c r="C1616" s="10" t="s">
        <v>651</v>
      </c>
      <c r="D1616" s="21">
        <v>5000</v>
      </c>
      <c r="E1616" s="10" t="s">
        <v>10</v>
      </c>
      <c r="F1616" s="10" t="s">
        <v>2309</v>
      </c>
      <c r="G1616" s="10" t="s">
        <v>12</v>
      </c>
      <c r="H1616" t="s">
        <v>17</v>
      </c>
      <c r="I1616" s="10" t="s">
        <v>14</v>
      </c>
      <c r="J1616" s="10" t="s">
        <v>258</v>
      </c>
    </row>
    <row r="1617" spans="1:10" x14ac:dyDescent="0.3">
      <c r="A1617" s="10">
        <v>196373</v>
      </c>
      <c r="B1617" s="20">
        <v>45033</v>
      </c>
      <c r="C1617" s="10" t="s">
        <v>651</v>
      </c>
      <c r="D1617" s="21">
        <v>5000</v>
      </c>
      <c r="E1617" s="10" t="s">
        <v>10</v>
      </c>
      <c r="F1617" s="10" t="s">
        <v>2309</v>
      </c>
      <c r="G1617" s="10" t="s">
        <v>12</v>
      </c>
      <c r="H1617" t="s">
        <v>17</v>
      </c>
      <c r="I1617" s="10" t="s">
        <v>14</v>
      </c>
      <c r="J1617" s="10" t="s">
        <v>82</v>
      </c>
    </row>
    <row r="1618" spans="1:10" x14ac:dyDescent="0.3">
      <c r="A1618" s="10">
        <v>196394</v>
      </c>
      <c r="B1618" s="20">
        <v>45034</v>
      </c>
      <c r="C1618" s="10" t="s">
        <v>648</v>
      </c>
      <c r="D1618" s="21">
        <v>3000</v>
      </c>
      <c r="E1618" s="10" t="s">
        <v>10</v>
      </c>
      <c r="F1618" s="10" t="s">
        <v>2309</v>
      </c>
      <c r="G1618" s="10" t="s">
        <v>12</v>
      </c>
      <c r="H1618" t="s">
        <v>13</v>
      </c>
      <c r="I1618" s="10" t="s">
        <v>14</v>
      </c>
      <c r="J1618" s="10" t="s">
        <v>84</v>
      </c>
    </row>
    <row r="1619" spans="1:10" x14ac:dyDescent="0.3">
      <c r="A1619" s="10">
        <v>196388</v>
      </c>
      <c r="B1619" s="20">
        <v>45034</v>
      </c>
      <c r="C1619" s="10" t="s">
        <v>657</v>
      </c>
      <c r="D1619" s="21">
        <v>2000</v>
      </c>
      <c r="E1619" s="10" t="s">
        <v>10</v>
      </c>
      <c r="F1619" s="10" t="s">
        <v>2309</v>
      </c>
      <c r="G1619" s="10" t="s">
        <v>12</v>
      </c>
      <c r="H1619" t="s">
        <v>13</v>
      </c>
      <c r="I1619" s="10" t="s">
        <v>14</v>
      </c>
      <c r="J1619" s="10" t="s">
        <v>82</v>
      </c>
    </row>
    <row r="1620" spans="1:10" x14ac:dyDescent="0.3">
      <c r="A1620" s="10">
        <v>196395</v>
      </c>
      <c r="B1620" s="20">
        <v>45034</v>
      </c>
      <c r="C1620" s="10" t="s">
        <v>658</v>
      </c>
      <c r="D1620" s="21">
        <v>6500</v>
      </c>
      <c r="E1620" s="10" t="s">
        <v>10</v>
      </c>
      <c r="F1620" s="10" t="s">
        <v>2309</v>
      </c>
      <c r="G1620" s="10" t="s">
        <v>88</v>
      </c>
      <c r="H1620" t="s">
        <v>17</v>
      </c>
      <c r="I1620" s="10" t="s">
        <v>14</v>
      </c>
      <c r="J1620" s="10" t="s">
        <v>624</v>
      </c>
    </row>
    <row r="1621" spans="1:10" x14ac:dyDescent="0.3">
      <c r="A1621" s="10">
        <v>196391</v>
      </c>
      <c r="B1621" s="20">
        <v>45034</v>
      </c>
      <c r="C1621" s="10" t="s">
        <v>645</v>
      </c>
      <c r="D1621" s="21">
        <v>10000</v>
      </c>
      <c r="E1621" s="10" t="s">
        <v>10</v>
      </c>
      <c r="F1621" s="10" t="s">
        <v>2309</v>
      </c>
      <c r="G1621" s="10" t="s">
        <v>12</v>
      </c>
      <c r="H1621" t="s">
        <v>13</v>
      </c>
      <c r="I1621" s="10" t="s">
        <v>14</v>
      </c>
      <c r="J1621" s="10" t="s">
        <v>28</v>
      </c>
    </row>
    <row r="1622" spans="1:10" x14ac:dyDescent="0.3">
      <c r="A1622" s="10">
        <v>196392</v>
      </c>
      <c r="B1622" s="20">
        <v>45034</v>
      </c>
      <c r="C1622" s="10" t="s">
        <v>645</v>
      </c>
      <c r="D1622" s="21">
        <v>5000</v>
      </c>
      <c r="E1622" s="10" t="s">
        <v>10</v>
      </c>
      <c r="F1622" s="10" t="s">
        <v>2309</v>
      </c>
      <c r="G1622" s="10" t="s">
        <v>12</v>
      </c>
      <c r="H1622" t="s">
        <v>19</v>
      </c>
      <c r="I1622" s="10" t="s">
        <v>14</v>
      </c>
      <c r="J1622" s="10" t="s">
        <v>646</v>
      </c>
    </row>
    <row r="1623" spans="1:10" x14ac:dyDescent="0.3">
      <c r="A1623" s="10">
        <v>196393</v>
      </c>
      <c r="B1623" s="20">
        <v>45034</v>
      </c>
      <c r="C1623" s="10" t="s">
        <v>647</v>
      </c>
      <c r="D1623" s="21">
        <v>2500</v>
      </c>
      <c r="E1623" s="10" t="s">
        <v>10</v>
      </c>
      <c r="F1623" s="10" t="s">
        <v>2309</v>
      </c>
      <c r="G1623" s="10" t="s">
        <v>12</v>
      </c>
      <c r="H1623" t="s">
        <v>13</v>
      </c>
      <c r="I1623" s="10" t="s">
        <v>14</v>
      </c>
      <c r="J1623" s="10" t="s">
        <v>84</v>
      </c>
    </row>
    <row r="1624" spans="1:10" x14ac:dyDescent="0.3">
      <c r="A1624" s="10">
        <v>196384</v>
      </c>
      <c r="B1624" s="20">
        <v>45034</v>
      </c>
      <c r="C1624" s="10" t="s">
        <v>866</v>
      </c>
      <c r="D1624" s="21">
        <v>2000</v>
      </c>
      <c r="E1624" s="10" t="s">
        <v>10</v>
      </c>
      <c r="F1624" s="10" t="s">
        <v>2317</v>
      </c>
      <c r="G1624" s="10" t="s">
        <v>88</v>
      </c>
      <c r="H1624" t="s">
        <v>17</v>
      </c>
      <c r="I1624" s="10" t="s">
        <v>14</v>
      </c>
      <c r="J1624" s="10" t="s">
        <v>63</v>
      </c>
    </row>
    <row r="1625" spans="1:10" x14ac:dyDescent="0.3">
      <c r="A1625" s="10">
        <v>196385</v>
      </c>
      <c r="B1625" s="20">
        <v>45034</v>
      </c>
      <c r="C1625" s="10" t="s">
        <v>866</v>
      </c>
      <c r="D1625" s="21">
        <v>2000</v>
      </c>
      <c r="E1625" s="10" t="s">
        <v>10</v>
      </c>
      <c r="F1625" s="10" t="s">
        <v>2317</v>
      </c>
      <c r="G1625" s="10" t="s">
        <v>88</v>
      </c>
      <c r="H1625" t="s">
        <v>17</v>
      </c>
      <c r="I1625" s="10" t="s">
        <v>14</v>
      </c>
      <c r="J1625" s="10" t="s">
        <v>860</v>
      </c>
    </row>
    <row r="1626" spans="1:10" x14ac:dyDescent="0.3">
      <c r="A1626" s="10">
        <v>196386</v>
      </c>
      <c r="B1626" s="20">
        <v>45034</v>
      </c>
      <c r="C1626" s="10" t="s">
        <v>866</v>
      </c>
      <c r="D1626" s="21">
        <v>2000</v>
      </c>
      <c r="E1626" s="10" t="s">
        <v>10</v>
      </c>
      <c r="F1626" s="10" t="s">
        <v>2317</v>
      </c>
      <c r="G1626" s="10" t="s">
        <v>88</v>
      </c>
      <c r="H1626" t="s">
        <v>17</v>
      </c>
      <c r="I1626" s="10" t="s">
        <v>14</v>
      </c>
      <c r="J1626" s="10" t="s">
        <v>867</v>
      </c>
    </row>
    <row r="1627" spans="1:10" x14ac:dyDescent="0.3">
      <c r="A1627" s="10">
        <v>196396</v>
      </c>
      <c r="B1627" s="20">
        <v>45034</v>
      </c>
      <c r="C1627" s="10" t="s">
        <v>658</v>
      </c>
      <c r="D1627" s="21">
        <v>6500</v>
      </c>
      <c r="E1627" s="10" t="s">
        <v>10</v>
      </c>
      <c r="F1627" s="10" t="s">
        <v>2309</v>
      </c>
      <c r="G1627" s="10" t="s">
        <v>88</v>
      </c>
      <c r="H1627" t="s">
        <v>17</v>
      </c>
      <c r="I1627" s="10" t="s">
        <v>14</v>
      </c>
      <c r="J1627" s="10" t="s">
        <v>36</v>
      </c>
    </row>
    <row r="1628" spans="1:10" x14ac:dyDescent="0.3">
      <c r="A1628" s="10">
        <v>196405</v>
      </c>
      <c r="B1628" s="20">
        <v>45034</v>
      </c>
      <c r="C1628" s="10" t="s">
        <v>659</v>
      </c>
      <c r="D1628" s="21">
        <v>5000</v>
      </c>
      <c r="E1628" s="10" t="s">
        <v>10</v>
      </c>
      <c r="F1628" s="10" t="s">
        <v>2309</v>
      </c>
      <c r="G1628" s="10" t="s">
        <v>12</v>
      </c>
      <c r="H1628" t="s">
        <v>13</v>
      </c>
      <c r="I1628" s="10" t="s">
        <v>14</v>
      </c>
      <c r="J1628" s="10" t="s">
        <v>149</v>
      </c>
    </row>
    <row r="1629" spans="1:10" x14ac:dyDescent="0.3">
      <c r="A1629" s="10">
        <v>196406</v>
      </c>
      <c r="B1629" s="20">
        <v>45034</v>
      </c>
      <c r="C1629" s="10" t="s">
        <v>659</v>
      </c>
      <c r="D1629" s="21">
        <v>5000</v>
      </c>
      <c r="E1629" s="10" t="s">
        <v>10</v>
      </c>
      <c r="F1629" s="10" t="s">
        <v>2309</v>
      </c>
      <c r="G1629" s="10" t="s">
        <v>12</v>
      </c>
      <c r="H1629" t="s">
        <v>13</v>
      </c>
      <c r="I1629" s="10" t="s">
        <v>14</v>
      </c>
      <c r="J1629" s="10" t="s">
        <v>660</v>
      </c>
    </row>
    <row r="1630" spans="1:10" x14ac:dyDescent="0.3">
      <c r="A1630" s="10">
        <v>196397</v>
      </c>
      <c r="B1630" s="20">
        <v>45034</v>
      </c>
      <c r="C1630" s="10" t="s">
        <v>68</v>
      </c>
      <c r="D1630" s="21">
        <v>5000</v>
      </c>
      <c r="E1630" s="10" t="s">
        <v>10</v>
      </c>
      <c r="F1630" s="10" t="s">
        <v>2307</v>
      </c>
      <c r="G1630" s="10" t="s">
        <v>12</v>
      </c>
      <c r="H1630" t="s">
        <v>13</v>
      </c>
      <c r="I1630" s="10" t="s">
        <v>14</v>
      </c>
      <c r="J1630" s="10" t="s">
        <v>69</v>
      </c>
    </row>
    <row r="1631" spans="1:10" x14ac:dyDescent="0.3">
      <c r="A1631" s="10">
        <v>196387</v>
      </c>
      <c r="B1631" s="20">
        <v>45034</v>
      </c>
      <c r="C1631" s="10" t="s">
        <v>412</v>
      </c>
      <c r="D1631" s="21">
        <v>3000</v>
      </c>
      <c r="E1631" s="10" t="s">
        <v>10</v>
      </c>
      <c r="F1631" s="10" t="s">
        <v>2329</v>
      </c>
      <c r="G1631" s="10" t="s">
        <v>12</v>
      </c>
      <c r="H1631" t="s">
        <v>17</v>
      </c>
      <c r="I1631" s="10" t="s">
        <v>14</v>
      </c>
      <c r="J1631" s="10" t="s">
        <v>395</v>
      </c>
    </row>
    <row r="1632" spans="1:10" x14ac:dyDescent="0.3">
      <c r="A1632" s="10">
        <v>196383</v>
      </c>
      <c r="B1632" s="20">
        <v>45034</v>
      </c>
      <c r="C1632" s="10" t="s">
        <v>412</v>
      </c>
      <c r="D1632" s="21">
        <v>3000</v>
      </c>
      <c r="E1632" s="10" t="s">
        <v>10</v>
      </c>
      <c r="F1632" s="10" t="s">
        <v>2329</v>
      </c>
      <c r="G1632" s="10" t="s">
        <v>12</v>
      </c>
      <c r="H1632" t="s">
        <v>17</v>
      </c>
      <c r="I1632" s="10" t="s">
        <v>14</v>
      </c>
      <c r="J1632" s="10" t="s">
        <v>222</v>
      </c>
    </row>
    <row r="1633" spans="1:10" x14ac:dyDescent="0.3">
      <c r="A1633" s="10">
        <v>196404</v>
      </c>
      <c r="B1633" s="20">
        <v>45034</v>
      </c>
      <c r="C1633" s="10" t="s">
        <v>67</v>
      </c>
      <c r="D1633" s="21">
        <v>2000</v>
      </c>
      <c r="E1633" s="10" t="s">
        <v>10</v>
      </c>
      <c r="F1633" s="10" t="s">
        <v>2307</v>
      </c>
      <c r="G1633" s="10" t="s">
        <v>12</v>
      </c>
      <c r="H1633" t="s">
        <v>13</v>
      </c>
      <c r="I1633" s="10" t="s">
        <v>14</v>
      </c>
      <c r="J1633" s="10" t="s">
        <v>22</v>
      </c>
    </row>
    <row r="1634" spans="1:10" x14ac:dyDescent="0.3">
      <c r="A1634" s="10">
        <v>196399</v>
      </c>
      <c r="B1634" s="20">
        <v>45034</v>
      </c>
      <c r="C1634" s="10" t="s">
        <v>64</v>
      </c>
      <c r="D1634" s="21">
        <v>2000</v>
      </c>
      <c r="E1634" s="10" t="s">
        <v>10</v>
      </c>
      <c r="F1634" s="10" t="s">
        <v>2307</v>
      </c>
      <c r="G1634" s="10" t="s">
        <v>12</v>
      </c>
      <c r="H1634" t="s">
        <v>13</v>
      </c>
      <c r="I1634" s="10" t="s">
        <v>14</v>
      </c>
      <c r="J1634" s="10" t="s">
        <v>66</v>
      </c>
    </row>
    <row r="1635" spans="1:10" x14ac:dyDescent="0.3">
      <c r="A1635" s="10">
        <v>196398</v>
      </c>
      <c r="B1635" s="20">
        <v>45034</v>
      </c>
      <c r="C1635" s="10" t="s">
        <v>64</v>
      </c>
      <c r="D1635" s="21">
        <v>3000</v>
      </c>
      <c r="E1635" s="10" t="s">
        <v>10</v>
      </c>
      <c r="F1635" s="10" t="s">
        <v>2307</v>
      </c>
      <c r="G1635" s="10" t="s">
        <v>12</v>
      </c>
      <c r="H1635" t="s">
        <v>13</v>
      </c>
      <c r="I1635" s="10" t="s">
        <v>14</v>
      </c>
      <c r="J1635" s="10" t="s">
        <v>65</v>
      </c>
    </row>
    <row r="1636" spans="1:10" x14ac:dyDescent="0.3">
      <c r="A1636" s="10">
        <v>196403</v>
      </c>
      <c r="B1636" s="20">
        <v>45034</v>
      </c>
      <c r="C1636" s="10" t="s">
        <v>67</v>
      </c>
      <c r="D1636" s="21">
        <v>2000</v>
      </c>
      <c r="E1636" s="10" t="s">
        <v>10</v>
      </c>
      <c r="F1636" s="10" t="s">
        <v>2307</v>
      </c>
      <c r="G1636" s="10" t="s">
        <v>12</v>
      </c>
      <c r="H1636" t="s">
        <v>13</v>
      </c>
      <c r="I1636" s="10" t="s">
        <v>14</v>
      </c>
      <c r="J1636" s="10" t="s">
        <v>65</v>
      </c>
    </row>
    <row r="1637" spans="1:10" x14ac:dyDescent="0.3">
      <c r="A1637" s="10">
        <v>196408</v>
      </c>
      <c r="B1637" s="20">
        <v>45034</v>
      </c>
      <c r="C1637" s="10" t="s">
        <v>592</v>
      </c>
      <c r="D1637" s="21">
        <v>1500</v>
      </c>
      <c r="E1637" s="10" t="s">
        <v>10</v>
      </c>
      <c r="F1637" s="10" t="s">
        <v>2311</v>
      </c>
      <c r="G1637" s="10" t="s">
        <v>12</v>
      </c>
      <c r="H1637" t="s">
        <v>13</v>
      </c>
      <c r="I1637" s="10" t="s">
        <v>14</v>
      </c>
      <c r="J1637" s="10" t="s">
        <v>40</v>
      </c>
    </row>
    <row r="1638" spans="1:10" x14ac:dyDescent="0.3">
      <c r="A1638" s="10">
        <v>196389</v>
      </c>
      <c r="B1638" s="20">
        <v>45034</v>
      </c>
      <c r="C1638" s="10" t="s">
        <v>645</v>
      </c>
      <c r="D1638" s="21">
        <v>10000</v>
      </c>
      <c r="E1638" s="10" t="s">
        <v>10</v>
      </c>
      <c r="F1638" s="10" t="s">
        <v>2309</v>
      </c>
      <c r="G1638" s="10" t="s">
        <v>12</v>
      </c>
      <c r="H1638" t="s">
        <v>13</v>
      </c>
      <c r="I1638" s="10" t="s">
        <v>14</v>
      </c>
      <c r="J1638" s="10" t="s">
        <v>85</v>
      </c>
    </row>
    <row r="1639" spans="1:10" x14ac:dyDescent="0.3">
      <c r="A1639" s="10">
        <v>196390</v>
      </c>
      <c r="B1639" s="20">
        <v>45034</v>
      </c>
      <c r="C1639" s="10" t="s">
        <v>645</v>
      </c>
      <c r="D1639" s="21">
        <v>10000</v>
      </c>
      <c r="E1639" s="10" t="s">
        <v>10</v>
      </c>
      <c r="F1639" s="10" t="s">
        <v>2309</v>
      </c>
      <c r="G1639" s="10" t="s">
        <v>12</v>
      </c>
      <c r="H1639" t="s">
        <v>13</v>
      </c>
      <c r="I1639" s="10" t="s">
        <v>14</v>
      </c>
      <c r="J1639" s="10" t="s">
        <v>258</v>
      </c>
    </row>
    <row r="1640" spans="1:10" x14ac:dyDescent="0.3">
      <c r="A1640" s="10">
        <v>196407</v>
      </c>
      <c r="B1640" s="20">
        <v>45034</v>
      </c>
      <c r="C1640" s="10" t="s">
        <v>591</v>
      </c>
      <c r="D1640" s="21">
        <v>1000</v>
      </c>
      <c r="E1640" s="10" t="s">
        <v>10</v>
      </c>
      <c r="F1640" s="10" t="s">
        <v>2311</v>
      </c>
      <c r="G1640" s="10" t="s">
        <v>12</v>
      </c>
      <c r="H1640" t="s">
        <v>17</v>
      </c>
      <c r="I1640" s="10" t="s">
        <v>14</v>
      </c>
      <c r="J1640" s="10" t="s">
        <v>480</v>
      </c>
    </row>
    <row r="1641" spans="1:10" x14ac:dyDescent="0.3">
      <c r="A1641" s="10">
        <v>196400</v>
      </c>
      <c r="B1641" s="20">
        <v>45034</v>
      </c>
      <c r="C1641" s="10" t="s">
        <v>413</v>
      </c>
      <c r="D1641" s="21">
        <v>2000</v>
      </c>
      <c r="E1641" s="10" t="s">
        <v>10</v>
      </c>
      <c r="F1641" s="10" t="s">
        <v>2329</v>
      </c>
      <c r="G1641" s="10" t="s">
        <v>12</v>
      </c>
      <c r="H1641" t="s">
        <v>17</v>
      </c>
      <c r="I1641" s="10" t="s">
        <v>14</v>
      </c>
      <c r="J1641" s="10" t="s">
        <v>222</v>
      </c>
    </row>
    <row r="1642" spans="1:10" x14ac:dyDescent="0.3">
      <c r="A1642" s="10">
        <v>196401</v>
      </c>
      <c r="B1642" s="20">
        <v>45034</v>
      </c>
      <c r="C1642" s="10" t="s">
        <v>413</v>
      </c>
      <c r="D1642" s="21">
        <v>2000</v>
      </c>
      <c r="E1642" s="10" t="s">
        <v>10</v>
      </c>
      <c r="F1642" s="10" t="s">
        <v>2329</v>
      </c>
      <c r="G1642" s="10" t="s">
        <v>12</v>
      </c>
      <c r="H1642" t="s">
        <v>19</v>
      </c>
      <c r="I1642" s="10" t="s">
        <v>14</v>
      </c>
      <c r="J1642" s="10" t="s">
        <v>414</v>
      </c>
    </row>
    <row r="1643" spans="1:10" x14ac:dyDescent="0.3">
      <c r="A1643" s="10">
        <v>196402</v>
      </c>
      <c r="B1643" s="20">
        <v>45034</v>
      </c>
      <c r="C1643" s="10" t="s">
        <v>413</v>
      </c>
      <c r="D1643" s="21">
        <v>2000</v>
      </c>
      <c r="E1643" s="10" t="s">
        <v>10</v>
      </c>
      <c r="F1643" s="10" t="s">
        <v>2329</v>
      </c>
      <c r="G1643" s="10" t="s">
        <v>12</v>
      </c>
      <c r="H1643" t="s">
        <v>13</v>
      </c>
      <c r="I1643" s="10" t="s">
        <v>14</v>
      </c>
      <c r="J1643" s="10" t="s">
        <v>401</v>
      </c>
    </row>
    <row r="1644" spans="1:10" x14ac:dyDescent="0.3">
      <c r="A1644" s="10">
        <v>196420</v>
      </c>
      <c r="B1644" s="20">
        <v>45035</v>
      </c>
      <c r="C1644" s="10" t="s">
        <v>655</v>
      </c>
      <c r="D1644" s="21">
        <v>2500</v>
      </c>
      <c r="E1644" s="10" t="s">
        <v>10</v>
      </c>
      <c r="F1644" s="10" t="s">
        <v>2309</v>
      </c>
      <c r="G1644" s="10" t="s">
        <v>12</v>
      </c>
      <c r="H1644" t="s">
        <v>13</v>
      </c>
      <c r="I1644" s="10" t="s">
        <v>14</v>
      </c>
      <c r="J1644" s="10" t="s">
        <v>626</v>
      </c>
    </row>
    <row r="1645" spans="1:10" x14ac:dyDescent="0.3">
      <c r="A1645" s="10">
        <v>196412</v>
      </c>
      <c r="B1645" s="20">
        <v>45035</v>
      </c>
      <c r="C1645" s="10" t="s">
        <v>594</v>
      </c>
      <c r="D1645" s="21">
        <v>2000</v>
      </c>
      <c r="E1645" s="10" t="s">
        <v>10</v>
      </c>
      <c r="F1645" s="10" t="s">
        <v>2311</v>
      </c>
      <c r="G1645" s="10" t="s">
        <v>12</v>
      </c>
      <c r="H1645" t="s">
        <v>17</v>
      </c>
      <c r="I1645" s="10" t="s">
        <v>14</v>
      </c>
      <c r="J1645" s="10" t="s">
        <v>585</v>
      </c>
    </row>
    <row r="1646" spans="1:10" x14ac:dyDescent="0.3">
      <c r="A1646" s="10">
        <v>196416</v>
      </c>
      <c r="B1646" s="20">
        <v>45035</v>
      </c>
      <c r="C1646" s="10" t="s">
        <v>656</v>
      </c>
      <c r="D1646" s="21">
        <v>2500</v>
      </c>
      <c r="E1646" s="10" t="s">
        <v>10</v>
      </c>
      <c r="F1646" s="10" t="s">
        <v>2309</v>
      </c>
      <c r="G1646" s="10" t="s">
        <v>12</v>
      </c>
      <c r="H1646" t="s">
        <v>17</v>
      </c>
      <c r="I1646" s="10" t="s">
        <v>14</v>
      </c>
      <c r="J1646" s="10" t="s">
        <v>82</v>
      </c>
    </row>
    <row r="1647" spans="1:10" x14ac:dyDescent="0.3">
      <c r="A1647" s="10">
        <v>196417</v>
      </c>
      <c r="B1647" s="20">
        <v>45035</v>
      </c>
      <c r="C1647" s="10" t="s">
        <v>865</v>
      </c>
      <c r="D1647" s="21">
        <v>1500</v>
      </c>
      <c r="E1647" s="10" t="s">
        <v>10</v>
      </c>
      <c r="F1647" s="10" t="s">
        <v>2317</v>
      </c>
      <c r="G1647" s="10" t="s">
        <v>12</v>
      </c>
      <c r="H1647" t="s">
        <v>13</v>
      </c>
      <c r="I1647" s="10" t="s">
        <v>14</v>
      </c>
      <c r="J1647" s="10" t="s">
        <v>63</v>
      </c>
    </row>
    <row r="1648" spans="1:10" x14ac:dyDescent="0.3">
      <c r="A1648" s="10">
        <v>196415</v>
      </c>
      <c r="B1648" s="20">
        <v>45035</v>
      </c>
      <c r="C1648" s="10" t="s">
        <v>656</v>
      </c>
      <c r="D1648" s="21">
        <v>2500</v>
      </c>
      <c r="E1648" s="10" t="s">
        <v>10</v>
      </c>
      <c r="F1648" s="10" t="s">
        <v>2309</v>
      </c>
      <c r="G1648" s="10" t="s">
        <v>12</v>
      </c>
      <c r="H1648" t="s">
        <v>17</v>
      </c>
      <c r="I1648" s="10" t="s">
        <v>14</v>
      </c>
      <c r="J1648" s="10" t="s">
        <v>27</v>
      </c>
    </row>
    <row r="1649" spans="1:10" x14ac:dyDescent="0.3">
      <c r="A1649" s="10">
        <v>196418</v>
      </c>
      <c r="B1649" s="20">
        <v>45035</v>
      </c>
      <c r="C1649" s="10" t="s">
        <v>371</v>
      </c>
      <c r="D1649" s="21">
        <v>2500</v>
      </c>
      <c r="E1649" s="10" t="s">
        <v>10</v>
      </c>
      <c r="F1649" s="10" t="s">
        <v>2318</v>
      </c>
      <c r="G1649" s="10" t="s">
        <v>12</v>
      </c>
      <c r="H1649" t="s">
        <v>13</v>
      </c>
      <c r="I1649" s="10" t="s">
        <v>14</v>
      </c>
      <c r="J1649" s="10" t="s">
        <v>85</v>
      </c>
    </row>
    <row r="1650" spans="1:10" x14ac:dyDescent="0.3">
      <c r="A1650" s="10">
        <v>196419</v>
      </c>
      <c r="B1650" s="20">
        <v>45035</v>
      </c>
      <c r="C1650" s="10" t="s">
        <v>371</v>
      </c>
      <c r="D1650" s="21">
        <v>2500</v>
      </c>
      <c r="E1650" s="10" t="s">
        <v>10</v>
      </c>
      <c r="F1650" s="10" t="s">
        <v>2318</v>
      </c>
      <c r="G1650" s="10" t="s">
        <v>12</v>
      </c>
      <c r="H1650" t="s">
        <v>13</v>
      </c>
      <c r="I1650" s="10" t="s">
        <v>14</v>
      </c>
      <c r="J1650" s="10" t="s">
        <v>177</v>
      </c>
    </row>
    <row r="1651" spans="1:10" x14ac:dyDescent="0.3">
      <c r="A1651" s="10">
        <v>196413</v>
      </c>
      <c r="B1651" s="20">
        <v>45035</v>
      </c>
      <c r="C1651" s="10" t="s">
        <v>70</v>
      </c>
      <c r="D1651" s="21">
        <v>15000</v>
      </c>
      <c r="E1651" s="10" t="s">
        <v>10</v>
      </c>
      <c r="F1651" s="10" t="s">
        <v>2307</v>
      </c>
      <c r="G1651" s="10" t="s">
        <v>12</v>
      </c>
      <c r="H1651" t="s">
        <v>17</v>
      </c>
      <c r="I1651" s="10" t="s">
        <v>14</v>
      </c>
      <c r="J1651" s="10" t="s">
        <v>71</v>
      </c>
    </row>
    <row r="1652" spans="1:10" x14ac:dyDescent="0.3">
      <c r="A1652" s="10">
        <v>196414</v>
      </c>
      <c r="B1652" s="20">
        <v>45035</v>
      </c>
      <c r="C1652" s="10" t="s">
        <v>372</v>
      </c>
      <c r="D1652" s="21">
        <v>2000</v>
      </c>
      <c r="E1652" s="10" t="s">
        <v>10</v>
      </c>
      <c r="F1652" s="10" t="s">
        <v>2318</v>
      </c>
      <c r="G1652" s="10" t="s">
        <v>12</v>
      </c>
      <c r="H1652" t="s">
        <v>13</v>
      </c>
      <c r="I1652" s="10" t="s">
        <v>14</v>
      </c>
      <c r="J1652" s="10" t="s">
        <v>306</v>
      </c>
    </row>
    <row r="1653" spans="1:10" x14ac:dyDescent="0.3">
      <c r="A1653" s="10">
        <v>196411</v>
      </c>
      <c r="B1653" s="20">
        <v>45035</v>
      </c>
      <c r="C1653" s="10" t="s">
        <v>594</v>
      </c>
      <c r="D1653" s="21">
        <v>2000</v>
      </c>
      <c r="E1653" s="10" t="s">
        <v>10</v>
      </c>
      <c r="F1653" s="10" t="s">
        <v>2311</v>
      </c>
      <c r="G1653" s="10" t="s">
        <v>12</v>
      </c>
      <c r="H1653" t="s">
        <v>17</v>
      </c>
      <c r="I1653" s="10" t="s">
        <v>14</v>
      </c>
      <c r="J1653" s="10" t="s">
        <v>40</v>
      </c>
    </row>
    <row r="1654" spans="1:10" x14ac:dyDescent="0.3">
      <c r="A1654" s="10">
        <v>196410</v>
      </c>
      <c r="B1654" s="20">
        <v>45035</v>
      </c>
      <c r="C1654" s="10" t="s">
        <v>594</v>
      </c>
      <c r="D1654" s="21">
        <v>3000</v>
      </c>
      <c r="E1654" s="10" t="s">
        <v>10</v>
      </c>
      <c r="F1654" s="10" t="s">
        <v>2311</v>
      </c>
      <c r="G1654" s="10" t="s">
        <v>12</v>
      </c>
      <c r="H1654" t="s">
        <v>17</v>
      </c>
      <c r="I1654" s="10" t="s">
        <v>14</v>
      </c>
      <c r="J1654" s="10" t="s">
        <v>480</v>
      </c>
    </row>
    <row r="1655" spans="1:10" x14ac:dyDescent="0.3">
      <c r="A1655" s="10">
        <v>196409</v>
      </c>
      <c r="B1655" s="20">
        <v>45035</v>
      </c>
      <c r="C1655" s="10" t="s">
        <v>593</v>
      </c>
      <c r="D1655" s="21">
        <v>2000</v>
      </c>
      <c r="E1655" s="10" t="s">
        <v>10</v>
      </c>
      <c r="F1655" s="10" t="s">
        <v>2311</v>
      </c>
      <c r="G1655" s="10" t="s">
        <v>12</v>
      </c>
      <c r="H1655" t="s">
        <v>17</v>
      </c>
      <c r="I1655" s="10" t="s">
        <v>14</v>
      </c>
      <c r="J1655" s="10" t="s">
        <v>480</v>
      </c>
    </row>
    <row r="1656" spans="1:10" x14ac:dyDescent="0.3">
      <c r="A1656" s="10">
        <v>196429</v>
      </c>
      <c r="B1656" s="20">
        <v>45036</v>
      </c>
      <c r="C1656" s="10" t="s">
        <v>654</v>
      </c>
      <c r="D1656" s="21">
        <v>5000</v>
      </c>
      <c r="E1656" s="10" t="s">
        <v>10</v>
      </c>
      <c r="F1656" s="10" t="s">
        <v>2309</v>
      </c>
      <c r="G1656" s="10" t="s">
        <v>12</v>
      </c>
      <c r="H1656" t="s">
        <v>17</v>
      </c>
      <c r="I1656" s="10" t="s">
        <v>14</v>
      </c>
      <c r="J1656" s="10" t="s">
        <v>28</v>
      </c>
    </row>
    <row r="1657" spans="1:10" x14ac:dyDescent="0.3">
      <c r="A1657" s="10">
        <v>196426</v>
      </c>
      <c r="B1657" s="20">
        <v>45036</v>
      </c>
      <c r="C1657" s="10" t="s">
        <v>582</v>
      </c>
      <c r="D1657" s="21">
        <v>2500</v>
      </c>
      <c r="E1657" s="10" t="s">
        <v>10</v>
      </c>
      <c r="F1657" s="10" t="s">
        <v>2311</v>
      </c>
      <c r="G1657" s="10" t="s">
        <v>12</v>
      </c>
      <c r="H1657" t="s">
        <v>13</v>
      </c>
      <c r="I1657" s="10" t="s">
        <v>14</v>
      </c>
      <c r="J1657" s="10" t="s">
        <v>480</v>
      </c>
    </row>
    <row r="1658" spans="1:10" x14ac:dyDescent="0.3">
      <c r="A1658" s="10">
        <v>196427</v>
      </c>
      <c r="B1658" s="20">
        <v>45036</v>
      </c>
      <c r="C1658" s="10" t="s">
        <v>582</v>
      </c>
      <c r="D1658" s="21">
        <v>2500</v>
      </c>
      <c r="E1658" s="10" t="s">
        <v>10</v>
      </c>
      <c r="F1658" s="10" t="s">
        <v>2311</v>
      </c>
      <c r="G1658" s="10" t="s">
        <v>12</v>
      </c>
      <c r="H1658" t="s">
        <v>13</v>
      </c>
      <c r="I1658" s="10" t="s">
        <v>14</v>
      </c>
      <c r="J1658" s="10" t="s">
        <v>40</v>
      </c>
    </row>
    <row r="1659" spans="1:10" x14ac:dyDescent="0.3">
      <c r="A1659" s="10">
        <v>196422</v>
      </c>
      <c r="B1659" s="20">
        <v>45036</v>
      </c>
      <c r="C1659" s="10" t="s">
        <v>864</v>
      </c>
      <c r="D1659" s="21">
        <v>2500</v>
      </c>
      <c r="E1659" s="10" t="s">
        <v>10</v>
      </c>
      <c r="F1659" s="10" t="s">
        <v>2317</v>
      </c>
      <c r="G1659" s="10" t="s">
        <v>88</v>
      </c>
      <c r="H1659" t="s">
        <v>17</v>
      </c>
      <c r="I1659" s="10" t="s">
        <v>14</v>
      </c>
      <c r="J1659" s="10" t="s">
        <v>63</v>
      </c>
    </row>
    <row r="1660" spans="1:10" x14ac:dyDescent="0.3">
      <c r="A1660" s="10">
        <v>196421</v>
      </c>
      <c r="B1660" s="20">
        <v>45036</v>
      </c>
      <c r="C1660" s="10" t="s">
        <v>864</v>
      </c>
      <c r="D1660" s="21">
        <v>2500</v>
      </c>
      <c r="E1660" s="10" t="s">
        <v>10</v>
      </c>
      <c r="F1660" s="10" t="s">
        <v>2317</v>
      </c>
      <c r="G1660" s="10" t="s">
        <v>88</v>
      </c>
      <c r="H1660" t="s">
        <v>17</v>
      </c>
      <c r="I1660" s="10" t="s">
        <v>14</v>
      </c>
      <c r="J1660" s="10" t="s">
        <v>814</v>
      </c>
    </row>
    <row r="1661" spans="1:10" x14ac:dyDescent="0.3">
      <c r="A1661" s="10">
        <v>196430</v>
      </c>
      <c r="B1661" s="20">
        <v>45036</v>
      </c>
      <c r="C1661" s="10" t="s">
        <v>654</v>
      </c>
      <c r="D1661" s="21">
        <v>5000</v>
      </c>
      <c r="E1661" s="10" t="s">
        <v>10</v>
      </c>
      <c r="F1661" s="10" t="s">
        <v>2309</v>
      </c>
      <c r="G1661" s="10" t="s">
        <v>12</v>
      </c>
      <c r="H1661" t="s">
        <v>17</v>
      </c>
      <c r="I1661" s="10" t="s">
        <v>14</v>
      </c>
      <c r="J1661" s="10" t="s">
        <v>85</v>
      </c>
    </row>
    <row r="1662" spans="1:10" x14ac:dyDescent="0.3">
      <c r="A1662" s="10">
        <v>196432</v>
      </c>
      <c r="B1662" s="20">
        <v>45036</v>
      </c>
      <c r="C1662" s="10" t="s">
        <v>75</v>
      </c>
      <c r="D1662" s="21">
        <v>50000</v>
      </c>
      <c r="E1662" s="10" t="s">
        <v>48</v>
      </c>
      <c r="F1662" s="10" t="s">
        <v>2307</v>
      </c>
      <c r="G1662" s="10" t="s">
        <v>12</v>
      </c>
      <c r="H1662" t="s">
        <v>13</v>
      </c>
      <c r="I1662" s="10" t="s">
        <v>14</v>
      </c>
      <c r="J1662" s="10" t="s">
        <v>27</v>
      </c>
    </row>
    <row r="1663" spans="1:10" x14ac:dyDescent="0.3">
      <c r="A1663" s="10">
        <v>196434</v>
      </c>
      <c r="B1663" s="20">
        <v>45036</v>
      </c>
      <c r="C1663" s="10" t="s">
        <v>76</v>
      </c>
      <c r="D1663" s="21">
        <v>4000</v>
      </c>
      <c r="E1663" s="10" t="s">
        <v>10</v>
      </c>
      <c r="F1663" s="10" t="s">
        <v>2307</v>
      </c>
      <c r="G1663" s="10" t="s">
        <v>12</v>
      </c>
      <c r="H1663" t="s">
        <v>13</v>
      </c>
      <c r="I1663" s="10" t="s">
        <v>14</v>
      </c>
      <c r="J1663" s="10" t="s">
        <v>77</v>
      </c>
    </row>
    <row r="1664" spans="1:10" x14ac:dyDescent="0.3">
      <c r="A1664" s="10">
        <v>196423</v>
      </c>
      <c r="B1664" s="20">
        <v>45036</v>
      </c>
      <c r="C1664" s="10" t="s">
        <v>73</v>
      </c>
      <c r="D1664" s="21">
        <v>1000</v>
      </c>
      <c r="E1664" s="10" t="s">
        <v>10</v>
      </c>
      <c r="F1664" s="10" t="s">
        <v>2307</v>
      </c>
      <c r="G1664" s="10" t="s">
        <v>12</v>
      </c>
      <c r="H1664" t="s">
        <v>13</v>
      </c>
      <c r="I1664" s="10" t="s">
        <v>14</v>
      </c>
      <c r="J1664" s="10" t="s">
        <v>74</v>
      </c>
    </row>
    <row r="1665" spans="1:10" x14ac:dyDescent="0.3">
      <c r="A1665" s="10">
        <v>196424</v>
      </c>
      <c r="B1665" s="20">
        <v>45036</v>
      </c>
      <c r="C1665" s="10" t="s">
        <v>72</v>
      </c>
      <c r="D1665" s="21">
        <v>3000</v>
      </c>
      <c r="E1665" s="10" t="s">
        <v>10</v>
      </c>
      <c r="F1665" s="10" t="s">
        <v>2307</v>
      </c>
      <c r="G1665" s="10" t="s">
        <v>12</v>
      </c>
      <c r="H1665" t="s">
        <v>17</v>
      </c>
      <c r="I1665" s="10" t="s">
        <v>14</v>
      </c>
      <c r="J1665" s="10" t="s">
        <v>42</v>
      </c>
    </row>
    <row r="1666" spans="1:10" x14ac:dyDescent="0.3">
      <c r="A1666" s="10">
        <v>196428</v>
      </c>
      <c r="B1666" s="20">
        <v>45036</v>
      </c>
      <c r="C1666" s="10" t="s">
        <v>481</v>
      </c>
      <c r="D1666" s="21">
        <v>5000</v>
      </c>
      <c r="E1666" s="10" t="s">
        <v>10</v>
      </c>
      <c r="F1666" s="10" t="s">
        <v>2311</v>
      </c>
      <c r="G1666" s="10" t="s">
        <v>12</v>
      </c>
      <c r="H1666" t="s">
        <v>13</v>
      </c>
      <c r="I1666" s="10" t="s">
        <v>14</v>
      </c>
      <c r="J1666" s="10" t="s">
        <v>40</v>
      </c>
    </row>
    <row r="1667" spans="1:10" x14ac:dyDescent="0.3">
      <c r="A1667" s="10">
        <v>196431</v>
      </c>
      <c r="B1667" s="20">
        <v>45036</v>
      </c>
      <c r="C1667" s="10" t="s">
        <v>581</v>
      </c>
      <c r="D1667" s="21">
        <v>0</v>
      </c>
      <c r="E1667" s="10" t="s">
        <v>48</v>
      </c>
      <c r="F1667" s="10" t="s">
        <v>2311</v>
      </c>
      <c r="G1667" s="10" t="s">
        <v>12</v>
      </c>
      <c r="H1667" t="s">
        <v>17</v>
      </c>
      <c r="I1667" s="10" t="s">
        <v>14</v>
      </c>
    </row>
    <row r="1668" spans="1:10" x14ac:dyDescent="0.3">
      <c r="A1668" s="10">
        <v>196425</v>
      </c>
      <c r="B1668" s="20">
        <v>45036</v>
      </c>
      <c r="C1668" s="10" t="s">
        <v>370</v>
      </c>
      <c r="D1668" s="21">
        <v>2000</v>
      </c>
      <c r="E1668" s="10" t="s">
        <v>10</v>
      </c>
      <c r="F1668" s="10" t="s">
        <v>2318</v>
      </c>
      <c r="G1668" s="10" t="s">
        <v>12</v>
      </c>
      <c r="H1668" t="s">
        <v>17</v>
      </c>
      <c r="I1668" s="10" t="s">
        <v>14</v>
      </c>
      <c r="J1668" s="10" t="s">
        <v>85</v>
      </c>
    </row>
    <row r="1669" spans="1:10" x14ac:dyDescent="0.3">
      <c r="A1669" s="10">
        <v>196433</v>
      </c>
      <c r="B1669" s="20">
        <v>45036</v>
      </c>
      <c r="C1669" s="10" t="s">
        <v>418</v>
      </c>
      <c r="D1669" s="21">
        <v>1500</v>
      </c>
      <c r="E1669" s="10" t="s">
        <v>10</v>
      </c>
      <c r="F1669" s="10" t="s">
        <v>2329</v>
      </c>
      <c r="G1669" s="10" t="s">
        <v>88</v>
      </c>
      <c r="H1669" t="s">
        <v>17</v>
      </c>
      <c r="I1669" s="10" t="s">
        <v>14</v>
      </c>
      <c r="J1669" s="10" t="s">
        <v>419</v>
      </c>
    </row>
    <row r="1670" spans="1:10" x14ac:dyDescent="0.3">
      <c r="A1670" s="10">
        <v>196448</v>
      </c>
      <c r="B1670" s="20">
        <v>45037</v>
      </c>
      <c r="C1670" s="10" t="s">
        <v>674</v>
      </c>
      <c r="D1670" s="21">
        <v>2000</v>
      </c>
      <c r="E1670" s="10" t="s">
        <v>10</v>
      </c>
      <c r="F1670" s="10" t="s">
        <v>2309</v>
      </c>
      <c r="G1670" s="10" t="s">
        <v>12</v>
      </c>
      <c r="H1670" t="s">
        <v>13</v>
      </c>
      <c r="I1670" s="10" t="s">
        <v>14</v>
      </c>
      <c r="J1670" s="10" t="s">
        <v>85</v>
      </c>
    </row>
    <row r="1671" spans="1:10" x14ac:dyDescent="0.3">
      <c r="A1671" s="10">
        <v>196435</v>
      </c>
      <c r="B1671" s="20">
        <v>45037</v>
      </c>
      <c r="C1671" s="10" t="s">
        <v>672</v>
      </c>
      <c r="D1671" s="21">
        <v>5000</v>
      </c>
      <c r="E1671" s="10" t="s">
        <v>10</v>
      </c>
      <c r="F1671" s="10" t="s">
        <v>2309</v>
      </c>
      <c r="G1671" s="10" t="s">
        <v>12</v>
      </c>
      <c r="H1671" t="s">
        <v>17</v>
      </c>
      <c r="I1671" s="10" t="s">
        <v>14</v>
      </c>
      <c r="J1671" s="10" t="s">
        <v>85</v>
      </c>
    </row>
    <row r="1672" spans="1:10" x14ac:dyDescent="0.3">
      <c r="A1672" s="10">
        <v>196446</v>
      </c>
      <c r="B1672" s="20">
        <v>45037</v>
      </c>
      <c r="C1672" s="10" t="s">
        <v>673</v>
      </c>
      <c r="D1672" s="21">
        <v>5000</v>
      </c>
      <c r="E1672" s="10" t="s">
        <v>10</v>
      </c>
      <c r="F1672" s="10" t="s">
        <v>2309</v>
      </c>
      <c r="G1672" s="10" t="s">
        <v>12</v>
      </c>
      <c r="H1672" t="s">
        <v>17</v>
      </c>
      <c r="I1672" s="10" t="s">
        <v>14</v>
      </c>
      <c r="J1672" s="10" t="s">
        <v>617</v>
      </c>
    </row>
    <row r="1673" spans="1:10" x14ac:dyDescent="0.3">
      <c r="A1673" s="10">
        <v>196445</v>
      </c>
      <c r="B1673" s="20">
        <v>45037</v>
      </c>
      <c r="C1673" s="10" t="s">
        <v>673</v>
      </c>
      <c r="D1673" s="21">
        <v>5000</v>
      </c>
      <c r="E1673" s="10" t="s">
        <v>10</v>
      </c>
      <c r="F1673" s="10" t="s">
        <v>2309</v>
      </c>
      <c r="G1673" s="10" t="s">
        <v>12</v>
      </c>
      <c r="H1673" t="s">
        <v>17</v>
      </c>
      <c r="I1673" s="10" t="s">
        <v>14</v>
      </c>
      <c r="J1673" s="10" t="s">
        <v>85</v>
      </c>
    </row>
    <row r="1674" spans="1:10" x14ac:dyDescent="0.3">
      <c r="A1674" s="10">
        <v>196444</v>
      </c>
      <c r="B1674" s="20">
        <v>45037</v>
      </c>
      <c r="C1674" s="10" t="s">
        <v>673</v>
      </c>
      <c r="D1674" s="21">
        <v>5000</v>
      </c>
      <c r="E1674" s="10" t="s">
        <v>10</v>
      </c>
      <c r="F1674" s="10" t="s">
        <v>2309</v>
      </c>
      <c r="G1674" s="10" t="s">
        <v>12</v>
      </c>
      <c r="H1674" t="s">
        <v>17</v>
      </c>
      <c r="I1674" s="10" t="s">
        <v>14</v>
      </c>
      <c r="J1674" s="10" t="s">
        <v>27</v>
      </c>
    </row>
    <row r="1675" spans="1:10" x14ac:dyDescent="0.3">
      <c r="A1675" s="10">
        <v>196438</v>
      </c>
      <c r="B1675" s="20">
        <v>45037</v>
      </c>
      <c r="C1675" s="10" t="s">
        <v>672</v>
      </c>
      <c r="D1675" s="21">
        <v>5000</v>
      </c>
      <c r="E1675" s="10" t="s">
        <v>10</v>
      </c>
      <c r="F1675" s="10" t="s">
        <v>2309</v>
      </c>
      <c r="G1675" s="10" t="s">
        <v>12</v>
      </c>
      <c r="H1675" t="s">
        <v>17</v>
      </c>
      <c r="I1675" s="10" t="s">
        <v>14</v>
      </c>
      <c r="J1675" s="10" t="s">
        <v>149</v>
      </c>
    </row>
    <row r="1676" spans="1:10" x14ac:dyDescent="0.3">
      <c r="A1676" s="10">
        <v>196440</v>
      </c>
      <c r="B1676" s="20">
        <v>45037</v>
      </c>
      <c r="C1676" s="10" t="s">
        <v>583</v>
      </c>
      <c r="D1676" s="21">
        <v>3000</v>
      </c>
      <c r="E1676" s="10" t="s">
        <v>10</v>
      </c>
      <c r="F1676" s="10" t="s">
        <v>2311</v>
      </c>
      <c r="G1676" s="10" t="s">
        <v>12</v>
      </c>
      <c r="H1676" t="s">
        <v>13</v>
      </c>
      <c r="I1676" s="10" t="s">
        <v>14</v>
      </c>
      <c r="J1676" s="10" t="s">
        <v>40</v>
      </c>
    </row>
    <row r="1677" spans="1:10" x14ac:dyDescent="0.3">
      <c r="A1677" s="10">
        <v>196442</v>
      </c>
      <c r="B1677" s="20">
        <v>45037</v>
      </c>
      <c r="C1677" s="10" t="s">
        <v>583</v>
      </c>
      <c r="D1677" s="21">
        <v>2000</v>
      </c>
      <c r="E1677" s="10" t="s">
        <v>10</v>
      </c>
      <c r="F1677" s="10" t="s">
        <v>2311</v>
      </c>
      <c r="G1677" s="10" t="s">
        <v>12</v>
      </c>
      <c r="H1677" t="s">
        <v>13</v>
      </c>
      <c r="I1677" s="10" t="s">
        <v>14</v>
      </c>
      <c r="J1677" s="10" t="s">
        <v>134</v>
      </c>
    </row>
    <row r="1678" spans="1:10" x14ac:dyDescent="0.3">
      <c r="A1678" s="10">
        <v>196439</v>
      </c>
      <c r="B1678" s="20">
        <v>45037</v>
      </c>
      <c r="C1678" s="10" t="s">
        <v>78</v>
      </c>
      <c r="D1678" s="21">
        <v>3000</v>
      </c>
      <c r="E1678" s="10" t="s">
        <v>10</v>
      </c>
      <c r="F1678" s="10" t="s">
        <v>2307</v>
      </c>
      <c r="G1678" s="10" t="s">
        <v>12</v>
      </c>
      <c r="H1678" t="s">
        <v>17</v>
      </c>
      <c r="I1678" s="10" t="s">
        <v>14</v>
      </c>
      <c r="J1678" s="10" t="s">
        <v>79</v>
      </c>
    </row>
    <row r="1679" spans="1:10" x14ac:dyDescent="0.3">
      <c r="A1679" s="10">
        <v>196437</v>
      </c>
      <c r="B1679" s="20">
        <v>45037</v>
      </c>
      <c r="C1679" s="10" t="s">
        <v>9</v>
      </c>
      <c r="D1679" s="21">
        <v>70000</v>
      </c>
      <c r="E1679" s="10" t="s">
        <v>48</v>
      </c>
      <c r="F1679" s="10" t="s">
        <v>2307</v>
      </c>
      <c r="G1679" s="10" t="s">
        <v>12</v>
      </c>
      <c r="H1679" t="s">
        <v>13</v>
      </c>
      <c r="I1679" s="10" t="s">
        <v>14</v>
      </c>
      <c r="J1679" s="10" t="s">
        <v>80</v>
      </c>
    </row>
    <row r="1680" spans="1:10" x14ac:dyDescent="0.3">
      <c r="A1680" s="10">
        <v>196447</v>
      </c>
      <c r="B1680" s="20">
        <v>45037</v>
      </c>
      <c r="C1680" s="10" t="s">
        <v>671</v>
      </c>
      <c r="D1680" s="21">
        <v>5000</v>
      </c>
      <c r="E1680" s="10" t="s">
        <v>10</v>
      </c>
      <c r="F1680" s="10" t="s">
        <v>2309</v>
      </c>
      <c r="G1680" s="10" t="s">
        <v>12</v>
      </c>
      <c r="H1680" t="s">
        <v>17</v>
      </c>
      <c r="I1680" s="10" t="s">
        <v>14</v>
      </c>
      <c r="J1680" s="10" t="s">
        <v>149</v>
      </c>
    </row>
    <row r="1681" spans="1:10" x14ac:dyDescent="0.3">
      <c r="A1681" s="10">
        <v>196436</v>
      </c>
      <c r="B1681" s="20">
        <v>45037</v>
      </c>
      <c r="C1681" s="10" t="s">
        <v>672</v>
      </c>
      <c r="D1681" s="21">
        <v>5000</v>
      </c>
      <c r="E1681" s="10" t="s">
        <v>10</v>
      </c>
      <c r="F1681" s="10" t="s">
        <v>2309</v>
      </c>
      <c r="G1681" s="10" t="s">
        <v>12</v>
      </c>
      <c r="H1681" t="s">
        <v>17</v>
      </c>
      <c r="I1681" s="10" t="s">
        <v>14</v>
      </c>
      <c r="J1681" s="10" t="s">
        <v>258</v>
      </c>
    </row>
    <row r="1682" spans="1:10" x14ac:dyDescent="0.3">
      <c r="A1682" s="10">
        <v>196443</v>
      </c>
      <c r="B1682" s="20">
        <v>45037</v>
      </c>
      <c r="C1682" s="10" t="s">
        <v>507</v>
      </c>
      <c r="D1682" s="21">
        <v>3000</v>
      </c>
      <c r="E1682" s="10" t="s">
        <v>10</v>
      </c>
      <c r="F1682" s="10" t="s">
        <v>2311</v>
      </c>
      <c r="G1682" s="10" t="s">
        <v>12</v>
      </c>
      <c r="H1682" t="s">
        <v>19</v>
      </c>
      <c r="I1682" s="10" t="s">
        <v>14</v>
      </c>
      <c r="J1682" s="10" t="s">
        <v>549</v>
      </c>
    </row>
    <row r="1683" spans="1:10" x14ac:dyDescent="0.3">
      <c r="A1683" s="10">
        <v>196441</v>
      </c>
      <c r="B1683" s="20">
        <v>45037</v>
      </c>
      <c r="C1683" s="10" t="s">
        <v>583</v>
      </c>
      <c r="D1683" s="21">
        <v>4000</v>
      </c>
      <c r="E1683" s="10" t="s">
        <v>10</v>
      </c>
      <c r="F1683" s="10" t="s">
        <v>2311</v>
      </c>
      <c r="G1683" s="10" t="s">
        <v>12</v>
      </c>
      <c r="H1683" t="s">
        <v>13</v>
      </c>
      <c r="I1683" s="10" t="s">
        <v>14</v>
      </c>
      <c r="J1683" s="10" t="s">
        <v>480</v>
      </c>
    </row>
    <row r="1684" spans="1:10" x14ac:dyDescent="0.3">
      <c r="A1684" s="10">
        <v>196456</v>
      </c>
      <c r="B1684" s="20">
        <v>45040</v>
      </c>
      <c r="C1684" s="10" t="s">
        <v>677</v>
      </c>
      <c r="D1684" s="21">
        <v>5000</v>
      </c>
      <c r="E1684" s="10" t="s">
        <v>10</v>
      </c>
      <c r="F1684" s="10" t="s">
        <v>2309</v>
      </c>
      <c r="G1684" s="10" t="s">
        <v>88</v>
      </c>
      <c r="H1684" t="s">
        <v>17</v>
      </c>
      <c r="I1684" s="10" t="s">
        <v>14</v>
      </c>
      <c r="J1684" s="10" t="s">
        <v>258</v>
      </c>
    </row>
    <row r="1685" spans="1:10" x14ac:dyDescent="0.3">
      <c r="A1685" s="10">
        <v>196454</v>
      </c>
      <c r="B1685" s="20">
        <v>45040</v>
      </c>
      <c r="C1685" s="10" t="s">
        <v>677</v>
      </c>
      <c r="D1685" s="21">
        <v>5000</v>
      </c>
      <c r="E1685" s="10" t="s">
        <v>10</v>
      </c>
      <c r="F1685" s="10" t="s">
        <v>2309</v>
      </c>
      <c r="G1685" s="10" t="s">
        <v>88</v>
      </c>
      <c r="H1685" t="s">
        <v>17</v>
      </c>
      <c r="I1685" s="10" t="s">
        <v>14</v>
      </c>
      <c r="J1685" s="10" t="s">
        <v>28</v>
      </c>
    </row>
    <row r="1686" spans="1:10" x14ac:dyDescent="0.3">
      <c r="A1686" s="10">
        <v>196453</v>
      </c>
      <c r="B1686" s="20">
        <v>45040</v>
      </c>
      <c r="C1686" s="10" t="s">
        <v>676</v>
      </c>
      <c r="D1686" s="21">
        <v>2500</v>
      </c>
      <c r="E1686" s="10" t="s">
        <v>10</v>
      </c>
      <c r="F1686" s="10" t="s">
        <v>2309</v>
      </c>
      <c r="G1686" s="10" t="s">
        <v>88</v>
      </c>
      <c r="H1686" t="s">
        <v>17</v>
      </c>
      <c r="I1686" s="10" t="s">
        <v>14</v>
      </c>
      <c r="J1686" s="10" t="s">
        <v>617</v>
      </c>
    </row>
    <row r="1687" spans="1:10" x14ac:dyDescent="0.3">
      <c r="A1687" s="10">
        <v>196449</v>
      </c>
      <c r="B1687" s="20">
        <v>45040</v>
      </c>
      <c r="C1687" s="10" t="s">
        <v>831</v>
      </c>
      <c r="D1687" s="21">
        <v>30000</v>
      </c>
      <c r="E1687" s="10" t="s">
        <v>48</v>
      </c>
      <c r="F1687" s="10" t="s">
        <v>2317</v>
      </c>
      <c r="G1687" s="10" t="s">
        <v>12</v>
      </c>
      <c r="H1687" t="s">
        <v>17</v>
      </c>
      <c r="I1687" s="10" t="s">
        <v>14</v>
      </c>
      <c r="J1687" s="10" t="s">
        <v>63</v>
      </c>
    </row>
    <row r="1688" spans="1:10" x14ac:dyDescent="0.3">
      <c r="A1688" s="10">
        <v>196457</v>
      </c>
      <c r="B1688" s="20">
        <v>45040</v>
      </c>
      <c r="C1688" s="10" t="s">
        <v>677</v>
      </c>
      <c r="D1688" s="21">
        <v>5000</v>
      </c>
      <c r="E1688" s="10" t="s">
        <v>10</v>
      </c>
      <c r="F1688" s="10" t="s">
        <v>2309</v>
      </c>
      <c r="G1688" s="10" t="s">
        <v>88</v>
      </c>
      <c r="H1688" t="s">
        <v>17</v>
      </c>
      <c r="I1688" s="10" t="s">
        <v>14</v>
      </c>
      <c r="J1688" s="10" t="s">
        <v>84</v>
      </c>
    </row>
    <row r="1689" spans="1:10" x14ac:dyDescent="0.3">
      <c r="A1689" s="10">
        <v>196455</v>
      </c>
      <c r="B1689" s="20">
        <v>45040</v>
      </c>
      <c r="C1689" s="10" t="s">
        <v>677</v>
      </c>
      <c r="D1689" s="21">
        <v>5000</v>
      </c>
      <c r="E1689" s="10" t="s">
        <v>10</v>
      </c>
      <c r="F1689" s="10" t="s">
        <v>2309</v>
      </c>
      <c r="G1689" s="10" t="s">
        <v>88</v>
      </c>
      <c r="H1689" t="s">
        <v>17</v>
      </c>
      <c r="I1689" s="10" t="s">
        <v>14</v>
      </c>
      <c r="J1689" s="10" t="s">
        <v>82</v>
      </c>
    </row>
    <row r="1690" spans="1:10" x14ac:dyDescent="0.3">
      <c r="A1690" s="10">
        <v>196450</v>
      </c>
      <c r="B1690" s="20">
        <v>45040</v>
      </c>
      <c r="C1690" s="10" t="s">
        <v>417</v>
      </c>
      <c r="D1690" s="21">
        <v>1000</v>
      </c>
      <c r="E1690" s="10" t="s">
        <v>10</v>
      </c>
      <c r="F1690" s="10" t="s">
        <v>2329</v>
      </c>
      <c r="G1690" s="10" t="s">
        <v>12</v>
      </c>
      <c r="H1690" t="s">
        <v>17</v>
      </c>
      <c r="I1690" s="10" t="s">
        <v>14</v>
      </c>
      <c r="J1690" s="10" t="s">
        <v>222</v>
      </c>
    </row>
    <row r="1691" spans="1:10" x14ac:dyDescent="0.3">
      <c r="A1691" s="10">
        <v>196461</v>
      </c>
      <c r="B1691" s="20">
        <v>45040</v>
      </c>
      <c r="C1691" s="10" t="s">
        <v>81</v>
      </c>
      <c r="D1691" s="21">
        <v>5000</v>
      </c>
      <c r="E1691" s="10" t="s">
        <v>10</v>
      </c>
      <c r="F1691" s="10" t="s">
        <v>2307</v>
      </c>
      <c r="G1691" s="10" t="s">
        <v>12</v>
      </c>
      <c r="H1691" t="s">
        <v>17</v>
      </c>
      <c r="I1691" s="10" t="s">
        <v>14</v>
      </c>
      <c r="J1691" s="10" t="s">
        <v>82</v>
      </c>
    </row>
    <row r="1692" spans="1:10" x14ac:dyDescent="0.3">
      <c r="A1692" s="10">
        <v>196460</v>
      </c>
      <c r="B1692" s="20">
        <v>45040</v>
      </c>
      <c r="C1692" s="10" t="s">
        <v>81</v>
      </c>
      <c r="D1692" s="21">
        <v>5000</v>
      </c>
      <c r="E1692" s="10" t="s">
        <v>10</v>
      </c>
      <c r="F1692" s="10" t="s">
        <v>2307</v>
      </c>
      <c r="G1692" s="10" t="s">
        <v>12</v>
      </c>
      <c r="H1692" t="s">
        <v>17</v>
      </c>
      <c r="I1692" s="10" t="s">
        <v>14</v>
      </c>
      <c r="J1692" s="10" t="s">
        <v>28</v>
      </c>
    </row>
    <row r="1693" spans="1:10" x14ac:dyDescent="0.3">
      <c r="A1693" s="10">
        <v>196451</v>
      </c>
      <c r="B1693" s="20">
        <v>45040</v>
      </c>
      <c r="C1693" s="10" t="s">
        <v>417</v>
      </c>
      <c r="D1693" s="21">
        <v>1000</v>
      </c>
      <c r="E1693" s="10" t="s">
        <v>10</v>
      </c>
      <c r="F1693" s="10" t="s">
        <v>2329</v>
      </c>
      <c r="G1693" s="10" t="s">
        <v>12</v>
      </c>
      <c r="H1693" t="s">
        <v>17</v>
      </c>
      <c r="I1693" s="10" t="s">
        <v>14</v>
      </c>
      <c r="J1693" s="10" t="s">
        <v>187</v>
      </c>
    </row>
    <row r="1694" spans="1:10" x14ac:dyDescent="0.3">
      <c r="A1694" s="10">
        <v>196452</v>
      </c>
      <c r="B1694" s="20">
        <v>45040</v>
      </c>
      <c r="C1694" s="10" t="s">
        <v>676</v>
      </c>
      <c r="D1694" s="21">
        <v>2500</v>
      </c>
      <c r="E1694" s="10" t="s">
        <v>10</v>
      </c>
      <c r="F1694" s="10" t="s">
        <v>2309</v>
      </c>
      <c r="G1694" s="10" t="s">
        <v>88</v>
      </c>
      <c r="H1694" t="s">
        <v>17</v>
      </c>
      <c r="I1694" s="10" t="s">
        <v>14</v>
      </c>
      <c r="J1694" s="10" t="s">
        <v>27</v>
      </c>
    </row>
    <row r="1695" spans="1:10" x14ac:dyDescent="0.3">
      <c r="A1695" s="10">
        <v>196459</v>
      </c>
      <c r="B1695" s="20">
        <v>45040</v>
      </c>
      <c r="C1695" s="10" t="s">
        <v>675</v>
      </c>
      <c r="D1695" s="21">
        <v>2500</v>
      </c>
      <c r="E1695" s="10" t="s">
        <v>10</v>
      </c>
      <c r="F1695" s="10" t="s">
        <v>2309</v>
      </c>
      <c r="G1695" s="10" t="s">
        <v>12</v>
      </c>
      <c r="H1695" t="s">
        <v>19</v>
      </c>
      <c r="I1695" s="10" t="s">
        <v>14</v>
      </c>
      <c r="J1695" s="10" t="s">
        <v>187</v>
      </c>
    </row>
    <row r="1696" spans="1:10" x14ac:dyDescent="0.3">
      <c r="A1696" s="10">
        <v>196458</v>
      </c>
      <c r="B1696" s="20">
        <v>45040</v>
      </c>
      <c r="C1696" s="10" t="s">
        <v>579</v>
      </c>
      <c r="D1696" s="21">
        <v>3000</v>
      </c>
      <c r="E1696" s="10" t="s">
        <v>10</v>
      </c>
      <c r="F1696" s="10" t="s">
        <v>2311</v>
      </c>
      <c r="G1696" s="10" t="s">
        <v>12</v>
      </c>
      <c r="H1696" t="s">
        <v>17</v>
      </c>
      <c r="I1696" s="10" t="s">
        <v>14</v>
      </c>
      <c r="J1696" s="10" t="s">
        <v>480</v>
      </c>
    </row>
    <row r="1697" spans="1:10" x14ac:dyDescent="0.3">
      <c r="A1697" s="10">
        <v>196477</v>
      </c>
      <c r="B1697" s="20">
        <v>45041</v>
      </c>
      <c r="C1697" s="10" t="s">
        <v>669</v>
      </c>
      <c r="D1697" s="21">
        <v>2500</v>
      </c>
      <c r="E1697" s="10" t="s">
        <v>10</v>
      </c>
      <c r="F1697" s="10" t="s">
        <v>2309</v>
      </c>
      <c r="G1697" s="10" t="s">
        <v>12</v>
      </c>
      <c r="H1697" t="s">
        <v>17</v>
      </c>
      <c r="I1697" s="10" t="s">
        <v>14</v>
      </c>
      <c r="J1697" s="10" t="s">
        <v>82</v>
      </c>
    </row>
    <row r="1698" spans="1:10" x14ac:dyDescent="0.3">
      <c r="A1698" s="10">
        <v>196478</v>
      </c>
      <c r="B1698" s="20">
        <v>45041</v>
      </c>
      <c r="C1698" s="10" t="s">
        <v>669</v>
      </c>
      <c r="D1698" s="21">
        <v>2500</v>
      </c>
      <c r="E1698" s="10" t="s">
        <v>10</v>
      </c>
      <c r="F1698" s="10" t="s">
        <v>2309</v>
      </c>
      <c r="G1698" s="10" t="s">
        <v>12</v>
      </c>
      <c r="H1698" t="s">
        <v>17</v>
      </c>
      <c r="I1698" s="10" t="s">
        <v>14</v>
      </c>
      <c r="J1698" s="10" t="s">
        <v>74</v>
      </c>
    </row>
    <row r="1699" spans="1:10" x14ac:dyDescent="0.3">
      <c r="A1699" s="10">
        <v>196476</v>
      </c>
      <c r="B1699" s="20">
        <v>45041</v>
      </c>
      <c r="C1699" s="10" t="s">
        <v>669</v>
      </c>
      <c r="D1699" s="21">
        <v>2500</v>
      </c>
      <c r="E1699" s="10" t="s">
        <v>10</v>
      </c>
      <c r="F1699" s="10" t="s">
        <v>2309</v>
      </c>
      <c r="G1699" s="10" t="s">
        <v>12</v>
      </c>
      <c r="H1699" t="s">
        <v>17</v>
      </c>
      <c r="I1699" s="10" t="s">
        <v>14</v>
      </c>
      <c r="J1699" s="10" t="s">
        <v>28</v>
      </c>
    </row>
    <row r="1700" spans="1:10" x14ac:dyDescent="0.3">
      <c r="A1700" s="10">
        <v>196489</v>
      </c>
      <c r="B1700" s="20">
        <v>45041</v>
      </c>
      <c r="C1700" s="10" t="s">
        <v>668</v>
      </c>
      <c r="D1700" s="21">
        <v>3000</v>
      </c>
      <c r="E1700" s="10" t="s">
        <v>10</v>
      </c>
      <c r="F1700" s="10" t="s">
        <v>2309</v>
      </c>
      <c r="G1700" s="10" t="s">
        <v>12</v>
      </c>
      <c r="H1700" t="s">
        <v>13</v>
      </c>
      <c r="I1700" s="10" t="s">
        <v>14</v>
      </c>
      <c r="J1700" s="10" t="s">
        <v>82</v>
      </c>
    </row>
    <row r="1701" spans="1:10" x14ac:dyDescent="0.3">
      <c r="A1701" s="10">
        <v>196483</v>
      </c>
      <c r="B1701" s="20">
        <v>45041</v>
      </c>
      <c r="C1701" s="10" t="s">
        <v>666</v>
      </c>
      <c r="D1701" s="21">
        <v>7500</v>
      </c>
      <c r="E1701" s="10" t="s">
        <v>10</v>
      </c>
      <c r="F1701" s="10" t="s">
        <v>2309</v>
      </c>
      <c r="G1701" s="10" t="s">
        <v>12</v>
      </c>
      <c r="H1701" t="s">
        <v>17</v>
      </c>
      <c r="I1701" s="10" t="s">
        <v>14</v>
      </c>
      <c r="J1701" s="10" t="s">
        <v>617</v>
      </c>
    </row>
    <row r="1702" spans="1:10" x14ac:dyDescent="0.3">
      <c r="A1702" s="10">
        <v>196485</v>
      </c>
      <c r="B1702" s="20">
        <v>45041</v>
      </c>
      <c r="C1702" s="10" t="s">
        <v>664</v>
      </c>
      <c r="D1702" s="21">
        <v>5000</v>
      </c>
      <c r="E1702" s="10" t="s">
        <v>10</v>
      </c>
      <c r="F1702" s="10" t="s">
        <v>2309</v>
      </c>
      <c r="G1702" s="10" t="s">
        <v>12</v>
      </c>
      <c r="H1702" t="s">
        <v>17</v>
      </c>
      <c r="I1702" s="10" t="s">
        <v>14</v>
      </c>
      <c r="J1702" s="10" t="s">
        <v>82</v>
      </c>
    </row>
    <row r="1703" spans="1:10" x14ac:dyDescent="0.3">
      <c r="A1703" s="10">
        <v>196488</v>
      </c>
      <c r="B1703" s="20">
        <v>45041</v>
      </c>
      <c r="C1703" s="10" t="s">
        <v>667</v>
      </c>
      <c r="D1703" s="21">
        <v>1500</v>
      </c>
      <c r="E1703" s="10" t="s">
        <v>10</v>
      </c>
      <c r="F1703" s="10" t="s">
        <v>2309</v>
      </c>
      <c r="G1703" s="10" t="s">
        <v>12</v>
      </c>
      <c r="H1703" t="s">
        <v>17</v>
      </c>
      <c r="I1703" s="10" t="s">
        <v>14</v>
      </c>
      <c r="J1703" s="10" t="s">
        <v>187</v>
      </c>
    </row>
    <row r="1704" spans="1:10" x14ac:dyDescent="0.3">
      <c r="A1704" s="10">
        <v>196480</v>
      </c>
      <c r="B1704" s="20">
        <v>45041</v>
      </c>
      <c r="C1704" s="10" t="s">
        <v>666</v>
      </c>
      <c r="D1704" s="21">
        <v>10000</v>
      </c>
      <c r="E1704" s="10" t="s">
        <v>10</v>
      </c>
      <c r="F1704" s="10" t="s">
        <v>2309</v>
      </c>
      <c r="G1704" s="10" t="s">
        <v>12</v>
      </c>
      <c r="H1704" t="s">
        <v>13</v>
      </c>
      <c r="I1704" s="10" t="s">
        <v>14</v>
      </c>
      <c r="J1704" s="10" t="s">
        <v>82</v>
      </c>
    </row>
    <row r="1705" spans="1:10" x14ac:dyDescent="0.3">
      <c r="A1705" s="10">
        <v>196479</v>
      </c>
      <c r="B1705" s="20">
        <v>45041</v>
      </c>
      <c r="C1705" s="10" t="s">
        <v>669</v>
      </c>
      <c r="D1705" s="21">
        <v>2500</v>
      </c>
      <c r="E1705" s="10" t="s">
        <v>10</v>
      </c>
      <c r="F1705" s="10" t="s">
        <v>2309</v>
      </c>
      <c r="G1705" s="10" t="s">
        <v>12</v>
      </c>
      <c r="H1705" t="s">
        <v>17</v>
      </c>
      <c r="I1705" s="10" t="s">
        <v>14</v>
      </c>
      <c r="J1705" s="10" t="s">
        <v>84</v>
      </c>
    </row>
    <row r="1706" spans="1:10" x14ac:dyDescent="0.3">
      <c r="A1706" s="10">
        <v>196470</v>
      </c>
      <c r="B1706" s="20">
        <v>45041</v>
      </c>
      <c r="C1706" s="10" t="s">
        <v>880</v>
      </c>
      <c r="D1706" s="21">
        <v>200000</v>
      </c>
      <c r="E1706" s="10" t="s">
        <v>48</v>
      </c>
      <c r="F1706" s="10" t="s">
        <v>2308</v>
      </c>
      <c r="G1706" s="10" t="s">
        <v>12</v>
      </c>
      <c r="H1706" t="s">
        <v>17</v>
      </c>
      <c r="I1706" s="10" t="s">
        <v>14</v>
      </c>
      <c r="J1706" s="10" t="s">
        <v>876</v>
      </c>
    </row>
    <row r="1707" spans="1:10" x14ac:dyDescent="0.3">
      <c r="A1707" s="10">
        <v>196471</v>
      </c>
      <c r="B1707" s="20">
        <v>45041</v>
      </c>
      <c r="C1707" s="10" t="s">
        <v>881</v>
      </c>
      <c r="D1707" s="21">
        <v>25000</v>
      </c>
      <c r="E1707" s="10" t="s">
        <v>48</v>
      </c>
      <c r="F1707" s="10" t="s">
        <v>2308</v>
      </c>
      <c r="G1707" s="10" t="s">
        <v>12</v>
      </c>
      <c r="H1707" t="s">
        <v>17</v>
      </c>
      <c r="I1707" s="10" t="s">
        <v>14</v>
      </c>
      <c r="J1707" s="10" t="s">
        <v>876</v>
      </c>
    </row>
    <row r="1708" spans="1:10" x14ac:dyDescent="0.3">
      <c r="A1708" s="10">
        <v>196487</v>
      </c>
      <c r="B1708" s="20">
        <v>45041</v>
      </c>
      <c r="C1708" s="10" t="s">
        <v>670</v>
      </c>
      <c r="D1708" s="21">
        <v>3000</v>
      </c>
      <c r="E1708" s="10" t="s">
        <v>10</v>
      </c>
      <c r="F1708" s="10" t="s">
        <v>2309</v>
      </c>
      <c r="G1708" s="10" t="s">
        <v>12</v>
      </c>
      <c r="H1708" t="s">
        <v>17</v>
      </c>
      <c r="I1708" s="10" t="s">
        <v>14</v>
      </c>
      <c r="J1708" s="10" t="s">
        <v>617</v>
      </c>
    </row>
    <row r="1709" spans="1:10" x14ac:dyDescent="0.3">
      <c r="A1709" s="10">
        <v>196481</v>
      </c>
      <c r="B1709" s="20">
        <v>45041</v>
      </c>
      <c r="C1709" s="10" t="s">
        <v>666</v>
      </c>
      <c r="D1709" s="21">
        <v>10000</v>
      </c>
      <c r="E1709" s="10" t="s">
        <v>10</v>
      </c>
      <c r="F1709" s="10" t="s">
        <v>2309</v>
      </c>
      <c r="G1709" s="10" t="s">
        <v>12</v>
      </c>
      <c r="H1709" t="s">
        <v>13</v>
      </c>
      <c r="I1709" s="10" t="s">
        <v>14</v>
      </c>
      <c r="J1709" s="10" t="s">
        <v>84</v>
      </c>
    </row>
    <row r="1710" spans="1:10" x14ac:dyDescent="0.3">
      <c r="A1710" s="10">
        <v>196482</v>
      </c>
      <c r="B1710" s="20">
        <v>45041</v>
      </c>
      <c r="C1710" s="10" t="s">
        <v>666</v>
      </c>
      <c r="D1710" s="21">
        <v>7500</v>
      </c>
      <c r="E1710" s="10" t="s">
        <v>10</v>
      </c>
      <c r="F1710" s="10" t="s">
        <v>2309</v>
      </c>
      <c r="G1710" s="10" t="s">
        <v>12</v>
      </c>
      <c r="H1710" t="s">
        <v>17</v>
      </c>
      <c r="I1710" s="10" t="s">
        <v>14</v>
      </c>
      <c r="J1710" s="10" t="s">
        <v>27</v>
      </c>
    </row>
    <row r="1711" spans="1:10" x14ac:dyDescent="0.3">
      <c r="A1711" s="10">
        <v>196484</v>
      </c>
      <c r="B1711" s="20">
        <v>45041</v>
      </c>
      <c r="C1711" s="10" t="s">
        <v>664</v>
      </c>
      <c r="D1711" s="21">
        <v>5000</v>
      </c>
      <c r="E1711" s="10" t="s">
        <v>10</v>
      </c>
      <c r="F1711" s="10" t="s">
        <v>2309</v>
      </c>
      <c r="G1711" s="10" t="s">
        <v>12</v>
      </c>
      <c r="H1711" t="s">
        <v>17</v>
      </c>
      <c r="I1711" s="10" t="s">
        <v>14</v>
      </c>
      <c r="J1711" s="10" t="s">
        <v>28</v>
      </c>
    </row>
    <row r="1712" spans="1:10" x14ac:dyDescent="0.3">
      <c r="A1712" s="10">
        <v>196493</v>
      </c>
      <c r="B1712" s="20">
        <v>45041</v>
      </c>
      <c r="C1712" s="10" t="s">
        <v>87</v>
      </c>
      <c r="D1712" s="21">
        <v>200000</v>
      </c>
      <c r="E1712" s="10" t="s">
        <v>48</v>
      </c>
      <c r="F1712" s="10" t="s">
        <v>2307</v>
      </c>
      <c r="G1712" s="10" t="s">
        <v>88</v>
      </c>
      <c r="H1712" t="s">
        <v>17</v>
      </c>
      <c r="I1712" s="10" t="s">
        <v>14</v>
      </c>
      <c r="J1712" s="10" t="s">
        <v>89</v>
      </c>
    </row>
    <row r="1713" spans="1:10" x14ac:dyDescent="0.3">
      <c r="A1713" s="10">
        <v>196492</v>
      </c>
      <c r="B1713" s="20">
        <v>45041</v>
      </c>
      <c r="C1713" s="10" t="s">
        <v>86</v>
      </c>
      <c r="D1713" s="21">
        <v>3000</v>
      </c>
      <c r="E1713" s="10" t="s">
        <v>10</v>
      </c>
      <c r="F1713" s="10" t="s">
        <v>2307</v>
      </c>
      <c r="G1713" s="10" t="s">
        <v>12</v>
      </c>
      <c r="H1713" t="s">
        <v>13</v>
      </c>
      <c r="I1713" s="10" t="s">
        <v>14</v>
      </c>
      <c r="J1713" s="10" t="s">
        <v>33</v>
      </c>
    </row>
    <row r="1714" spans="1:10" x14ac:dyDescent="0.3">
      <c r="A1714" s="10">
        <v>196469</v>
      </c>
      <c r="B1714" s="20">
        <v>45041</v>
      </c>
      <c r="C1714" s="10" t="s">
        <v>90</v>
      </c>
      <c r="D1714" s="21">
        <v>1000</v>
      </c>
      <c r="E1714" s="10" t="s">
        <v>10</v>
      </c>
      <c r="F1714" s="10" t="s">
        <v>2307</v>
      </c>
      <c r="G1714" s="10" t="s">
        <v>12</v>
      </c>
      <c r="H1714" t="s">
        <v>17</v>
      </c>
      <c r="I1714" s="10" t="s">
        <v>14</v>
      </c>
      <c r="J1714" s="10" t="s">
        <v>42</v>
      </c>
    </row>
    <row r="1715" spans="1:10" x14ac:dyDescent="0.3">
      <c r="A1715" s="10">
        <v>196465</v>
      </c>
      <c r="B1715" s="20">
        <v>45041</v>
      </c>
      <c r="C1715" s="10" t="s">
        <v>83</v>
      </c>
      <c r="D1715" s="21">
        <v>5000</v>
      </c>
      <c r="E1715" s="10" t="s">
        <v>10</v>
      </c>
      <c r="F1715" s="10" t="s">
        <v>2307</v>
      </c>
      <c r="G1715" s="10" t="s">
        <v>12</v>
      </c>
      <c r="H1715" t="s">
        <v>17</v>
      </c>
      <c r="I1715" s="10" t="s">
        <v>14</v>
      </c>
      <c r="J1715" s="10" t="s">
        <v>80</v>
      </c>
    </row>
    <row r="1716" spans="1:10" x14ac:dyDescent="0.3">
      <c r="A1716" s="10">
        <v>196466</v>
      </c>
      <c r="B1716" s="20">
        <v>45041</v>
      </c>
      <c r="C1716" s="10" t="s">
        <v>83</v>
      </c>
      <c r="D1716" s="21">
        <v>5000</v>
      </c>
      <c r="E1716" s="10" t="s">
        <v>10</v>
      </c>
      <c r="F1716" s="10" t="s">
        <v>2307</v>
      </c>
      <c r="G1716" s="10" t="s">
        <v>12</v>
      </c>
      <c r="H1716" t="s">
        <v>13</v>
      </c>
      <c r="I1716" s="10" t="s">
        <v>14</v>
      </c>
      <c r="J1716" s="10" t="s">
        <v>28</v>
      </c>
    </row>
    <row r="1717" spans="1:10" x14ac:dyDescent="0.3">
      <c r="A1717" s="10">
        <v>196462</v>
      </c>
      <c r="B1717" s="20">
        <v>45041</v>
      </c>
      <c r="C1717" s="10" t="s">
        <v>83</v>
      </c>
      <c r="D1717" s="21">
        <v>5000</v>
      </c>
      <c r="E1717" s="10" t="s">
        <v>10</v>
      </c>
      <c r="F1717" s="10" t="s">
        <v>2307</v>
      </c>
      <c r="G1717" s="10" t="s">
        <v>12</v>
      </c>
      <c r="H1717" t="s">
        <v>13</v>
      </c>
      <c r="I1717" s="10" t="s">
        <v>14</v>
      </c>
      <c r="J1717" s="10" t="s">
        <v>82</v>
      </c>
    </row>
    <row r="1718" spans="1:10" x14ac:dyDescent="0.3">
      <c r="A1718" s="10">
        <v>196468</v>
      </c>
      <c r="B1718" s="20">
        <v>45041</v>
      </c>
      <c r="C1718" s="10" t="s">
        <v>81</v>
      </c>
      <c r="D1718" s="21">
        <v>70000</v>
      </c>
      <c r="E1718" s="10" t="s">
        <v>48</v>
      </c>
      <c r="F1718" s="10" t="s">
        <v>2307</v>
      </c>
      <c r="G1718" s="10" t="s">
        <v>12</v>
      </c>
      <c r="H1718" t="s">
        <v>17</v>
      </c>
      <c r="I1718" s="10" t="s">
        <v>14</v>
      </c>
      <c r="J1718" s="10" t="s">
        <v>85</v>
      </c>
    </row>
    <row r="1719" spans="1:10" x14ac:dyDescent="0.3">
      <c r="A1719" s="10">
        <v>196467</v>
      </c>
      <c r="B1719" s="20">
        <v>45041</v>
      </c>
      <c r="C1719" s="10" t="s">
        <v>83</v>
      </c>
      <c r="D1719" s="21">
        <v>5000</v>
      </c>
      <c r="E1719" s="10" t="s">
        <v>10</v>
      </c>
      <c r="F1719" s="10" t="s">
        <v>2307</v>
      </c>
      <c r="G1719" s="10" t="s">
        <v>12</v>
      </c>
      <c r="H1719" t="s">
        <v>13</v>
      </c>
      <c r="I1719" s="10" t="s">
        <v>14</v>
      </c>
      <c r="J1719" s="10" t="s">
        <v>84</v>
      </c>
    </row>
    <row r="1720" spans="1:10" x14ac:dyDescent="0.3">
      <c r="A1720" s="10">
        <v>196491</v>
      </c>
      <c r="B1720" s="20">
        <v>45041</v>
      </c>
      <c r="C1720" s="10" t="s">
        <v>86</v>
      </c>
      <c r="D1720" s="21">
        <v>2500</v>
      </c>
      <c r="E1720" s="10" t="s">
        <v>10</v>
      </c>
      <c r="F1720" s="10" t="s">
        <v>2307</v>
      </c>
      <c r="G1720" s="10" t="s">
        <v>12</v>
      </c>
      <c r="H1720" t="s">
        <v>13</v>
      </c>
      <c r="I1720" s="10" t="s">
        <v>14</v>
      </c>
      <c r="J1720" s="10" t="s">
        <v>80</v>
      </c>
    </row>
    <row r="1721" spans="1:10" x14ac:dyDescent="0.3">
      <c r="A1721" s="10">
        <v>196464</v>
      </c>
      <c r="B1721" s="20">
        <v>45041</v>
      </c>
      <c r="C1721" s="10" t="s">
        <v>580</v>
      </c>
      <c r="D1721" s="21">
        <v>3000</v>
      </c>
      <c r="E1721" s="10" t="s">
        <v>10</v>
      </c>
      <c r="F1721" s="10" t="s">
        <v>2311</v>
      </c>
      <c r="G1721" s="10" t="s">
        <v>12</v>
      </c>
      <c r="H1721" t="s">
        <v>13</v>
      </c>
      <c r="I1721" s="10" t="s">
        <v>14</v>
      </c>
      <c r="J1721" s="10" t="s">
        <v>480</v>
      </c>
    </row>
    <row r="1722" spans="1:10" x14ac:dyDescent="0.3">
      <c r="A1722" s="10">
        <v>196463</v>
      </c>
      <c r="B1722" s="20">
        <v>45041</v>
      </c>
      <c r="C1722" s="10" t="s">
        <v>575</v>
      </c>
      <c r="D1722" s="21">
        <v>5000</v>
      </c>
      <c r="E1722" s="10" t="s">
        <v>10</v>
      </c>
      <c r="F1722" s="10" t="s">
        <v>2311</v>
      </c>
      <c r="G1722" s="10" t="s">
        <v>12</v>
      </c>
      <c r="H1722" t="s">
        <v>13</v>
      </c>
      <c r="I1722" s="10" t="s">
        <v>14</v>
      </c>
      <c r="J1722" s="10" t="s">
        <v>480</v>
      </c>
    </row>
    <row r="1723" spans="1:10" x14ac:dyDescent="0.3">
      <c r="A1723" s="10">
        <v>196475</v>
      </c>
      <c r="B1723" s="20">
        <v>45041</v>
      </c>
      <c r="C1723" s="10" t="s">
        <v>665</v>
      </c>
      <c r="D1723" s="21">
        <v>5000</v>
      </c>
      <c r="E1723" s="10" t="s">
        <v>10</v>
      </c>
      <c r="F1723" s="10" t="s">
        <v>2309</v>
      </c>
      <c r="G1723" s="10" t="s">
        <v>12</v>
      </c>
      <c r="H1723" t="s">
        <v>17</v>
      </c>
      <c r="I1723" s="10" t="s">
        <v>14</v>
      </c>
      <c r="J1723" s="10" t="s">
        <v>617</v>
      </c>
    </row>
    <row r="1724" spans="1:10" x14ac:dyDescent="0.3">
      <c r="A1724" s="10">
        <v>196486</v>
      </c>
      <c r="B1724" s="20">
        <v>45041</v>
      </c>
      <c r="C1724" s="10" t="s">
        <v>664</v>
      </c>
      <c r="D1724" s="21">
        <v>5000</v>
      </c>
      <c r="E1724" s="10" t="s">
        <v>10</v>
      </c>
      <c r="F1724" s="10" t="s">
        <v>2309</v>
      </c>
      <c r="G1724" s="10" t="s">
        <v>12</v>
      </c>
      <c r="H1724" t="s">
        <v>13</v>
      </c>
      <c r="I1724" s="10" t="s">
        <v>14</v>
      </c>
      <c r="J1724" s="10" t="s">
        <v>84</v>
      </c>
    </row>
    <row r="1725" spans="1:10" x14ac:dyDescent="0.3">
      <c r="A1725" s="10">
        <v>196472</v>
      </c>
      <c r="B1725" s="20">
        <v>45041</v>
      </c>
      <c r="C1725" s="10" t="s">
        <v>369</v>
      </c>
      <c r="D1725" s="21">
        <v>2000</v>
      </c>
      <c r="E1725" s="10" t="s">
        <v>10</v>
      </c>
      <c r="F1725" s="10" t="s">
        <v>2318</v>
      </c>
      <c r="G1725" s="10" t="s">
        <v>88</v>
      </c>
      <c r="H1725" t="s">
        <v>17</v>
      </c>
      <c r="I1725" s="10" t="s">
        <v>14</v>
      </c>
      <c r="J1725" s="10" t="s">
        <v>85</v>
      </c>
    </row>
    <row r="1726" spans="1:10" x14ac:dyDescent="0.3">
      <c r="A1726" s="10">
        <v>196490</v>
      </c>
      <c r="B1726" s="20">
        <v>45041</v>
      </c>
      <c r="C1726" s="10" t="s">
        <v>91</v>
      </c>
      <c r="D1726" s="21">
        <v>65000</v>
      </c>
      <c r="E1726" s="10" t="s">
        <v>48</v>
      </c>
      <c r="F1726" s="10" t="s">
        <v>2307</v>
      </c>
      <c r="G1726" s="10" t="s">
        <v>12</v>
      </c>
      <c r="H1726" t="s">
        <v>13</v>
      </c>
      <c r="I1726" s="10" t="s">
        <v>14</v>
      </c>
      <c r="J1726" s="10" t="s">
        <v>55</v>
      </c>
    </row>
    <row r="1727" spans="1:10" x14ac:dyDescent="0.3">
      <c r="A1727" s="10">
        <v>196474</v>
      </c>
      <c r="B1727" s="20">
        <v>45041</v>
      </c>
      <c r="C1727" s="10" t="s">
        <v>369</v>
      </c>
      <c r="D1727" s="21">
        <v>2000</v>
      </c>
      <c r="E1727" s="10" t="s">
        <v>10</v>
      </c>
      <c r="F1727" s="10" t="s">
        <v>2318</v>
      </c>
      <c r="G1727" s="10" t="s">
        <v>88</v>
      </c>
      <c r="H1727" t="s">
        <v>17</v>
      </c>
      <c r="I1727" s="10" t="s">
        <v>14</v>
      </c>
      <c r="J1727" s="10" t="s">
        <v>303</v>
      </c>
    </row>
    <row r="1728" spans="1:10" x14ac:dyDescent="0.3">
      <c r="A1728" s="10">
        <v>196473</v>
      </c>
      <c r="B1728" s="20">
        <v>45041</v>
      </c>
      <c r="C1728" s="10" t="s">
        <v>369</v>
      </c>
      <c r="D1728" s="21">
        <v>2000</v>
      </c>
      <c r="E1728" s="10" t="s">
        <v>10</v>
      </c>
      <c r="F1728" s="10" t="s">
        <v>2318</v>
      </c>
      <c r="G1728" s="10" t="s">
        <v>88</v>
      </c>
      <c r="H1728" t="s">
        <v>17</v>
      </c>
      <c r="I1728" s="10" t="s">
        <v>14</v>
      </c>
      <c r="J1728" s="10" t="s">
        <v>134</v>
      </c>
    </row>
    <row r="1729" spans="1:10" x14ac:dyDescent="0.3">
      <c r="A1729" s="10">
        <v>196513</v>
      </c>
      <c r="B1729" s="20">
        <v>45042</v>
      </c>
      <c r="C1729" s="10" t="s">
        <v>595</v>
      </c>
      <c r="D1729" s="21">
        <v>2500</v>
      </c>
      <c r="E1729" s="10" t="s">
        <v>10</v>
      </c>
      <c r="F1729" s="10" t="s">
        <v>2309</v>
      </c>
      <c r="G1729" s="10" t="s">
        <v>12</v>
      </c>
      <c r="H1729" t="s">
        <v>19</v>
      </c>
      <c r="I1729" s="10" t="s">
        <v>14</v>
      </c>
      <c r="J1729" s="10" t="s">
        <v>149</v>
      </c>
    </row>
    <row r="1730" spans="1:10" x14ac:dyDescent="0.3">
      <c r="A1730" s="10">
        <v>196512</v>
      </c>
      <c r="B1730" s="20">
        <v>45042</v>
      </c>
      <c r="C1730" s="10" t="s">
        <v>663</v>
      </c>
      <c r="D1730" s="21">
        <v>1000</v>
      </c>
      <c r="E1730" s="10" t="s">
        <v>10</v>
      </c>
      <c r="F1730" s="10" t="s">
        <v>2309</v>
      </c>
      <c r="G1730" s="10" t="s">
        <v>12</v>
      </c>
      <c r="H1730" t="s">
        <v>17</v>
      </c>
      <c r="I1730" s="10" t="s">
        <v>14</v>
      </c>
      <c r="J1730" s="10" t="s">
        <v>694</v>
      </c>
    </row>
    <row r="1731" spans="1:10" x14ac:dyDescent="0.3">
      <c r="A1731" s="10">
        <v>196504</v>
      </c>
      <c r="B1731" s="20">
        <v>45042</v>
      </c>
      <c r="C1731" s="10" t="s">
        <v>692</v>
      </c>
      <c r="D1731" s="21">
        <v>3000</v>
      </c>
      <c r="E1731" s="10" t="s">
        <v>10</v>
      </c>
      <c r="F1731" s="10" t="s">
        <v>2309</v>
      </c>
      <c r="G1731" s="10" t="s">
        <v>12</v>
      </c>
      <c r="H1731" t="s">
        <v>13</v>
      </c>
      <c r="I1731" s="10" t="s">
        <v>14</v>
      </c>
      <c r="J1731" s="10" t="s">
        <v>693</v>
      </c>
    </row>
    <row r="1732" spans="1:10" x14ac:dyDescent="0.3">
      <c r="A1732" s="10">
        <v>196511</v>
      </c>
      <c r="B1732" s="20">
        <v>45042</v>
      </c>
      <c r="C1732" s="10" t="s">
        <v>663</v>
      </c>
      <c r="D1732" s="21">
        <v>4000</v>
      </c>
      <c r="E1732" s="10" t="s">
        <v>10</v>
      </c>
      <c r="F1732" s="10" t="s">
        <v>2309</v>
      </c>
      <c r="G1732" s="10" t="s">
        <v>12</v>
      </c>
      <c r="H1732" t="s">
        <v>19</v>
      </c>
      <c r="I1732" s="10" t="s">
        <v>14</v>
      </c>
      <c r="J1732" s="10" t="s">
        <v>149</v>
      </c>
    </row>
    <row r="1733" spans="1:10" x14ac:dyDescent="0.3">
      <c r="A1733" s="10">
        <v>196499</v>
      </c>
      <c r="B1733" s="20">
        <v>45042</v>
      </c>
      <c r="C1733" s="10" t="s">
        <v>589</v>
      </c>
      <c r="D1733" s="21">
        <v>4000</v>
      </c>
      <c r="E1733" s="10" t="s">
        <v>10</v>
      </c>
      <c r="F1733" s="10" t="s">
        <v>2311</v>
      </c>
      <c r="G1733" s="10" t="s">
        <v>12</v>
      </c>
      <c r="H1733" t="s">
        <v>13</v>
      </c>
      <c r="I1733" s="10" t="s">
        <v>14</v>
      </c>
      <c r="J1733" s="10" t="s">
        <v>480</v>
      </c>
    </row>
    <row r="1734" spans="1:10" x14ac:dyDescent="0.3">
      <c r="A1734" s="10">
        <v>196523</v>
      </c>
      <c r="B1734" s="20">
        <v>45042</v>
      </c>
      <c r="C1734" s="10" t="s">
        <v>661</v>
      </c>
      <c r="D1734" s="21">
        <v>5000</v>
      </c>
      <c r="E1734" s="10" t="s">
        <v>10</v>
      </c>
      <c r="F1734" s="10" t="s">
        <v>2309</v>
      </c>
      <c r="G1734" s="10" t="s">
        <v>12</v>
      </c>
      <c r="H1734" t="s">
        <v>19</v>
      </c>
      <c r="I1734" s="10" t="s">
        <v>14</v>
      </c>
      <c r="J1734" s="10" t="s">
        <v>149</v>
      </c>
    </row>
    <row r="1735" spans="1:10" x14ac:dyDescent="0.3">
      <c r="A1735" s="10">
        <v>196506</v>
      </c>
      <c r="B1735" s="20">
        <v>45042</v>
      </c>
      <c r="C1735" s="10" t="s">
        <v>662</v>
      </c>
      <c r="D1735" s="21">
        <v>5000</v>
      </c>
      <c r="E1735" s="10" t="s">
        <v>10</v>
      </c>
      <c r="F1735" s="10" t="s">
        <v>2309</v>
      </c>
      <c r="G1735" s="10" t="s">
        <v>12</v>
      </c>
      <c r="H1735" t="s">
        <v>13</v>
      </c>
      <c r="I1735" s="10" t="s">
        <v>14</v>
      </c>
      <c r="J1735" s="10" t="s">
        <v>85</v>
      </c>
    </row>
    <row r="1736" spans="1:10" x14ac:dyDescent="0.3">
      <c r="A1736" s="10">
        <v>196509</v>
      </c>
      <c r="B1736" s="20">
        <v>45042</v>
      </c>
      <c r="C1736" s="10" t="s">
        <v>695</v>
      </c>
      <c r="D1736" s="21">
        <v>1000</v>
      </c>
      <c r="E1736" s="10" t="s">
        <v>10</v>
      </c>
      <c r="F1736" s="10" t="s">
        <v>2309</v>
      </c>
      <c r="G1736" s="10" t="s">
        <v>12</v>
      </c>
      <c r="H1736" t="s">
        <v>19</v>
      </c>
      <c r="I1736" s="10" t="s">
        <v>14</v>
      </c>
      <c r="J1736" s="10" t="s">
        <v>614</v>
      </c>
    </row>
    <row r="1737" spans="1:10" x14ac:dyDescent="0.3">
      <c r="A1737" s="10">
        <v>196522</v>
      </c>
      <c r="B1737" s="20">
        <v>45042</v>
      </c>
      <c r="C1737" s="10" t="s">
        <v>699</v>
      </c>
      <c r="D1737" s="21">
        <v>5000</v>
      </c>
      <c r="E1737" s="10" t="s">
        <v>10</v>
      </c>
      <c r="F1737" s="10" t="s">
        <v>2309</v>
      </c>
      <c r="G1737" s="10" t="s">
        <v>12</v>
      </c>
      <c r="H1737" t="s">
        <v>19</v>
      </c>
      <c r="I1737" s="10" t="s">
        <v>14</v>
      </c>
      <c r="J1737" s="10" t="s">
        <v>149</v>
      </c>
    </row>
    <row r="1738" spans="1:10" x14ac:dyDescent="0.3">
      <c r="A1738" s="10">
        <v>196524</v>
      </c>
      <c r="B1738" s="20">
        <v>45042</v>
      </c>
      <c r="C1738" s="10" t="s">
        <v>661</v>
      </c>
      <c r="D1738" s="21">
        <v>2500</v>
      </c>
      <c r="E1738" s="10" t="s">
        <v>10</v>
      </c>
      <c r="F1738" s="10" t="s">
        <v>2309</v>
      </c>
      <c r="G1738" s="10" t="s">
        <v>12</v>
      </c>
      <c r="H1738" t="s">
        <v>13</v>
      </c>
      <c r="I1738" s="10" t="s">
        <v>14</v>
      </c>
      <c r="J1738" s="10" t="s">
        <v>77</v>
      </c>
    </row>
    <row r="1739" spans="1:10" x14ac:dyDescent="0.3">
      <c r="A1739" s="10">
        <v>196517</v>
      </c>
      <c r="B1739" s="20">
        <v>45042</v>
      </c>
      <c r="C1739" s="10" t="s">
        <v>92</v>
      </c>
      <c r="D1739" s="21">
        <v>200000</v>
      </c>
      <c r="E1739" s="10" t="s">
        <v>48</v>
      </c>
      <c r="F1739" s="10" t="s">
        <v>2307</v>
      </c>
      <c r="G1739" s="10" t="s">
        <v>88</v>
      </c>
      <c r="H1739" t="s">
        <v>17</v>
      </c>
      <c r="I1739" s="10" t="s">
        <v>14</v>
      </c>
      <c r="J1739" s="10" t="s">
        <v>93</v>
      </c>
    </row>
    <row r="1740" spans="1:10" x14ac:dyDescent="0.3">
      <c r="A1740" s="10">
        <v>196510</v>
      </c>
      <c r="B1740" s="20">
        <v>45042</v>
      </c>
      <c r="C1740" s="10" t="s">
        <v>663</v>
      </c>
      <c r="D1740" s="21">
        <v>4000</v>
      </c>
      <c r="E1740" s="10" t="s">
        <v>10</v>
      </c>
      <c r="F1740" s="10" t="s">
        <v>2309</v>
      </c>
      <c r="G1740" s="10" t="s">
        <v>12</v>
      </c>
      <c r="H1740" t="s">
        <v>13</v>
      </c>
      <c r="I1740" s="10" t="s">
        <v>14</v>
      </c>
      <c r="J1740" s="10" t="s">
        <v>694</v>
      </c>
    </row>
    <row r="1741" spans="1:10" x14ac:dyDescent="0.3">
      <c r="A1741" s="10">
        <v>196505</v>
      </c>
      <c r="B1741" s="20">
        <v>45042</v>
      </c>
      <c r="C1741" s="10" t="s">
        <v>692</v>
      </c>
      <c r="D1741" s="21">
        <v>2000</v>
      </c>
      <c r="E1741" s="10" t="s">
        <v>10</v>
      </c>
      <c r="F1741" s="10" t="s">
        <v>2309</v>
      </c>
      <c r="G1741" s="10" t="s">
        <v>12</v>
      </c>
      <c r="H1741" t="s">
        <v>17</v>
      </c>
      <c r="I1741" s="10" t="s">
        <v>14</v>
      </c>
      <c r="J1741" s="10" t="s">
        <v>693</v>
      </c>
    </row>
    <row r="1742" spans="1:10" x14ac:dyDescent="0.3">
      <c r="A1742" s="10">
        <v>196507</v>
      </c>
      <c r="B1742" s="20">
        <v>45042</v>
      </c>
      <c r="C1742" s="10" t="s">
        <v>696</v>
      </c>
      <c r="D1742" s="21">
        <v>10000</v>
      </c>
      <c r="E1742" s="10" t="s">
        <v>10</v>
      </c>
      <c r="F1742" s="10" t="s">
        <v>2309</v>
      </c>
      <c r="G1742" s="10" t="s">
        <v>12</v>
      </c>
      <c r="H1742" t="s">
        <v>19</v>
      </c>
      <c r="I1742" s="10" t="s">
        <v>14</v>
      </c>
      <c r="J1742" s="10" t="s">
        <v>74</v>
      </c>
    </row>
    <row r="1743" spans="1:10" x14ac:dyDescent="0.3">
      <c r="A1743" s="10">
        <v>196508</v>
      </c>
      <c r="B1743" s="20">
        <v>45042</v>
      </c>
      <c r="C1743" s="10" t="s">
        <v>696</v>
      </c>
      <c r="D1743" s="21">
        <v>5000</v>
      </c>
      <c r="E1743" s="10" t="s">
        <v>10</v>
      </c>
      <c r="F1743" s="10" t="s">
        <v>2309</v>
      </c>
      <c r="G1743" s="10" t="s">
        <v>12</v>
      </c>
      <c r="H1743" t="s">
        <v>19</v>
      </c>
      <c r="I1743" s="10" t="s">
        <v>14</v>
      </c>
      <c r="J1743" s="10" t="s">
        <v>697</v>
      </c>
    </row>
    <row r="1744" spans="1:10" x14ac:dyDescent="0.3">
      <c r="A1744" s="10">
        <v>196518</v>
      </c>
      <c r="B1744" s="20">
        <v>45042</v>
      </c>
      <c r="C1744" s="10" t="s">
        <v>92</v>
      </c>
      <c r="D1744" s="21">
        <v>200000</v>
      </c>
      <c r="E1744" s="10" t="s">
        <v>48</v>
      </c>
      <c r="F1744" s="10" t="s">
        <v>2307</v>
      </c>
      <c r="G1744" s="10" t="s">
        <v>88</v>
      </c>
      <c r="H1744" t="s">
        <v>17</v>
      </c>
      <c r="I1744" s="10" t="s">
        <v>14</v>
      </c>
      <c r="J1744" s="10" t="s">
        <v>95</v>
      </c>
    </row>
    <row r="1745" spans="1:10" x14ac:dyDescent="0.3">
      <c r="A1745" s="10">
        <v>196519</v>
      </c>
      <c r="B1745" s="20">
        <v>45042</v>
      </c>
      <c r="C1745" s="10" t="s">
        <v>92</v>
      </c>
      <c r="D1745" s="21">
        <v>200000</v>
      </c>
      <c r="E1745" s="10" t="s">
        <v>48</v>
      </c>
      <c r="F1745" s="10" t="s">
        <v>2307</v>
      </c>
      <c r="G1745" s="10" t="s">
        <v>88</v>
      </c>
      <c r="H1745" t="s">
        <v>17</v>
      </c>
      <c r="I1745" s="10" t="s">
        <v>14</v>
      </c>
      <c r="J1745" s="10" t="s">
        <v>94</v>
      </c>
    </row>
    <row r="1746" spans="1:10" x14ac:dyDescent="0.3">
      <c r="A1746" s="10">
        <v>196521</v>
      </c>
      <c r="B1746" s="20">
        <v>45042</v>
      </c>
      <c r="C1746" s="10" t="s">
        <v>92</v>
      </c>
      <c r="D1746" s="21">
        <v>300000</v>
      </c>
      <c r="E1746" s="10" t="s">
        <v>48</v>
      </c>
      <c r="F1746" s="10" t="s">
        <v>2307</v>
      </c>
      <c r="G1746" s="10" t="s">
        <v>88</v>
      </c>
      <c r="H1746" t="s">
        <v>17</v>
      </c>
      <c r="I1746" s="10" t="s">
        <v>14</v>
      </c>
      <c r="J1746" s="10" t="s">
        <v>97</v>
      </c>
    </row>
    <row r="1747" spans="1:10" x14ac:dyDescent="0.3">
      <c r="A1747" s="10">
        <v>196520</v>
      </c>
      <c r="B1747" s="20">
        <v>45042</v>
      </c>
      <c r="C1747" s="10" t="s">
        <v>92</v>
      </c>
      <c r="D1747" s="21">
        <v>300000</v>
      </c>
      <c r="E1747" s="10" t="s">
        <v>48</v>
      </c>
      <c r="F1747" s="10" t="s">
        <v>2307</v>
      </c>
      <c r="G1747" s="10" t="s">
        <v>88</v>
      </c>
      <c r="H1747" t="s">
        <v>17</v>
      </c>
      <c r="I1747" s="10" t="s">
        <v>14</v>
      </c>
      <c r="J1747" s="10" t="s">
        <v>96</v>
      </c>
    </row>
    <row r="1748" spans="1:10" x14ac:dyDescent="0.3">
      <c r="A1748" s="10">
        <v>196497</v>
      </c>
      <c r="B1748" s="20">
        <v>45042</v>
      </c>
      <c r="C1748" s="10" t="s">
        <v>9</v>
      </c>
      <c r="D1748" s="21">
        <v>95000</v>
      </c>
      <c r="E1748" s="10" t="s">
        <v>48</v>
      </c>
      <c r="F1748" s="10" t="s">
        <v>2307</v>
      </c>
      <c r="G1748" s="10" t="s">
        <v>12</v>
      </c>
      <c r="H1748" t="s">
        <v>13</v>
      </c>
      <c r="I1748" s="10" t="s">
        <v>14</v>
      </c>
      <c r="J1748" s="10" t="s">
        <v>80</v>
      </c>
    </row>
    <row r="1749" spans="1:10" x14ac:dyDescent="0.3">
      <c r="A1749" s="10">
        <v>196515</v>
      </c>
      <c r="B1749" s="20">
        <v>45042</v>
      </c>
      <c r="C1749" s="10" t="s">
        <v>87</v>
      </c>
      <c r="D1749" s="21">
        <v>200000</v>
      </c>
      <c r="E1749" s="10" t="s">
        <v>48</v>
      </c>
      <c r="F1749" s="10" t="s">
        <v>2307</v>
      </c>
      <c r="G1749" s="10" t="s">
        <v>88</v>
      </c>
      <c r="H1749" t="s">
        <v>17</v>
      </c>
      <c r="I1749" s="10" t="s">
        <v>14</v>
      </c>
      <c r="J1749" s="10" t="s">
        <v>42</v>
      </c>
    </row>
    <row r="1750" spans="1:10" x14ac:dyDescent="0.3">
      <c r="A1750" s="10">
        <v>196514</v>
      </c>
      <c r="B1750" s="20">
        <v>45042</v>
      </c>
      <c r="C1750" s="10" t="s">
        <v>87</v>
      </c>
      <c r="D1750" s="21">
        <v>200000</v>
      </c>
      <c r="E1750" s="10" t="s">
        <v>48</v>
      </c>
      <c r="F1750" s="10" t="s">
        <v>2307</v>
      </c>
      <c r="G1750" s="10" t="s">
        <v>88</v>
      </c>
      <c r="H1750" t="s">
        <v>17</v>
      </c>
      <c r="I1750" s="10" t="s">
        <v>14</v>
      </c>
      <c r="J1750" s="10" t="s">
        <v>79</v>
      </c>
    </row>
    <row r="1751" spans="1:10" x14ac:dyDescent="0.3">
      <c r="A1751" s="10">
        <v>196516</v>
      </c>
      <c r="B1751" s="20">
        <v>45042</v>
      </c>
      <c r="C1751" s="10" t="s">
        <v>87</v>
      </c>
      <c r="D1751" s="21">
        <v>200000</v>
      </c>
      <c r="E1751" s="10" t="s">
        <v>48</v>
      </c>
      <c r="F1751" s="10" t="s">
        <v>2307</v>
      </c>
      <c r="G1751" s="10" t="s">
        <v>88</v>
      </c>
      <c r="H1751" t="s">
        <v>17</v>
      </c>
      <c r="I1751" s="10" t="s">
        <v>14</v>
      </c>
      <c r="J1751" s="10" t="s">
        <v>49</v>
      </c>
    </row>
    <row r="1752" spans="1:10" x14ac:dyDescent="0.3">
      <c r="A1752" s="10">
        <v>196502</v>
      </c>
      <c r="B1752" s="20">
        <v>45042</v>
      </c>
      <c r="C1752" s="10" t="s">
        <v>588</v>
      </c>
      <c r="D1752" s="21">
        <v>3000</v>
      </c>
      <c r="E1752" s="10" t="s">
        <v>10</v>
      </c>
      <c r="F1752" s="10" t="s">
        <v>2311</v>
      </c>
      <c r="G1752" s="10" t="s">
        <v>12</v>
      </c>
      <c r="H1752" t="s">
        <v>17</v>
      </c>
      <c r="I1752" s="10" t="s">
        <v>14</v>
      </c>
      <c r="J1752" s="10" t="s">
        <v>549</v>
      </c>
    </row>
    <row r="1753" spans="1:10" x14ac:dyDescent="0.3">
      <c r="A1753" s="10">
        <v>196501</v>
      </c>
      <c r="B1753" s="20">
        <v>45042</v>
      </c>
      <c r="C1753" s="10" t="s">
        <v>586</v>
      </c>
      <c r="D1753" s="21">
        <v>3000</v>
      </c>
      <c r="E1753" s="10" t="s">
        <v>10</v>
      </c>
      <c r="F1753" s="10" t="s">
        <v>2311</v>
      </c>
      <c r="G1753" s="10" t="s">
        <v>12</v>
      </c>
      <c r="H1753" t="s">
        <v>19</v>
      </c>
      <c r="I1753" s="10" t="s">
        <v>14</v>
      </c>
      <c r="J1753" s="10" t="s">
        <v>587</v>
      </c>
    </row>
    <row r="1754" spans="1:10" x14ac:dyDescent="0.3">
      <c r="A1754" s="10">
        <v>196498</v>
      </c>
      <c r="B1754" s="20">
        <v>45042</v>
      </c>
      <c r="C1754" s="10" t="s">
        <v>589</v>
      </c>
      <c r="D1754" s="21">
        <v>3000</v>
      </c>
      <c r="E1754" s="10" t="s">
        <v>10</v>
      </c>
      <c r="F1754" s="10" t="s">
        <v>2311</v>
      </c>
      <c r="G1754" s="10" t="s">
        <v>12</v>
      </c>
      <c r="H1754" t="s">
        <v>13</v>
      </c>
      <c r="I1754" s="10" t="s">
        <v>14</v>
      </c>
      <c r="J1754" s="10" t="s">
        <v>209</v>
      </c>
    </row>
    <row r="1755" spans="1:10" x14ac:dyDescent="0.3">
      <c r="A1755" s="10">
        <v>196503</v>
      </c>
      <c r="B1755" s="20">
        <v>45042</v>
      </c>
      <c r="C1755" s="10" t="s">
        <v>588</v>
      </c>
      <c r="D1755" s="21">
        <v>3000</v>
      </c>
      <c r="E1755" s="10" t="s">
        <v>10</v>
      </c>
      <c r="F1755" s="10" t="s">
        <v>2311</v>
      </c>
      <c r="G1755" s="10" t="s">
        <v>12</v>
      </c>
      <c r="H1755" t="s">
        <v>17</v>
      </c>
      <c r="I1755" s="10" t="s">
        <v>14</v>
      </c>
      <c r="J1755" s="10" t="s">
        <v>489</v>
      </c>
    </row>
    <row r="1756" spans="1:10" x14ac:dyDescent="0.3">
      <c r="A1756" s="10">
        <v>196494</v>
      </c>
      <c r="B1756" s="20">
        <v>45042</v>
      </c>
      <c r="C1756" s="10" t="s">
        <v>569</v>
      </c>
      <c r="D1756" s="21">
        <v>1000</v>
      </c>
      <c r="E1756" s="10" t="s">
        <v>10</v>
      </c>
      <c r="F1756" s="10" t="s">
        <v>2311</v>
      </c>
      <c r="G1756" s="10" t="s">
        <v>12</v>
      </c>
      <c r="H1756" t="s">
        <v>17</v>
      </c>
      <c r="I1756" s="10" t="s">
        <v>14</v>
      </c>
      <c r="J1756" s="10" t="s">
        <v>480</v>
      </c>
    </row>
    <row r="1757" spans="1:10" x14ac:dyDescent="0.3">
      <c r="A1757" s="10">
        <v>196496</v>
      </c>
      <c r="B1757" s="20">
        <v>45042</v>
      </c>
      <c r="C1757" s="10" t="s">
        <v>415</v>
      </c>
      <c r="D1757" s="21">
        <v>2500</v>
      </c>
      <c r="E1757" s="10" t="s">
        <v>10</v>
      </c>
      <c r="F1757" s="10" t="s">
        <v>2329</v>
      </c>
      <c r="G1757" s="10" t="s">
        <v>12</v>
      </c>
      <c r="H1757" t="s">
        <v>17</v>
      </c>
      <c r="I1757" s="10" t="s">
        <v>14</v>
      </c>
      <c r="J1757" s="10" t="s">
        <v>416</v>
      </c>
    </row>
    <row r="1758" spans="1:10" x14ac:dyDescent="0.3">
      <c r="A1758" s="10">
        <v>196500</v>
      </c>
      <c r="B1758" s="20">
        <v>45042</v>
      </c>
      <c r="C1758" s="10" t="s">
        <v>584</v>
      </c>
      <c r="D1758" s="21">
        <v>2000</v>
      </c>
      <c r="E1758" s="10" t="s">
        <v>10</v>
      </c>
      <c r="F1758" s="10" t="s">
        <v>2311</v>
      </c>
      <c r="G1758" s="10" t="s">
        <v>12</v>
      </c>
      <c r="H1758" t="s">
        <v>19</v>
      </c>
      <c r="I1758" s="10" t="s">
        <v>14</v>
      </c>
      <c r="J1758" s="10" t="s">
        <v>585</v>
      </c>
    </row>
    <row r="1759" spans="1:10" x14ac:dyDescent="0.3">
      <c r="A1759" s="10">
        <v>196495</v>
      </c>
      <c r="B1759" s="20">
        <v>45042</v>
      </c>
      <c r="C1759" s="10" t="s">
        <v>569</v>
      </c>
      <c r="D1759" s="21">
        <v>1000</v>
      </c>
      <c r="E1759" s="10" t="s">
        <v>10</v>
      </c>
      <c r="F1759" s="10" t="s">
        <v>2311</v>
      </c>
      <c r="G1759" s="10" t="s">
        <v>12</v>
      </c>
      <c r="H1759" t="s">
        <v>13</v>
      </c>
      <c r="I1759" s="10" t="s">
        <v>14</v>
      </c>
      <c r="J1759" s="10" t="s">
        <v>480</v>
      </c>
    </row>
    <row r="1760" spans="1:10" x14ac:dyDescent="0.3">
      <c r="A1760" s="10">
        <v>196543</v>
      </c>
      <c r="B1760" s="20">
        <v>45043</v>
      </c>
      <c r="C1760" s="10" t="s">
        <v>687</v>
      </c>
      <c r="D1760" s="21">
        <v>2000</v>
      </c>
      <c r="E1760" s="10" t="s">
        <v>10</v>
      </c>
      <c r="F1760" s="10" t="s">
        <v>2309</v>
      </c>
      <c r="G1760" s="10" t="s">
        <v>12</v>
      </c>
      <c r="H1760" t="s">
        <v>17</v>
      </c>
      <c r="I1760" s="10" t="s">
        <v>14</v>
      </c>
      <c r="J1760" s="10" t="s">
        <v>28</v>
      </c>
    </row>
    <row r="1761" spans="1:10" x14ac:dyDescent="0.3">
      <c r="A1761" s="10">
        <v>196537</v>
      </c>
      <c r="B1761" s="20">
        <v>45043</v>
      </c>
      <c r="C1761" s="10" t="s">
        <v>688</v>
      </c>
      <c r="D1761" s="21">
        <v>5000</v>
      </c>
      <c r="E1761" s="10" t="s">
        <v>10</v>
      </c>
      <c r="F1761" s="10" t="s">
        <v>2309</v>
      </c>
      <c r="G1761" s="10" t="s">
        <v>12</v>
      </c>
      <c r="H1761" t="s">
        <v>13</v>
      </c>
      <c r="I1761" s="10" t="s">
        <v>14</v>
      </c>
      <c r="J1761" s="10" t="s">
        <v>617</v>
      </c>
    </row>
    <row r="1762" spans="1:10" x14ac:dyDescent="0.3">
      <c r="A1762" s="10">
        <v>196533</v>
      </c>
      <c r="B1762" s="20">
        <v>45043</v>
      </c>
      <c r="C1762" s="10" t="s">
        <v>690</v>
      </c>
      <c r="D1762" s="21">
        <v>3500</v>
      </c>
      <c r="E1762" s="10" t="s">
        <v>10</v>
      </c>
      <c r="F1762" s="10" t="s">
        <v>2309</v>
      </c>
      <c r="G1762" s="10" t="s">
        <v>12</v>
      </c>
      <c r="H1762" t="s">
        <v>13</v>
      </c>
      <c r="I1762" s="10" t="s">
        <v>14</v>
      </c>
      <c r="J1762" s="10" t="s">
        <v>36</v>
      </c>
    </row>
    <row r="1763" spans="1:10" x14ac:dyDescent="0.3">
      <c r="A1763" s="10">
        <v>196541</v>
      </c>
      <c r="B1763" s="20">
        <v>45043</v>
      </c>
      <c r="C1763" s="10" t="s">
        <v>571</v>
      </c>
      <c r="D1763" s="21">
        <v>10000</v>
      </c>
      <c r="E1763" s="10" t="s">
        <v>10</v>
      </c>
      <c r="F1763" s="10" t="s">
        <v>2311</v>
      </c>
      <c r="G1763" s="10" t="s">
        <v>12</v>
      </c>
      <c r="H1763" t="s">
        <v>19</v>
      </c>
      <c r="I1763" s="10" t="s">
        <v>14</v>
      </c>
      <c r="J1763" s="10" t="s">
        <v>399</v>
      </c>
    </row>
    <row r="1764" spans="1:10" x14ac:dyDescent="0.3">
      <c r="A1764" s="10">
        <v>196544</v>
      </c>
      <c r="B1764" s="20">
        <v>45043</v>
      </c>
      <c r="C1764" s="10" t="s">
        <v>682</v>
      </c>
      <c r="D1764" s="21">
        <v>4000</v>
      </c>
      <c r="E1764" s="10" t="s">
        <v>10</v>
      </c>
      <c r="F1764" s="10" t="s">
        <v>2309</v>
      </c>
      <c r="G1764" s="10" t="s">
        <v>12</v>
      </c>
      <c r="H1764" t="s">
        <v>17</v>
      </c>
      <c r="I1764" s="10" t="s">
        <v>14</v>
      </c>
      <c r="J1764" s="10" t="s">
        <v>28</v>
      </c>
    </row>
    <row r="1765" spans="1:10" x14ac:dyDescent="0.3">
      <c r="A1765" s="10">
        <v>196542</v>
      </c>
      <c r="B1765" s="20">
        <v>45043</v>
      </c>
      <c r="C1765" s="10" t="s">
        <v>687</v>
      </c>
      <c r="D1765" s="21">
        <v>2000</v>
      </c>
      <c r="E1765" s="10" t="s">
        <v>10</v>
      </c>
      <c r="F1765" s="10" t="s">
        <v>2309</v>
      </c>
      <c r="G1765" s="10" t="s">
        <v>12</v>
      </c>
      <c r="H1765" t="s">
        <v>13</v>
      </c>
      <c r="I1765" s="10" t="s">
        <v>14</v>
      </c>
      <c r="J1765" s="10" t="s">
        <v>74</v>
      </c>
    </row>
    <row r="1766" spans="1:10" x14ac:dyDescent="0.3">
      <c r="A1766" s="10">
        <v>196530</v>
      </c>
      <c r="B1766" s="20">
        <v>45043</v>
      </c>
      <c r="C1766" s="10" t="s">
        <v>691</v>
      </c>
      <c r="D1766" s="21">
        <v>3000</v>
      </c>
      <c r="E1766" s="10" t="s">
        <v>10</v>
      </c>
      <c r="F1766" s="10" t="s">
        <v>2309</v>
      </c>
      <c r="G1766" s="10" t="s">
        <v>12</v>
      </c>
      <c r="H1766" t="s">
        <v>13</v>
      </c>
      <c r="I1766" s="10" t="s">
        <v>14</v>
      </c>
      <c r="J1766" s="10" t="s">
        <v>258</v>
      </c>
    </row>
    <row r="1767" spans="1:10" x14ac:dyDescent="0.3">
      <c r="A1767" s="10">
        <v>196538</v>
      </c>
      <c r="B1767" s="20">
        <v>45043</v>
      </c>
      <c r="C1767" s="10" t="s">
        <v>698</v>
      </c>
      <c r="D1767" s="21">
        <v>2000</v>
      </c>
      <c r="E1767" s="10" t="s">
        <v>10</v>
      </c>
      <c r="F1767" s="10" t="s">
        <v>2309</v>
      </c>
      <c r="G1767" s="10" t="s">
        <v>12</v>
      </c>
      <c r="H1767" t="s">
        <v>13</v>
      </c>
      <c r="I1767" s="10" t="s">
        <v>14</v>
      </c>
      <c r="J1767" s="10" t="s">
        <v>85</v>
      </c>
    </row>
    <row r="1768" spans="1:10" x14ac:dyDescent="0.3">
      <c r="A1768" s="10">
        <v>196529</v>
      </c>
      <c r="B1768" s="20">
        <v>45043</v>
      </c>
      <c r="C1768" s="10" t="s">
        <v>808</v>
      </c>
      <c r="D1768" s="21">
        <v>3000</v>
      </c>
      <c r="E1768" s="10" t="s">
        <v>10</v>
      </c>
      <c r="F1768" s="10" t="s">
        <v>2317</v>
      </c>
      <c r="G1768" s="10" t="s">
        <v>12</v>
      </c>
      <c r="H1768" t="s">
        <v>17</v>
      </c>
      <c r="I1768" s="10" t="s">
        <v>14</v>
      </c>
      <c r="J1768" s="10" t="s">
        <v>829</v>
      </c>
    </row>
    <row r="1769" spans="1:10" x14ac:dyDescent="0.3">
      <c r="A1769" s="10">
        <v>196545</v>
      </c>
      <c r="B1769" s="20">
        <v>45043</v>
      </c>
      <c r="C1769" s="10" t="s">
        <v>682</v>
      </c>
      <c r="D1769" s="21">
        <v>3000</v>
      </c>
      <c r="E1769" s="10" t="s">
        <v>10</v>
      </c>
      <c r="F1769" s="10" t="s">
        <v>2309</v>
      </c>
      <c r="G1769" s="10" t="s">
        <v>12</v>
      </c>
      <c r="H1769" t="s">
        <v>17</v>
      </c>
      <c r="I1769" s="10" t="s">
        <v>14</v>
      </c>
      <c r="J1769" s="10" t="s">
        <v>617</v>
      </c>
    </row>
    <row r="1770" spans="1:10" x14ac:dyDescent="0.3">
      <c r="A1770" s="10">
        <v>196546</v>
      </c>
      <c r="B1770" s="20">
        <v>45043</v>
      </c>
      <c r="C1770" s="10" t="s">
        <v>682</v>
      </c>
      <c r="D1770" s="21">
        <v>4000</v>
      </c>
      <c r="E1770" s="10" t="s">
        <v>10</v>
      </c>
      <c r="F1770" s="10" t="s">
        <v>2309</v>
      </c>
      <c r="G1770" s="10" t="s">
        <v>12</v>
      </c>
      <c r="H1770" t="s">
        <v>17</v>
      </c>
      <c r="I1770" s="10" t="s">
        <v>14</v>
      </c>
      <c r="J1770" s="10" t="s">
        <v>82</v>
      </c>
    </row>
    <row r="1771" spans="1:10" x14ac:dyDescent="0.3">
      <c r="A1771" s="10">
        <v>196536</v>
      </c>
      <c r="B1771" s="20">
        <v>45043</v>
      </c>
      <c r="C1771" s="10" t="s">
        <v>688</v>
      </c>
      <c r="D1771" s="21">
        <v>5000</v>
      </c>
      <c r="E1771" s="10" t="s">
        <v>10</v>
      </c>
      <c r="F1771" s="10" t="s">
        <v>2309</v>
      </c>
      <c r="G1771" s="10" t="s">
        <v>12</v>
      </c>
      <c r="H1771" t="s">
        <v>13</v>
      </c>
      <c r="I1771" s="10" t="s">
        <v>14</v>
      </c>
      <c r="J1771" s="10" t="s">
        <v>36</v>
      </c>
    </row>
    <row r="1772" spans="1:10" x14ac:dyDescent="0.3">
      <c r="A1772" s="10">
        <v>196552</v>
      </c>
      <c r="B1772" s="20">
        <v>45043</v>
      </c>
      <c r="C1772" s="10" t="s">
        <v>99</v>
      </c>
      <c r="D1772" s="21">
        <v>5000</v>
      </c>
      <c r="E1772" s="10" t="s">
        <v>10</v>
      </c>
      <c r="F1772" s="10" t="s">
        <v>2307</v>
      </c>
      <c r="G1772" s="10" t="s">
        <v>12</v>
      </c>
      <c r="H1772" t="s">
        <v>17</v>
      </c>
      <c r="I1772" s="10" t="s">
        <v>14</v>
      </c>
      <c r="J1772" s="10" t="s">
        <v>101</v>
      </c>
    </row>
    <row r="1773" spans="1:10" x14ac:dyDescent="0.3">
      <c r="A1773" s="10">
        <v>196547</v>
      </c>
      <c r="B1773" s="20">
        <v>45043</v>
      </c>
      <c r="C1773" s="10" t="s">
        <v>102</v>
      </c>
      <c r="D1773" s="21">
        <v>5000</v>
      </c>
      <c r="E1773" s="10" t="s">
        <v>10</v>
      </c>
      <c r="F1773" s="10" t="s">
        <v>2307</v>
      </c>
      <c r="G1773" s="10" t="s">
        <v>12</v>
      </c>
      <c r="H1773" t="s">
        <v>17</v>
      </c>
      <c r="I1773" s="10" t="s">
        <v>14</v>
      </c>
      <c r="J1773" s="10" t="s">
        <v>103</v>
      </c>
    </row>
    <row r="1774" spans="1:10" x14ac:dyDescent="0.3">
      <c r="A1774" s="10">
        <v>196550</v>
      </c>
      <c r="B1774" s="20">
        <v>45043</v>
      </c>
      <c r="C1774" s="10" t="s">
        <v>99</v>
      </c>
      <c r="D1774" s="21">
        <v>7000</v>
      </c>
      <c r="E1774" s="10" t="s">
        <v>10</v>
      </c>
      <c r="F1774" s="10" t="s">
        <v>2307</v>
      </c>
      <c r="G1774" s="10" t="s">
        <v>12</v>
      </c>
      <c r="H1774" t="s">
        <v>17</v>
      </c>
      <c r="I1774" s="10" t="s">
        <v>14</v>
      </c>
      <c r="J1774" s="10" t="s">
        <v>104</v>
      </c>
    </row>
    <row r="1775" spans="1:10" x14ac:dyDescent="0.3">
      <c r="A1775" s="10">
        <v>196535</v>
      </c>
      <c r="B1775" s="20">
        <v>45043</v>
      </c>
      <c r="C1775" s="10" t="s">
        <v>100</v>
      </c>
      <c r="D1775" s="21">
        <v>200000</v>
      </c>
      <c r="E1775" s="10" t="s">
        <v>48</v>
      </c>
      <c r="F1775" s="10" t="s">
        <v>2307</v>
      </c>
      <c r="G1775" s="10" t="s">
        <v>88</v>
      </c>
      <c r="H1775" t="s">
        <v>17</v>
      </c>
      <c r="I1775" s="10" t="s">
        <v>14</v>
      </c>
      <c r="J1775" s="10" t="s">
        <v>80</v>
      </c>
    </row>
    <row r="1776" spans="1:10" x14ac:dyDescent="0.3">
      <c r="A1776" s="10">
        <v>196528</v>
      </c>
      <c r="B1776" s="20">
        <v>45043</v>
      </c>
      <c r="C1776" s="10" t="s">
        <v>98</v>
      </c>
      <c r="D1776" s="21">
        <v>3000</v>
      </c>
      <c r="E1776" s="10" t="s">
        <v>10</v>
      </c>
      <c r="F1776" s="10" t="s">
        <v>2307</v>
      </c>
      <c r="G1776" s="10" t="s">
        <v>88</v>
      </c>
      <c r="H1776" t="s">
        <v>17</v>
      </c>
      <c r="I1776" s="10" t="s">
        <v>14</v>
      </c>
      <c r="J1776" s="10" t="s">
        <v>52</v>
      </c>
    </row>
    <row r="1777" spans="1:10" x14ac:dyDescent="0.3">
      <c r="A1777" s="10">
        <v>196527</v>
      </c>
      <c r="B1777" s="20">
        <v>45043</v>
      </c>
      <c r="C1777" s="10" t="s">
        <v>98</v>
      </c>
      <c r="D1777" s="21">
        <v>3000</v>
      </c>
      <c r="E1777" s="10" t="s">
        <v>10</v>
      </c>
      <c r="F1777" s="10" t="s">
        <v>2307</v>
      </c>
      <c r="G1777" s="10" t="s">
        <v>88</v>
      </c>
      <c r="H1777" t="s">
        <v>17</v>
      </c>
      <c r="I1777" s="10" t="s">
        <v>14</v>
      </c>
      <c r="J1777" s="10" t="s">
        <v>40</v>
      </c>
    </row>
    <row r="1778" spans="1:10" x14ac:dyDescent="0.3">
      <c r="A1778" s="10">
        <v>196551</v>
      </c>
      <c r="B1778" s="20">
        <v>45043</v>
      </c>
      <c r="C1778" s="10" t="s">
        <v>99</v>
      </c>
      <c r="D1778" s="21">
        <v>3000</v>
      </c>
      <c r="E1778" s="10" t="s">
        <v>10</v>
      </c>
      <c r="F1778" s="10" t="s">
        <v>2307</v>
      </c>
      <c r="G1778" s="10" t="s">
        <v>12</v>
      </c>
      <c r="H1778" t="s">
        <v>17</v>
      </c>
      <c r="I1778" s="10" t="s">
        <v>14</v>
      </c>
      <c r="J1778" s="10" t="s">
        <v>51</v>
      </c>
    </row>
    <row r="1779" spans="1:10" x14ac:dyDescent="0.3">
      <c r="A1779" s="10">
        <v>196534</v>
      </c>
      <c r="B1779" s="20">
        <v>45043</v>
      </c>
      <c r="C1779" s="10" t="s">
        <v>260</v>
      </c>
      <c r="D1779" s="21">
        <v>10000</v>
      </c>
      <c r="E1779" s="10" t="s">
        <v>48</v>
      </c>
      <c r="F1779" s="10" t="s">
        <v>2318</v>
      </c>
      <c r="G1779" s="10" t="s">
        <v>12</v>
      </c>
      <c r="H1779" t="s">
        <v>17</v>
      </c>
      <c r="I1779" s="10" t="s">
        <v>14</v>
      </c>
      <c r="J1779" s="10" t="s">
        <v>36</v>
      </c>
    </row>
    <row r="1780" spans="1:10" x14ac:dyDescent="0.3">
      <c r="A1780" s="10">
        <v>196540</v>
      </c>
      <c r="B1780" s="20">
        <v>45043</v>
      </c>
      <c r="C1780" s="10" t="s">
        <v>570</v>
      </c>
      <c r="D1780" s="21">
        <v>1000</v>
      </c>
      <c r="E1780" s="10" t="s">
        <v>10</v>
      </c>
      <c r="F1780" s="10" t="s">
        <v>2311</v>
      </c>
      <c r="G1780" s="10" t="s">
        <v>12</v>
      </c>
      <c r="H1780" t="s">
        <v>17</v>
      </c>
      <c r="I1780" s="10" t="s">
        <v>14</v>
      </c>
      <c r="J1780" s="10" t="s">
        <v>40</v>
      </c>
    </row>
    <row r="1781" spans="1:10" x14ac:dyDescent="0.3">
      <c r="A1781" s="10">
        <v>196539</v>
      </c>
      <c r="B1781" s="20">
        <v>45043</v>
      </c>
      <c r="C1781" s="10" t="s">
        <v>570</v>
      </c>
      <c r="D1781" s="21">
        <v>1000</v>
      </c>
      <c r="E1781" s="10" t="s">
        <v>10</v>
      </c>
      <c r="F1781" s="10" t="s">
        <v>2311</v>
      </c>
      <c r="G1781" s="10" t="s">
        <v>12</v>
      </c>
      <c r="H1781" t="s">
        <v>17</v>
      </c>
      <c r="I1781" s="10" t="s">
        <v>14</v>
      </c>
      <c r="J1781" s="10" t="s">
        <v>480</v>
      </c>
    </row>
    <row r="1782" spans="1:10" x14ac:dyDescent="0.3">
      <c r="A1782" s="10">
        <v>196531</v>
      </c>
      <c r="B1782" s="20">
        <v>45043</v>
      </c>
      <c r="C1782" s="10" t="s">
        <v>368</v>
      </c>
      <c r="D1782" s="21">
        <v>2000</v>
      </c>
      <c r="E1782" s="10" t="s">
        <v>10</v>
      </c>
      <c r="F1782" s="10" t="s">
        <v>2318</v>
      </c>
      <c r="G1782" s="10" t="s">
        <v>12</v>
      </c>
      <c r="H1782" t="s">
        <v>17</v>
      </c>
      <c r="I1782" s="10" t="s">
        <v>14</v>
      </c>
      <c r="J1782" s="10" t="s">
        <v>85</v>
      </c>
    </row>
    <row r="1783" spans="1:10" x14ac:dyDescent="0.3">
      <c r="A1783" s="10">
        <v>196525</v>
      </c>
      <c r="B1783" s="20">
        <v>45043</v>
      </c>
      <c r="C1783" s="10" t="s">
        <v>98</v>
      </c>
      <c r="D1783" s="21">
        <v>2000</v>
      </c>
      <c r="E1783" s="10" t="s">
        <v>10</v>
      </c>
      <c r="F1783" s="10" t="s">
        <v>2307</v>
      </c>
      <c r="G1783" s="10" t="s">
        <v>88</v>
      </c>
      <c r="H1783" t="s">
        <v>17</v>
      </c>
      <c r="I1783" s="10" t="s">
        <v>14</v>
      </c>
      <c r="J1783" s="10" t="s">
        <v>106</v>
      </c>
    </row>
    <row r="1784" spans="1:10" x14ac:dyDescent="0.3">
      <c r="A1784" s="10">
        <v>196526</v>
      </c>
      <c r="B1784" s="20">
        <v>45043</v>
      </c>
      <c r="C1784" s="10" t="s">
        <v>98</v>
      </c>
      <c r="D1784" s="21">
        <v>2000</v>
      </c>
      <c r="E1784" s="10" t="s">
        <v>10</v>
      </c>
      <c r="F1784" s="10" t="s">
        <v>2307</v>
      </c>
      <c r="G1784" s="10" t="s">
        <v>88</v>
      </c>
      <c r="H1784" t="s">
        <v>17</v>
      </c>
      <c r="I1784" s="10" t="s">
        <v>14</v>
      </c>
      <c r="J1784" s="10" t="s">
        <v>22</v>
      </c>
    </row>
    <row r="1785" spans="1:10" x14ac:dyDescent="0.3">
      <c r="A1785" s="10">
        <v>196532</v>
      </c>
      <c r="B1785" s="20">
        <v>45043</v>
      </c>
      <c r="C1785" s="10" t="s">
        <v>365</v>
      </c>
      <c r="D1785" s="21">
        <v>2000</v>
      </c>
      <c r="E1785" s="10" t="s">
        <v>10</v>
      </c>
      <c r="F1785" s="10" t="s">
        <v>2318</v>
      </c>
      <c r="G1785" s="10" t="s">
        <v>12</v>
      </c>
      <c r="H1785" t="s">
        <v>17</v>
      </c>
      <c r="I1785" s="10" t="s">
        <v>14</v>
      </c>
      <c r="J1785" s="10" t="s">
        <v>85</v>
      </c>
    </row>
    <row r="1786" spans="1:10" x14ac:dyDescent="0.3">
      <c r="A1786" s="10">
        <v>196562</v>
      </c>
      <c r="B1786" s="20">
        <v>45044</v>
      </c>
      <c r="C1786" s="10" t="s">
        <v>681</v>
      </c>
      <c r="D1786" s="21">
        <v>8500</v>
      </c>
      <c r="E1786" s="10" t="s">
        <v>10</v>
      </c>
      <c r="F1786" s="10" t="s">
        <v>2309</v>
      </c>
      <c r="G1786" s="10" t="s">
        <v>12</v>
      </c>
      <c r="H1786" t="s">
        <v>19</v>
      </c>
      <c r="I1786" s="10" t="s">
        <v>14</v>
      </c>
      <c r="J1786" s="10" t="s">
        <v>149</v>
      </c>
    </row>
    <row r="1787" spans="1:10" x14ac:dyDescent="0.3">
      <c r="A1787" s="10">
        <v>196549</v>
      </c>
      <c r="B1787" s="20">
        <v>45044</v>
      </c>
      <c r="C1787" s="10" t="s">
        <v>680</v>
      </c>
      <c r="D1787" s="21">
        <v>3000</v>
      </c>
      <c r="E1787" s="10" t="s">
        <v>10</v>
      </c>
      <c r="F1787" s="10" t="s">
        <v>2309</v>
      </c>
      <c r="G1787" s="10" t="s">
        <v>12</v>
      </c>
      <c r="H1787" t="s">
        <v>17</v>
      </c>
      <c r="I1787" s="10" t="s">
        <v>14</v>
      </c>
      <c r="J1787" s="10" t="s">
        <v>617</v>
      </c>
    </row>
    <row r="1788" spans="1:10" x14ac:dyDescent="0.3">
      <c r="A1788" s="10">
        <v>196548</v>
      </c>
      <c r="B1788" s="20">
        <v>45044</v>
      </c>
      <c r="C1788" s="10" t="s">
        <v>680</v>
      </c>
      <c r="D1788" s="21">
        <v>2500</v>
      </c>
      <c r="E1788" s="10" t="s">
        <v>10</v>
      </c>
      <c r="F1788" s="10" t="s">
        <v>2309</v>
      </c>
      <c r="G1788" s="10" t="s">
        <v>12</v>
      </c>
      <c r="H1788" t="s">
        <v>19</v>
      </c>
      <c r="I1788" s="10" t="s">
        <v>14</v>
      </c>
      <c r="J1788" s="10" t="s">
        <v>689</v>
      </c>
    </row>
    <row r="1789" spans="1:10" x14ac:dyDescent="0.3">
      <c r="A1789" s="10">
        <v>196558</v>
      </c>
      <c r="B1789" s="20">
        <v>45044</v>
      </c>
      <c r="C1789" s="10" t="s">
        <v>861</v>
      </c>
      <c r="D1789" s="21">
        <v>500</v>
      </c>
      <c r="E1789" s="10" t="s">
        <v>10</v>
      </c>
      <c r="F1789" s="10" t="s">
        <v>2317</v>
      </c>
      <c r="G1789" s="10" t="s">
        <v>12</v>
      </c>
      <c r="H1789" t="s">
        <v>17</v>
      </c>
      <c r="I1789" s="10" t="s">
        <v>14</v>
      </c>
      <c r="J1789" s="10" t="s">
        <v>860</v>
      </c>
    </row>
    <row r="1790" spans="1:10" x14ac:dyDescent="0.3">
      <c r="A1790" s="10">
        <v>196557</v>
      </c>
      <c r="B1790" s="20">
        <v>45044</v>
      </c>
      <c r="C1790" s="10" t="s">
        <v>861</v>
      </c>
      <c r="D1790" s="21">
        <v>1000</v>
      </c>
      <c r="E1790" s="10" t="s">
        <v>10</v>
      </c>
      <c r="F1790" s="10" t="s">
        <v>2317</v>
      </c>
      <c r="G1790" s="10" t="s">
        <v>12</v>
      </c>
      <c r="H1790" t="s">
        <v>13</v>
      </c>
      <c r="I1790" s="10" t="s">
        <v>14</v>
      </c>
      <c r="J1790" s="10" t="s">
        <v>860</v>
      </c>
    </row>
    <row r="1791" spans="1:10" x14ac:dyDescent="0.3">
      <c r="A1791" s="10">
        <v>196559</v>
      </c>
      <c r="B1791" s="20">
        <v>45044</v>
      </c>
      <c r="C1791" s="10" t="s">
        <v>87</v>
      </c>
      <c r="D1791" s="21">
        <v>100000</v>
      </c>
      <c r="E1791" s="10" t="s">
        <v>48</v>
      </c>
      <c r="F1791" s="10" t="s">
        <v>2307</v>
      </c>
      <c r="G1791" s="10" t="s">
        <v>88</v>
      </c>
      <c r="H1791" t="s">
        <v>17</v>
      </c>
      <c r="I1791" s="10" t="s">
        <v>14</v>
      </c>
      <c r="J1791" s="10" t="s">
        <v>55</v>
      </c>
    </row>
    <row r="1792" spans="1:10" x14ac:dyDescent="0.3">
      <c r="A1792" s="10">
        <v>196560</v>
      </c>
      <c r="B1792" s="20">
        <v>45044</v>
      </c>
      <c r="C1792" s="10" t="s">
        <v>87</v>
      </c>
      <c r="D1792" s="21">
        <v>100000</v>
      </c>
      <c r="E1792" s="10" t="s">
        <v>48</v>
      </c>
      <c r="F1792" s="10" t="s">
        <v>2307</v>
      </c>
      <c r="G1792" s="10" t="s">
        <v>88</v>
      </c>
      <c r="H1792" t="s">
        <v>17</v>
      </c>
      <c r="I1792" s="10" t="s">
        <v>14</v>
      </c>
      <c r="J1792" s="10" t="s">
        <v>22</v>
      </c>
    </row>
    <row r="1793" spans="1:10" x14ac:dyDescent="0.3">
      <c r="A1793" s="10">
        <v>196556</v>
      </c>
      <c r="B1793" s="20">
        <v>45044</v>
      </c>
      <c r="C1793" s="10" t="s">
        <v>87</v>
      </c>
      <c r="D1793" s="21">
        <v>50000</v>
      </c>
      <c r="E1793" s="10" t="s">
        <v>48</v>
      </c>
      <c r="F1793" s="10" t="s">
        <v>2307</v>
      </c>
      <c r="G1793" s="10" t="s">
        <v>88</v>
      </c>
      <c r="H1793" t="s">
        <v>17</v>
      </c>
      <c r="I1793" s="10" t="s">
        <v>14</v>
      </c>
      <c r="J1793" s="10" t="s">
        <v>105</v>
      </c>
    </row>
    <row r="1794" spans="1:10" x14ac:dyDescent="0.3">
      <c r="A1794" s="10">
        <v>196555</v>
      </c>
      <c r="B1794" s="20">
        <v>45044</v>
      </c>
      <c r="C1794" s="10" t="s">
        <v>573</v>
      </c>
      <c r="D1794" s="21">
        <v>1000</v>
      </c>
      <c r="E1794" s="10" t="s">
        <v>10</v>
      </c>
      <c r="F1794" s="10" t="s">
        <v>2311</v>
      </c>
      <c r="G1794" s="10" t="s">
        <v>12</v>
      </c>
      <c r="H1794" t="s">
        <v>17</v>
      </c>
      <c r="I1794" s="10" t="s">
        <v>14</v>
      </c>
      <c r="J1794" s="10" t="s">
        <v>401</v>
      </c>
    </row>
    <row r="1795" spans="1:10" x14ac:dyDescent="0.3">
      <c r="A1795" s="10">
        <v>196554</v>
      </c>
      <c r="B1795" s="20">
        <v>45044</v>
      </c>
      <c r="C1795" s="10" t="s">
        <v>557</v>
      </c>
      <c r="D1795" s="21">
        <v>5000</v>
      </c>
      <c r="E1795" s="10" t="s">
        <v>10</v>
      </c>
      <c r="F1795" s="10" t="s">
        <v>2311</v>
      </c>
      <c r="G1795" s="10" t="s">
        <v>12</v>
      </c>
      <c r="H1795" t="s">
        <v>19</v>
      </c>
      <c r="I1795" s="10" t="s">
        <v>14</v>
      </c>
      <c r="J1795" s="10" t="s">
        <v>69</v>
      </c>
    </row>
    <row r="1796" spans="1:10" x14ac:dyDescent="0.3">
      <c r="A1796" s="10">
        <v>196553</v>
      </c>
      <c r="B1796" s="20">
        <v>45044</v>
      </c>
      <c r="C1796" s="10" t="s">
        <v>557</v>
      </c>
      <c r="D1796" s="21">
        <v>5000</v>
      </c>
      <c r="E1796" s="10" t="s">
        <v>10</v>
      </c>
      <c r="F1796" s="10" t="s">
        <v>2311</v>
      </c>
      <c r="G1796" s="10" t="s">
        <v>12</v>
      </c>
      <c r="H1796" t="s">
        <v>17</v>
      </c>
      <c r="I1796" s="10" t="s">
        <v>14</v>
      </c>
      <c r="J1796" s="10" t="s">
        <v>480</v>
      </c>
    </row>
    <row r="1797" spans="1:10" x14ac:dyDescent="0.3">
      <c r="A1797" s="10">
        <v>196561</v>
      </c>
      <c r="B1797" s="20">
        <v>45044</v>
      </c>
      <c r="C1797" s="10" t="s">
        <v>574</v>
      </c>
      <c r="D1797" s="21">
        <v>2000</v>
      </c>
      <c r="E1797" s="10" t="s">
        <v>10</v>
      </c>
      <c r="F1797" s="10" t="s">
        <v>2311</v>
      </c>
      <c r="G1797" s="10" t="s">
        <v>12</v>
      </c>
      <c r="H1797" t="s">
        <v>13</v>
      </c>
      <c r="I1797" s="10" t="s">
        <v>14</v>
      </c>
      <c r="J1797" s="10" t="s">
        <v>480</v>
      </c>
    </row>
    <row r="1798" spans="1:10" x14ac:dyDescent="0.3">
      <c r="A1798" s="10">
        <v>196584</v>
      </c>
      <c r="B1798" s="20">
        <v>45045</v>
      </c>
      <c r="C1798" s="10" t="s">
        <v>575</v>
      </c>
      <c r="D1798" s="21">
        <v>5000</v>
      </c>
      <c r="E1798" s="10" t="s">
        <v>10</v>
      </c>
      <c r="F1798" s="10" t="s">
        <v>2311</v>
      </c>
      <c r="G1798" s="10" t="s">
        <v>12</v>
      </c>
      <c r="H1798" t="s">
        <v>13</v>
      </c>
      <c r="I1798" s="10" t="s">
        <v>14</v>
      </c>
      <c r="J1798" s="10" t="s">
        <v>49</v>
      </c>
    </row>
    <row r="1799" spans="1:10" x14ac:dyDescent="0.3">
      <c r="A1799" s="10">
        <v>196575</v>
      </c>
      <c r="B1799" s="20">
        <v>45045</v>
      </c>
      <c r="C1799" s="10" t="s">
        <v>577</v>
      </c>
      <c r="D1799" s="21">
        <v>5000</v>
      </c>
      <c r="E1799" s="10" t="s">
        <v>10</v>
      </c>
      <c r="F1799" s="10" t="s">
        <v>2311</v>
      </c>
      <c r="G1799" s="10" t="s">
        <v>12</v>
      </c>
      <c r="H1799" t="s">
        <v>17</v>
      </c>
      <c r="I1799" s="10" t="s">
        <v>14</v>
      </c>
      <c r="J1799" s="10" t="s">
        <v>189</v>
      </c>
    </row>
    <row r="1800" spans="1:10" x14ac:dyDescent="0.3">
      <c r="A1800" s="10">
        <v>196583</v>
      </c>
      <c r="B1800" s="20">
        <v>45045</v>
      </c>
      <c r="C1800" s="10" t="s">
        <v>575</v>
      </c>
      <c r="D1800" s="21">
        <v>5000</v>
      </c>
      <c r="E1800" s="10" t="s">
        <v>10</v>
      </c>
      <c r="F1800" s="10" t="s">
        <v>2311</v>
      </c>
      <c r="G1800" s="10" t="s">
        <v>12</v>
      </c>
      <c r="H1800" t="s">
        <v>13</v>
      </c>
      <c r="I1800" s="10" t="s">
        <v>14</v>
      </c>
      <c r="J1800" s="10" t="s">
        <v>549</v>
      </c>
    </row>
    <row r="1801" spans="1:10" x14ac:dyDescent="0.3">
      <c r="A1801" s="10">
        <v>196581</v>
      </c>
      <c r="B1801" s="20">
        <v>45045</v>
      </c>
      <c r="C1801" s="10" t="s">
        <v>575</v>
      </c>
      <c r="D1801" s="21">
        <v>5000</v>
      </c>
      <c r="E1801" s="10" t="s">
        <v>10</v>
      </c>
      <c r="F1801" s="10" t="s">
        <v>2311</v>
      </c>
      <c r="G1801" s="10" t="s">
        <v>12</v>
      </c>
      <c r="H1801" t="s">
        <v>13</v>
      </c>
      <c r="I1801" s="10" t="s">
        <v>14</v>
      </c>
      <c r="J1801" s="10" t="s">
        <v>480</v>
      </c>
    </row>
    <row r="1802" spans="1:10" x14ac:dyDescent="0.3">
      <c r="A1802" s="10">
        <v>196582</v>
      </c>
      <c r="B1802" s="20">
        <v>45045</v>
      </c>
      <c r="C1802" s="10" t="s">
        <v>575</v>
      </c>
      <c r="D1802" s="21">
        <v>5000</v>
      </c>
      <c r="E1802" s="10" t="s">
        <v>10</v>
      </c>
      <c r="F1802" s="10" t="s">
        <v>2311</v>
      </c>
      <c r="G1802" s="10" t="s">
        <v>12</v>
      </c>
      <c r="H1802" t="s">
        <v>13</v>
      </c>
      <c r="I1802" s="10" t="s">
        <v>14</v>
      </c>
      <c r="J1802" s="10" t="s">
        <v>576</v>
      </c>
    </row>
    <row r="1803" spans="1:10" x14ac:dyDescent="0.3">
      <c r="A1803" s="10">
        <v>196585</v>
      </c>
      <c r="B1803" s="20">
        <v>45045</v>
      </c>
      <c r="C1803" s="10" t="s">
        <v>575</v>
      </c>
      <c r="D1803" s="21">
        <v>5000</v>
      </c>
      <c r="E1803" s="10" t="s">
        <v>10</v>
      </c>
      <c r="F1803" s="10" t="s">
        <v>2311</v>
      </c>
      <c r="G1803" s="10" t="s">
        <v>12</v>
      </c>
      <c r="H1803" t="s">
        <v>13</v>
      </c>
      <c r="I1803" s="10" t="s">
        <v>14</v>
      </c>
      <c r="J1803" s="10" t="s">
        <v>578</v>
      </c>
    </row>
    <row r="1804" spans="1:10" x14ac:dyDescent="0.3">
      <c r="A1804" s="10">
        <v>196572</v>
      </c>
      <c r="B1804" s="20">
        <v>45045</v>
      </c>
      <c r="C1804" s="10" t="s">
        <v>686</v>
      </c>
      <c r="D1804" s="21">
        <v>2500</v>
      </c>
      <c r="E1804" s="10" t="s">
        <v>10</v>
      </c>
      <c r="F1804" s="10" t="s">
        <v>2309</v>
      </c>
      <c r="G1804" s="10" t="s">
        <v>12</v>
      </c>
      <c r="H1804" t="s">
        <v>17</v>
      </c>
      <c r="I1804" s="10" t="s">
        <v>14</v>
      </c>
      <c r="J1804" s="10" t="s">
        <v>85</v>
      </c>
    </row>
    <row r="1805" spans="1:10" x14ac:dyDescent="0.3">
      <c r="A1805" s="10">
        <v>196574</v>
      </c>
      <c r="B1805" s="20">
        <v>45045</v>
      </c>
      <c r="C1805" s="10" t="s">
        <v>862</v>
      </c>
      <c r="D1805" s="21">
        <v>5000</v>
      </c>
      <c r="E1805" s="10" t="s">
        <v>10</v>
      </c>
      <c r="F1805" s="10" t="s">
        <v>2317</v>
      </c>
      <c r="G1805" s="10" t="s">
        <v>12</v>
      </c>
      <c r="H1805" t="s">
        <v>17</v>
      </c>
      <c r="I1805" s="10" t="s">
        <v>14</v>
      </c>
      <c r="J1805" s="10" t="s">
        <v>863</v>
      </c>
    </row>
    <row r="1806" spans="1:10" x14ac:dyDescent="0.3">
      <c r="A1806" s="10">
        <v>196571</v>
      </c>
      <c r="B1806" s="20">
        <v>45045</v>
      </c>
      <c r="C1806" s="10" t="s">
        <v>685</v>
      </c>
      <c r="D1806" s="21">
        <v>2500</v>
      </c>
      <c r="E1806" s="10" t="s">
        <v>10</v>
      </c>
      <c r="F1806" s="10" t="s">
        <v>2309</v>
      </c>
      <c r="G1806" s="10" t="s">
        <v>12</v>
      </c>
      <c r="H1806" t="s">
        <v>17</v>
      </c>
      <c r="I1806" s="10" t="s">
        <v>14</v>
      </c>
      <c r="J1806" s="10" t="s">
        <v>35</v>
      </c>
    </row>
    <row r="1807" spans="1:10" x14ac:dyDescent="0.3">
      <c r="A1807" s="10">
        <v>196569</v>
      </c>
      <c r="B1807" s="20">
        <v>45045</v>
      </c>
      <c r="C1807" s="10" t="s">
        <v>683</v>
      </c>
      <c r="D1807" s="21">
        <v>6000</v>
      </c>
      <c r="E1807" s="10" t="s">
        <v>10</v>
      </c>
      <c r="F1807" s="10" t="s">
        <v>2309</v>
      </c>
      <c r="G1807" s="10" t="s">
        <v>12</v>
      </c>
      <c r="H1807" t="s">
        <v>19</v>
      </c>
      <c r="I1807" s="10" t="s">
        <v>14</v>
      </c>
      <c r="J1807" s="10" t="s">
        <v>36</v>
      </c>
    </row>
    <row r="1808" spans="1:10" x14ac:dyDescent="0.3">
      <c r="A1808" s="10">
        <v>196570</v>
      </c>
      <c r="B1808" s="20">
        <v>45045</v>
      </c>
      <c r="C1808" s="10" t="s">
        <v>684</v>
      </c>
      <c r="D1808" s="21">
        <v>3000</v>
      </c>
      <c r="E1808" s="10" t="s">
        <v>10</v>
      </c>
      <c r="F1808" s="10" t="s">
        <v>2309</v>
      </c>
      <c r="G1808" s="10" t="s">
        <v>12</v>
      </c>
      <c r="H1808" t="s">
        <v>13</v>
      </c>
      <c r="I1808" s="10" t="s">
        <v>14</v>
      </c>
      <c r="J1808" s="10" t="s">
        <v>258</v>
      </c>
    </row>
    <row r="1809" spans="1:10" x14ac:dyDescent="0.3">
      <c r="A1809" s="10">
        <v>196587</v>
      </c>
      <c r="B1809" s="20">
        <v>45045</v>
      </c>
      <c r="C1809" s="10" t="s">
        <v>564</v>
      </c>
      <c r="D1809" s="21">
        <v>0</v>
      </c>
      <c r="E1809" s="10" t="s">
        <v>10</v>
      </c>
      <c r="F1809" s="10" t="s">
        <v>2311</v>
      </c>
      <c r="G1809" s="10" t="s">
        <v>12</v>
      </c>
      <c r="H1809" t="s">
        <v>19</v>
      </c>
      <c r="I1809" s="10" t="s">
        <v>14</v>
      </c>
      <c r="J1809" s="10" t="s">
        <v>565</v>
      </c>
    </row>
    <row r="1810" spans="1:10" x14ac:dyDescent="0.3">
      <c r="A1810" s="10">
        <v>196563</v>
      </c>
      <c r="B1810" s="20">
        <v>45045</v>
      </c>
      <c r="C1810" s="10" t="s">
        <v>107</v>
      </c>
      <c r="D1810" s="21">
        <v>5000</v>
      </c>
      <c r="E1810" s="10" t="s">
        <v>10</v>
      </c>
      <c r="F1810" s="10" t="s">
        <v>2307</v>
      </c>
      <c r="G1810" s="10" t="s">
        <v>12</v>
      </c>
      <c r="H1810" t="s">
        <v>13</v>
      </c>
      <c r="I1810" s="10" t="s">
        <v>14</v>
      </c>
      <c r="J1810" s="10" t="s">
        <v>101</v>
      </c>
    </row>
    <row r="1811" spans="1:10" x14ac:dyDescent="0.3">
      <c r="A1811" s="10">
        <v>196566</v>
      </c>
      <c r="B1811" s="20">
        <v>45045</v>
      </c>
      <c r="C1811" s="10" t="s">
        <v>107</v>
      </c>
      <c r="D1811" s="21">
        <v>2500</v>
      </c>
      <c r="E1811" s="10" t="s">
        <v>10</v>
      </c>
      <c r="F1811" s="10" t="s">
        <v>2307</v>
      </c>
      <c r="G1811" s="10" t="s">
        <v>12</v>
      </c>
      <c r="H1811" t="s">
        <v>17</v>
      </c>
      <c r="I1811" s="10" t="s">
        <v>14</v>
      </c>
      <c r="J1811" s="10" t="s">
        <v>109</v>
      </c>
    </row>
    <row r="1812" spans="1:10" x14ac:dyDescent="0.3">
      <c r="A1812" s="10">
        <v>196577</v>
      </c>
      <c r="B1812" s="20">
        <v>45045</v>
      </c>
      <c r="C1812" s="10" t="s">
        <v>110</v>
      </c>
      <c r="D1812" s="21">
        <v>3000</v>
      </c>
      <c r="E1812" s="10" t="s">
        <v>10</v>
      </c>
      <c r="F1812" s="10" t="s">
        <v>2307</v>
      </c>
      <c r="G1812" s="10" t="s">
        <v>88</v>
      </c>
      <c r="H1812" t="s">
        <v>17</v>
      </c>
      <c r="I1812" s="10" t="s">
        <v>14</v>
      </c>
      <c r="J1812" s="10" t="s">
        <v>42</v>
      </c>
    </row>
    <row r="1813" spans="1:10" x14ac:dyDescent="0.3">
      <c r="A1813" s="10">
        <v>196565</v>
      </c>
      <c r="B1813" s="20">
        <v>45045</v>
      </c>
      <c r="C1813" s="10" t="s">
        <v>107</v>
      </c>
      <c r="D1813" s="21">
        <v>5000</v>
      </c>
      <c r="E1813" s="10" t="s">
        <v>10</v>
      </c>
      <c r="F1813" s="10" t="s">
        <v>2307</v>
      </c>
      <c r="G1813" s="10" t="s">
        <v>12</v>
      </c>
      <c r="H1813" t="s">
        <v>17</v>
      </c>
      <c r="I1813" s="10" t="s">
        <v>14</v>
      </c>
      <c r="J1813" s="10" t="s">
        <v>108</v>
      </c>
    </row>
    <row r="1814" spans="1:10" x14ac:dyDescent="0.3">
      <c r="A1814" s="10">
        <v>196564</v>
      </c>
      <c r="B1814" s="20">
        <v>45045</v>
      </c>
      <c r="C1814" s="10" t="s">
        <v>107</v>
      </c>
      <c r="D1814" s="21">
        <v>5000</v>
      </c>
      <c r="E1814" s="10" t="s">
        <v>10</v>
      </c>
      <c r="F1814" s="10" t="s">
        <v>2307</v>
      </c>
      <c r="G1814" s="10" t="s">
        <v>12</v>
      </c>
      <c r="H1814" t="s">
        <v>17</v>
      </c>
      <c r="I1814" s="10" t="s">
        <v>14</v>
      </c>
      <c r="J1814" s="10" t="s">
        <v>22</v>
      </c>
    </row>
    <row r="1815" spans="1:10" x14ac:dyDescent="0.3">
      <c r="A1815" s="10">
        <v>196573</v>
      </c>
      <c r="B1815" s="20">
        <v>45045</v>
      </c>
      <c r="C1815" s="10" t="s">
        <v>91</v>
      </c>
      <c r="D1815" s="21">
        <v>70000</v>
      </c>
      <c r="E1815" s="10" t="s">
        <v>48</v>
      </c>
      <c r="F1815" s="10" t="s">
        <v>2307</v>
      </c>
      <c r="G1815" s="10" t="s">
        <v>12</v>
      </c>
      <c r="H1815" t="s">
        <v>13</v>
      </c>
      <c r="I1815" s="10" t="s">
        <v>14</v>
      </c>
      <c r="J1815" s="10" t="s">
        <v>42</v>
      </c>
    </row>
    <row r="1816" spans="1:10" x14ac:dyDescent="0.3">
      <c r="A1816" s="10">
        <v>196578</v>
      </c>
      <c r="B1816" s="20">
        <v>45045</v>
      </c>
      <c r="C1816" s="10" t="s">
        <v>110</v>
      </c>
      <c r="D1816" s="21">
        <v>2000</v>
      </c>
      <c r="E1816" s="10" t="s">
        <v>10</v>
      </c>
      <c r="F1816" s="10" t="s">
        <v>2307</v>
      </c>
      <c r="G1816" s="10" t="s">
        <v>88</v>
      </c>
      <c r="H1816" t="s">
        <v>17</v>
      </c>
      <c r="I1816" s="10" t="s">
        <v>14</v>
      </c>
      <c r="J1816" s="10" t="s">
        <v>111</v>
      </c>
    </row>
    <row r="1817" spans="1:10" x14ac:dyDescent="0.3">
      <c r="A1817" s="10">
        <v>196586</v>
      </c>
      <c r="B1817" s="20">
        <v>45045</v>
      </c>
      <c r="C1817" s="10" t="s">
        <v>367</v>
      </c>
      <c r="D1817" s="21">
        <v>1000</v>
      </c>
      <c r="E1817" s="10" t="s">
        <v>10</v>
      </c>
      <c r="F1817" s="10" t="s">
        <v>2318</v>
      </c>
      <c r="G1817" s="10" t="s">
        <v>12</v>
      </c>
      <c r="H1817" t="s">
        <v>17</v>
      </c>
      <c r="I1817" s="10" t="s">
        <v>14</v>
      </c>
      <c r="J1817" s="10" t="s">
        <v>134</v>
      </c>
    </row>
    <row r="1818" spans="1:10" x14ac:dyDescent="0.3">
      <c r="A1818" s="10">
        <v>196579</v>
      </c>
      <c r="B1818" s="20">
        <v>45045</v>
      </c>
      <c r="C1818" s="10" t="s">
        <v>572</v>
      </c>
      <c r="D1818" s="21">
        <v>1500</v>
      </c>
      <c r="E1818" s="10" t="s">
        <v>10</v>
      </c>
      <c r="F1818" s="10" t="s">
        <v>2311</v>
      </c>
      <c r="G1818" s="10" t="s">
        <v>12</v>
      </c>
      <c r="H1818" t="s">
        <v>13</v>
      </c>
      <c r="I1818" s="10" t="s">
        <v>14</v>
      </c>
      <c r="J1818" s="10" t="s">
        <v>40</v>
      </c>
    </row>
    <row r="1819" spans="1:10" x14ac:dyDescent="0.3">
      <c r="A1819" s="10">
        <v>196580</v>
      </c>
      <c r="B1819" s="20">
        <v>45045</v>
      </c>
      <c r="C1819" s="10" t="s">
        <v>572</v>
      </c>
      <c r="D1819" s="21">
        <v>500</v>
      </c>
      <c r="E1819" s="10" t="s">
        <v>10</v>
      </c>
      <c r="F1819" s="10" t="s">
        <v>2311</v>
      </c>
      <c r="G1819" s="10" t="s">
        <v>12</v>
      </c>
      <c r="H1819" t="s">
        <v>17</v>
      </c>
      <c r="I1819" s="10" t="s">
        <v>14</v>
      </c>
      <c r="J1819" s="10" t="s">
        <v>40</v>
      </c>
    </row>
    <row r="1820" spans="1:10" x14ac:dyDescent="0.3">
      <c r="A1820" s="10">
        <v>196567</v>
      </c>
      <c r="B1820" s="20">
        <v>45045</v>
      </c>
      <c r="C1820" s="10" t="s">
        <v>112</v>
      </c>
      <c r="D1820" s="21">
        <v>2000</v>
      </c>
      <c r="E1820" s="10" t="s">
        <v>10</v>
      </c>
      <c r="F1820" s="10" t="s">
        <v>2307</v>
      </c>
      <c r="G1820" s="10" t="s">
        <v>12</v>
      </c>
      <c r="H1820" t="s">
        <v>13</v>
      </c>
      <c r="I1820" s="10" t="s">
        <v>14</v>
      </c>
      <c r="J1820" s="10" t="s">
        <v>113</v>
      </c>
    </row>
    <row r="1821" spans="1:10" x14ac:dyDescent="0.3">
      <c r="A1821" s="10">
        <v>196568</v>
      </c>
      <c r="B1821" s="20">
        <v>45045</v>
      </c>
      <c r="C1821" s="10" t="s">
        <v>114</v>
      </c>
      <c r="D1821" s="21">
        <v>3000</v>
      </c>
      <c r="E1821" s="10" t="s">
        <v>10</v>
      </c>
      <c r="F1821" s="10" t="s">
        <v>2307</v>
      </c>
      <c r="G1821" s="10" t="s">
        <v>12</v>
      </c>
      <c r="H1821" t="s">
        <v>13</v>
      </c>
      <c r="I1821" s="10" t="s">
        <v>14</v>
      </c>
      <c r="J1821" s="10" t="s">
        <v>111</v>
      </c>
    </row>
    <row r="1822" spans="1:10" x14ac:dyDescent="0.3">
      <c r="A1822" s="10">
        <v>196576</v>
      </c>
      <c r="B1822" s="20">
        <v>45045</v>
      </c>
      <c r="C1822" s="10" t="s">
        <v>366</v>
      </c>
      <c r="D1822" s="21">
        <v>3000</v>
      </c>
      <c r="E1822" s="10" t="s">
        <v>10</v>
      </c>
      <c r="F1822" s="10" t="s">
        <v>2318</v>
      </c>
      <c r="G1822" s="10" t="s">
        <v>12</v>
      </c>
      <c r="H1822" t="s">
        <v>17</v>
      </c>
      <c r="I1822" s="10" t="s">
        <v>14</v>
      </c>
      <c r="J1822" s="10" t="s">
        <v>85</v>
      </c>
    </row>
    <row r="1823" spans="1:10" x14ac:dyDescent="0.3">
      <c r="A1823" s="10">
        <v>197602</v>
      </c>
      <c r="B1823" s="20">
        <v>45047</v>
      </c>
      <c r="C1823" s="10" t="s">
        <v>700</v>
      </c>
      <c r="D1823" s="21">
        <v>6000</v>
      </c>
      <c r="E1823" s="10" t="s">
        <v>10</v>
      </c>
      <c r="F1823" s="10" t="s">
        <v>2309</v>
      </c>
      <c r="G1823" s="10" t="s">
        <v>12</v>
      </c>
      <c r="H1823" t="s">
        <v>13</v>
      </c>
      <c r="I1823" s="10" t="s">
        <v>14</v>
      </c>
      <c r="J1823" s="10" t="s">
        <v>258</v>
      </c>
    </row>
    <row r="1824" spans="1:10" x14ac:dyDescent="0.3">
      <c r="A1824" s="10">
        <v>197600</v>
      </c>
      <c r="B1824" s="20">
        <v>45047</v>
      </c>
      <c r="C1824" s="10" t="s">
        <v>679</v>
      </c>
      <c r="D1824" s="21">
        <v>5000</v>
      </c>
      <c r="E1824" s="10" t="s">
        <v>10</v>
      </c>
      <c r="F1824" s="10" t="s">
        <v>2309</v>
      </c>
      <c r="G1824" s="10" t="s">
        <v>12</v>
      </c>
      <c r="H1824" t="s">
        <v>13</v>
      </c>
      <c r="I1824" s="10" t="s">
        <v>14</v>
      </c>
      <c r="J1824" s="10" t="s">
        <v>85</v>
      </c>
    </row>
    <row r="1825" spans="1:10" x14ac:dyDescent="0.3">
      <c r="A1825" s="10">
        <v>197599</v>
      </c>
      <c r="B1825" s="20">
        <v>45047</v>
      </c>
      <c r="C1825" s="10" t="s">
        <v>679</v>
      </c>
      <c r="D1825" s="21">
        <v>5000</v>
      </c>
      <c r="E1825" s="10" t="s">
        <v>10</v>
      </c>
      <c r="F1825" s="10" t="s">
        <v>2309</v>
      </c>
      <c r="G1825" s="10" t="s">
        <v>12</v>
      </c>
      <c r="H1825" t="s">
        <v>17</v>
      </c>
      <c r="I1825" s="10" t="s">
        <v>14</v>
      </c>
      <c r="J1825" s="10" t="s">
        <v>258</v>
      </c>
    </row>
    <row r="1826" spans="1:10" x14ac:dyDescent="0.3">
      <c r="A1826" s="10">
        <v>197589</v>
      </c>
      <c r="B1826" s="20">
        <v>45047</v>
      </c>
      <c r="C1826" s="10" t="s">
        <v>556</v>
      </c>
      <c r="D1826" s="21">
        <v>3500</v>
      </c>
      <c r="E1826" s="10" t="s">
        <v>10</v>
      </c>
      <c r="F1826" s="10" t="s">
        <v>2311</v>
      </c>
      <c r="G1826" s="10" t="s">
        <v>12</v>
      </c>
      <c r="H1826" t="s">
        <v>19</v>
      </c>
      <c r="I1826" s="10" t="s">
        <v>14</v>
      </c>
      <c r="J1826" s="10" t="s">
        <v>489</v>
      </c>
    </row>
    <row r="1827" spans="1:10" x14ac:dyDescent="0.3">
      <c r="A1827" s="10">
        <v>197607</v>
      </c>
      <c r="B1827" s="20">
        <v>45047</v>
      </c>
      <c r="C1827" s="10" t="s">
        <v>678</v>
      </c>
      <c r="D1827" s="21">
        <v>5000</v>
      </c>
      <c r="E1827" s="10" t="s">
        <v>10</v>
      </c>
      <c r="F1827" s="10" t="s">
        <v>2309</v>
      </c>
      <c r="G1827" s="10" t="s">
        <v>12</v>
      </c>
      <c r="H1827" t="s">
        <v>17</v>
      </c>
      <c r="I1827" s="10" t="s">
        <v>14</v>
      </c>
      <c r="J1827" s="10" t="s">
        <v>149</v>
      </c>
    </row>
    <row r="1828" spans="1:10" x14ac:dyDescent="0.3">
      <c r="A1828" s="10">
        <v>197601</v>
      </c>
      <c r="B1828" s="20">
        <v>45047</v>
      </c>
      <c r="C1828" s="10" t="s">
        <v>707</v>
      </c>
      <c r="D1828" s="21">
        <v>2500</v>
      </c>
      <c r="E1828" s="10" t="s">
        <v>10</v>
      </c>
      <c r="F1828" s="10" t="s">
        <v>2309</v>
      </c>
      <c r="G1828" s="10" t="s">
        <v>12</v>
      </c>
      <c r="H1828" t="s">
        <v>13</v>
      </c>
      <c r="I1828" s="10" t="s">
        <v>14</v>
      </c>
      <c r="J1828" s="10" t="s">
        <v>35</v>
      </c>
    </row>
    <row r="1829" spans="1:10" x14ac:dyDescent="0.3">
      <c r="A1829" s="10">
        <v>196590</v>
      </c>
      <c r="B1829" s="20">
        <v>45047</v>
      </c>
      <c r="C1829" s="10" t="s">
        <v>883</v>
      </c>
      <c r="D1829" s="21">
        <v>5000</v>
      </c>
      <c r="E1829" s="10" t="s">
        <v>10</v>
      </c>
      <c r="F1829" s="10" t="s">
        <v>2308</v>
      </c>
      <c r="G1829" s="10" t="s">
        <v>88</v>
      </c>
      <c r="H1829" t="s">
        <v>17</v>
      </c>
      <c r="I1829" s="10" t="s">
        <v>14</v>
      </c>
      <c r="J1829" s="10" t="s">
        <v>884</v>
      </c>
    </row>
    <row r="1830" spans="1:10" x14ac:dyDescent="0.3">
      <c r="A1830" s="10">
        <v>197594</v>
      </c>
      <c r="B1830" s="20">
        <v>45047</v>
      </c>
      <c r="C1830" s="10" t="s">
        <v>116</v>
      </c>
      <c r="D1830" s="21">
        <v>2000</v>
      </c>
      <c r="E1830" s="10" t="s">
        <v>10</v>
      </c>
      <c r="F1830" s="10" t="s">
        <v>2307</v>
      </c>
      <c r="G1830" s="10" t="s">
        <v>12</v>
      </c>
      <c r="H1830" t="s">
        <v>13</v>
      </c>
      <c r="I1830" s="10" t="s">
        <v>14</v>
      </c>
      <c r="J1830" s="10" t="s">
        <v>117</v>
      </c>
    </row>
    <row r="1831" spans="1:10" x14ac:dyDescent="0.3">
      <c r="A1831" s="10">
        <v>196589</v>
      </c>
      <c r="B1831" s="20">
        <v>45047</v>
      </c>
      <c r="C1831" s="10" t="s">
        <v>883</v>
      </c>
      <c r="D1831" s="21">
        <v>5000</v>
      </c>
      <c r="E1831" s="10" t="s">
        <v>10</v>
      </c>
      <c r="F1831" s="10" t="s">
        <v>2308</v>
      </c>
      <c r="G1831" s="10" t="s">
        <v>88</v>
      </c>
      <c r="H1831" t="s">
        <v>17</v>
      </c>
      <c r="I1831" s="10" t="s">
        <v>14</v>
      </c>
      <c r="J1831" s="10" t="s">
        <v>118</v>
      </c>
    </row>
    <row r="1832" spans="1:10" x14ac:dyDescent="0.3">
      <c r="A1832" s="10">
        <v>197595</v>
      </c>
      <c r="B1832" s="20">
        <v>45047</v>
      </c>
      <c r="C1832" s="10" t="s">
        <v>882</v>
      </c>
      <c r="D1832" s="21">
        <v>14500</v>
      </c>
      <c r="E1832" s="10" t="s">
        <v>48</v>
      </c>
      <c r="F1832" s="10" t="s">
        <v>2308</v>
      </c>
      <c r="G1832" s="10" t="s">
        <v>12</v>
      </c>
      <c r="H1832" t="s">
        <v>17</v>
      </c>
      <c r="I1832" s="10" t="s">
        <v>14</v>
      </c>
      <c r="J1832" s="10" t="s">
        <v>221</v>
      </c>
    </row>
    <row r="1833" spans="1:10" x14ac:dyDescent="0.3">
      <c r="A1833" s="10">
        <v>196588</v>
      </c>
      <c r="B1833" s="20">
        <v>45047</v>
      </c>
      <c r="C1833" s="10" t="s">
        <v>883</v>
      </c>
      <c r="D1833" s="21">
        <v>10000</v>
      </c>
      <c r="E1833" s="10" t="s">
        <v>10</v>
      </c>
      <c r="F1833" s="10" t="s">
        <v>2308</v>
      </c>
      <c r="G1833" s="10" t="s">
        <v>88</v>
      </c>
      <c r="H1833" t="s">
        <v>17</v>
      </c>
      <c r="I1833" s="10" t="s">
        <v>14</v>
      </c>
      <c r="J1833" s="10" t="s">
        <v>876</v>
      </c>
    </row>
    <row r="1834" spans="1:10" x14ac:dyDescent="0.3">
      <c r="A1834" s="10">
        <v>197588</v>
      </c>
      <c r="B1834" s="20">
        <v>45047</v>
      </c>
      <c r="C1834" s="10" t="s">
        <v>556</v>
      </c>
      <c r="D1834" s="21">
        <v>3500</v>
      </c>
      <c r="E1834" s="10" t="s">
        <v>10</v>
      </c>
      <c r="F1834" s="10" t="s">
        <v>2311</v>
      </c>
      <c r="G1834" s="10" t="s">
        <v>12</v>
      </c>
      <c r="H1834" t="s">
        <v>19</v>
      </c>
      <c r="I1834" s="10" t="s">
        <v>14</v>
      </c>
      <c r="J1834" s="10" t="s">
        <v>489</v>
      </c>
    </row>
    <row r="1835" spans="1:10" x14ac:dyDescent="0.3">
      <c r="A1835" s="10">
        <v>197604</v>
      </c>
      <c r="B1835" s="20">
        <v>45047</v>
      </c>
      <c r="C1835" s="10" t="s">
        <v>333</v>
      </c>
      <c r="D1835" s="21">
        <v>3000</v>
      </c>
      <c r="E1835" s="10" t="s">
        <v>10</v>
      </c>
      <c r="F1835" s="10" t="s">
        <v>2318</v>
      </c>
      <c r="G1835" s="10" t="s">
        <v>12</v>
      </c>
      <c r="H1835" t="s">
        <v>17</v>
      </c>
      <c r="I1835" s="10" t="s">
        <v>14</v>
      </c>
      <c r="J1835" s="10" t="s">
        <v>270</v>
      </c>
    </row>
    <row r="1836" spans="1:10" x14ac:dyDescent="0.3">
      <c r="A1836" s="10">
        <v>197603</v>
      </c>
      <c r="B1836" s="20">
        <v>45047</v>
      </c>
      <c r="C1836" s="10" t="s">
        <v>333</v>
      </c>
      <c r="D1836" s="21">
        <v>3000</v>
      </c>
      <c r="E1836" s="10" t="s">
        <v>10</v>
      </c>
      <c r="F1836" s="10" t="s">
        <v>2318</v>
      </c>
      <c r="G1836" s="10" t="s">
        <v>12</v>
      </c>
      <c r="H1836" t="s">
        <v>17</v>
      </c>
      <c r="I1836" s="10" t="s">
        <v>14</v>
      </c>
      <c r="J1836" s="10" t="s">
        <v>295</v>
      </c>
    </row>
    <row r="1837" spans="1:10" x14ac:dyDescent="0.3">
      <c r="A1837" s="10">
        <v>197605</v>
      </c>
      <c r="B1837" s="20">
        <v>45047</v>
      </c>
      <c r="C1837" s="10" t="s">
        <v>333</v>
      </c>
      <c r="D1837" s="21">
        <v>2000</v>
      </c>
      <c r="E1837" s="10" t="s">
        <v>10</v>
      </c>
      <c r="F1837" s="10" t="s">
        <v>2318</v>
      </c>
      <c r="G1837" s="10" t="s">
        <v>12</v>
      </c>
      <c r="H1837" t="s">
        <v>17</v>
      </c>
      <c r="I1837" s="10" t="s">
        <v>14</v>
      </c>
      <c r="J1837" s="10" t="s">
        <v>85</v>
      </c>
    </row>
    <row r="1838" spans="1:10" x14ac:dyDescent="0.3">
      <c r="A1838" s="10">
        <v>197596</v>
      </c>
      <c r="B1838" s="20">
        <v>45047</v>
      </c>
      <c r="C1838" s="10" t="s">
        <v>115</v>
      </c>
      <c r="D1838" s="21">
        <v>10000</v>
      </c>
      <c r="E1838" s="10" t="s">
        <v>10</v>
      </c>
      <c r="F1838" s="10" t="s">
        <v>2307</v>
      </c>
      <c r="G1838" s="10" t="s">
        <v>12</v>
      </c>
      <c r="H1838" t="s">
        <v>13</v>
      </c>
      <c r="I1838" s="10" t="s">
        <v>14</v>
      </c>
      <c r="J1838" s="10" t="s">
        <v>118</v>
      </c>
    </row>
    <row r="1839" spans="1:10" x14ac:dyDescent="0.3">
      <c r="A1839" s="10">
        <v>197597</v>
      </c>
      <c r="B1839" s="20">
        <v>45047</v>
      </c>
      <c r="C1839" s="10" t="s">
        <v>115</v>
      </c>
      <c r="D1839" s="21">
        <v>5000</v>
      </c>
      <c r="E1839" s="10" t="s">
        <v>10</v>
      </c>
      <c r="F1839" s="10" t="s">
        <v>2307</v>
      </c>
      <c r="G1839" s="10" t="s">
        <v>12</v>
      </c>
      <c r="H1839" t="s">
        <v>13</v>
      </c>
      <c r="I1839" s="10" t="s">
        <v>14</v>
      </c>
      <c r="J1839" s="10" t="s">
        <v>22</v>
      </c>
    </row>
    <row r="1840" spans="1:10" x14ac:dyDescent="0.3">
      <c r="A1840" s="10">
        <v>197598</v>
      </c>
      <c r="B1840" s="20">
        <v>45047</v>
      </c>
      <c r="C1840" s="10" t="s">
        <v>115</v>
      </c>
      <c r="D1840" s="21">
        <v>5000</v>
      </c>
      <c r="E1840" s="10" t="s">
        <v>10</v>
      </c>
      <c r="F1840" s="10" t="s">
        <v>2307</v>
      </c>
      <c r="G1840" s="10" t="s">
        <v>12</v>
      </c>
      <c r="H1840" t="s">
        <v>13</v>
      </c>
      <c r="I1840" s="10" t="s">
        <v>14</v>
      </c>
      <c r="J1840" s="10" t="s">
        <v>119</v>
      </c>
    </row>
    <row r="1841" spans="1:10" x14ac:dyDescent="0.3">
      <c r="A1841" s="10">
        <v>197591</v>
      </c>
      <c r="B1841" s="20">
        <v>45047</v>
      </c>
      <c r="C1841" s="10" t="s">
        <v>566</v>
      </c>
      <c r="D1841" s="21">
        <v>3500</v>
      </c>
      <c r="E1841" s="10" t="s">
        <v>10</v>
      </c>
      <c r="F1841" s="10" t="s">
        <v>2311</v>
      </c>
      <c r="G1841" s="10" t="s">
        <v>12</v>
      </c>
      <c r="H1841" t="s">
        <v>19</v>
      </c>
      <c r="I1841" s="10" t="s">
        <v>14</v>
      </c>
      <c r="J1841" s="10" t="s">
        <v>489</v>
      </c>
    </row>
    <row r="1842" spans="1:10" x14ac:dyDescent="0.3">
      <c r="A1842" s="10">
        <v>197592</v>
      </c>
      <c r="B1842" s="20">
        <v>45047</v>
      </c>
      <c r="C1842" s="10" t="s">
        <v>550</v>
      </c>
      <c r="D1842" s="21">
        <v>5000</v>
      </c>
      <c r="E1842" s="10" t="s">
        <v>10</v>
      </c>
      <c r="F1842" s="10" t="s">
        <v>2311</v>
      </c>
      <c r="G1842" s="10" t="s">
        <v>12</v>
      </c>
      <c r="H1842" t="s">
        <v>17</v>
      </c>
      <c r="I1842" s="10" t="s">
        <v>14</v>
      </c>
      <c r="J1842" s="10" t="s">
        <v>399</v>
      </c>
    </row>
    <row r="1843" spans="1:10" x14ac:dyDescent="0.3">
      <c r="A1843" s="10">
        <v>197593</v>
      </c>
      <c r="B1843" s="20">
        <v>45047</v>
      </c>
      <c r="C1843" s="10" t="s">
        <v>567</v>
      </c>
      <c r="D1843" s="21">
        <v>5000</v>
      </c>
      <c r="E1843" s="10" t="s">
        <v>10</v>
      </c>
      <c r="F1843" s="10" t="s">
        <v>2311</v>
      </c>
      <c r="G1843" s="10" t="s">
        <v>12</v>
      </c>
      <c r="H1843" t="s">
        <v>13</v>
      </c>
      <c r="I1843" s="10" t="s">
        <v>14</v>
      </c>
      <c r="J1843" s="10" t="s">
        <v>480</v>
      </c>
    </row>
    <row r="1844" spans="1:10" x14ac:dyDescent="0.3">
      <c r="A1844" s="10">
        <v>197590</v>
      </c>
      <c r="B1844" s="20">
        <v>45047</v>
      </c>
      <c r="C1844" s="10" t="s">
        <v>556</v>
      </c>
      <c r="D1844" s="21">
        <v>3500</v>
      </c>
      <c r="E1844" s="10" t="s">
        <v>10</v>
      </c>
      <c r="F1844" s="10" t="s">
        <v>2311</v>
      </c>
      <c r="G1844" s="10" t="s">
        <v>12</v>
      </c>
      <c r="H1844" t="s">
        <v>19</v>
      </c>
      <c r="I1844" s="10" t="s">
        <v>14</v>
      </c>
      <c r="J1844" s="10" t="s">
        <v>489</v>
      </c>
    </row>
    <row r="1845" spans="1:10" x14ac:dyDescent="0.3">
      <c r="A1845" s="10">
        <v>197606</v>
      </c>
      <c r="B1845" s="20">
        <v>45047</v>
      </c>
      <c r="C1845" s="10" t="s">
        <v>333</v>
      </c>
      <c r="D1845" s="21">
        <v>2000</v>
      </c>
      <c r="E1845" s="10" t="s">
        <v>10</v>
      </c>
      <c r="F1845" s="10" t="s">
        <v>2318</v>
      </c>
      <c r="G1845" s="10" t="s">
        <v>12</v>
      </c>
      <c r="H1845" t="s">
        <v>17</v>
      </c>
      <c r="I1845" s="10" t="s">
        <v>14</v>
      </c>
      <c r="J1845" s="10" t="s">
        <v>364</v>
      </c>
    </row>
    <row r="1846" spans="1:10" x14ac:dyDescent="0.3">
      <c r="A1846" s="10">
        <v>197608</v>
      </c>
      <c r="B1846" s="20">
        <v>45047</v>
      </c>
      <c r="C1846" s="10" t="s">
        <v>564</v>
      </c>
      <c r="D1846" s="21">
        <v>5000</v>
      </c>
      <c r="E1846" s="10" t="s">
        <v>10</v>
      </c>
      <c r="F1846" s="10" t="s">
        <v>2311</v>
      </c>
      <c r="G1846" s="10" t="s">
        <v>12</v>
      </c>
      <c r="H1846" t="s">
        <v>17</v>
      </c>
      <c r="I1846" s="10" t="s">
        <v>14</v>
      </c>
      <c r="J1846" s="10" t="s">
        <v>565</v>
      </c>
    </row>
    <row r="1847" spans="1:10" x14ac:dyDescent="0.3">
      <c r="A1847" s="10">
        <v>198609</v>
      </c>
      <c r="B1847" s="20">
        <v>45048</v>
      </c>
      <c r="C1847" s="10" t="s">
        <v>568</v>
      </c>
      <c r="D1847" s="21">
        <v>5000</v>
      </c>
      <c r="E1847" s="10" t="s">
        <v>10</v>
      </c>
      <c r="F1847" s="10" t="s">
        <v>2311</v>
      </c>
      <c r="G1847" s="10" t="s">
        <v>12</v>
      </c>
      <c r="H1847" t="s">
        <v>17</v>
      </c>
      <c r="I1847" s="10" t="s">
        <v>14</v>
      </c>
      <c r="J1847" s="10" t="s">
        <v>209</v>
      </c>
    </row>
    <row r="1848" spans="1:10" x14ac:dyDescent="0.3">
      <c r="A1848" s="10">
        <v>198623</v>
      </c>
      <c r="B1848" s="20">
        <v>45048</v>
      </c>
      <c r="C1848" s="10" t="s">
        <v>701</v>
      </c>
      <c r="D1848" s="21">
        <v>6000</v>
      </c>
      <c r="E1848" s="10" t="s">
        <v>10</v>
      </c>
      <c r="F1848" s="10" t="s">
        <v>2309</v>
      </c>
      <c r="G1848" s="10" t="s">
        <v>12</v>
      </c>
      <c r="H1848" t="s">
        <v>19</v>
      </c>
      <c r="I1848" s="10" t="s">
        <v>14</v>
      </c>
      <c r="J1848" s="10" t="s">
        <v>702</v>
      </c>
    </row>
    <row r="1849" spans="1:10" x14ac:dyDescent="0.3">
      <c r="A1849" s="10">
        <v>198630</v>
      </c>
      <c r="B1849" s="20">
        <v>45048</v>
      </c>
      <c r="C1849" s="10" t="s">
        <v>704</v>
      </c>
      <c r="D1849" s="21">
        <v>4000</v>
      </c>
      <c r="E1849" s="10" t="s">
        <v>10</v>
      </c>
      <c r="F1849" s="10" t="s">
        <v>2309</v>
      </c>
      <c r="G1849" s="10" t="s">
        <v>12</v>
      </c>
      <c r="H1849" t="s">
        <v>13</v>
      </c>
      <c r="I1849" s="10" t="s">
        <v>14</v>
      </c>
      <c r="J1849" s="10" t="s">
        <v>617</v>
      </c>
    </row>
    <row r="1850" spans="1:10" x14ac:dyDescent="0.3">
      <c r="A1850" s="10">
        <v>198621</v>
      </c>
      <c r="B1850" s="20">
        <v>45048</v>
      </c>
      <c r="C1850" s="10" t="s">
        <v>703</v>
      </c>
      <c r="D1850" s="21">
        <v>2000</v>
      </c>
      <c r="E1850" s="10" t="s">
        <v>10</v>
      </c>
      <c r="F1850" s="10" t="s">
        <v>2309</v>
      </c>
      <c r="G1850" s="10" t="s">
        <v>12</v>
      </c>
      <c r="H1850" t="s">
        <v>13</v>
      </c>
      <c r="I1850" s="10" t="s">
        <v>14</v>
      </c>
      <c r="J1850" s="10" t="s">
        <v>258</v>
      </c>
    </row>
    <row r="1851" spans="1:10" x14ac:dyDescent="0.3">
      <c r="A1851" s="10">
        <v>198618</v>
      </c>
      <c r="B1851" s="20">
        <v>45048</v>
      </c>
      <c r="C1851" s="10" t="s">
        <v>562</v>
      </c>
      <c r="D1851" s="21">
        <v>1000</v>
      </c>
      <c r="E1851" s="10" t="s">
        <v>10</v>
      </c>
      <c r="F1851" s="10" t="s">
        <v>2311</v>
      </c>
      <c r="G1851" s="10" t="s">
        <v>12</v>
      </c>
      <c r="H1851" t="s">
        <v>17</v>
      </c>
      <c r="I1851" s="10" t="s">
        <v>14</v>
      </c>
      <c r="J1851" s="10" t="s">
        <v>40</v>
      </c>
    </row>
    <row r="1852" spans="1:10" x14ac:dyDescent="0.3">
      <c r="A1852" s="10">
        <v>198616</v>
      </c>
      <c r="B1852" s="20">
        <v>45048</v>
      </c>
      <c r="C1852" s="10" t="s">
        <v>561</v>
      </c>
      <c r="D1852" s="21">
        <v>2500</v>
      </c>
      <c r="E1852" s="10" t="s">
        <v>10</v>
      </c>
      <c r="F1852" s="10" t="s">
        <v>2311</v>
      </c>
      <c r="G1852" s="10" t="s">
        <v>12</v>
      </c>
      <c r="H1852" t="s">
        <v>13</v>
      </c>
      <c r="I1852" s="10" t="s">
        <v>14</v>
      </c>
      <c r="J1852" s="10" t="s">
        <v>480</v>
      </c>
    </row>
    <row r="1853" spans="1:10" x14ac:dyDescent="0.3">
      <c r="A1853" s="10">
        <v>198626</v>
      </c>
      <c r="B1853" s="20">
        <v>45048</v>
      </c>
      <c r="C1853" s="10" t="s">
        <v>561</v>
      </c>
      <c r="D1853" s="21">
        <v>20000</v>
      </c>
      <c r="E1853" s="10" t="s">
        <v>48</v>
      </c>
      <c r="F1853" s="10" t="s">
        <v>2311</v>
      </c>
      <c r="G1853" s="10" t="s">
        <v>12</v>
      </c>
      <c r="H1853" t="s">
        <v>17</v>
      </c>
      <c r="I1853" s="10" t="s">
        <v>14</v>
      </c>
      <c r="J1853" s="10" t="s">
        <v>480</v>
      </c>
    </row>
    <row r="1854" spans="1:10" x14ac:dyDescent="0.3">
      <c r="A1854" s="10">
        <v>198612</v>
      </c>
      <c r="B1854" s="20">
        <v>45048</v>
      </c>
      <c r="C1854" s="10" t="s">
        <v>563</v>
      </c>
      <c r="D1854" s="21">
        <v>5000</v>
      </c>
      <c r="E1854" s="10" t="s">
        <v>10</v>
      </c>
      <c r="F1854" s="10" t="s">
        <v>2311</v>
      </c>
      <c r="G1854" s="10" t="s">
        <v>12</v>
      </c>
      <c r="H1854" t="s">
        <v>19</v>
      </c>
      <c r="I1854" s="10" t="s">
        <v>14</v>
      </c>
      <c r="J1854" s="10" t="s">
        <v>401</v>
      </c>
    </row>
    <row r="1855" spans="1:10" x14ac:dyDescent="0.3">
      <c r="A1855" s="10">
        <v>198610</v>
      </c>
      <c r="B1855" s="20">
        <v>45048</v>
      </c>
      <c r="C1855" s="10" t="s">
        <v>845</v>
      </c>
      <c r="D1855" s="21">
        <v>500</v>
      </c>
      <c r="E1855" s="10" t="s">
        <v>10</v>
      </c>
      <c r="F1855" s="10" t="s">
        <v>2317</v>
      </c>
      <c r="G1855" s="10" t="s">
        <v>12</v>
      </c>
      <c r="H1855" t="s">
        <v>17</v>
      </c>
      <c r="I1855" s="10" t="s">
        <v>14</v>
      </c>
      <c r="J1855" s="10" t="s">
        <v>816</v>
      </c>
    </row>
    <row r="1856" spans="1:10" x14ac:dyDescent="0.3">
      <c r="A1856" s="10">
        <v>198632</v>
      </c>
      <c r="B1856" s="20">
        <v>45048</v>
      </c>
      <c r="C1856" s="10" t="s">
        <v>708</v>
      </c>
      <c r="D1856" s="21">
        <v>4000</v>
      </c>
      <c r="E1856" s="10" t="s">
        <v>10</v>
      </c>
      <c r="F1856" s="10" t="s">
        <v>2309</v>
      </c>
      <c r="G1856" s="10" t="s">
        <v>12</v>
      </c>
      <c r="H1856" t="s">
        <v>13</v>
      </c>
      <c r="I1856" s="10" t="s">
        <v>14</v>
      </c>
      <c r="J1856" s="10" t="s">
        <v>84</v>
      </c>
    </row>
    <row r="1857" spans="1:10" x14ac:dyDescent="0.3">
      <c r="A1857" s="10">
        <v>198629</v>
      </c>
      <c r="B1857" s="20">
        <v>45048</v>
      </c>
      <c r="C1857" s="10" t="s">
        <v>125</v>
      </c>
      <c r="D1857" s="21">
        <v>5000</v>
      </c>
      <c r="E1857" s="10" t="s">
        <v>10</v>
      </c>
      <c r="F1857" s="10" t="s">
        <v>2307</v>
      </c>
      <c r="G1857" s="10" t="s">
        <v>12</v>
      </c>
      <c r="H1857" t="s">
        <v>13</v>
      </c>
      <c r="I1857" s="10" t="s">
        <v>14</v>
      </c>
      <c r="J1857" s="10" t="s">
        <v>123</v>
      </c>
    </row>
    <row r="1858" spans="1:10" x14ac:dyDescent="0.3">
      <c r="A1858" s="10">
        <v>198611</v>
      </c>
      <c r="B1858" s="20">
        <v>45048</v>
      </c>
      <c r="C1858" s="10" t="s">
        <v>845</v>
      </c>
      <c r="D1858" s="21">
        <v>500</v>
      </c>
      <c r="E1858" s="10" t="s">
        <v>10</v>
      </c>
      <c r="F1858" s="10" t="s">
        <v>2317</v>
      </c>
      <c r="G1858" s="10" t="s">
        <v>12</v>
      </c>
      <c r="H1858" t="s">
        <v>13</v>
      </c>
      <c r="I1858" s="10" t="s">
        <v>14</v>
      </c>
      <c r="J1858" s="10" t="s">
        <v>63</v>
      </c>
    </row>
    <row r="1859" spans="1:10" x14ac:dyDescent="0.3">
      <c r="A1859" s="10">
        <v>198619</v>
      </c>
      <c r="B1859" s="20">
        <v>45048</v>
      </c>
      <c r="C1859" s="10" t="s">
        <v>706</v>
      </c>
      <c r="D1859" s="21">
        <v>5000</v>
      </c>
      <c r="E1859" s="10" t="s">
        <v>10</v>
      </c>
      <c r="F1859" s="10" t="s">
        <v>2309</v>
      </c>
      <c r="G1859" s="10" t="s">
        <v>12</v>
      </c>
      <c r="H1859" t="s">
        <v>19</v>
      </c>
      <c r="I1859" s="10" t="s">
        <v>14</v>
      </c>
      <c r="J1859" s="10" t="s">
        <v>28</v>
      </c>
    </row>
    <row r="1860" spans="1:10" x14ac:dyDescent="0.3">
      <c r="A1860" s="10">
        <v>198634</v>
      </c>
      <c r="B1860" s="20">
        <v>45048</v>
      </c>
      <c r="C1860" s="10" t="s">
        <v>705</v>
      </c>
      <c r="D1860" s="21">
        <v>3000</v>
      </c>
      <c r="E1860" s="10" t="s">
        <v>10</v>
      </c>
      <c r="F1860" s="10" t="s">
        <v>2309</v>
      </c>
      <c r="G1860" s="10" t="s">
        <v>12</v>
      </c>
      <c r="H1860" t="s">
        <v>17</v>
      </c>
      <c r="I1860" s="10" t="s">
        <v>14</v>
      </c>
      <c r="J1860" s="10" t="s">
        <v>689</v>
      </c>
    </row>
    <row r="1861" spans="1:10" x14ac:dyDescent="0.3">
      <c r="A1861" s="10">
        <v>198631</v>
      </c>
      <c r="B1861" s="20">
        <v>45048</v>
      </c>
      <c r="C1861" s="10" t="s">
        <v>708</v>
      </c>
      <c r="D1861" s="21">
        <v>4000</v>
      </c>
      <c r="E1861" s="10" t="s">
        <v>10</v>
      </c>
      <c r="F1861" s="10" t="s">
        <v>2309</v>
      </c>
      <c r="G1861" s="10" t="s">
        <v>12</v>
      </c>
      <c r="H1861" t="s">
        <v>17</v>
      </c>
      <c r="I1861" s="10" t="s">
        <v>14</v>
      </c>
      <c r="J1861" s="10" t="s">
        <v>409</v>
      </c>
    </row>
    <row r="1862" spans="1:10" x14ac:dyDescent="0.3">
      <c r="A1862" s="10">
        <v>198620</v>
      </c>
      <c r="B1862" s="20">
        <v>45048</v>
      </c>
      <c r="C1862" s="10" t="s">
        <v>703</v>
      </c>
      <c r="D1862" s="21">
        <v>2000</v>
      </c>
      <c r="E1862" s="10" t="s">
        <v>10</v>
      </c>
      <c r="F1862" s="10" t="s">
        <v>2309</v>
      </c>
      <c r="G1862" s="10" t="s">
        <v>12</v>
      </c>
      <c r="H1862" t="s">
        <v>13</v>
      </c>
      <c r="I1862" s="10" t="s">
        <v>14</v>
      </c>
      <c r="J1862" s="10" t="s">
        <v>187</v>
      </c>
    </row>
    <row r="1863" spans="1:10" x14ac:dyDescent="0.3">
      <c r="A1863" s="10">
        <v>198660</v>
      </c>
      <c r="B1863" s="20">
        <v>45048</v>
      </c>
      <c r="C1863" s="10" t="s">
        <v>127</v>
      </c>
      <c r="D1863" s="21">
        <v>5000</v>
      </c>
      <c r="E1863" s="10" t="s">
        <v>10</v>
      </c>
      <c r="F1863" s="10" t="s">
        <v>2307</v>
      </c>
      <c r="G1863" s="10" t="s">
        <v>12</v>
      </c>
      <c r="H1863" t="s">
        <v>17</v>
      </c>
      <c r="I1863" s="10" t="s">
        <v>14</v>
      </c>
      <c r="J1863" s="10" t="s">
        <v>85</v>
      </c>
    </row>
    <row r="1864" spans="1:10" x14ac:dyDescent="0.3">
      <c r="A1864" s="10">
        <v>198608</v>
      </c>
      <c r="B1864" s="20">
        <v>45048</v>
      </c>
      <c r="C1864" s="10" t="s">
        <v>126</v>
      </c>
      <c r="D1864" s="21">
        <v>3000</v>
      </c>
      <c r="E1864" s="10" t="s">
        <v>10</v>
      </c>
      <c r="F1864" s="10" t="s">
        <v>2307</v>
      </c>
      <c r="G1864" s="10" t="s">
        <v>12</v>
      </c>
      <c r="H1864" t="s">
        <v>13</v>
      </c>
      <c r="I1864" s="10" t="s">
        <v>14</v>
      </c>
      <c r="J1864" s="10" t="s">
        <v>123</v>
      </c>
    </row>
    <row r="1865" spans="1:10" x14ac:dyDescent="0.3">
      <c r="A1865" s="10">
        <v>198625</v>
      </c>
      <c r="B1865" s="20">
        <v>45048</v>
      </c>
      <c r="C1865" s="10" t="s">
        <v>128</v>
      </c>
      <c r="D1865" s="21">
        <v>2000</v>
      </c>
      <c r="E1865" s="10" t="s">
        <v>10</v>
      </c>
      <c r="F1865" s="10" t="s">
        <v>2307</v>
      </c>
      <c r="G1865" s="10" t="s">
        <v>12</v>
      </c>
      <c r="H1865" t="s">
        <v>13</v>
      </c>
      <c r="I1865" s="10" t="s">
        <v>14</v>
      </c>
      <c r="J1865" s="10" t="s">
        <v>119</v>
      </c>
    </row>
    <row r="1866" spans="1:10" x14ac:dyDescent="0.3">
      <c r="A1866" s="10">
        <v>198662</v>
      </c>
      <c r="B1866" s="20">
        <v>45048</v>
      </c>
      <c r="C1866" s="10" t="s">
        <v>120</v>
      </c>
      <c r="D1866" s="21">
        <v>5000</v>
      </c>
      <c r="E1866" s="10" t="s">
        <v>10</v>
      </c>
      <c r="F1866" s="10" t="s">
        <v>2307</v>
      </c>
      <c r="G1866" s="10" t="s">
        <v>12</v>
      </c>
      <c r="H1866" t="s">
        <v>13</v>
      </c>
      <c r="I1866" s="10" t="s">
        <v>14</v>
      </c>
      <c r="J1866" s="10" t="s">
        <v>121</v>
      </c>
    </row>
    <row r="1867" spans="1:10" x14ac:dyDescent="0.3">
      <c r="A1867" s="10">
        <v>198617</v>
      </c>
      <c r="B1867" s="20">
        <v>45048</v>
      </c>
      <c r="C1867" s="10" t="s">
        <v>9</v>
      </c>
      <c r="D1867" s="21">
        <v>5000</v>
      </c>
      <c r="E1867" s="10" t="s">
        <v>10</v>
      </c>
      <c r="F1867" s="10" t="s">
        <v>2307</v>
      </c>
      <c r="G1867" s="10" t="s">
        <v>12</v>
      </c>
      <c r="H1867" t="s">
        <v>19</v>
      </c>
      <c r="I1867" s="10" t="s">
        <v>14</v>
      </c>
      <c r="J1867" s="10" t="s">
        <v>58</v>
      </c>
    </row>
    <row r="1868" spans="1:10" x14ac:dyDescent="0.3">
      <c r="A1868" s="10">
        <v>198661</v>
      </c>
      <c r="B1868" s="20">
        <v>45048</v>
      </c>
      <c r="C1868" s="10" t="s">
        <v>120</v>
      </c>
      <c r="D1868" s="21">
        <v>5000</v>
      </c>
      <c r="E1868" s="10" t="s">
        <v>10</v>
      </c>
      <c r="F1868" s="10" t="s">
        <v>2307</v>
      </c>
      <c r="G1868" s="10" t="s">
        <v>12</v>
      </c>
      <c r="H1868" t="s">
        <v>17</v>
      </c>
      <c r="I1868" s="10" t="s">
        <v>14</v>
      </c>
      <c r="J1868" s="10" t="s">
        <v>121</v>
      </c>
    </row>
    <row r="1869" spans="1:10" x14ac:dyDescent="0.3">
      <c r="A1869" s="10">
        <v>198628</v>
      </c>
      <c r="B1869" s="20">
        <v>45048</v>
      </c>
      <c r="C1869" s="10" t="s">
        <v>124</v>
      </c>
      <c r="D1869" s="21">
        <v>2000</v>
      </c>
      <c r="E1869" s="10" t="s">
        <v>10</v>
      </c>
      <c r="F1869" s="10" t="s">
        <v>2307</v>
      </c>
      <c r="G1869" s="10" t="s">
        <v>12</v>
      </c>
      <c r="H1869" t="s">
        <v>17</v>
      </c>
      <c r="I1869" s="10" t="s">
        <v>14</v>
      </c>
      <c r="J1869" s="10" t="s">
        <v>63</v>
      </c>
    </row>
    <row r="1870" spans="1:10" x14ac:dyDescent="0.3">
      <c r="A1870" s="10">
        <v>198627</v>
      </c>
      <c r="B1870" s="20">
        <v>45048</v>
      </c>
      <c r="C1870" s="10" t="s">
        <v>122</v>
      </c>
      <c r="D1870" s="21">
        <v>5000</v>
      </c>
      <c r="E1870" s="10" t="s">
        <v>10</v>
      </c>
      <c r="F1870" s="10" t="s">
        <v>2307</v>
      </c>
      <c r="G1870" s="10" t="s">
        <v>12</v>
      </c>
      <c r="H1870" t="s">
        <v>17</v>
      </c>
      <c r="I1870" s="10" t="s">
        <v>14</v>
      </c>
      <c r="J1870" s="10" t="s">
        <v>123</v>
      </c>
    </row>
    <row r="1871" spans="1:10" x14ac:dyDescent="0.3">
      <c r="A1871" s="10">
        <v>198624</v>
      </c>
      <c r="B1871" s="20">
        <v>45048</v>
      </c>
      <c r="C1871" s="10" t="s">
        <v>363</v>
      </c>
      <c r="D1871" s="21">
        <v>3000</v>
      </c>
      <c r="E1871" s="10" t="s">
        <v>10</v>
      </c>
      <c r="F1871" s="10" t="s">
        <v>2318</v>
      </c>
      <c r="G1871" s="10" t="s">
        <v>12</v>
      </c>
      <c r="H1871" t="s">
        <v>17</v>
      </c>
      <c r="I1871" s="10" t="s">
        <v>14</v>
      </c>
      <c r="J1871" s="10" t="s">
        <v>85</v>
      </c>
    </row>
    <row r="1872" spans="1:10" x14ac:dyDescent="0.3">
      <c r="A1872" s="10">
        <v>198635</v>
      </c>
      <c r="B1872" s="20">
        <v>45048</v>
      </c>
      <c r="C1872" s="10" t="s">
        <v>560</v>
      </c>
      <c r="D1872" s="21">
        <v>5000</v>
      </c>
      <c r="E1872" s="10" t="s">
        <v>10</v>
      </c>
      <c r="F1872" s="10" t="s">
        <v>2311</v>
      </c>
      <c r="G1872" s="10" t="s">
        <v>12</v>
      </c>
      <c r="H1872" t="s">
        <v>17</v>
      </c>
      <c r="I1872" s="10" t="s">
        <v>14</v>
      </c>
      <c r="J1872" s="10" t="s">
        <v>480</v>
      </c>
    </row>
    <row r="1873" spans="1:10" x14ac:dyDescent="0.3">
      <c r="A1873" s="10">
        <v>198633</v>
      </c>
      <c r="B1873" s="20">
        <v>45048</v>
      </c>
      <c r="C1873" s="10" t="s">
        <v>424</v>
      </c>
      <c r="D1873" s="21">
        <v>1000</v>
      </c>
      <c r="E1873" s="10" t="s">
        <v>10</v>
      </c>
      <c r="F1873" s="10" t="s">
        <v>2329</v>
      </c>
      <c r="G1873" s="10" t="s">
        <v>12</v>
      </c>
      <c r="H1873" t="s">
        <v>13</v>
      </c>
      <c r="I1873" s="10" t="s">
        <v>14</v>
      </c>
      <c r="J1873" s="10" t="s">
        <v>246</v>
      </c>
    </row>
    <row r="1874" spans="1:10" x14ac:dyDescent="0.3">
      <c r="A1874" s="10">
        <v>198637</v>
      </c>
      <c r="B1874" s="20">
        <v>45048</v>
      </c>
      <c r="C1874" s="10" t="s">
        <v>560</v>
      </c>
      <c r="D1874" s="21">
        <v>2000</v>
      </c>
      <c r="E1874" s="10" t="s">
        <v>10</v>
      </c>
      <c r="F1874" s="10" t="s">
        <v>2311</v>
      </c>
      <c r="G1874" s="10" t="s">
        <v>12</v>
      </c>
      <c r="H1874" t="s">
        <v>17</v>
      </c>
      <c r="I1874" s="10" t="s">
        <v>14</v>
      </c>
      <c r="J1874" s="10" t="s">
        <v>134</v>
      </c>
    </row>
    <row r="1875" spans="1:10" x14ac:dyDescent="0.3">
      <c r="A1875" s="10">
        <v>198636</v>
      </c>
      <c r="B1875" s="20">
        <v>45048</v>
      </c>
      <c r="C1875" s="10" t="s">
        <v>560</v>
      </c>
      <c r="D1875" s="21">
        <v>4000</v>
      </c>
      <c r="E1875" s="10" t="s">
        <v>10</v>
      </c>
      <c r="F1875" s="10" t="s">
        <v>2311</v>
      </c>
      <c r="G1875" s="10" t="s">
        <v>12</v>
      </c>
      <c r="H1875" t="s">
        <v>17</v>
      </c>
      <c r="I1875" s="10" t="s">
        <v>14</v>
      </c>
      <c r="J1875" s="10" t="s">
        <v>40</v>
      </c>
    </row>
    <row r="1876" spans="1:10" x14ac:dyDescent="0.3">
      <c r="A1876" s="10">
        <v>198614</v>
      </c>
      <c r="B1876" s="20">
        <v>45048</v>
      </c>
      <c r="C1876" s="10" t="s">
        <v>420</v>
      </c>
      <c r="D1876" s="21">
        <v>2000</v>
      </c>
      <c r="E1876" s="10" t="s">
        <v>10</v>
      </c>
      <c r="F1876" s="10" t="s">
        <v>2329</v>
      </c>
      <c r="G1876" s="10" t="s">
        <v>12</v>
      </c>
      <c r="H1876" t="s">
        <v>17</v>
      </c>
      <c r="I1876" s="10" t="s">
        <v>14</v>
      </c>
      <c r="J1876" s="10" t="s">
        <v>399</v>
      </c>
    </row>
    <row r="1877" spans="1:10" x14ac:dyDescent="0.3">
      <c r="A1877" s="10">
        <v>198613</v>
      </c>
      <c r="B1877" s="20">
        <v>45048</v>
      </c>
      <c r="C1877" s="10" t="s">
        <v>420</v>
      </c>
      <c r="D1877" s="21">
        <v>2000</v>
      </c>
      <c r="E1877" s="10" t="s">
        <v>10</v>
      </c>
      <c r="F1877" s="10" t="s">
        <v>2329</v>
      </c>
      <c r="G1877" s="10" t="s">
        <v>12</v>
      </c>
      <c r="H1877" t="s">
        <v>17</v>
      </c>
      <c r="I1877" s="10" t="s">
        <v>14</v>
      </c>
      <c r="J1877" s="10" t="s">
        <v>222</v>
      </c>
    </row>
    <row r="1878" spans="1:10" x14ac:dyDescent="0.3">
      <c r="A1878" s="10">
        <v>198622</v>
      </c>
      <c r="B1878" s="20">
        <v>45048</v>
      </c>
      <c r="C1878" s="10" t="s">
        <v>423</v>
      </c>
      <c r="D1878" s="21">
        <v>2000</v>
      </c>
      <c r="E1878" s="10" t="s">
        <v>10</v>
      </c>
      <c r="F1878" s="10" t="s">
        <v>2329</v>
      </c>
      <c r="G1878" s="10" t="s">
        <v>12</v>
      </c>
      <c r="H1878" t="s">
        <v>19</v>
      </c>
      <c r="I1878" s="10" t="s">
        <v>14</v>
      </c>
      <c r="J1878" s="10" t="s">
        <v>74</v>
      </c>
    </row>
    <row r="1879" spans="1:10" x14ac:dyDescent="0.3">
      <c r="A1879" s="10">
        <v>198615</v>
      </c>
      <c r="B1879" s="20">
        <v>45048</v>
      </c>
      <c r="C1879" s="10" t="s">
        <v>420</v>
      </c>
      <c r="D1879" s="21">
        <v>1000</v>
      </c>
      <c r="E1879" s="10" t="s">
        <v>10</v>
      </c>
      <c r="F1879" s="10" t="s">
        <v>2329</v>
      </c>
      <c r="G1879" s="10" t="s">
        <v>12</v>
      </c>
      <c r="H1879" t="s">
        <v>17</v>
      </c>
      <c r="I1879" s="10" t="s">
        <v>14</v>
      </c>
      <c r="J1879" s="10" t="s">
        <v>403</v>
      </c>
    </row>
    <row r="1880" spans="1:10" x14ac:dyDescent="0.3">
      <c r="A1880" s="10">
        <v>198652</v>
      </c>
      <c r="B1880" s="20">
        <v>45049</v>
      </c>
      <c r="C1880" s="10" t="s">
        <v>710</v>
      </c>
      <c r="D1880" s="21">
        <v>2000</v>
      </c>
      <c r="E1880" s="10" t="s">
        <v>10</v>
      </c>
      <c r="F1880" s="10" t="s">
        <v>2309</v>
      </c>
      <c r="G1880" s="10" t="s">
        <v>12</v>
      </c>
      <c r="H1880" t="s">
        <v>17</v>
      </c>
      <c r="I1880" s="10" t="s">
        <v>14</v>
      </c>
      <c r="J1880" s="10" t="s">
        <v>149</v>
      </c>
    </row>
    <row r="1881" spans="1:10" x14ac:dyDescent="0.3">
      <c r="A1881" s="10">
        <v>198638</v>
      </c>
      <c r="B1881" s="20">
        <v>45049</v>
      </c>
      <c r="C1881" s="10" t="s">
        <v>857</v>
      </c>
      <c r="D1881" s="21">
        <v>2000</v>
      </c>
      <c r="E1881" s="10" t="s">
        <v>10</v>
      </c>
      <c r="F1881" s="10" t="s">
        <v>2317</v>
      </c>
      <c r="G1881" s="10" t="s">
        <v>12</v>
      </c>
      <c r="H1881" t="s">
        <v>17</v>
      </c>
      <c r="I1881" s="10" t="s">
        <v>14</v>
      </c>
      <c r="J1881" s="10" t="s">
        <v>63</v>
      </c>
    </row>
    <row r="1882" spans="1:10" x14ac:dyDescent="0.3">
      <c r="A1882" s="10">
        <v>198642</v>
      </c>
      <c r="B1882" s="20">
        <v>45049</v>
      </c>
      <c r="C1882" s="10" t="s">
        <v>712</v>
      </c>
      <c r="D1882" s="21">
        <v>5000</v>
      </c>
      <c r="E1882" s="10" t="s">
        <v>10</v>
      </c>
      <c r="F1882" s="10" t="s">
        <v>2309</v>
      </c>
      <c r="G1882" s="10" t="s">
        <v>12</v>
      </c>
      <c r="H1882" t="s">
        <v>17</v>
      </c>
      <c r="I1882" s="10" t="s">
        <v>14</v>
      </c>
      <c r="J1882" s="10" t="s">
        <v>713</v>
      </c>
    </row>
    <row r="1883" spans="1:10" x14ac:dyDescent="0.3">
      <c r="A1883" s="10">
        <v>198651</v>
      </c>
      <c r="B1883" s="20">
        <v>45049</v>
      </c>
      <c r="C1883" s="10" t="s">
        <v>886</v>
      </c>
      <c r="D1883" s="21">
        <v>5000</v>
      </c>
      <c r="E1883" s="10" t="s">
        <v>10</v>
      </c>
      <c r="F1883" s="10" t="s">
        <v>2308</v>
      </c>
      <c r="G1883" s="10" t="s">
        <v>12</v>
      </c>
      <c r="H1883" t="s">
        <v>17</v>
      </c>
      <c r="I1883" s="10" t="s">
        <v>14</v>
      </c>
      <c r="J1883" s="10" t="s">
        <v>165</v>
      </c>
    </row>
    <row r="1884" spans="1:10" x14ac:dyDescent="0.3">
      <c r="A1884" s="10">
        <v>198641</v>
      </c>
      <c r="B1884" s="20">
        <v>45049</v>
      </c>
      <c r="C1884" s="10" t="s">
        <v>711</v>
      </c>
      <c r="D1884" s="21">
        <v>5000</v>
      </c>
      <c r="E1884" s="10" t="s">
        <v>10</v>
      </c>
      <c r="F1884" s="10" t="s">
        <v>2309</v>
      </c>
      <c r="G1884" s="10" t="s">
        <v>12</v>
      </c>
      <c r="H1884" t="s">
        <v>13</v>
      </c>
      <c r="I1884" s="10" t="s">
        <v>14</v>
      </c>
      <c r="J1884" s="10" t="s">
        <v>35</v>
      </c>
    </row>
    <row r="1885" spans="1:10" x14ac:dyDescent="0.3">
      <c r="A1885" s="10">
        <v>198650</v>
      </c>
      <c r="B1885" s="20">
        <v>45049</v>
      </c>
      <c r="C1885" s="10" t="s">
        <v>885</v>
      </c>
      <c r="D1885" s="21">
        <v>3000</v>
      </c>
      <c r="E1885" s="10" t="s">
        <v>10</v>
      </c>
      <c r="F1885" s="10" t="s">
        <v>2308</v>
      </c>
      <c r="G1885" s="10" t="s">
        <v>12</v>
      </c>
      <c r="H1885" t="s">
        <v>17</v>
      </c>
      <c r="I1885" s="10" t="s">
        <v>14</v>
      </c>
      <c r="J1885" s="10" t="s">
        <v>42</v>
      </c>
    </row>
    <row r="1886" spans="1:10" x14ac:dyDescent="0.3">
      <c r="A1886" s="10">
        <v>198643</v>
      </c>
      <c r="B1886" s="20">
        <v>45049</v>
      </c>
      <c r="C1886" s="10" t="s">
        <v>712</v>
      </c>
      <c r="D1886" s="21">
        <v>6000</v>
      </c>
      <c r="E1886" s="10" t="s">
        <v>10</v>
      </c>
      <c r="F1886" s="10" t="s">
        <v>2309</v>
      </c>
      <c r="G1886" s="10" t="s">
        <v>12</v>
      </c>
      <c r="H1886" t="s">
        <v>17</v>
      </c>
      <c r="I1886" s="10" t="s">
        <v>14</v>
      </c>
      <c r="J1886" s="10" t="s">
        <v>85</v>
      </c>
    </row>
    <row r="1887" spans="1:10" x14ac:dyDescent="0.3">
      <c r="A1887" s="10">
        <v>198647</v>
      </c>
      <c r="B1887" s="20">
        <v>45049</v>
      </c>
      <c r="C1887" s="10" t="s">
        <v>859</v>
      </c>
      <c r="D1887" s="21">
        <v>2000</v>
      </c>
      <c r="E1887" s="10" t="s">
        <v>10</v>
      </c>
      <c r="F1887" s="10" t="s">
        <v>2317</v>
      </c>
      <c r="G1887" s="10" t="s">
        <v>12</v>
      </c>
      <c r="H1887" t="s">
        <v>17</v>
      </c>
      <c r="I1887" s="10" t="s">
        <v>14</v>
      </c>
      <c r="J1887" s="10" t="s">
        <v>860</v>
      </c>
    </row>
    <row r="1888" spans="1:10" x14ac:dyDescent="0.3">
      <c r="A1888" s="10">
        <v>198639</v>
      </c>
      <c r="B1888" s="20">
        <v>45049</v>
      </c>
      <c r="C1888" s="10" t="s">
        <v>857</v>
      </c>
      <c r="D1888" s="21">
        <v>1000</v>
      </c>
      <c r="E1888" s="10" t="s">
        <v>10</v>
      </c>
      <c r="F1888" s="10" t="s">
        <v>2317</v>
      </c>
      <c r="G1888" s="10" t="s">
        <v>12</v>
      </c>
      <c r="H1888" t="s">
        <v>17</v>
      </c>
      <c r="I1888" s="10" t="s">
        <v>14</v>
      </c>
      <c r="J1888" s="10" t="s">
        <v>858</v>
      </c>
    </row>
    <row r="1889" spans="1:10" x14ac:dyDescent="0.3">
      <c r="A1889" s="10">
        <v>198648</v>
      </c>
      <c r="B1889" s="20">
        <v>45049</v>
      </c>
      <c r="C1889" s="10" t="s">
        <v>859</v>
      </c>
      <c r="D1889" s="21">
        <v>2000</v>
      </c>
      <c r="E1889" s="10" t="s">
        <v>10</v>
      </c>
      <c r="F1889" s="10" t="s">
        <v>2317</v>
      </c>
      <c r="G1889" s="10" t="s">
        <v>12</v>
      </c>
      <c r="H1889" t="s">
        <v>13</v>
      </c>
      <c r="I1889" s="10" t="s">
        <v>14</v>
      </c>
      <c r="J1889" s="10" t="s">
        <v>63</v>
      </c>
    </row>
    <row r="1890" spans="1:10" x14ac:dyDescent="0.3">
      <c r="A1890" s="10">
        <v>198645</v>
      </c>
      <c r="B1890" s="20">
        <v>45049</v>
      </c>
      <c r="C1890" s="10" t="s">
        <v>421</v>
      </c>
      <c r="D1890" s="21">
        <v>2500</v>
      </c>
      <c r="E1890" s="10" t="s">
        <v>10</v>
      </c>
      <c r="F1890" s="10" t="s">
        <v>2329</v>
      </c>
      <c r="G1890" s="10" t="s">
        <v>12</v>
      </c>
      <c r="H1890" t="s">
        <v>17</v>
      </c>
      <c r="I1890" s="10" t="s">
        <v>14</v>
      </c>
      <c r="J1890" s="10" t="s">
        <v>187</v>
      </c>
    </row>
    <row r="1891" spans="1:10" x14ac:dyDescent="0.3">
      <c r="A1891" s="10">
        <v>198649</v>
      </c>
      <c r="B1891" s="20">
        <v>45049</v>
      </c>
      <c r="C1891" s="10" t="s">
        <v>425</v>
      </c>
      <c r="D1891" s="21">
        <v>2000</v>
      </c>
      <c r="E1891" s="10" t="s">
        <v>10</v>
      </c>
      <c r="F1891" s="10" t="s">
        <v>2329</v>
      </c>
      <c r="G1891" s="10" t="s">
        <v>12</v>
      </c>
      <c r="H1891" t="s">
        <v>13</v>
      </c>
      <c r="I1891" s="10" t="s">
        <v>14</v>
      </c>
      <c r="J1891" s="10" t="s">
        <v>222</v>
      </c>
    </row>
    <row r="1892" spans="1:10" x14ac:dyDescent="0.3">
      <c r="A1892" s="10">
        <v>198659</v>
      </c>
      <c r="B1892" s="20">
        <v>45049</v>
      </c>
      <c r="C1892" s="10" t="s">
        <v>557</v>
      </c>
      <c r="D1892" s="21">
        <v>3000</v>
      </c>
      <c r="E1892" s="10" t="s">
        <v>10</v>
      </c>
      <c r="F1892" s="10" t="s">
        <v>2311</v>
      </c>
      <c r="G1892" s="10" t="s">
        <v>12</v>
      </c>
      <c r="H1892" t="s">
        <v>19</v>
      </c>
      <c r="I1892" s="10" t="s">
        <v>14</v>
      </c>
      <c r="J1892" s="10" t="s">
        <v>401</v>
      </c>
    </row>
    <row r="1893" spans="1:10" x14ac:dyDescent="0.3">
      <c r="A1893" s="10">
        <v>198658</v>
      </c>
      <c r="B1893" s="20">
        <v>45049</v>
      </c>
      <c r="C1893" s="10" t="s">
        <v>362</v>
      </c>
      <c r="D1893" s="21">
        <v>1000</v>
      </c>
      <c r="E1893" s="10" t="s">
        <v>10</v>
      </c>
      <c r="F1893" s="10" t="s">
        <v>2318</v>
      </c>
      <c r="G1893" s="10" t="s">
        <v>12</v>
      </c>
      <c r="H1893" t="s">
        <v>19</v>
      </c>
      <c r="I1893" s="10" t="s">
        <v>14</v>
      </c>
      <c r="J1893" s="10" t="s">
        <v>288</v>
      </c>
    </row>
    <row r="1894" spans="1:10" x14ac:dyDescent="0.3">
      <c r="A1894" s="10">
        <v>198657</v>
      </c>
      <c r="B1894" s="20">
        <v>45049</v>
      </c>
      <c r="C1894" s="10" t="s">
        <v>362</v>
      </c>
      <c r="D1894" s="21">
        <v>1500</v>
      </c>
      <c r="E1894" s="10" t="s">
        <v>10</v>
      </c>
      <c r="F1894" s="10" t="s">
        <v>2318</v>
      </c>
      <c r="G1894" s="10" t="s">
        <v>12</v>
      </c>
      <c r="H1894" t="s">
        <v>19</v>
      </c>
      <c r="I1894" s="10" t="s">
        <v>14</v>
      </c>
      <c r="J1894" s="10" t="s">
        <v>104</v>
      </c>
    </row>
    <row r="1895" spans="1:10" x14ac:dyDescent="0.3">
      <c r="A1895" s="10">
        <v>198644</v>
      </c>
      <c r="B1895" s="20">
        <v>45049</v>
      </c>
      <c r="C1895" s="10" t="s">
        <v>421</v>
      </c>
      <c r="D1895" s="21">
        <v>2500</v>
      </c>
      <c r="E1895" s="10" t="s">
        <v>10</v>
      </c>
      <c r="F1895" s="10" t="s">
        <v>2329</v>
      </c>
      <c r="G1895" s="10" t="s">
        <v>12</v>
      </c>
      <c r="H1895" t="s">
        <v>17</v>
      </c>
      <c r="I1895" s="10" t="s">
        <v>14</v>
      </c>
      <c r="J1895" s="10" t="s">
        <v>422</v>
      </c>
    </row>
    <row r="1896" spans="1:10" x14ac:dyDescent="0.3">
      <c r="A1896" s="10">
        <v>198646</v>
      </c>
      <c r="B1896" s="20">
        <v>45049</v>
      </c>
      <c r="C1896" s="10" t="s">
        <v>709</v>
      </c>
      <c r="D1896" s="21">
        <v>3000</v>
      </c>
      <c r="E1896" s="10" t="s">
        <v>10</v>
      </c>
      <c r="F1896" s="10" t="s">
        <v>2309</v>
      </c>
      <c r="G1896" s="10" t="s">
        <v>12</v>
      </c>
      <c r="H1896" t="s">
        <v>17</v>
      </c>
      <c r="I1896" s="10" t="s">
        <v>14</v>
      </c>
      <c r="J1896" s="10" t="s">
        <v>149</v>
      </c>
    </row>
    <row r="1897" spans="1:10" x14ac:dyDescent="0.3">
      <c r="A1897" s="10">
        <v>198640</v>
      </c>
      <c r="B1897" s="20">
        <v>45049</v>
      </c>
      <c r="C1897" s="10" t="s">
        <v>711</v>
      </c>
      <c r="D1897" s="21">
        <v>3000</v>
      </c>
      <c r="E1897" s="10" t="s">
        <v>10</v>
      </c>
      <c r="F1897" s="10" t="s">
        <v>2309</v>
      </c>
      <c r="G1897" s="10" t="s">
        <v>12</v>
      </c>
      <c r="H1897" t="s">
        <v>17</v>
      </c>
      <c r="I1897" s="10" t="s">
        <v>14</v>
      </c>
      <c r="J1897" s="10" t="s">
        <v>249</v>
      </c>
    </row>
    <row r="1898" spans="1:10" x14ac:dyDescent="0.3">
      <c r="A1898" s="10">
        <v>198653</v>
      </c>
      <c r="B1898" s="20">
        <v>45049</v>
      </c>
      <c r="C1898" s="10" t="s">
        <v>710</v>
      </c>
      <c r="D1898" s="21">
        <v>2000</v>
      </c>
      <c r="E1898" s="10" t="s">
        <v>10</v>
      </c>
      <c r="F1898" s="10" t="s">
        <v>2309</v>
      </c>
      <c r="G1898" s="10" t="s">
        <v>12</v>
      </c>
      <c r="H1898" t="s">
        <v>17</v>
      </c>
      <c r="I1898" s="10" t="s">
        <v>14</v>
      </c>
      <c r="J1898" s="10" t="s">
        <v>646</v>
      </c>
    </row>
    <row r="1899" spans="1:10" x14ac:dyDescent="0.3">
      <c r="A1899" s="10">
        <v>198654</v>
      </c>
      <c r="B1899" s="20">
        <v>45049</v>
      </c>
      <c r="C1899" s="10" t="s">
        <v>556</v>
      </c>
      <c r="D1899" s="21">
        <v>4000</v>
      </c>
      <c r="E1899" s="10" t="s">
        <v>10</v>
      </c>
      <c r="F1899" s="10" t="s">
        <v>2311</v>
      </c>
      <c r="G1899" s="10" t="s">
        <v>12</v>
      </c>
      <c r="H1899" t="s">
        <v>19</v>
      </c>
      <c r="I1899" s="10" t="s">
        <v>14</v>
      </c>
      <c r="J1899" s="10" t="s">
        <v>134</v>
      </c>
    </row>
    <row r="1900" spans="1:10" x14ac:dyDescent="0.3">
      <c r="A1900" s="10">
        <v>198655</v>
      </c>
      <c r="B1900" s="20">
        <v>45049</v>
      </c>
      <c r="C1900" s="10" t="s">
        <v>558</v>
      </c>
      <c r="D1900" s="21">
        <v>5000</v>
      </c>
      <c r="E1900" s="10" t="s">
        <v>10</v>
      </c>
      <c r="F1900" s="10" t="s">
        <v>2311</v>
      </c>
      <c r="G1900" s="10" t="s">
        <v>12</v>
      </c>
      <c r="H1900" t="s">
        <v>19</v>
      </c>
      <c r="I1900" s="10" t="s">
        <v>14</v>
      </c>
      <c r="J1900" s="10" t="s">
        <v>559</v>
      </c>
    </row>
    <row r="1901" spans="1:10" x14ac:dyDescent="0.3">
      <c r="A1901" s="10">
        <v>198656</v>
      </c>
      <c r="B1901" s="20">
        <v>45049</v>
      </c>
      <c r="C1901" s="10" t="s">
        <v>558</v>
      </c>
      <c r="D1901" s="21">
        <v>5000</v>
      </c>
      <c r="E1901" s="10" t="s">
        <v>10</v>
      </c>
      <c r="F1901" s="10" t="s">
        <v>2311</v>
      </c>
      <c r="G1901" s="10" t="s">
        <v>12</v>
      </c>
      <c r="H1901" t="s">
        <v>19</v>
      </c>
      <c r="I1901" s="10" t="s">
        <v>14</v>
      </c>
      <c r="J1901" s="10" t="s">
        <v>399</v>
      </c>
    </row>
    <row r="1902" spans="1:10" x14ac:dyDescent="0.3">
      <c r="A1902" s="10">
        <v>198667</v>
      </c>
      <c r="B1902" s="20">
        <v>45050</v>
      </c>
      <c r="C1902" s="10" t="s">
        <v>326</v>
      </c>
      <c r="D1902" s="21">
        <v>10000</v>
      </c>
      <c r="E1902" s="10" t="s">
        <v>10</v>
      </c>
      <c r="F1902" s="10" t="s">
        <v>2318</v>
      </c>
      <c r="G1902" s="10" t="s">
        <v>12</v>
      </c>
      <c r="H1902" t="s">
        <v>17</v>
      </c>
      <c r="I1902" s="10" t="s">
        <v>14</v>
      </c>
      <c r="J1902" s="10" t="s">
        <v>270</v>
      </c>
    </row>
    <row r="1903" spans="1:10" x14ac:dyDescent="0.3">
      <c r="A1903" s="10">
        <v>198670</v>
      </c>
      <c r="B1903" s="20">
        <v>45050</v>
      </c>
      <c r="C1903" s="10" t="s">
        <v>360</v>
      </c>
      <c r="D1903" s="21">
        <v>5000</v>
      </c>
      <c r="E1903" s="10" t="s">
        <v>10</v>
      </c>
      <c r="F1903" s="10" t="s">
        <v>2318</v>
      </c>
      <c r="G1903" s="10" t="s">
        <v>12</v>
      </c>
      <c r="H1903" t="s">
        <v>17</v>
      </c>
      <c r="I1903" s="10" t="s">
        <v>14</v>
      </c>
      <c r="J1903" s="10" t="s">
        <v>134</v>
      </c>
    </row>
    <row r="1904" spans="1:10" x14ac:dyDescent="0.3">
      <c r="A1904" s="10">
        <v>198665</v>
      </c>
      <c r="B1904" s="20">
        <v>45050</v>
      </c>
      <c r="C1904" s="10" t="s">
        <v>630</v>
      </c>
      <c r="D1904" s="21">
        <v>2000</v>
      </c>
      <c r="E1904" s="10" t="s">
        <v>10</v>
      </c>
      <c r="F1904" s="10" t="s">
        <v>2309</v>
      </c>
      <c r="G1904" s="10" t="s">
        <v>12</v>
      </c>
      <c r="H1904" t="s">
        <v>17</v>
      </c>
      <c r="I1904" s="10" t="s">
        <v>14</v>
      </c>
      <c r="J1904" s="10" t="s">
        <v>27</v>
      </c>
    </row>
    <row r="1905" spans="1:10" x14ac:dyDescent="0.3">
      <c r="A1905" s="10">
        <v>198671</v>
      </c>
      <c r="B1905" s="20">
        <v>45050</v>
      </c>
      <c r="C1905" s="10" t="s">
        <v>527</v>
      </c>
      <c r="D1905" s="21">
        <v>50000</v>
      </c>
      <c r="E1905" s="10" t="s">
        <v>48</v>
      </c>
      <c r="F1905" s="10" t="s">
        <v>2311</v>
      </c>
      <c r="G1905" s="10" t="s">
        <v>12</v>
      </c>
      <c r="H1905" t="s">
        <v>17</v>
      </c>
      <c r="I1905" s="10" t="s">
        <v>14</v>
      </c>
      <c r="J1905" s="10" t="s">
        <v>399</v>
      </c>
    </row>
    <row r="1906" spans="1:10" x14ac:dyDescent="0.3">
      <c r="A1906" s="10">
        <v>198669</v>
      </c>
      <c r="B1906" s="20">
        <v>45050</v>
      </c>
      <c r="C1906" s="10" t="s">
        <v>360</v>
      </c>
      <c r="D1906" s="21">
        <v>2500</v>
      </c>
      <c r="E1906" s="10" t="s">
        <v>10</v>
      </c>
      <c r="F1906" s="10" t="s">
        <v>2318</v>
      </c>
      <c r="G1906" s="10" t="s">
        <v>12</v>
      </c>
      <c r="H1906" t="s">
        <v>19</v>
      </c>
      <c r="I1906" s="10" t="s">
        <v>14</v>
      </c>
      <c r="J1906" s="10" t="s">
        <v>289</v>
      </c>
    </row>
    <row r="1907" spans="1:10" x14ac:dyDescent="0.3">
      <c r="A1907" s="10">
        <v>198664</v>
      </c>
      <c r="B1907" s="20">
        <v>45050</v>
      </c>
      <c r="C1907" s="10" t="s">
        <v>129</v>
      </c>
      <c r="D1907" s="21">
        <v>2500</v>
      </c>
      <c r="E1907" s="10" t="s">
        <v>10</v>
      </c>
      <c r="F1907" s="10" t="s">
        <v>2307</v>
      </c>
      <c r="G1907" s="10" t="s">
        <v>12</v>
      </c>
      <c r="H1907" t="s">
        <v>17</v>
      </c>
      <c r="I1907" s="10" t="s">
        <v>14</v>
      </c>
      <c r="J1907" s="10" t="s">
        <v>131</v>
      </c>
    </row>
    <row r="1908" spans="1:10" x14ac:dyDescent="0.3">
      <c r="A1908" s="10">
        <v>198668</v>
      </c>
      <c r="B1908" s="20">
        <v>45050</v>
      </c>
      <c r="C1908" s="10" t="s">
        <v>130</v>
      </c>
      <c r="D1908" s="21">
        <v>5000</v>
      </c>
      <c r="E1908" s="10" t="s">
        <v>10</v>
      </c>
      <c r="F1908" s="10" t="s">
        <v>2307</v>
      </c>
      <c r="G1908" s="10" t="s">
        <v>12</v>
      </c>
      <c r="H1908" t="s">
        <v>13</v>
      </c>
      <c r="I1908" s="10" t="s">
        <v>14</v>
      </c>
      <c r="J1908" s="10" t="s">
        <v>42</v>
      </c>
    </row>
    <row r="1909" spans="1:10" x14ac:dyDescent="0.3">
      <c r="A1909" s="10">
        <v>198663</v>
      </c>
      <c r="B1909" s="20">
        <v>45050</v>
      </c>
      <c r="C1909" s="10" t="s">
        <v>129</v>
      </c>
      <c r="D1909" s="21">
        <v>5000</v>
      </c>
      <c r="E1909" s="10" t="s">
        <v>10</v>
      </c>
      <c r="F1909" s="10" t="s">
        <v>2307</v>
      </c>
      <c r="G1909" s="10" t="s">
        <v>12</v>
      </c>
      <c r="H1909" t="s">
        <v>17</v>
      </c>
      <c r="I1909" s="10" t="s">
        <v>14</v>
      </c>
      <c r="J1909" s="10" t="s">
        <v>118</v>
      </c>
    </row>
    <row r="1910" spans="1:10" x14ac:dyDescent="0.3">
      <c r="A1910" s="10">
        <v>198666</v>
      </c>
      <c r="B1910" s="20">
        <v>45050</v>
      </c>
      <c r="C1910" s="10" t="s">
        <v>326</v>
      </c>
      <c r="D1910" s="21">
        <v>10000</v>
      </c>
      <c r="E1910" s="10" t="s">
        <v>10</v>
      </c>
      <c r="F1910" s="10" t="s">
        <v>2318</v>
      </c>
      <c r="G1910" s="10" t="s">
        <v>12</v>
      </c>
      <c r="H1910" t="s">
        <v>17</v>
      </c>
      <c r="I1910" s="10" t="s">
        <v>14</v>
      </c>
      <c r="J1910" s="10" t="s">
        <v>104</v>
      </c>
    </row>
    <row r="1911" spans="1:10" x14ac:dyDescent="0.3">
      <c r="A1911" s="10">
        <v>198673</v>
      </c>
      <c r="B1911" s="20">
        <v>45050</v>
      </c>
      <c r="C1911" s="10" t="s">
        <v>132</v>
      </c>
      <c r="D1911" s="21">
        <v>2000</v>
      </c>
      <c r="E1911" s="10" t="s">
        <v>10</v>
      </c>
      <c r="F1911" s="10" t="s">
        <v>2307</v>
      </c>
      <c r="G1911" s="10" t="s">
        <v>12</v>
      </c>
      <c r="H1911" t="s">
        <v>13</v>
      </c>
      <c r="I1911" s="10" t="s">
        <v>14</v>
      </c>
      <c r="J1911" s="10" t="s">
        <v>134</v>
      </c>
    </row>
    <row r="1912" spans="1:10" x14ac:dyDescent="0.3">
      <c r="A1912" s="10">
        <v>198672</v>
      </c>
      <c r="B1912" s="20">
        <v>45050</v>
      </c>
      <c r="C1912" s="10" t="s">
        <v>132</v>
      </c>
      <c r="D1912" s="21">
        <v>2000</v>
      </c>
      <c r="E1912" s="10" t="s">
        <v>10</v>
      </c>
      <c r="F1912" s="10" t="s">
        <v>2307</v>
      </c>
      <c r="G1912" s="10" t="s">
        <v>12</v>
      </c>
      <c r="H1912" t="s">
        <v>13</v>
      </c>
      <c r="I1912" s="10" t="s">
        <v>14</v>
      </c>
      <c r="J1912" s="10" t="s">
        <v>133</v>
      </c>
    </row>
    <row r="1913" spans="1:10" x14ac:dyDescent="0.3">
      <c r="A1913" s="10">
        <v>198679</v>
      </c>
      <c r="B1913" s="20">
        <v>45051</v>
      </c>
      <c r="C1913" s="10" t="s">
        <v>675</v>
      </c>
      <c r="D1913" s="21">
        <v>2500</v>
      </c>
      <c r="E1913" s="10" t="s">
        <v>10</v>
      </c>
      <c r="F1913" s="10" t="s">
        <v>2309</v>
      </c>
      <c r="G1913" s="10" t="s">
        <v>12</v>
      </c>
      <c r="H1913" t="s">
        <v>17</v>
      </c>
      <c r="I1913" s="10" t="s">
        <v>14</v>
      </c>
      <c r="J1913" s="10" t="s">
        <v>258</v>
      </c>
    </row>
    <row r="1914" spans="1:10" x14ac:dyDescent="0.3">
      <c r="A1914" s="10">
        <v>198680</v>
      </c>
      <c r="B1914" s="20">
        <v>45051</v>
      </c>
      <c r="C1914" s="10" t="s">
        <v>675</v>
      </c>
      <c r="D1914" s="21">
        <v>2500</v>
      </c>
      <c r="E1914" s="10" t="s">
        <v>10</v>
      </c>
      <c r="F1914" s="10" t="s">
        <v>2309</v>
      </c>
      <c r="G1914" s="10" t="s">
        <v>12</v>
      </c>
      <c r="H1914" t="s">
        <v>17</v>
      </c>
      <c r="I1914" s="10" t="s">
        <v>14</v>
      </c>
      <c r="J1914" s="10" t="s">
        <v>28</v>
      </c>
    </row>
    <row r="1915" spans="1:10" x14ac:dyDescent="0.3">
      <c r="A1915" s="10">
        <v>199683</v>
      </c>
      <c r="B1915" s="20">
        <v>45051</v>
      </c>
      <c r="C1915" s="10" t="s">
        <v>715</v>
      </c>
      <c r="D1915" s="21">
        <v>50000</v>
      </c>
      <c r="E1915" s="10" t="s">
        <v>48</v>
      </c>
      <c r="F1915" s="10" t="s">
        <v>2309</v>
      </c>
      <c r="G1915" s="10" t="s">
        <v>12</v>
      </c>
      <c r="H1915" t="s">
        <v>17</v>
      </c>
      <c r="I1915" s="10" t="s">
        <v>14</v>
      </c>
      <c r="J1915" s="10" t="s">
        <v>85</v>
      </c>
    </row>
    <row r="1916" spans="1:10" x14ac:dyDescent="0.3">
      <c r="A1916" s="10">
        <v>199685</v>
      </c>
      <c r="B1916" s="20">
        <v>45051</v>
      </c>
      <c r="C1916" s="10" t="s">
        <v>715</v>
      </c>
      <c r="D1916" s="21">
        <v>50000</v>
      </c>
      <c r="E1916" s="10" t="s">
        <v>48</v>
      </c>
      <c r="F1916" s="10" t="s">
        <v>2309</v>
      </c>
      <c r="G1916" s="10" t="s">
        <v>12</v>
      </c>
      <c r="H1916" t="s">
        <v>17</v>
      </c>
      <c r="I1916" s="10" t="s">
        <v>14</v>
      </c>
      <c r="J1916" s="10" t="s">
        <v>149</v>
      </c>
    </row>
    <row r="1917" spans="1:10" x14ac:dyDescent="0.3">
      <c r="A1917" s="10">
        <v>199686</v>
      </c>
      <c r="B1917" s="20">
        <v>45051</v>
      </c>
      <c r="C1917" s="10" t="s">
        <v>715</v>
      </c>
      <c r="D1917" s="21">
        <v>50000</v>
      </c>
      <c r="E1917" s="10" t="s">
        <v>48</v>
      </c>
      <c r="F1917" s="10" t="s">
        <v>2309</v>
      </c>
      <c r="G1917" s="10" t="s">
        <v>12</v>
      </c>
      <c r="H1917" t="s">
        <v>17</v>
      </c>
      <c r="I1917" s="10" t="s">
        <v>14</v>
      </c>
      <c r="J1917" s="10" t="s">
        <v>84</v>
      </c>
    </row>
    <row r="1918" spans="1:10" x14ac:dyDescent="0.3">
      <c r="A1918" s="10">
        <v>198682</v>
      </c>
      <c r="B1918" s="20">
        <v>45051</v>
      </c>
      <c r="C1918" s="10" t="s">
        <v>819</v>
      </c>
      <c r="D1918" s="21">
        <v>100000</v>
      </c>
      <c r="E1918" s="10" t="s">
        <v>48</v>
      </c>
      <c r="F1918" s="10" t="s">
        <v>2317</v>
      </c>
      <c r="G1918" s="10" t="s">
        <v>12</v>
      </c>
      <c r="H1918" t="s">
        <v>17</v>
      </c>
      <c r="I1918" s="10" t="s">
        <v>14</v>
      </c>
      <c r="J1918" s="10" t="s">
        <v>63</v>
      </c>
    </row>
    <row r="1919" spans="1:10" x14ac:dyDescent="0.3">
      <c r="A1919" s="10">
        <v>199682</v>
      </c>
      <c r="B1919" s="20">
        <v>45051</v>
      </c>
      <c r="C1919" s="10" t="s">
        <v>819</v>
      </c>
      <c r="D1919" s="21">
        <v>100000</v>
      </c>
      <c r="E1919" s="10" t="s">
        <v>48</v>
      </c>
      <c r="F1919" s="10" t="s">
        <v>2317</v>
      </c>
      <c r="G1919" s="10" t="s">
        <v>12</v>
      </c>
      <c r="H1919" t="s">
        <v>17</v>
      </c>
      <c r="I1919" s="10" t="s">
        <v>14</v>
      </c>
      <c r="J1919" s="10" t="s">
        <v>814</v>
      </c>
    </row>
    <row r="1920" spans="1:10" x14ac:dyDescent="0.3">
      <c r="A1920" s="10">
        <v>198681</v>
      </c>
      <c r="B1920" s="20">
        <v>45051</v>
      </c>
      <c r="C1920" s="10" t="s">
        <v>819</v>
      </c>
      <c r="D1920" s="21">
        <v>50000</v>
      </c>
      <c r="E1920" s="10" t="s">
        <v>48</v>
      </c>
      <c r="F1920" s="10" t="s">
        <v>2317</v>
      </c>
      <c r="G1920" s="10" t="s">
        <v>12</v>
      </c>
      <c r="H1920" t="s">
        <v>17</v>
      </c>
      <c r="I1920" s="10" t="s">
        <v>14</v>
      </c>
      <c r="J1920" s="10" t="s">
        <v>117</v>
      </c>
    </row>
    <row r="1921" spans="1:10" x14ac:dyDescent="0.3">
      <c r="A1921" s="10">
        <v>200682</v>
      </c>
      <c r="B1921" s="20">
        <v>45051</v>
      </c>
      <c r="C1921" s="10" t="s">
        <v>699</v>
      </c>
      <c r="D1921" s="21">
        <v>100000</v>
      </c>
      <c r="E1921" s="10" t="s">
        <v>48</v>
      </c>
      <c r="F1921" s="10" t="s">
        <v>2309</v>
      </c>
      <c r="G1921" s="10" t="s">
        <v>12</v>
      </c>
      <c r="H1921" t="s">
        <v>17</v>
      </c>
      <c r="I1921" s="10" t="s">
        <v>14</v>
      </c>
      <c r="J1921" s="10" t="s">
        <v>258</v>
      </c>
    </row>
    <row r="1922" spans="1:10" x14ac:dyDescent="0.3">
      <c r="A1922" s="10">
        <v>200683</v>
      </c>
      <c r="B1922" s="20">
        <v>45051</v>
      </c>
      <c r="C1922" s="10" t="s">
        <v>699</v>
      </c>
      <c r="D1922" s="21">
        <v>100000</v>
      </c>
      <c r="E1922" s="10" t="s">
        <v>48</v>
      </c>
      <c r="F1922" s="10" t="s">
        <v>2309</v>
      </c>
      <c r="G1922" s="10" t="s">
        <v>12</v>
      </c>
      <c r="H1922" t="s">
        <v>17</v>
      </c>
      <c r="I1922" s="10" t="s">
        <v>14</v>
      </c>
      <c r="J1922" s="10" t="s">
        <v>85</v>
      </c>
    </row>
    <row r="1923" spans="1:10" x14ac:dyDescent="0.3">
      <c r="A1923" s="10">
        <v>200684</v>
      </c>
      <c r="B1923" s="20">
        <v>45051</v>
      </c>
      <c r="C1923" s="10" t="s">
        <v>552</v>
      </c>
      <c r="D1923" s="21">
        <v>5000</v>
      </c>
      <c r="E1923" s="10" t="s">
        <v>10</v>
      </c>
      <c r="F1923" s="10" t="s">
        <v>2311</v>
      </c>
      <c r="G1923" s="10" t="s">
        <v>12</v>
      </c>
      <c r="H1923" t="s">
        <v>17</v>
      </c>
      <c r="I1923" s="10" t="s">
        <v>14</v>
      </c>
      <c r="J1923" s="10" t="s">
        <v>40</v>
      </c>
    </row>
    <row r="1924" spans="1:10" x14ac:dyDescent="0.3">
      <c r="A1924" s="10">
        <v>200685</v>
      </c>
      <c r="B1924" s="20">
        <v>45051</v>
      </c>
      <c r="C1924" s="10" t="s">
        <v>553</v>
      </c>
      <c r="D1924" s="21">
        <v>1500</v>
      </c>
      <c r="E1924" s="10" t="s">
        <v>10</v>
      </c>
      <c r="F1924" s="10" t="s">
        <v>2311</v>
      </c>
      <c r="G1924" s="10" t="s">
        <v>12</v>
      </c>
      <c r="H1924" t="s">
        <v>17</v>
      </c>
      <c r="I1924" s="10" t="s">
        <v>14</v>
      </c>
      <c r="J1924" s="10" t="s">
        <v>399</v>
      </c>
    </row>
    <row r="1925" spans="1:10" x14ac:dyDescent="0.3">
      <c r="A1925" s="10">
        <v>200687</v>
      </c>
      <c r="B1925" s="20">
        <v>45051</v>
      </c>
      <c r="C1925" s="10" t="s">
        <v>553</v>
      </c>
      <c r="D1925" s="21">
        <v>2000</v>
      </c>
      <c r="E1925" s="10" t="s">
        <v>10</v>
      </c>
      <c r="F1925" s="10" t="s">
        <v>2311</v>
      </c>
      <c r="G1925" s="10" t="s">
        <v>12</v>
      </c>
      <c r="H1925" t="s">
        <v>17</v>
      </c>
      <c r="I1925" s="10" t="s">
        <v>14</v>
      </c>
      <c r="J1925" s="10" t="s">
        <v>209</v>
      </c>
    </row>
    <row r="1926" spans="1:10" x14ac:dyDescent="0.3">
      <c r="A1926" s="10">
        <v>200686</v>
      </c>
      <c r="B1926" s="20">
        <v>45051</v>
      </c>
      <c r="C1926" s="10" t="s">
        <v>361</v>
      </c>
      <c r="D1926" s="21">
        <v>2000</v>
      </c>
      <c r="E1926" s="10" t="s">
        <v>10</v>
      </c>
      <c r="F1926" s="10" t="s">
        <v>2318</v>
      </c>
      <c r="G1926" s="10" t="s">
        <v>12</v>
      </c>
      <c r="H1926" t="s">
        <v>17</v>
      </c>
      <c r="I1926" s="10" t="s">
        <v>14</v>
      </c>
      <c r="J1926" s="10" t="s">
        <v>85</v>
      </c>
    </row>
    <row r="1927" spans="1:10" x14ac:dyDescent="0.3">
      <c r="A1927" s="10">
        <v>199681</v>
      </c>
      <c r="B1927" s="20">
        <v>45051</v>
      </c>
      <c r="C1927" s="10" t="s">
        <v>135</v>
      </c>
      <c r="D1927" s="21">
        <v>200000</v>
      </c>
      <c r="E1927" s="10" t="s">
        <v>48</v>
      </c>
      <c r="F1927" s="10" t="s">
        <v>2307</v>
      </c>
      <c r="G1927" s="10" t="s">
        <v>88</v>
      </c>
      <c r="H1927" t="s">
        <v>17</v>
      </c>
      <c r="I1927" s="10" t="s">
        <v>14</v>
      </c>
      <c r="J1927" s="10" t="s">
        <v>136</v>
      </c>
    </row>
    <row r="1928" spans="1:10" x14ac:dyDescent="0.3">
      <c r="A1928" s="10">
        <v>198674</v>
      </c>
      <c r="B1928" s="20">
        <v>45051</v>
      </c>
      <c r="C1928" s="10" t="s">
        <v>429</v>
      </c>
      <c r="D1928" s="21">
        <v>100000</v>
      </c>
      <c r="E1928" s="10" t="s">
        <v>48</v>
      </c>
      <c r="F1928" s="10" t="s">
        <v>2329</v>
      </c>
      <c r="G1928" s="10" t="s">
        <v>12</v>
      </c>
      <c r="H1928" t="s">
        <v>17</v>
      </c>
      <c r="I1928" s="10" t="s">
        <v>14</v>
      </c>
      <c r="J1928" s="10" t="s">
        <v>430</v>
      </c>
    </row>
    <row r="1929" spans="1:10" x14ac:dyDescent="0.3">
      <c r="A1929" s="10">
        <v>198677</v>
      </c>
      <c r="B1929" s="20">
        <v>45051</v>
      </c>
      <c r="C1929" s="10" t="s">
        <v>555</v>
      </c>
      <c r="D1929" s="21">
        <v>2500</v>
      </c>
      <c r="E1929" s="10" t="s">
        <v>10</v>
      </c>
      <c r="F1929" s="10" t="s">
        <v>2311</v>
      </c>
      <c r="G1929" s="10" t="s">
        <v>12</v>
      </c>
      <c r="H1929" t="s">
        <v>13</v>
      </c>
      <c r="I1929" s="10" t="s">
        <v>14</v>
      </c>
      <c r="J1929" s="10" t="s">
        <v>399</v>
      </c>
    </row>
    <row r="1930" spans="1:10" x14ac:dyDescent="0.3">
      <c r="A1930" s="10">
        <v>198678</v>
      </c>
      <c r="B1930" s="20">
        <v>45051</v>
      </c>
      <c r="C1930" s="10" t="s">
        <v>714</v>
      </c>
      <c r="D1930" s="21">
        <v>1000</v>
      </c>
      <c r="E1930" s="10" t="s">
        <v>10</v>
      </c>
      <c r="F1930" s="10" t="s">
        <v>2309</v>
      </c>
      <c r="G1930" s="10" t="s">
        <v>12</v>
      </c>
      <c r="H1930" t="s">
        <v>17</v>
      </c>
      <c r="I1930" s="10" t="s">
        <v>14</v>
      </c>
      <c r="J1930" s="10" t="s">
        <v>74</v>
      </c>
    </row>
    <row r="1931" spans="1:10" x14ac:dyDescent="0.3">
      <c r="A1931" s="10">
        <v>199684</v>
      </c>
      <c r="B1931" s="20">
        <v>45051</v>
      </c>
      <c r="C1931" s="10" t="s">
        <v>715</v>
      </c>
      <c r="D1931" s="21">
        <v>50000</v>
      </c>
      <c r="E1931" s="10" t="s">
        <v>48</v>
      </c>
      <c r="F1931" s="10" t="s">
        <v>2309</v>
      </c>
      <c r="G1931" s="10" t="s">
        <v>12</v>
      </c>
      <c r="H1931" t="s">
        <v>17</v>
      </c>
      <c r="I1931" s="10" t="s">
        <v>14</v>
      </c>
      <c r="J1931" s="10" t="s">
        <v>27</v>
      </c>
    </row>
    <row r="1932" spans="1:10" x14ac:dyDescent="0.3">
      <c r="A1932" s="10">
        <v>200688</v>
      </c>
      <c r="B1932" s="20">
        <v>45051</v>
      </c>
      <c r="C1932" s="10" t="s">
        <v>552</v>
      </c>
      <c r="D1932" s="21">
        <v>5000</v>
      </c>
      <c r="E1932" s="10" t="s">
        <v>10</v>
      </c>
      <c r="F1932" s="10" t="s">
        <v>2311</v>
      </c>
      <c r="G1932" s="10" t="s">
        <v>12</v>
      </c>
      <c r="H1932" t="s">
        <v>17</v>
      </c>
      <c r="I1932" s="10" t="s">
        <v>14</v>
      </c>
      <c r="J1932" s="10" t="s">
        <v>403</v>
      </c>
    </row>
    <row r="1933" spans="1:10" x14ac:dyDescent="0.3">
      <c r="A1933" s="10">
        <v>198675</v>
      </c>
      <c r="B1933" s="20">
        <v>45051</v>
      </c>
      <c r="C1933" s="10" t="s">
        <v>554</v>
      </c>
      <c r="D1933" s="21">
        <v>20000</v>
      </c>
      <c r="E1933" s="10" t="s">
        <v>48</v>
      </c>
      <c r="F1933" s="10" t="s">
        <v>2311</v>
      </c>
      <c r="G1933" s="10" t="s">
        <v>12</v>
      </c>
      <c r="H1933" t="s">
        <v>17</v>
      </c>
      <c r="I1933" s="10" t="s">
        <v>14</v>
      </c>
      <c r="J1933" s="10" t="s">
        <v>430</v>
      </c>
    </row>
    <row r="1934" spans="1:10" x14ac:dyDescent="0.3">
      <c r="A1934" s="10">
        <v>198676</v>
      </c>
      <c r="B1934" s="20">
        <v>45051</v>
      </c>
      <c r="C1934" s="10" t="s">
        <v>554</v>
      </c>
      <c r="D1934" s="21">
        <v>3000</v>
      </c>
      <c r="E1934" s="10" t="s">
        <v>10</v>
      </c>
      <c r="F1934" s="10" t="s">
        <v>2311</v>
      </c>
      <c r="G1934" s="10" t="s">
        <v>12</v>
      </c>
      <c r="H1934" t="s">
        <v>13</v>
      </c>
      <c r="I1934" s="10" t="s">
        <v>14</v>
      </c>
      <c r="J1934" s="10" t="s">
        <v>473</v>
      </c>
    </row>
    <row r="1935" spans="1:10" x14ac:dyDescent="0.3">
      <c r="A1935" s="10">
        <v>200703</v>
      </c>
      <c r="B1935" s="20">
        <v>45052</v>
      </c>
      <c r="C1935" s="10" t="s">
        <v>551</v>
      </c>
      <c r="D1935" s="21">
        <v>2500</v>
      </c>
      <c r="E1935" s="10" t="s">
        <v>10</v>
      </c>
      <c r="F1935" s="10" t="s">
        <v>2311</v>
      </c>
      <c r="G1935" s="10" t="s">
        <v>12</v>
      </c>
      <c r="H1935" t="s">
        <v>17</v>
      </c>
      <c r="I1935" s="10" t="s">
        <v>14</v>
      </c>
      <c r="J1935" s="10" t="s">
        <v>40</v>
      </c>
    </row>
    <row r="1936" spans="1:10" x14ac:dyDescent="0.3">
      <c r="A1936" s="10">
        <v>200704</v>
      </c>
      <c r="B1936" s="20">
        <v>45052</v>
      </c>
      <c r="C1936" s="10" t="s">
        <v>551</v>
      </c>
      <c r="D1936" s="21">
        <v>2500</v>
      </c>
      <c r="E1936" s="10" t="s">
        <v>10</v>
      </c>
      <c r="F1936" s="10" t="s">
        <v>2311</v>
      </c>
      <c r="G1936" s="10" t="s">
        <v>12</v>
      </c>
      <c r="H1936" t="s">
        <v>17</v>
      </c>
      <c r="I1936" s="10" t="s">
        <v>14</v>
      </c>
      <c r="J1936" s="10" t="s">
        <v>209</v>
      </c>
    </row>
    <row r="1937" spans="1:10" x14ac:dyDescent="0.3">
      <c r="A1937" s="10">
        <v>200697</v>
      </c>
      <c r="B1937" s="20">
        <v>45052</v>
      </c>
      <c r="C1937" s="10" t="s">
        <v>550</v>
      </c>
      <c r="D1937" s="21">
        <v>5000</v>
      </c>
      <c r="E1937" s="10" t="s">
        <v>10</v>
      </c>
      <c r="F1937" s="10" t="s">
        <v>2311</v>
      </c>
      <c r="G1937" s="10" t="s">
        <v>12</v>
      </c>
      <c r="H1937" t="s">
        <v>13</v>
      </c>
      <c r="I1937" s="10" t="s">
        <v>14</v>
      </c>
      <c r="J1937" s="10" t="s">
        <v>134</v>
      </c>
    </row>
    <row r="1938" spans="1:10" x14ac:dyDescent="0.3">
      <c r="A1938" s="10">
        <v>200698</v>
      </c>
      <c r="B1938" s="20">
        <v>45052</v>
      </c>
      <c r="C1938" s="10" t="s">
        <v>550</v>
      </c>
      <c r="D1938" s="21">
        <v>10000</v>
      </c>
      <c r="E1938" s="10" t="s">
        <v>10</v>
      </c>
      <c r="F1938" s="10" t="s">
        <v>2311</v>
      </c>
      <c r="G1938" s="10" t="s">
        <v>12</v>
      </c>
      <c r="H1938" t="s">
        <v>13</v>
      </c>
      <c r="I1938" s="10" t="s">
        <v>14</v>
      </c>
      <c r="J1938" s="10" t="s">
        <v>40</v>
      </c>
    </row>
    <row r="1939" spans="1:10" x14ac:dyDescent="0.3">
      <c r="A1939" s="10">
        <v>200690</v>
      </c>
      <c r="B1939" s="20">
        <v>45052</v>
      </c>
      <c r="C1939" s="10" t="s">
        <v>716</v>
      </c>
      <c r="D1939" s="21">
        <v>100000</v>
      </c>
      <c r="E1939" s="10" t="s">
        <v>48</v>
      </c>
      <c r="F1939" s="10" t="s">
        <v>2309</v>
      </c>
      <c r="G1939" s="10" t="s">
        <v>12</v>
      </c>
      <c r="H1939" t="s">
        <v>17</v>
      </c>
      <c r="I1939" s="10" t="s">
        <v>14</v>
      </c>
      <c r="J1939" s="10" t="s">
        <v>27</v>
      </c>
    </row>
    <row r="1940" spans="1:10" x14ac:dyDescent="0.3">
      <c r="A1940" s="10">
        <v>200695</v>
      </c>
      <c r="B1940" s="20">
        <v>45052</v>
      </c>
      <c r="C1940" s="10" t="s">
        <v>719</v>
      </c>
      <c r="D1940" s="21">
        <v>5000</v>
      </c>
      <c r="E1940" s="10" t="s">
        <v>10</v>
      </c>
      <c r="F1940" s="10" t="s">
        <v>2309</v>
      </c>
      <c r="G1940" s="10" t="s">
        <v>88</v>
      </c>
      <c r="H1940" t="s">
        <v>17</v>
      </c>
      <c r="I1940" s="10" t="s">
        <v>14</v>
      </c>
      <c r="J1940" s="10" t="s">
        <v>27</v>
      </c>
    </row>
    <row r="1941" spans="1:10" x14ac:dyDescent="0.3">
      <c r="A1941" s="10">
        <v>200696</v>
      </c>
      <c r="B1941" s="20">
        <v>45052</v>
      </c>
      <c r="C1941" s="10" t="s">
        <v>719</v>
      </c>
      <c r="D1941" s="21">
        <v>5000</v>
      </c>
      <c r="E1941" s="10" t="s">
        <v>10</v>
      </c>
      <c r="F1941" s="10" t="s">
        <v>2309</v>
      </c>
      <c r="G1941" s="10" t="s">
        <v>88</v>
      </c>
      <c r="H1941" t="s">
        <v>17</v>
      </c>
      <c r="I1941" s="10" t="s">
        <v>14</v>
      </c>
      <c r="J1941" s="10" t="s">
        <v>617</v>
      </c>
    </row>
    <row r="1942" spans="1:10" x14ac:dyDescent="0.3">
      <c r="A1942" s="10">
        <v>200689</v>
      </c>
      <c r="B1942" s="20">
        <v>45052</v>
      </c>
      <c r="C1942" s="10" t="s">
        <v>716</v>
      </c>
      <c r="D1942" s="21">
        <v>2500</v>
      </c>
      <c r="E1942" s="10" t="s">
        <v>10</v>
      </c>
      <c r="F1942" s="10" t="s">
        <v>2309</v>
      </c>
      <c r="G1942" s="10" t="s">
        <v>12</v>
      </c>
      <c r="H1942" t="s">
        <v>17</v>
      </c>
      <c r="I1942" s="10" t="s">
        <v>14</v>
      </c>
      <c r="J1942" s="10" t="s">
        <v>617</v>
      </c>
    </row>
    <row r="1943" spans="1:10" x14ac:dyDescent="0.3">
      <c r="A1943" s="10">
        <v>200694</v>
      </c>
      <c r="B1943" s="20">
        <v>45052</v>
      </c>
      <c r="C1943" s="10" t="s">
        <v>718</v>
      </c>
      <c r="D1943" s="21">
        <v>5000</v>
      </c>
      <c r="E1943" s="10" t="s">
        <v>10</v>
      </c>
      <c r="F1943" s="10" t="s">
        <v>2309</v>
      </c>
      <c r="G1943" s="10" t="s">
        <v>12</v>
      </c>
      <c r="H1943" t="s">
        <v>17</v>
      </c>
      <c r="I1943" s="10" t="s">
        <v>14</v>
      </c>
      <c r="J1943" s="10" t="s">
        <v>85</v>
      </c>
    </row>
    <row r="1944" spans="1:10" x14ac:dyDescent="0.3">
      <c r="A1944" s="10">
        <v>200702</v>
      </c>
      <c r="B1944" s="20">
        <v>45052</v>
      </c>
      <c r="C1944" s="10" t="s">
        <v>428</v>
      </c>
      <c r="D1944" s="21">
        <v>1000</v>
      </c>
      <c r="E1944" s="10" t="s">
        <v>10</v>
      </c>
      <c r="F1944" s="10" t="s">
        <v>2329</v>
      </c>
      <c r="G1944" s="10" t="s">
        <v>12</v>
      </c>
      <c r="H1944" t="s">
        <v>17</v>
      </c>
      <c r="I1944" s="10" t="s">
        <v>14</v>
      </c>
      <c r="J1944" s="10" t="s">
        <v>432</v>
      </c>
    </row>
    <row r="1945" spans="1:10" x14ac:dyDescent="0.3">
      <c r="A1945" s="10">
        <v>202731</v>
      </c>
      <c r="B1945" s="20">
        <v>45052</v>
      </c>
      <c r="C1945" s="10" t="s">
        <v>139</v>
      </c>
      <c r="D1945" s="21">
        <v>4000</v>
      </c>
      <c r="E1945" s="10" t="s">
        <v>10</v>
      </c>
      <c r="F1945" s="10" t="s">
        <v>2307</v>
      </c>
      <c r="G1945" s="10" t="s">
        <v>12</v>
      </c>
      <c r="H1945" t="s">
        <v>17</v>
      </c>
      <c r="I1945" s="10" t="s">
        <v>14</v>
      </c>
      <c r="J1945" s="10" t="s">
        <v>82</v>
      </c>
    </row>
    <row r="1946" spans="1:10" x14ac:dyDescent="0.3">
      <c r="A1946" s="10">
        <v>202735</v>
      </c>
      <c r="B1946" s="20">
        <v>45052</v>
      </c>
      <c r="C1946" s="10" t="s">
        <v>137</v>
      </c>
      <c r="D1946" s="21">
        <v>2000</v>
      </c>
      <c r="E1946" s="10" t="s">
        <v>10</v>
      </c>
      <c r="F1946" s="10" t="s">
        <v>2307</v>
      </c>
      <c r="G1946" s="10" t="s">
        <v>12</v>
      </c>
      <c r="H1946" t="s">
        <v>17</v>
      </c>
      <c r="I1946" s="10" t="s">
        <v>14</v>
      </c>
      <c r="J1946" s="10" t="s">
        <v>140</v>
      </c>
    </row>
    <row r="1947" spans="1:10" x14ac:dyDescent="0.3">
      <c r="A1947" s="10">
        <v>202734</v>
      </c>
      <c r="B1947" s="20">
        <v>45052</v>
      </c>
      <c r="C1947" s="10" t="s">
        <v>137</v>
      </c>
      <c r="D1947" s="21">
        <v>3000</v>
      </c>
      <c r="E1947" s="10" t="s">
        <v>10</v>
      </c>
      <c r="F1947" s="10" t="s">
        <v>2307</v>
      </c>
      <c r="G1947" s="10" t="s">
        <v>12</v>
      </c>
      <c r="H1947" t="s">
        <v>17</v>
      </c>
      <c r="I1947" s="10" t="s">
        <v>14</v>
      </c>
      <c r="J1947" s="10" t="s">
        <v>101</v>
      </c>
    </row>
    <row r="1948" spans="1:10" x14ac:dyDescent="0.3">
      <c r="A1948" s="10">
        <v>202732</v>
      </c>
      <c r="B1948" s="20">
        <v>45052</v>
      </c>
      <c r="C1948" s="10" t="s">
        <v>137</v>
      </c>
      <c r="D1948" s="21">
        <v>3000</v>
      </c>
      <c r="E1948" s="10" t="s">
        <v>10</v>
      </c>
      <c r="F1948" s="10" t="s">
        <v>2307</v>
      </c>
      <c r="G1948" s="10" t="s">
        <v>12</v>
      </c>
      <c r="H1948" t="s">
        <v>13</v>
      </c>
      <c r="I1948" s="10" t="s">
        <v>14</v>
      </c>
      <c r="J1948" s="10" t="s">
        <v>63</v>
      </c>
    </row>
    <row r="1949" spans="1:10" x14ac:dyDescent="0.3">
      <c r="A1949" s="10">
        <v>202733</v>
      </c>
      <c r="B1949" s="20">
        <v>45052</v>
      </c>
      <c r="C1949" s="10" t="s">
        <v>137</v>
      </c>
      <c r="D1949" s="21">
        <v>2000</v>
      </c>
      <c r="E1949" s="10" t="s">
        <v>10</v>
      </c>
      <c r="F1949" s="10" t="s">
        <v>2307</v>
      </c>
      <c r="G1949" s="10" t="s">
        <v>12</v>
      </c>
      <c r="H1949" t="s">
        <v>13</v>
      </c>
      <c r="I1949" s="10" t="s">
        <v>14</v>
      </c>
      <c r="J1949" s="10" t="s">
        <v>138</v>
      </c>
    </row>
    <row r="1950" spans="1:10" x14ac:dyDescent="0.3">
      <c r="A1950" s="10">
        <v>200691</v>
      </c>
      <c r="B1950" s="20">
        <v>45052</v>
      </c>
      <c r="C1950" s="10" t="s">
        <v>358</v>
      </c>
      <c r="D1950" s="21">
        <v>1000</v>
      </c>
      <c r="E1950" s="10" t="s">
        <v>10</v>
      </c>
      <c r="F1950" s="10" t="s">
        <v>2318</v>
      </c>
      <c r="G1950" s="10" t="s">
        <v>12</v>
      </c>
      <c r="H1950" t="s">
        <v>17</v>
      </c>
      <c r="I1950" s="10" t="s">
        <v>14</v>
      </c>
      <c r="J1950" s="10" t="s">
        <v>104</v>
      </c>
    </row>
    <row r="1951" spans="1:10" x14ac:dyDescent="0.3">
      <c r="A1951" s="10">
        <v>200699</v>
      </c>
      <c r="B1951" s="20">
        <v>45052</v>
      </c>
      <c r="C1951" s="10" t="s">
        <v>426</v>
      </c>
      <c r="D1951" s="21">
        <v>2000</v>
      </c>
      <c r="E1951" s="10" t="s">
        <v>10</v>
      </c>
      <c r="F1951" s="10" t="s">
        <v>2329</v>
      </c>
      <c r="G1951" s="10" t="s">
        <v>12</v>
      </c>
      <c r="H1951" t="s">
        <v>17</v>
      </c>
      <c r="I1951" s="10" t="s">
        <v>14</v>
      </c>
      <c r="J1951" s="10" t="s">
        <v>403</v>
      </c>
    </row>
    <row r="1952" spans="1:10" x14ac:dyDescent="0.3">
      <c r="A1952" s="10">
        <v>200701</v>
      </c>
      <c r="B1952" s="20">
        <v>45052</v>
      </c>
      <c r="C1952" s="10" t="s">
        <v>428</v>
      </c>
      <c r="D1952" s="21">
        <v>2000</v>
      </c>
      <c r="E1952" s="10" t="s">
        <v>10</v>
      </c>
      <c r="F1952" s="10" t="s">
        <v>2329</v>
      </c>
      <c r="G1952" s="10" t="s">
        <v>12</v>
      </c>
      <c r="H1952" t="s">
        <v>17</v>
      </c>
      <c r="I1952" s="10" t="s">
        <v>14</v>
      </c>
      <c r="J1952" s="10" t="s">
        <v>222</v>
      </c>
    </row>
    <row r="1953" spans="1:10" x14ac:dyDescent="0.3">
      <c r="A1953" s="10">
        <v>200700</v>
      </c>
      <c r="B1953" s="20">
        <v>45052</v>
      </c>
      <c r="C1953" s="10" t="s">
        <v>426</v>
      </c>
      <c r="D1953" s="21">
        <v>1000</v>
      </c>
      <c r="E1953" s="10" t="s">
        <v>10</v>
      </c>
      <c r="F1953" s="10" t="s">
        <v>2329</v>
      </c>
      <c r="G1953" s="10" t="s">
        <v>12</v>
      </c>
      <c r="H1953" t="s">
        <v>13</v>
      </c>
      <c r="I1953" s="10" t="s">
        <v>14</v>
      </c>
      <c r="J1953" s="10" t="s">
        <v>427</v>
      </c>
    </row>
    <row r="1954" spans="1:10" x14ac:dyDescent="0.3">
      <c r="A1954" s="10">
        <v>200692</v>
      </c>
      <c r="B1954" s="20">
        <v>45052</v>
      </c>
      <c r="C1954" s="10" t="s">
        <v>358</v>
      </c>
      <c r="D1954" s="21">
        <v>1000</v>
      </c>
      <c r="E1954" s="10" t="s">
        <v>10</v>
      </c>
      <c r="F1954" s="10" t="s">
        <v>2318</v>
      </c>
      <c r="G1954" s="10" t="s">
        <v>12</v>
      </c>
      <c r="H1954" t="s">
        <v>17</v>
      </c>
      <c r="I1954" s="10" t="s">
        <v>14</v>
      </c>
      <c r="J1954" s="10" t="s">
        <v>289</v>
      </c>
    </row>
    <row r="1955" spans="1:10" x14ac:dyDescent="0.3">
      <c r="A1955" s="10">
        <v>200693</v>
      </c>
      <c r="B1955" s="20">
        <v>45052</v>
      </c>
      <c r="C1955" s="10" t="s">
        <v>359</v>
      </c>
      <c r="D1955" s="21">
        <v>3000</v>
      </c>
      <c r="E1955" s="10" t="s">
        <v>10</v>
      </c>
      <c r="F1955" s="10" t="s">
        <v>2318</v>
      </c>
      <c r="G1955" s="10" t="s">
        <v>12</v>
      </c>
      <c r="H1955" t="s">
        <v>13</v>
      </c>
      <c r="I1955" s="10" t="s">
        <v>14</v>
      </c>
      <c r="J1955" s="10" t="s">
        <v>85</v>
      </c>
    </row>
    <row r="1956" spans="1:10" x14ac:dyDescent="0.3">
      <c r="A1956" s="10">
        <v>200705</v>
      </c>
      <c r="B1956" s="20">
        <v>45053</v>
      </c>
      <c r="C1956" s="10" t="s">
        <v>856</v>
      </c>
      <c r="D1956" s="21">
        <v>2500</v>
      </c>
      <c r="E1956" s="10" t="s">
        <v>10</v>
      </c>
      <c r="F1956" s="10" t="s">
        <v>2317</v>
      </c>
      <c r="G1956" s="10" t="s">
        <v>88</v>
      </c>
      <c r="H1956" t="s">
        <v>17</v>
      </c>
      <c r="I1956" s="10" t="s">
        <v>14</v>
      </c>
      <c r="J1956" s="10" t="s">
        <v>814</v>
      </c>
    </row>
    <row r="1957" spans="1:10" x14ac:dyDescent="0.3">
      <c r="A1957" s="10">
        <v>200706</v>
      </c>
      <c r="B1957" s="20">
        <v>45053</v>
      </c>
      <c r="C1957" s="10" t="s">
        <v>856</v>
      </c>
      <c r="D1957" s="21">
        <v>2500</v>
      </c>
      <c r="E1957" s="10" t="s">
        <v>10</v>
      </c>
      <c r="F1957" s="10" t="s">
        <v>2317</v>
      </c>
      <c r="G1957" s="10" t="s">
        <v>88</v>
      </c>
      <c r="H1957" t="s">
        <v>17</v>
      </c>
      <c r="I1957" s="10" t="s">
        <v>14</v>
      </c>
      <c r="J1957" s="10" t="s">
        <v>821</v>
      </c>
    </row>
    <row r="1958" spans="1:10" x14ac:dyDescent="0.3">
      <c r="A1958" s="10">
        <v>201714</v>
      </c>
      <c r="B1958" s="20">
        <v>45054</v>
      </c>
      <c r="C1958" s="10" t="s">
        <v>725</v>
      </c>
      <c r="D1958" s="21">
        <v>7000</v>
      </c>
      <c r="E1958" s="10" t="s">
        <v>10</v>
      </c>
      <c r="F1958" s="10" t="s">
        <v>2309</v>
      </c>
      <c r="G1958" s="10" t="s">
        <v>12</v>
      </c>
      <c r="H1958" t="s">
        <v>13</v>
      </c>
      <c r="I1958" s="10" t="s">
        <v>14</v>
      </c>
      <c r="J1958" s="10" t="s">
        <v>85</v>
      </c>
    </row>
    <row r="1959" spans="1:10" x14ac:dyDescent="0.3">
      <c r="A1959" s="10">
        <v>201716</v>
      </c>
      <c r="B1959" s="20">
        <v>45054</v>
      </c>
      <c r="C1959" s="10" t="s">
        <v>720</v>
      </c>
      <c r="D1959" s="21">
        <v>10000</v>
      </c>
      <c r="E1959" s="10" t="s">
        <v>10</v>
      </c>
      <c r="F1959" s="10" t="s">
        <v>2309</v>
      </c>
      <c r="G1959" s="10" t="s">
        <v>12</v>
      </c>
      <c r="H1959" t="s">
        <v>17</v>
      </c>
      <c r="I1959" s="10" t="s">
        <v>14</v>
      </c>
      <c r="J1959" s="10" t="s">
        <v>187</v>
      </c>
    </row>
    <row r="1960" spans="1:10" x14ac:dyDescent="0.3">
      <c r="A1960" s="10">
        <v>201713</v>
      </c>
      <c r="B1960" s="20">
        <v>45054</v>
      </c>
      <c r="C1960" s="10" t="s">
        <v>725</v>
      </c>
      <c r="D1960" s="21">
        <v>7000</v>
      </c>
      <c r="E1960" s="10" t="s">
        <v>10</v>
      </c>
      <c r="F1960" s="10" t="s">
        <v>2309</v>
      </c>
      <c r="G1960" s="10" t="s">
        <v>12</v>
      </c>
      <c r="H1960" t="s">
        <v>19</v>
      </c>
      <c r="I1960" s="10" t="s">
        <v>14</v>
      </c>
      <c r="J1960" s="10" t="s">
        <v>726</v>
      </c>
    </row>
    <row r="1961" spans="1:10" x14ac:dyDescent="0.3">
      <c r="A1961" s="10">
        <v>201721</v>
      </c>
      <c r="B1961" s="20">
        <v>45054</v>
      </c>
      <c r="C1961" s="10" t="s">
        <v>722</v>
      </c>
      <c r="D1961" s="21">
        <v>2000</v>
      </c>
      <c r="E1961" s="10" t="s">
        <v>10</v>
      </c>
      <c r="F1961" s="10" t="s">
        <v>2309</v>
      </c>
      <c r="G1961" s="10" t="s">
        <v>12</v>
      </c>
      <c r="H1961" t="s">
        <v>13</v>
      </c>
      <c r="I1961" s="10" t="s">
        <v>14</v>
      </c>
      <c r="J1961" s="10" t="s">
        <v>258</v>
      </c>
    </row>
    <row r="1962" spans="1:10" x14ac:dyDescent="0.3">
      <c r="A1962" s="10">
        <v>201717</v>
      </c>
      <c r="B1962" s="20">
        <v>45054</v>
      </c>
      <c r="C1962" s="10" t="s">
        <v>723</v>
      </c>
      <c r="D1962" s="21">
        <v>10000</v>
      </c>
      <c r="E1962" s="10" t="s">
        <v>10</v>
      </c>
      <c r="F1962" s="10" t="s">
        <v>2309</v>
      </c>
      <c r="G1962" s="10" t="s">
        <v>12</v>
      </c>
      <c r="H1962" t="s">
        <v>17</v>
      </c>
      <c r="I1962" s="10" t="s">
        <v>14</v>
      </c>
      <c r="J1962" s="10" t="s">
        <v>724</v>
      </c>
    </row>
    <row r="1963" spans="1:10" x14ac:dyDescent="0.3">
      <c r="A1963" s="10">
        <v>201723</v>
      </c>
      <c r="B1963" s="20">
        <v>45054</v>
      </c>
      <c r="C1963" s="10" t="s">
        <v>854</v>
      </c>
      <c r="D1963" s="21">
        <v>5000</v>
      </c>
      <c r="E1963" s="10" t="s">
        <v>10</v>
      </c>
      <c r="F1963" s="10" t="s">
        <v>2317</v>
      </c>
      <c r="G1963" s="10" t="s">
        <v>12</v>
      </c>
      <c r="H1963" t="s">
        <v>17</v>
      </c>
      <c r="I1963" s="10" t="s">
        <v>14</v>
      </c>
      <c r="J1963" s="10" t="s">
        <v>821</v>
      </c>
    </row>
    <row r="1964" spans="1:10" x14ac:dyDescent="0.3">
      <c r="A1964" s="10">
        <v>201722</v>
      </c>
      <c r="B1964" s="20">
        <v>45054</v>
      </c>
      <c r="C1964" s="10" t="s">
        <v>855</v>
      </c>
      <c r="D1964" s="21">
        <v>1000</v>
      </c>
      <c r="E1964" s="10" t="s">
        <v>10</v>
      </c>
      <c r="F1964" s="10" t="s">
        <v>2317</v>
      </c>
      <c r="G1964" s="10" t="s">
        <v>88</v>
      </c>
      <c r="H1964" t="s">
        <v>17</v>
      </c>
      <c r="I1964" s="10" t="s">
        <v>14</v>
      </c>
      <c r="J1964" s="10" t="s">
        <v>63</v>
      </c>
    </row>
    <row r="1965" spans="1:10" x14ac:dyDescent="0.3">
      <c r="A1965" s="10">
        <v>201712</v>
      </c>
      <c r="B1965" s="20">
        <v>45054</v>
      </c>
      <c r="C1965" s="10" t="s">
        <v>357</v>
      </c>
      <c r="D1965" s="21">
        <v>5000</v>
      </c>
      <c r="E1965" s="10" t="s">
        <v>10</v>
      </c>
      <c r="F1965" s="10" t="s">
        <v>2318</v>
      </c>
      <c r="G1965" s="10" t="s">
        <v>12</v>
      </c>
      <c r="H1965" t="s">
        <v>13</v>
      </c>
      <c r="I1965" s="10" t="s">
        <v>14</v>
      </c>
      <c r="J1965" s="10" t="s">
        <v>246</v>
      </c>
    </row>
    <row r="1966" spans="1:10" x14ac:dyDescent="0.3">
      <c r="A1966" s="10">
        <v>201718</v>
      </c>
      <c r="B1966" s="20">
        <v>45054</v>
      </c>
      <c r="C1966" s="10" t="s">
        <v>723</v>
      </c>
      <c r="D1966" s="21">
        <v>10000</v>
      </c>
      <c r="E1966" s="10" t="s">
        <v>10</v>
      </c>
      <c r="F1966" s="10" t="s">
        <v>2309</v>
      </c>
      <c r="G1966" s="10" t="s">
        <v>12</v>
      </c>
      <c r="H1966" t="s">
        <v>17</v>
      </c>
      <c r="I1966" s="10" t="s">
        <v>14</v>
      </c>
      <c r="J1966" s="10" t="s">
        <v>721</v>
      </c>
    </row>
    <row r="1967" spans="1:10" x14ac:dyDescent="0.3">
      <c r="A1967" s="10">
        <v>201719</v>
      </c>
      <c r="B1967" s="20">
        <v>45054</v>
      </c>
      <c r="C1967" s="10" t="s">
        <v>723</v>
      </c>
      <c r="D1967" s="21">
        <v>10000</v>
      </c>
      <c r="E1967" s="10" t="s">
        <v>10</v>
      </c>
      <c r="F1967" s="10" t="s">
        <v>2309</v>
      </c>
      <c r="G1967" s="10" t="s">
        <v>12</v>
      </c>
      <c r="H1967" t="s">
        <v>17</v>
      </c>
      <c r="I1967" s="10" t="s">
        <v>14</v>
      </c>
      <c r="J1967" s="10" t="s">
        <v>82</v>
      </c>
    </row>
    <row r="1968" spans="1:10" x14ac:dyDescent="0.3">
      <c r="A1968" s="10">
        <v>201705</v>
      </c>
      <c r="B1968" s="20">
        <v>45054</v>
      </c>
      <c r="C1968" s="10" t="s">
        <v>704</v>
      </c>
      <c r="D1968" s="21">
        <v>115000</v>
      </c>
      <c r="E1968" s="10" t="s">
        <v>48</v>
      </c>
      <c r="F1968" s="10" t="s">
        <v>2309</v>
      </c>
      <c r="G1968" s="10" t="s">
        <v>12</v>
      </c>
      <c r="H1968" t="s">
        <v>13</v>
      </c>
      <c r="I1968" s="10" t="s">
        <v>14</v>
      </c>
      <c r="J1968" s="10" t="s">
        <v>409</v>
      </c>
    </row>
    <row r="1969" spans="1:10" x14ac:dyDescent="0.3">
      <c r="A1969" s="10">
        <v>201715</v>
      </c>
      <c r="B1969" s="20">
        <v>45054</v>
      </c>
      <c r="C1969" s="10" t="s">
        <v>720</v>
      </c>
      <c r="D1969" s="21">
        <v>10000</v>
      </c>
      <c r="E1969" s="10" t="s">
        <v>10</v>
      </c>
      <c r="F1969" s="10" t="s">
        <v>2309</v>
      </c>
      <c r="G1969" s="10" t="s">
        <v>12</v>
      </c>
      <c r="H1969" t="s">
        <v>17</v>
      </c>
      <c r="I1969" s="10" t="s">
        <v>14</v>
      </c>
      <c r="J1969" s="10" t="s">
        <v>721</v>
      </c>
    </row>
    <row r="1970" spans="1:10" x14ac:dyDescent="0.3">
      <c r="A1970" s="10">
        <v>202730</v>
      </c>
      <c r="B1970" s="20">
        <v>45054</v>
      </c>
      <c r="C1970" s="10" t="s">
        <v>144</v>
      </c>
      <c r="D1970" s="21">
        <v>4000</v>
      </c>
      <c r="E1970" s="10" t="s">
        <v>10</v>
      </c>
      <c r="F1970" s="10" t="s">
        <v>2307</v>
      </c>
      <c r="G1970" s="10" t="s">
        <v>12</v>
      </c>
      <c r="H1970" t="s">
        <v>17</v>
      </c>
      <c r="I1970" s="10" t="s">
        <v>14</v>
      </c>
      <c r="J1970" s="10" t="s">
        <v>82</v>
      </c>
    </row>
    <row r="1971" spans="1:10" x14ac:dyDescent="0.3">
      <c r="A1971" s="10">
        <v>202726</v>
      </c>
      <c r="B1971" s="20">
        <v>45054</v>
      </c>
      <c r="C1971" s="10" t="s">
        <v>145</v>
      </c>
      <c r="D1971" s="21">
        <v>15000</v>
      </c>
      <c r="E1971" s="10" t="s">
        <v>10</v>
      </c>
      <c r="F1971" s="10" t="s">
        <v>2307</v>
      </c>
      <c r="G1971" s="10" t="s">
        <v>12</v>
      </c>
      <c r="H1971" t="s">
        <v>13</v>
      </c>
      <c r="I1971" s="10" t="s">
        <v>14</v>
      </c>
      <c r="J1971" s="10" t="s">
        <v>146</v>
      </c>
    </row>
    <row r="1972" spans="1:10" x14ac:dyDescent="0.3">
      <c r="A1972" s="10">
        <v>201720</v>
      </c>
      <c r="B1972" s="20">
        <v>45054</v>
      </c>
      <c r="C1972" s="10" t="s">
        <v>313</v>
      </c>
      <c r="D1972" s="21">
        <v>3000</v>
      </c>
      <c r="E1972" s="10" t="s">
        <v>10</v>
      </c>
      <c r="F1972" s="10" t="s">
        <v>2318</v>
      </c>
      <c r="G1972" s="10" t="s">
        <v>12</v>
      </c>
      <c r="H1972" t="s">
        <v>17</v>
      </c>
      <c r="I1972" s="10" t="s">
        <v>14</v>
      </c>
      <c r="J1972" s="10" t="s">
        <v>246</v>
      </c>
    </row>
    <row r="1973" spans="1:10" x14ac:dyDescent="0.3">
      <c r="A1973" s="10">
        <v>202729</v>
      </c>
      <c r="B1973" s="20">
        <v>45054</v>
      </c>
      <c r="C1973" s="10" t="s">
        <v>141</v>
      </c>
      <c r="D1973" s="21">
        <v>2500</v>
      </c>
      <c r="E1973" s="10" t="s">
        <v>10</v>
      </c>
      <c r="F1973" s="10" t="s">
        <v>2307</v>
      </c>
      <c r="G1973" s="10" t="s">
        <v>12</v>
      </c>
      <c r="H1973" t="s">
        <v>13</v>
      </c>
      <c r="I1973" s="10" t="s">
        <v>14</v>
      </c>
      <c r="J1973" s="10" t="s">
        <v>143</v>
      </c>
    </row>
    <row r="1974" spans="1:10" x14ac:dyDescent="0.3">
      <c r="A1974" s="10">
        <v>202727</v>
      </c>
      <c r="B1974" s="20">
        <v>45054</v>
      </c>
      <c r="C1974" s="10" t="s">
        <v>141</v>
      </c>
      <c r="D1974" s="21">
        <v>7500</v>
      </c>
      <c r="E1974" s="10" t="s">
        <v>10</v>
      </c>
      <c r="F1974" s="10" t="s">
        <v>2307</v>
      </c>
      <c r="G1974" s="10" t="s">
        <v>12</v>
      </c>
      <c r="H1974" t="s">
        <v>19</v>
      </c>
      <c r="I1974" s="10" t="s">
        <v>14</v>
      </c>
      <c r="J1974" s="10" t="s">
        <v>142</v>
      </c>
    </row>
    <row r="1975" spans="1:10" x14ac:dyDescent="0.3">
      <c r="A1975" s="10">
        <v>202728</v>
      </c>
      <c r="B1975" s="20">
        <v>45054</v>
      </c>
      <c r="C1975" s="10" t="s">
        <v>141</v>
      </c>
      <c r="D1975" s="21">
        <v>5000</v>
      </c>
      <c r="E1975" s="10" t="s">
        <v>10</v>
      </c>
      <c r="F1975" s="10" t="s">
        <v>2307</v>
      </c>
      <c r="G1975" s="10" t="s">
        <v>12</v>
      </c>
      <c r="H1975" t="s">
        <v>13</v>
      </c>
      <c r="I1975" s="10" t="s">
        <v>14</v>
      </c>
      <c r="J1975" s="10" t="s">
        <v>42</v>
      </c>
    </row>
    <row r="1976" spans="1:10" x14ac:dyDescent="0.3">
      <c r="A1976" s="10">
        <v>201706</v>
      </c>
      <c r="B1976" s="20">
        <v>45054</v>
      </c>
      <c r="C1976" s="10" t="s">
        <v>717</v>
      </c>
      <c r="D1976" s="21">
        <v>10000</v>
      </c>
      <c r="E1976" s="10" t="s">
        <v>10</v>
      </c>
      <c r="F1976" s="10" t="s">
        <v>2309</v>
      </c>
      <c r="G1976" s="10" t="s">
        <v>12</v>
      </c>
      <c r="H1976" t="s">
        <v>19</v>
      </c>
      <c r="I1976" s="10" t="s">
        <v>14</v>
      </c>
      <c r="J1976" s="10" t="s">
        <v>149</v>
      </c>
    </row>
    <row r="1977" spans="1:10" x14ac:dyDescent="0.3">
      <c r="A1977" s="10">
        <v>201707</v>
      </c>
      <c r="B1977" s="20">
        <v>45054</v>
      </c>
      <c r="C1977" s="10" t="s">
        <v>717</v>
      </c>
      <c r="D1977" s="21">
        <v>10000</v>
      </c>
      <c r="E1977" s="10" t="s">
        <v>10</v>
      </c>
      <c r="F1977" s="10" t="s">
        <v>2309</v>
      </c>
      <c r="G1977" s="10" t="s">
        <v>12</v>
      </c>
      <c r="H1977" t="s">
        <v>13</v>
      </c>
      <c r="I1977" s="10" t="s">
        <v>14</v>
      </c>
      <c r="J1977" s="10" t="s">
        <v>258</v>
      </c>
    </row>
    <row r="1978" spans="1:10" x14ac:dyDescent="0.3">
      <c r="A1978" s="10">
        <v>201708</v>
      </c>
      <c r="B1978" s="20">
        <v>45054</v>
      </c>
      <c r="C1978" s="10" t="s">
        <v>717</v>
      </c>
      <c r="D1978" s="21">
        <v>10000</v>
      </c>
      <c r="E1978" s="10" t="s">
        <v>10</v>
      </c>
      <c r="F1978" s="10" t="s">
        <v>2309</v>
      </c>
      <c r="G1978" s="10" t="s">
        <v>12</v>
      </c>
      <c r="H1978" t="s">
        <v>17</v>
      </c>
      <c r="I1978" s="10" t="s">
        <v>14</v>
      </c>
      <c r="J1978" s="10" t="s">
        <v>27</v>
      </c>
    </row>
    <row r="1979" spans="1:10" x14ac:dyDescent="0.3">
      <c r="A1979" s="10">
        <v>201709</v>
      </c>
      <c r="B1979" s="20">
        <v>45054</v>
      </c>
      <c r="C1979" s="10" t="s">
        <v>356</v>
      </c>
      <c r="D1979" s="21">
        <v>5000</v>
      </c>
      <c r="E1979" s="10" t="s">
        <v>10</v>
      </c>
      <c r="F1979" s="10" t="s">
        <v>2318</v>
      </c>
      <c r="G1979" s="10" t="s">
        <v>12</v>
      </c>
      <c r="H1979" t="s">
        <v>17</v>
      </c>
      <c r="I1979" s="10" t="s">
        <v>14</v>
      </c>
      <c r="J1979" s="10" t="s">
        <v>246</v>
      </c>
    </row>
    <row r="1980" spans="1:10" x14ac:dyDescent="0.3">
      <c r="A1980" s="10">
        <v>201710</v>
      </c>
      <c r="B1980" s="20">
        <v>45054</v>
      </c>
      <c r="C1980" s="10" t="s">
        <v>431</v>
      </c>
      <c r="D1980" s="21">
        <v>5000</v>
      </c>
      <c r="E1980" s="10" t="s">
        <v>10</v>
      </c>
      <c r="F1980" s="10" t="s">
        <v>2329</v>
      </c>
      <c r="G1980" s="10" t="s">
        <v>88</v>
      </c>
      <c r="H1980" t="s">
        <v>17</v>
      </c>
      <c r="I1980" s="10" t="s">
        <v>14</v>
      </c>
      <c r="J1980" s="10" t="s">
        <v>222</v>
      </c>
    </row>
    <row r="1981" spans="1:10" x14ac:dyDescent="0.3">
      <c r="A1981" s="10">
        <v>201711</v>
      </c>
      <c r="B1981" s="20">
        <v>45054</v>
      </c>
      <c r="C1981" s="10" t="s">
        <v>431</v>
      </c>
      <c r="D1981" s="21">
        <v>5000</v>
      </c>
      <c r="E1981" s="10" t="s">
        <v>10</v>
      </c>
      <c r="F1981" s="10" t="s">
        <v>2329</v>
      </c>
      <c r="G1981" s="10" t="s">
        <v>88</v>
      </c>
      <c r="H1981" t="s">
        <v>17</v>
      </c>
      <c r="I1981" s="10" t="s">
        <v>14</v>
      </c>
      <c r="J1981" s="10" t="s">
        <v>411</v>
      </c>
    </row>
    <row r="1982" spans="1:10" x14ac:dyDescent="0.3">
      <c r="A1982" s="10">
        <v>202736</v>
      </c>
      <c r="B1982" s="20">
        <v>45055</v>
      </c>
      <c r="C1982" s="10" t="s">
        <v>671</v>
      </c>
      <c r="D1982" s="21">
        <v>5000</v>
      </c>
      <c r="E1982" s="10" t="s">
        <v>10</v>
      </c>
      <c r="F1982" s="10" t="s">
        <v>2309</v>
      </c>
      <c r="G1982" s="10" t="s">
        <v>12</v>
      </c>
      <c r="H1982" t="s">
        <v>13</v>
      </c>
      <c r="I1982" s="10" t="s">
        <v>14</v>
      </c>
      <c r="J1982" s="10" t="s">
        <v>621</v>
      </c>
    </row>
    <row r="1983" spans="1:10" x14ac:dyDescent="0.3">
      <c r="A1983" s="10">
        <v>202745</v>
      </c>
      <c r="B1983" s="20">
        <v>45055</v>
      </c>
      <c r="C1983" s="10" t="s">
        <v>734</v>
      </c>
      <c r="D1983" s="21">
        <v>2000</v>
      </c>
      <c r="E1983" s="10" t="s">
        <v>10</v>
      </c>
      <c r="F1983" s="10" t="s">
        <v>2309</v>
      </c>
      <c r="G1983" s="10" t="s">
        <v>12</v>
      </c>
      <c r="H1983" t="s">
        <v>13</v>
      </c>
      <c r="I1983" s="10" t="s">
        <v>14</v>
      </c>
      <c r="J1983" s="10" t="s">
        <v>85</v>
      </c>
    </row>
    <row r="1984" spans="1:10" x14ac:dyDescent="0.3">
      <c r="A1984" s="10">
        <v>202723</v>
      </c>
      <c r="B1984" s="20">
        <v>45055</v>
      </c>
      <c r="C1984" s="10" t="s">
        <v>651</v>
      </c>
      <c r="D1984" s="21">
        <v>5000</v>
      </c>
      <c r="E1984" s="10" t="s">
        <v>10</v>
      </c>
      <c r="F1984" s="10" t="s">
        <v>2309</v>
      </c>
      <c r="G1984" s="10" t="s">
        <v>12</v>
      </c>
      <c r="H1984" t="s">
        <v>19</v>
      </c>
      <c r="I1984" s="10" t="s">
        <v>14</v>
      </c>
      <c r="J1984" s="10" t="s">
        <v>35</v>
      </c>
    </row>
    <row r="1985" spans="1:10" x14ac:dyDescent="0.3">
      <c r="A1985" s="10">
        <v>202724</v>
      </c>
      <c r="B1985" s="20">
        <v>45055</v>
      </c>
      <c r="C1985" s="10" t="s">
        <v>651</v>
      </c>
      <c r="D1985" s="21">
        <v>5000</v>
      </c>
      <c r="E1985" s="10" t="s">
        <v>10</v>
      </c>
      <c r="F1985" s="10" t="s">
        <v>2309</v>
      </c>
      <c r="G1985" s="10" t="s">
        <v>12</v>
      </c>
      <c r="H1985" t="s">
        <v>13</v>
      </c>
      <c r="I1985" s="10" t="s">
        <v>14</v>
      </c>
      <c r="J1985" s="10" t="s">
        <v>258</v>
      </c>
    </row>
    <row r="1986" spans="1:10" x14ac:dyDescent="0.3">
      <c r="A1986" s="10">
        <v>202742</v>
      </c>
      <c r="B1986" s="20">
        <v>45055</v>
      </c>
      <c r="C1986" s="10" t="s">
        <v>735</v>
      </c>
      <c r="D1986" s="21">
        <v>3000</v>
      </c>
      <c r="E1986" s="10" t="s">
        <v>10</v>
      </c>
      <c r="F1986" s="10" t="s">
        <v>2309</v>
      </c>
      <c r="G1986" s="10" t="s">
        <v>12</v>
      </c>
      <c r="H1986" t="s">
        <v>13</v>
      </c>
      <c r="I1986" s="10" t="s">
        <v>14</v>
      </c>
      <c r="J1986" s="10" t="s">
        <v>258</v>
      </c>
    </row>
    <row r="1987" spans="1:10" x14ac:dyDescent="0.3">
      <c r="A1987" s="10">
        <v>202741</v>
      </c>
      <c r="B1987" s="20">
        <v>45055</v>
      </c>
      <c r="C1987" s="10" t="s">
        <v>659</v>
      </c>
      <c r="D1987" s="21">
        <v>5000</v>
      </c>
      <c r="E1987" s="10" t="s">
        <v>10</v>
      </c>
      <c r="F1987" s="10" t="s">
        <v>2309</v>
      </c>
      <c r="G1987" s="10" t="s">
        <v>12</v>
      </c>
      <c r="H1987" t="s">
        <v>19</v>
      </c>
      <c r="I1987" s="10" t="s">
        <v>14</v>
      </c>
      <c r="J1987" s="10" t="s">
        <v>149</v>
      </c>
    </row>
    <row r="1988" spans="1:10" x14ac:dyDescent="0.3">
      <c r="A1988" s="10">
        <v>202725</v>
      </c>
      <c r="B1988" s="20">
        <v>45055</v>
      </c>
      <c r="C1988" s="10" t="s">
        <v>651</v>
      </c>
      <c r="D1988" s="21">
        <v>5000</v>
      </c>
      <c r="E1988" s="10" t="s">
        <v>10</v>
      </c>
      <c r="F1988" s="10" t="s">
        <v>2309</v>
      </c>
      <c r="G1988" s="10" t="s">
        <v>12</v>
      </c>
      <c r="H1988" t="s">
        <v>13</v>
      </c>
      <c r="I1988" s="10" t="s">
        <v>14</v>
      </c>
      <c r="J1988" s="10" t="s">
        <v>82</v>
      </c>
    </row>
    <row r="1989" spans="1:10" x14ac:dyDescent="0.3">
      <c r="A1989" s="10">
        <v>202744</v>
      </c>
      <c r="B1989" s="20">
        <v>45055</v>
      </c>
      <c r="C1989" s="10" t="s">
        <v>733</v>
      </c>
      <c r="D1989" s="21">
        <v>2000</v>
      </c>
      <c r="E1989" s="10" t="s">
        <v>10</v>
      </c>
      <c r="F1989" s="10" t="s">
        <v>2309</v>
      </c>
      <c r="G1989" s="10" t="s">
        <v>12</v>
      </c>
      <c r="H1989" t="s">
        <v>13</v>
      </c>
      <c r="I1989" s="10" t="s">
        <v>14</v>
      </c>
      <c r="J1989" s="10" t="s">
        <v>84</v>
      </c>
    </row>
    <row r="1990" spans="1:10" x14ac:dyDescent="0.3">
      <c r="A1990" s="10">
        <v>202749</v>
      </c>
      <c r="B1990" s="20">
        <v>45055</v>
      </c>
      <c r="C1990" s="10" t="s">
        <v>150</v>
      </c>
      <c r="D1990" s="21">
        <v>10000</v>
      </c>
      <c r="E1990" s="10" t="s">
        <v>10</v>
      </c>
      <c r="F1990" s="10" t="s">
        <v>2307</v>
      </c>
      <c r="G1990" s="10" t="s">
        <v>12</v>
      </c>
      <c r="H1990" t="s">
        <v>17</v>
      </c>
      <c r="I1990" s="10" t="s">
        <v>14</v>
      </c>
      <c r="J1990" s="10" t="s">
        <v>27</v>
      </c>
    </row>
    <row r="1991" spans="1:10" x14ac:dyDescent="0.3">
      <c r="A1991" s="10">
        <v>202748</v>
      </c>
      <c r="B1991" s="20">
        <v>45055</v>
      </c>
      <c r="C1991" s="10" t="s">
        <v>150</v>
      </c>
      <c r="D1991" s="21">
        <v>3000</v>
      </c>
      <c r="E1991" s="10" t="s">
        <v>10</v>
      </c>
      <c r="F1991" s="10" t="s">
        <v>2307</v>
      </c>
      <c r="G1991" s="10" t="s">
        <v>12</v>
      </c>
      <c r="H1991" t="s">
        <v>17</v>
      </c>
      <c r="I1991" s="10" t="s">
        <v>14</v>
      </c>
      <c r="J1991" s="10" t="s">
        <v>117</v>
      </c>
    </row>
    <row r="1992" spans="1:10" x14ac:dyDescent="0.3">
      <c r="A1992" s="10">
        <v>202746</v>
      </c>
      <c r="B1992" s="20">
        <v>45055</v>
      </c>
      <c r="C1992" s="10" t="s">
        <v>147</v>
      </c>
      <c r="D1992" s="21">
        <v>100000</v>
      </c>
      <c r="E1992" s="10" t="s">
        <v>48</v>
      </c>
      <c r="F1992" s="10" t="s">
        <v>2307</v>
      </c>
      <c r="G1992" s="10" t="s">
        <v>88</v>
      </c>
      <c r="H1992" t="s">
        <v>17</v>
      </c>
      <c r="I1992" s="10" t="s">
        <v>14</v>
      </c>
      <c r="J1992" s="10" t="s">
        <v>146</v>
      </c>
    </row>
    <row r="1993" spans="1:10" x14ac:dyDescent="0.3">
      <c r="A1993" s="10">
        <v>202747</v>
      </c>
      <c r="B1993" s="20">
        <v>45055</v>
      </c>
      <c r="C1993" s="10" t="s">
        <v>148</v>
      </c>
      <c r="D1993" s="21">
        <v>1000</v>
      </c>
      <c r="E1993" s="10" t="s">
        <v>10</v>
      </c>
      <c r="F1993" s="10" t="s">
        <v>2307</v>
      </c>
      <c r="G1993" s="10" t="s">
        <v>88</v>
      </c>
      <c r="H1993" t="s">
        <v>19</v>
      </c>
      <c r="I1993" s="10" t="s">
        <v>14</v>
      </c>
      <c r="J1993" s="10" t="s">
        <v>149</v>
      </c>
    </row>
    <row r="1994" spans="1:10" x14ac:dyDescent="0.3">
      <c r="A1994" s="10">
        <v>202737</v>
      </c>
      <c r="B1994" s="20">
        <v>45055</v>
      </c>
      <c r="C1994" s="10" t="s">
        <v>434</v>
      </c>
      <c r="D1994" s="21">
        <v>100000</v>
      </c>
      <c r="E1994" s="10" t="s">
        <v>48</v>
      </c>
      <c r="F1994" s="10" t="s">
        <v>2329</v>
      </c>
      <c r="G1994" s="10" t="s">
        <v>12</v>
      </c>
      <c r="H1994" t="s">
        <v>17</v>
      </c>
      <c r="I1994" s="10" t="s">
        <v>14</v>
      </c>
      <c r="J1994" s="10" t="s">
        <v>430</v>
      </c>
    </row>
    <row r="1995" spans="1:10" x14ac:dyDescent="0.3">
      <c r="A1995" s="10">
        <v>202740</v>
      </c>
      <c r="B1995" s="20">
        <v>45055</v>
      </c>
      <c r="C1995" s="10" t="s">
        <v>732</v>
      </c>
      <c r="D1995" s="21">
        <v>4000</v>
      </c>
      <c r="E1995" s="10" t="s">
        <v>10</v>
      </c>
      <c r="F1995" s="10" t="s">
        <v>2309</v>
      </c>
      <c r="G1995" s="10" t="s">
        <v>12</v>
      </c>
      <c r="H1995" t="s">
        <v>13</v>
      </c>
      <c r="I1995" s="10" t="s">
        <v>14</v>
      </c>
      <c r="J1995" s="10" t="s">
        <v>27</v>
      </c>
    </row>
    <row r="1996" spans="1:10" x14ac:dyDescent="0.3">
      <c r="A1996" s="10">
        <v>202743</v>
      </c>
      <c r="B1996" s="20">
        <v>45055</v>
      </c>
      <c r="C1996" s="10" t="s">
        <v>733</v>
      </c>
      <c r="D1996" s="21">
        <v>4000</v>
      </c>
      <c r="E1996" s="10" t="s">
        <v>10</v>
      </c>
      <c r="F1996" s="10" t="s">
        <v>2309</v>
      </c>
      <c r="G1996" s="10" t="s">
        <v>12</v>
      </c>
      <c r="H1996" t="s">
        <v>13</v>
      </c>
      <c r="I1996" s="10" t="s">
        <v>14</v>
      </c>
      <c r="J1996" s="10" t="s">
        <v>258</v>
      </c>
    </row>
    <row r="1997" spans="1:10" x14ac:dyDescent="0.3">
      <c r="A1997" s="10">
        <v>202739</v>
      </c>
      <c r="B1997" s="20">
        <v>45055</v>
      </c>
      <c r="C1997" s="10" t="s">
        <v>732</v>
      </c>
      <c r="D1997" s="21">
        <v>4000</v>
      </c>
      <c r="E1997" s="10" t="s">
        <v>10</v>
      </c>
      <c r="F1997" s="10" t="s">
        <v>2309</v>
      </c>
      <c r="G1997" s="10" t="s">
        <v>12</v>
      </c>
      <c r="H1997" t="s">
        <v>13</v>
      </c>
      <c r="I1997" s="10" t="s">
        <v>14</v>
      </c>
      <c r="J1997" s="10" t="s">
        <v>85</v>
      </c>
    </row>
    <row r="1998" spans="1:10" x14ac:dyDescent="0.3">
      <c r="A1998" s="10">
        <v>202738</v>
      </c>
      <c r="B1998" s="20">
        <v>45055</v>
      </c>
      <c r="C1998" s="10" t="s">
        <v>732</v>
      </c>
      <c r="D1998" s="21">
        <v>4000</v>
      </c>
      <c r="E1998" s="10" t="s">
        <v>10</v>
      </c>
      <c r="F1998" s="10" t="s">
        <v>2309</v>
      </c>
      <c r="G1998" s="10" t="s">
        <v>12</v>
      </c>
      <c r="H1998" t="s">
        <v>13</v>
      </c>
      <c r="I1998" s="10" t="s">
        <v>14</v>
      </c>
      <c r="J1998" s="10" t="s">
        <v>258</v>
      </c>
    </row>
    <row r="1999" spans="1:10" x14ac:dyDescent="0.3">
      <c r="A1999" s="10">
        <v>202753</v>
      </c>
      <c r="B1999" s="20">
        <v>45056</v>
      </c>
      <c r="C1999" s="10" t="s">
        <v>651</v>
      </c>
      <c r="D1999" s="21">
        <v>1000</v>
      </c>
      <c r="E1999" s="10" t="s">
        <v>10</v>
      </c>
      <c r="F1999" s="10" t="s">
        <v>2309</v>
      </c>
      <c r="G1999" s="10" t="s">
        <v>12</v>
      </c>
      <c r="H1999" t="s">
        <v>17</v>
      </c>
      <c r="I1999" s="10" t="s">
        <v>14</v>
      </c>
      <c r="J1999" s="10" t="s">
        <v>258</v>
      </c>
    </row>
    <row r="2000" spans="1:10" x14ac:dyDescent="0.3">
      <c r="A2000" s="10">
        <v>202757</v>
      </c>
      <c r="B2000" s="20">
        <v>45056</v>
      </c>
      <c r="C2000" s="10" t="s">
        <v>890</v>
      </c>
      <c r="D2000" s="21">
        <v>500000</v>
      </c>
      <c r="E2000" s="10" t="s">
        <v>48</v>
      </c>
      <c r="F2000" s="10" t="s">
        <v>2308</v>
      </c>
      <c r="G2000" s="10" t="s">
        <v>12</v>
      </c>
      <c r="H2000" t="s">
        <v>17</v>
      </c>
      <c r="I2000" s="10" t="s">
        <v>14</v>
      </c>
      <c r="J2000" s="10" t="s">
        <v>142</v>
      </c>
    </row>
    <row r="2001" spans="1:10" x14ac:dyDescent="0.3">
      <c r="A2001" s="10">
        <v>202759</v>
      </c>
      <c r="B2001" s="20">
        <v>45056</v>
      </c>
      <c r="C2001" s="10" t="s">
        <v>890</v>
      </c>
      <c r="D2001" s="21">
        <v>200000</v>
      </c>
      <c r="E2001" s="10" t="s">
        <v>48</v>
      </c>
      <c r="F2001" s="10" t="s">
        <v>2308</v>
      </c>
      <c r="G2001" s="10" t="s">
        <v>12</v>
      </c>
      <c r="H2001" t="s">
        <v>17</v>
      </c>
      <c r="I2001" s="10" t="s">
        <v>14</v>
      </c>
      <c r="J2001" s="10" t="s">
        <v>522</v>
      </c>
    </row>
    <row r="2002" spans="1:10" x14ac:dyDescent="0.3">
      <c r="A2002" s="10">
        <v>202758</v>
      </c>
      <c r="B2002" s="20">
        <v>45056</v>
      </c>
      <c r="C2002" s="10" t="s">
        <v>890</v>
      </c>
      <c r="D2002" s="21">
        <v>400000</v>
      </c>
      <c r="E2002" s="10" t="s">
        <v>48</v>
      </c>
      <c r="F2002" s="10" t="s">
        <v>2308</v>
      </c>
      <c r="G2002" s="10" t="s">
        <v>12</v>
      </c>
      <c r="H2002" t="s">
        <v>17</v>
      </c>
      <c r="I2002" s="10" t="s">
        <v>14</v>
      </c>
      <c r="J2002" s="10" t="s">
        <v>559</v>
      </c>
    </row>
    <row r="2003" spans="1:10" x14ac:dyDescent="0.3">
      <c r="A2003" s="10">
        <v>202762</v>
      </c>
      <c r="B2003" s="20">
        <v>45056</v>
      </c>
      <c r="C2003" s="10" t="s">
        <v>895</v>
      </c>
      <c r="D2003" s="21">
        <v>2000</v>
      </c>
      <c r="E2003" s="10" t="s">
        <v>10</v>
      </c>
      <c r="F2003" s="10" t="s">
        <v>2308</v>
      </c>
      <c r="G2003" s="10" t="s">
        <v>12</v>
      </c>
      <c r="H2003" t="s">
        <v>17</v>
      </c>
      <c r="I2003" s="10" t="s">
        <v>14</v>
      </c>
      <c r="J2003" s="10" t="s">
        <v>894</v>
      </c>
    </row>
    <row r="2004" spans="1:10" x14ac:dyDescent="0.3">
      <c r="A2004" s="10">
        <v>202763</v>
      </c>
      <c r="B2004" s="20">
        <v>45056</v>
      </c>
      <c r="C2004" s="10" t="s">
        <v>433</v>
      </c>
      <c r="D2004" s="21">
        <v>2500</v>
      </c>
      <c r="E2004" s="10" t="s">
        <v>10</v>
      </c>
      <c r="F2004" s="10" t="s">
        <v>2329</v>
      </c>
      <c r="G2004" s="10" t="s">
        <v>12</v>
      </c>
      <c r="H2004" t="s">
        <v>17</v>
      </c>
      <c r="I2004" s="10" t="s">
        <v>14</v>
      </c>
      <c r="J2004" s="10" t="s">
        <v>432</v>
      </c>
    </row>
    <row r="2005" spans="1:10" x14ac:dyDescent="0.3">
      <c r="A2005" s="10">
        <v>202760</v>
      </c>
      <c r="B2005" s="20">
        <v>45056</v>
      </c>
      <c r="C2005" s="10" t="s">
        <v>890</v>
      </c>
      <c r="D2005" s="21">
        <v>300000</v>
      </c>
      <c r="E2005" s="10" t="s">
        <v>48</v>
      </c>
      <c r="F2005" s="10" t="s">
        <v>2308</v>
      </c>
      <c r="G2005" s="10" t="s">
        <v>12</v>
      </c>
      <c r="H2005" t="s">
        <v>17</v>
      </c>
      <c r="I2005" s="10" t="s">
        <v>14</v>
      </c>
      <c r="J2005" s="10" t="s">
        <v>69</v>
      </c>
    </row>
    <row r="2006" spans="1:10" x14ac:dyDescent="0.3">
      <c r="A2006" s="10">
        <v>202761</v>
      </c>
      <c r="B2006" s="20">
        <v>45056</v>
      </c>
      <c r="C2006" s="10" t="s">
        <v>893</v>
      </c>
      <c r="D2006" s="21">
        <v>10000</v>
      </c>
      <c r="E2006" s="10" t="s">
        <v>48</v>
      </c>
      <c r="F2006" s="10" t="s">
        <v>2308</v>
      </c>
      <c r="G2006" s="10" t="s">
        <v>12</v>
      </c>
      <c r="H2006" t="s">
        <v>17</v>
      </c>
      <c r="I2006" s="10" t="s">
        <v>14</v>
      </c>
      <c r="J2006" s="10" t="s">
        <v>894</v>
      </c>
    </row>
    <row r="2007" spans="1:10" x14ac:dyDescent="0.3">
      <c r="A2007" s="10">
        <v>202752</v>
      </c>
      <c r="B2007" s="20">
        <v>45056</v>
      </c>
      <c r="C2007" s="10" t="s">
        <v>736</v>
      </c>
      <c r="D2007" s="21">
        <v>2000</v>
      </c>
      <c r="E2007" s="10" t="s">
        <v>10</v>
      </c>
      <c r="F2007" s="10" t="s">
        <v>2309</v>
      </c>
      <c r="G2007" s="10" t="s">
        <v>12</v>
      </c>
      <c r="H2007" t="s">
        <v>13</v>
      </c>
      <c r="I2007" s="10" t="s">
        <v>14</v>
      </c>
      <c r="J2007" s="10" t="s">
        <v>258</v>
      </c>
    </row>
    <row r="2008" spans="1:10" x14ac:dyDescent="0.3">
      <c r="A2008" s="10">
        <v>202767</v>
      </c>
      <c r="B2008" s="20">
        <v>45056</v>
      </c>
      <c r="C2008" s="10" t="s">
        <v>155</v>
      </c>
      <c r="D2008" s="21">
        <v>1500</v>
      </c>
      <c r="E2008" s="10" t="s">
        <v>10</v>
      </c>
      <c r="F2008" s="10" t="s">
        <v>2307</v>
      </c>
      <c r="G2008" s="10" t="s">
        <v>12</v>
      </c>
      <c r="H2008" t="s">
        <v>13</v>
      </c>
      <c r="I2008" s="10" t="s">
        <v>14</v>
      </c>
      <c r="J2008" s="10" t="s">
        <v>55</v>
      </c>
    </row>
    <row r="2009" spans="1:10" x14ac:dyDescent="0.3">
      <c r="A2009" s="10">
        <v>202754</v>
      </c>
      <c r="B2009" s="20">
        <v>45056</v>
      </c>
      <c r="C2009" s="10" t="s">
        <v>292</v>
      </c>
      <c r="D2009" s="21">
        <v>2000</v>
      </c>
      <c r="E2009" s="10" t="s">
        <v>48</v>
      </c>
      <c r="F2009" s="10" t="s">
        <v>2318</v>
      </c>
      <c r="G2009" s="10" t="s">
        <v>12</v>
      </c>
      <c r="H2009" t="s">
        <v>17</v>
      </c>
      <c r="I2009" s="10" t="s">
        <v>14</v>
      </c>
      <c r="J2009" s="10" t="s">
        <v>353</v>
      </c>
    </row>
    <row r="2010" spans="1:10" x14ac:dyDescent="0.3">
      <c r="A2010" s="10">
        <v>202766</v>
      </c>
      <c r="B2010" s="20">
        <v>45056</v>
      </c>
      <c r="C2010" s="10" t="s">
        <v>153</v>
      </c>
      <c r="D2010" s="21">
        <v>5000</v>
      </c>
      <c r="E2010" s="10" t="s">
        <v>10</v>
      </c>
      <c r="F2010" s="10" t="s">
        <v>2307</v>
      </c>
      <c r="G2010" s="10" t="s">
        <v>12</v>
      </c>
      <c r="H2010" t="s">
        <v>13</v>
      </c>
      <c r="I2010" s="10" t="s">
        <v>14</v>
      </c>
      <c r="J2010" s="10" t="s">
        <v>154</v>
      </c>
    </row>
    <row r="2011" spans="1:10" x14ac:dyDescent="0.3">
      <c r="A2011" s="10">
        <v>202765</v>
      </c>
      <c r="B2011" s="20">
        <v>45056</v>
      </c>
      <c r="C2011" s="10" t="s">
        <v>151</v>
      </c>
      <c r="D2011" s="21">
        <v>5000</v>
      </c>
      <c r="E2011" s="10" t="s">
        <v>10</v>
      </c>
      <c r="F2011" s="10" t="s">
        <v>2307</v>
      </c>
      <c r="G2011" s="10" t="s">
        <v>12</v>
      </c>
      <c r="H2011" t="s">
        <v>17</v>
      </c>
      <c r="I2011" s="10" t="s">
        <v>14</v>
      </c>
      <c r="J2011" s="10" t="s">
        <v>152</v>
      </c>
    </row>
    <row r="2012" spans="1:10" x14ac:dyDescent="0.3">
      <c r="A2012" s="10">
        <v>202756</v>
      </c>
      <c r="B2012" s="20">
        <v>45056</v>
      </c>
      <c r="C2012" s="10" t="s">
        <v>354</v>
      </c>
      <c r="D2012" s="21">
        <v>1000</v>
      </c>
      <c r="E2012" s="10" t="s">
        <v>10</v>
      </c>
      <c r="F2012" s="10" t="s">
        <v>2318</v>
      </c>
      <c r="G2012" s="10" t="s">
        <v>12</v>
      </c>
      <c r="H2012" t="s">
        <v>13</v>
      </c>
      <c r="I2012" s="10" t="s">
        <v>14</v>
      </c>
      <c r="J2012" s="10" t="s">
        <v>355</v>
      </c>
    </row>
    <row r="2013" spans="1:10" x14ac:dyDescent="0.3">
      <c r="A2013" s="10">
        <v>202751</v>
      </c>
      <c r="B2013" s="20">
        <v>45056</v>
      </c>
      <c r="C2013" s="10" t="s">
        <v>736</v>
      </c>
      <c r="D2013" s="21">
        <v>1000</v>
      </c>
      <c r="E2013" s="10" t="s">
        <v>10</v>
      </c>
      <c r="F2013" s="10" t="s">
        <v>2309</v>
      </c>
      <c r="G2013" s="10" t="s">
        <v>12</v>
      </c>
      <c r="H2013" t="s">
        <v>17</v>
      </c>
      <c r="I2013" s="10" t="s">
        <v>14</v>
      </c>
      <c r="J2013" s="10" t="s">
        <v>258</v>
      </c>
    </row>
    <row r="2014" spans="1:10" x14ac:dyDescent="0.3">
      <c r="A2014" s="10">
        <v>202750</v>
      </c>
      <c r="B2014" s="20">
        <v>45056</v>
      </c>
      <c r="C2014" s="10" t="s">
        <v>736</v>
      </c>
      <c r="D2014" s="21">
        <v>3000</v>
      </c>
      <c r="E2014" s="10" t="s">
        <v>10</v>
      </c>
      <c r="F2014" s="10" t="s">
        <v>2309</v>
      </c>
      <c r="G2014" s="10" t="s">
        <v>12</v>
      </c>
      <c r="H2014" t="s">
        <v>17</v>
      </c>
      <c r="I2014" s="10" t="s">
        <v>14</v>
      </c>
      <c r="J2014" s="10" t="s">
        <v>85</v>
      </c>
    </row>
    <row r="2015" spans="1:10" x14ac:dyDescent="0.3">
      <c r="A2015" s="10">
        <v>202764</v>
      </c>
      <c r="B2015" s="20">
        <v>45056</v>
      </c>
      <c r="C2015" s="10" t="s">
        <v>433</v>
      </c>
      <c r="D2015" s="21">
        <v>2500</v>
      </c>
      <c r="E2015" s="10" t="s">
        <v>10</v>
      </c>
      <c r="F2015" s="10" t="s">
        <v>2329</v>
      </c>
      <c r="G2015" s="10" t="s">
        <v>12</v>
      </c>
      <c r="H2015" t="s">
        <v>17</v>
      </c>
      <c r="I2015" s="10" t="s">
        <v>14</v>
      </c>
      <c r="J2015" s="10" t="s">
        <v>395</v>
      </c>
    </row>
    <row r="2016" spans="1:10" x14ac:dyDescent="0.3">
      <c r="A2016" s="10">
        <v>202755</v>
      </c>
      <c r="B2016" s="20">
        <v>45056</v>
      </c>
      <c r="C2016" s="10" t="s">
        <v>354</v>
      </c>
      <c r="D2016" s="21">
        <v>1000</v>
      </c>
      <c r="E2016" s="10" t="s">
        <v>10</v>
      </c>
      <c r="F2016" s="10" t="s">
        <v>2318</v>
      </c>
      <c r="G2016" s="10" t="s">
        <v>12</v>
      </c>
      <c r="H2016" t="s">
        <v>17</v>
      </c>
      <c r="I2016" s="10" t="s">
        <v>14</v>
      </c>
      <c r="J2016" s="10" t="s">
        <v>355</v>
      </c>
    </row>
    <row r="2017" spans="1:10" x14ac:dyDescent="0.3">
      <c r="A2017" s="10">
        <v>202775</v>
      </c>
      <c r="B2017" s="20">
        <v>45057</v>
      </c>
      <c r="C2017" s="10" t="s">
        <v>851</v>
      </c>
      <c r="D2017" s="21">
        <v>4000</v>
      </c>
      <c r="E2017" s="10" t="s">
        <v>10</v>
      </c>
      <c r="F2017" s="10" t="s">
        <v>2317</v>
      </c>
      <c r="G2017" s="10" t="s">
        <v>12</v>
      </c>
      <c r="H2017" t="s">
        <v>13</v>
      </c>
      <c r="I2017" s="10" t="s">
        <v>14</v>
      </c>
      <c r="J2017" s="10" t="s">
        <v>63</v>
      </c>
    </row>
    <row r="2018" spans="1:10" x14ac:dyDescent="0.3">
      <c r="A2018" s="10">
        <v>202774</v>
      </c>
      <c r="B2018" s="20">
        <v>45057</v>
      </c>
      <c r="C2018" s="10" t="s">
        <v>851</v>
      </c>
      <c r="D2018" s="21">
        <v>1000</v>
      </c>
      <c r="E2018" s="10" t="s">
        <v>10</v>
      </c>
      <c r="F2018" s="10" t="s">
        <v>2317</v>
      </c>
      <c r="G2018" s="10" t="s">
        <v>12</v>
      </c>
      <c r="H2018" t="s">
        <v>17</v>
      </c>
      <c r="I2018" s="10" t="s">
        <v>14</v>
      </c>
      <c r="J2018" s="10" t="s">
        <v>63</v>
      </c>
    </row>
    <row r="2019" spans="1:10" x14ac:dyDescent="0.3">
      <c r="A2019" s="10">
        <v>202770</v>
      </c>
      <c r="B2019" s="20">
        <v>45057</v>
      </c>
      <c r="C2019" s="10" t="s">
        <v>891</v>
      </c>
      <c r="D2019" s="21">
        <v>49000</v>
      </c>
      <c r="E2019" s="10" t="s">
        <v>48</v>
      </c>
      <c r="F2019" s="10" t="s">
        <v>2308</v>
      </c>
      <c r="G2019" s="10" t="s">
        <v>12</v>
      </c>
      <c r="H2019" t="s">
        <v>17</v>
      </c>
      <c r="I2019" s="10" t="s">
        <v>14</v>
      </c>
      <c r="J2019" s="10" t="s">
        <v>221</v>
      </c>
    </row>
    <row r="2020" spans="1:10" x14ac:dyDescent="0.3">
      <c r="A2020" s="10">
        <v>202772</v>
      </c>
      <c r="B2020" s="20">
        <v>45057</v>
      </c>
      <c r="C2020" s="10" t="s">
        <v>729</v>
      </c>
      <c r="D2020" s="21">
        <v>5000</v>
      </c>
      <c r="E2020" s="10" t="s">
        <v>10</v>
      </c>
      <c r="F2020" s="10" t="s">
        <v>2309</v>
      </c>
      <c r="G2020" s="10" t="s">
        <v>12</v>
      </c>
      <c r="H2020" t="s">
        <v>17</v>
      </c>
      <c r="I2020" s="10" t="s">
        <v>14</v>
      </c>
      <c r="J2020" s="10" t="s">
        <v>258</v>
      </c>
    </row>
    <row r="2021" spans="1:10" x14ac:dyDescent="0.3">
      <c r="A2021" s="10">
        <v>202769</v>
      </c>
      <c r="B2021" s="20">
        <v>45057</v>
      </c>
      <c r="C2021" s="10" t="s">
        <v>891</v>
      </c>
      <c r="D2021" s="21">
        <v>49000</v>
      </c>
      <c r="E2021" s="10" t="s">
        <v>48</v>
      </c>
      <c r="F2021" s="10" t="s">
        <v>2308</v>
      </c>
      <c r="G2021" s="10" t="s">
        <v>12</v>
      </c>
      <c r="H2021" t="s">
        <v>17</v>
      </c>
      <c r="I2021" s="10" t="s">
        <v>14</v>
      </c>
      <c r="J2021" s="10" t="s">
        <v>892</v>
      </c>
    </row>
    <row r="2022" spans="1:10" x14ac:dyDescent="0.3">
      <c r="A2022" s="10">
        <v>202768</v>
      </c>
      <c r="B2022" s="20">
        <v>45057</v>
      </c>
      <c r="C2022" s="10" t="s">
        <v>853</v>
      </c>
      <c r="D2022" s="21">
        <v>200000</v>
      </c>
      <c r="E2022" s="10" t="s">
        <v>48</v>
      </c>
      <c r="F2022" s="10" t="s">
        <v>2317</v>
      </c>
      <c r="G2022" s="10" t="s">
        <v>12</v>
      </c>
      <c r="H2022" t="s">
        <v>17</v>
      </c>
      <c r="I2022" s="10" t="s">
        <v>601</v>
      </c>
      <c r="J2022" s="10" t="s">
        <v>852</v>
      </c>
    </row>
    <row r="2023" spans="1:10" x14ac:dyDescent="0.3">
      <c r="A2023" s="10">
        <v>202773</v>
      </c>
      <c r="B2023" s="20">
        <v>45057</v>
      </c>
      <c r="C2023" s="10" t="s">
        <v>729</v>
      </c>
      <c r="D2023" s="21">
        <v>5000</v>
      </c>
      <c r="E2023" s="10" t="s">
        <v>10</v>
      </c>
      <c r="F2023" s="10" t="s">
        <v>2309</v>
      </c>
      <c r="G2023" s="10" t="s">
        <v>12</v>
      </c>
      <c r="H2023" t="s">
        <v>17</v>
      </c>
      <c r="I2023" s="10" t="s">
        <v>14</v>
      </c>
      <c r="J2023" s="10" t="s">
        <v>82</v>
      </c>
    </row>
    <row r="2024" spans="1:10" x14ac:dyDescent="0.3">
      <c r="A2024" s="10">
        <v>202777</v>
      </c>
      <c r="B2024" s="20">
        <v>45057</v>
      </c>
      <c r="C2024" s="10" t="s">
        <v>156</v>
      </c>
      <c r="D2024" s="21">
        <v>5000</v>
      </c>
      <c r="E2024" s="10" t="s">
        <v>10</v>
      </c>
      <c r="F2024" s="10" t="s">
        <v>2307</v>
      </c>
      <c r="G2024" s="10" t="s">
        <v>12</v>
      </c>
      <c r="H2024" t="s">
        <v>13</v>
      </c>
      <c r="I2024" s="10" t="s">
        <v>14</v>
      </c>
      <c r="J2024" s="10" t="s">
        <v>159</v>
      </c>
    </row>
    <row r="2025" spans="1:10" x14ac:dyDescent="0.3">
      <c r="A2025" s="10">
        <v>202778</v>
      </c>
      <c r="B2025" s="20">
        <v>45057</v>
      </c>
      <c r="C2025" s="10" t="s">
        <v>158</v>
      </c>
      <c r="D2025" s="21">
        <v>4000</v>
      </c>
      <c r="E2025" s="10" t="s">
        <v>10</v>
      </c>
      <c r="F2025" s="10" t="s">
        <v>2307</v>
      </c>
      <c r="G2025" s="10" t="s">
        <v>12</v>
      </c>
      <c r="H2025" t="s">
        <v>13</v>
      </c>
      <c r="I2025" s="10" t="s">
        <v>14</v>
      </c>
      <c r="J2025" s="10" t="s">
        <v>42</v>
      </c>
    </row>
    <row r="2026" spans="1:10" x14ac:dyDescent="0.3">
      <c r="A2026" s="10">
        <v>202776</v>
      </c>
      <c r="B2026" s="20">
        <v>45057</v>
      </c>
      <c r="C2026" s="10" t="s">
        <v>156</v>
      </c>
      <c r="D2026" s="21">
        <v>5000</v>
      </c>
      <c r="E2026" s="10" t="s">
        <v>10</v>
      </c>
      <c r="F2026" s="10" t="s">
        <v>2307</v>
      </c>
      <c r="G2026" s="10" t="s">
        <v>12</v>
      </c>
      <c r="H2026" t="s">
        <v>13</v>
      </c>
      <c r="I2026" s="10" t="s">
        <v>14</v>
      </c>
      <c r="J2026" s="10" t="s">
        <v>157</v>
      </c>
    </row>
    <row r="2027" spans="1:10" x14ac:dyDescent="0.3">
      <c r="A2027" s="10">
        <v>202779</v>
      </c>
      <c r="B2027" s="20">
        <v>45057</v>
      </c>
      <c r="C2027" s="10" t="s">
        <v>160</v>
      </c>
      <c r="D2027" s="21">
        <v>4000</v>
      </c>
      <c r="E2027" s="10" t="s">
        <v>10</v>
      </c>
      <c r="F2027" s="10" t="s">
        <v>2307</v>
      </c>
      <c r="G2027" s="10" t="s">
        <v>12</v>
      </c>
      <c r="H2027" t="s">
        <v>13</v>
      </c>
      <c r="I2027" s="10" t="s">
        <v>14</v>
      </c>
      <c r="J2027" s="10" t="s">
        <v>42</v>
      </c>
    </row>
    <row r="2028" spans="1:10" x14ac:dyDescent="0.3">
      <c r="A2028" s="10">
        <v>202790</v>
      </c>
      <c r="B2028" s="20">
        <v>45057</v>
      </c>
      <c r="C2028" s="10" t="s">
        <v>727</v>
      </c>
      <c r="D2028" s="21">
        <v>10000</v>
      </c>
      <c r="E2028" s="10" t="s">
        <v>10</v>
      </c>
      <c r="F2028" s="10" t="s">
        <v>2309</v>
      </c>
      <c r="G2028" s="10" t="s">
        <v>12</v>
      </c>
      <c r="H2028" t="s">
        <v>17</v>
      </c>
      <c r="I2028" s="10" t="s">
        <v>14</v>
      </c>
      <c r="J2028" s="10" t="s">
        <v>728</v>
      </c>
    </row>
    <row r="2029" spans="1:10" x14ac:dyDescent="0.3">
      <c r="A2029" s="10">
        <v>202791</v>
      </c>
      <c r="B2029" s="20">
        <v>45057</v>
      </c>
      <c r="C2029" s="10" t="s">
        <v>727</v>
      </c>
      <c r="D2029" s="21">
        <v>10000</v>
      </c>
      <c r="E2029" s="10" t="s">
        <v>10</v>
      </c>
      <c r="F2029" s="10" t="s">
        <v>2309</v>
      </c>
      <c r="G2029" s="10" t="s">
        <v>12</v>
      </c>
      <c r="H2029" t="s">
        <v>17</v>
      </c>
      <c r="I2029" s="10" t="s">
        <v>14</v>
      </c>
      <c r="J2029" s="10" t="s">
        <v>614</v>
      </c>
    </row>
    <row r="2030" spans="1:10" x14ac:dyDescent="0.3">
      <c r="A2030" s="10">
        <v>202771</v>
      </c>
      <c r="B2030" s="20">
        <v>45057</v>
      </c>
      <c r="C2030" s="10" t="s">
        <v>435</v>
      </c>
      <c r="D2030" s="21">
        <v>15000</v>
      </c>
      <c r="E2030" s="10" t="s">
        <v>48</v>
      </c>
      <c r="F2030" s="10" t="s">
        <v>2329</v>
      </c>
      <c r="G2030" s="10" t="s">
        <v>12</v>
      </c>
      <c r="H2030" t="s">
        <v>13</v>
      </c>
      <c r="I2030" s="10" t="s">
        <v>14</v>
      </c>
      <c r="J2030" s="10" t="s">
        <v>395</v>
      </c>
    </row>
    <row r="2031" spans="1:10" x14ac:dyDescent="0.3">
      <c r="A2031" s="10">
        <v>202787</v>
      </c>
      <c r="B2031" s="20">
        <v>45058</v>
      </c>
      <c r="C2031" s="10" t="s">
        <v>731</v>
      </c>
      <c r="D2031" s="21">
        <v>50000</v>
      </c>
      <c r="E2031" s="10" t="s">
        <v>48</v>
      </c>
      <c r="F2031" s="10" t="s">
        <v>2309</v>
      </c>
      <c r="G2031" s="10" t="s">
        <v>12</v>
      </c>
      <c r="H2031" t="s">
        <v>17</v>
      </c>
      <c r="I2031" s="10" t="s">
        <v>14</v>
      </c>
      <c r="J2031" s="10" t="s">
        <v>258</v>
      </c>
    </row>
    <row r="2032" spans="1:10" x14ac:dyDescent="0.3">
      <c r="A2032" s="10">
        <v>202782</v>
      </c>
      <c r="B2032" s="20">
        <v>45058</v>
      </c>
      <c r="C2032" s="10" t="s">
        <v>888</v>
      </c>
      <c r="D2032" s="21">
        <v>100000</v>
      </c>
      <c r="E2032" s="10" t="s">
        <v>48</v>
      </c>
      <c r="F2032" s="10" t="s">
        <v>2308</v>
      </c>
      <c r="G2032" s="10" t="s">
        <v>12</v>
      </c>
      <c r="H2032" t="s">
        <v>17</v>
      </c>
      <c r="I2032" s="10" t="s">
        <v>14</v>
      </c>
      <c r="J2032" s="10" t="s">
        <v>221</v>
      </c>
    </row>
    <row r="2033" spans="1:10" x14ac:dyDescent="0.3">
      <c r="A2033" s="10">
        <v>202788</v>
      </c>
      <c r="B2033" s="20">
        <v>45058</v>
      </c>
      <c r="C2033" s="10" t="s">
        <v>730</v>
      </c>
      <c r="D2033" s="21">
        <v>5000</v>
      </c>
      <c r="E2033" s="10" t="s">
        <v>10</v>
      </c>
      <c r="F2033" s="10" t="s">
        <v>2309</v>
      </c>
      <c r="G2033" s="10" t="s">
        <v>12</v>
      </c>
      <c r="H2033" t="s">
        <v>13</v>
      </c>
      <c r="I2033" s="10" t="s">
        <v>14</v>
      </c>
      <c r="J2033" s="10" t="s">
        <v>694</v>
      </c>
    </row>
    <row r="2034" spans="1:10" x14ac:dyDescent="0.3">
      <c r="A2034" s="10">
        <v>202784</v>
      </c>
      <c r="B2034" s="20">
        <v>45058</v>
      </c>
      <c r="C2034" s="10" t="s">
        <v>808</v>
      </c>
      <c r="D2034" s="21">
        <v>10000</v>
      </c>
      <c r="E2034" s="10" t="s">
        <v>48</v>
      </c>
      <c r="F2034" s="10" t="s">
        <v>2317</v>
      </c>
      <c r="G2034" s="10" t="s">
        <v>12</v>
      </c>
      <c r="H2034" t="s">
        <v>17</v>
      </c>
      <c r="I2034" s="10" t="s">
        <v>601</v>
      </c>
      <c r="J2034" s="10" t="s">
        <v>852</v>
      </c>
    </row>
    <row r="2035" spans="1:10" x14ac:dyDescent="0.3">
      <c r="A2035" s="10">
        <v>202780</v>
      </c>
      <c r="B2035" s="20">
        <v>45058</v>
      </c>
      <c r="C2035" s="10" t="s">
        <v>436</v>
      </c>
      <c r="D2035" s="21">
        <v>2000</v>
      </c>
      <c r="E2035" s="10" t="s">
        <v>10</v>
      </c>
      <c r="F2035" s="10" t="s">
        <v>2329</v>
      </c>
      <c r="G2035" s="10" t="s">
        <v>12</v>
      </c>
      <c r="H2035" t="s">
        <v>17</v>
      </c>
      <c r="I2035" s="10" t="s">
        <v>14</v>
      </c>
      <c r="J2035" s="10" t="s">
        <v>222</v>
      </c>
    </row>
    <row r="2036" spans="1:10" x14ac:dyDescent="0.3">
      <c r="A2036" s="10">
        <v>202783</v>
      </c>
      <c r="B2036" s="20">
        <v>45058</v>
      </c>
      <c r="C2036" s="10" t="s">
        <v>889</v>
      </c>
      <c r="D2036" s="21">
        <v>50000</v>
      </c>
      <c r="E2036" s="10" t="s">
        <v>48</v>
      </c>
      <c r="F2036" s="10" t="s">
        <v>2308</v>
      </c>
      <c r="G2036" s="10" t="s">
        <v>12</v>
      </c>
      <c r="H2036" t="s">
        <v>17</v>
      </c>
      <c r="I2036" s="10" t="s">
        <v>14</v>
      </c>
      <c r="J2036" s="10" t="s">
        <v>165</v>
      </c>
    </row>
    <row r="2037" spans="1:10" x14ac:dyDescent="0.3">
      <c r="A2037" s="10">
        <v>202781</v>
      </c>
      <c r="B2037" s="20">
        <v>45058</v>
      </c>
      <c r="C2037" s="10" t="s">
        <v>887</v>
      </c>
      <c r="D2037" s="21">
        <v>100000</v>
      </c>
      <c r="E2037" s="10" t="s">
        <v>48</v>
      </c>
      <c r="F2037" s="10" t="s">
        <v>2308</v>
      </c>
      <c r="G2037" s="10" t="s">
        <v>12</v>
      </c>
      <c r="H2037" t="s">
        <v>17</v>
      </c>
      <c r="I2037" s="10" t="s">
        <v>14</v>
      </c>
      <c r="J2037" s="10" t="s">
        <v>221</v>
      </c>
    </row>
    <row r="2038" spans="1:10" x14ac:dyDescent="0.3">
      <c r="A2038" s="10">
        <v>202789</v>
      </c>
      <c r="B2038" s="20">
        <v>45058</v>
      </c>
      <c r="C2038" s="10" t="s">
        <v>546</v>
      </c>
      <c r="D2038" s="21">
        <v>2500</v>
      </c>
      <c r="E2038" s="10" t="s">
        <v>10</v>
      </c>
      <c r="F2038" s="10" t="s">
        <v>2311</v>
      </c>
      <c r="G2038" s="10" t="s">
        <v>12</v>
      </c>
      <c r="H2038" t="s">
        <v>17</v>
      </c>
      <c r="I2038" s="10" t="s">
        <v>14</v>
      </c>
      <c r="J2038" s="10" t="s">
        <v>547</v>
      </c>
    </row>
    <row r="2039" spans="1:10" x14ac:dyDescent="0.3">
      <c r="A2039" s="10">
        <v>202795</v>
      </c>
      <c r="B2039" s="20">
        <v>45058</v>
      </c>
      <c r="C2039" s="10" t="s">
        <v>164</v>
      </c>
      <c r="D2039" s="21">
        <v>3000</v>
      </c>
      <c r="E2039" s="10" t="s">
        <v>10</v>
      </c>
      <c r="F2039" s="10" t="s">
        <v>2307</v>
      </c>
      <c r="G2039" s="10" t="s">
        <v>12</v>
      </c>
      <c r="H2039" t="s">
        <v>17</v>
      </c>
      <c r="I2039" s="10" t="s">
        <v>14</v>
      </c>
      <c r="J2039" s="10" t="s">
        <v>165</v>
      </c>
    </row>
    <row r="2040" spans="1:10" x14ac:dyDescent="0.3">
      <c r="A2040" s="10">
        <v>202793</v>
      </c>
      <c r="B2040" s="20">
        <v>45058</v>
      </c>
      <c r="C2040" s="10" t="s">
        <v>166</v>
      </c>
      <c r="D2040" s="21">
        <v>2000</v>
      </c>
      <c r="E2040" s="10" t="s">
        <v>10</v>
      </c>
      <c r="F2040" s="10" t="s">
        <v>2307</v>
      </c>
      <c r="G2040" s="10" t="s">
        <v>12</v>
      </c>
      <c r="H2040" t="s">
        <v>17</v>
      </c>
      <c r="I2040" s="10" t="s">
        <v>14</v>
      </c>
      <c r="J2040" s="10" t="s">
        <v>85</v>
      </c>
    </row>
    <row r="2041" spans="1:10" x14ac:dyDescent="0.3">
      <c r="A2041" s="10">
        <v>202794</v>
      </c>
      <c r="B2041" s="20">
        <v>45058</v>
      </c>
      <c r="C2041" s="10" t="s">
        <v>163</v>
      </c>
      <c r="D2041" s="21">
        <v>5000</v>
      </c>
      <c r="E2041" s="10" t="s">
        <v>10</v>
      </c>
      <c r="F2041" s="10" t="s">
        <v>2307</v>
      </c>
      <c r="G2041" s="10" t="s">
        <v>12</v>
      </c>
      <c r="H2041" t="s">
        <v>17</v>
      </c>
      <c r="I2041" s="10" t="s">
        <v>14</v>
      </c>
      <c r="J2041" s="10" t="s">
        <v>22</v>
      </c>
    </row>
    <row r="2042" spans="1:10" x14ac:dyDescent="0.3">
      <c r="A2042" s="10">
        <v>202792</v>
      </c>
      <c r="B2042" s="20">
        <v>45058</v>
      </c>
      <c r="C2042" s="10" t="s">
        <v>161</v>
      </c>
      <c r="D2042" s="21">
        <v>2000</v>
      </c>
      <c r="E2042" s="10" t="s">
        <v>10</v>
      </c>
      <c r="F2042" s="10" t="s">
        <v>2307</v>
      </c>
      <c r="G2042" s="10" t="s">
        <v>88</v>
      </c>
      <c r="H2042" t="s">
        <v>17</v>
      </c>
      <c r="I2042" s="10" t="s">
        <v>14</v>
      </c>
      <c r="J2042" s="10" t="s">
        <v>162</v>
      </c>
    </row>
    <row r="2043" spans="1:10" x14ac:dyDescent="0.3">
      <c r="A2043" s="10">
        <v>202786</v>
      </c>
      <c r="B2043" s="20">
        <v>45058</v>
      </c>
      <c r="C2043" s="10" t="s">
        <v>352</v>
      </c>
      <c r="D2043" s="21">
        <v>4000</v>
      </c>
      <c r="E2043" s="10" t="s">
        <v>10</v>
      </c>
      <c r="F2043" s="10" t="s">
        <v>2318</v>
      </c>
      <c r="G2043" s="10" t="s">
        <v>12</v>
      </c>
      <c r="H2043" t="s">
        <v>17</v>
      </c>
      <c r="I2043" s="10" t="s">
        <v>14</v>
      </c>
      <c r="J2043" s="10" t="s">
        <v>24</v>
      </c>
    </row>
    <row r="2044" spans="1:10" x14ac:dyDescent="0.3">
      <c r="A2044" s="10">
        <v>202785</v>
      </c>
      <c r="B2044" s="20">
        <v>45058</v>
      </c>
      <c r="C2044" s="10" t="s">
        <v>352</v>
      </c>
      <c r="D2044" s="21">
        <v>5000</v>
      </c>
      <c r="E2044" s="10" t="s">
        <v>10</v>
      </c>
      <c r="F2044" s="10" t="s">
        <v>2318</v>
      </c>
      <c r="G2044" s="10" t="s">
        <v>12</v>
      </c>
      <c r="H2044" t="s">
        <v>13</v>
      </c>
      <c r="I2044" s="10" t="s">
        <v>14</v>
      </c>
      <c r="J2044" s="10" t="s">
        <v>85</v>
      </c>
    </row>
    <row r="2045" spans="1:10" x14ac:dyDescent="0.3">
      <c r="A2045" s="10">
        <v>202796</v>
      </c>
      <c r="B2045" s="20">
        <v>45058</v>
      </c>
      <c r="C2045" s="10" t="s">
        <v>72</v>
      </c>
      <c r="D2045" s="21">
        <v>5000</v>
      </c>
      <c r="E2045" s="10" t="s">
        <v>10</v>
      </c>
      <c r="F2045" s="10" t="s">
        <v>2307</v>
      </c>
      <c r="G2045" s="10" t="s">
        <v>12</v>
      </c>
      <c r="H2045" t="s">
        <v>17</v>
      </c>
      <c r="I2045" s="10" t="s">
        <v>14</v>
      </c>
      <c r="J2045" s="10" t="s">
        <v>85</v>
      </c>
    </row>
    <row r="2046" spans="1:10" x14ac:dyDescent="0.3">
      <c r="A2046" s="10">
        <v>202797</v>
      </c>
      <c r="B2046" s="20">
        <v>45058</v>
      </c>
      <c r="C2046" s="10" t="s">
        <v>72</v>
      </c>
      <c r="D2046" s="21">
        <v>5000</v>
      </c>
      <c r="E2046" s="10" t="s">
        <v>10</v>
      </c>
      <c r="F2046" s="10" t="s">
        <v>2307</v>
      </c>
      <c r="G2046" s="10" t="s">
        <v>12</v>
      </c>
      <c r="H2046" t="s">
        <v>17</v>
      </c>
      <c r="I2046" s="10" t="s">
        <v>14</v>
      </c>
      <c r="J2046" s="10" t="s">
        <v>167</v>
      </c>
    </row>
    <row r="2047" spans="1:10" x14ac:dyDescent="0.3">
      <c r="A2047" s="10">
        <v>202812</v>
      </c>
      <c r="B2047" s="20">
        <v>45061</v>
      </c>
      <c r="C2047" s="10" t="s">
        <v>548</v>
      </c>
      <c r="D2047" s="21">
        <v>3000</v>
      </c>
      <c r="E2047" s="10" t="s">
        <v>10</v>
      </c>
      <c r="F2047" s="10" t="s">
        <v>2311</v>
      </c>
      <c r="G2047" s="10" t="s">
        <v>12</v>
      </c>
      <c r="H2047" t="s">
        <v>17</v>
      </c>
      <c r="I2047" s="10" t="s">
        <v>14</v>
      </c>
      <c r="J2047" s="10" t="s">
        <v>399</v>
      </c>
    </row>
    <row r="2048" spans="1:10" x14ac:dyDescent="0.3">
      <c r="A2048" s="10">
        <v>202810</v>
      </c>
      <c r="B2048" s="20">
        <v>45061</v>
      </c>
      <c r="C2048" s="10" t="s">
        <v>548</v>
      </c>
      <c r="D2048" s="21">
        <v>2500</v>
      </c>
      <c r="E2048" s="10" t="s">
        <v>10</v>
      </c>
      <c r="F2048" s="10" t="s">
        <v>2311</v>
      </c>
      <c r="G2048" s="10" t="s">
        <v>12</v>
      </c>
      <c r="H2048" t="s">
        <v>17</v>
      </c>
      <c r="I2048" s="10" t="s">
        <v>14</v>
      </c>
      <c r="J2048" s="10" t="s">
        <v>40</v>
      </c>
    </row>
    <row r="2049" spans="1:10" x14ac:dyDescent="0.3">
      <c r="A2049" s="10">
        <v>202813</v>
      </c>
      <c r="B2049" s="20">
        <v>45061</v>
      </c>
      <c r="C2049" s="10" t="s">
        <v>441</v>
      </c>
      <c r="D2049" s="21">
        <v>50000</v>
      </c>
      <c r="E2049" s="10" t="s">
        <v>48</v>
      </c>
      <c r="F2049" s="10" t="s">
        <v>2329</v>
      </c>
      <c r="G2049" s="10" t="s">
        <v>12</v>
      </c>
      <c r="H2049" t="s">
        <v>17</v>
      </c>
      <c r="I2049" s="10" t="s">
        <v>14</v>
      </c>
      <c r="J2049" s="10" t="s">
        <v>40</v>
      </c>
    </row>
    <row r="2050" spans="1:10" x14ac:dyDescent="0.3">
      <c r="A2050" s="10">
        <v>202798</v>
      </c>
      <c r="B2050" s="20">
        <v>45061</v>
      </c>
      <c r="C2050" s="10" t="s">
        <v>545</v>
      </c>
      <c r="D2050" s="21">
        <v>2500</v>
      </c>
      <c r="E2050" s="10" t="s">
        <v>10</v>
      </c>
      <c r="F2050" s="10" t="s">
        <v>2311</v>
      </c>
      <c r="G2050" s="10" t="s">
        <v>12</v>
      </c>
      <c r="H2050" t="s">
        <v>17</v>
      </c>
      <c r="I2050" s="10" t="s">
        <v>14</v>
      </c>
      <c r="J2050" s="10" t="s">
        <v>209</v>
      </c>
    </row>
    <row r="2051" spans="1:10" x14ac:dyDescent="0.3">
      <c r="A2051" s="10">
        <v>202811</v>
      </c>
      <c r="B2051" s="20">
        <v>45061</v>
      </c>
      <c r="C2051" s="10" t="s">
        <v>548</v>
      </c>
      <c r="D2051" s="21">
        <v>2500</v>
      </c>
      <c r="E2051" s="10" t="s">
        <v>10</v>
      </c>
      <c r="F2051" s="10" t="s">
        <v>2311</v>
      </c>
      <c r="G2051" s="10" t="s">
        <v>12</v>
      </c>
      <c r="H2051" t="s">
        <v>17</v>
      </c>
      <c r="I2051" s="10" t="s">
        <v>14</v>
      </c>
      <c r="J2051" s="10" t="s">
        <v>549</v>
      </c>
    </row>
    <row r="2052" spans="1:10" x14ac:dyDescent="0.3">
      <c r="A2052" s="10">
        <v>202804</v>
      </c>
      <c r="B2052" s="20">
        <v>45061</v>
      </c>
      <c r="C2052" s="10" t="s">
        <v>656</v>
      </c>
      <c r="D2052" s="21">
        <v>5000</v>
      </c>
      <c r="E2052" s="10" t="s">
        <v>10</v>
      </c>
      <c r="F2052" s="10" t="s">
        <v>2309</v>
      </c>
      <c r="G2052" s="10" t="s">
        <v>12</v>
      </c>
      <c r="H2052" t="s">
        <v>17</v>
      </c>
      <c r="I2052" s="10" t="s">
        <v>14</v>
      </c>
      <c r="J2052" s="10" t="s">
        <v>737</v>
      </c>
    </row>
    <row r="2053" spans="1:10" x14ac:dyDescent="0.3">
      <c r="A2053" s="10">
        <v>202805</v>
      </c>
      <c r="B2053" s="20">
        <v>45061</v>
      </c>
      <c r="C2053" s="10" t="s">
        <v>656</v>
      </c>
      <c r="D2053" s="21">
        <v>3000</v>
      </c>
      <c r="E2053" s="10" t="s">
        <v>10</v>
      </c>
      <c r="F2053" s="10" t="s">
        <v>2309</v>
      </c>
      <c r="G2053" s="10" t="s">
        <v>12</v>
      </c>
      <c r="H2053" t="s">
        <v>13</v>
      </c>
      <c r="I2053" s="10" t="s">
        <v>14</v>
      </c>
      <c r="J2053" s="10" t="s">
        <v>258</v>
      </c>
    </row>
    <row r="2054" spans="1:10" x14ac:dyDescent="0.3">
      <c r="A2054" s="10">
        <v>202806</v>
      </c>
      <c r="B2054" s="20">
        <v>45061</v>
      </c>
      <c r="C2054" s="10" t="s">
        <v>613</v>
      </c>
      <c r="D2054" s="21">
        <v>5000</v>
      </c>
      <c r="E2054" s="10" t="s">
        <v>10</v>
      </c>
      <c r="F2054" s="10" t="s">
        <v>2309</v>
      </c>
      <c r="G2054" s="10" t="s">
        <v>12</v>
      </c>
      <c r="H2054" t="s">
        <v>17</v>
      </c>
      <c r="I2054" s="10" t="s">
        <v>14</v>
      </c>
      <c r="J2054" s="10" t="s">
        <v>36</v>
      </c>
    </row>
    <row r="2055" spans="1:10" x14ac:dyDescent="0.3">
      <c r="A2055" s="10">
        <v>202803</v>
      </c>
      <c r="B2055" s="20">
        <v>45061</v>
      </c>
      <c r="C2055" s="10" t="s">
        <v>656</v>
      </c>
      <c r="D2055" s="21">
        <v>10000</v>
      </c>
      <c r="E2055" s="10" t="s">
        <v>10</v>
      </c>
      <c r="F2055" s="10" t="s">
        <v>2309</v>
      </c>
      <c r="G2055" s="10" t="s">
        <v>12</v>
      </c>
      <c r="H2055" t="s">
        <v>17</v>
      </c>
      <c r="I2055" s="10" t="s">
        <v>14</v>
      </c>
      <c r="J2055" s="10" t="s">
        <v>27</v>
      </c>
    </row>
    <row r="2056" spans="1:10" x14ac:dyDescent="0.3">
      <c r="A2056" s="10">
        <v>202819</v>
      </c>
      <c r="B2056" s="20">
        <v>45061</v>
      </c>
      <c r="C2056" s="10" t="s">
        <v>173</v>
      </c>
      <c r="D2056" s="21">
        <v>3000</v>
      </c>
      <c r="E2056" s="10" t="s">
        <v>10</v>
      </c>
      <c r="F2056" s="10" t="s">
        <v>2307</v>
      </c>
      <c r="G2056" s="10" t="s">
        <v>88</v>
      </c>
      <c r="H2056" t="s">
        <v>17</v>
      </c>
      <c r="I2056" s="10" t="s">
        <v>14</v>
      </c>
      <c r="J2056" s="10" t="s">
        <v>174</v>
      </c>
    </row>
    <row r="2057" spans="1:10" x14ac:dyDescent="0.3">
      <c r="A2057" s="10">
        <v>202820</v>
      </c>
      <c r="B2057" s="20">
        <v>45061</v>
      </c>
      <c r="C2057" s="10" t="s">
        <v>173</v>
      </c>
      <c r="D2057" s="21">
        <v>3000</v>
      </c>
      <c r="E2057" s="10" t="s">
        <v>10</v>
      </c>
      <c r="F2057" s="10" t="s">
        <v>2307</v>
      </c>
      <c r="G2057" s="10" t="s">
        <v>88</v>
      </c>
      <c r="H2057" t="s">
        <v>17</v>
      </c>
      <c r="I2057" s="10" t="s">
        <v>14</v>
      </c>
      <c r="J2057" s="10" t="s">
        <v>175</v>
      </c>
    </row>
    <row r="2058" spans="1:10" x14ac:dyDescent="0.3">
      <c r="A2058" s="10">
        <v>202821</v>
      </c>
      <c r="B2058" s="20">
        <v>45061</v>
      </c>
      <c r="C2058" s="10" t="s">
        <v>172</v>
      </c>
      <c r="D2058" s="21">
        <v>5000</v>
      </c>
      <c r="E2058" s="10" t="s">
        <v>10</v>
      </c>
      <c r="F2058" s="10" t="s">
        <v>2307</v>
      </c>
      <c r="G2058" s="10" t="s">
        <v>12</v>
      </c>
      <c r="H2058" t="s">
        <v>17</v>
      </c>
      <c r="I2058" s="10" t="s">
        <v>14</v>
      </c>
      <c r="J2058" s="10" t="s">
        <v>80</v>
      </c>
    </row>
    <row r="2059" spans="1:10" x14ac:dyDescent="0.3">
      <c r="A2059" s="10">
        <v>202800</v>
      </c>
      <c r="B2059" s="20">
        <v>45061</v>
      </c>
      <c r="C2059" s="10" t="s">
        <v>170</v>
      </c>
      <c r="D2059" s="21">
        <v>1500</v>
      </c>
      <c r="E2059" s="10" t="s">
        <v>10</v>
      </c>
      <c r="F2059" s="10" t="s">
        <v>2307</v>
      </c>
      <c r="G2059" s="10" t="s">
        <v>12</v>
      </c>
      <c r="H2059" t="s">
        <v>13</v>
      </c>
      <c r="I2059" s="10" t="s">
        <v>14</v>
      </c>
      <c r="J2059" s="10" t="s">
        <v>171</v>
      </c>
    </row>
    <row r="2060" spans="1:10" x14ac:dyDescent="0.3">
      <c r="A2060" s="10">
        <v>202799</v>
      </c>
      <c r="B2060" s="20">
        <v>45061</v>
      </c>
      <c r="C2060" s="10" t="s">
        <v>168</v>
      </c>
      <c r="D2060" s="21">
        <v>2000</v>
      </c>
      <c r="E2060" s="10" t="s">
        <v>10</v>
      </c>
      <c r="F2060" s="10" t="s">
        <v>2307</v>
      </c>
      <c r="G2060" s="10" t="s">
        <v>12</v>
      </c>
      <c r="H2060" t="s">
        <v>13</v>
      </c>
      <c r="I2060" s="10" t="s">
        <v>14</v>
      </c>
      <c r="J2060" s="10" t="s">
        <v>169</v>
      </c>
    </row>
    <row r="2061" spans="1:10" x14ac:dyDescent="0.3">
      <c r="A2061" s="10">
        <v>202809</v>
      </c>
      <c r="B2061" s="20">
        <v>45061</v>
      </c>
      <c r="C2061" s="10" t="s">
        <v>345</v>
      </c>
      <c r="D2061" s="21">
        <v>5000</v>
      </c>
      <c r="E2061" s="10" t="s">
        <v>10</v>
      </c>
      <c r="F2061" s="10" t="s">
        <v>2318</v>
      </c>
      <c r="G2061" s="10" t="s">
        <v>12</v>
      </c>
      <c r="H2061" t="s">
        <v>17</v>
      </c>
      <c r="I2061" s="10" t="s">
        <v>14</v>
      </c>
      <c r="J2061" s="10" t="s">
        <v>85</v>
      </c>
    </row>
    <row r="2062" spans="1:10" x14ac:dyDescent="0.3">
      <c r="A2062" s="10">
        <v>202802</v>
      </c>
      <c r="B2062" s="20">
        <v>45061</v>
      </c>
      <c r="C2062" s="10" t="s">
        <v>351</v>
      </c>
      <c r="D2062" s="21">
        <v>2500</v>
      </c>
      <c r="E2062" s="10" t="s">
        <v>10</v>
      </c>
      <c r="F2062" s="10" t="s">
        <v>2318</v>
      </c>
      <c r="G2062" s="10" t="s">
        <v>12</v>
      </c>
      <c r="H2062" t="s">
        <v>13</v>
      </c>
      <c r="I2062" s="10" t="s">
        <v>14</v>
      </c>
      <c r="J2062" s="10" t="s">
        <v>306</v>
      </c>
    </row>
    <row r="2063" spans="1:10" x14ac:dyDescent="0.3">
      <c r="A2063" s="10">
        <v>202825</v>
      </c>
      <c r="B2063" s="20">
        <v>45061</v>
      </c>
      <c r="C2063" s="10" t="s">
        <v>437</v>
      </c>
      <c r="D2063" s="21">
        <v>4000</v>
      </c>
      <c r="E2063" s="10" t="s">
        <v>48</v>
      </c>
      <c r="F2063" s="10" t="s">
        <v>2329</v>
      </c>
      <c r="G2063" s="10" t="s">
        <v>12</v>
      </c>
      <c r="H2063" t="s">
        <v>17</v>
      </c>
      <c r="I2063" s="10" t="s">
        <v>14</v>
      </c>
      <c r="J2063" s="10" t="s">
        <v>438</v>
      </c>
    </row>
    <row r="2064" spans="1:10" x14ac:dyDescent="0.3">
      <c r="A2064" s="10">
        <v>202801</v>
      </c>
      <c r="B2064" s="20">
        <v>45061</v>
      </c>
      <c r="C2064" s="10" t="s">
        <v>351</v>
      </c>
      <c r="D2064" s="21">
        <v>2500</v>
      </c>
      <c r="E2064" s="10" t="s">
        <v>10</v>
      </c>
      <c r="F2064" s="10" t="s">
        <v>2318</v>
      </c>
      <c r="G2064" s="10" t="s">
        <v>12</v>
      </c>
      <c r="H2064" t="s">
        <v>13</v>
      </c>
      <c r="I2064" s="10" t="s">
        <v>14</v>
      </c>
      <c r="J2064" s="10" t="s">
        <v>85</v>
      </c>
    </row>
    <row r="2065" spans="1:10" x14ac:dyDescent="0.3">
      <c r="A2065" s="10">
        <v>202808</v>
      </c>
      <c r="B2065" s="20">
        <v>45061</v>
      </c>
      <c r="C2065" s="10" t="s">
        <v>349</v>
      </c>
      <c r="D2065" s="21">
        <v>5000</v>
      </c>
      <c r="E2065" s="10" t="s">
        <v>10</v>
      </c>
      <c r="F2065" s="10" t="s">
        <v>2318</v>
      </c>
      <c r="G2065" s="10" t="s">
        <v>12</v>
      </c>
      <c r="H2065" t="s">
        <v>17</v>
      </c>
      <c r="I2065" s="10" t="s">
        <v>14</v>
      </c>
      <c r="J2065" s="10" t="s">
        <v>85</v>
      </c>
    </row>
    <row r="2066" spans="1:10" x14ac:dyDescent="0.3">
      <c r="A2066" s="10">
        <v>202807</v>
      </c>
      <c r="B2066" s="20">
        <v>45061</v>
      </c>
      <c r="C2066" s="10" t="s">
        <v>350</v>
      </c>
      <c r="D2066" s="21">
        <v>5000</v>
      </c>
      <c r="E2066" s="10" t="s">
        <v>10</v>
      </c>
      <c r="F2066" s="10" t="s">
        <v>2318</v>
      </c>
      <c r="G2066" s="10" t="s">
        <v>12</v>
      </c>
      <c r="H2066" t="s">
        <v>17</v>
      </c>
      <c r="I2066" s="10" t="s">
        <v>14</v>
      </c>
      <c r="J2066" s="10" t="s">
        <v>85</v>
      </c>
    </row>
    <row r="2067" spans="1:10" x14ac:dyDescent="0.3">
      <c r="A2067" s="10">
        <v>202828</v>
      </c>
      <c r="B2067" s="20">
        <v>45062</v>
      </c>
      <c r="C2067" s="10" t="s">
        <v>741</v>
      </c>
      <c r="D2067" s="21">
        <v>5000</v>
      </c>
      <c r="E2067" s="10" t="s">
        <v>10</v>
      </c>
      <c r="F2067" s="10" t="s">
        <v>2309</v>
      </c>
      <c r="G2067" s="10" t="s">
        <v>12</v>
      </c>
      <c r="H2067" t="s">
        <v>13</v>
      </c>
      <c r="I2067" s="10" t="s">
        <v>14</v>
      </c>
      <c r="J2067" s="10" t="s">
        <v>85</v>
      </c>
    </row>
    <row r="2068" spans="1:10" x14ac:dyDescent="0.3">
      <c r="A2068" s="10">
        <v>202827</v>
      </c>
      <c r="B2068" s="20">
        <v>45062</v>
      </c>
      <c r="C2068" s="10" t="s">
        <v>731</v>
      </c>
      <c r="D2068" s="21">
        <v>5000</v>
      </c>
      <c r="E2068" s="10" t="s">
        <v>10</v>
      </c>
      <c r="F2068" s="10" t="s">
        <v>2309</v>
      </c>
      <c r="G2068" s="10" t="s">
        <v>12</v>
      </c>
      <c r="H2068" t="s">
        <v>17</v>
      </c>
      <c r="I2068" s="10" t="s">
        <v>14</v>
      </c>
      <c r="J2068" s="10" t="s">
        <v>27</v>
      </c>
    </row>
    <row r="2069" spans="1:10" x14ac:dyDescent="0.3">
      <c r="A2069" s="10">
        <v>202818</v>
      </c>
      <c r="B2069" s="20">
        <v>45062</v>
      </c>
      <c r="C2069" s="10" t="s">
        <v>740</v>
      </c>
      <c r="D2069" s="21">
        <v>2000</v>
      </c>
      <c r="E2069" s="10" t="s">
        <v>10</v>
      </c>
      <c r="F2069" s="10" t="s">
        <v>2309</v>
      </c>
      <c r="G2069" s="10" t="s">
        <v>12</v>
      </c>
      <c r="H2069" t="s">
        <v>13</v>
      </c>
      <c r="I2069" s="10" t="s">
        <v>14</v>
      </c>
      <c r="J2069" s="10" t="s">
        <v>258</v>
      </c>
    </row>
    <row r="2070" spans="1:10" x14ac:dyDescent="0.3">
      <c r="A2070" s="10">
        <v>202816</v>
      </c>
      <c r="B2070" s="20">
        <v>45062</v>
      </c>
      <c r="C2070" s="10" t="s">
        <v>744</v>
      </c>
      <c r="D2070" s="21">
        <v>2000</v>
      </c>
      <c r="E2070" s="10" t="s">
        <v>10</v>
      </c>
      <c r="F2070" s="10" t="s">
        <v>2309</v>
      </c>
      <c r="G2070" s="10" t="s">
        <v>12</v>
      </c>
      <c r="H2070" t="s">
        <v>17</v>
      </c>
      <c r="I2070" s="10" t="s">
        <v>14</v>
      </c>
      <c r="J2070" s="10" t="s">
        <v>27</v>
      </c>
    </row>
    <row r="2071" spans="1:10" x14ac:dyDescent="0.3">
      <c r="A2071" s="10">
        <v>202814</v>
      </c>
      <c r="B2071" s="20">
        <v>45062</v>
      </c>
      <c r="C2071" s="10" t="s">
        <v>738</v>
      </c>
      <c r="D2071" s="21">
        <v>2500</v>
      </c>
      <c r="E2071" s="10" t="s">
        <v>10</v>
      </c>
      <c r="F2071" s="10" t="s">
        <v>2309</v>
      </c>
      <c r="G2071" s="10" t="s">
        <v>88</v>
      </c>
      <c r="H2071" t="s">
        <v>17</v>
      </c>
      <c r="I2071" s="10" t="s">
        <v>14</v>
      </c>
      <c r="J2071" s="10" t="s">
        <v>743</v>
      </c>
    </row>
    <row r="2072" spans="1:10" x14ac:dyDescent="0.3">
      <c r="A2072" s="10">
        <v>202826</v>
      </c>
      <c r="B2072" s="20">
        <v>45062</v>
      </c>
      <c r="C2072" s="10" t="s">
        <v>740</v>
      </c>
      <c r="D2072" s="21">
        <v>2000</v>
      </c>
      <c r="E2072" s="10" t="s">
        <v>10</v>
      </c>
      <c r="F2072" s="10" t="s">
        <v>2309</v>
      </c>
      <c r="G2072" s="10" t="s">
        <v>12</v>
      </c>
      <c r="H2072" t="s">
        <v>17</v>
      </c>
      <c r="I2072" s="10" t="s">
        <v>14</v>
      </c>
      <c r="J2072" s="10" t="s">
        <v>27</v>
      </c>
    </row>
    <row r="2073" spans="1:10" x14ac:dyDescent="0.3">
      <c r="A2073" s="10">
        <v>202822</v>
      </c>
      <c r="B2073" s="20">
        <v>45062</v>
      </c>
      <c r="C2073" s="10" t="s">
        <v>437</v>
      </c>
      <c r="D2073" s="21">
        <v>3000</v>
      </c>
      <c r="E2073" s="10" t="s">
        <v>10</v>
      </c>
      <c r="F2073" s="10" t="s">
        <v>2329</v>
      </c>
      <c r="G2073" s="10" t="s">
        <v>12</v>
      </c>
      <c r="H2073" t="s">
        <v>17</v>
      </c>
      <c r="I2073" s="10" t="s">
        <v>14</v>
      </c>
      <c r="J2073" s="10" t="s">
        <v>40</v>
      </c>
    </row>
    <row r="2074" spans="1:10" x14ac:dyDescent="0.3">
      <c r="A2074" s="10">
        <v>202831</v>
      </c>
      <c r="B2074" s="20">
        <v>45062</v>
      </c>
      <c r="C2074" s="10" t="s">
        <v>439</v>
      </c>
      <c r="D2074" s="21">
        <v>5000</v>
      </c>
      <c r="E2074" s="10" t="s">
        <v>48</v>
      </c>
      <c r="F2074" s="10" t="s">
        <v>2329</v>
      </c>
      <c r="G2074" s="10" t="s">
        <v>12</v>
      </c>
      <c r="H2074" t="s">
        <v>17</v>
      </c>
      <c r="I2074" s="10" t="s">
        <v>14</v>
      </c>
      <c r="J2074" s="10" t="s">
        <v>440</v>
      </c>
    </row>
    <row r="2075" spans="1:10" x14ac:dyDescent="0.3">
      <c r="A2075" s="10">
        <v>202829</v>
      </c>
      <c r="B2075" s="20">
        <v>45062</v>
      </c>
      <c r="C2075" s="10" t="s">
        <v>346</v>
      </c>
      <c r="D2075" s="21">
        <v>5000</v>
      </c>
      <c r="E2075" s="10" t="s">
        <v>10</v>
      </c>
      <c r="F2075" s="10" t="s">
        <v>2318</v>
      </c>
      <c r="G2075" s="10" t="s">
        <v>12</v>
      </c>
      <c r="H2075" t="s">
        <v>17</v>
      </c>
      <c r="I2075" s="10" t="s">
        <v>14</v>
      </c>
      <c r="J2075" s="10" t="s">
        <v>347</v>
      </c>
    </row>
    <row r="2076" spans="1:10" x14ac:dyDescent="0.3">
      <c r="A2076" s="10">
        <v>202830</v>
      </c>
      <c r="B2076" s="20">
        <v>45062</v>
      </c>
      <c r="C2076" s="10" t="s">
        <v>346</v>
      </c>
      <c r="D2076" s="21">
        <v>5000</v>
      </c>
      <c r="E2076" s="10" t="s">
        <v>10</v>
      </c>
      <c r="F2076" s="10" t="s">
        <v>2318</v>
      </c>
      <c r="G2076" s="10" t="s">
        <v>12</v>
      </c>
      <c r="H2076" t="s">
        <v>17</v>
      </c>
      <c r="I2076" s="10" t="s">
        <v>14</v>
      </c>
      <c r="J2076" s="10" t="s">
        <v>348</v>
      </c>
    </row>
    <row r="2077" spans="1:10" x14ac:dyDescent="0.3">
      <c r="A2077" s="10">
        <v>202815</v>
      </c>
      <c r="B2077" s="20">
        <v>45062</v>
      </c>
      <c r="C2077" s="10" t="s">
        <v>738</v>
      </c>
      <c r="D2077" s="21">
        <v>2500</v>
      </c>
      <c r="E2077" s="10" t="s">
        <v>10</v>
      </c>
      <c r="F2077" s="10" t="s">
        <v>2309</v>
      </c>
      <c r="G2077" s="10" t="s">
        <v>88</v>
      </c>
      <c r="H2077" t="s">
        <v>17</v>
      </c>
      <c r="I2077" s="10" t="s">
        <v>14</v>
      </c>
      <c r="J2077" s="10" t="s">
        <v>36</v>
      </c>
    </row>
    <row r="2078" spans="1:10" x14ac:dyDescent="0.3">
      <c r="A2078" s="10">
        <v>202817</v>
      </c>
      <c r="B2078" s="20">
        <v>45062</v>
      </c>
      <c r="C2078" s="10" t="s">
        <v>739</v>
      </c>
      <c r="D2078" s="21">
        <v>1000</v>
      </c>
      <c r="E2078" s="10" t="s">
        <v>10</v>
      </c>
      <c r="F2078" s="10" t="s">
        <v>2309</v>
      </c>
      <c r="G2078" s="10" t="s">
        <v>12</v>
      </c>
      <c r="H2078" t="s">
        <v>17</v>
      </c>
      <c r="I2078" s="10" t="s">
        <v>14</v>
      </c>
      <c r="J2078" s="10" t="s">
        <v>726</v>
      </c>
    </row>
    <row r="2079" spans="1:10" x14ac:dyDescent="0.3">
      <c r="A2079" s="10">
        <v>202824</v>
      </c>
      <c r="B2079" s="20">
        <v>45062</v>
      </c>
      <c r="C2079" s="10" t="s">
        <v>437</v>
      </c>
      <c r="D2079" s="21">
        <v>4000</v>
      </c>
      <c r="E2079" s="10" t="s">
        <v>10</v>
      </c>
      <c r="F2079" s="10" t="s">
        <v>2329</v>
      </c>
      <c r="G2079" s="10" t="s">
        <v>12</v>
      </c>
      <c r="H2079" t="s">
        <v>17</v>
      </c>
      <c r="I2079" s="10" t="s">
        <v>14</v>
      </c>
      <c r="J2079" s="10" t="s">
        <v>222</v>
      </c>
    </row>
    <row r="2080" spans="1:10" x14ac:dyDescent="0.3">
      <c r="A2080" s="10">
        <v>202823</v>
      </c>
      <c r="B2080" s="20">
        <v>45062</v>
      </c>
      <c r="C2080" s="10" t="s">
        <v>437</v>
      </c>
      <c r="D2080" s="21">
        <v>3000</v>
      </c>
      <c r="E2080" s="10" t="s">
        <v>10</v>
      </c>
      <c r="F2080" s="10" t="s">
        <v>2329</v>
      </c>
      <c r="G2080" s="10" t="s">
        <v>12</v>
      </c>
      <c r="H2080" t="s">
        <v>17</v>
      </c>
      <c r="I2080" s="10" t="s">
        <v>14</v>
      </c>
      <c r="J2080" s="10" t="s">
        <v>432</v>
      </c>
    </row>
    <row r="2081" spans="1:10" x14ac:dyDescent="0.3">
      <c r="A2081" s="10">
        <v>202834</v>
      </c>
      <c r="B2081" s="20">
        <v>45063</v>
      </c>
      <c r="C2081" s="10" t="s">
        <v>745</v>
      </c>
      <c r="D2081" s="21">
        <v>50000</v>
      </c>
      <c r="E2081" s="10" t="s">
        <v>48</v>
      </c>
      <c r="F2081" s="10" t="s">
        <v>2309</v>
      </c>
      <c r="G2081" s="10" t="s">
        <v>88</v>
      </c>
      <c r="H2081" t="s">
        <v>17</v>
      </c>
      <c r="I2081" s="10" t="s">
        <v>14</v>
      </c>
      <c r="J2081" s="10" t="s">
        <v>85</v>
      </c>
    </row>
    <row r="2082" spans="1:10" x14ac:dyDescent="0.3">
      <c r="A2082" s="10">
        <v>202833</v>
      </c>
      <c r="B2082" s="20">
        <v>45063</v>
      </c>
      <c r="C2082" s="10" t="s">
        <v>745</v>
      </c>
      <c r="D2082" s="21">
        <v>50000</v>
      </c>
      <c r="E2082" s="10" t="s">
        <v>48</v>
      </c>
      <c r="F2082" s="10" t="s">
        <v>2309</v>
      </c>
      <c r="G2082" s="10" t="s">
        <v>88</v>
      </c>
      <c r="H2082" t="s">
        <v>17</v>
      </c>
      <c r="I2082" s="10" t="s">
        <v>14</v>
      </c>
      <c r="J2082" s="10" t="s">
        <v>27</v>
      </c>
    </row>
    <row r="2083" spans="1:10" x14ac:dyDescent="0.3">
      <c r="A2083" s="10">
        <v>202841</v>
      </c>
      <c r="B2083" s="20">
        <v>45063</v>
      </c>
      <c r="C2083" s="10" t="s">
        <v>848</v>
      </c>
      <c r="D2083" s="21">
        <v>10000</v>
      </c>
      <c r="E2083" s="10" t="s">
        <v>48</v>
      </c>
      <c r="F2083" s="10" t="s">
        <v>2317</v>
      </c>
      <c r="G2083" s="10" t="s">
        <v>12</v>
      </c>
      <c r="H2083" t="s">
        <v>17</v>
      </c>
      <c r="I2083" s="10" t="s">
        <v>14</v>
      </c>
      <c r="J2083" s="10" t="s">
        <v>814</v>
      </c>
    </row>
    <row r="2084" spans="1:10" x14ac:dyDescent="0.3">
      <c r="A2084" s="10">
        <v>202832</v>
      </c>
      <c r="B2084" s="20">
        <v>45063</v>
      </c>
      <c r="C2084" s="10" t="s">
        <v>850</v>
      </c>
      <c r="D2084" s="21">
        <v>11000</v>
      </c>
      <c r="E2084" s="10" t="s">
        <v>48</v>
      </c>
      <c r="F2084" s="10" t="s">
        <v>2317</v>
      </c>
      <c r="G2084" s="10" t="s">
        <v>88</v>
      </c>
      <c r="H2084" t="s">
        <v>17</v>
      </c>
      <c r="I2084" s="10" t="s">
        <v>14</v>
      </c>
      <c r="J2084" s="10" t="s">
        <v>814</v>
      </c>
    </row>
    <row r="2085" spans="1:10" x14ac:dyDescent="0.3">
      <c r="A2085" s="10">
        <v>202839</v>
      </c>
      <c r="B2085" s="20">
        <v>45063</v>
      </c>
      <c r="C2085" s="10" t="s">
        <v>176</v>
      </c>
      <c r="D2085" s="21">
        <v>3000</v>
      </c>
      <c r="E2085" s="10" t="s">
        <v>10</v>
      </c>
      <c r="F2085" s="10" t="s">
        <v>2307</v>
      </c>
      <c r="G2085" s="10" t="s">
        <v>12</v>
      </c>
      <c r="H2085" t="s">
        <v>17</v>
      </c>
      <c r="I2085" s="10" t="s">
        <v>14</v>
      </c>
      <c r="J2085" s="10" t="s">
        <v>178</v>
      </c>
    </row>
    <row r="2086" spans="1:10" x14ac:dyDescent="0.3">
      <c r="A2086" s="10">
        <v>202837</v>
      </c>
      <c r="B2086" s="20">
        <v>45063</v>
      </c>
      <c r="C2086" s="10" t="s">
        <v>176</v>
      </c>
      <c r="D2086" s="21">
        <v>5000</v>
      </c>
      <c r="E2086" s="10" t="s">
        <v>10</v>
      </c>
      <c r="F2086" s="10" t="s">
        <v>2307</v>
      </c>
      <c r="G2086" s="10" t="s">
        <v>12</v>
      </c>
      <c r="H2086" t="s">
        <v>17</v>
      </c>
      <c r="I2086" s="10" t="s">
        <v>14</v>
      </c>
      <c r="J2086" s="10" t="s">
        <v>85</v>
      </c>
    </row>
    <row r="2087" spans="1:10" x14ac:dyDescent="0.3">
      <c r="A2087" s="10">
        <v>202838</v>
      </c>
      <c r="B2087" s="20">
        <v>45063</v>
      </c>
      <c r="C2087" s="10" t="s">
        <v>176</v>
      </c>
      <c r="D2087" s="21">
        <v>2000</v>
      </c>
      <c r="E2087" s="10" t="s">
        <v>10</v>
      </c>
      <c r="F2087" s="10" t="s">
        <v>2307</v>
      </c>
      <c r="G2087" s="10" t="s">
        <v>12</v>
      </c>
      <c r="H2087" t="s">
        <v>17</v>
      </c>
      <c r="I2087" s="10" t="s">
        <v>14</v>
      </c>
      <c r="J2087" s="10" t="s">
        <v>177</v>
      </c>
    </row>
    <row r="2088" spans="1:10" x14ac:dyDescent="0.3">
      <c r="A2088" s="10">
        <v>202836</v>
      </c>
      <c r="B2088" s="20">
        <v>45063</v>
      </c>
      <c r="C2088" s="10" t="s">
        <v>346</v>
      </c>
      <c r="D2088" s="21">
        <v>5000</v>
      </c>
      <c r="E2088" s="10" t="s">
        <v>10</v>
      </c>
      <c r="F2088" s="10" t="s">
        <v>2318</v>
      </c>
      <c r="G2088" s="10" t="s">
        <v>12</v>
      </c>
      <c r="H2088" t="s">
        <v>17</v>
      </c>
      <c r="I2088" s="10" t="s">
        <v>14</v>
      </c>
      <c r="J2088" s="10" t="s">
        <v>177</v>
      </c>
    </row>
    <row r="2089" spans="1:10" x14ac:dyDescent="0.3">
      <c r="A2089" s="10">
        <v>202835</v>
      </c>
      <c r="B2089" s="20">
        <v>45063</v>
      </c>
      <c r="C2089" s="10" t="s">
        <v>346</v>
      </c>
      <c r="D2089" s="21">
        <v>5000</v>
      </c>
      <c r="E2089" s="10" t="s">
        <v>10</v>
      </c>
      <c r="F2089" s="10" t="s">
        <v>2318</v>
      </c>
      <c r="G2089" s="10" t="s">
        <v>12</v>
      </c>
      <c r="H2089" t="s">
        <v>17</v>
      </c>
      <c r="I2089" s="10" t="s">
        <v>14</v>
      </c>
      <c r="J2089" s="10" t="s">
        <v>85</v>
      </c>
    </row>
    <row r="2090" spans="1:10" x14ac:dyDescent="0.3">
      <c r="A2090" s="10">
        <v>202840</v>
      </c>
      <c r="B2090" s="20">
        <v>45063</v>
      </c>
      <c r="C2090" s="10" t="s">
        <v>185</v>
      </c>
      <c r="D2090" s="21">
        <v>1000</v>
      </c>
      <c r="E2090" s="10" t="s">
        <v>10</v>
      </c>
      <c r="F2090" s="10" t="s">
        <v>2307</v>
      </c>
      <c r="G2090" s="10" t="s">
        <v>12</v>
      </c>
      <c r="H2090" t="s">
        <v>17</v>
      </c>
      <c r="I2090" s="10" t="s">
        <v>14</v>
      </c>
      <c r="J2090" s="10" t="s">
        <v>85</v>
      </c>
    </row>
    <row r="2091" spans="1:10" x14ac:dyDescent="0.3">
      <c r="A2091" s="10">
        <v>202848</v>
      </c>
      <c r="B2091" s="20">
        <v>45064</v>
      </c>
      <c r="C2091" s="10" t="s">
        <v>742</v>
      </c>
      <c r="D2091" s="21">
        <v>5000</v>
      </c>
      <c r="E2091" s="10" t="s">
        <v>10</v>
      </c>
      <c r="F2091" s="10" t="s">
        <v>2309</v>
      </c>
      <c r="G2091" s="10" t="s">
        <v>12</v>
      </c>
      <c r="H2091" t="s">
        <v>17</v>
      </c>
      <c r="I2091" s="10" t="s">
        <v>14</v>
      </c>
      <c r="J2091" s="10" t="s">
        <v>35</v>
      </c>
    </row>
    <row r="2092" spans="1:10" x14ac:dyDescent="0.3">
      <c r="A2092" s="10">
        <v>202849</v>
      </c>
      <c r="B2092" s="20">
        <v>45064</v>
      </c>
      <c r="C2092" s="10" t="s">
        <v>742</v>
      </c>
      <c r="D2092" s="21">
        <v>5000</v>
      </c>
      <c r="E2092" s="10" t="s">
        <v>10</v>
      </c>
      <c r="F2092" s="10" t="s">
        <v>2309</v>
      </c>
      <c r="G2092" s="10" t="s">
        <v>12</v>
      </c>
      <c r="H2092" t="s">
        <v>17</v>
      </c>
      <c r="I2092" s="10" t="s">
        <v>14</v>
      </c>
      <c r="J2092" s="10" t="s">
        <v>614</v>
      </c>
    </row>
    <row r="2093" spans="1:10" x14ac:dyDescent="0.3">
      <c r="A2093" s="10">
        <v>202854</v>
      </c>
      <c r="B2093" s="20">
        <v>45064</v>
      </c>
      <c r="C2093" s="10" t="s">
        <v>498</v>
      </c>
      <c r="D2093" s="21">
        <v>6000</v>
      </c>
      <c r="E2093" s="10" t="s">
        <v>10</v>
      </c>
      <c r="F2093" s="10" t="s">
        <v>2311</v>
      </c>
      <c r="G2093" s="10" t="s">
        <v>12</v>
      </c>
      <c r="H2093" t="s">
        <v>17</v>
      </c>
      <c r="I2093" s="10" t="s">
        <v>14</v>
      </c>
      <c r="J2093" s="10" t="s">
        <v>522</v>
      </c>
    </row>
    <row r="2094" spans="1:10" x14ac:dyDescent="0.3">
      <c r="A2094" s="10">
        <v>202855</v>
      </c>
      <c r="B2094" s="20">
        <v>45064</v>
      </c>
      <c r="C2094" s="10" t="s">
        <v>527</v>
      </c>
      <c r="D2094" s="21">
        <v>5000</v>
      </c>
      <c r="E2094" s="10" t="s">
        <v>10</v>
      </c>
      <c r="F2094" s="10" t="s">
        <v>2311</v>
      </c>
      <c r="G2094" s="10" t="s">
        <v>12</v>
      </c>
      <c r="H2094" t="s">
        <v>17</v>
      </c>
      <c r="I2094" s="10" t="s">
        <v>14</v>
      </c>
      <c r="J2094" s="10" t="s">
        <v>399</v>
      </c>
    </row>
    <row r="2095" spans="1:10" x14ac:dyDescent="0.3">
      <c r="A2095" s="10">
        <v>202852</v>
      </c>
      <c r="B2095" s="20">
        <v>45064</v>
      </c>
      <c r="C2095" s="10" t="s">
        <v>715</v>
      </c>
      <c r="D2095" s="21">
        <v>50000</v>
      </c>
      <c r="E2095" s="10" t="s">
        <v>48</v>
      </c>
      <c r="F2095" s="10" t="s">
        <v>2309</v>
      </c>
      <c r="G2095" s="10" t="s">
        <v>12</v>
      </c>
      <c r="H2095" t="s">
        <v>17</v>
      </c>
      <c r="I2095" s="10" t="s">
        <v>14</v>
      </c>
      <c r="J2095" s="10" t="s">
        <v>27</v>
      </c>
    </row>
    <row r="2096" spans="1:10" x14ac:dyDescent="0.3">
      <c r="A2096" s="10">
        <v>202853</v>
      </c>
      <c r="B2096" s="20">
        <v>45064</v>
      </c>
      <c r="C2096" s="10" t="s">
        <v>715</v>
      </c>
      <c r="D2096" s="21">
        <v>50000</v>
      </c>
      <c r="E2096" s="10" t="s">
        <v>48</v>
      </c>
      <c r="F2096" s="10" t="s">
        <v>2309</v>
      </c>
      <c r="G2096" s="10" t="s">
        <v>12</v>
      </c>
      <c r="H2096" t="s">
        <v>17</v>
      </c>
      <c r="I2096" s="10" t="s">
        <v>14</v>
      </c>
      <c r="J2096" s="10" t="s">
        <v>85</v>
      </c>
    </row>
    <row r="2097" spans="1:10" x14ac:dyDescent="0.3">
      <c r="A2097" s="10">
        <v>202850</v>
      </c>
      <c r="B2097" s="20">
        <v>45064</v>
      </c>
      <c r="C2097" s="10" t="s">
        <v>742</v>
      </c>
      <c r="D2097" s="21">
        <v>5000</v>
      </c>
      <c r="E2097" s="10" t="s">
        <v>10</v>
      </c>
      <c r="F2097" s="10" t="s">
        <v>2309</v>
      </c>
      <c r="G2097" s="10" t="s">
        <v>12</v>
      </c>
      <c r="H2097" t="s">
        <v>17</v>
      </c>
      <c r="I2097" s="10" t="s">
        <v>14</v>
      </c>
      <c r="J2097" s="10" t="s">
        <v>84</v>
      </c>
    </row>
    <row r="2098" spans="1:10" x14ac:dyDescent="0.3">
      <c r="A2098" s="10">
        <v>202851</v>
      </c>
      <c r="B2098" s="20">
        <v>45064</v>
      </c>
      <c r="C2098" s="10" t="s">
        <v>742</v>
      </c>
      <c r="D2098" s="21">
        <v>5000</v>
      </c>
      <c r="E2098" s="10" t="s">
        <v>10</v>
      </c>
      <c r="F2098" s="10" t="s">
        <v>2309</v>
      </c>
      <c r="G2098" s="10" t="s">
        <v>12</v>
      </c>
      <c r="H2098" t="s">
        <v>17</v>
      </c>
      <c r="I2098" s="10" t="s">
        <v>14</v>
      </c>
      <c r="J2098" s="10" t="s">
        <v>27</v>
      </c>
    </row>
    <row r="2099" spans="1:10" x14ac:dyDescent="0.3">
      <c r="A2099" s="10">
        <v>202859</v>
      </c>
      <c r="B2099" s="20">
        <v>45064</v>
      </c>
      <c r="C2099" s="10" t="s">
        <v>182</v>
      </c>
      <c r="D2099" s="21">
        <v>4000</v>
      </c>
      <c r="E2099" s="10" t="s">
        <v>10</v>
      </c>
      <c r="F2099" s="10" t="s">
        <v>2307</v>
      </c>
      <c r="G2099" s="10" t="s">
        <v>12</v>
      </c>
      <c r="H2099" t="s">
        <v>17</v>
      </c>
      <c r="I2099" s="10" t="s">
        <v>14</v>
      </c>
      <c r="J2099" s="10" t="s">
        <v>117</v>
      </c>
    </row>
    <row r="2100" spans="1:10" x14ac:dyDescent="0.3">
      <c r="A2100" s="10">
        <v>202856</v>
      </c>
      <c r="B2100" s="20">
        <v>45064</v>
      </c>
      <c r="C2100" s="10" t="s">
        <v>183</v>
      </c>
      <c r="D2100" s="21">
        <v>5000</v>
      </c>
      <c r="E2100" s="10" t="s">
        <v>10</v>
      </c>
      <c r="F2100" s="10" t="s">
        <v>2307</v>
      </c>
      <c r="G2100" s="10" t="s">
        <v>12</v>
      </c>
      <c r="H2100" t="s">
        <v>13</v>
      </c>
      <c r="I2100" s="10" t="s">
        <v>14</v>
      </c>
      <c r="J2100" s="10" t="s">
        <v>117</v>
      </c>
    </row>
    <row r="2101" spans="1:10" x14ac:dyDescent="0.3">
      <c r="A2101" s="10">
        <v>202858</v>
      </c>
      <c r="B2101" s="20">
        <v>45064</v>
      </c>
      <c r="C2101" s="10" t="s">
        <v>181</v>
      </c>
      <c r="D2101" s="21">
        <v>5000</v>
      </c>
      <c r="E2101" s="10" t="s">
        <v>10</v>
      </c>
      <c r="F2101" s="10" t="s">
        <v>2307</v>
      </c>
      <c r="G2101" s="10" t="s">
        <v>12</v>
      </c>
      <c r="H2101" t="s">
        <v>13</v>
      </c>
      <c r="I2101" s="10" t="s">
        <v>14</v>
      </c>
      <c r="J2101" s="10" t="s">
        <v>117</v>
      </c>
    </row>
    <row r="2102" spans="1:10" x14ac:dyDescent="0.3">
      <c r="A2102" s="10">
        <v>202857</v>
      </c>
      <c r="B2102" s="20">
        <v>45064</v>
      </c>
      <c r="C2102" s="10" t="s">
        <v>180</v>
      </c>
      <c r="D2102" s="21">
        <v>2000</v>
      </c>
      <c r="E2102" s="10" t="s">
        <v>10</v>
      </c>
      <c r="F2102" s="10" t="s">
        <v>2307</v>
      </c>
      <c r="G2102" s="10" t="s">
        <v>12</v>
      </c>
      <c r="H2102" t="s">
        <v>17</v>
      </c>
      <c r="I2102" s="10" t="s">
        <v>14</v>
      </c>
      <c r="J2102" s="10" t="s">
        <v>101</v>
      </c>
    </row>
    <row r="2103" spans="1:10" x14ac:dyDescent="0.3">
      <c r="A2103" s="10">
        <v>202844</v>
      </c>
      <c r="B2103" s="20">
        <v>45064</v>
      </c>
      <c r="C2103" s="10" t="s">
        <v>179</v>
      </c>
      <c r="D2103" s="21">
        <v>50000</v>
      </c>
      <c r="E2103" s="10" t="s">
        <v>48</v>
      </c>
      <c r="F2103" s="10" t="s">
        <v>2307</v>
      </c>
      <c r="G2103" s="10" t="s">
        <v>12</v>
      </c>
      <c r="H2103" t="s">
        <v>17</v>
      </c>
      <c r="I2103" s="10" t="s">
        <v>14</v>
      </c>
      <c r="J2103" s="10" t="s">
        <v>80</v>
      </c>
    </row>
    <row r="2104" spans="1:10" x14ac:dyDescent="0.3">
      <c r="A2104" s="10">
        <v>202846</v>
      </c>
      <c r="B2104" s="20">
        <v>45064</v>
      </c>
      <c r="C2104" s="10" t="s">
        <v>439</v>
      </c>
      <c r="D2104" s="21">
        <v>2000</v>
      </c>
      <c r="E2104" s="10" t="s">
        <v>10</v>
      </c>
      <c r="F2104" s="10" t="s">
        <v>2329</v>
      </c>
      <c r="G2104" s="10" t="s">
        <v>12</v>
      </c>
      <c r="H2104" t="s">
        <v>17</v>
      </c>
      <c r="I2104" s="10" t="s">
        <v>14</v>
      </c>
      <c r="J2104" s="10" t="s">
        <v>40</v>
      </c>
    </row>
    <row r="2105" spans="1:10" x14ac:dyDescent="0.3">
      <c r="A2105" s="10">
        <v>202847</v>
      </c>
      <c r="B2105" s="20">
        <v>45064</v>
      </c>
      <c r="C2105" s="10" t="s">
        <v>439</v>
      </c>
      <c r="D2105" s="21">
        <v>1000</v>
      </c>
      <c r="E2105" s="10" t="s">
        <v>10</v>
      </c>
      <c r="F2105" s="10" t="s">
        <v>2329</v>
      </c>
      <c r="G2105" s="10" t="s">
        <v>12</v>
      </c>
      <c r="H2105" t="s">
        <v>17</v>
      </c>
      <c r="I2105" s="10" t="s">
        <v>14</v>
      </c>
      <c r="J2105" s="10" t="s">
        <v>430</v>
      </c>
    </row>
    <row r="2106" spans="1:10" x14ac:dyDescent="0.3">
      <c r="A2106" s="10">
        <v>202845</v>
      </c>
      <c r="B2106" s="20">
        <v>45064</v>
      </c>
      <c r="C2106" s="10" t="s">
        <v>439</v>
      </c>
      <c r="D2106" s="21">
        <v>2000</v>
      </c>
      <c r="E2106" s="10" t="s">
        <v>10</v>
      </c>
      <c r="F2106" s="10" t="s">
        <v>2329</v>
      </c>
      <c r="G2106" s="10" t="s">
        <v>12</v>
      </c>
      <c r="H2106" t="s">
        <v>17</v>
      </c>
      <c r="I2106" s="10" t="s">
        <v>14</v>
      </c>
      <c r="J2106" s="10" t="s">
        <v>222</v>
      </c>
    </row>
    <row r="2107" spans="1:10" x14ac:dyDescent="0.3">
      <c r="A2107" s="10">
        <v>202842</v>
      </c>
      <c r="B2107" s="20">
        <v>45064</v>
      </c>
      <c r="C2107" s="10" t="s">
        <v>179</v>
      </c>
      <c r="D2107" s="21">
        <v>50000</v>
      </c>
      <c r="E2107" s="10" t="s">
        <v>48</v>
      </c>
      <c r="F2107" s="10" t="s">
        <v>2307</v>
      </c>
      <c r="G2107" s="10" t="s">
        <v>12</v>
      </c>
      <c r="H2107" t="s">
        <v>17</v>
      </c>
      <c r="I2107" s="10" t="s">
        <v>14</v>
      </c>
      <c r="J2107" s="10" t="s">
        <v>178</v>
      </c>
    </row>
    <row r="2108" spans="1:10" x14ac:dyDescent="0.3">
      <c r="A2108" s="10">
        <v>202843</v>
      </c>
      <c r="B2108" s="20">
        <v>45064</v>
      </c>
      <c r="C2108" s="10" t="s">
        <v>179</v>
      </c>
      <c r="D2108" s="21">
        <v>50000</v>
      </c>
      <c r="E2108" s="10" t="s">
        <v>48</v>
      </c>
      <c r="F2108" s="10" t="s">
        <v>2307</v>
      </c>
      <c r="G2108" s="10" t="s">
        <v>12</v>
      </c>
      <c r="H2108" t="s">
        <v>17</v>
      </c>
      <c r="I2108" s="10" t="s">
        <v>14</v>
      </c>
      <c r="J2108" s="10" t="s">
        <v>184</v>
      </c>
    </row>
    <row r="2109" spans="1:10" x14ac:dyDescent="0.3">
      <c r="A2109" s="10">
        <v>202861</v>
      </c>
      <c r="B2109" s="20">
        <v>45065</v>
      </c>
      <c r="C2109" s="10" t="s">
        <v>541</v>
      </c>
      <c r="D2109" s="21">
        <v>5000</v>
      </c>
      <c r="E2109" s="10" t="s">
        <v>10</v>
      </c>
      <c r="F2109" s="10" t="s">
        <v>2311</v>
      </c>
      <c r="G2109" s="10" t="s">
        <v>12</v>
      </c>
      <c r="H2109" t="s">
        <v>17</v>
      </c>
      <c r="I2109" s="10" t="s">
        <v>14</v>
      </c>
      <c r="J2109" s="10" t="s">
        <v>209</v>
      </c>
    </row>
    <row r="2110" spans="1:10" x14ac:dyDescent="0.3">
      <c r="A2110" s="10">
        <v>202860</v>
      </c>
      <c r="B2110" s="20">
        <v>45065</v>
      </c>
      <c r="C2110" s="10" t="s">
        <v>541</v>
      </c>
      <c r="D2110" s="21">
        <v>5000</v>
      </c>
      <c r="E2110" s="10" t="s">
        <v>10</v>
      </c>
      <c r="F2110" s="10" t="s">
        <v>2311</v>
      </c>
      <c r="G2110" s="10" t="s">
        <v>12</v>
      </c>
      <c r="H2110" t="s">
        <v>17</v>
      </c>
      <c r="I2110" s="10" t="s">
        <v>14</v>
      </c>
      <c r="J2110" s="10" t="s">
        <v>430</v>
      </c>
    </row>
    <row r="2111" spans="1:10" x14ac:dyDescent="0.3">
      <c r="A2111" s="10">
        <v>202866</v>
      </c>
      <c r="B2111" s="20">
        <v>45065</v>
      </c>
      <c r="C2111" s="10" t="s">
        <v>544</v>
      </c>
      <c r="D2111" s="21">
        <v>1000</v>
      </c>
      <c r="E2111" s="10" t="s">
        <v>10</v>
      </c>
      <c r="F2111" s="10" t="s">
        <v>2311</v>
      </c>
      <c r="G2111" s="10" t="s">
        <v>12</v>
      </c>
      <c r="H2111" t="s">
        <v>13</v>
      </c>
      <c r="I2111" s="10" t="s">
        <v>14</v>
      </c>
      <c r="J2111" s="10" t="s">
        <v>480</v>
      </c>
    </row>
    <row r="2112" spans="1:10" x14ac:dyDescent="0.3">
      <c r="A2112" s="10">
        <v>202867</v>
      </c>
      <c r="B2112" s="20">
        <v>45065</v>
      </c>
      <c r="C2112" s="10" t="s">
        <v>746</v>
      </c>
      <c r="D2112" s="21">
        <v>2000</v>
      </c>
      <c r="E2112" s="10" t="s">
        <v>10</v>
      </c>
      <c r="F2112" s="10" t="s">
        <v>2309</v>
      </c>
      <c r="G2112" s="10" t="s">
        <v>12</v>
      </c>
      <c r="H2112" t="s">
        <v>17</v>
      </c>
      <c r="I2112" s="10" t="s">
        <v>14</v>
      </c>
      <c r="J2112" s="10" t="s">
        <v>85</v>
      </c>
    </row>
    <row r="2113" spans="1:10" x14ac:dyDescent="0.3">
      <c r="A2113" s="10">
        <v>202862</v>
      </c>
      <c r="B2113" s="20">
        <v>45065</v>
      </c>
      <c r="C2113" s="10" t="s">
        <v>541</v>
      </c>
      <c r="D2113" s="21">
        <v>5000</v>
      </c>
      <c r="E2113" s="10" t="s">
        <v>10</v>
      </c>
      <c r="F2113" s="10" t="s">
        <v>2311</v>
      </c>
      <c r="G2113" s="10" t="s">
        <v>12</v>
      </c>
      <c r="H2113" t="s">
        <v>13</v>
      </c>
      <c r="I2113" s="10" t="s">
        <v>14</v>
      </c>
      <c r="J2113" s="10" t="s">
        <v>480</v>
      </c>
    </row>
    <row r="2114" spans="1:10" x14ac:dyDescent="0.3">
      <c r="A2114" s="10">
        <v>202870</v>
      </c>
      <c r="B2114" s="20">
        <v>45065</v>
      </c>
      <c r="C2114" s="10" t="s">
        <v>543</v>
      </c>
      <c r="D2114" s="21">
        <v>2000</v>
      </c>
      <c r="E2114" s="10" t="s">
        <v>10</v>
      </c>
      <c r="F2114" s="10" t="s">
        <v>2311</v>
      </c>
      <c r="G2114" s="10" t="s">
        <v>12</v>
      </c>
      <c r="H2114" t="s">
        <v>17</v>
      </c>
      <c r="I2114" s="10" t="s">
        <v>14</v>
      </c>
      <c r="J2114" s="10" t="s">
        <v>430</v>
      </c>
    </row>
    <row r="2115" spans="1:10" x14ac:dyDescent="0.3">
      <c r="A2115" s="10">
        <v>202868</v>
      </c>
      <c r="B2115" s="20">
        <v>45065</v>
      </c>
      <c r="C2115" s="10" t="s">
        <v>343</v>
      </c>
      <c r="D2115" s="21">
        <v>5000</v>
      </c>
      <c r="E2115" s="10" t="s">
        <v>10</v>
      </c>
      <c r="F2115" s="10" t="s">
        <v>2318</v>
      </c>
      <c r="G2115" s="10" t="s">
        <v>12</v>
      </c>
      <c r="H2115" t="s">
        <v>13</v>
      </c>
      <c r="I2115" s="10" t="s">
        <v>14</v>
      </c>
      <c r="J2115" s="10" t="s">
        <v>85</v>
      </c>
    </row>
    <row r="2116" spans="1:10" x14ac:dyDescent="0.3">
      <c r="A2116" s="10">
        <v>202873</v>
      </c>
      <c r="B2116" s="20">
        <v>45065</v>
      </c>
      <c r="C2116" s="10" t="s">
        <v>186</v>
      </c>
      <c r="D2116" s="21">
        <v>5000</v>
      </c>
      <c r="E2116" s="10" t="s">
        <v>10</v>
      </c>
      <c r="F2116" s="10" t="s">
        <v>2307</v>
      </c>
      <c r="G2116" s="10" t="s">
        <v>12</v>
      </c>
      <c r="H2116" t="s">
        <v>17</v>
      </c>
      <c r="I2116" s="10" t="s">
        <v>14</v>
      </c>
      <c r="J2116" s="10" t="s">
        <v>101</v>
      </c>
    </row>
    <row r="2117" spans="1:10" x14ac:dyDescent="0.3">
      <c r="A2117" s="10">
        <v>202872</v>
      </c>
      <c r="B2117" s="20">
        <v>45065</v>
      </c>
      <c r="C2117" s="10" t="s">
        <v>186</v>
      </c>
      <c r="D2117" s="21">
        <v>5000</v>
      </c>
      <c r="E2117" s="10" t="s">
        <v>10</v>
      </c>
      <c r="F2117" s="10" t="s">
        <v>2307</v>
      </c>
      <c r="G2117" s="10" t="s">
        <v>12</v>
      </c>
      <c r="H2117" t="s">
        <v>17</v>
      </c>
      <c r="I2117" s="10" t="s">
        <v>14</v>
      </c>
      <c r="J2117" s="10" t="s">
        <v>187</v>
      </c>
    </row>
    <row r="2118" spans="1:10" x14ac:dyDescent="0.3">
      <c r="A2118" s="10">
        <v>202869</v>
      </c>
      <c r="B2118" s="20">
        <v>45065</v>
      </c>
      <c r="C2118" s="10" t="s">
        <v>441</v>
      </c>
      <c r="D2118" s="21">
        <v>2000</v>
      </c>
      <c r="E2118" s="10" t="s">
        <v>10</v>
      </c>
      <c r="F2118" s="10" t="s">
        <v>2329</v>
      </c>
      <c r="G2118" s="10" t="s">
        <v>12</v>
      </c>
      <c r="H2118" t="s">
        <v>17</v>
      </c>
      <c r="I2118" s="10" t="s">
        <v>14</v>
      </c>
      <c r="J2118" s="10" t="s">
        <v>442</v>
      </c>
    </row>
    <row r="2119" spans="1:10" x14ac:dyDescent="0.3">
      <c r="A2119" s="10">
        <v>202865</v>
      </c>
      <c r="B2119" s="20">
        <v>45065</v>
      </c>
      <c r="C2119" s="10" t="s">
        <v>542</v>
      </c>
      <c r="D2119" s="21">
        <v>3000</v>
      </c>
      <c r="E2119" s="10" t="s">
        <v>10</v>
      </c>
      <c r="F2119" s="10" t="s">
        <v>2311</v>
      </c>
      <c r="G2119" s="10" t="s">
        <v>12</v>
      </c>
      <c r="H2119" t="s">
        <v>13</v>
      </c>
      <c r="I2119" s="10" t="s">
        <v>14</v>
      </c>
      <c r="J2119" s="10" t="s">
        <v>189</v>
      </c>
    </row>
    <row r="2120" spans="1:10" x14ac:dyDescent="0.3">
      <c r="A2120" s="10">
        <v>202864</v>
      </c>
      <c r="B2120" s="20">
        <v>45065</v>
      </c>
      <c r="C2120" s="10" t="s">
        <v>542</v>
      </c>
      <c r="D2120" s="21">
        <v>5000</v>
      </c>
      <c r="E2120" s="10" t="s">
        <v>10</v>
      </c>
      <c r="F2120" s="10" t="s">
        <v>2311</v>
      </c>
      <c r="G2120" s="10" t="s">
        <v>12</v>
      </c>
      <c r="H2120" t="s">
        <v>13</v>
      </c>
      <c r="I2120" s="10" t="s">
        <v>14</v>
      </c>
      <c r="J2120" s="10" t="s">
        <v>40</v>
      </c>
    </row>
    <row r="2121" spans="1:10" x14ac:dyDescent="0.3">
      <c r="A2121" s="10">
        <v>202863</v>
      </c>
      <c r="B2121" s="20">
        <v>45065</v>
      </c>
      <c r="C2121" s="10" t="s">
        <v>541</v>
      </c>
      <c r="D2121" s="21">
        <v>10000</v>
      </c>
      <c r="E2121" s="10" t="s">
        <v>10</v>
      </c>
      <c r="F2121" s="10" t="s">
        <v>2311</v>
      </c>
      <c r="G2121" s="10" t="s">
        <v>12</v>
      </c>
      <c r="H2121" t="s">
        <v>13</v>
      </c>
      <c r="I2121" s="10" t="s">
        <v>14</v>
      </c>
      <c r="J2121" s="10" t="s">
        <v>496</v>
      </c>
    </row>
    <row r="2122" spans="1:10" x14ac:dyDescent="0.3">
      <c r="A2122" s="10">
        <v>202876</v>
      </c>
      <c r="B2122" s="20">
        <v>45066</v>
      </c>
      <c r="C2122" s="10" t="s">
        <v>533</v>
      </c>
      <c r="D2122" s="21">
        <v>1500</v>
      </c>
      <c r="E2122" s="10" t="s">
        <v>10</v>
      </c>
      <c r="F2122" s="10" t="s">
        <v>2311</v>
      </c>
      <c r="G2122" s="10" t="s">
        <v>12</v>
      </c>
      <c r="H2122" t="s">
        <v>13</v>
      </c>
      <c r="I2122" s="10" t="s">
        <v>14</v>
      </c>
      <c r="J2122" s="10" t="s">
        <v>209</v>
      </c>
    </row>
    <row r="2123" spans="1:10" x14ac:dyDescent="0.3">
      <c r="A2123" s="10">
        <v>202886</v>
      </c>
      <c r="B2123" s="20">
        <v>45066</v>
      </c>
      <c r="C2123" s="10" t="s">
        <v>540</v>
      </c>
      <c r="D2123" s="21">
        <v>5000</v>
      </c>
      <c r="E2123" s="10" t="s">
        <v>10</v>
      </c>
      <c r="F2123" s="10" t="s">
        <v>2311</v>
      </c>
      <c r="G2123" s="10" t="s">
        <v>12</v>
      </c>
      <c r="H2123" t="s">
        <v>17</v>
      </c>
      <c r="I2123" s="10" t="s">
        <v>14</v>
      </c>
      <c r="J2123" s="10" t="s">
        <v>134</v>
      </c>
    </row>
    <row r="2124" spans="1:10" x14ac:dyDescent="0.3">
      <c r="A2124" s="10">
        <v>202887</v>
      </c>
      <c r="B2124" s="20">
        <v>45066</v>
      </c>
      <c r="C2124" s="10" t="s">
        <v>539</v>
      </c>
      <c r="D2124" s="21">
        <v>5000</v>
      </c>
      <c r="E2124" s="10" t="s">
        <v>10</v>
      </c>
      <c r="F2124" s="10" t="s">
        <v>2311</v>
      </c>
      <c r="G2124" s="10" t="s">
        <v>12</v>
      </c>
      <c r="H2124" t="s">
        <v>17</v>
      </c>
      <c r="I2124" s="10" t="s">
        <v>14</v>
      </c>
      <c r="J2124" s="10" t="s">
        <v>134</v>
      </c>
    </row>
    <row r="2125" spans="1:10" x14ac:dyDescent="0.3">
      <c r="A2125" s="10">
        <v>202871</v>
      </c>
      <c r="B2125" s="20">
        <v>45066</v>
      </c>
      <c r="C2125" s="10" t="s">
        <v>848</v>
      </c>
      <c r="D2125" s="21">
        <v>2000</v>
      </c>
      <c r="E2125" s="10" t="s">
        <v>10</v>
      </c>
      <c r="F2125" s="10" t="s">
        <v>2317</v>
      </c>
      <c r="G2125" s="10" t="s">
        <v>12</v>
      </c>
      <c r="H2125" t="s">
        <v>17</v>
      </c>
      <c r="I2125" s="10" t="s">
        <v>14</v>
      </c>
      <c r="J2125" s="10" t="s">
        <v>63</v>
      </c>
    </row>
    <row r="2126" spans="1:10" x14ac:dyDescent="0.3">
      <c r="A2126" s="10">
        <v>202883</v>
      </c>
      <c r="B2126" s="20">
        <v>45066</v>
      </c>
      <c r="C2126" s="10" t="s">
        <v>750</v>
      </c>
      <c r="D2126" s="21">
        <v>10000</v>
      </c>
      <c r="E2126" s="10" t="s">
        <v>48</v>
      </c>
      <c r="F2126" s="10" t="s">
        <v>2309</v>
      </c>
      <c r="G2126" s="10" t="s">
        <v>12</v>
      </c>
      <c r="H2126" t="s">
        <v>17</v>
      </c>
      <c r="I2126" s="10" t="s">
        <v>14</v>
      </c>
      <c r="J2126" s="10" t="s">
        <v>85</v>
      </c>
    </row>
    <row r="2127" spans="1:10" x14ac:dyDescent="0.3">
      <c r="A2127" s="10">
        <v>202879</v>
      </c>
      <c r="B2127" s="20">
        <v>45066</v>
      </c>
      <c r="C2127" s="10" t="s">
        <v>741</v>
      </c>
      <c r="D2127" s="21">
        <v>5000</v>
      </c>
      <c r="E2127" s="10" t="s">
        <v>10</v>
      </c>
      <c r="F2127" s="10" t="s">
        <v>2309</v>
      </c>
      <c r="G2127" s="10" t="s">
        <v>88</v>
      </c>
      <c r="H2127" t="s">
        <v>13</v>
      </c>
      <c r="I2127" s="10" t="s">
        <v>14</v>
      </c>
      <c r="J2127" s="10" t="s">
        <v>747</v>
      </c>
    </row>
    <row r="2128" spans="1:10" x14ac:dyDescent="0.3">
      <c r="A2128" s="10">
        <v>202884</v>
      </c>
      <c r="B2128" s="20">
        <v>45066</v>
      </c>
      <c r="C2128" s="10" t="s">
        <v>190</v>
      </c>
      <c r="D2128" s="21">
        <v>2000</v>
      </c>
      <c r="E2128" s="10" t="s">
        <v>10</v>
      </c>
      <c r="F2128" s="10" t="s">
        <v>2307</v>
      </c>
      <c r="G2128" s="10" t="s">
        <v>12</v>
      </c>
      <c r="H2128" t="s">
        <v>17</v>
      </c>
      <c r="I2128" s="10" t="s">
        <v>14</v>
      </c>
      <c r="J2128" s="10" t="s">
        <v>191</v>
      </c>
    </row>
    <row r="2129" spans="1:10" x14ac:dyDescent="0.3">
      <c r="A2129" s="10">
        <v>202885</v>
      </c>
      <c r="B2129" s="20">
        <v>45066</v>
      </c>
      <c r="C2129" s="10" t="s">
        <v>342</v>
      </c>
      <c r="D2129" s="21">
        <v>12000</v>
      </c>
      <c r="E2129" s="10" t="s">
        <v>48</v>
      </c>
      <c r="F2129" s="10" t="s">
        <v>2318</v>
      </c>
      <c r="G2129" s="10" t="s">
        <v>12</v>
      </c>
      <c r="H2129" t="s">
        <v>17</v>
      </c>
      <c r="I2129" s="10" t="s">
        <v>14</v>
      </c>
      <c r="J2129" s="10" t="s">
        <v>36</v>
      </c>
    </row>
    <row r="2130" spans="1:10" x14ac:dyDescent="0.3">
      <c r="A2130" s="10">
        <v>202877</v>
      </c>
      <c r="B2130" s="20">
        <v>45066</v>
      </c>
      <c r="C2130" s="10" t="s">
        <v>188</v>
      </c>
      <c r="D2130" s="21">
        <v>2000</v>
      </c>
      <c r="E2130" s="10" t="s">
        <v>10</v>
      </c>
      <c r="F2130" s="10" t="s">
        <v>2307</v>
      </c>
      <c r="G2130" s="10" t="s">
        <v>12</v>
      </c>
      <c r="H2130" t="s">
        <v>17</v>
      </c>
      <c r="I2130" s="10" t="s">
        <v>14</v>
      </c>
      <c r="J2130" s="10" t="s">
        <v>40</v>
      </c>
    </row>
    <row r="2131" spans="1:10" x14ac:dyDescent="0.3">
      <c r="A2131" s="10">
        <v>202878</v>
      </c>
      <c r="B2131" s="20">
        <v>45066</v>
      </c>
      <c r="C2131" s="10" t="s">
        <v>188</v>
      </c>
      <c r="D2131" s="21">
        <v>2000</v>
      </c>
      <c r="E2131" s="10" t="s">
        <v>10</v>
      </c>
      <c r="F2131" s="10" t="s">
        <v>2307</v>
      </c>
      <c r="G2131" s="10" t="s">
        <v>12</v>
      </c>
      <c r="H2131" t="s">
        <v>17</v>
      </c>
      <c r="I2131" s="10" t="s">
        <v>14</v>
      </c>
      <c r="J2131" s="10" t="s">
        <v>189</v>
      </c>
    </row>
    <row r="2132" spans="1:10" x14ac:dyDescent="0.3">
      <c r="A2132" s="10">
        <v>202874</v>
      </c>
      <c r="B2132" s="20">
        <v>45066</v>
      </c>
      <c r="C2132" s="10" t="s">
        <v>533</v>
      </c>
      <c r="D2132" s="21">
        <v>1500</v>
      </c>
      <c r="E2132" s="10" t="s">
        <v>10</v>
      </c>
      <c r="F2132" s="10" t="s">
        <v>2311</v>
      </c>
      <c r="G2132" s="10" t="s">
        <v>12</v>
      </c>
      <c r="H2132" t="s">
        <v>17</v>
      </c>
      <c r="I2132" s="10" t="s">
        <v>14</v>
      </c>
      <c r="J2132" s="10" t="s">
        <v>430</v>
      </c>
    </row>
    <row r="2133" spans="1:10" x14ac:dyDescent="0.3">
      <c r="A2133" s="10">
        <v>202875</v>
      </c>
      <c r="B2133" s="20">
        <v>45066</v>
      </c>
      <c r="C2133" s="10" t="s">
        <v>533</v>
      </c>
      <c r="D2133" s="21">
        <v>1500</v>
      </c>
      <c r="E2133" s="10" t="s">
        <v>10</v>
      </c>
      <c r="F2133" s="10" t="s">
        <v>2311</v>
      </c>
      <c r="G2133" s="10" t="s">
        <v>12</v>
      </c>
      <c r="H2133" t="s">
        <v>13</v>
      </c>
      <c r="I2133" s="10" t="s">
        <v>14</v>
      </c>
      <c r="J2133" s="10" t="s">
        <v>40</v>
      </c>
    </row>
    <row r="2134" spans="1:10" x14ac:dyDescent="0.3">
      <c r="A2134" s="10">
        <v>202882</v>
      </c>
      <c r="B2134" s="20">
        <v>45066</v>
      </c>
      <c r="C2134" s="10" t="s">
        <v>344</v>
      </c>
      <c r="D2134" s="21">
        <v>2000</v>
      </c>
      <c r="E2134" s="10" t="s">
        <v>10</v>
      </c>
      <c r="F2134" s="10" t="s">
        <v>2318</v>
      </c>
      <c r="G2134" s="10" t="s">
        <v>12</v>
      </c>
      <c r="H2134" t="s">
        <v>17</v>
      </c>
      <c r="I2134" s="10" t="s">
        <v>14</v>
      </c>
      <c r="J2134" s="10" t="s">
        <v>207</v>
      </c>
    </row>
    <row r="2135" spans="1:10" x14ac:dyDescent="0.3">
      <c r="A2135" s="10">
        <v>202880</v>
      </c>
      <c r="B2135" s="20">
        <v>45066</v>
      </c>
      <c r="C2135" s="10" t="s">
        <v>443</v>
      </c>
      <c r="D2135" s="21">
        <v>2000</v>
      </c>
      <c r="E2135" s="10" t="s">
        <v>10</v>
      </c>
      <c r="F2135" s="10" t="s">
        <v>2329</v>
      </c>
      <c r="G2135" s="10" t="s">
        <v>12</v>
      </c>
      <c r="H2135" t="s">
        <v>19</v>
      </c>
      <c r="I2135" s="10" t="s">
        <v>14</v>
      </c>
      <c r="J2135" s="10" t="s">
        <v>444</v>
      </c>
    </row>
    <row r="2136" spans="1:10" x14ac:dyDescent="0.3">
      <c r="A2136" s="10">
        <v>202901</v>
      </c>
      <c r="B2136" s="20">
        <v>45068</v>
      </c>
      <c r="C2136" s="10" t="s">
        <v>751</v>
      </c>
      <c r="D2136" s="21">
        <v>3000</v>
      </c>
      <c r="E2136" s="10" t="s">
        <v>10</v>
      </c>
      <c r="F2136" s="10" t="s">
        <v>2309</v>
      </c>
      <c r="G2136" s="10" t="s">
        <v>12</v>
      </c>
      <c r="H2136" t="s">
        <v>13</v>
      </c>
      <c r="I2136" s="10" t="s">
        <v>14</v>
      </c>
      <c r="J2136" s="10" t="s">
        <v>721</v>
      </c>
    </row>
    <row r="2137" spans="1:10" x14ac:dyDescent="0.3">
      <c r="A2137" s="10">
        <v>202894</v>
      </c>
      <c r="B2137" s="20">
        <v>45068</v>
      </c>
      <c r="C2137" s="10" t="s">
        <v>524</v>
      </c>
      <c r="D2137" s="21">
        <v>2000</v>
      </c>
      <c r="E2137" s="10" t="s">
        <v>10</v>
      </c>
      <c r="F2137" s="10" t="s">
        <v>2311</v>
      </c>
      <c r="G2137" s="10" t="s">
        <v>12</v>
      </c>
      <c r="H2137" t="s">
        <v>13</v>
      </c>
      <c r="I2137" s="10" t="s">
        <v>14</v>
      </c>
      <c r="J2137" s="10" t="s">
        <v>209</v>
      </c>
    </row>
    <row r="2138" spans="1:10" x14ac:dyDescent="0.3">
      <c r="A2138" s="10">
        <v>202889</v>
      </c>
      <c r="B2138" s="20">
        <v>45068</v>
      </c>
      <c r="C2138" s="10" t="s">
        <v>537</v>
      </c>
      <c r="D2138" s="21">
        <v>1500</v>
      </c>
      <c r="E2138" s="10" t="s">
        <v>10</v>
      </c>
      <c r="F2138" s="10" t="s">
        <v>2311</v>
      </c>
      <c r="G2138" s="10" t="s">
        <v>88</v>
      </c>
      <c r="H2138" t="s">
        <v>17</v>
      </c>
      <c r="I2138" s="10" t="s">
        <v>14</v>
      </c>
      <c r="J2138" s="10" t="s">
        <v>209</v>
      </c>
    </row>
    <row r="2139" spans="1:10" x14ac:dyDescent="0.3">
      <c r="A2139" s="10">
        <v>202899</v>
      </c>
      <c r="B2139" s="20">
        <v>45068</v>
      </c>
      <c r="C2139" s="10" t="s">
        <v>815</v>
      </c>
      <c r="D2139" s="21">
        <v>10000</v>
      </c>
      <c r="E2139" s="10" t="s">
        <v>48</v>
      </c>
      <c r="F2139" s="10" t="s">
        <v>2317</v>
      </c>
      <c r="G2139" s="10" t="s">
        <v>12</v>
      </c>
      <c r="H2139" t="s">
        <v>17</v>
      </c>
      <c r="I2139" s="10" t="s">
        <v>14</v>
      </c>
      <c r="J2139" s="10" t="s">
        <v>847</v>
      </c>
    </row>
    <row r="2140" spans="1:10" x14ac:dyDescent="0.3">
      <c r="A2140" s="10">
        <v>202898</v>
      </c>
      <c r="B2140" s="20">
        <v>45068</v>
      </c>
      <c r="C2140" s="10" t="s">
        <v>815</v>
      </c>
      <c r="D2140" s="21">
        <v>10000</v>
      </c>
      <c r="E2140" s="10" t="s">
        <v>48</v>
      </c>
      <c r="F2140" s="10" t="s">
        <v>2317</v>
      </c>
      <c r="G2140" s="10" t="s">
        <v>12</v>
      </c>
      <c r="H2140" t="s">
        <v>17</v>
      </c>
      <c r="I2140" s="10" t="s">
        <v>14</v>
      </c>
      <c r="J2140" s="10" t="s">
        <v>63</v>
      </c>
    </row>
    <row r="2141" spans="1:10" x14ac:dyDescent="0.3">
      <c r="A2141" s="10">
        <v>202897</v>
      </c>
      <c r="B2141" s="20">
        <v>45068</v>
      </c>
      <c r="C2141" s="10" t="s">
        <v>815</v>
      </c>
      <c r="D2141" s="21">
        <v>20000</v>
      </c>
      <c r="E2141" s="10" t="s">
        <v>48</v>
      </c>
      <c r="F2141" s="10" t="s">
        <v>2317</v>
      </c>
      <c r="G2141" s="10" t="s">
        <v>12</v>
      </c>
      <c r="H2141" t="s">
        <v>17</v>
      </c>
      <c r="I2141" s="10" t="s">
        <v>14</v>
      </c>
      <c r="J2141" s="10" t="s">
        <v>816</v>
      </c>
    </row>
    <row r="2142" spans="1:10" x14ac:dyDescent="0.3">
      <c r="A2142" s="10">
        <v>202888</v>
      </c>
      <c r="B2142" s="20">
        <v>45068</v>
      </c>
      <c r="C2142" s="10" t="s">
        <v>537</v>
      </c>
      <c r="D2142" s="21">
        <v>1500</v>
      </c>
      <c r="E2142" s="10" t="s">
        <v>10</v>
      </c>
      <c r="F2142" s="10" t="s">
        <v>2311</v>
      </c>
      <c r="G2142" s="10" t="s">
        <v>88</v>
      </c>
      <c r="H2142" t="s">
        <v>17</v>
      </c>
      <c r="I2142" s="10" t="s">
        <v>14</v>
      </c>
      <c r="J2142" s="10" t="s">
        <v>40</v>
      </c>
    </row>
    <row r="2143" spans="1:10" x14ac:dyDescent="0.3">
      <c r="A2143" s="10">
        <v>202900</v>
      </c>
      <c r="B2143" s="20">
        <v>45068</v>
      </c>
      <c r="C2143" s="10" t="s">
        <v>339</v>
      </c>
      <c r="D2143" s="21">
        <v>3000</v>
      </c>
      <c r="E2143" s="10" t="s">
        <v>10</v>
      </c>
      <c r="F2143" s="10" t="s">
        <v>2318</v>
      </c>
      <c r="G2143" s="10" t="s">
        <v>12</v>
      </c>
      <c r="H2143" t="s">
        <v>13</v>
      </c>
      <c r="I2143" s="10" t="s">
        <v>14</v>
      </c>
      <c r="J2143" s="10" t="s">
        <v>24</v>
      </c>
    </row>
    <row r="2144" spans="1:10" x14ac:dyDescent="0.3">
      <c r="A2144" s="10">
        <v>202895</v>
      </c>
      <c r="B2144" s="20">
        <v>45068</v>
      </c>
      <c r="C2144" s="10" t="s">
        <v>340</v>
      </c>
      <c r="D2144" s="21">
        <v>1000</v>
      </c>
      <c r="E2144" s="10" t="s">
        <v>10</v>
      </c>
      <c r="F2144" s="10" t="s">
        <v>2318</v>
      </c>
      <c r="G2144" s="10" t="s">
        <v>12</v>
      </c>
      <c r="H2144" t="s">
        <v>17</v>
      </c>
      <c r="I2144" s="10" t="s">
        <v>14</v>
      </c>
      <c r="J2144" s="10" t="s">
        <v>85</v>
      </c>
    </row>
    <row r="2145" spans="1:10" x14ac:dyDescent="0.3">
      <c r="A2145" s="10">
        <v>202891</v>
      </c>
      <c r="B2145" s="20">
        <v>45068</v>
      </c>
      <c r="C2145" s="10" t="s">
        <v>192</v>
      </c>
      <c r="D2145" s="21">
        <v>3500</v>
      </c>
      <c r="E2145" s="10" t="s">
        <v>10</v>
      </c>
      <c r="F2145" s="10" t="s">
        <v>2307</v>
      </c>
      <c r="G2145" s="10" t="s">
        <v>12</v>
      </c>
      <c r="H2145" t="s">
        <v>17</v>
      </c>
      <c r="I2145" s="10" t="s">
        <v>14</v>
      </c>
      <c r="J2145" s="10" t="s">
        <v>187</v>
      </c>
    </row>
    <row r="2146" spans="1:10" x14ac:dyDescent="0.3">
      <c r="A2146" s="10">
        <v>202890</v>
      </c>
      <c r="B2146" s="20">
        <v>45068</v>
      </c>
      <c r="C2146" s="10" t="s">
        <v>192</v>
      </c>
      <c r="D2146" s="21">
        <v>1500</v>
      </c>
      <c r="E2146" s="10" t="s">
        <v>10</v>
      </c>
      <c r="F2146" s="10" t="s">
        <v>2307</v>
      </c>
      <c r="G2146" s="10" t="s">
        <v>12</v>
      </c>
      <c r="H2146" t="s">
        <v>17</v>
      </c>
      <c r="I2146" s="10" t="s">
        <v>14</v>
      </c>
      <c r="J2146" s="10" t="s">
        <v>101</v>
      </c>
    </row>
    <row r="2147" spans="1:10" x14ac:dyDescent="0.3">
      <c r="A2147" s="10">
        <v>202892</v>
      </c>
      <c r="B2147" s="20">
        <v>45068</v>
      </c>
      <c r="C2147" s="10" t="s">
        <v>524</v>
      </c>
      <c r="D2147" s="21">
        <v>3000</v>
      </c>
      <c r="E2147" s="10" t="s">
        <v>10</v>
      </c>
      <c r="F2147" s="10" t="s">
        <v>2311</v>
      </c>
      <c r="G2147" s="10" t="s">
        <v>12</v>
      </c>
      <c r="H2147" t="s">
        <v>17</v>
      </c>
      <c r="I2147" s="10" t="s">
        <v>14</v>
      </c>
      <c r="J2147" s="10" t="s">
        <v>480</v>
      </c>
    </row>
    <row r="2148" spans="1:10" x14ac:dyDescent="0.3">
      <c r="A2148" s="10">
        <v>202893</v>
      </c>
      <c r="B2148" s="20">
        <v>45068</v>
      </c>
      <c r="C2148" s="10" t="s">
        <v>524</v>
      </c>
      <c r="D2148" s="21">
        <v>2000</v>
      </c>
      <c r="E2148" s="10" t="s">
        <v>10</v>
      </c>
      <c r="F2148" s="10" t="s">
        <v>2311</v>
      </c>
      <c r="G2148" s="10" t="s">
        <v>12</v>
      </c>
      <c r="H2148" t="s">
        <v>13</v>
      </c>
      <c r="I2148" s="10" t="s">
        <v>14</v>
      </c>
      <c r="J2148" s="10" t="s">
        <v>40</v>
      </c>
    </row>
    <row r="2149" spans="1:10" x14ac:dyDescent="0.3">
      <c r="A2149" s="10">
        <v>202896</v>
      </c>
      <c r="B2149" s="20">
        <v>45068</v>
      </c>
      <c r="C2149" s="10" t="s">
        <v>341</v>
      </c>
      <c r="D2149" s="21">
        <v>1000</v>
      </c>
      <c r="E2149" s="10" t="s">
        <v>10</v>
      </c>
      <c r="F2149" s="10" t="s">
        <v>2318</v>
      </c>
      <c r="G2149" s="10" t="s">
        <v>88</v>
      </c>
      <c r="H2149" t="s">
        <v>17</v>
      </c>
      <c r="I2149" s="10" t="s">
        <v>14</v>
      </c>
      <c r="J2149" s="10" t="s">
        <v>207</v>
      </c>
    </row>
    <row r="2150" spans="1:10" x14ac:dyDescent="0.3">
      <c r="A2150" s="10">
        <v>202881</v>
      </c>
      <c r="B2150" s="20">
        <v>45068</v>
      </c>
      <c r="C2150" s="10" t="s">
        <v>437</v>
      </c>
      <c r="D2150" s="21">
        <v>10000</v>
      </c>
      <c r="E2150" s="10" t="s">
        <v>48</v>
      </c>
      <c r="F2150" s="10" t="s">
        <v>2329</v>
      </c>
      <c r="G2150" s="10" t="s">
        <v>12</v>
      </c>
      <c r="H2150" t="s">
        <v>17</v>
      </c>
      <c r="I2150" s="10" t="s">
        <v>14</v>
      </c>
      <c r="J2150" s="10" t="s">
        <v>438</v>
      </c>
    </row>
    <row r="2151" spans="1:10" x14ac:dyDescent="0.3">
      <c r="A2151" s="10">
        <v>202909</v>
      </c>
      <c r="B2151" s="20">
        <v>45069</v>
      </c>
      <c r="C2151" s="10" t="s">
        <v>536</v>
      </c>
      <c r="D2151" s="21">
        <v>2000</v>
      </c>
      <c r="E2151" s="10" t="s">
        <v>10</v>
      </c>
      <c r="F2151" s="10" t="s">
        <v>2311</v>
      </c>
      <c r="G2151" s="10" t="s">
        <v>12</v>
      </c>
      <c r="H2151" t="s">
        <v>19</v>
      </c>
      <c r="I2151" s="10" t="s">
        <v>14</v>
      </c>
      <c r="J2151" s="10" t="s">
        <v>399</v>
      </c>
    </row>
    <row r="2152" spans="1:10" x14ac:dyDescent="0.3">
      <c r="A2152" s="10">
        <v>202907</v>
      </c>
      <c r="B2152" s="20">
        <v>45069</v>
      </c>
      <c r="C2152" s="10" t="s">
        <v>535</v>
      </c>
      <c r="D2152" s="21">
        <v>4000</v>
      </c>
      <c r="E2152" s="10" t="s">
        <v>10</v>
      </c>
      <c r="F2152" s="10" t="s">
        <v>2311</v>
      </c>
      <c r="G2152" s="10" t="s">
        <v>12</v>
      </c>
      <c r="H2152" t="s">
        <v>19</v>
      </c>
      <c r="I2152" s="10" t="s">
        <v>14</v>
      </c>
      <c r="J2152" s="10" t="s">
        <v>401</v>
      </c>
    </row>
    <row r="2153" spans="1:10" x14ac:dyDescent="0.3">
      <c r="A2153" s="10">
        <v>202902</v>
      </c>
      <c r="B2153" s="20">
        <v>45069</v>
      </c>
      <c r="C2153" s="10" t="s">
        <v>748</v>
      </c>
      <c r="D2153" s="21">
        <v>1000</v>
      </c>
      <c r="E2153" s="10" t="s">
        <v>48</v>
      </c>
      <c r="F2153" s="10" t="s">
        <v>2309</v>
      </c>
      <c r="G2153" s="10" t="s">
        <v>12</v>
      </c>
      <c r="H2153" t="s">
        <v>19</v>
      </c>
      <c r="I2153" s="10" t="s">
        <v>14</v>
      </c>
      <c r="J2153" s="10" t="s">
        <v>749</v>
      </c>
    </row>
    <row r="2154" spans="1:10" x14ac:dyDescent="0.3">
      <c r="A2154" s="10">
        <v>202906</v>
      </c>
      <c r="B2154" s="20">
        <v>45069</v>
      </c>
      <c r="C2154" s="10" t="s">
        <v>538</v>
      </c>
      <c r="D2154" s="21">
        <v>2000</v>
      </c>
      <c r="E2154" s="10" t="s">
        <v>10</v>
      </c>
      <c r="F2154" s="10" t="s">
        <v>2311</v>
      </c>
      <c r="G2154" s="10" t="s">
        <v>12</v>
      </c>
      <c r="H2154" t="s">
        <v>13</v>
      </c>
      <c r="I2154" s="10" t="s">
        <v>14</v>
      </c>
      <c r="J2154" s="10" t="s">
        <v>209</v>
      </c>
    </row>
    <row r="2155" spans="1:10" x14ac:dyDescent="0.3">
      <c r="A2155" s="10">
        <v>202903</v>
      </c>
      <c r="B2155" s="20">
        <v>45069</v>
      </c>
      <c r="C2155" s="10" t="s">
        <v>534</v>
      </c>
      <c r="D2155" s="21">
        <v>3000</v>
      </c>
      <c r="E2155" s="10" t="s">
        <v>10</v>
      </c>
      <c r="F2155" s="10" t="s">
        <v>2311</v>
      </c>
      <c r="G2155" s="10" t="s">
        <v>12</v>
      </c>
      <c r="H2155" t="s">
        <v>19</v>
      </c>
      <c r="I2155" s="10" t="s">
        <v>14</v>
      </c>
      <c r="J2155" s="10" t="s">
        <v>134</v>
      </c>
    </row>
    <row r="2156" spans="1:10" x14ac:dyDescent="0.3">
      <c r="A2156" s="10">
        <v>202911</v>
      </c>
      <c r="B2156" s="20">
        <v>45069</v>
      </c>
      <c r="C2156" s="10" t="s">
        <v>331</v>
      </c>
      <c r="D2156" s="21">
        <v>3000</v>
      </c>
      <c r="E2156" s="10" t="s">
        <v>10</v>
      </c>
      <c r="F2156" s="10" t="s">
        <v>2318</v>
      </c>
      <c r="G2156" s="10" t="s">
        <v>12</v>
      </c>
      <c r="H2156" t="s">
        <v>13</v>
      </c>
      <c r="I2156" s="10" t="s">
        <v>14</v>
      </c>
      <c r="J2156" s="10" t="s">
        <v>85</v>
      </c>
    </row>
    <row r="2157" spans="1:10" x14ac:dyDescent="0.3">
      <c r="A2157" s="10">
        <v>202910</v>
      </c>
      <c r="B2157" s="20">
        <v>45069</v>
      </c>
      <c r="C2157" s="10" t="s">
        <v>194</v>
      </c>
      <c r="D2157" s="21">
        <v>2000</v>
      </c>
      <c r="E2157" s="10" t="s">
        <v>10</v>
      </c>
      <c r="F2157" s="10" t="s">
        <v>2307</v>
      </c>
      <c r="G2157" s="10" t="s">
        <v>12</v>
      </c>
      <c r="H2157" t="s">
        <v>17</v>
      </c>
      <c r="I2157" s="10" t="s">
        <v>14</v>
      </c>
      <c r="J2157" s="10" t="s">
        <v>101</v>
      </c>
    </row>
    <row r="2158" spans="1:10" x14ac:dyDescent="0.3">
      <c r="A2158" s="10">
        <v>202908</v>
      </c>
      <c r="B2158" s="20">
        <v>45069</v>
      </c>
      <c r="C2158" s="10" t="s">
        <v>193</v>
      </c>
      <c r="D2158" s="21">
        <v>2000</v>
      </c>
      <c r="E2158" s="10" t="s">
        <v>10</v>
      </c>
      <c r="F2158" s="10" t="s">
        <v>2307</v>
      </c>
      <c r="G2158" s="10" t="s">
        <v>12</v>
      </c>
      <c r="H2158" t="s">
        <v>17</v>
      </c>
      <c r="I2158" s="10" t="s">
        <v>14</v>
      </c>
      <c r="J2158" s="10" t="s">
        <v>103</v>
      </c>
    </row>
    <row r="2159" spans="1:10" x14ac:dyDescent="0.3">
      <c r="A2159" s="10">
        <v>202905</v>
      </c>
      <c r="B2159" s="20">
        <v>45069</v>
      </c>
      <c r="C2159" s="10" t="s">
        <v>338</v>
      </c>
      <c r="D2159" s="21">
        <v>5000</v>
      </c>
      <c r="E2159" s="10" t="s">
        <v>10</v>
      </c>
      <c r="F2159" s="10" t="s">
        <v>2318</v>
      </c>
      <c r="G2159" s="10" t="s">
        <v>88</v>
      </c>
      <c r="H2159" t="s">
        <v>17</v>
      </c>
      <c r="I2159" s="10" t="s">
        <v>14</v>
      </c>
      <c r="J2159" s="10" t="s">
        <v>270</v>
      </c>
    </row>
    <row r="2160" spans="1:10" x14ac:dyDescent="0.3">
      <c r="A2160" s="10">
        <v>202904</v>
      </c>
      <c r="B2160" s="20">
        <v>45069</v>
      </c>
      <c r="C2160" s="10" t="s">
        <v>338</v>
      </c>
      <c r="D2160" s="21">
        <v>5000</v>
      </c>
      <c r="E2160" s="10" t="s">
        <v>10</v>
      </c>
      <c r="F2160" s="10" t="s">
        <v>2318</v>
      </c>
      <c r="G2160" s="10" t="s">
        <v>88</v>
      </c>
      <c r="H2160" t="s">
        <v>17</v>
      </c>
      <c r="I2160" s="10" t="s">
        <v>14</v>
      </c>
      <c r="J2160" s="10" t="s">
        <v>85</v>
      </c>
    </row>
    <row r="2161" spans="1:10" x14ac:dyDescent="0.3">
      <c r="A2161" s="10">
        <v>202912</v>
      </c>
      <c r="B2161" s="20">
        <v>45069</v>
      </c>
      <c r="C2161" s="10" t="s">
        <v>331</v>
      </c>
      <c r="D2161" s="21">
        <v>1000</v>
      </c>
      <c r="E2161" s="10" t="s">
        <v>10</v>
      </c>
      <c r="F2161" s="10" t="s">
        <v>2318</v>
      </c>
      <c r="G2161" s="10" t="s">
        <v>12</v>
      </c>
      <c r="H2161" t="s">
        <v>17</v>
      </c>
      <c r="I2161" s="10" t="s">
        <v>14</v>
      </c>
      <c r="J2161" s="10" t="s">
        <v>306</v>
      </c>
    </row>
    <row r="2162" spans="1:10" x14ac:dyDescent="0.3">
      <c r="A2162" s="10">
        <v>202914</v>
      </c>
      <c r="B2162" s="20">
        <v>45070</v>
      </c>
      <c r="C2162" s="10" t="s">
        <v>826</v>
      </c>
      <c r="D2162" s="21">
        <v>15000</v>
      </c>
      <c r="E2162" s="10" t="s">
        <v>48</v>
      </c>
      <c r="F2162" s="10" t="s">
        <v>2317</v>
      </c>
      <c r="G2162" s="10" t="s">
        <v>12</v>
      </c>
      <c r="H2162" t="s">
        <v>17</v>
      </c>
      <c r="I2162" s="10" t="s">
        <v>14</v>
      </c>
      <c r="J2162" s="10" t="s">
        <v>814</v>
      </c>
    </row>
    <row r="2163" spans="1:10" x14ac:dyDescent="0.3">
      <c r="A2163" s="10">
        <v>202915</v>
      </c>
      <c r="B2163" s="20">
        <v>45070</v>
      </c>
      <c r="C2163" s="10" t="s">
        <v>849</v>
      </c>
      <c r="D2163" s="21">
        <v>1000</v>
      </c>
      <c r="E2163" s="10" t="s">
        <v>10</v>
      </c>
      <c r="F2163" s="10" t="s">
        <v>2317</v>
      </c>
      <c r="G2163" s="10" t="s">
        <v>88</v>
      </c>
      <c r="H2163" t="s">
        <v>17</v>
      </c>
      <c r="I2163" s="10" t="s">
        <v>14</v>
      </c>
      <c r="J2163" s="10" t="s">
        <v>816</v>
      </c>
    </row>
    <row r="2164" spans="1:10" x14ac:dyDescent="0.3">
      <c r="A2164" s="10">
        <v>202913</v>
      </c>
      <c r="B2164" s="20">
        <v>45070</v>
      </c>
      <c r="C2164" s="10" t="s">
        <v>715</v>
      </c>
      <c r="D2164" s="21">
        <v>50000</v>
      </c>
      <c r="E2164" s="10" t="s">
        <v>48</v>
      </c>
      <c r="F2164" s="10" t="s">
        <v>2309</v>
      </c>
      <c r="G2164" s="10" t="s">
        <v>12</v>
      </c>
      <c r="H2164" t="s">
        <v>17</v>
      </c>
      <c r="I2164" s="10" t="s">
        <v>14</v>
      </c>
      <c r="J2164" s="10" t="s">
        <v>27</v>
      </c>
    </row>
    <row r="2165" spans="1:10" x14ac:dyDescent="0.3">
      <c r="A2165" s="10">
        <v>202916</v>
      </c>
      <c r="B2165" s="20">
        <v>45070</v>
      </c>
      <c r="C2165" s="10" t="s">
        <v>335</v>
      </c>
      <c r="D2165" s="21">
        <v>5000</v>
      </c>
      <c r="E2165" s="10" t="s">
        <v>10</v>
      </c>
      <c r="F2165" s="10" t="s">
        <v>2318</v>
      </c>
      <c r="G2165" s="10" t="s">
        <v>12</v>
      </c>
      <c r="H2165" t="s">
        <v>17</v>
      </c>
      <c r="I2165" s="10" t="s">
        <v>14</v>
      </c>
      <c r="J2165" s="10" t="s">
        <v>85</v>
      </c>
    </row>
    <row r="2166" spans="1:10" x14ac:dyDescent="0.3">
      <c r="A2166" s="10">
        <v>202917</v>
      </c>
      <c r="B2166" s="20">
        <v>45070</v>
      </c>
      <c r="C2166" s="10" t="s">
        <v>530</v>
      </c>
      <c r="D2166" s="21">
        <v>2000</v>
      </c>
      <c r="E2166" s="10" t="s">
        <v>10</v>
      </c>
      <c r="F2166" s="10" t="s">
        <v>2311</v>
      </c>
      <c r="G2166" s="10" t="s">
        <v>12</v>
      </c>
      <c r="H2166" t="s">
        <v>13</v>
      </c>
      <c r="I2166" s="10" t="s">
        <v>14</v>
      </c>
      <c r="J2166" s="10" t="s">
        <v>480</v>
      </c>
    </row>
    <row r="2167" spans="1:10" x14ac:dyDescent="0.3">
      <c r="A2167" s="10">
        <v>202919</v>
      </c>
      <c r="B2167" s="20">
        <v>45070</v>
      </c>
      <c r="C2167" s="10" t="s">
        <v>531</v>
      </c>
      <c r="D2167" s="21">
        <v>1500</v>
      </c>
      <c r="E2167" s="10" t="s">
        <v>10</v>
      </c>
      <c r="F2167" s="10" t="s">
        <v>2311</v>
      </c>
      <c r="G2167" s="10" t="s">
        <v>12</v>
      </c>
      <c r="H2167" t="s">
        <v>13</v>
      </c>
      <c r="I2167" s="10" t="s">
        <v>14</v>
      </c>
      <c r="J2167" s="10" t="s">
        <v>496</v>
      </c>
    </row>
    <row r="2168" spans="1:10" x14ac:dyDescent="0.3">
      <c r="A2168" s="10">
        <v>202918</v>
      </c>
      <c r="B2168" s="20">
        <v>45070</v>
      </c>
      <c r="C2168" s="10" t="s">
        <v>531</v>
      </c>
      <c r="D2168" s="21">
        <v>1500</v>
      </c>
      <c r="E2168" s="10" t="s">
        <v>10</v>
      </c>
      <c r="F2168" s="10" t="s">
        <v>2311</v>
      </c>
      <c r="G2168" s="10" t="s">
        <v>12</v>
      </c>
      <c r="H2168" t="s">
        <v>13</v>
      </c>
      <c r="I2168" s="10" t="s">
        <v>14</v>
      </c>
      <c r="J2168" s="10" t="s">
        <v>40</v>
      </c>
    </row>
    <row r="2169" spans="1:10" x14ac:dyDescent="0.3">
      <c r="A2169" s="10">
        <v>202935</v>
      </c>
      <c r="B2169" s="20">
        <v>45071</v>
      </c>
      <c r="C2169" s="10" t="s">
        <v>752</v>
      </c>
      <c r="D2169" s="21">
        <v>2500</v>
      </c>
      <c r="E2169" s="10" t="s">
        <v>10</v>
      </c>
      <c r="F2169" s="10" t="s">
        <v>2309</v>
      </c>
      <c r="G2169" s="10" t="s">
        <v>12</v>
      </c>
      <c r="H2169" t="s">
        <v>17</v>
      </c>
      <c r="I2169" s="10" t="s">
        <v>14</v>
      </c>
      <c r="J2169" s="10" t="s">
        <v>258</v>
      </c>
    </row>
    <row r="2170" spans="1:10" x14ac:dyDescent="0.3">
      <c r="A2170" s="10">
        <v>202934</v>
      </c>
      <c r="B2170" s="20">
        <v>45071</v>
      </c>
      <c r="C2170" s="10" t="s">
        <v>752</v>
      </c>
      <c r="D2170" s="21">
        <v>2500</v>
      </c>
      <c r="E2170" s="10" t="s">
        <v>10</v>
      </c>
      <c r="F2170" s="10" t="s">
        <v>2309</v>
      </c>
      <c r="G2170" s="10" t="s">
        <v>12</v>
      </c>
      <c r="H2170" t="s">
        <v>17</v>
      </c>
      <c r="I2170" s="10" t="s">
        <v>14</v>
      </c>
      <c r="J2170" s="10" t="s">
        <v>27</v>
      </c>
    </row>
    <row r="2171" spans="1:10" x14ac:dyDescent="0.3">
      <c r="A2171" s="10">
        <v>202933</v>
      </c>
      <c r="B2171" s="20">
        <v>45071</v>
      </c>
      <c r="C2171" s="10" t="s">
        <v>532</v>
      </c>
      <c r="D2171" s="21">
        <v>4000</v>
      </c>
      <c r="E2171" s="10" t="s">
        <v>10</v>
      </c>
      <c r="F2171" s="10" t="s">
        <v>2311</v>
      </c>
      <c r="G2171" s="10" t="s">
        <v>12</v>
      </c>
      <c r="H2171" t="s">
        <v>17</v>
      </c>
      <c r="I2171" s="10" t="s">
        <v>14</v>
      </c>
      <c r="J2171" s="10" t="s">
        <v>480</v>
      </c>
    </row>
    <row r="2172" spans="1:10" x14ac:dyDescent="0.3">
      <c r="A2172" s="10">
        <v>202926</v>
      </c>
      <c r="B2172" s="20">
        <v>45071</v>
      </c>
      <c r="C2172" s="10" t="s">
        <v>753</v>
      </c>
      <c r="D2172" s="21">
        <v>2500</v>
      </c>
      <c r="E2172" s="10" t="s">
        <v>10</v>
      </c>
      <c r="F2172" s="10" t="s">
        <v>2309</v>
      </c>
      <c r="G2172" s="10" t="s">
        <v>12</v>
      </c>
      <c r="H2172" t="s">
        <v>17</v>
      </c>
      <c r="I2172" s="10" t="s">
        <v>14</v>
      </c>
      <c r="J2172" s="10" t="s">
        <v>84</v>
      </c>
    </row>
    <row r="2173" spans="1:10" x14ac:dyDescent="0.3">
      <c r="A2173" s="10">
        <v>202932</v>
      </c>
      <c r="B2173" s="20">
        <v>45071</v>
      </c>
      <c r="C2173" s="10" t="s">
        <v>846</v>
      </c>
      <c r="D2173" s="21">
        <v>140000</v>
      </c>
      <c r="E2173" s="10" t="s">
        <v>48</v>
      </c>
      <c r="F2173" s="10" t="s">
        <v>2317</v>
      </c>
      <c r="G2173" s="10" t="s">
        <v>12</v>
      </c>
      <c r="H2173" t="s">
        <v>13</v>
      </c>
      <c r="I2173" s="10" t="s">
        <v>14</v>
      </c>
      <c r="J2173" s="10" t="s">
        <v>816</v>
      </c>
    </row>
    <row r="2174" spans="1:10" x14ac:dyDescent="0.3">
      <c r="A2174" s="10">
        <v>202928</v>
      </c>
      <c r="B2174" s="20">
        <v>45071</v>
      </c>
      <c r="C2174" s="10" t="s">
        <v>750</v>
      </c>
      <c r="D2174" s="21">
        <v>2000</v>
      </c>
      <c r="E2174" s="10" t="s">
        <v>10</v>
      </c>
      <c r="F2174" s="10" t="s">
        <v>2309</v>
      </c>
      <c r="G2174" s="10" t="s">
        <v>12</v>
      </c>
      <c r="H2174" t="s">
        <v>17</v>
      </c>
      <c r="I2174" s="10" t="s">
        <v>14</v>
      </c>
      <c r="J2174" s="10" t="s">
        <v>85</v>
      </c>
    </row>
    <row r="2175" spans="1:10" x14ac:dyDescent="0.3">
      <c r="A2175" s="10">
        <v>202925</v>
      </c>
      <c r="B2175" s="20">
        <v>45071</v>
      </c>
      <c r="C2175" s="10" t="s">
        <v>753</v>
      </c>
      <c r="D2175" s="21">
        <v>2500</v>
      </c>
      <c r="E2175" s="10" t="s">
        <v>10</v>
      </c>
      <c r="F2175" s="10" t="s">
        <v>2309</v>
      </c>
      <c r="G2175" s="10" t="s">
        <v>12</v>
      </c>
      <c r="H2175" t="s">
        <v>17</v>
      </c>
      <c r="I2175" s="10" t="s">
        <v>14</v>
      </c>
      <c r="J2175" s="10" t="s">
        <v>27</v>
      </c>
    </row>
    <row r="2176" spans="1:10" x14ac:dyDescent="0.3">
      <c r="A2176" s="10">
        <v>202931</v>
      </c>
      <c r="B2176" s="20">
        <v>45071</v>
      </c>
      <c r="C2176" s="10" t="s">
        <v>337</v>
      </c>
      <c r="D2176" s="21">
        <v>1000</v>
      </c>
      <c r="E2176" s="10" t="s">
        <v>10</v>
      </c>
      <c r="F2176" s="10" t="s">
        <v>2318</v>
      </c>
      <c r="G2176" s="10" t="s">
        <v>12</v>
      </c>
      <c r="H2176" t="s">
        <v>17</v>
      </c>
      <c r="I2176" s="10" t="s">
        <v>14</v>
      </c>
      <c r="J2176" s="10" t="s">
        <v>85</v>
      </c>
    </row>
    <row r="2177" spans="1:10" x14ac:dyDescent="0.3">
      <c r="A2177" s="10">
        <v>202927</v>
      </c>
      <c r="B2177" s="20">
        <v>45071</v>
      </c>
      <c r="C2177" s="10" t="s">
        <v>527</v>
      </c>
      <c r="D2177" s="21">
        <v>2000</v>
      </c>
      <c r="E2177" s="10" t="s">
        <v>10</v>
      </c>
      <c r="F2177" s="10" t="s">
        <v>2311</v>
      </c>
      <c r="G2177" s="10" t="s">
        <v>12</v>
      </c>
      <c r="H2177" t="s">
        <v>13</v>
      </c>
      <c r="I2177" s="10" t="s">
        <v>14</v>
      </c>
      <c r="J2177" s="10" t="s">
        <v>69</v>
      </c>
    </row>
    <row r="2178" spans="1:10" x14ac:dyDescent="0.3">
      <c r="A2178" s="10">
        <v>202929</v>
      </c>
      <c r="B2178" s="20">
        <v>45071</v>
      </c>
      <c r="C2178" s="10" t="s">
        <v>336</v>
      </c>
      <c r="D2178" s="21">
        <v>1500</v>
      </c>
      <c r="E2178" s="10" t="s">
        <v>10</v>
      </c>
      <c r="F2178" s="10" t="s">
        <v>2318</v>
      </c>
      <c r="G2178" s="10" t="s">
        <v>88</v>
      </c>
      <c r="H2178" t="s">
        <v>17</v>
      </c>
      <c r="I2178" s="10" t="s">
        <v>14</v>
      </c>
      <c r="J2178" s="10" t="s">
        <v>85</v>
      </c>
    </row>
    <row r="2179" spans="1:10" x14ac:dyDescent="0.3">
      <c r="A2179" s="10">
        <v>202930</v>
      </c>
      <c r="B2179" s="20">
        <v>45071</v>
      </c>
      <c r="C2179" s="10" t="s">
        <v>336</v>
      </c>
      <c r="D2179" s="21">
        <v>1500</v>
      </c>
      <c r="E2179" s="10" t="s">
        <v>10</v>
      </c>
      <c r="F2179" s="10" t="s">
        <v>2318</v>
      </c>
      <c r="G2179" s="10" t="s">
        <v>88</v>
      </c>
      <c r="H2179" t="s">
        <v>17</v>
      </c>
      <c r="I2179" s="10" t="s">
        <v>14</v>
      </c>
      <c r="J2179" s="10" t="s">
        <v>306</v>
      </c>
    </row>
    <row r="2180" spans="1:10" x14ac:dyDescent="0.3">
      <c r="A2180" s="10">
        <v>202920</v>
      </c>
      <c r="B2180" s="20">
        <v>45071</v>
      </c>
      <c r="C2180" s="10" t="s">
        <v>528</v>
      </c>
      <c r="D2180" s="21">
        <v>10000</v>
      </c>
      <c r="E2180" s="10" t="s">
        <v>10</v>
      </c>
      <c r="F2180" s="10" t="s">
        <v>2311</v>
      </c>
      <c r="G2180" s="10" t="s">
        <v>12</v>
      </c>
      <c r="H2180" t="s">
        <v>13</v>
      </c>
      <c r="I2180" s="10" t="s">
        <v>14</v>
      </c>
      <c r="J2180" s="10" t="s">
        <v>40</v>
      </c>
    </row>
    <row r="2181" spans="1:10" x14ac:dyDescent="0.3">
      <c r="A2181" s="10">
        <v>202923</v>
      </c>
      <c r="B2181" s="20">
        <v>45071</v>
      </c>
      <c r="C2181" s="10" t="s">
        <v>529</v>
      </c>
      <c r="D2181" s="21">
        <v>5000</v>
      </c>
      <c r="E2181" s="10" t="s">
        <v>10</v>
      </c>
      <c r="F2181" s="10" t="s">
        <v>2311</v>
      </c>
      <c r="G2181" s="10" t="s">
        <v>12</v>
      </c>
      <c r="H2181" t="s">
        <v>13</v>
      </c>
      <c r="I2181" s="10" t="s">
        <v>14</v>
      </c>
      <c r="J2181" s="10" t="s">
        <v>480</v>
      </c>
    </row>
    <row r="2182" spans="1:10" x14ac:dyDescent="0.3">
      <c r="A2182" s="10">
        <v>202924</v>
      </c>
      <c r="B2182" s="20">
        <v>45071</v>
      </c>
      <c r="C2182" s="10" t="s">
        <v>529</v>
      </c>
      <c r="D2182" s="21">
        <v>5000</v>
      </c>
      <c r="E2182" s="10" t="s">
        <v>10</v>
      </c>
      <c r="F2182" s="10" t="s">
        <v>2311</v>
      </c>
      <c r="G2182" s="10" t="s">
        <v>12</v>
      </c>
      <c r="H2182" t="s">
        <v>19</v>
      </c>
      <c r="I2182" s="10" t="s">
        <v>14</v>
      </c>
      <c r="J2182" s="10" t="s">
        <v>401</v>
      </c>
    </row>
    <row r="2183" spans="1:10" x14ac:dyDescent="0.3">
      <c r="A2183" s="10">
        <v>202921</v>
      </c>
      <c r="B2183" s="20">
        <v>45071</v>
      </c>
      <c r="C2183" s="10" t="s">
        <v>528</v>
      </c>
      <c r="D2183" s="21">
        <v>5000</v>
      </c>
      <c r="E2183" s="10" t="s">
        <v>10</v>
      </c>
      <c r="F2183" s="10" t="s">
        <v>2311</v>
      </c>
      <c r="G2183" s="10" t="s">
        <v>12</v>
      </c>
      <c r="H2183" t="s">
        <v>13</v>
      </c>
      <c r="I2183" s="10" t="s">
        <v>14</v>
      </c>
      <c r="J2183" s="10" t="s">
        <v>209</v>
      </c>
    </row>
    <row r="2184" spans="1:10" x14ac:dyDescent="0.3">
      <c r="A2184" s="10">
        <v>202922</v>
      </c>
      <c r="B2184" s="20">
        <v>45071</v>
      </c>
      <c r="C2184" s="10" t="s">
        <v>529</v>
      </c>
      <c r="D2184" s="21">
        <v>5000</v>
      </c>
      <c r="E2184" s="10" t="s">
        <v>10</v>
      </c>
      <c r="F2184" s="10" t="s">
        <v>2311</v>
      </c>
      <c r="G2184" s="10" t="s">
        <v>12</v>
      </c>
      <c r="H2184" t="s">
        <v>13</v>
      </c>
      <c r="I2184" s="10" t="s">
        <v>14</v>
      </c>
      <c r="J2184" s="10" t="s">
        <v>503</v>
      </c>
    </row>
    <row r="2185" spans="1:10" x14ac:dyDescent="0.3">
      <c r="A2185" s="10">
        <v>202944</v>
      </c>
      <c r="B2185" s="20">
        <v>45072</v>
      </c>
      <c r="C2185" s="10" t="s">
        <v>755</v>
      </c>
      <c r="D2185" s="21">
        <v>3000</v>
      </c>
      <c r="E2185" s="10" t="s">
        <v>10</v>
      </c>
      <c r="F2185" s="10" t="s">
        <v>2309</v>
      </c>
      <c r="G2185" s="10" t="s">
        <v>12</v>
      </c>
      <c r="H2185" t="s">
        <v>17</v>
      </c>
      <c r="I2185" s="10" t="s">
        <v>14</v>
      </c>
      <c r="J2185" s="10" t="s">
        <v>82</v>
      </c>
    </row>
    <row r="2186" spans="1:10" x14ac:dyDescent="0.3">
      <c r="A2186" s="10">
        <v>202943</v>
      </c>
      <c r="B2186" s="20">
        <v>45072</v>
      </c>
      <c r="C2186" s="10" t="s">
        <v>754</v>
      </c>
      <c r="D2186" s="21">
        <v>2500</v>
      </c>
      <c r="E2186" s="10" t="s">
        <v>10</v>
      </c>
      <c r="F2186" s="10" t="s">
        <v>2309</v>
      </c>
      <c r="G2186" s="10" t="s">
        <v>12</v>
      </c>
      <c r="H2186" t="s">
        <v>13</v>
      </c>
      <c r="I2186" s="10" t="s">
        <v>14</v>
      </c>
      <c r="J2186" s="10" t="s">
        <v>258</v>
      </c>
    </row>
    <row r="2187" spans="1:10" x14ac:dyDescent="0.3">
      <c r="A2187" s="10">
        <v>202942</v>
      </c>
      <c r="B2187" s="20">
        <v>45072</v>
      </c>
      <c r="C2187" s="10" t="s">
        <v>754</v>
      </c>
      <c r="D2187" s="21">
        <v>2500</v>
      </c>
      <c r="E2187" s="10" t="s">
        <v>10</v>
      </c>
      <c r="F2187" s="10" t="s">
        <v>2309</v>
      </c>
      <c r="G2187" s="10" t="s">
        <v>12</v>
      </c>
      <c r="H2187" t="s">
        <v>17</v>
      </c>
      <c r="I2187" s="10" t="s">
        <v>14</v>
      </c>
      <c r="J2187" s="10" t="s">
        <v>27</v>
      </c>
    </row>
    <row r="2188" spans="1:10" x14ac:dyDescent="0.3">
      <c r="A2188" s="10">
        <v>202938</v>
      </c>
      <c r="B2188" s="20">
        <v>45072</v>
      </c>
      <c r="C2188" s="10" t="s">
        <v>836</v>
      </c>
      <c r="D2188" s="21">
        <v>4000</v>
      </c>
      <c r="E2188" s="10" t="s">
        <v>10</v>
      </c>
      <c r="F2188" s="10" t="s">
        <v>2317</v>
      </c>
      <c r="G2188" s="10" t="s">
        <v>88</v>
      </c>
      <c r="H2188" t="s">
        <v>17</v>
      </c>
      <c r="I2188" s="10" t="s">
        <v>14</v>
      </c>
      <c r="J2188" s="10" t="s">
        <v>63</v>
      </c>
    </row>
    <row r="2189" spans="1:10" x14ac:dyDescent="0.3">
      <c r="A2189" s="10">
        <v>202937</v>
      </c>
      <c r="B2189" s="20">
        <v>45072</v>
      </c>
      <c r="C2189" s="10" t="s">
        <v>836</v>
      </c>
      <c r="D2189" s="21">
        <v>3000</v>
      </c>
      <c r="E2189" s="10" t="s">
        <v>10</v>
      </c>
      <c r="F2189" s="10" t="s">
        <v>2317</v>
      </c>
      <c r="G2189" s="10" t="s">
        <v>88</v>
      </c>
      <c r="H2189" t="s">
        <v>17</v>
      </c>
      <c r="I2189" s="10" t="s">
        <v>14</v>
      </c>
      <c r="J2189" s="10" t="s">
        <v>814</v>
      </c>
    </row>
    <row r="2190" spans="1:10" x14ac:dyDescent="0.3">
      <c r="A2190" s="10">
        <v>202936</v>
      </c>
      <c r="B2190" s="20">
        <v>45072</v>
      </c>
      <c r="C2190" s="10" t="s">
        <v>836</v>
      </c>
      <c r="D2190" s="21">
        <v>3000</v>
      </c>
      <c r="E2190" s="10" t="s">
        <v>10</v>
      </c>
      <c r="F2190" s="10" t="s">
        <v>2317</v>
      </c>
      <c r="G2190" s="10" t="s">
        <v>88</v>
      </c>
      <c r="H2190" t="s">
        <v>17</v>
      </c>
      <c r="I2190" s="10" t="s">
        <v>14</v>
      </c>
      <c r="J2190" s="10" t="s">
        <v>829</v>
      </c>
    </row>
    <row r="2191" spans="1:10" x14ac:dyDescent="0.3">
      <c r="A2191" s="10">
        <v>202946</v>
      </c>
      <c r="B2191" s="20">
        <v>45072</v>
      </c>
      <c r="C2191" s="10" t="s">
        <v>333</v>
      </c>
      <c r="D2191" s="21">
        <v>2000</v>
      </c>
      <c r="E2191" s="10" t="s">
        <v>48</v>
      </c>
      <c r="F2191" s="10" t="s">
        <v>2318</v>
      </c>
      <c r="G2191" s="10" t="s">
        <v>12</v>
      </c>
      <c r="H2191" t="s">
        <v>17</v>
      </c>
      <c r="I2191" s="10" t="s">
        <v>14</v>
      </c>
      <c r="J2191" s="10" t="s">
        <v>85</v>
      </c>
    </row>
    <row r="2192" spans="1:10" x14ac:dyDescent="0.3">
      <c r="A2192" s="10">
        <v>202947</v>
      </c>
      <c r="B2192" s="20">
        <v>45072</v>
      </c>
      <c r="C2192" s="10" t="s">
        <v>333</v>
      </c>
      <c r="D2192" s="21">
        <v>3000</v>
      </c>
      <c r="E2192" s="10" t="s">
        <v>48</v>
      </c>
      <c r="F2192" s="10" t="s">
        <v>2318</v>
      </c>
      <c r="G2192" s="10" t="s">
        <v>12</v>
      </c>
      <c r="H2192" t="s">
        <v>17</v>
      </c>
      <c r="I2192" s="10" t="s">
        <v>14</v>
      </c>
      <c r="J2192" s="10" t="s">
        <v>270</v>
      </c>
    </row>
    <row r="2193" spans="1:10" x14ac:dyDescent="0.3">
      <c r="A2193" s="10">
        <v>202939</v>
      </c>
      <c r="B2193" s="20">
        <v>45072</v>
      </c>
      <c r="C2193" s="10" t="s">
        <v>332</v>
      </c>
      <c r="D2193" s="21">
        <v>8000</v>
      </c>
      <c r="E2193" s="10" t="s">
        <v>10</v>
      </c>
      <c r="F2193" s="10" t="s">
        <v>2318</v>
      </c>
      <c r="G2193" s="10" t="s">
        <v>12</v>
      </c>
      <c r="H2193" t="s">
        <v>17</v>
      </c>
      <c r="I2193" s="10" t="s">
        <v>14</v>
      </c>
      <c r="J2193" s="10" t="s">
        <v>36</v>
      </c>
    </row>
    <row r="2194" spans="1:10" x14ac:dyDescent="0.3">
      <c r="A2194" s="10">
        <v>202945</v>
      </c>
      <c r="B2194" s="20">
        <v>45072</v>
      </c>
      <c r="C2194" s="10" t="s">
        <v>333</v>
      </c>
      <c r="D2194" s="21">
        <v>3000</v>
      </c>
      <c r="E2194" s="10" t="s">
        <v>48</v>
      </c>
      <c r="F2194" s="10" t="s">
        <v>2318</v>
      </c>
      <c r="G2194" s="10" t="s">
        <v>12</v>
      </c>
      <c r="H2194" t="s">
        <v>17</v>
      </c>
      <c r="I2194" s="10" t="s">
        <v>14</v>
      </c>
      <c r="J2194" s="10" t="s">
        <v>334</v>
      </c>
    </row>
    <row r="2195" spans="1:10" x14ac:dyDescent="0.3">
      <c r="A2195" s="10">
        <v>202941</v>
      </c>
      <c r="B2195" s="20">
        <v>45072</v>
      </c>
      <c r="C2195" s="10" t="s">
        <v>446</v>
      </c>
      <c r="D2195" s="21">
        <v>2000</v>
      </c>
      <c r="E2195" s="10" t="s">
        <v>10</v>
      </c>
      <c r="F2195" s="10" t="s">
        <v>2329</v>
      </c>
      <c r="G2195" s="10" t="s">
        <v>12</v>
      </c>
      <c r="H2195" t="s">
        <v>17</v>
      </c>
      <c r="I2195" s="10" t="s">
        <v>14</v>
      </c>
      <c r="J2195" s="10" t="s">
        <v>432</v>
      </c>
    </row>
    <row r="2196" spans="1:10" x14ac:dyDescent="0.3">
      <c r="A2196" s="10">
        <v>202940</v>
      </c>
      <c r="B2196" s="20">
        <v>45072</v>
      </c>
      <c r="C2196" s="10" t="s">
        <v>446</v>
      </c>
      <c r="D2196" s="21">
        <v>2000</v>
      </c>
      <c r="E2196" s="10" t="s">
        <v>10</v>
      </c>
      <c r="F2196" s="10" t="s">
        <v>2329</v>
      </c>
      <c r="G2196" s="10" t="s">
        <v>12</v>
      </c>
      <c r="H2196" t="s">
        <v>17</v>
      </c>
      <c r="I2196" s="10" t="s">
        <v>14</v>
      </c>
      <c r="J2196" s="10" t="s">
        <v>222</v>
      </c>
    </row>
    <row r="2197" spans="1:10" x14ac:dyDescent="0.3">
      <c r="A2197" s="10">
        <v>202948</v>
      </c>
      <c r="B2197" s="20">
        <v>45072</v>
      </c>
      <c r="C2197" s="10" t="s">
        <v>445</v>
      </c>
      <c r="D2197" s="21">
        <v>2000</v>
      </c>
      <c r="E2197" s="10" t="s">
        <v>10</v>
      </c>
      <c r="F2197" s="10" t="s">
        <v>2329</v>
      </c>
      <c r="G2197" s="10" t="s">
        <v>12</v>
      </c>
      <c r="H2197" t="s">
        <v>17</v>
      </c>
      <c r="I2197" s="10" t="s">
        <v>14</v>
      </c>
      <c r="J2197" s="10" t="s">
        <v>432</v>
      </c>
    </row>
    <row r="2198" spans="1:10" x14ac:dyDescent="0.3">
      <c r="A2198" s="10">
        <v>202949</v>
      </c>
      <c r="B2198" s="20">
        <v>45072</v>
      </c>
      <c r="C2198" s="10" t="s">
        <v>445</v>
      </c>
      <c r="D2198" s="21">
        <v>2000</v>
      </c>
      <c r="E2198" s="10" t="s">
        <v>10</v>
      </c>
      <c r="F2198" s="10" t="s">
        <v>2329</v>
      </c>
      <c r="G2198" s="10" t="s">
        <v>12</v>
      </c>
      <c r="H2198" t="s">
        <v>17</v>
      </c>
      <c r="I2198" s="10" t="s">
        <v>14</v>
      </c>
      <c r="J2198" s="10" t="s">
        <v>222</v>
      </c>
    </row>
    <row r="2199" spans="1:10" x14ac:dyDescent="0.3">
      <c r="A2199" s="10">
        <v>202955</v>
      </c>
      <c r="B2199" s="20">
        <v>45075</v>
      </c>
      <c r="C2199" s="10" t="s">
        <v>447</v>
      </c>
      <c r="D2199" s="21">
        <v>10000</v>
      </c>
      <c r="E2199" s="10" t="s">
        <v>48</v>
      </c>
      <c r="F2199" s="10" t="s">
        <v>2329</v>
      </c>
      <c r="G2199" s="10" t="s">
        <v>12</v>
      </c>
      <c r="H2199" t="s">
        <v>17</v>
      </c>
      <c r="I2199" s="10" t="s">
        <v>14</v>
      </c>
      <c r="J2199" s="10" t="s">
        <v>448</v>
      </c>
    </row>
    <row r="2200" spans="1:10" x14ac:dyDescent="0.3">
      <c r="A2200" s="10">
        <v>202952</v>
      </c>
      <c r="B2200" s="20">
        <v>45075</v>
      </c>
      <c r="C2200" s="10" t="s">
        <v>841</v>
      </c>
      <c r="D2200" s="21">
        <v>1000</v>
      </c>
      <c r="E2200" s="10" t="s">
        <v>10</v>
      </c>
      <c r="F2200" s="10" t="s">
        <v>2317</v>
      </c>
      <c r="G2200" s="10" t="s">
        <v>88</v>
      </c>
      <c r="H2200" t="s">
        <v>17</v>
      </c>
      <c r="I2200" s="10" t="s">
        <v>14</v>
      </c>
      <c r="J2200" s="10" t="s">
        <v>814</v>
      </c>
    </row>
    <row r="2201" spans="1:10" x14ac:dyDescent="0.3">
      <c r="A2201" s="10">
        <v>202953</v>
      </c>
      <c r="B2201" s="20">
        <v>45075</v>
      </c>
      <c r="C2201" s="10" t="s">
        <v>195</v>
      </c>
      <c r="D2201" s="21">
        <v>5000</v>
      </c>
      <c r="E2201" s="10" t="s">
        <v>10</v>
      </c>
      <c r="F2201" s="10" t="s">
        <v>2307</v>
      </c>
      <c r="G2201" s="10" t="s">
        <v>12</v>
      </c>
      <c r="H2201" t="s">
        <v>17</v>
      </c>
      <c r="I2201" s="10" t="s">
        <v>14</v>
      </c>
      <c r="J2201" s="10" t="s">
        <v>103</v>
      </c>
    </row>
    <row r="2202" spans="1:10" x14ac:dyDescent="0.3">
      <c r="A2202" s="10">
        <v>202951</v>
      </c>
      <c r="B2202" s="20">
        <v>45075</v>
      </c>
      <c r="C2202" s="10" t="s">
        <v>81</v>
      </c>
      <c r="D2202" s="21">
        <v>45000</v>
      </c>
      <c r="E2202" s="10" t="s">
        <v>48</v>
      </c>
      <c r="F2202" s="10" t="s">
        <v>2307</v>
      </c>
      <c r="G2202" s="10" t="s">
        <v>12</v>
      </c>
      <c r="H2202" t="s">
        <v>17</v>
      </c>
      <c r="I2202" s="10" t="s">
        <v>14</v>
      </c>
      <c r="J2202" s="10" t="s">
        <v>184</v>
      </c>
    </row>
    <row r="2203" spans="1:10" x14ac:dyDescent="0.3">
      <c r="A2203" s="10">
        <v>202950</v>
      </c>
      <c r="B2203" s="20">
        <v>45075</v>
      </c>
      <c r="C2203" s="10" t="s">
        <v>324</v>
      </c>
      <c r="D2203" s="21">
        <v>2000</v>
      </c>
      <c r="E2203" s="10" t="s">
        <v>10</v>
      </c>
      <c r="F2203" s="10" t="s">
        <v>2318</v>
      </c>
      <c r="G2203" s="10" t="s">
        <v>12</v>
      </c>
      <c r="H2203" t="s">
        <v>17</v>
      </c>
      <c r="I2203" s="10" t="s">
        <v>14</v>
      </c>
      <c r="J2203" s="10" t="s">
        <v>85</v>
      </c>
    </row>
    <row r="2204" spans="1:10" x14ac:dyDescent="0.3">
      <c r="A2204" s="10">
        <v>202954</v>
      </c>
      <c r="B2204" s="20">
        <v>45075</v>
      </c>
      <c r="C2204" s="10" t="s">
        <v>196</v>
      </c>
      <c r="D2204" s="21">
        <v>50000</v>
      </c>
      <c r="E2204" s="10" t="s">
        <v>48</v>
      </c>
      <c r="F2204" s="10" t="s">
        <v>2307</v>
      </c>
      <c r="G2204" s="10" t="s">
        <v>12</v>
      </c>
      <c r="H2204" t="s">
        <v>13</v>
      </c>
      <c r="I2204" s="10" t="s">
        <v>14</v>
      </c>
      <c r="J2204" s="10" t="s">
        <v>103</v>
      </c>
    </row>
    <row r="2205" spans="1:10" x14ac:dyDescent="0.3">
      <c r="A2205" s="10">
        <v>203960</v>
      </c>
      <c r="B2205" s="20">
        <v>45076</v>
      </c>
      <c r="C2205" s="10" t="s">
        <v>521</v>
      </c>
      <c r="D2205" s="21">
        <v>3000</v>
      </c>
      <c r="E2205" s="10" t="s">
        <v>10</v>
      </c>
      <c r="F2205" s="10" t="s">
        <v>2311</v>
      </c>
      <c r="G2205" s="10" t="s">
        <v>12</v>
      </c>
      <c r="H2205" t="s">
        <v>17</v>
      </c>
      <c r="I2205" s="10" t="s">
        <v>14</v>
      </c>
      <c r="J2205" s="10" t="s">
        <v>40</v>
      </c>
    </row>
    <row r="2206" spans="1:10" x14ac:dyDescent="0.3">
      <c r="A2206" s="10">
        <v>203953</v>
      </c>
      <c r="B2206" s="20">
        <v>45076</v>
      </c>
      <c r="C2206" s="10" t="s">
        <v>520</v>
      </c>
      <c r="D2206" s="21">
        <v>4000</v>
      </c>
      <c r="E2206" s="10" t="s">
        <v>10</v>
      </c>
      <c r="F2206" s="10" t="s">
        <v>2311</v>
      </c>
      <c r="G2206" s="10" t="s">
        <v>12</v>
      </c>
      <c r="H2206" t="s">
        <v>13</v>
      </c>
      <c r="I2206" s="10" t="s">
        <v>14</v>
      </c>
      <c r="J2206" s="10" t="s">
        <v>134</v>
      </c>
    </row>
    <row r="2207" spans="1:10" x14ac:dyDescent="0.3">
      <c r="A2207" s="10">
        <v>203959</v>
      </c>
      <c r="B2207" s="20">
        <v>45076</v>
      </c>
      <c r="C2207" s="10" t="s">
        <v>326</v>
      </c>
      <c r="D2207" s="21">
        <v>10000</v>
      </c>
      <c r="E2207" s="10" t="s">
        <v>10</v>
      </c>
      <c r="F2207" s="10" t="s">
        <v>2318</v>
      </c>
      <c r="G2207" s="10" t="s">
        <v>12</v>
      </c>
      <c r="H2207" t="s">
        <v>17</v>
      </c>
      <c r="I2207" s="10" t="s">
        <v>14</v>
      </c>
      <c r="J2207" s="10" t="s">
        <v>306</v>
      </c>
    </row>
    <row r="2208" spans="1:10" x14ac:dyDescent="0.3">
      <c r="A2208" s="10">
        <v>203954</v>
      </c>
      <c r="B2208" s="20">
        <v>45076</v>
      </c>
      <c r="C2208" s="10" t="s">
        <v>524</v>
      </c>
      <c r="D2208" s="21">
        <v>3000</v>
      </c>
      <c r="E2208" s="10" t="s">
        <v>10</v>
      </c>
      <c r="F2208" s="10" t="s">
        <v>2311</v>
      </c>
      <c r="G2208" s="10" t="s">
        <v>12</v>
      </c>
      <c r="H2208" t="s">
        <v>13</v>
      </c>
      <c r="I2208" s="10" t="s">
        <v>14</v>
      </c>
      <c r="J2208" s="10" t="s">
        <v>430</v>
      </c>
    </row>
    <row r="2209" spans="1:10" x14ac:dyDescent="0.3">
      <c r="A2209" s="10">
        <v>203964</v>
      </c>
      <c r="B2209" s="20">
        <v>45076</v>
      </c>
      <c r="C2209" s="10" t="s">
        <v>498</v>
      </c>
      <c r="D2209" s="21">
        <v>30000</v>
      </c>
      <c r="E2209" s="10" t="s">
        <v>48</v>
      </c>
      <c r="F2209" s="10" t="s">
        <v>2311</v>
      </c>
      <c r="G2209" s="10" t="s">
        <v>12</v>
      </c>
      <c r="H2209" t="s">
        <v>17</v>
      </c>
      <c r="I2209" s="10" t="s">
        <v>14</v>
      </c>
      <c r="J2209" s="10" t="s">
        <v>522</v>
      </c>
    </row>
    <row r="2210" spans="1:10" x14ac:dyDescent="0.3">
      <c r="A2210" s="10">
        <v>203963</v>
      </c>
      <c r="B2210" s="20">
        <v>45076</v>
      </c>
      <c r="C2210" s="10" t="s">
        <v>498</v>
      </c>
      <c r="D2210" s="21">
        <v>2000</v>
      </c>
      <c r="E2210" s="10" t="s">
        <v>10</v>
      </c>
      <c r="F2210" s="10" t="s">
        <v>2311</v>
      </c>
      <c r="G2210" s="10" t="s">
        <v>12</v>
      </c>
      <c r="H2210" t="s">
        <v>17</v>
      </c>
      <c r="I2210" s="10" t="s">
        <v>14</v>
      </c>
      <c r="J2210" s="10" t="s">
        <v>399</v>
      </c>
    </row>
    <row r="2211" spans="1:10" x14ac:dyDescent="0.3">
      <c r="A2211" s="10">
        <v>203957</v>
      </c>
      <c r="B2211" s="20">
        <v>45076</v>
      </c>
      <c r="C2211" s="10" t="s">
        <v>326</v>
      </c>
      <c r="D2211" s="21">
        <v>10000</v>
      </c>
      <c r="E2211" s="10" t="s">
        <v>10</v>
      </c>
      <c r="F2211" s="10" t="s">
        <v>2318</v>
      </c>
      <c r="G2211" s="10" t="s">
        <v>12</v>
      </c>
      <c r="H2211" t="s">
        <v>17</v>
      </c>
      <c r="I2211" s="10" t="s">
        <v>14</v>
      </c>
      <c r="J2211" s="10" t="s">
        <v>177</v>
      </c>
    </row>
    <row r="2212" spans="1:10" x14ac:dyDescent="0.3">
      <c r="A2212" s="10">
        <v>203956</v>
      </c>
      <c r="B2212" s="20">
        <v>45076</v>
      </c>
      <c r="C2212" s="10" t="s">
        <v>326</v>
      </c>
      <c r="D2212" s="21">
        <v>10000</v>
      </c>
      <c r="E2212" s="10" t="s">
        <v>10</v>
      </c>
      <c r="F2212" s="10" t="s">
        <v>2318</v>
      </c>
      <c r="G2212" s="10" t="s">
        <v>12</v>
      </c>
      <c r="H2212" t="s">
        <v>17</v>
      </c>
      <c r="I2212" s="10" t="s">
        <v>14</v>
      </c>
      <c r="J2212" s="10" t="s">
        <v>289</v>
      </c>
    </row>
    <row r="2213" spans="1:10" x14ac:dyDescent="0.3">
      <c r="A2213" s="10">
        <v>203955</v>
      </c>
      <c r="B2213" s="20">
        <v>45076</v>
      </c>
      <c r="C2213" s="10" t="s">
        <v>197</v>
      </c>
      <c r="D2213" s="21">
        <v>4000</v>
      </c>
      <c r="E2213" s="10" t="s">
        <v>10</v>
      </c>
      <c r="F2213" s="10" t="s">
        <v>2307</v>
      </c>
      <c r="G2213" s="10" t="s">
        <v>12</v>
      </c>
      <c r="H2213" t="s">
        <v>17</v>
      </c>
      <c r="I2213" s="10" t="s">
        <v>14</v>
      </c>
      <c r="J2213" s="10" t="s">
        <v>80</v>
      </c>
    </row>
    <row r="2214" spans="1:10" x14ac:dyDescent="0.3">
      <c r="A2214" s="10">
        <v>203966</v>
      </c>
      <c r="B2214" s="20">
        <v>45076</v>
      </c>
      <c r="C2214" s="10" t="s">
        <v>326</v>
      </c>
      <c r="D2214" s="21">
        <v>10000</v>
      </c>
      <c r="E2214" s="10" t="s">
        <v>10</v>
      </c>
      <c r="F2214" s="10" t="s">
        <v>2318</v>
      </c>
      <c r="G2214" s="10" t="s">
        <v>12</v>
      </c>
      <c r="H2214" t="s">
        <v>17</v>
      </c>
      <c r="I2214" s="10" t="s">
        <v>14</v>
      </c>
      <c r="J2214" s="10" t="s">
        <v>327</v>
      </c>
    </row>
    <row r="2215" spans="1:10" x14ac:dyDescent="0.3">
      <c r="A2215" s="10">
        <v>203961</v>
      </c>
      <c r="B2215" s="20">
        <v>45076</v>
      </c>
      <c r="C2215" s="10" t="s">
        <v>329</v>
      </c>
      <c r="D2215" s="21">
        <v>2000</v>
      </c>
      <c r="E2215" s="10" t="s">
        <v>10</v>
      </c>
      <c r="F2215" s="10" t="s">
        <v>2318</v>
      </c>
      <c r="G2215" s="10" t="s">
        <v>12</v>
      </c>
      <c r="H2215" t="s">
        <v>13</v>
      </c>
      <c r="I2215" s="10" t="s">
        <v>14</v>
      </c>
      <c r="J2215" s="10" t="s">
        <v>85</v>
      </c>
    </row>
    <row r="2216" spans="1:10" x14ac:dyDescent="0.3">
      <c r="A2216" s="10">
        <v>203962</v>
      </c>
      <c r="B2216" s="20">
        <v>45076</v>
      </c>
      <c r="C2216" s="10" t="s">
        <v>330</v>
      </c>
      <c r="D2216" s="21">
        <v>1000</v>
      </c>
      <c r="E2216" s="10" t="s">
        <v>10</v>
      </c>
      <c r="F2216" s="10" t="s">
        <v>2318</v>
      </c>
      <c r="G2216" s="10" t="s">
        <v>12</v>
      </c>
      <c r="H2216" t="s">
        <v>13</v>
      </c>
      <c r="I2216" s="10" t="s">
        <v>14</v>
      </c>
      <c r="J2216" s="10" t="s">
        <v>85</v>
      </c>
    </row>
    <row r="2217" spans="1:10" x14ac:dyDescent="0.3">
      <c r="A2217" s="10">
        <v>203958</v>
      </c>
      <c r="B2217" s="20">
        <v>45076</v>
      </c>
      <c r="C2217" s="10" t="s">
        <v>326</v>
      </c>
      <c r="D2217" s="21">
        <v>10000</v>
      </c>
      <c r="E2217" s="10" t="s">
        <v>10</v>
      </c>
      <c r="F2217" s="10" t="s">
        <v>2318</v>
      </c>
      <c r="G2217" s="10" t="s">
        <v>12</v>
      </c>
      <c r="H2217" t="s">
        <v>17</v>
      </c>
      <c r="I2217" s="10" t="s">
        <v>14</v>
      </c>
      <c r="J2217" s="10" t="s">
        <v>85</v>
      </c>
    </row>
    <row r="2218" spans="1:10" x14ac:dyDescent="0.3">
      <c r="A2218" s="10">
        <v>203965</v>
      </c>
      <c r="B2218" s="20">
        <v>45076</v>
      </c>
      <c r="C2218" s="10" t="s">
        <v>328</v>
      </c>
      <c r="D2218" s="21">
        <v>1000</v>
      </c>
      <c r="E2218" s="10" t="s">
        <v>10</v>
      </c>
      <c r="F2218" s="10" t="s">
        <v>2318</v>
      </c>
      <c r="G2218" s="10" t="s">
        <v>12</v>
      </c>
      <c r="H2218" t="s">
        <v>13</v>
      </c>
      <c r="I2218" s="10" t="s">
        <v>14</v>
      </c>
      <c r="J2218" s="10" t="s">
        <v>85</v>
      </c>
    </row>
    <row r="2219" spans="1:10" x14ac:dyDescent="0.3">
      <c r="A2219" s="10">
        <v>203976</v>
      </c>
      <c r="B2219" s="20">
        <v>45077</v>
      </c>
      <c r="C2219" s="10" t="s">
        <v>808</v>
      </c>
      <c r="D2219" s="21">
        <v>10000</v>
      </c>
      <c r="E2219" s="10" t="s">
        <v>48</v>
      </c>
      <c r="F2219" s="10" t="s">
        <v>2317</v>
      </c>
      <c r="G2219" s="10" t="s">
        <v>12</v>
      </c>
      <c r="H2219" t="s">
        <v>17</v>
      </c>
      <c r="I2219" s="10" t="s">
        <v>14</v>
      </c>
      <c r="J2219" s="10" t="s">
        <v>843</v>
      </c>
    </row>
    <row r="2220" spans="1:10" x14ac:dyDescent="0.3">
      <c r="A2220" s="10">
        <v>203981</v>
      </c>
      <c r="B2220" s="20">
        <v>45077</v>
      </c>
      <c r="C2220" s="10" t="s">
        <v>842</v>
      </c>
      <c r="D2220" s="21">
        <v>1000</v>
      </c>
      <c r="E2220" s="10" t="s">
        <v>10</v>
      </c>
      <c r="F2220" s="10" t="s">
        <v>2317</v>
      </c>
      <c r="G2220" s="10" t="s">
        <v>12</v>
      </c>
      <c r="H2220" t="s">
        <v>17</v>
      </c>
      <c r="I2220" s="10" t="s">
        <v>14</v>
      </c>
      <c r="J2220" s="10" t="s">
        <v>824</v>
      </c>
    </row>
    <row r="2221" spans="1:10" x14ac:dyDescent="0.3">
      <c r="A2221" s="10">
        <v>203980</v>
      </c>
      <c r="B2221" s="20">
        <v>45077</v>
      </c>
      <c r="C2221" s="10" t="s">
        <v>842</v>
      </c>
      <c r="D2221" s="21">
        <v>1000</v>
      </c>
      <c r="E2221" s="10" t="s">
        <v>10</v>
      </c>
      <c r="F2221" s="10" t="s">
        <v>2317</v>
      </c>
      <c r="G2221" s="10" t="s">
        <v>12</v>
      </c>
      <c r="H2221" t="s">
        <v>17</v>
      </c>
      <c r="I2221" s="10" t="s">
        <v>14</v>
      </c>
      <c r="J2221" s="10" t="s">
        <v>814</v>
      </c>
    </row>
    <row r="2222" spans="1:10" x14ac:dyDescent="0.3">
      <c r="A2222" s="10">
        <v>203968</v>
      </c>
      <c r="B2222" s="20">
        <v>45077</v>
      </c>
      <c r="C2222" s="10" t="s">
        <v>845</v>
      </c>
      <c r="D2222" s="21">
        <v>4000</v>
      </c>
      <c r="E2222" s="10" t="s">
        <v>48</v>
      </c>
      <c r="F2222" s="10" t="s">
        <v>2317</v>
      </c>
      <c r="G2222" s="10" t="s">
        <v>12</v>
      </c>
      <c r="H2222" t="s">
        <v>17</v>
      </c>
      <c r="I2222" s="10" t="s">
        <v>14</v>
      </c>
      <c r="J2222" s="10" t="s">
        <v>63</v>
      </c>
    </row>
    <row r="2223" spans="1:10" x14ac:dyDescent="0.3">
      <c r="A2223" s="10">
        <v>203970</v>
      </c>
      <c r="B2223" s="20">
        <v>45077</v>
      </c>
      <c r="C2223" s="10" t="s">
        <v>844</v>
      </c>
      <c r="D2223" s="21">
        <v>1000</v>
      </c>
      <c r="E2223" s="10" t="s">
        <v>10</v>
      </c>
      <c r="F2223" s="10" t="s">
        <v>2317</v>
      </c>
      <c r="G2223" s="10" t="s">
        <v>88</v>
      </c>
      <c r="H2223" t="s">
        <v>17</v>
      </c>
      <c r="I2223" s="10" t="s">
        <v>14</v>
      </c>
      <c r="J2223" s="10" t="s">
        <v>814</v>
      </c>
    </row>
    <row r="2224" spans="1:10" x14ac:dyDescent="0.3">
      <c r="A2224" s="10">
        <v>203969</v>
      </c>
      <c r="B2224" s="20">
        <v>45077</v>
      </c>
      <c r="C2224" s="10" t="s">
        <v>844</v>
      </c>
      <c r="D2224" s="21">
        <v>1000</v>
      </c>
      <c r="E2224" s="10" t="s">
        <v>10</v>
      </c>
      <c r="F2224" s="10" t="s">
        <v>2317</v>
      </c>
      <c r="G2224" s="10" t="s">
        <v>88</v>
      </c>
      <c r="H2224" t="s">
        <v>17</v>
      </c>
      <c r="I2224" s="10" t="s">
        <v>14</v>
      </c>
      <c r="J2224" s="10" t="s">
        <v>63</v>
      </c>
    </row>
    <row r="2225" spans="1:10" x14ac:dyDescent="0.3">
      <c r="A2225" s="10">
        <v>203979</v>
      </c>
      <c r="B2225" s="20">
        <v>45077</v>
      </c>
      <c r="C2225" s="10" t="s">
        <v>842</v>
      </c>
      <c r="D2225" s="21">
        <v>4000</v>
      </c>
      <c r="E2225" s="10" t="s">
        <v>10</v>
      </c>
      <c r="F2225" s="10" t="s">
        <v>2317</v>
      </c>
      <c r="G2225" s="10" t="s">
        <v>12</v>
      </c>
      <c r="H2225" t="s">
        <v>13</v>
      </c>
      <c r="I2225" s="10" t="s">
        <v>14</v>
      </c>
      <c r="J2225" s="10" t="s">
        <v>814</v>
      </c>
    </row>
    <row r="2226" spans="1:10" x14ac:dyDescent="0.3">
      <c r="A2226" s="10">
        <v>203973</v>
      </c>
      <c r="B2226" s="20">
        <v>45077</v>
      </c>
      <c r="C2226" s="10" t="s">
        <v>158</v>
      </c>
      <c r="D2226" s="21">
        <v>3000</v>
      </c>
      <c r="E2226" s="10" t="s">
        <v>10</v>
      </c>
      <c r="F2226" s="10" t="s">
        <v>2307</v>
      </c>
      <c r="G2226" s="10" t="s">
        <v>12</v>
      </c>
      <c r="H2226" t="s">
        <v>17</v>
      </c>
      <c r="I2226" s="10" t="s">
        <v>14</v>
      </c>
      <c r="J2226" s="10" t="s">
        <v>199</v>
      </c>
    </row>
    <row r="2227" spans="1:10" x14ac:dyDescent="0.3">
      <c r="A2227" s="10">
        <v>203967</v>
      </c>
      <c r="B2227" s="20">
        <v>45077</v>
      </c>
      <c r="C2227" s="10" t="s">
        <v>200</v>
      </c>
      <c r="D2227" s="21">
        <v>5000</v>
      </c>
      <c r="E2227" s="10" t="s">
        <v>10</v>
      </c>
      <c r="F2227" s="10" t="s">
        <v>2307</v>
      </c>
      <c r="G2227" s="10" t="s">
        <v>12</v>
      </c>
      <c r="H2227" t="s">
        <v>17</v>
      </c>
      <c r="I2227" s="10" t="s">
        <v>14</v>
      </c>
      <c r="J2227" s="10" t="s">
        <v>101</v>
      </c>
    </row>
    <row r="2228" spans="1:10" x14ac:dyDescent="0.3">
      <c r="A2228" s="10">
        <v>203971</v>
      </c>
      <c r="B2228" s="20">
        <v>45077</v>
      </c>
      <c r="C2228" s="10" t="s">
        <v>158</v>
      </c>
      <c r="D2228" s="21">
        <v>4000</v>
      </c>
      <c r="E2228" s="10" t="s">
        <v>10</v>
      </c>
      <c r="F2228" s="10" t="s">
        <v>2307</v>
      </c>
      <c r="G2228" s="10" t="s">
        <v>12</v>
      </c>
      <c r="H2228" t="s">
        <v>17</v>
      </c>
      <c r="I2228" s="10" t="s">
        <v>14</v>
      </c>
      <c r="J2228" s="10" t="s">
        <v>58</v>
      </c>
    </row>
    <row r="2229" spans="1:10" x14ac:dyDescent="0.3">
      <c r="A2229" s="10">
        <v>203972</v>
      </c>
      <c r="B2229" s="20">
        <v>45077</v>
      </c>
      <c r="C2229" s="10" t="s">
        <v>158</v>
      </c>
      <c r="D2229" s="21">
        <v>3000</v>
      </c>
      <c r="E2229" s="10" t="s">
        <v>10</v>
      </c>
      <c r="F2229" s="10" t="s">
        <v>2307</v>
      </c>
      <c r="G2229" s="10" t="s">
        <v>12</v>
      </c>
      <c r="H2229" t="s">
        <v>17</v>
      </c>
      <c r="I2229" s="10" t="s">
        <v>14</v>
      </c>
      <c r="J2229" s="10" t="s">
        <v>198</v>
      </c>
    </row>
    <row r="2230" spans="1:10" x14ac:dyDescent="0.3">
      <c r="A2230" s="10">
        <v>203978</v>
      </c>
      <c r="B2230" s="20">
        <v>45077</v>
      </c>
      <c r="C2230" s="10" t="s">
        <v>516</v>
      </c>
      <c r="D2230" s="21">
        <v>5000</v>
      </c>
      <c r="E2230" s="10" t="s">
        <v>10</v>
      </c>
      <c r="F2230" s="10" t="s">
        <v>2311</v>
      </c>
      <c r="G2230" s="10" t="s">
        <v>12</v>
      </c>
      <c r="H2230" t="s">
        <v>19</v>
      </c>
      <c r="I2230" s="10" t="s">
        <v>14</v>
      </c>
      <c r="J2230" s="10" t="s">
        <v>489</v>
      </c>
    </row>
    <row r="2231" spans="1:10" x14ac:dyDescent="0.3">
      <c r="A2231" s="10">
        <v>203975</v>
      </c>
      <c r="B2231" s="20">
        <v>45077</v>
      </c>
      <c r="C2231" s="10" t="s">
        <v>808</v>
      </c>
      <c r="D2231" s="21">
        <v>10000</v>
      </c>
      <c r="E2231" s="10" t="s">
        <v>48</v>
      </c>
      <c r="F2231" s="10" t="s">
        <v>2317</v>
      </c>
      <c r="G2231" s="10" t="s">
        <v>12</v>
      </c>
      <c r="H2231" t="s">
        <v>17</v>
      </c>
      <c r="I2231" s="10" t="s">
        <v>14</v>
      </c>
      <c r="J2231" s="10" t="s">
        <v>829</v>
      </c>
    </row>
    <row r="2232" spans="1:10" x14ac:dyDescent="0.3">
      <c r="A2232" s="10">
        <v>203974</v>
      </c>
      <c r="B2232" s="20">
        <v>45077</v>
      </c>
      <c r="C2232" s="10" t="s">
        <v>325</v>
      </c>
      <c r="D2232" s="21">
        <v>2000</v>
      </c>
      <c r="E2232" s="10" t="s">
        <v>10</v>
      </c>
      <c r="F2232" s="10" t="s">
        <v>2318</v>
      </c>
      <c r="G2232" s="10" t="s">
        <v>12</v>
      </c>
      <c r="H2232" t="s">
        <v>19</v>
      </c>
      <c r="I2232" s="10" t="s">
        <v>14</v>
      </c>
      <c r="J2232" s="10" t="s">
        <v>36</v>
      </c>
    </row>
    <row r="2233" spans="1:10" x14ac:dyDescent="0.3">
      <c r="A2233" s="10">
        <v>203977</v>
      </c>
      <c r="B2233" s="20">
        <v>45077</v>
      </c>
      <c r="C2233" s="10" t="s">
        <v>523</v>
      </c>
      <c r="D2233" s="21">
        <v>2000</v>
      </c>
      <c r="E2233" s="10" t="s">
        <v>10</v>
      </c>
      <c r="F2233" s="10" t="s">
        <v>2311</v>
      </c>
      <c r="G2233" s="10" t="s">
        <v>12</v>
      </c>
      <c r="H2233" t="s">
        <v>19</v>
      </c>
      <c r="I2233" s="10" t="s">
        <v>14</v>
      </c>
      <c r="J2233" s="10" t="s">
        <v>134</v>
      </c>
    </row>
    <row r="2234" spans="1:10" x14ac:dyDescent="0.3">
      <c r="A2234" s="10">
        <v>204979</v>
      </c>
      <c r="B2234" s="20">
        <v>45078</v>
      </c>
      <c r="C2234" s="10" t="s">
        <v>321</v>
      </c>
      <c r="D2234" s="21">
        <v>2000</v>
      </c>
      <c r="E2234" s="10" t="s">
        <v>10</v>
      </c>
      <c r="F2234" s="10" t="s">
        <v>2318</v>
      </c>
      <c r="G2234" s="10" t="s">
        <v>88</v>
      </c>
      <c r="H2234" t="s">
        <v>17</v>
      </c>
      <c r="I2234" s="10" t="s">
        <v>14</v>
      </c>
      <c r="J2234" s="10" t="s">
        <v>85</v>
      </c>
    </row>
    <row r="2235" spans="1:10" x14ac:dyDescent="0.3">
      <c r="A2235" s="10">
        <v>204986</v>
      </c>
      <c r="B2235" s="20">
        <v>45078</v>
      </c>
      <c r="C2235" s="10" t="s">
        <v>320</v>
      </c>
      <c r="D2235" s="21">
        <v>1000</v>
      </c>
      <c r="E2235" s="10" t="s">
        <v>10</v>
      </c>
      <c r="F2235" s="10" t="s">
        <v>2318</v>
      </c>
      <c r="G2235" s="10" t="s">
        <v>12</v>
      </c>
      <c r="H2235" t="s">
        <v>13</v>
      </c>
      <c r="I2235" s="10" t="s">
        <v>14</v>
      </c>
      <c r="J2235" s="10" t="s">
        <v>306</v>
      </c>
    </row>
    <row r="2236" spans="1:10" x14ac:dyDescent="0.3">
      <c r="A2236" s="10">
        <v>204981</v>
      </c>
      <c r="B2236" s="20">
        <v>45078</v>
      </c>
      <c r="C2236" s="10" t="s">
        <v>322</v>
      </c>
      <c r="D2236" s="21">
        <v>500</v>
      </c>
      <c r="E2236" s="10" t="s">
        <v>10</v>
      </c>
      <c r="F2236" s="10" t="s">
        <v>2318</v>
      </c>
      <c r="G2236" s="10" t="s">
        <v>12</v>
      </c>
      <c r="H2236" t="s">
        <v>13</v>
      </c>
      <c r="I2236" s="10" t="s">
        <v>14</v>
      </c>
      <c r="J2236" s="10" t="s">
        <v>323</v>
      </c>
    </row>
    <row r="2237" spans="1:10" x14ac:dyDescent="0.3">
      <c r="A2237" s="10">
        <v>204984</v>
      </c>
      <c r="B2237" s="20">
        <v>45078</v>
      </c>
      <c r="C2237" s="10" t="s">
        <v>758</v>
      </c>
      <c r="D2237" s="21">
        <v>2000</v>
      </c>
      <c r="E2237" s="10" t="s">
        <v>10</v>
      </c>
      <c r="F2237" s="10" t="s">
        <v>2309</v>
      </c>
      <c r="G2237" s="10" t="s">
        <v>12</v>
      </c>
      <c r="H2237" t="s">
        <v>17</v>
      </c>
      <c r="I2237" s="10" t="s">
        <v>14</v>
      </c>
      <c r="J2237" s="10" t="s">
        <v>762</v>
      </c>
    </row>
    <row r="2238" spans="1:10" x14ac:dyDescent="0.3">
      <c r="A2238" s="10">
        <v>204980</v>
      </c>
      <c r="B2238" s="20">
        <v>45078</v>
      </c>
      <c r="C2238" s="10" t="s">
        <v>525</v>
      </c>
      <c r="D2238" s="21">
        <v>5000</v>
      </c>
      <c r="E2238" s="10" t="s">
        <v>10</v>
      </c>
      <c r="F2238" s="10" t="s">
        <v>2311</v>
      </c>
      <c r="G2238" s="10" t="s">
        <v>12</v>
      </c>
      <c r="H2238" t="s">
        <v>17</v>
      </c>
      <c r="I2238" s="10" t="s">
        <v>14</v>
      </c>
      <c r="J2238" s="10" t="s">
        <v>40</v>
      </c>
    </row>
    <row r="2239" spans="1:10" x14ac:dyDescent="0.3">
      <c r="A2239" s="10">
        <v>204988</v>
      </c>
      <c r="B2239" s="20">
        <v>45078</v>
      </c>
      <c r="C2239" s="10" t="s">
        <v>91</v>
      </c>
      <c r="D2239" s="21">
        <v>4000</v>
      </c>
      <c r="E2239" s="10" t="s">
        <v>10</v>
      </c>
      <c r="F2239" s="10" t="s">
        <v>2307</v>
      </c>
      <c r="G2239" s="10" t="s">
        <v>12</v>
      </c>
      <c r="H2239" t="s">
        <v>19</v>
      </c>
      <c r="I2239" s="10" t="s">
        <v>14</v>
      </c>
      <c r="J2239" s="10" t="s">
        <v>201</v>
      </c>
    </row>
    <row r="2240" spans="1:10" x14ac:dyDescent="0.3">
      <c r="A2240" s="10">
        <v>204987</v>
      </c>
      <c r="B2240" s="20">
        <v>45078</v>
      </c>
      <c r="C2240" s="10" t="s">
        <v>91</v>
      </c>
      <c r="D2240" s="21">
        <v>5000</v>
      </c>
      <c r="E2240" s="10" t="s">
        <v>10</v>
      </c>
      <c r="F2240" s="10" t="s">
        <v>2307</v>
      </c>
      <c r="G2240" s="10" t="s">
        <v>12</v>
      </c>
      <c r="H2240" t="s">
        <v>13</v>
      </c>
      <c r="I2240" s="10" t="s">
        <v>14</v>
      </c>
      <c r="J2240" s="10" t="s">
        <v>101</v>
      </c>
    </row>
    <row r="2241" spans="1:10" x14ac:dyDescent="0.3">
      <c r="A2241" s="10">
        <v>204983</v>
      </c>
      <c r="B2241" s="20">
        <v>45078</v>
      </c>
      <c r="C2241" s="10" t="s">
        <v>11</v>
      </c>
      <c r="D2241" s="21">
        <v>2000</v>
      </c>
      <c r="E2241" s="10" t="s">
        <v>10</v>
      </c>
      <c r="F2241" s="10" t="s">
        <v>2307</v>
      </c>
      <c r="G2241" s="10" t="s">
        <v>12</v>
      </c>
      <c r="H2241" t="s">
        <v>13</v>
      </c>
      <c r="I2241" s="10" t="s">
        <v>14</v>
      </c>
      <c r="J2241" s="10" t="s">
        <v>80</v>
      </c>
    </row>
    <row r="2242" spans="1:10" x14ac:dyDescent="0.3">
      <c r="A2242" s="10">
        <v>204989</v>
      </c>
      <c r="B2242" s="20">
        <v>45078</v>
      </c>
      <c r="C2242" s="10" t="s">
        <v>202</v>
      </c>
      <c r="D2242" s="21">
        <v>2500</v>
      </c>
      <c r="E2242" s="10" t="s">
        <v>10</v>
      </c>
      <c r="F2242" s="10" t="s">
        <v>2307</v>
      </c>
      <c r="G2242" s="10" t="s">
        <v>12</v>
      </c>
      <c r="H2242" t="s">
        <v>19</v>
      </c>
      <c r="I2242" s="10" t="s">
        <v>14</v>
      </c>
      <c r="J2242" s="10" t="s">
        <v>203</v>
      </c>
    </row>
    <row r="2243" spans="1:10" x14ac:dyDescent="0.3">
      <c r="A2243" s="10">
        <v>204985</v>
      </c>
      <c r="B2243" s="20">
        <v>45078</v>
      </c>
      <c r="C2243" s="10" t="s">
        <v>319</v>
      </c>
      <c r="D2243" s="21">
        <v>1000</v>
      </c>
      <c r="E2243" s="10" t="s">
        <v>10</v>
      </c>
      <c r="F2243" s="10" t="s">
        <v>2318</v>
      </c>
      <c r="G2243" s="10" t="s">
        <v>12</v>
      </c>
      <c r="H2243" t="s">
        <v>13</v>
      </c>
      <c r="I2243" s="10" t="s">
        <v>14</v>
      </c>
      <c r="J2243" s="10" t="s">
        <v>207</v>
      </c>
    </row>
    <row r="2244" spans="1:10" x14ac:dyDescent="0.3">
      <c r="A2244" s="10">
        <v>204982</v>
      </c>
      <c r="B2244" s="20">
        <v>45078</v>
      </c>
      <c r="C2244" s="10" t="s">
        <v>204</v>
      </c>
      <c r="D2244" s="21">
        <v>4000</v>
      </c>
      <c r="E2244" s="10" t="s">
        <v>10</v>
      </c>
      <c r="F2244" s="10" t="s">
        <v>2307</v>
      </c>
      <c r="G2244" s="10" t="s">
        <v>12</v>
      </c>
      <c r="H2244" t="s">
        <v>17</v>
      </c>
      <c r="I2244" s="10" t="s">
        <v>14</v>
      </c>
      <c r="J2244" s="10" t="s">
        <v>205</v>
      </c>
    </row>
    <row r="2245" spans="1:10" x14ac:dyDescent="0.3">
      <c r="A2245" s="10">
        <v>204990</v>
      </c>
      <c r="B2245" s="20">
        <v>45078</v>
      </c>
      <c r="C2245" s="10" t="s">
        <v>11</v>
      </c>
      <c r="D2245" s="21">
        <v>5000</v>
      </c>
      <c r="E2245" s="10" t="s">
        <v>10</v>
      </c>
      <c r="F2245" s="10" t="s">
        <v>2307</v>
      </c>
      <c r="G2245" s="10" t="s">
        <v>12</v>
      </c>
      <c r="H2245" t="s">
        <v>17</v>
      </c>
      <c r="I2245" s="10" t="s">
        <v>14</v>
      </c>
      <c r="J2245" s="10" t="s">
        <v>31</v>
      </c>
    </row>
    <row r="2246" spans="1:10" x14ac:dyDescent="0.3">
      <c r="A2246" s="10">
        <v>205993</v>
      </c>
      <c r="B2246" s="20">
        <v>45079</v>
      </c>
      <c r="C2246" s="10" t="s">
        <v>526</v>
      </c>
      <c r="D2246" s="21">
        <v>25000</v>
      </c>
      <c r="E2246" s="10" t="s">
        <v>48</v>
      </c>
      <c r="F2246" s="10" t="s">
        <v>2311</v>
      </c>
      <c r="G2246" s="10" t="s">
        <v>88</v>
      </c>
      <c r="H2246" t="s">
        <v>17</v>
      </c>
      <c r="I2246" s="10" t="s">
        <v>14</v>
      </c>
      <c r="J2246" s="10" t="s">
        <v>209</v>
      </c>
    </row>
    <row r="2247" spans="1:10" x14ac:dyDescent="0.3">
      <c r="A2247" s="10">
        <v>205992</v>
      </c>
      <c r="B2247" s="20">
        <v>45079</v>
      </c>
      <c r="C2247" s="10" t="s">
        <v>526</v>
      </c>
      <c r="D2247" s="21">
        <v>25000</v>
      </c>
      <c r="E2247" s="10" t="s">
        <v>48</v>
      </c>
      <c r="F2247" s="10" t="s">
        <v>2311</v>
      </c>
      <c r="G2247" s="10" t="s">
        <v>88</v>
      </c>
      <c r="H2247" t="s">
        <v>17</v>
      </c>
      <c r="I2247" s="10" t="s">
        <v>14</v>
      </c>
      <c r="J2247" s="10" t="s">
        <v>40</v>
      </c>
    </row>
    <row r="2248" spans="1:10" x14ac:dyDescent="0.3">
      <c r="A2248" s="10">
        <v>205991</v>
      </c>
      <c r="B2248" s="20">
        <v>45079</v>
      </c>
      <c r="C2248" s="10" t="s">
        <v>756</v>
      </c>
      <c r="D2248" s="21">
        <v>2500</v>
      </c>
      <c r="E2248" s="10" t="s">
        <v>10</v>
      </c>
      <c r="F2248" s="10" t="s">
        <v>2309</v>
      </c>
      <c r="G2248" s="10" t="s">
        <v>88</v>
      </c>
      <c r="H2248" t="s">
        <v>17</v>
      </c>
      <c r="I2248" s="10" t="s">
        <v>14</v>
      </c>
      <c r="J2248" s="10" t="s">
        <v>258</v>
      </c>
    </row>
    <row r="2249" spans="1:10" x14ac:dyDescent="0.3">
      <c r="A2249" s="10">
        <v>205990</v>
      </c>
      <c r="B2249" s="20">
        <v>45079</v>
      </c>
      <c r="C2249" s="10" t="s">
        <v>756</v>
      </c>
      <c r="D2249" s="21">
        <v>2500</v>
      </c>
      <c r="E2249" s="10" t="s">
        <v>10</v>
      </c>
      <c r="F2249" s="10" t="s">
        <v>2309</v>
      </c>
      <c r="G2249" s="10" t="s">
        <v>88</v>
      </c>
      <c r="H2249" t="s">
        <v>17</v>
      </c>
      <c r="I2249" s="10" t="s">
        <v>14</v>
      </c>
      <c r="J2249" s="10" t="s">
        <v>82</v>
      </c>
    </row>
    <row r="2250" spans="1:10" x14ac:dyDescent="0.3">
      <c r="A2250" s="10">
        <v>205999</v>
      </c>
      <c r="B2250" s="20">
        <v>45079</v>
      </c>
      <c r="C2250" s="10" t="s">
        <v>208</v>
      </c>
      <c r="D2250" s="21">
        <v>4000</v>
      </c>
      <c r="E2250" s="10" t="s">
        <v>10</v>
      </c>
      <c r="F2250" s="10" t="s">
        <v>2307</v>
      </c>
      <c r="G2250" s="10" t="s">
        <v>12</v>
      </c>
      <c r="H2250" t="s">
        <v>17</v>
      </c>
      <c r="I2250" s="10" t="s">
        <v>14</v>
      </c>
      <c r="J2250" s="10" t="s">
        <v>103</v>
      </c>
    </row>
    <row r="2251" spans="1:10" x14ac:dyDescent="0.3">
      <c r="A2251" s="10">
        <v>205997</v>
      </c>
      <c r="B2251" s="20">
        <v>45079</v>
      </c>
      <c r="C2251" s="10" t="s">
        <v>206</v>
      </c>
      <c r="D2251" s="21">
        <v>1000</v>
      </c>
      <c r="E2251" s="10" t="s">
        <v>10</v>
      </c>
      <c r="F2251" s="10" t="s">
        <v>2307</v>
      </c>
      <c r="G2251" s="10" t="s">
        <v>88</v>
      </c>
      <c r="H2251" t="s">
        <v>17</v>
      </c>
      <c r="I2251" s="10" t="s">
        <v>14</v>
      </c>
      <c r="J2251" s="10" t="s">
        <v>82</v>
      </c>
    </row>
    <row r="2252" spans="1:10" x14ac:dyDescent="0.3">
      <c r="A2252" s="10">
        <v>205996</v>
      </c>
      <c r="B2252" s="20">
        <v>45079</v>
      </c>
      <c r="C2252" s="10" t="s">
        <v>206</v>
      </c>
      <c r="D2252" s="21">
        <v>1000</v>
      </c>
      <c r="E2252" s="10" t="s">
        <v>10</v>
      </c>
      <c r="F2252" s="10" t="s">
        <v>2307</v>
      </c>
      <c r="G2252" s="10" t="s">
        <v>88</v>
      </c>
      <c r="H2252" t="s">
        <v>17</v>
      </c>
      <c r="I2252" s="10" t="s">
        <v>14</v>
      </c>
      <c r="J2252" s="10" t="s">
        <v>207</v>
      </c>
    </row>
    <row r="2253" spans="1:10" x14ac:dyDescent="0.3">
      <c r="A2253" s="10">
        <v>205994</v>
      </c>
      <c r="B2253" s="20">
        <v>45079</v>
      </c>
      <c r="C2253" s="10" t="s">
        <v>318</v>
      </c>
      <c r="D2253" s="21">
        <v>1000</v>
      </c>
      <c r="E2253" s="10" t="s">
        <v>10</v>
      </c>
      <c r="F2253" s="10" t="s">
        <v>2318</v>
      </c>
      <c r="G2253" s="10" t="s">
        <v>12</v>
      </c>
      <c r="H2253" t="s">
        <v>17</v>
      </c>
      <c r="I2253" s="10" t="s">
        <v>14</v>
      </c>
      <c r="J2253" s="10" t="s">
        <v>207</v>
      </c>
    </row>
    <row r="2254" spans="1:10" x14ac:dyDescent="0.3">
      <c r="A2254" s="10">
        <v>205995</v>
      </c>
      <c r="B2254" s="20">
        <v>45079</v>
      </c>
      <c r="C2254" s="10" t="s">
        <v>315</v>
      </c>
      <c r="D2254" s="21">
        <v>1000</v>
      </c>
      <c r="E2254" s="10" t="s">
        <v>10</v>
      </c>
      <c r="F2254" s="10" t="s">
        <v>2318</v>
      </c>
      <c r="G2254" s="10" t="s">
        <v>12</v>
      </c>
      <c r="H2254" t="s">
        <v>19</v>
      </c>
      <c r="I2254" s="10" t="s">
        <v>14</v>
      </c>
      <c r="J2254" s="10" t="s">
        <v>288</v>
      </c>
    </row>
    <row r="2255" spans="1:10" x14ac:dyDescent="0.3">
      <c r="A2255" s="10">
        <v>205998</v>
      </c>
      <c r="B2255" s="20">
        <v>45079</v>
      </c>
      <c r="C2255" s="10" t="s">
        <v>208</v>
      </c>
      <c r="D2255" s="21">
        <v>4000</v>
      </c>
      <c r="E2255" s="10" t="s">
        <v>10</v>
      </c>
      <c r="F2255" s="10" t="s">
        <v>2307</v>
      </c>
      <c r="G2255" s="10" t="s">
        <v>12</v>
      </c>
      <c r="H2255" t="s">
        <v>17</v>
      </c>
      <c r="I2255" s="10" t="s">
        <v>14</v>
      </c>
      <c r="J2255" s="10" t="s">
        <v>209</v>
      </c>
    </row>
    <row r="2256" spans="1:10" x14ac:dyDescent="0.3">
      <c r="A2256" s="10">
        <v>206007</v>
      </c>
      <c r="B2256" s="20">
        <v>45080</v>
      </c>
      <c r="C2256" s="10" t="s">
        <v>761</v>
      </c>
      <c r="D2256" s="21">
        <v>5000</v>
      </c>
      <c r="E2256" s="10" t="s">
        <v>10</v>
      </c>
      <c r="F2256" s="10" t="s">
        <v>2309</v>
      </c>
      <c r="G2256" s="10" t="s">
        <v>12</v>
      </c>
      <c r="H2256" t="s">
        <v>13</v>
      </c>
      <c r="I2256" s="10" t="s">
        <v>14</v>
      </c>
      <c r="J2256" s="10" t="s">
        <v>258</v>
      </c>
    </row>
    <row r="2257" spans="1:10" x14ac:dyDescent="0.3">
      <c r="A2257" s="10">
        <v>206028</v>
      </c>
      <c r="B2257" s="20">
        <v>45080</v>
      </c>
      <c r="C2257" s="10" t="s">
        <v>757</v>
      </c>
      <c r="D2257" s="21">
        <v>5000</v>
      </c>
      <c r="E2257" s="10" t="s">
        <v>10</v>
      </c>
      <c r="F2257" s="10" t="s">
        <v>2309</v>
      </c>
      <c r="G2257" s="10" t="s">
        <v>12</v>
      </c>
      <c r="H2257" t="s">
        <v>17</v>
      </c>
      <c r="I2257" s="10" t="s">
        <v>14</v>
      </c>
      <c r="J2257" s="10" t="s">
        <v>258</v>
      </c>
    </row>
    <row r="2258" spans="1:10" x14ac:dyDescent="0.3">
      <c r="A2258" s="10">
        <v>206000</v>
      </c>
      <c r="B2258" s="20">
        <v>45080</v>
      </c>
      <c r="C2258" s="10" t="s">
        <v>511</v>
      </c>
      <c r="D2258" s="21">
        <v>3000</v>
      </c>
      <c r="E2258" s="10" t="s">
        <v>10</v>
      </c>
      <c r="F2258" s="10" t="s">
        <v>2311</v>
      </c>
      <c r="G2258" s="10" t="s">
        <v>12</v>
      </c>
      <c r="H2258" t="s">
        <v>17</v>
      </c>
      <c r="I2258" s="10" t="s">
        <v>14</v>
      </c>
      <c r="J2258" s="10" t="s">
        <v>134</v>
      </c>
    </row>
    <row r="2259" spans="1:10" x14ac:dyDescent="0.3">
      <c r="A2259" s="10">
        <v>206010</v>
      </c>
      <c r="B2259" s="20">
        <v>45080</v>
      </c>
      <c r="C2259" s="10" t="s">
        <v>761</v>
      </c>
      <c r="D2259" s="21">
        <v>5000</v>
      </c>
      <c r="E2259" s="10" t="s">
        <v>10</v>
      </c>
      <c r="F2259" s="10" t="s">
        <v>2309</v>
      </c>
      <c r="G2259" s="10" t="s">
        <v>12</v>
      </c>
      <c r="H2259" t="s">
        <v>17</v>
      </c>
      <c r="I2259" s="10" t="s">
        <v>14</v>
      </c>
      <c r="J2259" s="10" t="s">
        <v>82</v>
      </c>
    </row>
    <row r="2260" spans="1:10" x14ac:dyDescent="0.3">
      <c r="A2260" s="10">
        <v>206009</v>
      </c>
      <c r="B2260" s="20">
        <v>45080</v>
      </c>
      <c r="C2260" s="10" t="s">
        <v>761</v>
      </c>
      <c r="D2260" s="21">
        <v>5000</v>
      </c>
      <c r="E2260" s="10" t="s">
        <v>10</v>
      </c>
      <c r="F2260" s="10" t="s">
        <v>2309</v>
      </c>
      <c r="G2260" s="10" t="s">
        <v>12</v>
      </c>
      <c r="H2260" t="s">
        <v>17</v>
      </c>
      <c r="I2260" s="10" t="s">
        <v>14</v>
      </c>
      <c r="J2260" s="10" t="s">
        <v>27</v>
      </c>
    </row>
    <row r="2261" spans="1:10" x14ac:dyDescent="0.3">
      <c r="A2261" s="10">
        <v>206008</v>
      </c>
      <c r="B2261" s="20">
        <v>45080</v>
      </c>
      <c r="C2261" s="10" t="s">
        <v>761</v>
      </c>
      <c r="D2261" s="21">
        <v>2500</v>
      </c>
      <c r="E2261" s="10" t="s">
        <v>10</v>
      </c>
      <c r="F2261" s="10" t="s">
        <v>2309</v>
      </c>
      <c r="G2261" s="10" t="s">
        <v>12</v>
      </c>
      <c r="H2261" t="s">
        <v>19</v>
      </c>
      <c r="I2261" s="10" t="s">
        <v>14</v>
      </c>
      <c r="J2261" s="10" t="s">
        <v>626</v>
      </c>
    </row>
    <row r="2262" spans="1:10" x14ac:dyDescent="0.3">
      <c r="A2262" s="10">
        <v>206004</v>
      </c>
      <c r="B2262" s="20">
        <v>45080</v>
      </c>
      <c r="C2262" s="10" t="s">
        <v>311</v>
      </c>
      <c r="D2262" s="21">
        <v>2500</v>
      </c>
      <c r="E2262" s="10" t="s">
        <v>10</v>
      </c>
      <c r="F2262" s="10" t="s">
        <v>2318</v>
      </c>
      <c r="G2262" s="10" t="s">
        <v>12</v>
      </c>
      <c r="H2262" t="s">
        <v>19</v>
      </c>
      <c r="I2262" s="10" t="s">
        <v>14</v>
      </c>
      <c r="J2262" s="10" t="s">
        <v>312</v>
      </c>
    </row>
    <row r="2263" spans="1:10" x14ac:dyDescent="0.3">
      <c r="A2263" s="10">
        <v>206005</v>
      </c>
      <c r="B2263" s="20">
        <v>45080</v>
      </c>
      <c r="C2263" s="10" t="s">
        <v>313</v>
      </c>
      <c r="D2263" s="21">
        <v>1000</v>
      </c>
      <c r="E2263" s="10" t="s">
        <v>10</v>
      </c>
      <c r="F2263" s="10" t="s">
        <v>2318</v>
      </c>
      <c r="G2263" s="10" t="s">
        <v>12</v>
      </c>
      <c r="H2263" t="s">
        <v>19</v>
      </c>
      <c r="I2263" s="10" t="s">
        <v>14</v>
      </c>
      <c r="J2263" s="10" t="s">
        <v>288</v>
      </c>
    </row>
    <row r="2264" spans="1:10" x14ac:dyDescent="0.3">
      <c r="A2264" s="10">
        <v>207050</v>
      </c>
      <c r="B2264" s="20">
        <v>45080</v>
      </c>
      <c r="C2264" s="10" t="s">
        <v>212</v>
      </c>
      <c r="D2264" s="21">
        <v>3000</v>
      </c>
      <c r="E2264" s="10" t="s">
        <v>10</v>
      </c>
      <c r="F2264" s="10" t="s">
        <v>2307</v>
      </c>
      <c r="G2264" s="10" t="s">
        <v>12</v>
      </c>
      <c r="H2264" t="s">
        <v>17</v>
      </c>
      <c r="I2264" s="10" t="s">
        <v>14</v>
      </c>
      <c r="J2264" s="10" t="s">
        <v>123</v>
      </c>
    </row>
    <row r="2265" spans="1:10" x14ac:dyDescent="0.3">
      <c r="A2265" s="10">
        <v>207051</v>
      </c>
      <c r="B2265" s="20">
        <v>45080</v>
      </c>
      <c r="C2265" s="10" t="s">
        <v>212</v>
      </c>
      <c r="D2265" s="21">
        <v>2000</v>
      </c>
      <c r="E2265" s="10" t="s">
        <v>10</v>
      </c>
      <c r="F2265" s="10" t="s">
        <v>2307</v>
      </c>
      <c r="G2265" s="10" t="s">
        <v>12</v>
      </c>
      <c r="H2265" t="s">
        <v>17</v>
      </c>
      <c r="I2265" s="10" t="s">
        <v>14</v>
      </c>
      <c r="J2265" s="10" t="s">
        <v>213</v>
      </c>
    </row>
    <row r="2266" spans="1:10" x14ac:dyDescent="0.3">
      <c r="A2266" s="10">
        <v>206002</v>
      </c>
      <c r="B2266" s="20">
        <v>45080</v>
      </c>
      <c r="C2266" s="10" t="s">
        <v>317</v>
      </c>
      <c r="D2266" s="21">
        <v>2000</v>
      </c>
      <c r="E2266" s="10" t="s">
        <v>10</v>
      </c>
      <c r="F2266" s="10" t="s">
        <v>2318</v>
      </c>
      <c r="G2266" s="10" t="s">
        <v>12</v>
      </c>
      <c r="H2266" t="s">
        <v>17</v>
      </c>
      <c r="I2266" s="10" t="s">
        <v>14</v>
      </c>
      <c r="J2266" s="10" t="s">
        <v>85</v>
      </c>
    </row>
    <row r="2267" spans="1:10" x14ac:dyDescent="0.3">
      <c r="A2267" s="10">
        <v>206003</v>
      </c>
      <c r="B2267" s="20">
        <v>45080</v>
      </c>
      <c r="C2267" s="10" t="s">
        <v>317</v>
      </c>
      <c r="D2267" s="21">
        <v>2000</v>
      </c>
      <c r="E2267" s="10" t="s">
        <v>10</v>
      </c>
      <c r="F2267" s="10" t="s">
        <v>2318</v>
      </c>
      <c r="G2267" s="10" t="s">
        <v>12</v>
      </c>
      <c r="H2267" t="s">
        <v>17</v>
      </c>
      <c r="I2267" s="10" t="s">
        <v>14</v>
      </c>
      <c r="J2267" s="10" t="s">
        <v>177</v>
      </c>
    </row>
    <row r="2268" spans="1:10" x14ac:dyDescent="0.3">
      <c r="A2268" s="10">
        <v>206006</v>
      </c>
      <c r="B2268" s="20">
        <v>45080</v>
      </c>
      <c r="C2268" s="10" t="s">
        <v>313</v>
      </c>
      <c r="D2268" s="21">
        <v>1000</v>
      </c>
      <c r="E2268" s="10" t="s">
        <v>10</v>
      </c>
      <c r="F2268" s="10" t="s">
        <v>2318</v>
      </c>
      <c r="G2268" s="10" t="s">
        <v>12</v>
      </c>
      <c r="H2268" t="s">
        <v>17</v>
      </c>
      <c r="I2268" s="10" t="s">
        <v>14</v>
      </c>
      <c r="J2268" s="10" t="s">
        <v>288</v>
      </c>
    </row>
    <row r="2269" spans="1:10" x14ac:dyDescent="0.3">
      <c r="A2269" s="10">
        <v>206001</v>
      </c>
      <c r="B2269" s="20">
        <v>45080</v>
      </c>
      <c r="C2269" s="10" t="s">
        <v>316</v>
      </c>
      <c r="D2269" s="21">
        <v>2000</v>
      </c>
      <c r="E2269" s="10" t="s">
        <v>10</v>
      </c>
      <c r="F2269" s="10" t="s">
        <v>2318</v>
      </c>
      <c r="G2269" s="10" t="s">
        <v>12</v>
      </c>
      <c r="H2269" t="s">
        <v>13</v>
      </c>
      <c r="I2269" s="10" t="s">
        <v>14</v>
      </c>
      <c r="J2269" s="10" t="s">
        <v>85</v>
      </c>
    </row>
    <row r="2270" spans="1:10" x14ac:dyDescent="0.3">
      <c r="A2270" s="10">
        <v>206027</v>
      </c>
      <c r="B2270" s="20">
        <v>45082</v>
      </c>
      <c r="C2270" s="10" t="s">
        <v>768</v>
      </c>
      <c r="D2270" s="21">
        <v>5000</v>
      </c>
      <c r="E2270" s="10" t="s">
        <v>10</v>
      </c>
      <c r="F2270" s="10" t="s">
        <v>2309</v>
      </c>
      <c r="G2270" s="10" t="s">
        <v>12</v>
      </c>
      <c r="H2270" t="s">
        <v>17</v>
      </c>
      <c r="I2270" s="10" t="s">
        <v>14</v>
      </c>
      <c r="J2270" s="10" t="s">
        <v>74</v>
      </c>
    </row>
    <row r="2271" spans="1:10" x14ac:dyDescent="0.3">
      <c r="A2271" s="10">
        <v>206022</v>
      </c>
      <c r="B2271" s="20">
        <v>45082</v>
      </c>
      <c r="C2271" s="10" t="s">
        <v>758</v>
      </c>
      <c r="D2271" s="21">
        <v>2000</v>
      </c>
      <c r="E2271" s="10" t="s">
        <v>10</v>
      </c>
      <c r="F2271" s="10" t="s">
        <v>2309</v>
      </c>
      <c r="G2271" s="10" t="s">
        <v>12</v>
      </c>
      <c r="H2271" t="s">
        <v>17</v>
      </c>
      <c r="I2271" s="10" t="s">
        <v>14</v>
      </c>
      <c r="J2271" s="10" t="s">
        <v>769</v>
      </c>
    </row>
    <row r="2272" spans="1:10" x14ac:dyDescent="0.3">
      <c r="A2272" s="10">
        <v>206026</v>
      </c>
      <c r="B2272" s="20">
        <v>45082</v>
      </c>
      <c r="C2272" s="10" t="s">
        <v>768</v>
      </c>
      <c r="D2272" s="21">
        <v>5000</v>
      </c>
      <c r="E2272" s="10" t="s">
        <v>10</v>
      </c>
      <c r="F2272" s="10" t="s">
        <v>2309</v>
      </c>
      <c r="G2272" s="10" t="s">
        <v>12</v>
      </c>
      <c r="H2272" t="s">
        <v>17</v>
      </c>
      <c r="I2272" s="10" t="s">
        <v>14</v>
      </c>
      <c r="J2272" s="10" t="s">
        <v>646</v>
      </c>
    </row>
    <row r="2273" spans="1:10" x14ac:dyDescent="0.3">
      <c r="A2273" s="10">
        <v>206024</v>
      </c>
      <c r="B2273" s="20">
        <v>45082</v>
      </c>
      <c r="C2273" s="10" t="s">
        <v>767</v>
      </c>
      <c r="D2273" s="21">
        <v>5000</v>
      </c>
      <c r="E2273" s="10" t="s">
        <v>10</v>
      </c>
      <c r="F2273" s="10" t="s">
        <v>2309</v>
      </c>
      <c r="G2273" s="10" t="s">
        <v>12</v>
      </c>
      <c r="H2273" t="s">
        <v>17</v>
      </c>
      <c r="I2273" s="10" t="s">
        <v>14</v>
      </c>
      <c r="J2273" s="10" t="s">
        <v>74</v>
      </c>
    </row>
    <row r="2274" spans="1:10" x14ac:dyDescent="0.3">
      <c r="A2274" s="10">
        <v>206025</v>
      </c>
      <c r="B2274" s="20">
        <v>45082</v>
      </c>
      <c r="C2274" s="10" t="s">
        <v>767</v>
      </c>
      <c r="D2274" s="21">
        <v>5000</v>
      </c>
      <c r="E2274" s="10" t="s">
        <v>10</v>
      </c>
      <c r="F2274" s="10" t="s">
        <v>2309</v>
      </c>
      <c r="G2274" s="10" t="s">
        <v>12</v>
      </c>
      <c r="H2274" t="s">
        <v>17</v>
      </c>
      <c r="I2274" s="10" t="s">
        <v>14</v>
      </c>
      <c r="J2274" s="10" t="s">
        <v>694</v>
      </c>
    </row>
    <row r="2275" spans="1:10" x14ac:dyDescent="0.3">
      <c r="A2275" s="10">
        <v>206030</v>
      </c>
      <c r="B2275" s="20">
        <v>45082</v>
      </c>
      <c r="C2275" s="10" t="s">
        <v>882</v>
      </c>
      <c r="D2275" s="21">
        <v>14500</v>
      </c>
      <c r="E2275" s="10" t="s">
        <v>48</v>
      </c>
      <c r="F2275" s="10" t="s">
        <v>2308</v>
      </c>
      <c r="G2275" s="10" t="s">
        <v>12</v>
      </c>
      <c r="H2275" t="s">
        <v>17</v>
      </c>
      <c r="I2275" s="10" t="s">
        <v>14</v>
      </c>
      <c r="J2275" s="10" t="s">
        <v>876</v>
      </c>
    </row>
    <row r="2276" spans="1:10" x14ac:dyDescent="0.3">
      <c r="A2276" s="10">
        <v>206035</v>
      </c>
      <c r="B2276" s="20">
        <v>45082</v>
      </c>
      <c r="C2276" s="10" t="s">
        <v>898</v>
      </c>
      <c r="D2276" s="21">
        <v>5000</v>
      </c>
      <c r="E2276" s="10" t="s">
        <v>10</v>
      </c>
      <c r="F2276" s="10" t="s">
        <v>2308</v>
      </c>
      <c r="G2276" s="10" t="s">
        <v>12</v>
      </c>
      <c r="H2276" t="s">
        <v>17</v>
      </c>
      <c r="I2276" s="10" t="s">
        <v>14</v>
      </c>
      <c r="J2276" s="10" t="s">
        <v>42</v>
      </c>
    </row>
    <row r="2277" spans="1:10" x14ac:dyDescent="0.3">
      <c r="A2277" s="10">
        <v>206032</v>
      </c>
      <c r="B2277" s="20">
        <v>45082</v>
      </c>
      <c r="C2277" s="10" t="s">
        <v>898</v>
      </c>
      <c r="D2277" s="21">
        <v>5000</v>
      </c>
      <c r="E2277" s="10" t="s">
        <v>10</v>
      </c>
      <c r="F2277" s="10" t="s">
        <v>2308</v>
      </c>
      <c r="G2277" s="10" t="s">
        <v>12</v>
      </c>
      <c r="H2277" t="s">
        <v>17</v>
      </c>
      <c r="I2277" s="10" t="s">
        <v>14</v>
      </c>
      <c r="J2277" s="10" t="s">
        <v>900</v>
      </c>
    </row>
    <row r="2278" spans="1:10" x14ac:dyDescent="0.3">
      <c r="A2278" s="10">
        <v>206034</v>
      </c>
      <c r="B2278" s="20">
        <v>45082</v>
      </c>
      <c r="C2278" s="10" t="s">
        <v>898</v>
      </c>
      <c r="D2278" s="21">
        <v>5000</v>
      </c>
      <c r="E2278" s="10" t="s">
        <v>10</v>
      </c>
      <c r="F2278" s="10" t="s">
        <v>2308</v>
      </c>
      <c r="G2278" s="10" t="s">
        <v>12</v>
      </c>
      <c r="H2278" t="s">
        <v>17</v>
      </c>
      <c r="I2278" s="10" t="s">
        <v>14</v>
      </c>
      <c r="J2278" s="10" t="s">
        <v>250</v>
      </c>
    </row>
    <row r="2279" spans="1:10" x14ac:dyDescent="0.3">
      <c r="A2279" s="10">
        <v>206031</v>
      </c>
      <c r="B2279" s="20">
        <v>45082</v>
      </c>
      <c r="C2279" s="10" t="s">
        <v>896</v>
      </c>
      <c r="D2279" s="21">
        <v>50000</v>
      </c>
      <c r="E2279" s="10" t="s">
        <v>48</v>
      </c>
      <c r="F2279" s="10" t="s">
        <v>2308</v>
      </c>
      <c r="G2279" s="10" t="s">
        <v>12</v>
      </c>
      <c r="H2279" t="s">
        <v>17</v>
      </c>
      <c r="I2279" s="10" t="s">
        <v>14</v>
      </c>
      <c r="J2279" s="10" t="s">
        <v>897</v>
      </c>
    </row>
    <row r="2280" spans="1:10" x14ac:dyDescent="0.3">
      <c r="A2280" s="10">
        <v>206033</v>
      </c>
      <c r="B2280" s="20">
        <v>45082</v>
      </c>
      <c r="C2280" s="10" t="s">
        <v>898</v>
      </c>
      <c r="D2280" s="21">
        <v>10000</v>
      </c>
      <c r="E2280" s="10" t="s">
        <v>10</v>
      </c>
      <c r="F2280" s="10" t="s">
        <v>2308</v>
      </c>
      <c r="G2280" s="10" t="s">
        <v>12</v>
      </c>
      <c r="H2280" t="s">
        <v>17</v>
      </c>
      <c r="I2280" s="10" t="s">
        <v>14</v>
      </c>
      <c r="J2280" s="10" t="s">
        <v>899</v>
      </c>
    </row>
    <row r="2281" spans="1:10" x14ac:dyDescent="0.3">
      <c r="A2281" s="10">
        <v>206011</v>
      </c>
      <c r="B2281" s="20">
        <v>45082</v>
      </c>
      <c r="C2281" s="10" t="s">
        <v>760</v>
      </c>
      <c r="D2281" s="21">
        <v>4000</v>
      </c>
      <c r="E2281" s="10" t="s">
        <v>10</v>
      </c>
      <c r="F2281" s="10" t="s">
        <v>2309</v>
      </c>
      <c r="G2281" s="10" t="s">
        <v>12</v>
      </c>
      <c r="H2281" t="s">
        <v>13</v>
      </c>
      <c r="I2281" s="10" t="s">
        <v>14</v>
      </c>
      <c r="J2281" s="10" t="s">
        <v>27</v>
      </c>
    </row>
    <row r="2282" spans="1:10" x14ac:dyDescent="0.3">
      <c r="A2282" s="10">
        <v>207036</v>
      </c>
      <c r="B2282" s="20">
        <v>45082</v>
      </c>
      <c r="C2282" s="10" t="s">
        <v>34</v>
      </c>
      <c r="D2282" s="21">
        <v>5000</v>
      </c>
      <c r="E2282" s="10" t="s">
        <v>10</v>
      </c>
      <c r="F2282" s="10" t="s">
        <v>2307</v>
      </c>
      <c r="G2282" s="10" t="s">
        <v>12</v>
      </c>
      <c r="H2282" t="s">
        <v>17</v>
      </c>
      <c r="I2282" s="10" t="s">
        <v>14</v>
      </c>
      <c r="J2282" s="10" t="s">
        <v>55</v>
      </c>
    </row>
    <row r="2283" spans="1:10" x14ac:dyDescent="0.3">
      <c r="A2283" s="10">
        <v>206018</v>
      </c>
      <c r="B2283" s="20">
        <v>45082</v>
      </c>
      <c r="C2283" s="10" t="s">
        <v>310</v>
      </c>
      <c r="D2283" s="21">
        <v>2000</v>
      </c>
      <c r="E2283" s="10" t="s">
        <v>10</v>
      </c>
      <c r="F2283" s="10" t="s">
        <v>2318</v>
      </c>
      <c r="G2283" s="10" t="s">
        <v>88</v>
      </c>
      <c r="H2283" t="s">
        <v>17</v>
      </c>
      <c r="I2283" s="10" t="s">
        <v>14</v>
      </c>
      <c r="J2283" s="10" t="s">
        <v>306</v>
      </c>
    </row>
    <row r="2284" spans="1:10" x14ac:dyDescent="0.3">
      <c r="A2284" s="10">
        <v>206014</v>
      </c>
      <c r="B2284" s="20">
        <v>45082</v>
      </c>
      <c r="C2284" s="10" t="s">
        <v>301</v>
      </c>
      <c r="D2284" s="21">
        <v>2000</v>
      </c>
      <c r="E2284" s="10" t="s">
        <v>10</v>
      </c>
      <c r="F2284" s="10" t="s">
        <v>2318</v>
      </c>
      <c r="G2284" s="10" t="s">
        <v>12</v>
      </c>
      <c r="H2284" t="s">
        <v>17</v>
      </c>
      <c r="I2284" s="10" t="s">
        <v>14</v>
      </c>
      <c r="J2284" s="10" t="s">
        <v>36</v>
      </c>
    </row>
    <row r="2285" spans="1:10" x14ac:dyDescent="0.3">
      <c r="A2285" s="10">
        <v>206015</v>
      </c>
      <c r="B2285" s="20">
        <v>45082</v>
      </c>
      <c r="C2285" s="10" t="s">
        <v>210</v>
      </c>
      <c r="D2285" s="21">
        <v>1500</v>
      </c>
      <c r="E2285" s="10" t="s">
        <v>10</v>
      </c>
      <c r="F2285" s="10" t="s">
        <v>2307</v>
      </c>
      <c r="G2285" s="10" t="s">
        <v>88</v>
      </c>
      <c r="H2285" t="s">
        <v>17</v>
      </c>
      <c r="I2285" s="10" t="s">
        <v>14</v>
      </c>
      <c r="J2285" s="10" t="s">
        <v>80</v>
      </c>
    </row>
    <row r="2286" spans="1:10" x14ac:dyDescent="0.3">
      <c r="A2286" s="10">
        <v>206016</v>
      </c>
      <c r="B2286" s="20">
        <v>45082</v>
      </c>
      <c r="C2286" s="10" t="s">
        <v>210</v>
      </c>
      <c r="D2286" s="21">
        <v>2000</v>
      </c>
      <c r="E2286" s="10" t="s">
        <v>10</v>
      </c>
      <c r="F2286" s="10" t="s">
        <v>2307</v>
      </c>
      <c r="G2286" s="10" t="s">
        <v>88</v>
      </c>
      <c r="H2286" t="s">
        <v>17</v>
      </c>
      <c r="I2286" s="10" t="s">
        <v>14</v>
      </c>
      <c r="J2286" s="10" t="s">
        <v>211</v>
      </c>
    </row>
    <row r="2287" spans="1:10" x14ac:dyDescent="0.3">
      <c r="A2287" s="10">
        <v>206029</v>
      </c>
      <c r="B2287" s="20">
        <v>45082</v>
      </c>
      <c r="C2287" s="10" t="s">
        <v>214</v>
      </c>
      <c r="D2287" s="21">
        <v>6000</v>
      </c>
      <c r="E2287" s="10" t="s">
        <v>48</v>
      </c>
      <c r="F2287" s="10" t="s">
        <v>2307</v>
      </c>
      <c r="G2287" s="10" t="s">
        <v>12</v>
      </c>
      <c r="H2287" t="s">
        <v>17</v>
      </c>
      <c r="I2287" s="10" t="s">
        <v>14</v>
      </c>
      <c r="J2287" s="10" t="s">
        <v>22</v>
      </c>
    </row>
    <row r="2288" spans="1:10" x14ac:dyDescent="0.3">
      <c r="A2288" s="10">
        <v>206017</v>
      </c>
      <c r="B2288" s="20">
        <v>45082</v>
      </c>
      <c r="C2288" s="10" t="s">
        <v>310</v>
      </c>
      <c r="D2288" s="21">
        <v>10000</v>
      </c>
      <c r="E2288" s="10" t="s">
        <v>48</v>
      </c>
      <c r="F2288" s="10" t="s">
        <v>2318</v>
      </c>
      <c r="G2288" s="10" t="s">
        <v>88</v>
      </c>
      <c r="H2288" t="s">
        <v>17</v>
      </c>
      <c r="I2288" s="10" t="s">
        <v>14</v>
      </c>
      <c r="J2288" s="10" t="s">
        <v>207</v>
      </c>
    </row>
    <row r="2289" spans="1:10" x14ac:dyDescent="0.3">
      <c r="A2289" s="10">
        <v>206023</v>
      </c>
      <c r="B2289" s="20">
        <v>45082</v>
      </c>
      <c r="C2289" s="10" t="s">
        <v>513</v>
      </c>
      <c r="D2289" s="21">
        <v>20000</v>
      </c>
      <c r="E2289" s="10" t="s">
        <v>48</v>
      </c>
      <c r="F2289" s="10" t="s">
        <v>2311</v>
      </c>
      <c r="G2289" s="10" t="s">
        <v>12</v>
      </c>
      <c r="H2289" t="s">
        <v>17</v>
      </c>
      <c r="I2289" s="10" t="s">
        <v>14</v>
      </c>
      <c r="J2289" s="10" t="s">
        <v>40</v>
      </c>
    </row>
    <row r="2290" spans="1:10" x14ac:dyDescent="0.3">
      <c r="A2290" s="10">
        <v>206021</v>
      </c>
      <c r="B2290" s="20">
        <v>45082</v>
      </c>
      <c r="C2290" s="10" t="s">
        <v>758</v>
      </c>
      <c r="D2290" s="21">
        <v>2000</v>
      </c>
      <c r="E2290" s="10" t="s">
        <v>10</v>
      </c>
      <c r="F2290" s="10" t="s">
        <v>2309</v>
      </c>
      <c r="G2290" s="10" t="s">
        <v>12</v>
      </c>
      <c r="H2290" t="s">
        <v>17</v>
      </c>
      <c r="I2290" s="10" t="s">
        <v>14</v>
      </c>
      <c r="J2290" s="10" t="s">
        <v>759</v>
      </c>
    </row>
    <row r="2291" spans="1:10" x14ac:dyDescent="0.3">
      <c r="A2291" s="10">
        <v>206012</v>
      </c>
      <c r="B2291" s="20">
        <v>45082</v>
      </c>
      <c r="C2291" s="10" t="s">
        <v>760</v>
      </c>
      <c r="D2291" s="21">
        <v>3000</v>
      </c>
      <c r="E2291" s="10" t="s">
        <v>10</v>
      </c>
      <c r="F2291" s="10" t="s">
        <v>2309</v>
      </c>
      <c r="G2291" s="10" t="s">
        <v>12</v>
      </c>
      <c r="H2291" t="s">
        <v>17</v>
      </c>
      <c r="I2291" s="10" t="s">
        <v>14</v>
      </c>
      <c r="J2291" s="10" t="s">
        <v>74</v>
      </c>
    </row>
    <row r="2292" spans="1:10" x14ac:dyDescent="0.3">
      <c r="A2292" s="10">
        <v>206019</v>
      </c>
      <c r="B2292" s="20">
        <v>45082</v>
      </c>
      <c r="C2292" s="10" t="s">
        <v>314</v>
      </c>
      <c r="D2292" s="21">
        <v>2000</v>
      </c>
      <c r="E2292" s="10" t="s">
        <v>10</v>
      </c>
      <c r="F2292" s="10" t="s">
        <v>2318</v>
      </c>
      <c r="G2292" s="10" t="s">
        <v>12</v>
      </c>
      <c r="H2292" t="s">
        <v>17</v>
      </c>
      <c r="I2292" s="10" t="s">
        <v>14</v>
      </c>
      <c r="J2292" s="10" t="s">
        <v>134</v>
      </c>
    </row>
    <row r="2293" spans="1:10" x14ac:dyDescent="0.3">
      <c r="A2293" s="10">
        <v>206020</v>
      </c>
      <c r="B2293" s="20">
        <v>45082</v>
      </c>
      <c r="C2293" s="10" t="s">
        <v>310</v>
      </c>
      <c r="D2293" s="21">
        <v>10000</v>
      </c>
      <c r="E2293" s="10" t="s">
        <v>48</v>
      </c>
      <c r="F2293" s="10" t="s">
        <v>2318</v>
      </c>
      <c r="G2293" s="10" t="s">
        <v>12</v>
      </c>
      <c r="H2293" t="s">
        <v>17</v>
      </c>
      <c r="I2293" s="10" t="s">
        <v>14</v>
      </c>
      <c r="J2293" s="10" t="s">
        <v>24</v>
      </c>
    </row>
    <row r="2294" spans="1:10" x14ac:dyDescent="0.3">
      <c r="A2294" s="10">
        <v>206013</v>
      </c>
      <c r="B2294" s="20">
        <v>45082</v>
      </c>
      <c r="C2294" s="10" t="s">
        <v>512</v>
      </c>
      <c r="D2294" s="21">
        <v>2000</v>
      </c>
      <c r="E2294" s="10" t="s">
        <v>10</v>
      </c>
      <c r="F2294" s="10" t="s">
        <v>2311</v>
      </c>
      <c r="G2294" s="10" t="s">
        <v>12</v>
      </c>
      <c r="H2294" t="s">
        <v>17</v>
      </c>
      <c r="I2294" s="10" t="s">
        <v>14</v>
      </c>
      <c r="J2294" s="10" t="s">
        <v>430</v>
      </c>
    </row>
    <row r="2295" spans="1:10" x14ac:dyDescent="0.3">
      <c r="A2295" s="10">
        <v>207034</v>
      </c>
      <c r="B2295" s="20">
        <v>45083</v>
      </c>
      <c r="C2295" s="10" t="s">
        <v>683</v>
      </c>
      <c r="D2295" s="21">
        <v>2500</v>
      </c>
      <c r="E2295" s="10" t="s">
        <v>10</v>
      </c>
      <c r="F2295" s="10" t="s">
        <v>2309</v>
      </c>
      <c r="G2295" s="10" t="s">
        <v>12</v>
      </c>
      <c r="H2295" t="s">
        <v>17</v>
      </c>
      <c r="I2295" s="10" t="s">
        <v>14</v>
      </c>
      <c r="J2295" s="10" t="s">
        <v>646</v>
      </c>
    </row>
    <row r="2296" spans="1:10" x14ac:dyDescent="0.3">
      <c r="A2296" s="10">
        <v>207044</v>
      </c>
      <c r="B2296" s="20">
        <v>45083</v>
      </c>
      <c r="C2296" s="10" t="s">
        <v>758</v>
      </c>
      <c r="D2296" s="21">
        <v>1000</v>
      </c>
      <c r="E2296" s="10" t="s">
        <v>10</v>
      </c>
      <c r="F2296" s="10" t="s">
        <v>2309</v>
      </c>
      <c r="G2296" s="10" t="s">
        <v>12</v>
      </c>
      <c r="H2296" t="s">
        <v>17</v>
      </c>
      <c r="I2296" s="10" t="s">
        <v>14</v>
      </c>
      <c r="J2296" s="10" t="s">
        <v>765</v>
      </c>
    </row>
    <row r="2297" spans="1:10" x14ac:dyDescent="0.3">
      <c r="A2297" s="10">
        <v>207043</v>
      </c>
      <c r="B2297" s="20">
        <v>45083</v>
      </c>
      <c r="C2297" s="10" t="s">
        <v>516</v>
      </c>
      <c r="D2297" s="21">
        <v>5000</v>
      </c>
      <c r="E2297" s="10" t="s">
        <v>10</v>
      </c>
      <c r="F2297" s="10" t="s">
        <v>2311</v>
      </c>
      <c r="G2297" s="10" t="s">
        <v>12</v>
      </c>
      <c r="H2297" t="s">
        <v>17</v>
      </c>
      <c r="I2297" s="10" t="s">
        <v>14</v>
      </c>
      <c r="J2297" s="10" t="s">
        <v>430</v>
      </c>
    </row>
    <row r="2298" spans="1:10" x14ac:dyDescent="0.3">
      <c r="A2298" s="10">
        <v>207049</v>
      </c>
      <c r="B2298" s="20">
        <v>45083</v>
      </c>
      <c r="C2298" s="10" t="s">
        <v>515</v>
      </c>
      <c r="D2298" s="21">
        <v>30000</v>
      </c>
      <c r="E2298" s="10" t="s">
        <v>48</v>
      </c>
      <c r="F2298" s="10" t="s">
        <v>2311</v>
      </c>
      <c r="G2298" s="10" t="s">
        <v>12</v>
      </c>
      <c r="H2298" t="s">
        <v>17</v>
      </c>
      <c r="I2298" s="10" t="s">
        <v>14</v>
      </c>
      <c r="J2298" s="10" t="s">
        <v>517</v>
      </c>
    </row>
    <row r="2299" spans="1:10" x14ac:dyDescent="0.3">
      <c r="A2299" s="10">
        <v>207045</v>
      </c>
      <c r="B2299" s="20">
        <v>45083</v>
      </c>
      <c r="C2299" s="10" t="s">
        <v>758</v>
      </c>
      <c r="D2299" s="21">
        <v>5000</v>
      </c>
      <c r="E2299" s="10" t="s">
        <v>10</v>
      </c>
      <c r="F2299" s="10" t="s">
        <v>2309</v>
      </c>
      <c r="G2299" s="10" t="s">
        <v>12</v>
      </c>
      <c r="H2299" t="s">
        <v>17</v>
      </c>
      <c r="I2299" s="10" t="s">
        <v>14</v>
      </c>
      <c r="J2299" s="10" t="s">
        <v>766</v>
      </c>
    </row>
    <row r="2300" spans="1:10" x14ac:dyDescent="0.3">
      <c r="A2300" s="10">
        <v>207033</v>
      </c>
      <c r="B2300" s="20">
        <v>45083</v>
      </c>
      <c r="C2300" s="10" t="s">
        <v>840</v>
      </c>
      <c r="D2300" s="21">
        <v>5000</v>
      </c>
      <c r="E2300" s="10" t="s">
        <v>10</v>
      </c>
      <c r="F2300" s="10" t="s">
        <v>2317</v>
      </c>
      <c r="G2300" s="10" t="s">
        <v>12</v>
      </c>
      <c r="H2300" t="s">
        <v>17</v>
      </c>
      <c r="I2300" s="10" t="s">
        <v>14</v>
      </c>
      <c r="J2300" s="10" t="s">
        <v>811</v>
      </c>
    </row>
    <row r="2301" spans="1:10" x14ac:dyDescent="0.3">
      <c r="A2301" s="10">
        <v>207032</v>
      </c>
      <c r="B2301" s="20">
        <v>45083</v>
      </c>
      <c r="C2301" s="10" t="s">
        <v>840</v>
      </c>
      <c r="D2301" s="21">
        <v>30000</v>
      </c>
      <c r="E2301" s="10" t="s">
        <v>48</v>
      </c>
      <c r="F2301" s="10" t="s">
        <v>2317</v>
      </c>
      <c r="G2301" s="10" t="s">
        <v>12</v>
      </c>
      <c r="H2301" t="s">
        <v>13</v>
      </c>
      <c r="I2301" s="10" t="s">
        <v>14</v>
      </c>
      <c r="J2301" s="10" t="s">
        <v>809</v>
      </c>
    </row>
    <row r="2302" spans="1:10" x14ac:dyDescent="0.3">
      <c r="A2302" s="10">
        <v>207042</v>
      </c>
      <c r="B2302" s="20">
        <v>45083</v>
      </c>
      <c r="C2302" s="10" t="s">
        <v>613</v>
      </c>
      <c r="D2302" s="21">
        <v>4000</v>
      </c>
      <c r="E2302" s="10" t="s">
        <v>10</v>
      </c>
      <c r="F2302" s="10" t="s">
        <v>2309</v>
      </c>
      <c r="G2302" s="10" t="s">
        <v>12</v>
      </c>
      <c r="H2302" t="s">
        <v>13</v>
      </c>
      <c r="I2302" s="10" t="s">
        <v>14</v>
      </c>
      <c r="J2302" s="10" t="s">
        <v>36</v>
      </c>
    </row>
    <row r="2303" spans="1:10" x14ac:dyDescent="0.3">
      <c r="A2303" s="10">
        <v>207035</v>
      </c>
      <c r="B2303" s="20">
        <v>45083</v>
      </c>
      <c r="C2303" s="10" t="s">
        <v>683</v>
      </c>
      <c r="D2303" s="21">
        <v>2500</v>
      </c>
      <c r="E2303" s="10" t="s">
        <v>10</v>
      </c>
      <c r="F2303" s="10" t="s">
        <v>2309</v>
      </c>
      <c r="G2303" s="10" t="s">
        <v>12</v>
      </c>
      <c r="H2303" t="s">
        <v>17</v>
      </c>
      <c r="I2303" s="10" t="s">
        <v>14</v>
      </c>
      <c r="J2303" s="10" t="s">
        <v>27</v>
      </c>
    </row>
    <row r="2304" spans="1:10" x14ac:dyDescent="0.3">
      <c r="A2304" s="10">
        <v>207040</v>
      </c>
      <c r="B2304" s="20">
        <v>45083</v>
      </c>
      <c r="C2304" s="10" t="s">
        <v>307</v>
      </c>
      <c r="D2304" s="21">
        <v>1000</v>
      </c>
      <c r="E2304" s="10" t="s">
        <v>10</v>
      </c>
      <c r="F2304" s="10" t="s">
        <v>2318</v>
      </c>
      <c r="G2304" s="10" t="s">
        <v>12</v>
      </c>
      <c r="H2304" t="s">
        <v>17</v>
      </c>
      <c r="I2304" s="10" t="s">
        <v>14</v>
      </c>
      <c r="J2304" s="10" t="s">
        <v>177</v>
      </c>
    </row>
    <row r="2305" spans="1:10" x14ac:dyDescent="0.3">
      <c r="A2305" s="10">
        <v>207041</v>
      </c>
      <c r="B2305" s="20">
        <v>45083</v>
      </c>
      <c r="C2305" s="10" t="s">
        <v>308</v>
      </c>
      <c r="D2305" s="21">
        <v>20000</v>
      </c>
      <c r="E2305" s="10" t="s">
        <v>48</v>
      </c>
      <c r="F2305" s="10" t="s">
        <v>2318</v>
      </c>
      <c r="G2305" s="10" t="s">
        <v>12</v>
      </c>
      <c r="H2305" t="s">
        <v>17</v>
      </c>
      <c r="I2305" s="10" t="s">
        <v>14</v>
      </c>
      <c r="J2305" s="10" t="s">
        <v>207</v>
      </c>
    </row>
    <row r="2306" spans="1:10" x14ac:dyDescent="0.3">
      <c r="A2306" s="10">
        <v>207053</v>
      </c>
      <c r="B2306" s="20">
        <v>45083</v>
      </c>
      <c r="C2306" s="10" t="s">
        <v>215</v>
      </c>
      <c r="D2306" s="21">
        <v>5000</v>
      </c>
      <c r="E2306" s="10" t="s">
        <v>10</v>
      </c>
      <c r="F2306" s="10" t="s">
        <v>2307</v>
      </c>
      <c r="G2306" s="10" t="s">
        <v>12</v>
      </c>
      <c r="H2306" t="s">
        <v>17</v>
      </c>
      <c r="I2306" s="10" t="s">
        <v>14</v>
      </c>
      <c r="J2306" s="10" t="s">
        <v>101</v>
      </c>
    </row>
    <row r="2307" spans="1:10" x14ac:dyDescent="0.3">
      <c r="A2307" s="10">
        <v>207054</v>
      </c>
      <c r="B2307" s="20">
        <v>45083</v>
      </c>
      <c r="C2307" s="10" t="s">
        <v>215</v>
      </c>
      <c r="D2307" s="21">
        <v>5000</v>
      </c>
      <c r="E2307" s="10" t="s">
        <v>10</v>
      </c>
      <c r="F2307" s="10" t="s">
        <v>2307</v>
      </c>
      <c r="G2307" s="10" t="s">
        <v>12</v>
      </c>
      <c r="H2307" t="s">
        <v>17</v>
      </c>
      <c r="I2307" s="10" t="s">
        <v>14</v>
      </c>
      <c r="J2307" s="10" t="s">
        <v>216</v>
      </c>
    </row>
    <row r="2308" spans="1:10" x14ac:dyDescent="0.3">
      <c r="A2308" s="10">
        <v>207052</v>
      </c>
      <c r="B2308" s="20">
        <v>45083</v>
      </c>
      <c r="C2308" s="10" t="s">
        <v>217</v>
      </c>
      <c r="D2308" s="21">
        <v>2500</v>
      </c>
      <c r="E2308" s="10" t="s">
        <v>10</v>
      </c>
      <c r="F2308" s="10" t="s">
        <v>2307</v>
      </c>
      <c r="G2308" s="10" t="s">
        <v>12</v>
      </c>
      <c r="H2308" t="s">
        <v>17</v>
      </c>
      <c r="I2308" s="10" t="s">
        <v>14</v>
      </c>
      <c r="J2308" s="10" t="s">
        <v>101</v>
      </c>
    </row>
    <row r="2309" spans="1:10" x14ac:dyDescent="0.3">
      <c r="A2309" s="10">
        <v>207037</v>
      </c>
      <c r="B2309" s="20">
        <v>45083</v>
      </c>
      <c r="C2309" s="10" t="s">
        <v>309</v>
      </c>
      <c r="D2309" s="21">
        <v>2000</v>
      </c>
      <c r="E2309" s="10" t="s">
        <v>10</v>
      </c>
      <c r="F2309" s="10" t="s">
        <v>2318</v>
      </c>
      <c r="G2309" s="10" t="s">
        <v>12</v>
      </c>
      <c r="H2309" t="s">
        <v>17</v>
      </c>
      <c r="I2309" s="10" t="s">
        <v>14</v>
      </c>
      <c r="J2309" s="10" t="s">
        <v>85</v>
      </c>
    </row>
    <row r="2310" spans="1:10" x14ac:dyDescent="0.3">
      <c r="A2310" s="10">
        <v>207047</v>
      </c>
      <c r="B2310" s="20">
        <v>45083</v>
      </c>
      <c r="C2310" s="10" t="s">
        <v>515</v>
      </c>
      <c r="D2310" s="21">
        <v>30000</v>
      </c>
      <c r="E2310" s="10" t="s">
        <v>48</v>
      </c>
      <c r="F2310" s="10" t="s">
        <v>2311</v>
      </c>
      <c r="G2310" s="10" t="s">
        <v>12</v>
      </c>
      <c r="H2310" t="s">
        <v>17</v>
      </c>
      <c r="I2310" s="10" t="s">
        <v>14</v>
      </c>
      <c r="J2310" s="10" t="s">
        <v>473</v>
      </c>
    </row>
    <row r="2311" spans="1:10" x14ac:dyDescent="0.3">
      <c r="A2311" s="10">
        <v>207048</v>
      </c>
      <c r="B2311" s="20">
        <v>45083</v>
      </c>
      <c r="C2311" s="10" t="s">
        <v>515</v>
      </c>
      <c r="D2311" s="21">
        <v>30000</v>
      </c>
      <c r="E2311" s="10" t="s">
        <v>48</v>
      </c>
      <c r="F2311" s="10" t="s">
        <v>2311</v>
      </c>
      <c r="G2311" s="10" t="s">
        <v>12</v>
      </c>
      <c r="H2311" t="s">
        <v>17</v>
      </c>
      <c r="I2311" s="10" t="s">
        <v>14</v>
      </c>
      <c r="J2311" s="10" t="s">
        <v>399</v>
      </c>
    </row>
    <row r="2312" spans="1:10" x14ac:dyDescent="0.3">
      <c r="A2312" s="10">
        <v>207046</v>
      </c>
      <c r="B2312" s="20">
        <v>45083</v>
      </c>
      <c r="C2312" s="10" t="s">
        <v>499</v>
      </c>
      <c r="D2312" s="21">
        <v>5000</v>
      </c>
      <c r="E2312" s="10" t="s">
        <v>48</v>
      </c>
      <c r="F2312" s="10" t="s">
        <v>2311</v>
      </c>
      <c r="G2312" s="10" t="s">
        <v>12</v>
      </c>
      <c r="H2312" t="s">
        <v>17</v>
      </c>
      <c r="I2312" s="10" t="s">
        <v>14</v>
      </c>
      <c r="J2312" s="10" t="s">
        <v>514</v>
      </c>
    </row>
    <row r="2313" spans="1:10" x14ac:dyDescent="0.3">
      <c r="A2313" s="10">
        <v>207038</v>
      </c>
      <c r="B2313" s="20">
        <v>45083</v>
      </c>
      <c r="C2313" s="10" t="s">
        <v>510</v>
      </c>
      <c r="D2313" s="21">
        <v>1000</v>
      </c>
      <c r="E2313" s="10" t="s">
        <v>10</v>
      </c>
      <c r="F2313" s="10" t="s">
        <v>2311</v>
      </c>
      <c r="G2313" s="10" t="s">
        <v>12</v>
      </c>
      <c r="H2313" t="s">
        <v>17</v>
      </c>
      <c r="I2313" s="10" t="s">
        <v>14</v>
      </c>
      <c r="J2313" s="10" t="s">
        <v>40</v>
      </c>
    </row>
    <row r="2314" spans="1:10" x14ac:dyDescent="0.3">
      <c r="A2314" s="10">
        <v>207039</v>
      </c>
      <c r="B2314" s="20">
        <v>45083</v>
      </c>
      <c r="C2314" s="10" t="s">
        <v>510</v>
      </c>
      <c r="D2314" s="21">
        <v>1000</v>
      </c>
      <c r="E2314" s="10" t="s">
        <v>10</v>
      </c>
      <c r="F2314" s="10" t="s">
        <v>2311</v>
      </c>
      <c r="G2314" s="10" t="s">
        <v>12</v>
      </c>
      <c r="H2314" t="s">
        <v>17</v>
      </c>
      <c r="I2314" s="10" t="s">
        <v>14</v>
      </c>
      <c r="J2314" s="10" t="s">
        <v>209</v>
      </c>
    </row>
    <row r="2315" spans="1:10" x14ac:dyDescent="0.3">
      <c r="A2315" s="10">
        <v>207060</v>
      </c>
      <c r="B2315" s="20">
        <v>45084</v>
      </c>
      <c r="C2315" s="10" t="s">
        <v>763</v>
      </c>
      <c r="D2315" s="21">
        <v>4000</v>
      </c>
      <c r="E2315" s="10" t="s">
        <v>10</v>
      </c>
      <c r="F2315" s="10" t="s">
        <v>2309</v>
      </c>
      <c r="G2315" s="10" t="s">
        <v>88</v>
      </c>
      <c r="H2315" t="s">
        <v>17</v>
      </c>
      <c r="I2315" s="10" t="s">
        <v>14</v>
      </c>
      <c r="J2315" s="10" t="s">
        <v>27</v>
      </c>
    </row>
    <row r="2316" spans="1:10" x14ac:dyDescent="0.3">
      <c r="A2316" s="10">
        <v>207066</v>
      </c>
      <c r="B2316" s="20">
        <v>45084</v>
      </c>
      <c r="C2316" s="10" t="s">
        <v>519</v>
      </c>
      <c r="D2316" s="21">
        <v>50000</v>
      </c>
      <c r="E2316" s="10" t="s">
        <v>48</v>
      </c>
      <c r="F2316" s="10" t="s">
        <v>2311</v>
      </c>
      <c r="G2316" s="10" t="s">
        <v>12</v>
      </c>
      <c r="H2316" t="s">
        <v>17</v>
      </c>
      <c r="I2316" s="10" t="s">
        <v>14</v>
      </c>
      <c r="J2316" s="10" t="s">
        <v>517</v>
      </c>
    </row>
    <row r="2317" spans="1:10" x14ac:dyDescent="0.3">
      <c r="A2317" s="10">
        <v>207067</v>
      </c>
      <c r="B2317" s="20">
        <v>45084</v>
      </c>
      <c r="C2317" s="10" t="s">
        <v>518</v>
      </c>
      <c r="D2317" s="21">
        <v>1000</v>
      </c>
      <c r="E2317" s="10" t="s">
        <v>10</v>
      </c>
      <c r="F2317" s="10" t="s">
        <v>2311</v>
      </c>
      <c r="G2317" s="10" t="s">
        <v>12</v>
      </c>
      <c r="H2317" t="s">
        <v>17</v>
      </c>
      <c r="I2317" s="10" t="s">
        <v>14</v>
      </c>
      <c r="J2317" s="10" t="s">
        <v>503</v>
      </c>
    </row>
    <row r="2318" spans="1:10" x14ac:dyDescent="0.3">
      <c r="A2318" s="10">
        <v>207068</v>
      </c>
      <c r="B2318" s="20">
        <v>45084</v>
      </c>
      <c r="C2318" s="10" t="s">
        <v>764</v>
      </c>
      <c r="D2318" s="21">
        <v>11000</v>
      </c>
      <c r="E2318" s="10" t="s">
        <v>10</v>
      </c>
      <c r="F2318" s="10" t="s">
        <v>2309</v>
      </c>
      <c r="G2318" s="10" t="s">
        <v>12</v>
      </c>
      <c r="H2318" t="s">
        <v>17</v>
      </c>
      <c r="I2318" s="10" t="s">
        <v>14</v>
      </c>
      <c r="J2318" s="10" t="s">
        <v>27</v>
      </c>
    </row>
    <row r="2319" spans="1:10" x14ac:dyDescent="0.3">
      <c r="A2319" s="10">
        <v>207062</v>
      </c>
      <c r="B2319" s="20">
        <v>45084</v>
      </c>
      <c r="C2319" s="10" t="s">
        <v>763</v>
      </c>
      <c r="D2319" s="21">
        <v>3000</v>
      </c>
      <c r="E2319" s="10" t="s">
        <v>10</v>
      </c>
      <c r="F2319" s="10" t="s">
        <v>2309</v>
      </c>
      <c r="G2319" s="10" t="s">
        <v>88</v>
      </c>
      <c r="H2319" t="s">
        <v>17</v>
      </c>
      <c r="I2319" s="10" t="s">
        <v>14</v>
      </c>
      <c r="J2319" s="10" t="s">
        <v>258</v>
      </c>
    </row>
    <row r="2320" spans="1:10" x14ac:dyDescent="0.3">
      <c r="A2320" s="10">
        <v>207061</v>
      </c>
      <c r="B2320" s="20">
        <v>45084</v>
      </c>
      <c r="C2320" s="10" t="s">
        <v>763</v>
      </c>
      <c r="D2320" s="21">
        <v>3000</v>
      </c>
      <c r="E2320" s="10" t="s">
        <v>10</v>
      </c>
      <c r="F2320" s="10" t="s">
        <v>2309</v>
      </c>
      <c r="G2320" s="10" t="s">
        <v>88</v>
      </c>
      <c r="H2320" t="s">
        <v>17</v>
      </c>
      <c r="I2320" s="10" t="s">
        <v>14</v>
      </c>
      <c r="J2320" s="10" t="s">
        <v>409</v>
      </c>
    </row>
    <row r="2321" spans="1:10" x14ac:dyDescent="0.3">
      <c r="A2321" s="10">
        <v>207064</v>
      </c>
      <c r="B2321" s="20">
        <v>45084</v>
      </c>
      <c r="C2321" s="10" t="s">
        <v>219</v>
      </c>
      <c r="D2321" s="21">
        <v>20000</v>
      </c>
      <c r="E2321" s="10" t="s">
        <v>48</v>
      </c>
      <c r="F2321" s="10" t="s">
        <v>2307</v>
      </c>
      <c r="G2321" s="10" t="s">
        <v>12</v>
      </c>
      <c r="H2321" t="s">
        <v>13</v>
      </c>
      <c r="I2321" s="10" t="s">
        <v>14</v>
      </c>
      <c r="J2321" s="10" t="s">
        <v>55</v>
      </c>
    </row>
    <row r="2322" spans="1:10" x14ac:dyDescent="0.3">
      <c r="A2322" s="10">
        <v>207055</v>
      </c>
      <c r="B2322" s="20">
        <v>45084</v>
      </c>
      <c r="C2322" s="10" t="s">
        <v>304</v>
      </c>
      <c r="D2322" s="21">
        <v>2000</v>
      </c>
      <c r="E2322" s="10" t="s">
        <v>10</v>
      </c>
      <c r="F2322" s="10" t="s">
        <v>2318</v>
      </c>
      <c r="G2322" s="10" t="s">
        <v>12</v>
      </c>
      <c r="H2322" t="s">
        <v>13</v>
      </c>
      <c r="I2322" s="10" t="s">
        <v>14</v>
      </c>
      <c r="J2322" s="10" t="s">
        <v>85</v>
      </c>
    </row>
    <row r="2323" spans="1:10" x14ac:dyDescent="0.3">
      <c r="A2323" s="10">
        <v>207063</v>
      </c>
      <c r="B2323" s="20">
        <v>45084</v>
      </c>
      <c r="C2323" s="10" t="s">
        <v>219</v>
      </c>
      <c r="D2323" s="21">
        <v>40000</v>
      </c>
      <c r="E2323" s="10" t="s">
        <v>48</v>
      </c>
      <c r="F2323" s="10" t="s">
        <v>2307</v>
      </c>
      <c r="G2323" s="10" t="s">
        <v>12</v>
      </c>
      <c r="H2323" t="s">
        <v>17</v>
      </c>
      <c r="I2323" s="10" t="s">
        <v>14</v>
      </c>
      <c r="J2323" s="10" t="s">
        <v>174</v>
      </c>
    </row>
    <row r="2324" spans="1:10" x14ac:dyDescent="0.3">
      <c r="A2324" s="10">
        <v>207059</v>
      </c>
      <c r="B2324" s="20">
        <v>45084</v>
      </c>
      <c r="C2324" s="10" t="s">
        <v>218</v>
      </c>
      <c r="D2324" s="21">
        <v>1500</v>
      </c>
      <c r="E2324" s="10" t="s">
        <v>10</v>
      </c>
      <c r="F2324" s="10" t="s">
        <v>2307</v>
      </c>
      <c r="G2324" s="10" t="s">
        <v>12</v>
      </c>
      <c r="H2324" t="s">
        <v>17</v>
      </c>
      <c r="I2324" s="10" t="s">
        <v>14</v>
      </c>
      <c r="J2324" s="10" t="s">
        <v>36</v>
      </c>
    </row>
    <row r="2325" spans="1:10" x14ac:dyDescent="0.3">
      <c r="A2325" s="10">
        <v>207058</v>
      </c>
      <c r="B2325" s="20">
        <v>45084</v>
      </c>
      <c r="C2325" s="10" t="s">
        <v>305</v>
      </c>
      <c r="D2325" s="21">
        <v>2000</v>
      </c>
      <c r="E2325" s="10" t="s">
        <v>10</v>
      </c>
      <c r="F2325" s="10" t="s">
        <v>2318</v>
      </c>
      <c r="G2325" s="10" t="s">
        <v>12</v>
      </c>
      <c r="H2325" t="s">
        <v>17</v>
      </c>
      <c r="I2325" s="10" t="s">
        <v>14</v>
      </c>
      <c r="J2325" s="10" t="s">
        <v>306</v>
      </c>
    </row>
    <row r="2326" spans="1:10" x14ac:dyDescent="0.3">
      <c r="A2326" s="10">
        <v>207065</v>
      </c>
      <c r="B2326" s="20">
        <v>45084</v>
      </c>
      <c r="C2326" s="10" t="s">
        <v>263</v>
      </c>
      <c r="D2326" s="21">
        <v>2000</v>
      </c>
      <c r="E2326" s="10" t="s">
        <v>10</v>
      </c>
      <c r="F2326" s="10" t="s">
        <v>2318</v>
      </c>
      <c r="G2326" s="10" t="s">
        <v>12</v>
      </c>
      <c r="H2326" t="s">
        <v>13</v>
      </c>
      <c r="I2326" s="10" t="s">
        <v>14</v>
      </c>
      <c r="J2326" s="10" t="s">
        <v>207</v>
      </c>
    </row>
    <row r="2327" spans="1:10" x14ac:dyDescent="0.3">
      <c r="A2327" s="10">
        <v>207056</v>
      </c>
      <c r="B2327" s="20">
        <v>45084</v>
      </c>
      <c r="C2327" s="10" t="s">
        <v>305</v>
      </c>
      <c r="D2327" s="21">
        <v>2000</v>
      </c>
      <c r="E2327" s="10" t="s">
        <v>10</v>
      </c>
      <c r="F2327" s="10" t="s">
        <v>2318</v>
      </c>
      <c r="G2327" s="10" t="s">
        <v>12</v>
      </c>
      <c r="H2327" t="s">
        <v>17</v>
      </c>
      <c r="I2327" s="10" t="s">
        <v>14</v>
      </c>
      <c r="J2327" s="10" t="s">
        <v>85</v>
      </c>
    </row>
    <row r="2328" spans="1:10" x14ac:dyDescent="0.3">
      <c r="A2328" s="10">
        <v>207057</v>
      </c>
      <c r="B2328" s="20">
        <v>45084</v>
      </c>
      <c r="C2328" s="10" t="s">
        <v>305</v>
      </c>
      <c r="D2328" s="21">
        <v>2000</v>
      </c>
      <c r="E2328" s="10" t="s">
        <v>10</v>
      </c>
      <c r="F2328" s="10" t="s">
        <v>2318</v>
      </c>
      <c r="G2328" s="10" t="s">
        <v>12</v>
      </c>
      <c r="H2328" t="s">
        <v>17</v>
      </c>
      <c r="I2328" s="10" t="s">
        <v>14</v>
      </c>
      <c r="J2328" s="10" t="s">
        <v>177</v>
      </c>
    </row>
    <row r="2329" spans="1:10" x14ac:dyDescent="0.3">
      <c r="A2329" s="10">
        <v>207071</v>
      </c>
      <c r="B2329" s="20">
        <v>45085</v>
      </c>
      <c r="C2329" s="10" t="s">
        <v>826</v>
      </c>
      <c r="D2329" s="21">
        <v>10000</v>
      </c>
      <c r="E2329" s="10" t="s">
        <v>48</v>
      </c>
      <c r="F2329" s="10" t="s">
        <v>2317</v>
      </c>
      <c r="G2329" s="10" t="s">
        <v>12</v>
      </c>
      <c r="H2329" t="s">
        <v>17</v>
      </c>
      <c r="I2329" s="10" t="s">
        <v>14</v>
      </c>
      <c r="J2329" s="10" t="s">
        <v>818</v>
      </c>
    </row>
    <row r="2330" spans="1:10" x14ac:dyDescent="0.3">
      <c r="A2330" s="10">
        <v>207070</v>
      </c>
      <c r="B2330" s="20">
        <v>45085</v>
      </c>
      <c r="C2330" s="10" t="s">
        <v>778</v>
      </c>
      <c r="D2330" s="21">
        <v>2500</v>
      </c>
      <c r="E2330" s="10" t="s">
        <v>10</v>
      </c>
      <c r="F2330" s="10" t="s">
        <v>2309</v>
      </c>
      <c r="G2330" s="10" t="s">
        <v>88</v>
      </c>
      <c r="H2330" t="s">
        <v>17</v>
      </c>
      <c r="I2330" s="10" t="s">
        <v>14</v>
      </c>
      <c r="J2330" s="10" t="s">
        <v>27</v>
      </c>
    </row>
    <row r="2331" spans="1:10" x14ac:dyDescent="0.3">
      <c r="A2331" s="10">
        <v>207083</v>
      </c>
      <c r="B2331" s="20">
        <v>45085</v>
      </c>
      <c r="C2331" s="10" t="s">
        <v>773</v>
      </c>
      <c r="D2331" s="21">
        <v>2000</v>
      </c>
      <c r="E2331" s="10" t="s">
        <v>10</v>
      </c>
      <c r="F2331" s="10" t="s">
        <v>2309</v>
      </c>
      <c r="G2331" s="10" t="s">
        <v>12</v>
      </c>
      <c r="H2331" t="s">
        <v>17</v>
      </c>
      <c r="I2331" s="10" t="s">
        <v>14</v>
      </c>
      <c r="J2331" s="10" t="s">
        <v>774</v>
      </c>
    </row>
    <row r="2332" spans="1:10" x14ac:dyDescent="0.3">
      <c r="A2332" s="10">
        <v>207072</v>
      </c>
      <c r="B2332" s="20">
        <v>45085</v>
      </c>
      <c r="C2332" s="10" t="s">
        <v>836</v>
      </c>
      <c r="D2332" s="21">
        <v>150000</v>
      </c>
      <c r="E2332" s="10" t="s">
        <v>48</v>
      </c>
      <c r="F2332" s="10" t="s">
        <v>2317</v>
      </c>
      <c r="G2332" s="10" t="s">
        <v>12</v>
      </c>
      <c r="H2332" t="s">
        <v>17</v>
      </c>
      <c r="I2332" s="10" t="s">
        <v>14</v>
      </c>
      <c r="J2332" s="10" t="s">
        <v>814</v>
      </c>
    </row>
    <row r="2333" spans="1:10" x14ac:dyDescent="0.3">
      <c r="A2333" s="10">
        <v>207075</v>
      </c>
      <c r="B2333" s="20">
        <v>45085</v>
      </c>
      <c r="C2333" s="10" t="s">
        <v>836</v>
      </c>
      <c r="D2333" s="21">
        <v>100000</v>
      </c>
      <c r="E2333" s="10" t="s">
        <v>48</v>
      </c>
      <c r="F2333" s="10" t="s">
        <v>2317</v>
      </c>
      <c r="G2333" s="10" t="s">
        <v>12</v>
      </c>
      <c r="H2333" t="s">
        <v>17</v>
      </c>
      <c r="I2333" s="10" t="s">
        <v>14</v>
      </c>
      <c r="J2333" s="10" t="s">
        <v>829</v>
      </c>
    </row>
    <row r="2334" spans="1:10" x14ac:dyDescent="0.3">
      <c r="A2334" s="10">
        <v>207074</v>
      </c>
      <c r="B2334" s="20">
        <v>45085</v>
      </c>
      <c r="C2334" s="10" t="s">
        <v>839</v>
      </c>
      <c r="D2334" s="21">
        <v>100000</v>
      </c>
      <c r="E2334" s="10" t="s">
        <v>48</v>
      </c>
      <c r="F2334" s="10" t="s">
        <v>2317</v>
      </c>
      <c r="G2334" s="10" t="s">
        <v>12</v>
      </c>
      <c r="H2334" t="s">
        <v>17</v>
      </c>
      <c r="I2334" s="10" t="s">
        <v>14</v>
      </c>
      <c r="J2334" s="10" t="s">
        <v>809</v>
      </c>
    </row>
    <row r="2335" spans="1:10" x14ac:dyDescent="0.3">
      <c r="A2335" s="10">
        <v>207073</v>
      </c>
      <c r="B2335" s="20">
        <v>45085</v>
      </c>
      <c r="C2335" s="10" t="s">
        <v>836</v>
      </c>
      <c r="D2335" s="21">
        <v>150000</v>
      </c>
      <c r="E2335" s="10" t="s">
        <v>48</v>
      </c>
      <c r="F2335" s="10" t="s">
        <v>2317</v>
      </c>
      <c r="G2335" s="10" t="s">
        <v>12</v>
      </c>
      <c r="H2335" t="s">
        <v>17</v>
      </c>
      <c r="I2335" s="10" t="s">
        <v>14</v>
      </c>
      <c r="J2335" s="10" t="s">
        <v>837</v>
      </c>
    </row>
    <row r="2336" spans="1:10" x14ac:dyDescent="0.3">
      <c r="A2336" s="10">
        <v>207078</v>
      </c>
      <c r="B2336" s="20">
        <v>45085</v>
      </c>
      <c r="C2336" s="10" t="s">
        <v>302</v>
      </c>
      <c r="D2336" s="21">
        <v>2000</v>
      </c>
      <c r="E2336" s="10" t="s">
        <v>10</v>
      </c>
      <c r="F2336" s="10" t="s">
        <v>2318</v>
      </c>
      <c r="G2336" s="10" t="s">
        <v>12</v>
      </c>
      <c r="H2336" t="s">
        <v>17</v>
      </c>
      <c r="I2336" s="10" t="s">
        <v>14</v>
      </c>
      <c r="J2336" s="10" t="s">
        <v>177</v>
      </c>
    </row>
    <row r="2337" spans="1:10" x14ac:dyDescent="0.3">
      <c r="A2337" s="10">
        <v>207079</v>
      </c>
      <c r="B2337" s="20">
        <v>45085</v>
      </c>
      <c r="C2337" s="10" t="s">
        <v>302</v>
      </c>
      <c r="D2337" s="21">
        <v>2000</v>
      </c>
      <c r="E2337" s="10" t="s">
        <v>10</v>
      </c>
      <c r="F2337" s="10" t="s">
        <v>2318</v>
      </c>
      <c r="G2337" s="10" t="s">
        <v>12</v>
      </c>
      <c r="H2337" t="s">
        <v>17</v>
      </c>
      <c r="I2337" s="10" t="s">
        <v>14</v>
      </c>
      <c r="J2337" s="10" t="s">
        <v>306</v>
      </c>
    </row>
    <row r="2338" spans="1:10" x14ac:dyDescent="0.3">
      <c r="A2338" s="10">
        <v>207076</v>
      </c>
      <c r="B2338" s="20">
        <v>45085</v>
      </c>
      <c r="C2338" s="10" t="s">
        <v>302</v>
      </c>
      <c r="D2338" s="21">
        <v>1000</v>
      </c>
      <c r="E2338" s="10" t="s">
        <v>10</v>
      </c>
      <c r="F2338" s="10" t="s">
        <v>2318</v>
      </c>
      <c r="G2338" s="10" t="s">
        <v>12</v>
      </c>
      <c r="H2338" t="s">
        <v>17</v>
      </c>
      <c r="I2338" s="10" t="s">
        <v>14</v>
      </c>
      <c r="J2338" s="10" t="s">
        <v>303</v>
      </c>
    </row>
    <row r="2339" spans="1:10" x14ac:dyDescent="0.3">
      <c r="A2339" s="10">
        <v>207077</v>
      </c>
      <c r="B2339" s="20">
        <v>45085</v>
      </c>
      <c r="C2339" s="10" t="s">
        <v>302</v>
      </c>
      <c r="D2339" s="21">
        <v>2000</v>
      </c>
      <c r="E2339" s="10" t="s">
        <v>10</v>
      </c>
      <c r="F2339" s="10" t="s">
        <v>2318</v>
      </c>
      <c r="G2339" s="10" t="s">
        <v>12</v>
      </c>
      <c r="H2339" t="s">
        <v>17</v>
      </c>
      <c r="I2339" s="10" t="s">
        <v>14</v>
      </c>
      <c r="J2339" s="10" t="s">
        <v>85</v>
      </c>
    </row>
    <row r="2340" spans="1:10" x14ac:dyDescent="0.3">
      <c r="A2340" s="10">
        <v>207080</v>
      </c>
      <c r="B2340" s="20">
        <v>45085</v>
      </c>
      <c r="C2340" s="10" t="s">
        <v>302</v>
      </c>
      <c r="D2340" s="21">
        <v>1000</v>
      </c>
      <c r="E2340" s="10" t="s">
        <v>10</v>
      </c>
      <c r="F2340" s="10" t="s">
        <v>2318</v>
      </c>
      <c r="G2340" s="10" t="s">
        <v>12</v>
      </c>
      <c r="H2340" t="s">
        <v>17</v>
      </c>
      <c r="I2340" s="10" t="s">
        <v>14</v>
      </c>
      <c r="J2340" s="10" t="s">
        <v>104</v>
      </c>
    </row>
    <row r="2341" spans="1:10" x14ac:dyDescent="0.3">
      <c r="A2341" s="10">
        <v>207082</v>
      </c>
      <c r="B2341" s="20">
        <v>45085</v>
      </c>
      <c r="C2341" s="10" t="s">
        <v>772</v>
      </c>
      <c r="D2341" s="21">
        <v>2000</v>
      </c>
      <c r="E2341" s="10" t="s">
        <v>10</v>
      </c>
      <c r="F2341" s="10" t="s">
        <v>2309</v>
      </c>
      <c r="G2341" s="10" t="s">
        <v>12</v>
      </c>
      <c r="H2341" t="s">
        <v>17</v>
      </c>
      <c r="I2341" s="10" t="s">
        <v>14</v>
      </c>
      <c r="J2341" s="10" t="s">
        <v>27</v>
      </c>
    </row>
    <row r="2342" spans="1:10" x14ac:dyDescent="0.3">
      <c r="A2342" s="10">
        <v>207084</v>
      </c>
      <c r="B2342" s="20">
        <v>45085</v>
      </c>
      <c r="C2342" s="10" t="s">
        <v>509</v>
      </c>
      <c r="D2342" s="21">
        <v>2000</v>
      </c>
      <c r="E2342" s="10" t="s">
        <v>10</v>
      </c>
      <c r="F2342" s="10" t="s">
        <v>2311</v>
      </c>
      <c r="G2342" s="10" t="s">
        <v>12</v>
      </c>
      <c r="H2342" t="s">
        <v>19</v>
      </c>
      <c r="I2342" s="10" t="s">
        <v>14</v>
      </c>
      <c r="J2342" s="10" t="s">
        <v>134</v>
      </c>
    </row>
    <row r="2343" spans="1:10" x14ac:dyDescent="0.3">
      <c r="A2343" s="10">
        <v>207081</v>
      </c>
      <c r="B2343" s="20">
        <v>45085</v>
      </c>
      <c r="C2343" s="10" t="s">
        <v>449</v>
      </c>
      <c r="D2343" s="21">
        <v>2000</v>
      </c>
      <c r="E2343" s="10" t="s">
        <v>10</v>
      </c>
      <c r="F2343" s="10" t="s">
        <v>2329</v>
      </c>
      <c r="G2343" s="10" t="s">
        <v>12</v>
      </c>
      <c r="H2343" t="s">
        <v>19</v>
      </c>
      <c r="I2343" s="10" t="s">
        <v>14</v>
      </c>
      <c r="J2343" s="10" t="s">
        <v>450</v>
      </c>
    </row>
    <row r="2344" spans="1:10" x14ac:dyDescent="0.3">
      <c r="A2344" s="10">
        <v>207069</v>
      </c>
      <c r="B2344" s="20">
        <v>45085</v>
      </c>
      <c r="C2344" s="10" t="s">
        <v>451</v>
      </c>
      <c r="D2344" s="21">
        <v>1000</v>
      </c>
      <c r="E2344" s="10" t="s">
        <v>10</v>
      </c>
      <c r="F2344" s="10" t="s">
        <v>2329</v>
      </c>
      <c r="G2344" s="10" t="s">
        <v>12</v>
      </c>
      <c r="H2344" t="s">
        <v>17</v>
      </c>
      <c r="I2344" s="10" t="s">
        <v>14</v>
      </c>
      <c r="J2344" s="10" t="s">
        <v>222</v>
      </c>
    </row>
    <row r="2345" spans="1:10" x14ac:dyDescent="0.3">
      <c r="A2345" s="10">
        <v>208107</v>
      </c>
      <c r="B2345" s="20">
        <v>45086</v>
      </c>
      <c r="C2345" s="10" t="s">
        <v>890</v>
      </c>
      <c r="D2345" s="21">
        <v>100000</v>
      </c>
      <c r="E2345" s="10" t="s">
        <v>10</v>
      </c>
      <c r="F2345" s="10" t="s">
        <v>2308</v>
      </c>
      <c r="G2345" s="10" t="s">
        <v>12</v>
      </c>
      <c r="H2345" t="s">
        <v>17</v>
      </c>
      <c r="I2345" s="10" t="s">
        <v>14</v>
      </c>
      <c r="J2345" s="10" t="s">
        <v>559</v>
      </c>
    </row>
    <row r="2346" spans="1:10" x14ac:dyDescent="0.3">
      <c r="A2346" s="10">
        <v>208091</v>
      </c>
      <c r="B2346" s="20">
        <v>45086</v>
      </c>
      <c r="C2346" s="10" t="s">
        <v>838</v>
      </c>
      <c r="D2346" s="21">
        <v>2500</v>
      </c>
      <c r="E2346" s="10" t="s">
        <v>10</v>
      </c>
      <c r="F2346" s="10" t="s">
        <v>2317</v>
      </c>
      <c r="G2346" s="10" t="s">
        <v>12</v>
      </c>
      <c r="H2346" t="s">
        <v>17</v>
      </c>
      <c r="I2346" s="10" t="s">
        <v>14</v>
      </c>
      <c r="J2346" s="10" t="s">
        <v>63</v>
      </c>
    </row>
    <row r="2347" spans="1:10" x14ac:dyDescent="0.3">
      <c r="A2347" s="10">
        <v>208090</v>
      </c>
      <c r="B2347" s="20">
        <v>45086</v>
      </c>
      <c r="C2347" s="10" t="s">
        <v>838</v>
      </c>
      <c r="D2347" s="21">
        <v>2500</v>
      </c>
      <c r="E2347" s="10" t="s">
        <v>10</v>
      </c>
      <c r="F2347" s="10" t="s">
        <v>2317</v>
      </c>
      <c r="G2347" s="10" t="s">
        <v>12</v>
      </c>
      <c r="H2347" t="s">
        <v>17</v>
      </c>
      <c r="I2347" s="10" t="s">
        <v>14</v>
      </c>
      <c r="J2347" s="10" t="s">
        <v>814</v>
      </c>
    </row>
    <row r="2348" spans="1:10" x14ac:dyDescent="0.3">
      <c r="A2348" s="10">
        <v>208099</v>
      </c>
      <c r="B2348" s="20">
        <v>45086</v>
      </c>
      <c r="C2348" s="10" t="s">
        <v>775</v>
      </c>
      <c r="D2348" s="21">
        <v>5000</v>
      </c>
      <c r="E2348" s="10" t="s">
        <v>10</v>
      </c>
      <c r="F2348" s="10" t="s">
        <v>2309</v>
      </c>
      <c r="G2348" s="10" t="s">
        <v>12</v>
      </c>
      <c r="H2348" t="s">
        <v>17</v>
      </c>
      <c r="I2348" s="10" t="s">
        <v>14</v>
      </c>
      <c r="J2348" s="10" t="s">
        <v>149</v>
      </c>
    </row>
    <row r="2349" spans="1:10" x14ac:dyDescent="0.3">
      <c r="A2349" s="10">
        <v>208100</v>
      </c>
      <c r="B2349" s="20">
        <v>45086</v>
      </c>
      <c r="C2349" s="10" t="s">
        <v>775</v>
      </c>
      <c r="D2349" s="21">
        <v>4000</v>
      </c>
      <c r="E2349" s="10" t="s">
        <v>10</v>
      </c>
      <c r="F2349" s="10" t="s">
        <v>2309</v>
      </c>
      <c r="G2349" s="10" t="s">
        <v>12</v>
      </c>
      <c r="H2349" t="s">
        <v>17</v>
      </c>
      <c r="I2349" s="10" t="s">
        <v>14</v>
      </c>
      <c r="J2349" s="10" t="s">
        <v>35</v>
      </c>
    </row>
    <row r="2350" spans="1:10" x14ac:dyDescent="0.3">
      <c r="A2350" s="10">
        <v>208089</v>
      </c>
      <c r="B2350" s="20">
        <v>45086</v>
      </c>
      <c r="C2350" s="10" t="s">
        <v>584</v>
      </c>
      <c r="D2350" s="21">
        <v>20000</v>
      </c>
      <c r="E2350" s="10" t="s">
        <v>48</v>
      </c>
      <c r="F2350" s="10" t="s">
        <v>2317</v>
      </c>
      <c r="G2350" s="10" t="s">
        <v>12</v>
      </c>
      <c r="H2350" t="s">
        <v>17</v>
      </c>
      <c r="I2350" s="10" t="s">
        <v>14</v>
      </c>
      <c r="J2350" s="10" t="s">
        <v>814</v>
      </c>
    </row>
    <row r="2351" spans="1:10" x14ac:dyDescent="0.3">
      <c r="A2351" s="10">
        <v>208105</v>
      </c>
      <c r="B2351" s="20">
        <v>45086</v>
      </c>
      <c r="C2351" s="10" t="s">
        <v>891</v>
      </c>
      <c r="D2351" s="21">
        <v>100000</v>
      </c>
      <c r="E2351" s="10" t="s">
        <v>48</v>
      </c>
      <c r="F2351" s="10" t="s">
        <v>2308</v>
      </c>
      <c r="G2351" s="10" t="s">
        <v>12</v>
      </c>
      <c r="H2351" t="s">
        <v>17</v>
      </c>
      <c r="I2351" s="10" t="s">
        <v>14</v>
      </c>
      <c r="J2351" s="10" t="s">
        <v>892</v>
      </c>
    </row>
    <row r="2352" spans="1:10" x14ac:dyDescent="0.3">
      <c r="A2352" s="10">
        <v>208106</v>
      </c>
      <c r="B2352" s="20">
        <v>45086</v>
      </c>
      <c r="C2352" s="10" t="s">
        <v>891</v>
      </c>
      <c r="D2352" s="21">
        <v>100000</v>
      </c>
      <c r="E2352" s="10" t="s">
        <v>48</v>
      </c>
      <c r="F2352" s="10" t="s">
        <v>2308</v>
      </c>
      <c r="G2352" s="10" t="s">
        <v>12</v>
      </c>
      <c r="H2352" t="s">
        <v>17</v>
      </c>
      <c r="I2352" s="10" t="s">
        <v>14</v>
      </c>
      <c r="J2352" s="10" t="s">
        <v>221</v>
      </c>
    </row>
    <row r="2353" spans="1:10" x14ac:dyDescent="0.3">
      <c r="A2353" s="10">
        <v>208084</v>
      </c>
      <c r="B2353" s="20">
        <v>45086</v>
      </c>
      <c r="C2353" s="10" t="s">
        <v>452</v>
      </c>
      <c r="D2353" s="21">
        <v>3000</v>
      </c>
      <c r="E2353" s="10" t="s">
        <v>10</v>
      </c>
      <c r="F2353" s="10" t="s">
        <v>2329</v>
      </c>
      <c r="G2353" s="10" t="s">
        <v>12</v>
      </c>
      <c r="H2353" t="s">
        <v>17</v>
      </c>
      <c r="I2353" s="10" t="s">
        <v>14</v>
      </c>
      <c r="J2353" s="10" t="s">
        <v>222</v>
      </c>
    </row>
    <row r="2354" spans="1:10" x14ac:dyDescent="0.3">
      <c r="A2354" s="10">
        <v>208108</v>
      </c>
      <c r="B2354" s="20">
        <v>45086</v>
      </c>
      <c r="C2354" s="10" t="s">
        <v>890</v>
      </c>
      <c r="D2354" s="21">
        <v>100000</v>
      </c>
      <c r="E2354" s="10" t="s">
        <v>10</v>
      </c>
      <c r="F2354" s="10" t="s">
        <v>2308</v>
      </c>
      <c r="G2354" s="10" t="s">
        <v>12</v>
      </c>
      <c r="H2354" t="s">
        <v>17</v>
      </c>
      <c r="I2354" s="10" t="s">
        <v>14</v>
      </c>
      <c r="J2354" s="10" t="s">
        <v>69</v>
      </c>
    </row>
    <row r="2355" spans="1:10" x14ac:dyDescent="0.3">
      <c r="A2355" s="10">
        <v>208109</v>
      </c>
      <c r="B2355" s="20">
        <v>45086</v>
      </c>
      <c r="C2355" s="10" t="s">
        <v>890</v>
      </c>
      <c r="D2355" s="21">
        <v>50000</v>
      </c>
      <c r="E2355" s="10" t="s">
        <v>10</v>
      </c>
      <c r="F2355" s="10" t="s">
        <v>2308</v>
      </c>
      <c r="G2355" s="10" t="s">
        <v>12</v>
      </c>
      <c r="H2355" t="s">
        <v>17</v>
      </c>
      <c r="I2355" s="10" t="s">
        <v>14</v>
      </c>
      <c r="J2355" s="10" t="s">
        <v>901</v>
      </c>
    </row>
    <row r="2356" spans="1:10" x14ac:dyDescent="0.3">
      <c r="A2356" s="10">
        <v>208104</v>
      </c>
      <c r="B2356" s="20">
        <v>45086</v>
      </c>
      <c r="C2356" s="10" t="s">
        <v>902</v>
      </c>
      <c r="D2356" s="21">
        <v>10000</v>
      </c>
      <c r="E2356" s="10" t="s">
        <v>10</v>
      </c>
      <c r="F2356" s="10" t="s">
        <v>2308</v>
      </c>
      <c r="G2356" s="10" t="s">
        <v>12</v>
      </c>
      <c r="H2356" t="s">
        <v>17</v>
      </c>
      <c r="I2356" s="10" t="s">
        <v>14</v>
      </c>
      <c r="J2356" s="10" t="s">
        <v>42</v>
      </c>
    </row>
    <row r="2357" spans="1:10" x14ac:dyDescent="0.3">
      <c r="A2357" s="10">
        <v>208092</v>
      </c>
      <c r="B2357" s="20">
        <v>45086</v>
      </c>
      <c r="C2357" s="10" t="s">
        <v>648</v>
      </c>
      <c r="D2357" s="21">
        <v>4000</v>
      </c>
      <c r="E2357" s="10" t="s">
        <v>10</v>
      </c>
      <c r="F2357" s="10" t="s">
        <v>2309</v>
      </c>
      <c r="G2357" s="10" t="s">
        <v>12</v>
      </c>
      <c r="H2357" t="s">
        <v>17</v>
      </c>
      <c r="I2357" s="10" t="s">
        <v>14</v>
      </c>
      <c r="J2357" s="10" t="s">
        <v>27</v>
      </c>
    </row>
    <row r="2358" spans="1:10" x14ac:dyDescent="0.3">
      <c r="A2358" s="10">
        <v>208095</v>
      </c>
      <c r="B2358" s="20">
        <v>45086</v>
      </c>
      <c r="C2358" s="10" t="s">
        <v>453</v>
      </c>
      <c r="D2358" s="21">
        <v>100000</v>
      </c>
      <c r="E2358" s="10" t="s">
        <v>48</v>
      </c>
      <c r="F2358" s="10" t="s">
        <v>2329</v>
      </c>
      <c r="G2358" s="10" t="s">
        <v>88</v>
      </c>
      <c r="H2358" t="s">
        <v>17</v>
      </c>
      <c r="I2358" s="10" t="s">
        <v>14</v>
      </c>
      <c r="J2358" s="10" t="s">
        <v>222</v>
      </c>
    </row>
    <row r="2359" spans="1:10" x14ac:dyDescent="0.3">
      <c r="A2359" s="10">
        <v>208094</v>
      </c>
      <c r="B2359" s="20">
        <v>45086</v>
      </c>
      <c r="C2359" s="10" t="s">
        <v>453</v>
      </c>
      <c r="D2359" s="21">
        <v>100000</v>
      </c>
      <c r="E2359" s="10" t="s">
        <v>48</v>
      </c>
      <c r="F2359" s="10" t="s">
        <v>2329</v>
      </c>
      <c r="G2359" s="10" t="s">
        <v>88</v>
      </c>
      <c r="H2359" t="s">
        <v>17</v>
      </c>
      <c r="I2359" s="10" t="s">
        <v>14</v>
      </c>
      <c r="J2359" s="10" t="s">
        <v>40</v>
      </c>
    </row>
    <row r="2360" spans="1:10" x14ac:dyDescent="0.3">
      <c r="A2360" s="10">
        <v>208103</v>
      </c>
      <c r="B2360" s="20">
        <v>45086</v>
      </c>
      <c r="C2360" s="10" t="s">
        <v>508</v>
      </c>
      <c r="D2360" s="21">
        <v>3000</v>
      </c>
      <c r="E2360" s="10" t="s">
        <v>10</v>
      </c>
      <c r="F2360" s="10" t="s">
        <v>2311</v>
      </c>
      <c r="G2360" s="10" t="s">
        <v>12</v>
      </c>
      <c r="H2360" t="s">
        <v>13</v>
      </c>
      <c r="I2360" s="10" t="s">
        <v>14</v>
      </c>
      <c r="J2360" s="10" t="s">
        <v>430</v>
      </c>
    </row>
    <row r="2361" spans="1:10" x14ac:dyDescent="0.3">
      <c r="A2361" s="10">
        <v>208093</v>
      </c>
      <c r="B2361" s="20">
        <v>45086</v>
      </c>
      <c r="C2361" s="10" t="s">
        <v>299</v>
      </c>
      <c r="D2361" s="21">
        <v>5000</v>
      </c>
      <c r="E2361" s="10" t="s">
        <v>10</v>
      </c>
      <c r="F2361" s="10" t="s">
        <v>2318</v>
      </c>
      <c r="G2361" s="10" t="s">
        <v>12</v>
      </c>
      <c r="H2361" t="s">
        <v>17</v>
      </c>
      <c r="I2361" s="10" t="s">
        <v>14</v>
      </c>
      <c r="J2361" s="10" t="s">
        <v>85</v>
      </c>
    </row>
    <row r="2362" spans="1:10" x14ac:dyDescent="0.3">
      <c r="A2362" s="10">
        <v>208088</v>
      </c>
      <c r="B2362" s="20">
        <v>45086</v>
      </c>
      <c r="C2362" s="10" t="s">
        <v>220</v>
      </c>
      <c r="D2362" s="21">
        <v>4000</v>
      </c>
      <c r="E2362" s="10" t="s">
        <v>10</v>
      </c>
      <c r="F2362" s="10" t="s">
        <v>2307</v>
      </c>
      <c r="G2362" s="10" t="s">
        <v>12</v>
      </c>
      <c r="H2362" t="s">
        <v>13</v>
      </c>
      <c r="I2362" s="10" t="s">
        <v>14</v>
      </c>
      <c r="J2362" s="10" t="s">
        <v>85</v>
      </c>
    </row>
    <row r="2363" spans="1:10" x14ac:dyDescent="0.3">
      <c r="A2363" s="10">
        <v>208085</v>
      </c>
      <c r="B2363" s="20">
        <v>45086</v>
      </c>
      <c r="C2363" s="10" t="s">
        <v>452</v>
      </c>
      <c r="D2363" s="21">
        <v>2000</v>
      </c>
      <c r="E2363" s="10" t="s">
        <v>10</v>
      </c>
      <c r="F2363" s="10" t="s">
        <v>2329</v>
      </c>
      <c r="G2363" s="10" t="s">
        <v>12</v>
      </c>
      <c r="H2363" t="s">
        <v>19</v>
      </c>
      <c r="I2363" s="10" t="s">
        <v>14</v>
      </c>
      <c r="J2363" s="10" t="s">
        <v>222</v>
      </c>
    </row>
    <row r="2364" spans="1:10" x14ac:dyDescent="0.3">
      <c r="A2364" s="10">
        <v>208101</v>
      </c>
      <c r="B2364" s="20">
        <v>45086</v>
      </c>
      <c r="C2364" s="10" t="s">
        <v>770</v>
      </c>
      <c r="D2364" s="21">
        <v>9000</v>
      </c>
      <c r="E2364" s="10" t="s">
        <v>10</v>
      </c>
      <c r="F2364" s="10" t="s">
        <v>2309</v>
      </c>
      <c r="G2364" s="10" t="s">
        <v>12</v>
      </c>
      <c r="H2364" t="s">
        <v>17</v>
      </c>
      <c r="I2364" s="10" t="s">
        <v>14</v>
      </c>
      <c r="J2364" s="10" t="s">
        <v>771</v>
      </c>
    </row>
    <row r="2365" spans="1:10" x14ac:dyDescent="0.3">
      <c r="A2365" s="10">
        <v>208102</v>
      </c>
      <c r="B2365" s="20">
        <v>45086</v>
      </c>
      <c r="C2365" s="10" t="s">
        <v>770</v>
      </c>
      <c r="D2365" s="21">
        <v>9000</v>
      </c>
      <c r="E2365" s="10" t="s">
        <v>10</v>
      </c>
      <c r="F2365" s="10" t="s">
        <v>2309</v>
      </c>
      <c r="G2365" s="10" t="s">
        <v>12</v>
      </c>
      <c r="H2365" t="s">
        <v>17</v>
      </c>
      <c r="I2365" s="10" t="s">
        <v>14</v>
      </c>
      <c r="J2365" s="10" t="s">
        <v>42</v>
      </c>
    </row>
    <row r="2366" spans="1:10" x14ac:dyDescent="0.3">
      <c r="A2366" s="10">
        <v>208086</v>
      </c>
      <c r="B2366" s="20">
        <v>45086</v>
      </c>
      <c r="C2366" s="10" t="s">
        <v>777</v>
      </c>
      <c r="D2366" s="21">
        <v>5000</v>
      </c>
      <c r="E2366" s="10" t="s">
        <v>10</v>
      </c>
      <c r="F2366" s="10" t="s">
        <v>2309</v>
      </c>
      <c r="G2366" s="10" t="s">
        <v>12</v>
      </c>
      <c r="H2366" t="s">
        <v>17</v>
      </c>
      <c r="I2366" s="10" t="s">
        <v>14</v>
      </c>
      <c r="J2366" s="10" t="s">
        <v>27</v>
      </c>
    </row>
    <row r="2367" spans="1:10" x14ac:dyDescent="0.3">
      <c r="A2367" s="10">
        <v>208087</v>
      </c>
      <c r="B2367" s="20">
        <v>45086</v>
      </c>
      <c r="C2367" s="10" t="s">
        <v>777</v>
      </c>
      <c r="D2367" s="21">
        <v>5000</v>
      </c>
      <c r="E2367" s="10" t="s">
        <v>10</v>
      </c>
      <c r="F2367" s="10" t="s">
        <v>2309</v>
      </c>
      <c r="G2367" s="10" t="s">
        <v>12</v>
      </c>
      <c r="H2367" t="s">
        <v>13</v>
      </c>
      <c r="I2367" s="10" t="s">
        <v>14</v>
      </c>
      <c r="J2367" s="10" t="s">
        <v>258</v>
      </c>
    </row>
    <row r="2368" spans="1:10" x14ac:dyDescent="0.3">
      <c r="A2368" s="10">
        <v>208096</v>
      </c>
      <c r="B2368" s="20">
        <v>45086</v>
      </c>
      <c r="C2368" s="10" t="s">
        <v>775</v>
      </c>
      <c r="D2368" s="21">
        <v>8000</v>
      </c>
      <c r="E2368" s="10" t="s">
        <v>10</v>
      </c>
      <c r="F2368" s="10" t="s">
        <v>2309</v>
      </c>
      <c r="G2368" s="10" t="s">
        <v>12</v>
      </c>
      <c r="H2368" t="s">
        <v>17</v>
      </c>
      <c r="I2368" s="10" t="s">
        <v>14</v>
      </c>
      <c r="J2368" s="10" t="s">
        <v>27</v>
      </c>
    </row>
    <row r="2369" spans="1:10" x14ac:dyDescent="0.3">
      <c r="A2369" s="10">
        <v>208097</v>
      </c>
      <c r="B2369" s="20">
        <v>45086</v>
      </c>
      <c r="C2369" s="10" t="s">
        <v>775</v>
      </c>
      <c r="D2369" s="21">
        <v>8000</v>
      </c>
      <c r="E2369" s="10" t="s">
        <v>10</v>
      </c>
      <c r="F2369" s="10" t="s">
        <v>2309</v>
      </c>
      <c r="G2369" s="10" t="s">
        <v>12</v>
      </c>
      <c r="H2369" t="s">
        <v>17</v>
      </c>
      <c r="I2369" s="10" t="s">
        <v>14</v>
      </c>
      <c r="J2369" s="10" t="s">
        <v>258</v>
      </c>
    </row>
    <row r="2370" spans="1:10" x14ac:dyDescent="0.3">
      <c r="A2370" s="10">
        <v>208098</v>
      </c>
      <c r="B2370" s="20">
        <v>45086</v>
      </c>
      <c r="C2370" s="10" t="s">
        <v>770</v>
      </c>
      <c r="D2370" s="21">
        <v>7000</v>
      </c>
      <c r="E2370" s="10" t="s">
        <v>10</v>
      </c>
      <c r="F2370" s="10" t="s">
        <v>2309</v>
      </c>
      <c r="G2370" s="10" t="s">
        <v>12</v>
      </c>
      <c r="H2370" t="s">
        <v>17</v>
      </c>
      <c r="I2370" s="10" t="s">
        <v>14</v>
      </c>
      <c r="J2370" s="10" t="s">
        <v>776</v>
      </c>
    </row>
    <row r="2371" spans="1:10" x14ac:dyDescent="0.3">
      <c r="A2371" s="10">
        <v>208110</v>
      </c>
      <c r="B2371" s="20">
        <v>45088</v>
      </c>
      <c r="C2371" s="10" t="s">
        <v>903</v>
      </c>
      <c r="D2371" s="21">
        <v>7000</v>
      </c>
      <c r="E2371" s="10" t="s">
        <v>10</v>
      </c>
      <c r="F2371" s="10" t="s">
        <v>2308</v>
      </c>
      <c r="G2371" s="10" t="s">
        <v>12</v>
      </c>
      <c r="H2371" t="s">
        <v>17</v>
      </c>
      <c r="I2371" s="10" t="s">
        <v>14</v>
      </c>
      <c r="J2371" s="10" t="s">
        <v>876</v>
      </c>
    </row>
    <row r="2372" spans="1:10" x14ac:dyDescent="0.3">
      <c r="A2372" s="10">
        <v>208125</v>
      </c>
      <c r="B2372" s="20">
        <v>45089</v>
      </c>
      <c r="C2372" s="10" t="s">
        <v>828</v>
      </c>
      <c r="D2372" s="21">
        <v>20000</v>
      </c>
      <c r="E2372" s="10" t="s">
        <v>48</v>
      </c>
      <c r="F2372" s="10" t="s">
        <v>2317</v>
      </c>
      <c r="G2372" s="10" t="s">
        <v>12</v>
      </c>
      <c r="H2372" t="s">
        <v>17</v>
      </c>
      <c r="I2372" s="10" t="s">
        <v>14</v>
      </c>
      <c r="J2372" s="10" t="s">
        <v>811</v>
      </c>
    </row>
    <row r="2373" spans="1:10" x14ac:dyDescent="0.3">
      <c r="A2373" s="10">
        <v>208124</v>
      </c>
      <c r="B2373" s="20">
        <v>45089</v>
      </c>
      <c r="C2373" s="10" t="s">
        <v>828</v>
      </c>
      <c r="D2373" s="21">
        <v>10000</v>
      </c>
      <c r="E2373" s="10" t="s">
        <v>48</v>
      </c>
      <c r="F2373" s="10" t="s">
        <v>2317</v>
      </c>
      <c r="G2373" s="10" t="s">
        <v>12</v>
      </c>
      <c r="H2373" t="s">
        <v>17</v>
      </c>
      <c r="I2373" s="10" t="s">
        <v>14</v>
      </c>
      <c r="J2373" s="10" t="s">
        <v>835</v>
      </c>
    </row>
    <row r="2374" spans="1:10" x14ac:dyDescent="0.3">
      <c r="A2374" s="10">
        <v>208120</v>
      </c>
      <c r="B2374" s="20">
        <v>45089</v>
      </c>
      <c r="C2374" s="10" t="s">
        <v>782</v>
      </c>
      <c r="D2374" s="21">
        <v>5000</v>
      </c>
      <c r="E2374" s="10" t="s">
        <v>10</v>
      </c>
      <c r="F2374" s="10" t="s">
        <v>2309</v>
      </c>
      <c r="G2374" s="10" t="s">
        <v>12</v>
      </c>
      <c r="H2374" t="s">
        <v>17</v>
      </c>
      <c r="I2374" s="10" t="s">
        <v>14</v>
      </c>
      <c r="J2374" s="10" t="s">
        <v>27</v>
      </c>
    </row>
    <row r="2375" spans="1:10" x14ac:dyDescent="0.3">
      <c r="A2375" s="10">
        <v>208119</v>
      </c>
      <c r="B2375" s="20">
        <v>45089</v>
      </c>
      <c r="C2375" s="10" t="s">
        <v>904</v>
      </c>
      <c r="D2375" s="21">
        <v>10000</v>
      </c>
      <c r="E2375" s="10" t="s">
        <v>10</v>
      </c>
      <c r="F2375" s="10" t="s">
        <v>2308</v>
      </c>
      <c r="G2375" s="10" t="s">
        <v>12</v>
      </c>
      <c r="H2375" t="s">
        <v>17</v>
      </c>
      <c r="I2375" s="10" t="s">
        <v>14</v>
      </c>
      <c r="J2375" s="10" t="s">
        <v>221</v>
      </c>
    </row>
    <row r="2376" spans="1:10" x14ac:dyDescent="0.3">
      <c r="A2376" s="10">
        <v>208111</v>
      </c>
      <c r="B2376" s="20">
        <v>45089</v>
      </c>
      <c r="C2376" s="10" t="s">
        <v>906</v>
      </c>
      <c r="D2376" s="21">
        <v>40000</v>
      </c>
      <c r="E2376" s="10" t="s">
        <v>48</v>
      </c>
      <c r="F2376" s="10" t="s">
        <v>2308</v>
      </c>
      <c r="G2376" s="10" t="s">
        <v>12</v>
      </c>
      <c r="H2376" t="s">
        <v>17</v>
      </c>
      <c r="I2376" s="10" t="s">
        <v>14</v>
      </c>
      <c r="J2376" s="10" t="s">
        <v>876</v>
      </c>
    </row>
    <row r="2377" spans="1:10" x14ac:dyDescent="0.3">
      <c r="A2377" s="10">
        <v>208118</v>
      </c>
      <c r="B2377" s="20">
        <v>45089</v>
      </c>
      <c r="C2377" s="10" t="s">
        <v>904</v>
      </c>
      <c r="D2377" s="21">
        <v>5000</v>
      </c>
      <c r="E2377" s="10" t="s">
        <v>10</v>
      </c>
      <c r="F2377" s="10" t="s">
        <v>2308</v>
      </c>
      <c r="G2377" s="10" t="s">
        <v>12</v>
      </c>
      <c r="H2377" t="s">
        <v>17</v>
      </c>
      <c r="I2377" s="10" t="s">
        <v>14</v>
      </c>
      <c r="J2377" s="10" t="s">
        <v>905</v>
      </c>
    </row>
    <row r="2378" spans="1:10" x14ac:dyDescent="0.3">
      <c r="A2378" s="10">
        <v>208117</v>
      </c>
      <c r="B2378" s="20">
        <v>45089</v>
      </c>
      <c r="C2378" s="10" t="s">
        <v>904</v>
      </c>
      <c r="D2378" s="21">
        <v>5000</v>
      </c>
      <c r="E2378" s="10" t="s">
        <v>10</v>
      </c>
      <c r="F2378" s="10" t="s">
        <v>2308</v>
      </c>
      <c r="G2378" s="10" t="s">
        <v>12</v>
      </c>
      <c r="H2378" t="s">
        <v>17</v>
      </c>
      <c r="I2378" s="10" t="s">
        <v>14</v>
      </c>
      <c r="J2378" s="10" t="s">
        <v>250</v>
      </c>
    </row>
    <row r="2379" spans="1:10" x14ac:dyDescent="0.3">
      <c r="A2379" s="10">
        <v>208123</v>
      </c>
      <c r="B2379" s="20">
        <v>45089</v>
      </c>
      <c r="C2379" s="10" t="s">
        <v>37</v>
      </c>
      <c r="D2379" s="21">
        <v>1500</v>
      </c>
      <c r="E2379" s="10" t="s">
        <v>10</v>
      </c>
      <c r="F2379" s="10" t="s">
        <v>2307</v>
      </c>
      <c r="G2379" s="10" t="s">
        <v>12</v>
      </c>
      <c r="H2379" t="s">
        <v>13</v>
      </c>
      <c r="I2379" s="10" t="s">
        <v>14</v>
      </c>
      <c r="J2379" s="10" t="s">
        <v>222</v>
      </c>
    </row>
    <row r="2380" spans="1:10" x14ac:dyDescent="0.3">
      <c r="A2380" s="10">
        <v>208114</v>
      </c>
      <c r="B2380" s="20">
        <v>45089</v>
      </c>
      <c r="C2380" s="10" t="s">
        <v>300</v>
      </c>
      <c r="D2380" s="21">
        <v>5000</v>
      </c>
      <c r="E2380" s="10" t="s">
        <v>10</v>
      </c>
      <c r="F2380" s="10" t="s">
        <v>2318</v>
      </c>
      <c r="G2380" s="10" t="s">
        <v>12</v>
      </c>
      <c r="H2380" t="s">
        <v>13</v>
      </c>
      <c r="I2380" s="10" t="s">
        <v>14</v>
      </c>
      <c r="J2380" s="10" t="s">
        <v>36</v>
      </c>
    </row>
    <row r="2381" spans="1:10" x14ac:dyDescent="0.3">
      <c r="A2381" s="10">
        <v>208121</v>
      </c>
      <c r="B2381" s="20">
        <v>45089</v>
      </c>
      <c r="C2381" s="10" t="s">
        <v>37</v>
      </c>
      <c r="D2381" s="21">
        <v>1500</v>
      </c>
      <c r="E2381" s="10" t="s">
        <v>10</v>
      </c>
      <c r="F2381" s="10" t="s">
        <v>2307</v>
      </c>
      <c r="G2381" s="10" t="s">
        <v>12</v>
      </c>
      <c r="H2381" t="s">
        <v>17</v>
      </c>
      <c r="I2381" s="10" t="s">
        <v>14</v>
      </c>
      <c r="J2381" s="10" t="s">
        <v>82</v>
      </c>
    </row>
    <row r="2382" spans="1:10" x14ac:dyDescent="0.3">
      <c r="A2382" s="10">
        <v>208122</v>
      </c>
      <c r="B2382" s="20">
        <v>45089</v>
      </c>
      <c r="C2382" s="10" t="s">
        <v>37</v>
      </c>
      <c r="D2382" s="21">
        <v>1500</v>
      </c>
      <c r="E2382" s="10" t="s">
        <v>10</v>
      </c>
      <c r="F2382" s="10" t="s">
        <v>2307</v>
      </c>
      <c r="G2382" s="10" t="s">
        <v>12</v>
      </c>
      <c r="H2382" t="s">
        <v>17</v>
      </c>
      <c r="I2382" s="10" t="s">
        <v>14</v>
      </c>
      <c r="J2382" s="10" t="s">
        <v>221</v>
      </c>
    </row>
    <row r="2383" spans="1:10" x14ac:dyDescent="0.3">
      <c r="A2383" s="10">
        <v>208116</v>
      </c>
      <c r="B2383" s="20">
        <v>45089</v>
      </c>
      <c r="C2383" s="10" t="s">
        <v>261</v>
      </c>
      <c r="D2383" s="21">
        <v>20000</v>
      </c>
      <c r="E2383" s="10" t="s">
        <v>48</v>
      </c>
      <c r="F2383" s="10" t="s">
        <v>2318</v>
      </c>
      <c r="G2383" s="10" t="s">
        <v>12</v>
      </c>
      <c r="H2383" t="s">
        <v>17</v>
      </c>
      <c r="I2383" s="10" t="s">
        <v>14</v>
      </c>
      <c r="J2383" s="10" t="s">
        <v>262</v>
      </c>
    </row>
    <row r="2384" spans="1:10" x14ac:dyDescent="0.3">
      <c r="A2384" s="10">
        <v>208126</v>
      </c>
      <c r="B2384" s="20">
        <v>45089</v>
      </c>
      <c r="C2384" s="10" t="s">
        <v>507</v>
      </c>
      <c r="D2384" s="21">
        <v>5000</v>
      </c>
      <c r="E2384" s="10" t="s">
        <v>10</v>
      </c>
      <c r="F2384" s="10" t="s">
        <v>2311</v>
      </c>
      <c r="G2384" s="10" t="s">
        <v>12</v>
      </c>
      <c r="H2384" t="s">
        <v>17</v>
      </c>
      <c r="I2384" s="10" t="s">
        <v>14</v>
      </c>
      <c r="J2384" s="10" t="s">
        <v>473</v>
      </c>
    </row>
    <row r="2385" spans="1:10" x14ac:dyDescent="0.3">
      <c r="A2385" s="10">
        <v>208112</v>
      </c>
      <c r="B2385" s="20">
        <v>45089</v>
      </c>
      <c r="C2385" s="10" t="s">
        <v>778</v>
      </c>
      <c r="D2385" s="21">
        <v>2500</v>
      </c>
      <c r="E2385" s="10" t="s">
        <v>10</v>
      </c>
      <c r="F2385" s="10" t="s">
        <v>2309</v>
      </c>
      <c r="G2385" s="10" t="s">
        <v>88</v>
      </c>
      <c r="H2385" t="s">
        <v>17</v>
      </c>
      <c r="I2385" s="10" t="s">
        <v>14</v>
      </c>
      <c r="J2385" s="10" t="s">
        <v>82</v>
      </c>
    </row>
    <row r="2386" spans="1:10" x14ac:dyDescent="0.3">
      <c r="A2386" s="10">
        <v>208113</v>
      </c>
      <c r="B2386" s="20">
        <v>45089</v>
      </c>
      <c r="C2386" s="10" t="s">
        <v>301</v>
      </c>
      <c r="D2386" s="21">
        <v>2000</v>
      </c>
      <c r="E2386" s="10" t="s">
        <v>10</v>
      </c>
      <c r="F2386" s="10" t="s">
        <v>2318</v>
      </c>
      <c r="G2386" s="10" t="s">
        <v>12</v>
      </c>
      <c r="H2386" t="s">
        <v>17</v>
      </c>
      <c r="I2386" s="10" t="s">
        <v>14</v>
      </c>
      <c r="J2386" s="10" t="s">
        <v>36</v>
      </c>
    </row>
    <row r="2387" spans="1:10" x14ac:dyDescent="0.3">
      <c r="A2387" s="10">
        <v>208115</v>
      </c>
      <c r="B2387" s="20">
        <v>45089</v>
      </c>
      <c r="C2387" s="10" t="s">
        <v>300</v>
      </c>
      <c r="D2387" s="21">
        <v>4000</v>
      </c>
      <c r="E2387" s="10" t="s">
        <v>10</v>
      </c>
      <c r="F2387" s="10" t="s">
        <v>2318</v>
      </c>
      <c r="G2387" s="10" t="s">
        <v>12</v>
      </c>
      <c r="H2387" t="s">
        <v>13</v>
      </c>
      <c r="I2387" s="10" t="s">
        <v>14</v>
      </c>
      <c r="J2387" s="10" t="s">
        <v>288</v>
      </c>
    </row>
    <row r="2388" spans="1:10" x14ac:dyDescent="0.3">
      <c r="A2388" s="10">
        <v>208134</v>
      </c>
      <c r="B2388" s="20">
        <v>45090</v>
      </c>
      <c r="C2388" s="10" t="s">
        <v>746</v>
      </c>
      <c r="D2388" s="21">
        <v>15000</v>
      </c>
      <c r="E2388" s="10" t="s">
        <v>48</v>
      </c>
      <c r="F2388" s="10" t="s">
        <v>2309</v>
      </c>
      <c r="G2388" s="10" t="s">
        <v>12</v>
      </c>
      <c r="H2388" t="s">
        <v>17</v>
      </c>
      <c r="I2388" s="10" t="s">
        <v>14</v>
      </c>
      <c r="J2388" s="10" t="s">
        <v>643</v>
      </c>
    </row>
    <row r="2389" spans="1:10" x14ac:dyDescent="0.3">
      <c r="A2389" s="10">
        <v>208133</v>
      </c>
      <c r="B2389" s="20">
        <v>45090</v>
      </c>
      <c r="C2389" s="10" t="s">
        <v>781</v>
      </c>
      <c r="D2389" s="21">
        <v>5000</v>
      </c>
      <c r="E2389" s="10" t="s">
        <v>10</v>
      </c>
      <c r="F2389" s="10" t="s">
        <v>2309</v>
      </c>
      <c r="G2389" s="10" t="s">
        <v>12</v>
      </c>
      <c r="H2389" t="s">
        <v>17</v>
      </c>
      <c r="I2389" s="10" t="s">
        <v>14</v>
      </c>
      <c r="J2389" s="10" t="s">
        <v>258</v>
      </c>
    </row>
    <row r="2390" spans="1:10" x14ac:dyDescent="0.3">
      <c r="A2390" s="10">
        <v>208132</v>
      </c>
      <c r="B2390" s="20">
        <v>45090</v>
      </c>
      <c r="C2390" s="10" t="s">
        <v>780</v>
      </c>
      <c r="D2390" s="21">
        <v>5000</v>
      </c>
      <c r="E2390" s="10" t="s">
        <v>10</v>
      </c>
      <c r="F2390" s="10" t="s">
        <v>2309</v>
      </c>
      <c r="G2390" s="10" t="s">
        <v>12</v>
      </c>
      <c r="H2390" t="s">
        <v>17</v>
      </c>
      <c r="I2390" s="10" t="s">
        <v>14</v>
      </c>
      <c r="J2390" s="10" t="s">
        <v>27</v>
      </c>
    </row>
    <row r="2391" spans="1:10" x14ac:dyDescent="0.3">
      <c r="A2391" s="10">
        <v>208143</v>
      </c>
      <c r="B2391" s="20">
        <v>45090</v>
      </c>
      <c r="C2391" s="10" t="s">
        <v>783</v>
      </c>
      <c r="D2391" s="21">
        <v>5000</v>
      </c>
      <c r="E2391" s="10" t="s">
        <v>10</v>
      </c>
      <c r="F2391" s="10" t="s">
        <v>2309</v>
      </c>
      <c r="G2391" s="10" t="s">
        <v>12</v>
      </c>
      <c r="H2391" t="s">
        <v>19</v>
      </c>
      <c r="I2391" s="10" t="s">
        <v>14</v>
      </c>
      <c r="J2391" s="10" t="s">
        <v>617</v>
      </c>
    </row>
    <row r="2392" spans="1:10" x14ac:dyDescent="0.3">
      <c r="A2392" s="10">
        <v>208139</v>
      </c>
      <c r="B2392" s="20">
        <v>45090</v>
      </c>
      <c r="C2392" s="10" t="s">
        <v>907</v>
      </c>
      <c r="D2392" s="21">
        <v>100000</v>
      </c>
      <c r="E2392" s="10" t="s">
        <v>48</v>
      </c>
      <c r="F2392" s="10" t="s">
        <v>2308</v>
      </c>
      <c r="G2392" s="10" t="s">
        <v>12</v>
      </c>
      <c r="H2392" t="s">
        <v>17</v>
      </c>
      <c r="I2392" s="10" t="s">
        <v>14</v>
      </c>
      <c r="J2392" s="10" t="s">
        <v>900</v>
      </c>
    </row>
    <row r="2393" spans="1:10" x14ac:dyDescent="0.3">
      <c r="A2393" s="10">
        <v>208137</v>
      </c>
      <c r="B2393" s="20">
        <v>45090</v>
      </c>
      <c r="C2393" s="10" t="s">
        <v>784</v>
      </c>
      <c r="D2393" s="21">
        <v>140000</v>
      </c>
      <c r="E2393" s="10" t="s">
        <v>48</v>
      </c>
      <c r="F2393" s="10" t="s">
        <v>2309</v>
      </c>
      <c r="G2393" s="10" t="s">
        <v>12</v>
      </c>
      <c r="H2393" t="s">
        <v>13</v>
      </c>
      <c r="I2393" s="10" t="s">
        <v>14</v>
      </c>
      <c r="J2393" s="10" t="s">
        <v>35</v>
      </c>
    </row>
    <row r="2394" spans="1:10" x14ac:dyDescent="0.3">
      <c r="A2394" s="10">
        <v>208138</v>
      </c>
      <c r="B2394" s="20">
        <v>45090</v>
      </c>
      <c r="C2394" s="10" t="s">
        <v>784</v>
      </c>
      <c r="D2394" s="21">
        <v>140000</v>
      </c>
      <c r="E2394" s="10" t="s">
        <v>48</v>
      </c>
      <c r="F2394" s="10" t="s">
        <v>2309</v>
      </c>
      <c r="G2394" s="10" t="s">
        <v>12</v>
      </c>
      <c r="H2394" t="s">
        <v>13</v>
      </c>
      <c r="I2394" s="10" t="s">
        <v>14</v>
      </c>
      <c r="J2394" s="10" t="s">
        <v>27</v>
      </c>
    </row>
    <row r="2395" spans="1:10" x14ac:dyDescent="0.3">
      <c r="A2395" s="10">
        <v>208131</v>
      </c>
      <c r="B2395" s="20">
        <v>45090</v>
      </c>
      <c r="C2395" s="10" t="s">
        <v>779</v>
      </c>
      <c r="D2395" s="21">
        <v>4000</v>
      </c>
      <c r="E2395" s="10" t="s">
        <v>10</v>
      </c>
      <c r="F2395" s="10" t="s">
        <v>2309</v>
      </c>
      <c r="G2395" s="10" t="s">
        <v>12</v>
      </c>
      <c r="H2395" t="s">
        <v>17</v>
      </c>
      <c r="I2395" s="10" t="s">
        <v>14</v>
      </c>
      <c r="J2395" s="10" t="s">
        <v>36</v>
      </c>
    </row>
    <row r="2396" spans="1:10" x14ac:dyDescent="0.3">
      <c r="A2396" s="10">
        <v>208129</v>
      </c>
      <c r="B2396" s="20">
        <v>45090</v>
      </c>
      <c r="C2396" s="10" t="s">
        <v>294</v>
      </c>
      <c r="D2396" s="21">
        <v>2000</v>
      </c>
      <c r="E2396" s="10" t="s">
        <v>10</v>
      </c>
      <c r="F2396" s="10" t="s">
        <v>2318</v>
      </c>
      <c r="G2396" s="10" t="s">
        <v>12</v>
      </c>
      <c r="H2396" t="s">
        <v>17</v>
      </c>
      <c r="I2396" s="10" t="s">
        <v>14</v>
      </c>
      <c r="J2396" s="10" t="s">
        <v>177</v>
      </c>
    </row>
    <row r="2397" spans="1:10" x14ac:dyDescent="0.3">
      <c r="A2397" s="10">
        <v>208136</v>
      </c>
      <c r="B2397" s="20">
        <v>45090</v>
      </c>
      <c r="C2397" s="10" t="s">
        <v>296</v>
      </c>
      <c r="D2397" s="21">
        <v>3000</v>
      </c>
      <c r="E2397" s="10" t="s">
        <v>10</v>
      </c>
      <c r="F2397" s="10" t="s">
        <v>2318</v>
      </c>
      <c r="G2397" s="10" t="s">
        <v>12</v>
      </c>
      <c r="H2397" t="s">
        <v>13</v>
      </c>
      <c r="I2397" s="10" t="s">
        <v>14</v>
      </c>
      <c r="J2397" s="10" t="s">
        <v>177</v>
      </c>
    </row>
    <row r="2398" spans="1:10" x14ac:dyDescent="0.3">
      <c r="A2398" s="10">
        <v>208128</v>
      </c>
      <c r="B2398" s="20">
        <v>45090</v>
      </c>
      <c r="C2398" s="10" t="s">
        <v>294</v>
      </c>
      <c r="D2398" s="21">
        <v>2000</v>
      </c>
      <c r="E2398" s="10" t="s">
        <v>10</v>
      </c>
      <c r="F2398" s="10" t="s">
        <v>2318</v>
      </c>
      <c r="G2398" s="10" t="s">
        <v>12</v>
      </c>
      <c r="H2398" t="s">
        <v>17</v>
      </c>
      <c r="I2398" s="10" t="s">
        <v>14</v>
      </c>
      <c r="J2398" s="10" t="s">
        <v>295</v>
      </c>
    </row>
    <row r="2399" spans="1:10" x14ac:dyDescent="0.3">
      <c r="A2399" s="10">
        <v>208135</v>
      </c>
      <c r="B2399" s="20">
        <v>45090</v>
      </c>
      <c r="C2399" s="10" t="s">
        <v>291</v>
      </c>
      <c r="D2399" s="21">
        <v>3000</v>
      </c>
      <c r="E2399" s="10" t="s">
        <v>10</v>
      </c>
      <c r="F2399" s="10" t="s">
        <v>2318</v>
      </c>
      <c r="G2399" s="10" t="s">
        <v>12</v>
      </c>
      <c r="H2399" t="s">
        <v>13</v>
      </c>
      <c r="I2399" s="10" t="s">
        <v>14</v>
      </c>
      <c r="J2399" s="10" t="s">
        <v>24</v>
      </c>
    </row>
    <row r="2400" spans="1:10" x14ac:dyDescent="0.3">
      <c r="A2400" s="10">
        <v>208140</v>
      </c>
      <c r="B2400" s="20">
        <v>45090</v>
      </c>
      <c r="C2400" s="10" t="s">
        <v>297</v>
      </c>
      <c r="D2400" s="21">
        <v>1000</v>
      </c>
      <c r="E2400" s="10" t="s">
        <v>10</v>
      </c>
      <c r="F2400" s="10" t="s">
        <v>2318</v>
      </c>
      <c r="G2400" s="10" t="s">
        <v>12</v>
      </c>
      <c r="H2400" t="s">
        <v>17</v>
      </c>
      <c r="I2400" s="10" t="s">
        <v>14</v>
      </c>
      <c r="J2400" s="10" t="s">
        <v>85</v>
      </c>
    </row>
    <row r="2401" spans="1:10" x14ac:dyDescent="0.3">
      <c r="A2401" s="10">
        <v>208127</v>
      </c>
      <c r="B2401" s="20">
        <v>45090</v>
      </c>
      <c r="C2401" s="10" t="s">
        <v>507</v>
      </c>
      <c r="D2401" s="21">
        <v>5000</v>
      </c>
      <c r="E2401" s="10" t="s">
        <v>10</v>
      </c>
      <c r="F2401" s="10" t="s">
        <v>2311</v>
      </c>
      <c r="G2401" s="10" t="s">
        <v>12</v>
      </c>
      <c r="H2401" t="s">
        <v>17</v>
      </c>
      <c r="I2401" s="10" t="s">
        <v>14</v>
      </c>
      <c r="J2401" s="10" t="s">
        <v>134</v>
      </c>
    </row>
    <row r="2402" spans="1:10" x14ac:dyDescent="0.3">
      <c r="A2402" s="10">
        <v>208130</v>
      </c>
      <c r="B2402" s="20">
        <v>45090</v>
      </c>
      <c r="C2402" s="10" t="s">
        <v>779</v>
      </c>
      <c r="D2402" s="21">
        <v>3000</v>
      </c>
      <c r="E2402" s="10" t="s">
        <v>10</v>
      </c>
      <c r="F2402" s="10" t="s">
        <v>2309</v>
      </c>
      <c r="G2402" s="10" t="s">
        <v>12</v>
      </c>
      <c r="H2402" t="s">
        <v>13</v>
      </c>
      <c r="I2402" s="10" t="s">
        <v>14</v>
      </c>
      <c r="J2402" s="10" t="s">
        <v>258</v>
      </c>
    </row>
    <row r="2403" spans="1:10" x14ac:dyDescent="0.3">
      <c r="A2403" s="10">
        <v>208141</v>
      </c>
      <c r="B2403" s="20">
        <v>45090</v>
      </c>
      <c r="C2403" s="10" t="s">
        <v>297</v>
      </c>
      <c r="D2403" s="21">
        <v>1000</v>
      </c>
      <c r="E2403" s="10" t="s">
        <v>10</v>
      </c>
      <c r="F2403" s="10" t="s">
        <v>2318</v>
      </c>
      <c r="G2403" s="10" t="s">
        <v>12</v>
      </c>
      <c r="H2403" t="s">
        <v>17</v>
      </c>
      <c r="I2403" s="10" t="s">
        <v>14</v>
      </c>
      <c r="J2403" s="10" t="s">
        <v>246</v>
      </c>
    </row>
    <row r="2404" spans="1:10" x14ac:dyDescent="0.3">
      <c r="A2404" s="10">
        <v>208142</v>
      </c>
      <c r="B2404" s="20">
        <v>45090</v>
      </c>
      <c r="C2404" s="10" t="s">
        <v>297</v>
      </c>
      <c r="D2404" s="21">
        <v>1000</v>
      </c>
      <c r="E2404" s="10" t="s">
        <v>10</v>
      </c>
      <c r="F2404" s="10" t="s">
        <v>2318</v>
      </c>
      <c r="G2404" s="10" t="s">
        <v>12</v>
      </c>
      <c r="H2404" t="s">
        <v>13</v>
      </c>
      <c r="I2404" s="10" t="s">
        <v>14</v>
      </c>
      <c r="J2404" s="10" t="s">
        <v>298</v>
      </c>
    </row>
    <row r="2405" spans="1:10" x14ac:dyDescent="0.3">
      <c r="A2405" s="10">
        <v>208147</v>
      </c>
      <c r="B2405" s="20">
        <v>45091</v>
      </c>
      <c r="C2405" s="10" t="s">
        <v>505</v>
      </c>
      <c r="D2405" s="21">
        <v>1500</v>
      </c>
      <c r="E2405" s="10" t="s">
        <v>10</v>
      </c>
      <c r="F2405" s="10" t="s">
        <v>2311</v>
      </c>
      <c r="G2405" s="10" t="s">
        <v>88</v>
      </c>
      <c r="H2405" t="s">
        <v>17</v>
      </c>
      <c r="I2405" s="10" t="s">
        <v>14</v>
      </c>
      <c r="J2405" s="10" t="s">
        <v>473</v>
      </c>
    </row>
    <row r="2406" spans="1:10" x14ac:dyDescent="0.3">
      <c r="A2406" s="10">
        <v>208148</v>
      </c>
      <c r="B2406" s="20">
        <v>45091</v>
      </c>
      <c r="C2406" s="10" t="s">
        <v>505</v>
      </c>
      <c r="D2406" s="21">
        <v>1500</v>
      </c>
      <c r="E2406" s="10" t="s">
        <v>10</v>
      </c>
      <c r="F2406" s="10" t="s">
        <v>2311</v>
      </c>
      <c r="G2406" s="10" t="s">
        <v>88</v>
      </c>
      <c r="H2406" t="s">
        <v>17</v>
      </c>
      <c r="I2406" s="10" t="s">
        <v>14</v>
      </c>
      <c r="J2406" s="10" t="s">
        <v>430</v>
      </c>
    </row>
    <row r="2407" spans="1:10" x14ac:dyDescent="0.3">
      <c r="A2407" s="10">
        <v>208145</v>
      </c>
      <c r="B2407" s="20">
        <v>45091</v>
      </c>
      <c r="C2407" s="10" t="s">
        <v>455</v>
      </c>
      <c r="D2407" s="21">
        <v>2500</v>
      </c>
      <c r="E2407" s="10" t="s">
        <v>10</v>
      </c>
      <c r="F2407" s="10" t="s">
        <v>2329</v>
      </c>
      <c r="G2407" s="10" t="s">
        <v>12</v>
      </c>
      <c r="H2407" t="s">
        <v>17</v>
      </c>
      <c r="I2407" s="10" t="s">
        <v>14</v>
      </c>
      <c r="J2407" s="10" t="s">
        <v>432</v>
      </c>
    </row>
    <row r="2408" spans="1:10" x14ac:dyDescent="0.3">
      <c r="A2408" s="10">
        <v>208146</v>
      </c>
      <c r="B2408" s="20">
        <v>45091</v>
      </c>
      <c r="C2408" s="10" t="s">
        <v>505</v>
      </c>
      <c r="D2408" s="21">
        <v>2000</v>
      </c>
      <c r="E2408" s="10" t="s">
        <v>10</v>
      </c>
      <c r="F2408" s="10" t="s">
        <v>2311</v>
      </c>
      <c r="G2408" s="10" t="s">
        <v>88</v>
      </c>
      <c r="H2408" t="s">
        <v>17</v>
      </c>
      <c r="I2408" s="10" t="s">
        <v>14</v>
      </c>
      <c r="J2408" s="10" t="s">
        <v>189</v>
      </c>
    </row>
    <row r="2409" spans="1:10" x14ac:dyDescent="0.3">
      <c r="A2409" s="10">
        <v>208160</v>
      </c>
      <c r="B2409" s="20">
        <v>45091</v>
      </c>
      <c r="C2409" s="10" t="s">
        <v>785</v>
      </c>
      <c r="D2409" s="21">
        <v>60000</v>
      </c>
      <c r="E2409" s="10" t="s">
        <v>48</v>
      </c>
      <c r="F2409" s="10" t="s">
        <v>2309</v>
      </c>
      <c r="G2409" s="10" t="s">
        <v>12</v>
      </c>
      <c r="H2409" t="s">
        <v>17</v>
      </c>
      <c r="I2409" s="10" t="s">
        <v>14</v>
      </c>
      <c r="J2409" s="10" t="s">
        <v>258</v>
      </c>
    </row>
    <row r="2410" spans="1:10" x14ac:dyDescent="0.3">
      <c r="A2410" s="10">
        <v>208163</v>
      </c>
      <c r="B2410" s="20">
        <v>45091</v>
      </c>
      <c r="C2410" s="10" t="s">
        <v>834</v>
      </c>
      <c r="D2410" s="21">
        <v>5000</v>
      </c>
      <c r="E2410" s="10" t="s">
        <v>10</v>
      </c>
      <c r="F2410" s="10" t="s">
        <v>2317</v>
      </c>
      <c r="G2410" s="10" t="s">
        <v>12</v>
      </c>
      <c r="H2410" t="s">
        <v>17</v>
      </c>
      <c r="I2410" s="10" t="s">
        <v>14</v>
      </c>
      <c r="J2410" s="10" t="s">
        <v>811</v>
      </c>
    </row>
    <row r="2411" spans="1:10" x14ac:dyDescent="0.3">
      <c r="A2411" s="10">
        <v>208158</v>
      </c>
      <c r="B2411" s="20">
        <v>45091</v>
      </c>
      <c r="C2411" s="10" t="s">
        <v>908</v>
      </c>
      <c r="D2411" s="21">
        <v>30000</v>
      </c>
      <c r="E2411" s="10" t="s">
        <v>48</v>
      </c>
      <c r="F2411" s="10" t="s">
        <v>2308</v>
      </c>
      <c r="G2411" s="10" t="s">
        <v>12</v>
      </c>
      <c r="H2411" t="s">
        <v>17</v>
      </c>
      <c r="I2411" s="10" t="s">
        <v>14</v>
      </c>
      <c r="J2411" s="10" t="s">
        <v>165</v>
      </c>
    </row>
    <row r="2412" spans="1:10" x14ac:dyDescent="0.3">
      <c r="A2412" s="10">
        <v>208161</v>
      </c>
      <c r="B2412" s="20">
        <v>45091</v>
      </c>
      <c r="C2412" s="10" t="s">
        <v>785</v>
      </c>
      <c r="D2412" s="21">
        <v>5000</v>
      </c>
      <c r="E2412" s="10" t="s">
        <v>10</v>
      </c>
      <c r="F2412" s="10" t="s">
        <v>2309</v>
      </c>
      <c r="G2412" s="10" t="s">
        <v>12</v>
      </c>
      <c r="H2412" t="s">
        <v>17</v>
      </c>
      <c r="I2412" s="10" t="s">
        <v>14</v>
      </c>
      <c r="J2412" s="10" t="s">
        <v>27</v>
      </c>
    </row>
    <row r="2413" spans="1:10" x14ac:dyDescent="0.3">
      <c r="A2413" s="10">
        <v>208162</v>
      </c>
      <c r="B2413" s="20">
        <v>45091</v>
      </c>
      <c r="C2413" s="10" t="s">
        <v>785</v>
      </c>
      <c r="D2413" s="21">
        <v>5000</v>
      </c>
      <c r="E2413" s="10" t="s">
        <v>10</v>
      </c>
      <c r="F2413" s="10" t="s">
        <v>2309</v>
      </c>
      <c r="G2413" s="10" t="s">
        <v>12</v>
      </c>
      <c r="H2413" t="s">
        <v>17</v>
      </c>
      <c r="I2413" s="10" t="s">
        <v>14</v>
      </c>
      <c r="J2413" s="10" t="s">
        <v>786</v>
      </c>
    </row>
    <row r="2414" spans="1:10" x14ac:dyDescent="0.3">
      <c r="A2414" s="10">
        <v>208151</v>
      </c>
      <c r="B2414" s="20">
        <v>45091</v>
      </c>
      <c r="C2414" s="10" t="s">
        <v>223</v>
      </c>
      <c r="D2414" s="21">
        <v>5000</v>
      </c>
      <c r="E2414" s="10" t="s">
        <v>10</v>
      </c>
      <c r="F2414" s="10" t="s">
        <v>2307</v>
      </c>
      <c r="G2414" s="10" t="s">
        <v>12</v>
      </c>
      <c r="H2414" t="s">
        <v>13</v>
      </c>
      <c r="I2414" s="10" t="s">
        <v>14</v>
      </c>
      <c r="J2414" s="10" t="s">
        <v>225</v>
      </c>
    </row>
    <row r="2415" spans="1:10" x14ac:dyDescent="0.3">
      <c r="A2415" s="10">
        <v>208157</v>
      </c>
      <c r="B2415" s="20">
        <v>45091</v>
      </c>
      <c r="C2415" s="10" t="s">
        <v>260</v>
      </c>
      <c r="D2415" s="21">
        <v>6000</v>
      </c>
      <c r="E2415" s="10" t="s">
        <v>48</v>
      </c>
      <c r="F2415" s="10" t="s">
        <v>2318</v>
      </c>
      <c r="G2415" s="10" t="s">
        <v>12</v>
      </c>
      <c r="H2415" t="s">
        <v>17</v>
      </c>
      <c r="I2415" s="10" t="s">
        <v>14</v>
      </c>
      <c r="J2415" s="10" t="s">
        <v>36</v>
      </c>
    </row>
    <row r="2416" spans="1:10" x14ac:dyDescent="0.3">
      <c r="A2416" s="10">
        <v>208149</v>
      </c>
      <c r="B2416" s="20">
        <v>45091</v>
      </c>
      <c r="C2416" s="10" t="s">
        <v>224</v>
      </c>
      <c r="D2416" s="21">
        <v>2000</v>
      </c>
      <c r="E2416" s="10" t="s">
        <v>10</v>
      </c>
      <c r="F2416" s="10" t="s">
        <v>2307</v>
      </c>
      <c r="G2416" s="10" t="s">
        <v>12</v>
      </c>
      <c r="H2416" t="s">
        <v>17</v>
      </c>
      <c r="I2416" s="10" t="s">
        <v>14</v>
      </c>
      <c r="J2416" s="10" t="s">
        <v>55</v>
      </c>
    </row>
    <row r="2417" spans="1:10" x14ac:dyDescent="0.3">
      <c r="A2417" s="10">
        <v>208152</v>
      </c>
      <c r="B2417" s="20">
        <v>45091</v>
      </c>
      <c r="C2417" s="10" t="s">
        <v>223</v>
      </c>
      <c r="D2417" s="21">
        <v>6000</v>
      </c>
      <c r="E2417" s="10" t="s">
        <v>10</v>
      </c>
      <c r="F2417" s="10" t="s">
        <v>2307</v>
      </c>
      <c r="G2417" s="10" t="s">
        <v>12</v>
      </c>
      <c r="H2417" t="s">
        <v>13</v>
      </c>
      <c r="I2417" s="10" t="s">
        <v>14</v>
      </c>
      <c r="J2417" s="10" t="s">
        <v>60</v>
      </c>
    </row>
    <row r="2418" spans="1:10" x14ac:dyDescent="0.3">
      <c r="A2418" s="10">
        <v>208150</v>
      </c>
      <c r="B2418" s="20">
        <v>45091</v>
      </c>
      <c r="C2418" s="10" t="s">
        <v>223</v>
      </c>
      <c r="D2418" s="21">
        <v>5000</v>
      </c>
      <c r="E2418" s="10" t="s">
        <v>10</v>
      </c>
      <c r="F2418" s="10" t="s">
        <v>2307</v>
      </c>
      <c r="G2418" s="10" t="s">
        <v>12</v>
      </c>
      <c r="H2418" t="s">
        <v>13</v>
      </c>
      <c r="I2418" s="10" t="s">
        <v>14</v>
      </c>
      <c r="J2418" s="10" t="s">
        <v>103</v>
      </c>
    </row>
    <row r="2419" spans="1:10" x14ac:dyDescent="0.3">
      <c r="A2419" s="10">
        <v>208153</v>
      </c>
      <c r="B2419" s="20">
        <v>45091</v>
      </c>
      <c r="C2419" s="10" t="s">
        <v>292</v>
      </c>
      <c r="D2419" s="21">
        <v>1500</v>
      </c>
      <c r="E2419" s="10" t="s">
        <v>10</v>
      </c>
      <c r="F2419" s="10" t="s">
        <v>2318</v>
      </c>
      <c r="G2419" s="10" t="s">
        <v>12</v>
      </c>
      <c r="H2419" t="s">
        <v>17</v>
      </c>
      <c r="I2419" s="10" t="s">
        <v>14</v>
      </c>
      <c r="J2419" s="10" t="s">
        <v>85</v>
      </c>
    </row>
    <row r="2420" spans="1:10" x14ac:dyDescent="0.3">
      <c r="A2420" s="10">
        <v>208159</v>
      </c>
      <c r="B2420" s="20">
        <v>45091</v>
      </c>
      <c r="C2420" s="10" t="s">
        <v>454</v>
      </c>
      <c r="D2420" s="21">
        <v>1000</v>
      </c>
      <c r="E2420" s="10" t="s">
        <v>10</v>
      </c>
      <c r="F2420" s="10" t="s">
        <v>2329</v>
      </c>
      <c r="G2420" s="10" t="s">
        <v>12</v>
      </c>
      <c r="H2420" t="s">
        <v>17</v>
      </c>
      <c r="I2420" s="10" t="s">
        <v>14</v>
      </c>
      <c r="J2420" s="10" t="s">
        <v>432</v>
      </c>
    </row>
    <row r="2421" spans="1:10" x14ac:dyDescent="0.3">
      <c r="A2421" s="10">
        <v>208144</v>
      </c>
      <c r="B2421" s="20">
        <v>45091</v>
      </c>
      <c r="C2421" s="10" t="s">
        <v>455</v>
      </c>
      <c r="D2421" s="21">
        <v>2500</v>
      </c>
      <c r="E2421" s="10" t="s">
        <v>10</v>
      </c>
      <c r="F2421" s="10" t="s">
        <v>2329</v>
      </c>
      <c r="G2421" s="10" t="s">
        <v>12</v>
      </c>
      <c r="H2421" t="s">
        <v>17</v>
      </c>
      <c r="I2421" s="10" t="s">
        <v>14</v>
      </c>
      <c r="J2421" s="10" t="s">
        <v>222</v>
      </c>
    </row>
    <row r="2422" spans="1:10" x14ac:dyDescent="0.3">
      <c r="A2422" s="10">
        <v>208156</v>
      </c>
      <c r="B2422" s="20">
        <v>45091</v>
      </c>
      <c r="C2422" s="10" t="s">
        <v>293</v>
      </c>
      <c r="D2422" s="21">
        <v>1000</v>
      </c>
      <c r="E2422" s="10" t="s">
        <v>10</v>
      </c>
      <c r="F2422" s="10" t="s">
        <v>2318</v>
      </c>
      <c r="G2422" s="10" t="s">
        <v>12</v>
      </c>
      <c r="H2422" t="s">
        <v>17</v>
      </c>
      <c r="I2422" s="10" t="s">
        <v>14</v>
      </c>
      <c r="J2422" s="10" t="s">
        <v>85</v>
      </c>
    </row>
    <row r="2423" spans="1:10" x14ac:dyDescent="0.3">
      <c r="A2423" s="10">
        <v>208154</v>
      </c>
      <c r="B2423" s="20">
        <v>45091</v>
      </c>
      <c r="C2423" s="10" t="s">
        <v>292</v>
      </c>
      <c r="D2423" s="21">
        <v>1500</v>
      </c>
      <c r="E2423" s="10" t="s">
        <v>10</v>
      </c>
      <c r="F2423" s="10" t="s">
        <v>2318</v>
      </c>
      <c r="G2423" s="10" t="s">
        <v>12</v>
      </c>
      <c r="H2423" t="s">
        <v>17</v>
      </c>
      <c r="I2423" s="10" t="s">
        <v>14</v>
      </c>
      <c r="J2423" s="10" t="s">
        <v>177</v>
      </c>
    </row>
    <row r="2424" spans="1:10" x14ac:dyDescent="0.3">
      <c r="A2424" s="10">
        <v>208155</v>
      </c>
      <c r="B2424" s="20">
        <v>45091</v>
      </c>
      <c r="C2424" s="10" t="s">
        <v>293</v>
      </c>
      <c r="D2424" s="21">
        <v>1000</v>
      </c>
      <c r="E2424" s="10" t="s">
        <v>10</v>
      </c>
      <c r="F2424" s="10" t="s">
        <v>2318</v>
      </c>
      <c r="G2424" s="10" t="s">
        <v>12</v>
      </c>
      <c r="H2424" t="s">
        <v>17</v>
      </c>
      <c r="I2424" s="10" t="s">
        <v>14</v>
      </c>
      <c r="J2424" s="10" t="s">
        <v>177</v>
      </c>
    </row>
    <row r="2425" spans="1:10" x14ac:dyDescent="0.3">
      <c r="A2425" s="10">
        <v>208177</v>
      </c>
      <c r="B2425" s="20">
        <v>45092</v>
      </c>
      <c r="C2425" s="10" t="s">
        <v>789</v>
      </c>
      <c r="D2425" s="21">
        <v>5000</v>
      </c>
      <c r="E2425" s="10" t="s">
        <v>10</v>
      </c>
      <c r="F2425" s="10" t="s">
        <v>2309</v>
      </c>
      <c r="G2425" s="10" t="s">
        <v>12</v>
      </c>
      <c r="H2425" t="s">
        <v>19</v>
      </c>
      <c r="I2425" s="10" t="s">
        <v>14</v>
      </c>
      <c r="J2425" s="10" t="s">
        <v>621</v>
      </c>
    </row>
    <row r="2426" spans="1:10" x14ac:dyDescent="0.3">
      <c r="A2426" s="10">
        <v>208175</v>
      </c>
      <c r="B2426" s="20">
        <v>45092</v>
      </c>
      <c r="C2426" s="10" t="s">
        <v>788</v>
      </c>
      <c r="D2426" s="21">
        <v>5000</v>
      </c>
      <c r="E2426" s="10" t="s">
        <v>10</v>
      </c>
      <c r="F2426" s="10" t="s">
        <v>2309</v>
      </c>
      <c r="G2426" s="10" t="s">
        <v>12</v>
      </c>
      <c r="H2426" t="s">
        <v>13</v>
      </c>
      <c r="I2426" s="10" t="s">
        <v>14</v>
      </c>
      <c r="J2426" s="10" t="s">
        <v>409</v>
      </c>
    </row>
    <row r="2427" spans="1:10" x14ac:dyDescent="0.3">
      <c r="A2427" s="10">
        <v>208169</v>
      </c>
      <c r="B2427" s="20">
        <v>45092</v>
      </c>
      <c r="C2427" s="10" t="s">
        <v>499</v>
      </c>
      <c r="D2427" s="21">
        <v>10000</v>
      </c>
      <c r="E2427" s="10" t="s">
        <v>10</v>
      </c>
      <c r="F2427" s="10" t="s">
        <v>2311</v>
      </c>
      <c r="G2427" s="10" t="s">
        <v>12</v>
      </c>
      <c r="H2427" t="s">
        <v>13</v>
      </c>
      <c r="I2427" s="10" t="s">
        <v>14</v>
      </c>
      <c r="J2427" s="10" t="s">
        <v>473</v>
      </c>
    </row>
    <row r="2428" spans="1:10" x14ac:dyDescent="0.3">
      <c r="A2428" s="10">
        <v>208172</v>
      </c>
      <c r="B2428" s="20">
        <v>45092</v>
      </c>
      <c r="C2428" s="10" t="s">
        <v>787</v>
      </c>
      <c r="D2428" s="21">
        <v>2500</v>
      </c>
      <c r="E2428" s="10" t="s">
        <v>10</v>
      </c>
      <c r="F2428" s="10" t="s">
        <v>2309</v>
      </c>
      <c r="G2428" s="10" t="s">
        <v>12</v>
      </c>
      <c r="H2428" t="s">
        <v>17</v>
      </c>
      <c r="I2428" s="10" t="s">
        <v>14</v>
      </c>
      <c r="J2428" s="10" t="s">
        <v>27</v>
      </c>
    </row>
    <row r="2429" spans="1:10" x14ac:dyDescent="0.3">
      <c r="A2429" s="10">
        <v>208171</v>
      </c>
      <c r="B2429" s="20">
        <v>45092</v>
      </c>
      <c r="C2429" s="10" t="s">
        <v>893</v>
      </c>
      <c r="D2429" s="21">
        <v>10000</v>
      </c>
      <c r="E2429" s="10" t="s">
        <v>48</v>
      </c>
      <c r="F2429" s="10" t="s">
        <v>2308</v>
      </c>
      <c r="G2429" s="10" t="s">
        <v>12</v>
      </c>
      <c r="H2429" t="s">
        <v>17</v>
      </c>
      <c r="I2429" s="10" t="s">
        <v>14</v>
      </c>
      <c r="J2429" s="10" t="s">
        <v>250</v>
      </c>
    </row>
    <row r="2430" spans="1:10" x14ac:dyDescent="0.3">
      <c r="A2430" s="10">
        <v>208173</v>
      </c>
      <c r="B2430" s="20">
        <v>45092</v>
      </c>
      <c r="C2430" s="10" t="s">
        <v>787</v>
      </c>
      <c r="D2430" s="21">
        <v>2500</v>
      </c>
      <c r="E2430" s="10" t="s">
        <v>10</v>
      </c>
      <c r="F2430" s="10" t="s">
        <v>2309</v>
      </c>
      <c r="G2430" s="10" t="s">
        <v>12</v>
      </c>
      <c r="H2430" t="s">
        <v>17</v>
      </c>
      <c r="I2430" s="10" t="s">
        <v>14</v>
      </c>
      <c r="J2430" s="10" t="s">
        <v>409</v>
      </c>
    </row>
    <row r="2431" spans="1:10" x14ac:dyDescent="0.3">
      <c r="A2431" s="10">
        <v>208164</v>
      </c>
      <c r="B2431" s="20">
        <v>45092</v>
      </c>
      <c r="C2431" s="10" t="s">
        <v>826</v>
      </c>
      <c r="D2431" s="21">
        <v>15000</v>
      </c>
      <c r="E2431" s="10" t="s">
        <v>48</v>
      </c>
      <c r="F2431" s="10" t="s">
        <v>2317</v>
      </c>
      <c r="G2431" s="10" t="s">
        <v>12</v>
      </c>
      <c r="H2431" t="s">
        <v>17</v>
      </c>
      <c r="I2431" s="10" t="s">
        <v>14</v>
      </c>
      <c r="J2431" s="10" t="s">
        <v>814</v>
      </c>
    </row>
    <row r="2432" spans="1:10" x14ac:dyDescent="0.3">
      <c r="A2432" s="10">
        <v>208178</v>
      </c>
      <c r="B2432" s="20">
        <v>45092</v>
      </c>
      <c r="C2432" s="10" t="s">
        <v>789</v>
      </c>
      <c r="D2432" s="21">
        <v>12500</v>
      </c>
      <c r="E2432" s="10" t="s">
        <v>10</v>
      </c>
      <c r="F2432" s="10" t="s">
        <v>2309</v>
      </c>
      <c r="G2432" s="10" t="s">
        <v>12</v>
      </c>
      <c r="H2432" t="s">
        <v>17</v>
      </c>
      <c r="I2432" s="10" t="s">
        <v>14</v>
      </c>
      <c r="J2432" s="10" t="s">
        <v>27</v>
      </c>
    </row>
    <row r="2433" spans="1:10" x14ac:dyDescent="0.3">
      <c r="A2433" s="10">
        <v>208176</v>
      </c>
      <c r="B2433" s="20">
        <v>45092</v>
      </c>
      <c r="C2433" s="10" t="s">
        <v>788</v>
      </c>
      <c r="D2433" s="21">
        <v>5000</v>
      </c>
      <c r="E2433" s="10" t="s">
        <v>10</v>
      </c>
      <c r="F2433" s="10" t="s">
        <v>2309</v>
      </c>
      <c r="G2433" s="10" t="s">
        <v>12</v>
      </c>
      <c r="H2433" t="s">
        <v>13</v>
      </c>
      <c r="I2433" s="10" t="s">
        <v>14</v>
      </c>
      <c r="J2433" s="10" t="s">
        <v>694</v>
      </c>
    </row>
    <row r="2434" spans="1:10" x14ac:dyDescent="0.3">
      <c r="A2434" s="10">
        <v>208187</v>
      </c>
      <c r="B2434" s="20">
        <v>45092</v>
      </c>
      <c r="C2434" s="10" t="s">
        <v>226</v>
      </c>
      <c r="D2434" s="21">
        <v>2000</v>
      </c>
      <c r="E2434" s="10" t="s">
        <v>10</v>
      </c>
      <c r="F2434" s="10" t="s">
        <v>2307</v>
      </c>
      <c r="G2434" s="10" t="s">
        <v>12</v>
      </c>
      <c r="H2434" t="s">
        <v>13</v>
      </c>
      <c r="I2434" s="10" t="s">
        <v>14</v>
      </c>
      <c r="J2434" s="10" t="s">
        <v>216</v>
      </c>
    </row>
    <row r="2435" spans="1:10" x14ac:dyDescent="0.3">
      <c r="A2435" s="10">
        <v>208190</v>
      </c>
      <c r="B2435" s="20">
        <v>45092</v>
      </c>
      <c r="C2435" s="10" t="s">
        <v>202</v>
      </c>
      <c r="D2435" s="21">
        <v>2500</v>
      </c>
      <c r="E2435" s="10" t="s">
        <v>10</v>
      </c>
      <c r="F2435" s="10" t="s">
        <v>2307</v>
      </c>
      <c r="G2435" s="10" t="s">
        <v>12</v>
      </c>
      <c r="H2435" t="s">
        <v>17</v>
      </c>
      <c r="I2435" s="10" t="s">
        <v>14</v>
      </c>
      <c r="J2435" s="10" t="s">
        <v>101</v>
      </c>
    </row>
    <row r="2436" spans="1:10" x14ac:dyDescent="0.3">
      <c r="A2436" s="10">
        <v>208192</v>
      </c>
      <c r="B2436" s="20">
        <v>45092</v>
      </c>
      <c r="C2436" s="10" t="s">
        <v>43</v>
      </c>
      <c r="D2436" s="21">
        <v>3000</v>
      </c>
      <c r="E2436" s="10" t="s">
        <v>10</v>
      </c>
      <c r="F2436" s="10" t="s">
        <v>2307</v>
      </c>
      <c r="G2436" s="10" t="s">
        <v>12</v>
      </c>
      <c r="H2436" t="s">
        <v>17</v>
      </c>
      <c r="I2436" s="10" t="s">
        <v>14</v>
      </c>
      <c r="J2436" s="10" t="s">
        <v>216</v>
      </c>
    </row>
    <row r="2437" spans="1:10" x14ac:dyDescent="0.3">
      <c r="A2437" s="10">
        <v>208186</v>
      </c>
      <c r="B2437" s="20">
        <v>45092</v>
      </c>
      <c r="C2437" s="10" t="s">
        <v>226</v>
      </c>
      <c r="D2437" s="21">
        <v>2000</v>
      </c>
      <c r="E2437" s="10" t="s">
        <v>10</v>
      </c>
      <c r="F2437" s="10" t="s">
        <v>2307</v>
      </c>
      <c r="G2437" s="10" t="s">
        <v>12</v>
      </c>
      <c r="H2437" t="s">
        <v>17</v>
      </c>
      <c r="I2437" s="10" t="s">
        <v>14</v>
      </c>
      <c r="J2437" s="10" t="s">
        <v>216</v>
      </c>
    </row>
    <row r="2438" spans="1:10" x14ac:dyDescent="0.3">
      <c r="A2438" s="10">
        <v>208185</v>
      </c>
      <c r="B2438" s="20">
        <v>45092</v>
      </c>
      <c r="C2438" s="10" t="s">
        <v>226</v>
      </c>
      <c r="D2438" s="21">
        <v>5000</v>
      </c>
      <c r="E2438" s="10" t="s">
        <v>10</v>
      </c>
      <c r="F2438" s="10" t="s">
        <v>2307</v>
      </c>
      <c r="G2438" s="10" t="s">
        <v>12</v>
      </c>
      <c r="H2438" t="s">
        <v>17</v>
      </c>
      <c r="I2438" s="10" t="s">
        <v>14</v>
      </c>
      <c r="J2438" s="10" t="s">
        <v>101</v>
      </c>
    </row>
    <row r="2439" spans="1:10" x14ac:dyDescent="0.3">
      <c r="A2439" s="10">
        <v>208174</v>
      </c>
      <c r="B2439" s="20">
        <v>45092</v>
      </c>
      <c r="C2439" s="10" t="s">
        <v>287</v>
      </c>
      <c r="D2439" s="21">
        <v>68000</v>
      </c>
      <c r="E2439" s="10" t="s">
        <v>48</v>
      </c>
      <c r="F2439" s="10" t="s">
        <v>2318</v>
      </c>
      <c r="G2439" s="10" t="s">
        <v>12</v>
      </c>
      <c r="H2439" t="s">
        <v>13</v>
      </c>
      <c r="I2439" s="10" t="s">
        <v>14</v>
      </c>
      <c r="J2439" s="10" t="s">
        <v>24</v>
      </c>
    </row>
    <row r="2440" spans="1:10" x14ac:dyDescent="0.3">
      <c r="A2440" s="10">
        <v>208168</v>
      </c>
      <c r="B2440" s="20">
        <v>45092</v>
      </c>
      <c r="C2440" s="10" t="s">
        <v>506</v>
      </c>
      <c r="D2440" s="21">
        <v>2500</v>
      </c>
      <c r="E2440" s="10" t="s">
        <v>10</v>
      </c>
      <c r="F2440" s="10" t="s">
        <v>2311</v>
      </c>
      <c r="G2440" s="10" t="s">
        <v>88</v>
      </c>
      <c r="H2440" t="s">
        <v>17</v>
      </c>
      <c r="I2440" s="10" t="s">
        <v>14</v>
      </c>
      <c r="J2440" s="10" t="s">
        <v>189</v>
      </c>
    </row>
    <row r="2441" spans="1:10" x14ac:dyDescent="0.3">
      <c r="A2441" s="10">
        <v>208167</v>
      </c>
      <c r="B2441" s="20">
        <v>45092</v>
      </c>
      <c r="C2441" s="10" t="s">
        <v>506</v>
      </c>
      <c r="D2441" s="21">
        <v>2500</v>
      </c>
      <c r="E2441" s="10" t="s">
        <v>10</v>
      </c>
      <c r="F2441" s="10" t="s">
        <v>2311</v>
      </c>
      <c r="G2441" s="10" t="s">
        <v>88</v>
      </c>
      <c r="H2441" t="s">
        <v>17</v>
      </c>
      <c r="I2441" s="10" t="s">
        <v>14</v>
      </c>
      <c r="J2441" s="10" t="s">
        <v>473</v>
      </c>
    </row>
    <row r="2442" spans="1:10" x14ac:dyDescent="0.3">
      <c r="A2442" s="10">
        <v>208170</v>
      </c>
      <c r="B2442" s="20">
        <v>45092</v>
      </c>
      <c r="C2442" s="10" t="s">
        <v>456</v>
      </c>
      <c r="D2442" s="21">
        <v>80000</v>
      </c>
      <c r="E2442" s="10" t="s">
        <v>48</v>
      </c>
      <c r="F2442" s="10" t="s">
        <v>2329</v>
      </c>
      <c r="G2442" s="10" t="s">
        <v>12</v>
      </c>
      <c r="H2442" t="s">
        <v>17</v>
      </c>
      <c r="I2442" s="10" t="s">
        <v>14</v>
      </c>
      <c r="J2442" s="10" t="s">
        <v>432</v>
      </c>
    </row>
    <row r="2443" spans="1:10" x14ac:dyDescent="0.3">
      <c r="A2443" s="10">
        <v>208165</v>
      </c>
      <c r="B2443" s="20">
        <v>45092</v>
      </c>
      <c r="C2443" s="10" t="s">
        <v>282</v>
      </c>
      <c r="D2443" s="21">
        <v>4000</v>
      </c>
      <c r="E2443" s="10" t="s">
        <v>10</v>
      </c>
      <c r="F2443" s="10" t="s">
        <v>2318</v>
      </c>
      <c r="G2443" s="10" t="s">
        <v>12</v>
      </c>
      <c r="H2443" t="s">
        <v>17</v>
      </c>
      <c r="I2443" s="10" t="s">
        <v>14</v>
      </c>
      <c r="J2443" s="10" t="s">
        <v>85</v>
      </c>
    </row>
    <row r="2444" spans="1:10" x14ac:dyDescent="0.3">
      <c r="A2444" s="10">
        <v>208166</v>
      </c>
      <c r="B2444" s="20">
        <v>45092</v>
      </c>
      <c r="C2444" s="10" t="s">
        <v>282</v>
      </c>
      <c r="D2444" s="21">
        <v>4000</v>
      </c>
      <c r="E2444" s="10" t="s">
        <v>10</v>
      </c>
      <c r="F2444" s="10" t="s">
        <v>2318</v>
      </c>
      <c r="G2444" s="10" t="s">
        <v>12</v>
      </c>
      <c r="H2444" t="s">
        <v>17</v>
      </c>
      <c r="I2444" s="10" t="s">
        <v>14</v>
      </c>
      <c r="J2444" s="10" t="s">
        <v>177</v>
      </c>
    </row>
    <row r="2445" spans="1:10" x14ac:dyDescent="0.3">
      <c r="A2445" s="10">
        <v>208183</v>
      </c>
      <c r="B2445" s="20">
        <v>45093</v>
      </c>
      <c r="C2445" s="10" t="s">
        <v>831</v>
      </c>
      <c r="D2445" s="21">
        <v>5000</v>
      </c>
      <c r="E2445" s="10" t="s">
        <v>48</v>
      </c>
      <c r="F2445" s="10" t="s">
        <v>2317</v>
      </c>
      <c r="G2445" s="10" t="s">
        <v>12</v>
      </c>
      <c r="H2445" t="s">
        <v>17</v>
      </c>
      <c r="I2445" s="10" t="s">
        <v>14</v>
      </c>
      <c r="J2445" s="10" t="s">
        <v>824</v>
      </c>
    </row>
    <row r="2446" spans="1:10" x14ac:dyDescent="0.3">
      <c r="A2446" s="10">
        <v>208182</v>
      </c>
      <c r="B2446" s="20">
        <v>45093</v>
      </c>
      <c r="C2446" s="10" t="s">
        <v>831</v>
      </c>
      <c r="D2446" s="21">
        <v>10000</v>
      </c>
      <c r="E2446" s="10" t="s">
        <v>48</v>
      </c>
      <c r="F2446" s="10" t="s">
        <v>2317</v>
      </c>
      <c r="G2446" s="10" t="s">
        <v>12</v>
      </c>
      <c r="H2446" t="s">
        <v>17</v>
      </c>
      <c r="I2446" s="10" t="s">
        <v>14</v>
      </c>
      <c r="J2446" s="10" t="s">
        <v>63</v>
      </c>
    </row>
    <row r="2447" spans="1:10" x14ac:dyDescent="0.3">
      <c r="A2447" s="10">
        <v>208184</v>
      </c>
      <c r="B2447" s="20">
        <v>45093</v>
      </c>
      <c r="C2447" s="10" t="s">
        <v>831</v>
      </c>
      <c r="D2447" s="21">
        <v>2000</v>
      </c>
      <c r="E2447" s="10" t="s">
        <v>10</v>
      </c>
      <c r="F2447" s="10" t="s">
        <v>2317</v>
      </c>
      <c r="G2447" s="10" t="s">
        <v>12</v>
      </c>
      <c r="H2447" t="s">
        <v>17</v>
      </c>
      <c r="I2447" s="10" t="s">
        <v>14</v>
      </c>
      <c r="J2447" s="10" t="s">
        <v>824</v>
      </c>
    </row>
    <row r="2448" spans="1:10" x14ac:dyDescent="0.3">
      <c r="A2448" s="10">
        <v>208200</v>
      </c>
      <c r="B2448" s="20">
        <v>45093</v>
      </c>
      <c r="C2448" s="10" t="s">
        <v>828</v>
      </c>
      <c r="D2448" s="21">
        <v>120000</v>
      </c>
      <c r="E2448" s="10" t="s">
        <v>48</v>
      </c>
      <c r="F2448" s="10" t="s">
        <v>2317</v>
      </c>
      <c r="G2448" s="10" t="s">
        <v>12</v>
      </c>
      <c r="H2448" t="s">
        <v>13</v>
      </c>
      <c r="I2448" s="10" t="s">
        <v>14</v>
      </c>
      <c r="J2448" s="10" t="s">
        <v>814</v>
      </c>
    </row>
    <row r="2449" spans="1:10" x14ac:dyDescent="0.3">
      <c r="A2449" s="10">
        <v>208181</v>
      </c>
      <c r="B2449" s="20">
        <v>45093</v>
      </c>
      <c r="C2449" s="10" t="s">
        <v>827</v>
      </c>
      <c r="D2449" s="21">
        <v>15000</v>
      </c>
      <c r="E2449" s="10" t="s">
        <v>48</v>
      </c>
      <c r="F2449" s="10" t="s">
        <v>2317</v>
      </c>
      <c r="G2449" s="10" t="s">
        <v>12</v>
      </c>
      <c r="H2449" t="s">
        <v>17</v>
      </c>
      <c r="I2449" s="10" t="s">
        <v>14</v>
      </c>
      <c r="J2449" s="10" t="s">
        <v>814</v>
      </c>
    </row>
    <row r="2450" spans="1:10" x14ac:dyDescent="0.3">
      <c r="A2450" s="10">
        <v>208198</v>
      </c>
      <c r="B2450" s="20">
        <v>45093</v>
      </c>
      <c r="C2450" s="10" t="s">
        <v>828</v>
      </c>
      <c r="D2450" s="21">
        <v>2000</v>
      </c>
      <c r="E2450" s="10" t="s">
        <v>10</v>
      </c>
      <c r="F2450" s="10" t="s">
        <v>2317</v>
      </c>
      <c r="G2450" s="10" t="s">
        <v>12</v>
      </c>
      <c r="H2450" t="s">
        <v>13</v>
      </c>
      <c r="I2450" s="10" t="s">
        <v>14</v>
      </c>
      <c r="J2450" s="10" t="s">
        <v>829</v>
      </c>
    </row>
    <row r="2451" spans="1:10" x14ac:dyDescent="0.3">
      <c r="A2451" s="10">
        <v>208199</v>
      </c>
      <c r="B2451" s="20">
        <v>45093</v>
      </c>
      <c r="C2451" s="10" t="s">
        <v>828</v>
      </c>
      <c r="D2451" s="21">
        <v>2000</v>
      </c>
      <c r="E2451" s="10" t="s">
        <v>10</v>
      </c>
      <c r="F2451" s="10" t="s">
        <v>2317</v>
      </c>
      <c r="G2451" s="10" t="s">
        <v>12</v>
      </c>
      <c r="H2451" t="s">
        <v>13</v>
      </c>
      <c r="I2451" s="10" t="s">
        <v>14</v>
      </c>
      <c r="J2451" s="10" t="s">
        <v>830</v>
      </c>
    </row>
    <row r="2452" spans="1:10" x14ac:dyDescent="0.3">
      <c r="A2452" s="10">
        <v>208211</v>
      </c>
      <c r="B2452" s="20">
        <v>45093</v>
      </c>
      <c r="C2452" s="10" t="s">
        <v>910</v>
      </c>
      <c r="D2452" s="21">
        <v>5000</v>
      </c>
      <c r="E2452" s="10" t="s">
        <v>10</v>
      </c>
      <c r="F2452" s="10" t="s">
        <v>2308</v>
      </c>
      <c r="G2452" s="10" t="s">
        <v>88</v>
      </c>
      <c r="H2452" t="s">
        <v>17</v>
      </c>
      <c r="I2452" s="10" t="s">
        <v>14</v>
      </c>
      <c r="J2452" s="10" t="s">
        <v>905</v>
      </c>
    </row>
    <row r="2453" spans="1:10" x14ac:dyDescent="0.3">
      <c r="A2453" s="10">
        <v>208207</v>
      </c>
      <c r="B2453" s="20">
        <v>45093</v>
      </c>
      <c r="C2453" s="10" t="s">
        <v>910</v>
      </c>
      <c r="D2453" s="21">
        <v>5000</v>
      </c>
      <c r="E2453" s="10" t="s">
        <v>10</v>
      </c>
      <c r="F2453" s="10" t="s">
        <v>2308</v>
      </c>
      <c r="G2453" s="10" t="s">
        <v>12</v>
      </c>
      <c r="H2453" t="s">
        <v>17</v>
      </c>
      <c r="I2453" s="10" t="s">
        <v>14</v>
      </c>
      <c r="J2453" s="10" t="s">
        <v>912</v>
      </c>
    </row>
    <row r="2454" spans="1:10" x14ac:dyDescent="0.3">
      <c r="A2454" s="10">
        <v>208210</v>
      </c>
      <c r="B2454" s="20">
        <v>45093</v>
      </c>
      <c r="C2454" s="10" t="s">
        <v>910</v>
      </c>
      <c r="D2454" s="21">
        <v>5000</v>
      </c>
      <c r="E2454" s="10" t="s">
        <v>10</v>
      </c>
      <c r="F2454" s="10" t="s">
        <v>2308</v>
      </c>
      <c r="G2454" s="10" t="s">
        <v>88</v>
      </c>
      <c r="H2454" t="s">
        <v>17</v>
      </c>
      <c r="I2454" s="10" t="s">
        <v>14</v>
      </c>
      <c r="J2454" s="10" t="s">
        <v>884</v>
      </c>
    </row>
    <row r="2455" spans="1:10" x14ac:dyDescent="0.3">
      <c r="A2455" s="10">
        <v>208209</v>
      </c>
      <c r="B2455" s="20">
        <v>45093</v>
      </c>
      <c r="C2455" s="10" t="s">
        <v>910</v>
      </c>
      <c r="D2455" s="21">
        <v>5000</v>
      </c>
      <c r="E2455" s="10" t="s">
        <v>10</v>
      </c>
      <c r="F2455" s="10" t="s">
        <v>2308</v>
      </c>
      <c r="G2455" s="10" t="s">
        <v>12</v>
      </c>
      <c r="H2455" t="s">
        <v>17</v>
      </c>
      <c r="I2455" s="10" t="s">
        <v>14</v>
      </c>
      <c r="J2455" s="10" t="s">
        <v>911</v>
      </c>
    </row>
    <row r="2456" spans="1:10" x14ac:dyDescent="0.3">
      <c r="A2456" s="10">
        <v>208179</v>
      </c>
      <c r="B2456" s="20">
        <v>45093</v>
      </c>
      <c r="C2456" s="10" t="s">
        <v>832</v>
      </c>
      <c r="D2456" s="21">
        <v>3000</v>
      </c>
      <c r="E2456" s="10" t="s">
        <v>10</v>
      </c>
      <c r="F2456" s="10" t="s">
        <v>2317</v>
      </c>
      <c r="G2456" s="10" t="s">
        <v>12</v>
      </c>
      <c r="H2456" t="s">
        <v>17</v>
      </c>
      <c r="I2456" s="10" t="s">
        <v>14</v>
      </c>
      <c r="J2456" s="10" t="s">
        <v>833</v>
      </c>
    </row>
    <row r="2457" spans="1:10" x14ac:dyDescent="0.3">
      <c r="A2457" s="10">
        <v>208180</v>
      </c>
      <c r="B2457" s="20">
        <v>45093</v>
      </c>
      <c r="C2457" s="10" t="s">
        <v>832</v>
      </c>
      <c r="D2457" s="21">
        <v>2000</v>
      </c>
      <c r="E2457" s="10" t="s">
        <v>10</v>
      </c>
      <c r="F2457" s="10" t="s">
        <v>2317</v>
      </c>
      <c r="G2457" s="10" t="s">
        <v>12</v>
      </c>
      <c r="H2457" t="s">
        <v>17</v>
      </c>
      <c r="I2457" s="10" t="s">
        <v>14</v>
      </c>
      <c r="J2457" s="10" t="s">
        <v>820</v>
      </c>
    </row>
    <row r="2458" spans="1:10" x14ac:dyDescent="0.3">
      <c r="A2458" s="10">
        <v>208208</v>
      </c>
      <c r="B2458" s="20">
        <v>45093</v>
      </c>
      <c r="C2458" s="10" t="s">
        <v>909</v>
      </c>
      <c r="D2458" s="21">
        <v>4000</v>
      </c>
      <c r="E2458" s="10" t="s">
        <v>10</v>
      </c>
      <c r="F2458" s="10" t="s">
        <v>2308</v>
      </c>
      <c r="G2458" s="10" t="s">
        <v>88</v>
      </c>
      <c r="H2458" t="s">
        <v>17</v>
      </c>
      <c r="I2458" s="10" t="s">
        <v>14</v>
      </c>
      <c r="J2458" s="10" t="s">
        <v>905</v>
      </c>
    </row>
    <row r="2459" spans="1:10" x14ac:dyDescent="0.3">
      <c r="A2459" s="10">
        <v>208188</v>
      </c>
      <c r="B2459" s="20">
        <v>45093</v>
      </c>
      <c r="C2459" s="10" t="s">
        <v>285</v>
      </c>
      <c r="D2459" s="21">
        <v>1000</v>
      </c>
      <c r="E2459" s="10" t="s">
        <v>10</v>
      </c>
      <c r="F2459" s="10" t="s">
        <v>2318</v>
      </c>
      <c r="G2459" s="10" t="s">
        <v>12</v>
      </c>
      <c r="H2459" t="s">
        <v>17</v>
      </c>
      <c r="I2459" s="10" t="s">
        <v>14</v>
      </c>
      <c r="J2459" s="10" t="s">
        <v>288</v>
      </c>
    </row>
    <row r="2460" spans="1:10" x14ac:dyDescent="0.3">
      <c r="A2460" s="10">
        <v>208203</v>
      </c>
      <c r="B2460" s="20">
        <v>45093</v>
      </c>
      <c r="C2460" s="10" t="s">
        <v>285</v>
      </c>
      <c r="D2460" s="21">
        <v>1000</v>
      </c>
      <c r="E2460" s="10" t="s">
        <v>10</v>
      </c>
      <c r="F2460" s="10" t="s">
        <v>2318</v>
      </c>
      <c r="G2460" s="10" t="s">
        <v>12</v>
      </c>
      <c r="H2460" t="s">
        <v>17</v>
      </c>
      <c r="I2460" s="10" t="s">
        <v>14</v>
      </c>
      <c r="J2460" s="10" t="s">
        <v>286</v>
      </c>
    </row>
    <row r="2461" spans="1:10" x14ac:dyDescent="0.3">
      <c r="A2461" s="10">
        <v>208193</v>
      </c>
      <c r="B2461" s="20">
        <v>45093</v>
      </c>
      <c r="C2461" s="10" t="s">
        <v>290</v>
      </c>
      <c r="D2461" s="21">
        <v>5000</v>
      </c>
      <c r="E2461" s="10" t="s">
        <v>10</v>
      </c>
      <c r="F2461" s="10" t="s">
        <v>2318</v>
      </c>
      <c r="G2461" s="10" t="s">
        <v>12</v>
      </c>
      <c r="H2461" t="s">
        <v>13</v>
      </c>
      <c r="I2461" s="10" t="s">
        <v>14</v>
      </c>
      <c r="J2461" s="10" t="s">
        <v>24</v>
      </c>
    </row>
    <row r="2462" spans="1:10" x14ac:dyDescent="0.3">
      <c r="A2462" s="10">
        <v>208189</v>
      </c>
      <c r="B2462" s="20">
        <v>45093</v>
      </c>
      <c r="C2462" s="10" t="s">
        <v>285</v>
      </c>
      <c r="D2462" s="21">
        <v>1000</v>
      </c>
      <c r="E2462" s="10" t="s">
        <v>10</v>
      </c>
      <c r="F2462" s="10" t="s">
        <v>2318</v>
      </c>
      <c r="G2462" s="10" t="s">
        <v>12</v>
      </c>
      <c r="H2462" t="s">
        <v>17</v>
      </c>
      <c r="I2462" s="10" t="s">
        <v>14</v>
      </c>
      <c r="J2462" s="10" t="s">
        <v>289</v>
      </c>
    </row>
    <row r="2463" spans="1:10" x14ac:dyDescent="0.3">
      <c r="A2463" s="10">
        <v>208227</v>
      </c>
      <c r="B2463" s="20">
        <v>45093</v>
      </c>
      <c r="C2463" s="10" t="s">
        <v>228</v>
      </c>
      <c r="D2463" s="21">
        <v>2000</v>
      </c>
      <c r="E2463" s="10" t="s">
        <v>10</v>
      </c>
      <c r="F2463" s="10" t="s">
        <v>2307</v>
      </c>
      <c r="G2463" s="10" t="s">
        <v>12</v>
      </c>
      <c r="H2463" t="s">
        <v>17</v>
      </c>
      <c r="I2463" s="10" t="s">
        <v>14</v>
      </c>
      <c r="J2463" s="10" t="s">
        <v>42</v>
      </c>
    </row>
    <row r="2464" spans="1:10" x14ac:dyDescent="0.3">
      <c r="A2464" s="10">
        <v>208226</v>
      </c>
      <c r="B2464" s="20">
        <v>45093</v>
      </c>
      <c r="C2464" s="10" t="s">
        <v>227</v>
      </c>
      <c r="D2464" s="21">
        <v>1000</v>
      </c>
      <c r="E2464" s="10" t="s">
        <v>10</v>
      </c>
      <c r="F2464" s="10" t="s">
        <v>2307</v>
      </c>
      <c r="G2464" s="10" t="s">
        <v>12</v>
      </c>
      <c r="H2464" t="s">
        <v>17</v>
      </c>
      <c r="I2464" s="10" t="s">
        <v>14</v>
      </c>
      <c r="J2464" s="10" t="s">
        <v>216</v>
      </c>
    </row>
    <row r="2465" spans="1:10" x14ac:dyDescent="0.3">
      <c r="A2465" s="10">
        <v>208191</v>
      </c>
      <c r="B2465" s="20">
        <v>45093</v>
      </c>
      <c r="C2465" s="10" t="s">
        <v>277</v>
      </c>
      <c r="D2465" s="21">
        <v>5000</v>
      </c>
      <c r="E2465" s="10" t="s">
        <v>10</v>
      </c>
      <c r="F2465" s="10" t="s">
        <v>2318</v>
      </c>
      <c r="G2465" s="10" t="s">
        <v>12</v>
      </c>
      <c r="H2465" t="s">
        <v>13</v>
      </c>
      <c r="I2465" s="10" t="s">
        <v>14</v>
      </c>
      <c r="J2465" s="10" t="s">
        <v>85</v>
      </c>
    </row>
    <row r="2466" spans="1:10" x14ac:dyDescent="0.3">
      <c r="A2466" s="10">
        <v>208195</v>
      </c>
      <c r="B2466" s="20">
        <v>45093</v>
      </c>
      <c r="C2466" s="10" t="s">
        <v>229</v>
      </c>
      <c r="D2466" s="21">
        <v>1000</v>
      </c>
      <c r="E2466" s="10" t="s">
        <v>10</v>
      </c>
      <c r="F2466" s="10" t="s">
        <v>2307</v>
      </c>
      <c r="G2466" s="10" t="s">
        <v>12</v>
      </c>
      <c r="H2466" t="s">
        <v>19</v>
      </c>
      <c r="I2466" s="10" t="s">
        <v>14</v>
      </c>
      <c r="J2466" s="10" t="s">
        <v>230</v>
      </c>
    </row>
    <row r="2467" spans="1:10" x14ac:dyDescent="0.3">
      <c r="A2467" s="10">
        <v>208201</v>
      </c>
      <c r="B2467" s="20">
        <v>45093</v>
      </c>
      <c r="C2467" s="10" t="s">
        <v>791</v>
      </c>
      <c r="D2467" s="21">
        <v>100000</v>
      </c>
      <c r="E2467" s="10" t="s">
        <v>48</v>
      </c>
      <c r="F2467" s="10" t="s">
        <v>2309</v>
      </c>
      <c r="G2467" s="10" t="s">
        <v>12</v>
      </c>
      <c r="H2467" t="s">
        <v>13</v>
      </c>
      <c r="I2467" s="10" t="s">
        <v>14</v>
      </c>
      <c r="J2467" s="10" t="s">
        <v>27</v>
      </c>
    </row>
    <row r="2468" spans="1:10" x14ac:dyDescent="0.3">
      <c r="A2468" s="10">
        <v>208196</v>
      </c>
      <c r="B2468" s="20">
        <v>45093</v>
      </c>
      <c r="C2468" s="10" t="s">
        <v>790</v>
      </c>
      <c r="D2468" s="21">
        <v>5000</v>
      </c>
      <c r="E2468" s="10" t="s">
        <v>10</v>
      </c>
      <c r="F2468" s="10" t="s">
        <v>2309</v>
      </c>
      <c r="G2468" s="10" t="s">
        <v>12</v>
      </c>
      <c r="H2468" t="s">
        <v>13</v>
      </c>
      <c r="I2468" s="10" t="s">
        <v>14</v>
      </c>
      <c r="J2468" s="10" t="s">
        <v>27</v>
      </c>
    </row>
    <row r="2469" spans="1:10" x14ac:dyDescent="0.3">
      <c r="A2469" s="10">
        <v>208197</v>
      </c>
      <c r="B2469" s="20">
        <v>45093</v>
      </c>
      <c r="C2469" s="10" t="s">
        <v>679</v>
      </c>
      <c r="D2469" s="21">
        <v>60000</v>
      </c>
      <c r="E2469" s="10" t="s">
        <v>48</v>
      </c>
      <c r="F2469" s="10" t="s">
        <v>2309</v>
      </c>
      <c r="G2469" s="10" t="s">
        <v>12</v>
      </c>
      <c r="H2469" t="s">
        <v>17</v>
      </c>
      <c r="I2469" s="10" t="s">
        <v>14</v>
      </c>
      <c r="J2469" s="10" t="s">
        <v>27</v>
      </c>
    </row>
    <row r="2470" spans="1:10" x14ac:dyDescent="0.3">
      <c r="A2470" s="10">
        <v>208202</v>
      </c>
      <c r="B2470" s="20">
        <v>45093</v>
      </c>
      <c r="C2470" s="10" t="s">
        <v>791</v>
      </c>
      <c r="D2470" s="21">
        <v>20000</v>
      </c>
      <c r="E2470" s="10" t="s">
        <v>48</v>
      </c>
      <c r="F2470" s="10" t="s">
        <v>2309</v>
      </c>
      <c r="G2470" s="10" t="s">
        <v>12</v>
      </c>
      <c r="H2470" t="s">
        <v>13</v>
      </c>
      <c r="I2470" s="10" t="s">
        <v>14</v>
      </c>
      <c r="J2470" s="10" t="s">
        <v>149</v>
      </c>
    </row>
    <row r="2471" spans="1:10" x14ac:dyDescent="0.3">
      <c r="A2471" s="10">
        <v>208204</v>
      </c>
      <c r="B2471" s="20">
        <v>45093</v>
      </c>
      <c r="C2471" s="10" t="s">
        <v>504</v>
      </c>
      <c r="D2471" s="21">
        <v>2000</v>
      </c>
      <c r="E2471" s="10" t="s">
        <v>10</v>
      </c>
      <c r="F2471" s="10" t="s">
        <v>2311</v>
      </c>
      <c r="G2471" s="10" t="s">
        <v>12</v>
      </c>
      <c r="H2471" t="s">
        <v>17</v>
      </c>
      <c r="I2471" s="10" t="s">
        <v>14</v>
      </c>
      <c r="J2471" s="10" t="s">
        <v>209</v>
      </c>
    </row>
    <row r="2472" spans="1:10" x14ac:dyDescent="0.3">
      <c r="A2472" s="10">
        <v>208194</v>
      </c>
      <c r="B2472" s="20">
        <v>45093</v>
      </c>
      <c r="C2472" s="10" t="s">
        <v>290</v>
      </c>
      <c r="D2472" s="21">
        <v>5000</v>
      </c>
      <c r="E2472" s="10" t="s">
        <v>10</v>
      </c>
      <c r="F2472" s="10" t="s">
        <v>2318</v>
      </c>
      <c r="G2472" s="10" t="s">
        <v>12</v>
      </c>
      <c r="H2472" t="s">
        <v>17</v>
      </c>
      <c r="I2472" s="10" t="s">
        <v>14</v>
      </c>
      <c r="J2472" s="10" t="s">
        <v>177</v>
      </c>
    </row>
    <row r="2473" spans="1:10" x14ac:dyDescent="0.3">
      <c r="A2473" s="10">
        <v>208206</v>
      </c>
      <c r="B2473" s="20">
        <v>45093</v>
      </c>
      <c r="C2473" s="10" t="s">
        <v>504</v>
      </c>
      <c r="D2473" s="21">
        <v>1500</v>
      </c>
      <c r="E2473" s="10" t="s">
        <v>10</v>
      </c>
      <c r="F2473" s="10" t="s">
        <v>2311</v>
      </c>
      <c r="G2473" s="10" t="s">
        <v>12</v>
      </c>
      <c r="H2473" t="s">
        <v>13</v>
      </c>
      <c r="I2473" s="10" t="s">
        <v>14</v>
      </c>
      <c r="J2473" s="10" t="s">
        <v>473</v>
      </c>
    </row>
    <row r="2474" spans="1:10" x14ac:dyDescent="0.3">
      <c r="A2474" s="10">
        <v>208205</v>
      </c>
      <c r="B2474" s="20">
        <v>45093</v>
      </c>
      <c r="C2474" s="10" t="s">
        <v>504</v>
      </c>
      <c r="D2474" s="21">
        <v>500</v>
      </c>
      <c r="E2474" s="10" t="s">
        <v>10</v>
      </c>
      <c r="F2474" s="10" t="s">
        <v>2311</v>
      </c>
      <c r="G2474" s="10" t="s">
        <v>12</v>
      </c>
      <c r="H2474" t="s">
        <v>17</v>
      </c>
      <c r="I2474" s="10" t="s">
        <v>14</v>
      </c>
      <c r="J2474" s="10" t="s">
        <v>473</v>
      </c>
    </row>
    <row r="2475" spans="1:10" x14ac:dyDescent="0.3">
      <c r="A2475" s="10">
        <v>209294</v>
      </c>
      <c r="B2475" s="20">
        <v>45094</v>
      </c>
      <c r="C2475" s="10" t="s">
        <v>792</v>
      </c>
      <c r="D2475" s="21">
        <v>5000</v>
      </c>
      <c r="E2475" s="10" t="s">
        <v>10</v>
      </c>
      <c r="F2475" s="10" t="s">
        <v>2309</v>
      </c>
      <c r="G2475" s="10" t="s">
        <v>12</v>
      </c>
      <c r="H2475" t="s">
        <v>17</v>
      </c>
      <c r="I2475" s="10" t="s">
        <v>14</v>
      </c>
      <c r="J2475" s="10" t="s">
        <v>27</v>
      </c>
    </row>
    <row r="2476" spans="1:10" x14ac:dyDescent="0.3">
      <c r="A2476" s="10">
        <v>208217</v>
      </c>
      <c r="B2476" s="20">
        <v>45094</v>
      </c>
      <c r="C2476" s="10" t="s">
        <v>731</v>
      </c>
      <c r="D2476" s="21">
        <v>100000</v>
      </c>
      <c r="E2476" s="10" t="s">
        <v>48</v>
      </c>
      <c r="F2476" s="10" t="s">
        <v>2309</v>
      </c>
      <c r="G2476" s="10" t="s">
        <v>12</v>
      </c>
      <c r="H2476" t="s">
        <v>13</v>
      </c>
      <c r="I2476" s="10" t="s">
        <v>14</v>
      </c>
      <c r="J2476" s="10" t="s">
        <v>258</v>
      </c>
    </row>
    <row r="2477" spans="1:10" x14ac:dyDescent="0.3">
      <c r="A2477" s="10">
        <v>208216</v>
      </c>
      <c r="B2477" s="20">
        <v>45094</v>
      </c>
      <c r="C2477" s="10" t="s">
        <v>502</v>
      </c>
      <c r="D2477" s="21">
        <v>2000</v>
      </c>
      <c r="E2477" s="10" t="s">
        <v>10</v>
      </c>
      <c r="F2477" s="10" t="s">
        <v>2311</v>
      </c>
      <c r="G2477" s="10" t="s">
        <v>12</v>
      </c>
      <c r="H2477" t="s">
        <v>17</v>
      </c>
      <c r="I2477" s="10" t="s">
        <v>14</v>
      </c>
      <c r="J2477" s="10" t="s">
        <v>491</v>
      </c>
    </row>
    <row r="2478" spans="1:10" x14ac:dyDescent="0.3">
      <c r="A2478" s="10">
        <v>208214</v>
      </c>
      <c r="B2478" s="20">
        <v>45094</v>
      </c>
      <c r="C2478" s="10" t="s">
        <v>502</v>
      </c>
      <c r="D2478" s="21">
        <v>3000</v>
      </c>
      <c r="E2478" s="10" t="s">
        <v>10</v>
      </c>
      <c r="F2478" s="10" t="s">
        <v>2311</v>
      </c>
      <c r="G2478" s="10" t="s">
        <v>12</v>
      </c>
      <c r="H2478" t="s">
        <v>17</v>
      </c>
      <c r="I2478" s="10" t="s">
        <v>14</v>
      </c>
      <c r="J2478" s="10" t="s">
        <v>189</v>
      </c>
    </row>
    <row r="2479" spans="1:10" x14ac:dyDescent="0.3">
      <c r="A2479" s="10">
        <v>208215</v>
      </c>
      <c r="B2479" s="20">
        <v>45094</v>
      </c>
      <c r="C2479" s="10" t="s">
        <v>502</v>
      </c>
      <c r="D2479" s="21">
        <v>2000</v>
      </c>
      <c r="E2479" s="10" t="s">
        <v>10</v>
      </c>
      <c r="F2479" s="10" t="s">
        <v>2311</v>
      </c>
      <c r="G2479" s="10" t="s">
        <v>12</v>
      </c>
      <c r="H2479" t="s">
        <v>17</v>
      </c>
      <c r="I2479" s="10" t="s">
        <v>14</v>
      </c>
      <c r="J2479" s="10" t="s">
        <v>503</v>
      </c>
    </row>
    <row r="2480" spans="1:10" x14ac:dyDescent="0.3">
      <c r="A2480" s="10">
        <v>208225</v>
      </c>
      <c r="B2480" s="20">
        <v>45094</v>
      </c>
      <c r="C2480" s="10" t="s">
        <v>913</v>
      </c>
      <c r="D2480" s="21">
        <v>1500</v>
      </c>
      <c r="E2480" s="10" t="s">
        <v>10</v>
      </c>
      <c r="F2480" s="10" t="s">
        <v>2308</v>
      </c>
      <c r="G2480" s="10" t="s">
        <v>88</v>
      </c>
      <c r="H2480" t="s">
        <v>17</v>
      </c>
      <c r="I2480" s="10" t="s">
        <v>14</v>
      </c>
      <c r="J2480" s="10" t="s">
        <v>876</v>
      </c>
    </row>
    <row r="2481" spans="1:10" x14ac:dyDescent="0.3">
      <c r="A2481" s="10">
        <v>208234</v>
      </c>
      <c r="B2481" s="20">
        <v>45094</v>
      </c>
      <c r="C2481" s="10" t="s">
        <v>231</v>
      </c>
      <c r="D2481" s="21">
        <v>5000</v>
      </c>
      <c r="E2481" s="10" t="s">
        <v>10</v>
      </c>
      <c r="F2481" s="10" t="s">
        <v>2307</v>
      </c>
      <c r="G2481" s="10" t="s">
        <v>12</v>
      </c>
      <c r="H2481" t="s">
        <v>17</v>
      </c>
      <c r="I2481" s="10" t="s">
        <v>14</v>
      </c>
      <c r="J2481" s="10" t="s">
        <v>101</v>
      </c>
    </row>
    <row r="2482" spans="1:10" x14ac:dyDescent="0.3">
      <c r="A2482" s="10">
        <v>208224</v>
      </c>
      <c r="B2482" s="20">
        <v>45094</v>
      </c>
      <c r="C2482" s="10" t="s">
        <v>267</v>
      </c>
      <c r="D2482" s="21">
        <v>1500</v>
      </c>
      <c r="E2482" s="10" t="s">
        <v>10</v>
      </c>
      <c r="F2482" s="10" t="s">
        <v>2317</v>
      </c>
      <c r="G2482" s="10" t="s">
        <v>88</v>
      </c>
      <c r="H2482" t="s">
        <v>17</v>
      </c>
      <c r="I2482" s="10" t="s">
        <v>14</v>
      </c>
      <c r="J2482" s="10" t="s">
        <v>63</v>
      </c>
    </row>
    <row r="2483" spans="1:10" x14ac:dyDescent="0.3">
      <c r="A2483" s="10">
        <v>208218</v>
      </c>
      <c r="B2483" s="20">
        <v>45094</v>
      </c>
      <c r="C2483" s="10" t="s">
        <v>731</v>
      </c>
      <c r="D2483" s="21">
        <v>25000</v>
      </c>
      <c r="E2483" s="10" t="s">
        <v>48</v>
      </c>
      <c r="F2483" s="10" t="s">
        <v>2309</v>
      </c>
      <c r="G2483" s="10" t="s">
        <v>12</v>
      </c>
      <c r="H2483" t="s">
        <v>17</v>
      </c>
      <c r="I2483" s="10" t="s">
        <v>14</v>
      </c>
      <c r="J2483" s="10" t="s">
        <v>27</v>
      </c>
    </row>
    <row r="2484" spans="1:10" x14ac:dyDescent="0.3">
      <c r="A2484" s="10">
        <v>208223</v>
      </c>
      <c r="B2484" s="20">
        <v>45094</v>
      </c>
      <c r="C2484" s="10" t="s">
        <v>267</v>
      </c>
      <c r="D2484" s="21">
        <v>1500</v>
      </c>
      <c r="E2484" s="10" t="s">
        <v>10</v>
      </c>
      <c r="F2484" s="10" t="s">
        <v>2317</v>
      </c>
      <c r="G2484" s="10" t="s">
        <v>88</v>
      </c>
      <c r="H2484" t="s">
        <v>17</v>
      </c>
      <c r="I2484" s="10" t="s">
        <v>14</v>
      </c>
      <c r="J2484" s="10" t="s">
        <v>814</v>
      </c>
    </row>
    <row r="2485" spans="1:10" x14ac:dyDescent="0.3">
      <c r="A2485" s="10">
        <v>208213</v>
      </c>
      <c r="B2485" s="20">
        <v>45094</v>
      </c>
      <c r="C2485" s="10" t="s">
        <v>500</v>
      </c>
      <c r="D2485" s="21">
        <v>3500</v>
      </c>
      <c r="E2485" s="10" t="s">
        <v>10</v>
      </c>
      <c r="F2485" s="10" t="s">
        <v>2311</v>
      </c>
      <c r="G2485" s="10" t="s">
        <v>12</v>
      </c>
      <c r="H2485" t="s">
        <v>17</v>
      </c>
      <c r="I2485" s="10" t="s">
        <v>14</v>
      </c>
      <c r="J2485" s="10" t="s">
        <v>209</v>
      </c>
    </row>
    <row r="2486" spans="1:10" x14ac:dyDescent="0.3">
      <c r="A2486" s="10">
        <v>208235</v>
      </c>
      <c r="B2486" s="20">
        <v>45094</v>
      </c>
      <c r="C2486" s="10" t="s">
        <v>231</v>
      </c>
      <c r="D2486" s="21">
        <v>4000</v>
      </c>
      <c r="E2486" s="10" t="s">
        <v>10</v>
      </c>
      <c r="F2486" s="10" t="s">
        <v>2307</v>
      </c>
      <c r="G2486" s="10" t="s">
        <v>12</v>
      </c>
      <c r="H2486" t="s">
        <v>17</v>
      </c>
      <c r="I2486" s="10" t="s">
        <v>14</v>
      </c>
      <c r="J2486" s="10" t="s">
        <v>209</v>
      </c>
    </row>
    <row r="2487" spans="1:10" x14ac:dyDescent="0.3">
      <c r="A2487" s="10">
        <v>208219</v>
      </c>
      <c r="B2487" s="20">
        <v>45094</v>
      </c>
      <c r="C2487" s="10" t="s">
        <v>276</v>
      </c>
      <c r="D2487" s="21">
        <v>2000</v>
      </c>
      <c r="E2487" s="10" t="s">
        <v>10</v>
      </c>
      <c r="F2487" s="10" t="s">
        <v>2318</v>
      </c>
      <c r="G2487" s="10" t="s">
        <v>12</v>
      </c>
      <c r="H2487" t="s">
        <v>17</v>
      </c>
      <c r="I2487" s="10" t="s">
        <v>14</v>
      </c>
      <c r="J2487" s="10" t="s">
        <v>24</v>
      </c>
    </row>
    <row r="2488" spans="1:10" x14ac:dyDescent="0.3">
      <c r="A2488" s="10">
        <v>208232</v>
      </c>
      <c r="B2488" s="20">
        <v>45094</v>
      </c>
      <c r="C2488" s="10" t="s">
        <v>234</v>
      </c>
      <c r="D2488" s="21">
        <v>5000</v>
      </c>
      <c r="E2488" s="10" t="s">
        <v>10</v>
      </c>
      <c r="F2488" s="10" t="s">
        <v>2307</v>
      </c>
      <c r="G2488" s="10" t="s">
        <v>12</v>
      </c>
      <c r="H2488" t="s">
        <v>17</v>
      </c>
      <c r="I2488" s="10" t="s">
        <v>14</v>
      </c>
      <c r="J2488" s="10" t="s">
        <v>213</v>
      </c>
    </row>
    <row r="2489" spans="1:10" x14ac:dyDescent="0.3">
      <c r="A2489" s="10">
        <v>208228</v>
      </c>
      <c r="B2489" s="20">
        <v>45094</v>
      </c>
      <c r="C2489" s="10" t="s">
        <v>232</v>
      </c>
      <c r="D2489" s="21">
        <v>2500</v>
      </c>
      <c r="E2489" s="10" t="s">
        <v>10</v>
      </c>
      <c r="F2489" s="10" t="s">
        <v>2307</v>
      </c>
      <c r="G2489" s="10" t="s">
        <v>12</v>
      </c>
      <c r="H2489" t="s">
        <v>17</v>
      </c>
      <c r="I2489" s="10" t="s">
        <v>14</v>
      </c>
      <c r="J2489" s="10" t="s">
        <v>233</v>
      </c>
    </row>
    <row r="2490" spans="1:10" x14ac:dyDescent="0.3">
      <c r="A2490" s="10">
        <v>208231</v>
      </c>
      <c r="B2490" s="20">
        <v>45094</v>
      </c>
      <c r="C2490" s="10" t="s">
        <v>234</v>
      </c>
      <c r="D2490" s="21">
        <v>5000</v>
      </c>
      <c r="E2490" s="10" t="s">
        <v>10</v>
      </c>
      <c r="F2490" s="10" t="s">
        <v>2307</v>
      </c>
      <c r="G2490" s="10" t="s">
        <v>12</v>
      </c>
      <c r="H2490" t="s">
        <v>17</v>
      </c>
      <c r="I2490" s="10" t="s">
        <v>14</v>
      </c>
      <c r="J2490" s="10" t="s">
        <v>85</v>
      </c>
    </row>
    <row r="2491" spans="1:10" x14ac:dyDescent="0.3">
      <c r="A2491" s="10">
        <v>208222</v>
      </c>
      <c r="B2491" s="20">
        <v>45094</v>
      </c>
      <c r="C2491" s="10" t="s">
        <v>282</v>
      </c>
      <c r="D2491" s="21">
        <v>50000</v>
      </c>
      <c r="E2491" s="10" t="s">
        <v>48</v>
      </c>
      <c r="F2491" s="10" t="s">
        <v>2318</v>
      </c>
      <c r="G2491" s="10" t="s">
        <v>12</v>
      </c>
      <c r="H2491" t="s">
        <v>17</v>
      </c>
      <c r="I2491" s="10" t="s">
        <v>14</v>
      </c>
      <c r="J2491" s="10" t="s">
        <v>85</v>
      </c>
    </row>
    <row r="2492" spans="1:10" x14ac:dyDescent="0.3">
      <c r="A2492" s="10">
        <v>208230</v>
      </c>
      <c r="B2492" s="20">
        <v>45094</v>
      </c>
      <c r="C2492" s="10" t="s">
        <v>457</v>
      </c>
      <c r="D2492" s="21">
        <v>3000</v>
      </c>
      <c r="E2492" s="10" t="s">
        <v>10</v>
      </c>
      <c r="F2492" s="10" t="s">
        <v>2329</v>
      </c>
      <c r="G2492" s="10" t="s">
        <v>12</v>
      </c>
      <c r="H2492" t="s">
        <v>17</v>
      </c>
      <c r="I2492" s="10" t="s">
        <v>14</v>
      </c>
      <c r="J2492" s="10" t="s">
        <v>222</v>
      </c>
    </row>
    <row r="2493" spans="1:10" x14ac:dyDescent="0.3">
      <c r="A2493" s="10">
        <v>208212</v>
      </c>
      <c r="B2493" s="20">
        <v>45094</v>
      </c>
      <c r="C2493" s="10" t="s">
        <v>500</v>
      </c>
      <c r="D2493" s="21">
        <v>3500</v>
      </c>
      <c r="E2493" s="10" t="s">
        <v>10</v>
      </c>
      <c r="F2493" s="10" t="s">
        <v>2311</v>
      </c>
      <c r="G2493" s="10" t="s">
        <v>12</v>
      </c>
      <c r="H2493" t="s">
        <v>17</v>
      </c>
      <c r="I2493" s="10" t="s">
        <v>14</v>
      </c>
      <c r="J2493" s="10" t="s">
        <v>473</v>
      </c>
    </row>
    <row r="2494" spans="1:10" x14ac:dyDescent="0.3">
      <c r="A2494" s="10">
        <v>208221</v>
      </c>
      <c r="B2494" s="20">
        <v>45094</v>
      </c>
      <c r="C2494" s="10" t="s">
        <v>282</v>
      </c>
      <c r="D2494" s="21">
        <v>50000</v>
      </c>
      <c r="E2494" s="10" t="s">
        <v>48</v>
      </c>
      <c r="F2494" s="10" t="s">
        <v>2318</v>
      </c>
      <c r="G2494" s="10" t="s">
        <v>12</v>
      </c>
      <c r="H2494" t="s">
        <v>17</v>
      </c>
      <c r="I2494" s="10" t="s">
        <v>14</v>
      </c>
      <c r="J2494" s="10" t="s">
        <v>24</v>
      </c>
    </row>
    <row r="2495" spans="1:10" x14ac:dyDescent="0.3">
      <c r="A2495" s="10">
        <v>208229</v>
      </c>
      <c r="B2495" s="20">
        <v>45094</v>
      </c>
      <c r="C2495" s="10" t="s">
        <v>283</v>
      </c>
      <c r="D2495" s="21">
        <v>10000</v>
      </c>
      <c r="E2495" s="10" t="s">
        <v>10</v>
      </c>
      <c r="F2495" s="10" t="s">
        <v>2318</v>
      </c>
      <c r="G2495" s="10" t="s">
        <v>12</v>
      </c>
      <c r="H2495" t="s">
        <v>13</v>
      </c>
      <c r="I2495" s="10" t="s">
        <v>14</v>
      </c>
      <c r="J2495" s="10" t="s">
        <v>24</v>
      </c>
    </row>
    <row r="2496" spans="1:10" x14ac:dyDescent="0.3">
      <c r="A2496" s="10">
        <v>208220</v>
      </c>
      <c r="B2496" s="20">
        <v>45094</v>
      </c>
      <c r="C2496" s="10" t="s">
        <v>263</v>
      </c>
      <c r="D2496" s="21">
        <v>2000</v>
      </c>
      <c r="E2496" s="10" t="s">
        <v>10</v>
      </c>
      <c r="F2496" s="10" t="s">
        <v>2318</v>
      </c>
      <c r="G2496" s="10" t="s">
        <v>12</v>
      </c>
      <c r="H2496" t="s">
        <v>17</v>
      </c>
      <c r="I2496" s="10" t="s">
        <v>14</v>
      </c>
      <c r="J2496" s="10" t="s">
        <v>246</v>
      </c>
    </row>
    <row r="2497" spans="1:10" x14ac:dyDescent="0.3">
      <c r="A2497" s="10">
        <v>208244</v>
      </c>
      <c r="B2497" s="20">
        <v>45096</v>
      </c>
      <c r="C2497" s="10" t="s">
        <v>458</v>
      </c>
      <c r="D2497" s="21">
        <v>5000</v>
      </c>
      <c r="E2497" s="10" t="s">
        <v>10</v>
      </c>
      <c r="F2497" s="10" t="s">
        <v>2329</v>
      </c>
      <c r="G2497" s="10" t="s">
        <v>12</v>
      </c>
      <c r="H2497" t="s">
        <v>17</v>
      </c>
      <c r="I2497" s="10" t="s">
        <v>14</v>
      </c>
      <c r="J2497" s="10" t="s">
        <v>222</v>
      </c>
    </row>
    <row r="2498" spans="1:10" x14ac:dyDescent="0.3">
      <c r="A2498" s="10">
        <v>208243</v>
      </c>
      <c r="B2498" s="20">
        <v>45096</v>
      </c>
      <c r="C2498" s="10" t="s">
        <v>458</v>
      </c>
      <c r="D2498" s="21">
        <v>5000</v>
      </c>
      <c r="E2498" s="10" t="s">
        <v>10</v>
      </c>
      <c r="F2498" s="10" t="s">
        <v>2329</v>
      </c>
      <c r="G2498" s="10" t="s">
        <v>12</v>
      </c>
      <c r="H2498" t="s">
        <v>17</v>
      </c>
      <c r="I2498" s="10" t="s">
        <v>14</v>
      </c>
      <c r="J2498" s="10" t="s">
        <v>432</v>
      </c>
    </row>
    <row r="2499" spans="1:10" x14ac:dyDescent="0.3">
      <c r="A2499" s="10">
        <v>208233</v>
      </c>
      <c r="B2499" s="20">
        <v>45096</v>
      </c>
      <c r="C2499" s="10" t="s">
        <v>501</v>
      </c>
      <c r="D2499" s="21">
        <v>2500</v>
      </c>
      <c r="E2499" s="10" t="s">
        <v>10</v>
      </c>
      <c r="F2499" s="10" t="s">
        <v>2311</v>
      </c>
      <c r="G2499" s="10" t="s">
        <v>12</v>
      </c>
      <c r="H2499" t="s">
        <v>17</v>
      </c>
      <c r="I2499" s="10" t="s">
        <v>14</v>
      </c>
      <c r="J2499" s="10" t="s">
        <v>209</v>
      </c>
    </row>
    <row r="2500" spans="1:10" x14ac:dyDescent="0.3">
      <c r="A2500" s="10">
        <v>208239</v>
      </c>
      <c r="B2500" s="20">
        <v>45096</v>
      </c>
      <c r="C2500" s="10" t="s">
        <v>278</v>
      </c>
      <c r="D2500" s="21">
        <v>2000</v>
      </c>
      <c r="E2500" s="10" t="s">
        <v>10</v>
      </c>
      <c r="F2500" s="10" t="s">
        <v>2318</v>
      </c>
      <c r="G2500" s="10" t="s">
        <v>88</v>
      </c>
      <c r="H2500" t="s">
        <v>17</v>
      </c>
      <c r="I2500" s="10" t="s">
        <v>14</v>
      </c>
      <c r="J2500" s="10" t="s">
        <v>177</v>
      </c>
    </row>
    <row r="2501" spans="1:10" x14ac:dyDescent="0.3">
      <c r="A2501" s="10">
        <v>208240</v>
      </c>
      <c r="B2501" s="20">
        <v>45096</v>
      </c>
      <c r="C2501" s="10" t="s">
        <v>278</v>
      </c>
      <c r="D2501" s="21">
        <v>1000</v>
      </c>
      <c r="E2501" s="10" t="s">
        <v>10</v>
      </c>
      <c r="F2501" s="10" t="s">
        <v>2318</v>
      </c>
      <c r="G2501" s="10" t="s">
        <v>88</v>
      </c>
      <c r="H2501" t="s">
        <v>17</v>
      </c>
      <c r="I2501" s="10" t="s">
        <v>14</v>
      </c>
      <c r="J2501" s="10" t="s">
        <v>284</v>
      </c>
    </row>
    <row r="2502" spans="1:10" x14ac:dyDescent="0.3">
      <c r="A2502" s="10">
        <v>208245</v>
      </c>
      <c r="B2502" s="20">
        <v>45096</v>
      </c>
      <c r="C2502" s="10" t="s">
        <v>458</v>
      </c>
      <c r="D2502" s="21">
        <v>5000</v>
      </c>
      <c r="E2502" s="10" t="s">
        <v>10</v>
      </c>
      <c r="F2502" s="10" t="s">
        <v>2329</v>
      </c>
      <c r="G2502" s="10" t="s">
        <v>12</v>
      </c>
      <c r="H2502" t="s">
        <v>17</v>
      </c>
      <c r="I2502" s="10" t="s">
        <v>14</v>
      </c>
      <c r="J2502" s="10" t="s">
        <v>246</v>
      </c>
    </row>
    <row r="2503" spans="1:10" x14ac:dyDescent="0.3">
      <c r="A2503" s="10">
        <v>208238</v>
      </c>
      <c r="B2503" s="20">
        <v>45096</v>
      </c>
      <c r="C2503" s="10" t="s">
        <v>793</v>
      </c>
      <c r="D2503" s="21">
        <v>2500</v>
      </c>
      <c r="E2503" s="10" t="s">
        <v>10</v>
      </c>
      <c r="F2503" s="10" t="s">
        <v>2309</v>
      </c>
      <c r="G2503" s="10" t="s">
        <v>88</v>
      </c>
      <c r="H2503" t="s">
        <v>17</v>
      </c>
      <c r="I2503" s="10" t="s">
        <v>14</v>
      </c>
      <c r="J2503" s="10" t="s">
        <v>82</v>
      </c>
    </row>
    <row r="2504" spans="1:10" x14ac:dyDescent="0.3">
      <c r="A2504" s="10">
        <v>208242</v>
      </c>
      <c r="B2504" s="20">
        <v>45096</v>
      </c>
      <c r="C2504" s="10" t="s">
        <v>281</v>
      </c>
      <c r="D2504" s="21">
        <v>2000</v>
      </c>
      <c r="E2504" s="10" t="s">
        <v>10</v>
      </c>
      <c r="F2504" s="10" t="s">
        <v>2318</v>
      </c>
      <c r="G2504" s="10" t="s">
        <v>12</v>
      </c>
      <c r="H2504" t="s">
        <v>13</v>
      </c>
      <c r="I2504" s="10" t="s">
        <v>14</v>
      </c>
      <c r="J2504" s="10" t="s">
        <v>246</v>
      </c>
    </row>
    <row r="2505" spans="1:10" x14ac:dyDescent="0.3">
      <c r="A2505" s="10">
        <v>208237</v>
      </c>
      <c r="B2505" s="20">
        <v>45096</v>
      </c>
      <c r="C2505" s="10" t="s">
        <v>793</v>
      </c>
      <c r="D2505" s="21">
        <v>2500</v>
      </c>
      <c r="E2505" s="10" t="s">
        <v>10</v>
      </c>
      <c r="F2505" s="10" t="s">
        <v>2309</v>
      </c>
      <c r="G2505" s="10" t="s">
        <v>88</v>
      </c>
      <c r="H2505" t="s">
        <v>17</v>
      </c>
      <c r="I2505" s="10" t="s">
        <v>14</v>
      </c>
      <c r="J2505" s="10" t="s">
        <v>27</v>
      </c>
    </row>
    <row r="2506" spans="1:10" x14ac:dyDescent="0.3">
      <c r="A2506" s="10">
        <v>208249</v>
      </c>
      <c r="B2506" s="20">
        <v>45096</v>
      </c>
      <c r="C2506" s="10" t="s">
        <v>498</v>
      </c>
      <c r="D2506" s="21">
        <v>15000</v>
      </c>
      <c r="E2506" s="10" t="s">
        <v>48</v>
      </c>
      <c r="F2506" s="10" t="s">
        <v>2311</v>
      </c>
      <c r="G2506" s="10" t="s">
        <v>12</v>
      </c>
      <c r="H2506" t="s">
        <v>17</v>
      </c>
      <c r="I2506" s="10" t="s">
        <v>14</v>
      </c>
      <c r="J2506" s="10" t="s">
        <v>486</v>
      </c>
    </row>
    <row r="2507" spans="1:10" x14ac:dyDescent="0.3">
      <c r="A2507" s="10">
        <v>208246</v>
      </c>
      <c r="B2507" s="20">
        <v>45096</v>
      </c>
      <c r="C2507" s="10" t="s">
        <v>499</v>
      </c>
      <c r="D2507" s="21">
        <v>152500</v>
      </c>
      <c r="E2507" s="10" t="s">
        <v>48</v>
      </c>
      <c r="F2507" s="10" t="s">
        <v>2311</v>
      </c>
      <c r="G2507" s="10" t="s">
        <v>12</v>
      </c>
      <c r="H2507" t="s">
        <v>13</v>
      </c>
      <c r="I2507" s="10" t="s">
        <v>14</v>
      </c>
      <c r="J2507" s="10" t="s">
        <v>209</v>
      </c>
    </row>
    <row r="2508" spans="1:10" x14ac:dyDescent="0.3">
      <c r="A2508" s="10">
        <v>208255</v>
      </c>
      <c r="B2508" s="20">
        <v>45096</v>
      </c>
      <c r="C2508" s="10" t="s">
        <v>238</v>
      </c>
      <c r="D2508" s="21">
        <v>5000</v>
      </c>
      <c r="E2508" s="10" t="s">
        <v>10</v>
      </c>
      <c r="F2508" s="10" t="s">
        <v>2307</v>
      </c>
      <c r="G2508" s="10" t="s">
        <v>12</v>
      </c>
      <c r="H2508" t="s">
        <v>17</v>
      </c>
      <c r="I2508" s="10" t="s">
        <v>14</v>
      </c>
      <c r="J2508" s="10" t="s">
        <v>239</v>
      </c>
    </row>
    <row r="2509" spans="1:10" x14ac:dyDescent="0.3">
      <c r="A2509" s="10">
        <v>208248</v>
      </c>
      <c r="B2509" s="20">
        <v>45096</v>
      </c>
      <c r="C2509" s="10" t="s">
        <v>240</v>
      </c>
      <c r="D2509" s="21">
        <v>2500</v>
      </c>
      <c r="E2509" s="10" t="s">
        <v>10</v>
      </c>
      <c r="F2509" s="10" t="s">
        <v>2307</v>
      </c>
      <c r="G2509" s="10" t="s">
        <v>88</v>
      </c>
      <c r="H2509" t="s">
        <v>17</v>
      </c>
      <c r="I2509" s="10" t="s">
        <v>14</v>
      </c>
      <c r="J2509" s="10" t="s">
        <v>80</v>
      </c>
    </row>
    <row r="2510" spans="1:10" x14ac:dyDescent="0.3">
      <c r="A2510" s="10">
        <v>209289</v>
      </c>
      <c r="B2510" s="20">
        <v>45096</v>
      </c>
      <c r="C2510" s="10" t="s">
        <v>241</v>
      </c>
      <c r="D2510" s="21">
        <v>1000</v>
      </c>
      <c r="E2510" s="10" t="s">
        <v>10</v>
      </c>
      <c r="F2510" s="10" t="s">
        <v>2307</v>
      </c>
      <c r="G2510" s="10" t="s">
        <v>12</v>
      </c>
      <c r="H2510" t="s">
        <v>17</v>
      </c>
      <c r="I2510" s="10" t="s">
        <v>14</v>
      </c>
      <c r="J2510" s="10" t="s">
        <v>22</v>
      </c>
    </row>
    <row r="2511" spans="1:10" x14ac:dyDescent="0.3">
      <c r="A2511" s="10">
        <v>208253</v>
      </c>
      <c r="B2511" s="20">
        <v>45096</v>
      </c>
      <c r="C2511" s="10" t="s">
        <v>235</v>
      </c>
      <c r="D2511" s="21">
        <v>2500</v>
      </c>
      <c r="E2511" s="10" t="s">
        <v>10</v>
      </c>
      <c r="F2511" s="10" t="s">
        <v>2307</v>
      </c>
      <c r="G2511" s="10" t="s">
        <v>12</v>
      </c>
      <c r="H2511" t="s">
        <v>17</v>
      </c>
      <c r="I2511" s="10" t="s">
        <v>14</v>
      </c>
      <c r="J2511" s="10" t="s">
        <v>236</v>
      </c>
    </row>
    <row r="2512" spans="1:10" x14ac:dyDescent="0.3">
      <c r="A2512" s="10">
        <v>208252</v>
      </c>
      <c r="B2512" s="20">
        <v>45096</v>
      </c>
      <c r="C2512" s="10" t="s">
        <v>235</v>
      </c>
      <c r="D2512" s="21">
        <v>2500</v>
      </c>
      <c r="E2512" s="10" t="s">
        <v>10</v>
      </c>
      <c r="F2512" s="10" t="s">
        <v>2307</v>
      </c>
      <c r="G2512" s="10" t="s">
        <v>12</v>
      </c>
      <c r="H2512" t="s">
        <v>17</v>
      </c>
      <c r="I2512" s="10" t="s">
        <v>14</v>
      </c>
      <c r="J2512" s="10" t="s">
        <v>57</v>
      </c>
    </row>
    <row r="2513" spans="1:10" x14ac:dyDescent="0.3">
      <c r="A2513" s="10">
        <v>208254</v>
      </c>
      <c r="B2513" s="20">
        <v>45096</v>
      </c>
      <c r="C2513" s="10" t="s">
        <v>235</v>
      </c>
      <c r="D2513" s="21">
        <v>2500</v>
      </c>
      <c r="E2513" s="10" t="s">
        <v>10</v>
      </c>
      <c r="F2513" s="10" t="s">
        <v>2307</v>
      </c>
      <c r="G2513" s="10" t="s">
        <v>12</v>
      </c>
      <c r="H2513" t="s">
        <v>17</v>
      </c>
      <c r="I2513" s="10" t="s">
        <v>14</v>
      </c>
      <c r="J2513" s="10" t="s">
        <v>237</v>
      </c>
    </row>
    <row r="2514" spans="1:10" x14ac:dyDescent="0.3">
      <c r="A2514" s="10">
        <v>208251</v>
      </c>
      <c r="B2514" s="20">
        <v>45096</v>
      </c>
      <c r="C2514" s="10" t="s">
        <v>235</v>
      </c>
      <c r="D2514" s="21">
        <v>2500</v>
      </c>
      <c r="E2514" s="10" t="s">
        <v>10</v>
      </c>
      <c r="F2514" s="10" t="s">
        <v>2307</v>
      </c>
      <c r="G2514" s="10" t="s">
        <v>12</v>
      </c>
      <c r="H2514" t="s">
        <v>17</v>
      </c>
      <c r="I2514" s="10" t="s">
        <v>14</v>
      </c>
      <c r="J2514" s="10" t="s">
        <v>244</v>
      </c>
    </row>
    <row r="2515" spans="1:10" x14ac:dyDescent="0.3">
      <c r="A2515" s="10">
        <v>208236</v>
      </c>
      <c r="B2515" s="20">
        <v>45096</v>
      </c>
      <c r="C2515" s="10" t="s">
        <v>280</v>
      </c>
      <c r="D2515" s="21">
        <v>5000</v>
      </c>
      <c r="E2515" s="10" t="s">
        <v>10</v>
      </c>
      <c r="F2515" s="10" t="s">
        <v>2318</v>
      </c>
      <c r="G2515" s="10" t="s">
        <v>12</v>
      </c>
      <c r="H2515" t="s">
        <v>13</v>
      </c>
      <c r="I2515" s="10" t="s">
        <v>14</v>
      </c>
      <c r="J2515" s="10" t="s">
        <v>85</v>
      </c>
    </row>
    <row r="2516" spans="1:10" x14ac:dyDescent="0.3">
      <c r="A2516" s="10">
        <v>208241</v>
      </c>
      <c r="B2516" s="20">
        <v>45096</v>
      </c>
      <c r="C2516" s="10" t="s">
        <v>278</v>
      </c>
      <c r="D2516" s="21">
        <v>2000</v>
      </c>
      <c r="E2516" s="10" t="s">
        <v>10</v>
      </c>
      <c r="F2516" s="10" t="s">
        <v>2318</v>
      </c>
      <c r="G2516" s="10" t="s">
        <v>88</v>
      </c>
      <c r="H2516" t="s">
        <v>17</v>
      </c>
      <c r="I2516" s="10" t="s">
        <v>14</v>
      </c>
      <c r="J2516" s="10" t="s">
        <v>85</v>
      </c>
    </row>
    <row r="2517" spans="1:10" x14ac:dyDescent="0.3">
      <c r="A2517" s="10">
        <v>209290</v>
      </c>
      <c r="B2517" s="20">
        <v>45096</v>
      </c>
      <c r="C2517" s="10" t="s">
        <v>241</v>
      </c>
      <c r="D2517" s="21">
        <v>2000</v>
      </c>
      <c r="E2517" s="10" t="s">
        <v>10</v>
      </c>
      <c r="F2517" s="10" t="s">
        <v>2307</v>
      </c>
      <c r="G2517" s="10" t="s">
        <v>12</v>
      </c>
      <c r="H2517" t="s">
        <v>13</v>
      </c>
      <c r="I2517" s="10" t="s">
        <v>14</v>
      </c>
      <c r="J2517" s="10" t="s">
        <v>22</v>
      </c>
    </row>
    <row r="2518" spans="1:10" x14ac:dyDescent="0.3">
      <c r="A2518" s="10">
        <v>208247</v>
      </c>
      <c r="B2518" s="20">
        <v>45096</v>
      </c>
      <c r="C2518" s="10" t="s">
        <v>240</v>
      </c>
      <c r="D2518" s="21">
        <v>2500</v>
      </c>
      <c r="E2518" s="10" t="s">
        <v>10</v>
      </c>
      <c r="F2518" s="10" t="s">
        <v>2307</v>
      </c>
      <c r="G2518" s="10" t="s">
        <v>88</v>
      </c>
      <c r="H2518" t="s">
        <v>17</v>
      </c>
      <c r="I2518" s="10" t="s">
        <v>14</v>
      </c>
      <c r="J2518" s="10" t="s">
        <v>174</v>
      </c>
    </row>
    <row r="2519" spans="1:10" x14ac:dyDescent="0.3">
      <c r="A2519" s="10">
        <v>208250</v>
      </c>
      <c r="B2519" s="20">
        <v>45096</v>
      </c>
      <c r="C2519" s="10" t="s">
        <v>242</v>
      </c>
      <c r="D2519" s="21">
        <v>1500</v>
      </c>
      <c r="E2519" s="10" t="s">
        <v>10</v>
      </c>
      <c r="F2519" s="10" t="s">
        <v>2307</v>
      </c>
      <c r="G2519" s="10" t="s">
        <v>12</v>
      </c>
      <c r="H2519" t="s">
        <v>17</v>
      </c>
      <c r="I2519" s="10" t="s">
        <v>14</v>
      </c>
      <c r="J2519" s="10" t="s">
        <v>243</v>
      </c>
    </row>
    <row r="2520" spans="1:10" x14ac:dyDescent="0.3">
      <c r="A2520" s="10">
        <v>208269</v>
      </c>
      <c r="B2520" s="20">
        <v>45097</v>
      </c>
      <c r="C2520" s="10" t="s">
        <v>819</v>
      </c>
      <c r="D2520" s="21">
        <v>50000</v>
      </c>
      <c r="E2520" s="10" t="s">
        <v>48</v>
      </c>
      <c r="F2520" s="10" t="s">
        <v>2317</v>
      </c>
      <c r="G2520" s="10" t="s">
        <v>12</v>
      </c>
      <c r="H2520" t="s">
        <v>17</v>
      </c>
      <c r="I2520" s="10" t="s">
        <v>14</v>
      </c>
      <c r="J2520" s="10" t="s">
        <v>814</v>
      </c>
    </row>
    <row r="2521" spans="1:10" x14ac:dyDescent="0.3">
      <c r="A2521" s="10">
        <v>208265</v>
      </c>
      <c r="B2521" s="20">
        <v>45097</v>
      </c>
      <c r="C2521" s="10" t="s">
        <v>785</v>
      </c>
      <c r="D2521" s="21">
        <v>100000</v>
      </c>
      <c r="E2521" s="10" t="s">
        <v>48</v>
      </c>
      <c r="F2521" s="10" t="s">
        <v>2309</v>
      </c>
      <c r="G2521" s="10" t="s">
        <v>12</v>
      </c>
      <c r="H2521" t="s">
        <v>17</v>
      </c>
      <c r="I2521" s="10" t="s">
        <v>14</v>
      </c>
      <c r="J2521" s="10" t="s">
        <v>258</v>
      </c>
    </row>
    <row r="2522" spans="1:10" x14ac:dyDescent="0.3">
      <c r="A2522" s="10">
        <v>208263</v>
      </c>
      <c r="B2522" s="20">
        <v>45097</v>
      </c>
      <c r="C2522" s="10" t="s">
        <v>796</v>
      </c>
      <c r="D2522" s="21">
        <v>3000</v>
      </c>
      <c r="E2522" s="10" t="s">
        <v>10</v>
      </c>
      <c r="F2522" s="10" t="s">
        <v>2309</v>
      </c>
      <c r="G2522" s="10" t="s">
        <v>12</v>
      </c>
      <c r="H2522" t="s">
        <v>17</v>
      </c>
      <c r="I2522" s="10" t="s">
        <v>14</v>
      </c>
      <c r="J2522" s="10" t="s">
        <v>27</v>
      </c>
    </row>
    <row r="2523" spans="1:10" x14ac:dyDescent="0.3">
      <c r="A2523" s="10">
        <v>208270</v>
      </c>
      <c r="B2523" s="20">
        <v>45097</v>
      </c>
      <c r="C2523" s="10" t="s">
        <v>819</v>
      </c>
      <c r="D2523" s="21">
        <v>100000</v>
      </c>
      <c r="E2523" s="10" t="s">
        <v>48</v>
      </c>
      <c r="F2523" s="10" t="s">
        <v>2317</v>
      </c>
      <c r="G2523" s="10" t="s">
        <v>12</v>
      </c>
      <c r="H2523" t="s">
        <v>17</v>
      </c>
      <c r="I2523" s="10" t="s">
        <v>14</v>
      </c>
      <c r="J2523" s="10" t="s">
        <v>820</v>
      </c>
    </row>
    <row r="2524" spans="1:10" x14ac:dyDescent="0.3">
      <c r="A2524" s="10">
        <v>208260</v>
      </c>
      <c r="B2524" s="20">
        <v>45097</v>
      </c>
      <c r="C2524" s="10" t="s">
        <v>822</v>
      </c>
      <c r="D2524" s="21">
        <v>5000</v>
      </c>
      <c r="E2524" s="10" t="s">
        <v>48</v>
      </c>
      <c r="F2524" s="10" t="s">
        <v>2317</v>
      </c>
      <c r="G2524" s="10" t="s">
        <v>12</v>
      </c>
      <c r="H2524" t="s">
        <v>13</v>
      </c>
      <c r="I2524" s="10" t="s">
        <v>14</v>
      </c>
      <c r="J2524" s="10" t="s">
        <v>63</v>
      </c>
    </row>
    <row r="2525" spans="1:10" x14ac:dyDescent="0.3">
      <c r="A2525" s="10">
        <v>208261</v>
      </c>
      <c r="B2525" s="20">
        <v>45097</v>
      </c>
      <c r="C2525" s="10" t="s">
        <v>822</v>
      </c>
      <c r="D2525" s="21">
        <v>25000</v>
      </c>
      <c r="E2525" s="10" t="s">
        <v>48</v>
      </c>
      <c r="F2525" s="10" t="s">
        <v>2317</v>
      </c>
      <c r="G2525" s="10" t="s">
        <v>12</v>
      </c>
      <c r="H2525" t="s">
        <v>13</v>
      </c>
      <c r="I2525" s="10" t="s">
        <v>14</v>
      </c>
      <c r="J2525" s="10" t="s">
        <v>814</v>
      </c>
    </row>
    <row r="2526" spans="1:10" x14ac:dyDescent="0.3">
      <c r="A2526" s="10">
        <v>208271</v>
      </c>
      <c r="B2526" s="20">
        <v>45097</v>
      </c>
      <c r="C2526" s="10" t="s">
        <v>819</v>
      </c>
      <c r="D2526" s="21">
        <v>50000</v>
      </c>
      <c r="E2526" s="10" t="s">
        <v>48</v>
      </c>
      <c r="F2526" s="10" t="s">
        <v>2317</v>
      </c>
      <c r="G2526" s="10" t="s">
        <v>12</v>
      </c>
      <c r="H2526" t="s">
        <v>17</v>
      </c>
      <c r="I2526" s="10" t="s">
        <v>14</v>
      </c>
      <c r="J2526" s="10" t="s">
        <v>821</v>
      </c>
    </row>
    <row r="2527" spans="1:10" x14ac:dyDescent="0.3">
      <c r="A2527" s="10">
        <v>208262</v>
      </c>
      <c r="B2527" s="20">
        <v>45097</v>
      </c>
      <c r="C2527" s="10" t="s">
        <v>796</v>
      </c>
      <c r="D2527" s="21">
        <v>12000</v>
      </c>
      <c r="E2527" s="10" t="s">
        <v>48</v>
      </c>
      <c r="F2527" s="10" t="s">
        <v>2309</v>
      </c>
      <c r="G2527" s="10" t="s">
        <v>12</v>
      </c>
      <c r="H2527" t="s">
        <v>17</v>
      </c>
      <c r="I2527" s="10" t="s">
        <v>14</v>
      </c>
      <c r="J2527" s="10" t="s">
        <v>27</v>
      </c>
    </row>
    <row r="2528" spans="1:10" x14ac:dyDescent="0.3">
      <c r="A2528" s="10">
        <v>208259</v>
      </c>
      <c r="B2528" s="20">
        <v>45097</v>
      </c>
      <c r="C2528" s="10" t="s">
        <v>279</v>
      </c>
      <c r="D2528" s="21">
        <v>10000</v>
      </c>
      <c r="E2528" s="10" t="s">
        <v>10</v>
      </c>
      <c r="F2528" s="10" t="s">
        <v>2318</v>
      </c>
      <c r="G2528" s="10" t="s">
        <v>12</v>
      </c>
      <c r="H2528" t="s">
        <v>17</v>
      </c>
      <c r="I2528" s="10" t="s">
        <v>14</v>
      </c>
      <c r="J2528" s="10" t="s">
        <v>246</v>
      </c>
    </row>
    <row r="2529" spans="1:10" x14ac:dyDescent="0.3">
      <c r="A2529" s="10">
        <v>208256</v>
      </c>
      <c r="B2529" s="20">
        <v>45097</v>
      </c>
      <c r="C2529" s="10" t="s">
        <v>459</v>
      </c>
      <c r="D2529" s="21">
        <v>3000</v>
      </c>
      <c r="E2529" s="10" t="s">
        <v>10</v>
      </c>
      <c r="F2529" s="10" t="s">
        <v>2329</v>
      </c>
      <c r="G2529" s="10" t="s">
        <v>12</v>
      </c>
      <c r="H2529" t="s">
        <v>17</v>
      </c>
      <c r="I2529" s="10" t="s">
        <v>14</v>
      </c>
      <c r="J2529" s="10" t="s">
        <v>246</v>
      </c>
    </row>
    <row r="2530" spans="1:10" x14ac:dyDescent="0.3">
      <c r="A2530" s="10">
        <v>208258</v>
      </c>
      <c r="B2530" s="20">
        <v>45097</v>
      </c>
      <c r="C2530" s="10" t="s">
        <v>274</v>
      </c>
      <c r="D2530" s="21">
        <v>10000</v>
      </c>
      <c r="E2530" s="10" t="s">
        <v>10</v>
      </c>
      <c r="F2530" s="10" t="s">
        <v>2318</v>
      </c>
      <c r="G2530" s="10" t="s">
        <v>12</v>
      </c>
      <c r="H2530" t="s">
        <v>17</v>
      </c>
      <c r="I2530" s="10" t="s">
        <v>14</v>
      </c>
      <c r="J2530" s="10" t="s">
        <v>85</v>
      </c>
    </row>
    <row r="2531" spans="1:10" x14ac:dyDescent="0.3">
      <c r="A2531" s="10">
        <v>209275</v>
      </c>
      <c r="B2531" s="20">
        <v>45097</v>
      </c>
      <c r="C2531" s="10" t="s">
        <v>245</v>
      </c>
      <c r="D2531" s="21">
        <v>4000</v>
      </c>
      <c r="E2531" s="10" t="s">
        <v>10</v>
      </c>
      <c r="F2531" s="10" t="s">
        <v>2307</v>
      </c>
      <c r="G2531" s="10" t="s">
        <v>12</v>
      </c>
      <c r="H2531" t="s">
        <v>17</v>
      </c>
      <c r="I2531" s="10" t="s">
        <v>14</v>
      </c>
      <c r="J2531" s="10" t="s">
        <v>246</v>
      </c>
    </row>
    <row r="2532" spans="1:10" x14ac:dyDescent="0.3">
      <c r="A2532" s="10">
        <v>208257</v>
      </c>
      <c r="B2532" s="20">
        <v>45097</v>
      </c>
      <c r="C2532" s="10" t="s">
        <v>459</v>
      </c>
      <c r="D2532" s="21">
        <v>20000</v>
      </c>
      <c r="E2532" s="10" t="s">
        <v>48</v>
      </c>
      <c r="F2532" s="10" t="s">
        <v>2329</v>
      </c>
      <c r="G2532" s="10" t="s">
        <v>12</v>
      </c>
      <c r="H2532" t="s">
        <v>17</v>
      </c>
      <c r="I2532" s="10" t="s">
        <v>14</v>
      </c>
      <c r="J2532" s="10" t="s">
        <v>432</v>
      </c>
    </row>
    <row r="2533" spans="1:10" x14ac:dyDescent="0.3">
      <c r="A2533" s="10">
        <v>208266</v>
      </c>
      <c r="B2533" s="20">
        <v>45097</v>
      </c>
      <c r="C2533" s="10" t="s">
        <v>785</v>
      </c>
      <c r="D2533" s="21">
        <v>100000</v>
      </c>
      <c r="E2533" s="10" t="s">
        <v>48</v>
      </c>
      <c r="F2533" s="10" t="s">
        <v>2309</v>
      </c>
      <c r="G2533" s="10" t="s">
        <v>12</v>
      </c>
      <c r="H2533" t="s">
        <v>17</v>
      </c>
      <c r="I2533" s="10" t="s">
        <v>14</v>
      </c>
      <c r="J2533" s="10" t="s">
        <v>409</v>
      </c>
    </row>
    <row r="2534" spans="1:10" x14ac:dyDescent="0.3">
      <c r="A2534" s="10">
        <v>208264</v>
      </c>
      <c r="B2534" s="20">
        <v>45097</v>
      </c>
      <c r="C2534" s="10" t="s">
        <v>795</v>
      </c>
      <c r="D2534" s="21">
        <v>45000</v>
      </c>
      <c r="E2534" s="10" t="s">
        <v>48</v>
      </c>
      <c r="F2534" s="10" t="s">
        <v>2309</v>
      </c>
      <c r="G2534" s="10" t="s">
        <v>12</v>
      </c>
      <c r="H2534" t="s">
        <v>13</v>
      </c>
      <c r="I2534" s="10" t="s">
        <v>14</v>
      </c>
      <c r="J2534" s="10" t="s">
        <v>82</v>
      </c>
    </row>
    <row r="2535" spans="1:10" x14ac:dyDescent="0.3">
      <c r="A2535" s="10">
        <v>208267</v>
      </c>
      <c r="B2535" s="20">
        <v>45097</v>
      </c>
      <c r="C2535" s="10" t="s">
        <v>492</v>
      </c>
      <c r="D2535" s="21">
        <v>5000</v>
      </c>
      <c r="E2535" s="10" t="s">
        <v>10</v>
      </c>
      <c r="F2535" s="10" t="s">
        <v>2311</v>
      </c>
      <c r="G2535" s="10" t="s">
        <v>12</v>
      </c>
      <c r="H2535" t="s">
        <v>19</v>
      </c>
      <c r="I2535" s="10" t="s">
        <v>14</v>
      </c>
      <c r="J2535" s="10" t="s">
        <v>134</v>
      </c>
    </row>
    <row r="2536" spans="1:10" x14ac:dyDescent="0.3">
      <c r="A2536" s="10">
        <v>208268</v>
      </c>
      <c r="B2536" s="20">
        <v>45097</v>
      </c>
      <c r="C2536" s="10" t="s">
        <v>493</v>
      </c>
      <c r="D2536" s="21">
        <v>5000</v>
      </c>
      <c r="E2536" s="10" t="s">
        <v>10</v>
      </c>
      <c r="F2536" s="10" t="s">
        <v>2311</v>
      </c>
      <c r="G2536" s="10" t="s">
        <v>12</v>
      </c>
      <c r="H2536" t="s">
        <v>19</v>
      </c>
      <c r="I2536" s="10" t="s">
        <v>14</v>
      </c>
      <c r="J2536" s="10" t="s">
        <v>134</v>
      </c>
    </row>
    <row r="2537" spans="1:10" x14ac:dyDescent="0.3">
      <c r="A2537" s="10">
        <v>209283</v>
      </c>
      <c r="B2537" s="20">
        <v>45098</v>
      </c>
      <c r="C2537" s="10" t="s">
        <v>276</v>
      </c>
      <c r="D2537" s="21">
        <v>2000</v>
      </c>
      <c r="E2537" s="10" t="s">
        <v>10</v>
      </c>
      <c r="F2537" s="10" t="s">
        <v>2318</v>
      </c>
      <c r="G2537" s="10" t="s">
        <v>12</v>
      </c>
      <c r="H2537" t="s">
        <v>17</v>
      </c>
      <c r="I2537" s="10" t="s">
        <v>14</v>
      </c>
      <c r="J2537" s="10" t="s">
        <v>85</v>
      </c>
    </row>
    <row r="2538" spans="1:10" x14ac:dyDescent="0.3">
      <c r="A2538" s="10">
        <v>209269</v>
      </c>
      <c r="B2538" s="20">
        <v>45098</v>
      </c>
      <c r="C2538" s="10" t="s">
        <v>494</v>
      </c>
      <c r="D2538" s="21">
        <v>3000</v>
      </c>
      <c r="E2538" s="10" t="s">
        <v>10</v>
      </c>
      <c r="F2538" s="10" t="s">
        <v>2311</v>
      </c>
      <c r="G2538" s="10" t="s">
        <v>12</v>
      </c>
      <c r="H2538" t="s">
        <v>17</v>
      </c>
      <c r="I2538" s="10" t="s">
        <v>14</v>
      </c>
      <c r="J2538" s="10" t="s">
        <v>209</v>
      </c>
    </row>
    <row r="2539" spans="1:10" x14ac:dyDescent="0.3">
      <c r="A2539" s="10">
        <v>209273</v>
      </c>
      <c r="B2539" s="20">
        <v>45098</v>
      </c>
      <c r="C2539" s="10" t="s">
        <v>638</v>
      </c>
      <c r="D2539" s="21">
        <v>1000</v>
      </c>
      <c r="E2539" s="10" t="s">
        <v>10</v>
      </c>
      <c r="F2539" s="10" t="s">
        <v>2317</v>
      </c>
      <c r="G2539" s="10" t="s">
        <v>88</v>
      </c>
      <c r="H2539" t="s">
        <v>17</v>
      </c>
      <c r="I2539" s="10" t="s">
        <v>14</v>
      </c>
      <c r="J2539" s="10" t="s">
        <v>816</v>
      </c>
    </row>
    <row r="2540" spans="1:10" x14ac:dyDescent="0.3">
      <c r="A2540" s="10">
        <v>209274</v>
      </c>
      <c r="B2540" s="20">
        <v>45098</v>
      </c>
      <c r="C2540" s="10" t="s">
        <v>273</v>
      </c>
      <c r="D2540" s="21">
        <v>50000</v>
      </c>
      <c r="E2540" s="10" t="s">
        <v>48</v>
      </c>
      <c r="F2540" s="10" t="s">
        <v>2318</v>
      </c>
      <c r="G2540" s="10" t="s">
        <v>88</v>
      </c>
      <c r="H2540" t="s">
        <v>17</v>
      </c>
      <c r="I2540" s="10" t="s">
        <v>14</v>
      </c>
      <c r="J2540" s="10" t="s">
        <v>85</v>
      </c>
    </row>
    <row r="2541" spans="1:10" x14ac:dyDescent="0.3">
      <c r="A2541" s="10">
        <v>209282</v>
      </c>
      <c r="B2541" s="20">
        <v>45098</v>
      </c>
      <c r="C2541" s="10" t="s">
        <v>272</v>
      </c>
      <c r="D2541" s="21">
        <v>1000</v>
      </c>
      <c r="E2541" s="10" t="s">
        <v>10</v>
      </c>
      <c r="F2541" s="10" t="s">
        <v>2318</v>
      </c>
      <c r="G2541" s="10" t="s">
        <v>12</v>
      </c>
      <c r="H2541" t="s">
        <v>17</v>
      </c>
      <c r="I2541" s="10" t="s">
        <v>14</v>
      </c>
      <c r="J2541" s="10" t="s">
        <v>85</v>
      </c>
    </row>
    <row r="2542" spans="1:10" x14ac:dyDescent="0.3">
      <c r="A2542" s="10">
        <v>209276</v>
      </c>
      <c r="B2542" s="20">
        <v>45098</v>
      </c>
      <c r="C2542" s="10" t="s">
        <v>247</v>
      </c>
      <c r="D2542" s="21">
        <v>2000</v>
      </c>
      <c r="E2542" s="10" t="s">
        <v>10</v>
      </c>
      <c r="F2542" s="10" t="s">
        <v>2307</v>
      </c>
      <c r="G2542" s="10" t="s">
        <v>88</v>
      </c>
      <c r="H2542" t="s">
        <v>17</v>
      </c>
      <c r="I2542" s="10" t="s">
        <v>14</v>
      </c>
      <c r="J2542" s="10" t="s">
        <v>24</v>
      </c>
    </row>
    <row r="2543" spans="1:10" x14ac:dyDescent="0.3">
      <c r="A2543" s="10">
        <v>209270</v>
      </c>
      <c r="B2543" s="20">
        <v>45098</v>
      </c>
      <c r="C2543" s="10" t="s">
        <v>263</v>
      </c>
      <c r="D2543" s="21">
        <v>100000</v>
      </c>
      <c r="E2543" s="10" t="s">
        <v>48</v>
      </c>
      <c r="F2543" s="10" t="s">
        <v>2318</v>
      </c>
      <c r="G2543" s="10" t="s">
        <v>12</v>
      </c>
      <c r="H2543" t="s">
        <v>13</v>
      </c>
      <c r="I2543" s="10" t="s">
        <v>14</v>
      </c>
      <c r="J2543" s="10" t="s">
        <v>177</v>
      </c>
    </row>
    <row r="2544" spans="1:10" x14ac:dyDescent="0.3">
      <c r="A2544" s="10">
        <v>209272</v>
      </c>
      <c r="B2544" s="20">
        <v>45098</v>
      </c>
      <c r="C2544" s="10" t="s">
        <v>275</v>
      </c>
      <c r="D2544" s="21">
        <v>1000</v>
      </c>
      <c r="E2544" s="10" t="s">
        <v>10</v>
      </c>
      <c r="F2544" s="10" t="s">
        <v>2318</v>
      </c>
      <c r="G2544" s="10" t="s">
        <v>12</v>
      </c>
      <c r="H2544" t="s">
        <v>17</v>
      </c>
      <c r="I2544" s="10" t="s">
        <v>14</v>
      </c>
      <c r="J2544" s="10" t="s">
        <v>177</v>
      </c>
    </row>
    <row r="2545" spans="1:10" x14ac:dyDescent="0.3">
      <c r="A2545" s="10">
        <v>209271</v>
      </c>
      <c r="B2545" s="20">
        <v>45098</v>
      </c>
      <c r="C2545" s="10" t="s">
        <v>273</v>
      </c>
      <c r="D2545" s="21">
        <v>3000</v>
      </c>
      <c r="E2545" s="10" t="s">
        <v>10</v>
      </c>
      <c r="F2545" s="10" t="s">
        <v>2318</v>
      </c>
      <c r="G2545" s="10" t="s">
        <v>88</v>
      </c>
      <c r="H2545" t="s">
        <v>17</v>
      </c>
      <c r="I2545" s="10" t="s">
        <v>14</v>
      </c>
      <c r="J2545" s="10" t="s">
        <v>24</v>
      </c>
    </row>
    <row r="2546" spans="1:10" x14ac:dyDescent="0.3">
      <c r="A2546" s="10">
        <v>209295</v>
      </c>
      <c r="B2546" s="20">
        <v>45099</v>
      </c>
      <c r="C2546" s="10" t="s">
        <v>823</v>
      </c>
      <c r="D2546" s="21">
        <v>10000</v>
      </c>
      <c r="E2546" s="10" t="s">
        <v>48</v>
      </c>
      <c r="F2546" s="10" t="s">
        <v>2317</v>
      </c>
      <c r="G2546" s="10" t="s">
        <v>12</v>
      </c>
      <c r="H2546" t="s">
        <v>17</v>
      </c>
      <c r="I2546" s="10" t="s">
        <v>14</v>
      </c>
      <c r="J2546" s="10" t="s">
        <v>825</v>
      </c>
    </row>
    <row r="2547" spans="1:10" x14ac:dyDescent="0.3">
      <c r="A2547" s="10">
        <v>209293</v>
      </c>
      <c r="B2547" s="20">
        <v>45099</v>
      </c>
      <c r="C2547" s="10" t="s">
        <v>823</v>
      </c>
      <c r="D2547" s="21">
        <v>1500</v>
      </c>
      <c r="E2547" s="10" t="s">
        <v>10</v>
      </c>
      <c r="F2547" s="10" t="s">
        <v>2317</v>
      </c>
      <c r="G2547" s="10" t="s">
        <v>12</v>
      </c>
      <c r="H2547" t="s">
        <v>13</v>
      </c>
      <c r="I2547" s="10" t="s">
        <v>14</v>
      </c>
      <c r="J2547" s="10" t="s">
        <v>824</v>
      </c>
    </row>
    <row r="2548" spans="1:10" x14ac:dyDescent="0.3">
      <c r="A2548" s="10">
        <v>209287</v>
      </c>
      <c r="B2548" s="20">
        <v>45099</v>
      </c>
      <c r="C2548" s="10" t="s">
        <v>817</v>
      </c>
      <c r="D2548" s="21">
        <v>2000</v>
      </c>
      <c r="E2548" s="10" t="s">
        <v>10</v>
      </c>
      <c r="F2548" s="10" t="s">
        <v>2317</v>
      </c>
      <c r="G2548" s="10" t="s">
        <v>12</v>
      </c>
      <c r="H2548" t="s">
        <v>17</v>
      </c>
      <c r="I2548" s="10" t="s">
        <v>14</v>
      </c>
      <c r="J2548" s="10" t="s">
        <v>818</v>
      </c>
    </row>
    <row r="2549" spans="1:10" x14ac:dyDescent="0.3">
      <c r="A2549" s="10">
        <v>209278</v>
      </c>
      <c r="B2549" s="20">
        <v>45099</v>
      </c>
      <c r="C2549" s="10" t="s">
        <v>801</v>
      </c>
      <c r="D2549" s="21">
        <v>100000</v>
      </c>
      <c r="E2549" s="10" t="s">
        <v>48</v>
      </c>
      <c r="F2549" s="10" t="s">
        <v>2308</v>
      </c>
      <c r="G2549" s="10" t="s">
        <v>12</v>
      </c>
      <c r="H2549" t="s">
        <v>17</v>
      </c>
      <c r="I2549" s="10" t="s">
        <v>14</v>
      </c>
      <c r="J2549" s="10" t="s">
        <v>42</v>
      </c>
    </row>
    <row r="2550" spans="1:10" x14ac:dyDescent="0.3">
      <c r="A2550" s="10">
        <v>209279</v>
      </c>
      <c r="B2550" s="20">
        <v>45099</v>
      </c>
      <c r="C2550" s="10" t="s">
        <v>909</v>
      </c>
      <c r="D2550" s="21">
        <v>2000</v>
      </c>
      <c r="E2550" s="10" t="s">
        <v>48</v>
      </c>
      <c r="F2550" s="10" t="s">
        <v>2308</v>
      </c>
      <c r="G2550" s="10" t="s">
        <v>88</v>
      </c>
      <c r="H2550" t="s">
        <v>17</v>
      </c>
      <c r="I2550" s="10" t="s">
        <v>14</v>
      </c>
      <c r="J2550" s="10" t="s">
        <v>905</v>
      </c>
    </row>
    <row r="2551" spans="1:10" x14ac:dyDescent="0.3">
      <c r="A2551" s="10">
        <v>209277</v>
      </c>
      <c r="B2551" s="20">
        <v>45099</v>
      </c>
      <c r="C2551" s="10" t="s">
        <v>909</v>
      </c>
      <c r="D2551" s="21">
        <v>2000</v>
      </c>
      <c r="E2551" s="10" t="s">
        <v>10</v>
      </c>
      <c r="F2551" s="10" t="s">
        <v>2308</v>
      </c>
      <c r="G2551" s="10" t="s">
        <v>88</v>
      </c>
      <c r="H2551" t="s">
        <v>17</v>
      </c>
      <c r="I2551" s="10" t="s">
        <v>14</v>
      </c>
      <c r="J2551" s="10" t="s">
        <v>914</v>
      </c>
    </row>
    <row r="2552" spans="1:10" x14ac:dyDescent="0.3">
      <c r="A2552" s="10">
        <v>209291</v>
      </c>
      <c r="B2552" s="20">
        <v>45099</v>
      </c>
      <c r="C2552" s="10" t="s">
        <v>794</v>
      </c>
      <c r="D2552" s="21">
        <v>5000</v>
      </c>
      <c r="E2552" s="10" t="s">
        <v>10</v>
      </c>
      <c r="F2552" s="10" t="s">
        <v>2309</v>
      </c>
      <c r="G2552" s="10" t="s">
        <v>12</v>
      </c>
      <c r="H2552" t="s">
        <v>17</v>
      </c>
      <c r="I2552" s="10" t="s">
        <v>14</v>
      </c>
      <c r="J2552" s="10" t="s">
        <v>27</v>
      </c>
    </row>
    <row r="2553" spans="1:10" x14ac:dyDescent="0.3">
      <c r="A2553" s="10">
        <v>209285</v>
      </c>
      <c r="B2553" s="20">
        <v>45099</v>
      </c>
      <c r="C2553" s="10" t="s">
        <v>269</v>
      </c>
      <c r="D2553" s="21">
        <v>1000</v>
      </c>
      <c r="E2553" s="10" t="s">
        <v>10</v>
      </c>
      <c r="F2553" s="10" t="s">
        <v>2318</v>
      </c>
      <c r="G2553" s="10" t="s">
        <v>12</v>
      </c>
      <c r="H2553" t="s">
        <v>17</v>
      </c>
      <c r="I2553" s="10" t="s">
        <v>14</v>
      </c>
      <c r="J2553" s="10" t="s">
        <v>271</v>
      </c>
    </row>
    <row r="2554" spans="1:10" x14ac:dyDescent="0.3">
      <c r="A2554" s="10">
        <v>209281</v>
      </c>
      <c r="B2554" s="20">
        <v>45099</v>
      </c>
      <c r="C2554" s="10" t="s">
        <v>460</v>
      </c>
      <c r="D2554" s="21">
        <v>2500</v>
      </c>
      <c r="E2554" s="10" t="s">
        <v>10</v>
      </c>
      <c r="F2554" s="10" t="s">
        <v>2329</v>
      </c>
      <c r="G2554" s="10" t="s">
        <v>88</v>
      </c>
      <c r="H2554" t="s">
        <v>17</v>
      </c>
      <c r="I2554" s="10" t="s">
        <v>14</v>
      </c>
      <c r="J2554" s="10" t="s">
        <v>246</v>
      </c>
    </row>
    <row r="2555" spans="1:10" x14ac:dyDescent="0.3">
      <c r="A2555" s="10">
        <v>209284</v>
      </c>
      <c r="B2555" s="20">
        <v>45099</v>
      </c>
      <c r="C2555" s="10" t="s">
        <v>269</v>
      </c>
      <c r="D2555" s="21">
        <v>1000</v>
      </c>
      <c r="E2555" s="10" t="s">
        <v>10</v>
      </c>
      <c r="F2555" s="10" t="s">
        <v>2318</v>
      </c>
      <c r="G2555" s="10" t="s">
        <v>12</v>
      </c>
      <c r="H2555" t="s">
        <v>13</v>
      </c>
      <c r="I2555" s="10" t="s">
        <v>14</v>
      </c>
      <c r="J2555" s="10" t="s">
        <v>270</v>
      </c>
    </row>
    <row r="2556" spans="1:10" x14ac:dyDescent="0.3">
      <c r="A2556" s="10">
        <v>209296</v>
      </c>
      <c r="B2556" s="20">
        <v>45099</v>
      </c>
      <c r="C2556" s="10" t="s">
        <v>268</v>
      </c>
      <c r="D2556" s="21">
        <v>2000</v>
      </c>
      <c r="E2556" s="10" t="s">
        <v>48</v>
      </c>
      <c r="F2556" s="10" t="s">
        <v>2318</v>
      </c>
      <c r="G2556" s="10" t="s">
        <v>12</v>
      </c>
      <c r="H2556" t="s">
        <v>13</v>
      </c>
      <c r="I2556" s="10" t="s">
        <v>14</v>
      </c>
      <c r="J2556" s="10" t="s">
        <v>85</v>
      </c>
    </row>
    <row r="2557" spans="1:10" x14ac:dyDescent="0.3">
      <c r="A2557" s="10">
        <v>209288</v>
      </c>
      <c r="B2557" s="20">
        <v>45099</v>
      </c>
      <c r="C2557" s="10" t="s">
        <v>497</v>
      </c>
      <c r="D2557" s="21">
        <v>3000</v>
      </c>
      <c r="E2557" s="10" t="s">
        <v>10</v>
      </c>
      <c r="F2557" s="10" t="s">
        <v>2311</v>
      </c>
      <c r="G2557" s="10" t="s">
        <v>12</v>
      </c>
      <c r="H2557" t="s">
        <v>17</v>
      </c>
      <c r="I2557" s="10" t="s">
        <v>14</v>
      </c>
      <c r="J2557" s="10" t="s">
        <v>473</v>
      </c>
    </row>
    <row r="2558" spans="1:10" x14ac:dyDescent="0.3">
      <c r="A2558" s="10">
        <v>209292</v>
      </c>
      <c r="B2558" s="20">
        <v>45099</v>
      </c>
      <c r="C2558" s="10" t="s">
        <v>794</v>
      </c>
      <c r="D2558" s="21">
        <v>5000</v>
      </c>
      <c r="E2558" s="10" t="s">
        <v>10</v>
      </c>
      <c r="F2558" s="10" t="s">
        <v>2309</v>
      </c>
      <c r="G2558" s="10" t="s">
        <v>12</v>
      </c>
      <c r="H2558" t="s">
        <v>17</v>
      </c>
      <c r="I2558" s="10" t="s">
        <v>14</v>
      </c>
      <c r="J2558" s="10" t="s">
        <v>82</v>
      </c>
    </row>
    <row r="2559" spans="1:10" x14ac:dyDescent="0.3">
      <c r="A2559" s="10">
        <v>209280</v>
      </c>
      <c r="B2559" s="20">
        <v>45099</v>
      </c>
      <c r="C2559" s="10" t="s">
        <v>460</v>
      </c>
      <c r="D2559" s="21">
        <v>2500</v>
      </c>
      <c r="E2559" s="10" t="s">
        <v>10</v>
      </c>
      <c r="F2559" s="10" t="s">
        <v>2329</v>
      </c>
      <c r="G2559" s="10" t="s">
        <v>88</v>
      </c>
      <c r="H2559" t="s">
        <v>17</v>
      </c>
      <c r="I2559" s="10" t="s">
        <v>14</v>
      </c>
      <c r="J2559" s="10" t="s">
        <v>432</v>
      </c>
    </row>
    <row r="2560" spans="1:10" x14ac:dyDescent="0.3">
      <c r="A2560" s="10">
        <v>209286</v>
      </c>
      <c r="B2560" s="20">
        <v>45099</v>
      </c>
      <c r="C2560" s="10" t="s">
        <v>495</v>
      </c>
      <c r="D2560" s="21">
        <v>5000</v>
      </c>
      <c r="E2560" s="10" t="s">
        <v>10</v>
      </c>
      <c r="F2560" s="10" t="s">
        <v>2311</v>
      </c>
      <c r="G2560" s="10" t="s">
        <v>12</v>
      </c>
      <c r="H2560" t="s">
        <v>17</v>
      </c>
      <c r="I2560" s="10" t="s">
        <v>14</v>
      </c>
      <c r="J2560" s="10" t="s">
        <v>496</v>
      </c>
    </row>
    <row r="2561" spans="1:10" x14ac:dyDescent="0.3">
      <c r="A2561" s="10">
        <v>209301</v>
      </c>
      <c r="B2561" s="20">
        <v>45100</v>
      </c>
      <c r="C2561" s="10" t="s">
        <v>490</v>
      </c>
      <c r="D2561" s="21">
        <v>5000</v>
      </c>
      <c r="E2561" s="10" t="s">
        <v>10</v>
      </c>
      <c r="F2561" s="10" t="s">
        <v>2311</v>
      </c>
      <c r="G2561" s="10" t="s">
        <v>12</v>
      </c>
      <c r="H2561" t="s">
        <v>17</v>
      </c>
      <c r="I2561" s="10" t="s">
        <v>14</v>
      </c>
      <c r="J2561" s="10" t="s">
        <v>209</v>
      </c>
    </row>
    <row r="2562" spans="1:10" x14ac:dyDescent="0.3">
      <c r="A2562" s="10">
        <v>209300</v>
      </c>
      <c r="B2562" s="20">
        <v>45100</v>
      </c>
      <c r="C2562" s="10" t="s">
        <v>490</v>
      </c>
      <c r="D2562" s="21">
        <v>5000</v>
      </c>
      <c r="E2562" s="10" t="s">
        <v>10</v>
      </c>
      <c r="F2562" s="10" t="s">
        <v>2311</v>
      </c>
      <c r="G2562" s="10" t="s">
        <v>12</v>
      </c>
      <c r="H2562" t="s">
        <v>17</v>
      </c>
      <c r="I2562" s="10" t="s">
        <v>14</v>
      </c>
      <c r="J2562" s="10" t="s">
        <v>40</v>
      </c>
    </row>
    <row r="2563" spans="1:10" x14ac:dyDescent="0.3">
      <c r="A2563" s="10">
        <v>209303</v>
      </c>
      <c r="B2563" s="20">
        <v>45100</v>
      </c>
      <c r="C2563" s="10" t="s">
        <v>881</v>
      </c>
      <c r="D2563" s="21">
        <v>75000</v>
      </c>
      <c r="E2563" s="10" t="s">
        <v>48</v>
      </c>
      <c r="F2563" s="10" t="s">
        <v>2308</v>
      </c>
      <c r="G2563" s="10" t="s">
        <v>12</v>
      </c>
      <c r="H2563" t="s">
        <v>17</v>
      </c>
      <c r="I2563" s="10" t="s">
        <v>14</v>
      </c>
      <c r="J2563" s="10" t="s">
        <v>221</v>
      </c>
    </row>
    <row r="2564" spans="1:10" x14ac:dyDescent="0.3">
      <c r="A2564" s="10">
        <v>209299</v>
      </c>
      <c r="B2564" s="20">
        <v>45100</v>
      </c>
      <c r="C2564" s="10" t="s">
        <v>881</v>
      </c>
      <c r="D2564" s="21">
        <v>2000</v>
      </c>
      <c r="E2564" s="10" t="s">
        <v>10</v>
      </c>
      <c r="F2564" s="10" t="s">
        <v>2308</v>
      </c>
      <c r="G2564" s="10" t="s">
        <v>12</v>
      </c>
      <c r="H2564" t="s">
        <v>17</v>
      </c>
      <c r="I2564" s="10" t="s">
        <v>14</v>
      </c>
      <c r="J2564" s="10" t="s">
        <v>118</v>
      </c>
    </row>
    <row r="2565" spans="1:10" x14ac:dyDescent="0.3">
      <c r="A2565" s="10">
        <v>209317</v>
      </c>
      <c r="B2565" s="20">
        <v>45100</v>
      </c>
      <c r="C2565" s="10" t="s">
        <v>248</v>
      </c>
      <c r="D2565" s="21">
        <v>5000</v>
      </c>
      <c r="E2565" s="10" t="s">
        <v>10</v>
      </c>
      <c r="F2565" s="10" t="s">
        <v>2307</v>
      </c>
      <c r="G2565" s="10" t="s">
        <v>12</v>
      </c>
      <c r="H2565" t="s">
        <v>17</v>
      </c>
      <c r="I2565" s="10" t="s">
        <v>14</v>
      </c>
      <c r="J2565" s="10" t="s">
        <v>250</v>
      </c>
    </row>
    <row r="2566" spans="1:10" x14ac:dyDescent="0.3">
      <c r="A2566" s="10">
        <v>209316</v>
      </c>
      <c r="B2566" s="20">
        <v>45100</v>
      </c>
      <c r="C2566" s="10" t="s">
        <v>248</v>
      </c>
      <c r="D2566" s="21">
        <v>5000</v>
      </c>
      <c r="E2566" s="10" t="s">
        <v>10</v>
      </c>
      <c r="F2566" s="10" t="s">
        <v>2307</v>
      </c>
      <c r="G2566" s="10" t="s">
        <v>12</v>
      </c>
      <c r="H2566" t="s">
        <v>17</v>
      </c>
      <c r="I2566" s="10" t="s">
        <v>14</v>
      </c>
      <c r="J2566" s="10" t="s">
        <v>216</v>
      </c>
    </row>
    <row r="2567" spans="1:10" x14ac:dyDescent="0.3">
      <c r="A2567" s="10">
        <v>209315</v>
      </c>
      <c r="B2567" s="20">
        <v>45100</v>
      </c>
      <c r="C2567" s="10" t="s">
        <v>248</v>
      </c>
      <c r="D2567" s="21">
        <v>5000</v>
      </c>
      <c r="E2567" s="10" t="s">
        <v>10</v>
      </c>
      <c r="F2567" s="10" t="s">
        <v>2307</v>
      </c>
      <c r="G2567" s="10" t="s">
        <v>12</v>
      </c>
      <c r="H2567" t="s">
        <v>17</v>
      </c>
      <c r="I2567" s="10" t="s">
        <v>14</v>
      </c>
      <c r="J2567" s="10" t="s">
        <v>249</v>
      </c>
    </row>
    <row r="2568" spans="1:10" x14ac:dyDescent="0.3">
      <c r="A2568" s="10">
        <v>209297</v>
      </c>
      <c r="B2568" s="20">
        <v>45100</v>
      </c>
      <c r="C2568" s="10" t="s">
        <v>266</v>
      </c>
      <c r="D2568" s="21">
        <v>2500</v>
      </c>
      <c r="E2568" s="10" t="s">
        <v>10</v>
      </c>
      <c r="F2568" s="10" t="s">
        <v>2318</v>
      </c>
      <c r="G2568" s="10" t="s">
        <v>12</v>
      </c>
      <c r="H2568" t="s">
        <v>17</v>
      </c>
      <c r="I2568" s="10" t="s">
        <v>14</v>
      </c>
      <c r="J2568" s="10" t="s">
        <v>85</v>
      </c>
    </row>
    <row r="2569" spans="1:10" x14ac:dyDescent="0.3">
      <c r="A2569" s="10">
        <v>209302</v>
      </c>
      <c r="B2569" s="20">
        <v>45100</v>
      </c>
      <c r="C2569" s="10" t="s">
        <v>490</v>
      </c>
      <c r="D2569" s="21">
        <v>5000</v>
      </c>
      <c r="E2569" s="10" t="s">
        <v>10</v>
      </c>
      <c r="F2569" s="10" t="s">
        <v>2311</v>
      </c>
      <c r="G2569" s="10" t="s">
        <v>12</v>
      </c>
      <c r="H2569" t="s">
        <v>17</v>
      </c>
      <c r="I2569" s="10" t="s">
        <v>14</v>
      </c>
      <c r="J2569" s="10" t="s">
        <v>491</v>
      </c>
    </row>
    <row r="2570" spans="1:10" x14ac:dyDescent="0.3">
      <c r="A2570" s="10">
        <v>209298</v>
      </c>
      <c r="B2570" s="20">
        <v>45100</v>
      </c>
      <c r="C2570" s="10" t="s">
        <v>266</v>
      </c>
      <c r="D2570" s="21">
        <v>50000</v>
      </c>
      <c r="E2570" s="10" t="s">
        <v>48</v>
      </c>
      <c r="F2570" s="10" t="s">
        <v>2318</v>
      </c>
      <c r="G2570" s="10" t="s">
        <v>12</v>
      </c>
      <c r="H2570" t="s">
        <v>17</v>
      </c>
      <c r="I2570" s="10" t="s">
        <v>14</v>
      </c>
      <c r="J2570" s="10" t="s">
        <v>85</v>
      </c>
    </row>
    <row r="2571" spans="1:10" x14ac:dyDescent="0.3">
      <c r="A2571" s="10">
        <v>209309</v>
      </c>
      <c r="B2571" s="20">
        <v>45103</v>
      </c>
      <c r="C2571" s="10" t="s">
        <v>797</v>
      </c>
      <c r="D2571" s="21">
        <v>4000</v>
      </c>
      <c r="E2571" s="10" t="s">
        <v>10</v>
      </c>
      <c r="F2571" s="10" t="s">
        <v>2309</v>
      </c>
      <c r="G2571" s="10" t="s">
        <v>12</v>
      </c>
      <c r="H2571" t="s">
        <v>13</v>
      </c>
      <c r="I2571" s="10" t="s">
        <v>14</v>
      </c>
      <c r="J2571" s="10" t="s">
        <v>84</v>
      </c>
    </row>
    <row r="2572" spans="1:10" x14ac:dyDescent="0.3">
      <c r="A2572" s="10">
        <v>209307</v>
      </c>
      <c r="B2572" s="20">
        <v>45103</v>
      </c>
      <c r="C2572" s="10" t="s">
        <v>481</v>
      </c>
      <c r="D2572" s="21">
        <v>5000</v>
      </c>
      <c r="E2572" s="10" t="s">
        <v>10</v>
      </c>
      <c r="F2572" s="10" t="s">
        <v>2311</v>
      </c>
      <c r="G2572" s="10" t="s">
        <v>12</v>
      </c>
      <c r="H2572" t="s">
        <v>13</v>
      </c>
      <c r="I2572" s="10" t="s">
        <v>14</v>
      </c>
      <c r="J2572" s="10" t="s">
        <v>40</v>
      </c>
    </row>
    <row r="2573" spans="1:10" x14ac:dyDescent="0.3">
      <c r="A2573" s="10">
        <v>209304</v>
      </c>
      <c r="B2573" s="20">
        <v>45103</v>
      </c>
      <c r="C2573" s="10" t="s">
        <v>488</v>
      </c>
      <c r="D2573" s="21">
        <v>5000</v>
      </c>
      <c r="E2573" s="10" t="s">
        <v>10</v>
      </c>
      <c r="F2573" s="10" t="s">
        <v>2311</v>
      </c>
      <c r="G2573" s="10" t="s">
        <v>12</v>
      </c>
      <c r="H2573" t="s">
        <v>17</v>
      </c>
      <c r="I2573" s="10" t="s">
        <v>14</v>
      </c>
      <c r="J2573" s="10" t="s">
        <v>489</v>
      </c>
    </row>
    <row r="2574" spans="1:10" x14ac:dyDescent="0.3">
      <c r="A2574" s="10">
        <v>209310</v>
      </c>
      <c r="B2574" s="20">
        <v>45103</v>
      </c>
      <c r="C2574" s="10" t="s">
        <v>798</v>
      </c>
      <c r="D2574" s="21">
        <v>3000</v>
      </c>
      <c r="E2574" s="10" t="s">
        <v>10</v>
      </c>
      <c r="F2574" s="10" t="s">
        <v>2309</v>
      </c>
      <c r="G2574" s="10" t="s">
        <v>88</v>
      </c>
      <c r="H2574" t="s">
        <v>17</v>
      </c>
      <c r="I2574" s="10" t="s">
        <v>14</v>
      </c>
      <c r="J2574" s="10" t="s">
        <v>187</v>
      </c>
    </row>
    <row r="2575" spans="1:10" x14ac:dyDescent="0.3">
      <c r="A2575" s="10">
        <v>209311</v>
      </c>
      <c r="B2575" s="20">
        <v>45103</v>
      </c>
      <c r="C2575" s="10" t="s">
        <v>798</v>
      </c>
      <c r="D2575" s="21">
        <v>4000</v>
      </c>
      <c r="E2575" s="10" t="s">
        <v>10</v>
      </c>
      <c r="F2575" s="10" t="s">
        <v>2309</v>
      </c>
      <c r="G2575" s="10" t="s">
        <v>88</v>
      </c>
      <c r="H2575" t="s">
        <v>17</v>
      </c>
      <c r="I2575" s="10" t="s">
        <v>14</v>
      </c>
      <c r="J2575" s="10" t="s">
        <v>258</v>
      </c>
    </row>
    <row r="2576" spans="1:10" x14ac:dyDescent="0.3">
      <c r="A2576" s="10">
        <v>209308</v>
      </c>
      <c r="B2576" s="20">
        <v>45103</v>
      </c>
      <c r="C2576" s="10" t="s">
        <v>797</v>
      </c>
      <c r="D2576" s="21">
        <v>2500</v>
      </c>
      <c r="E2576" s="10" t="s">
        <v>10</v>
      </c>
      <c r="F2576" s="10" t="s">
        <v>2309</v>
      </c>
      <c r="G2576" s="10" t="s">
        <v>12</v>
      </c>
      <c r="H2576" t="s">
        <v>13</v>
      </c>
      <c r="I2576" s="10" t="s">
        <v>14</v>
      </c>
      <c r="J2576" s="10" t="s">
        <v>689</v>
      </c>
    </row>
    <row r="2577" spans="1:10" x14ac:dyDescent="0.3">
      <c r="A2577" s="10">
        <v>209312</v>
      </c>
      <c r="B2577" s="20">
        <v>45103</v>
      </c>
      <c r="C2577" s="10" t="s">
        <v>798</v>
      </c>
      <c r="D2577" s="21">
        <v>3000</v>
      </c>
      <c r="E2577" s="10" t="s">
        <v>10</v>
      </c>
      <c r="F2577" s="10" t="s">
        <v>2309</v>
      </c>
      <c r="G2577" s="10" t="s">
        <v>88</v>
      </c>
      <c r="H2577" t="s">
        <v>17</v>
      </c>
      <c r="I2577" s="10" t="s">
        <v>14</v>
      </c>
      <c r="J2577" s="10" t="s">
        <v>82</v>
      </c>
    </row>
    <row r="2578" spans="1:10" x14ac:dyDescent="0.3">
      <c r="A2578" s="10">
        <v>209313</v>
      </c>
      <c r="B2578" s="20">
        <v>45103</v>
      </c>
      <c r="C2578" s="10" t="s">
        <v>801</v>
      </c>
      <c r="D2578" s="21">
        <v>5000</v>
      </c>
      <c r="E2578" s="10" t="s">
        <v>10</v>
      </c>
      <c r="F2578" s="10" t="s">
        <v>2309</v>
      </c>
      <c r="G2578" s="10" t="s">
        <v>12</v>
      </c>
      <c r="H2578" t="s">
        <v>17</v>
      </c>
      <c r="I2578" s="10" t="s">
        <v>14</v>
      </c>
      <c r="J2578" s="10" t="s">
        <v>771</v>
      </c>
    </row>
    <row r="2579" spans="1:10" x14ac:dyDescent="0.3">
      <c r="A2579" s="10">
        <v>209306</v>
      </c>
      <c r="B2579" s="20">
        <v>45103</v>
      </c>
      <c r="C2579" s="10" t="s">
        <v>447</v>
      </c>
      <c r="D2579" s="21">
        <v>2000</v>
      </c>
      <c r="E2579" s="10" t="s">
        <v>10</v>
      </c>
      <c r="F2579" s="10" t="s">
        <v>2329</v>
      </c>
      <c r="G2579" s="10" t="s">
        <v>12</v>
      </c>
      <c r="H2579" t="s">
        <v>17</v>
      </c>
      <c r="I2579" s="10" t="s">
        <v>14</v>
      </c>
      <c r="J2579" s="10" t="s">
        <v>40</v>
      </c>
    </row>
    <row r="2580" spans="1:10" x14ac:dyDescent="0.3">
      <c r="A2580" s="10">
        <v>209320</v>
      </c>
      <c r="B2580" s="20">
        <v>45103</v>
      </c>
      <c r="C2580" s="10" t="s">
        <v>264</v>
      </c>
      <c r="D2580" s="21">
        <v>3000</v>
      </c>
      <c r="E2580" s="10" t="s">
        <v>10</v>
      </c>
      <c r="F2580" s="10" t="s">
        <v>2318</v>
      </c>
      <c r="G2580" s="10" t="s">
        <v>12</v>
      </c>
      <c r="H2580" t="s">
        <v>17</v>
      </c>
      <c r="I2580" s="10" t="s">
        <v>14</v>
      </c>
      <c r="J2580" s="10" t="s">
        <v>85</v>
      </c>
    </row>
    <row r="2581" spans="1:10" x14ac:dyDescent="0.3">
      <c r="A2581" s="10">
        <v>209321</v>
      </c>
      <c r="B2581" s="20">
        <v>45103</v>
      </c>
      <c r="C2581" s="10" t="s">
        <v>265</v>
      </c>
      <c r="D2581" s="21">
        <v>2000</v>
      </c>
      <c r="E2581" s="10" t="s">
        <v>10</v>
      </c>
      <c r="F2581" s="10" t="s">
        <v>2318</v>
      </c>
      <c r="G2581" s="10" t="s">
        <v>12</v>
      </c>
      <c r="H2581" t="s">
        <v>13</v>
      </c>
      <c r="I2581" s="10" t="s">
        <v>14</v>
      </c>
      <c r="J2581" s="10" t="s">
        <v>177</v>
      </c>
    </row>
    <row r="2582" spans="1:10" x14ac:dyDescent="0.3">
      <c r="A2582" s="10">
        <v>209319</v>
      </c>
      <c r="B2582" s="20">
        <v>45103</v>
      </c>
      <c r="C2582" s="10" t="s">
        <v>263</v>
      </c>
      <c r="D2582" s="21">
        <v>45000</v>
      </c>
      <c r="E2582" s="10" t="s">
        <v>10</v>
      </c>
      <c r="F2582" s="10" t="s">
        <v>2318</v>
      </c>
      <c r="G2582" s="10" t="s">
        <v>12</v>
      </c>
      <c r="H2582" t="s">
        <v>13</v>
      </c>
      <c r="I2582" s="10" t="s">
        <v>14</v>
      </c>
      <c r="J2582" s="10" t="s">
        <v>24</v>
      </c>
    </row>
    <row r="2583" spans="1:10" x14ac:dyDescent="0.3">
      <c r="A2583" s="10">
        <v>209318</v>
      </c>
      <c r="B2583" s="20">
        <v>45103</v>
      </c>
      <c r="C2583" s="10" t="s">
        <v>261</v>
      </c>
      <c r="D2583" s="21">
        <v>1000</v>
      </c>
      <c r="E2583" s="10" t="s">
        <v>10</v>
      </c>
      <c r="F2583" s="10" t="s">
        <v>2318</v>
      </c>
      <c r="G2583" s="10" t="s">
        <v>12</v>
      </c>
      <c r="H2583" t="s">
        <v>13</v>
      </c>
      <c r="I2583" s="10" t="s">
        <v>14</v>
      </c>
      <c r="J2583" s="10" t="s">
        <v>262</v>
      </c>
    </row>
    <row r="2584" spans="1:10" x14ac:dyDescent="0.3">
      <c r="A2584" s="10">
        <v>209322</v>
      </c>
      <c r="B2584" s="20">
        <v>45103</v>
      </c>
      <c r="C2584" s="10" t="s">
        <v>251</v>
      </c>
      <c r="D2584" s="21">
        <v>4000</v>
      </c>
      <c r="E2584" s="10" t="s">
        <v>10</v>
      </c>
      <c r="F2584" s="10" t="s">
        <v>2307</v>
      </c>
      <c r="G2584" s="10" t="s">
        <v>12</v>
      </c>
      <c r="H2584" t="s">
        <v>17</v>
      </c>
      <c r="I2584" s="10" t="s">
        <v>14</v>
      </c>
      <c r="J2584" s="10" t="s">
        <v>85</v>
      </c>
    </row>
    <row r="2585" spans="1:10" x14ac:dyDescent="0.3">
      <c r="A2585" s="10">
        <v>209323</v>
      </c>
      <c r="B2585" s="20">
        <v>45103</v>
      </c>
      <c r="C2585" s="10" t="s">
        <v>462</v>
      </c>
      <c r="D2585" s="21">
        <v>1000</v>
      </c>
      <c r="E2585" s="10" t="s">
        <v>10</v>
      </c>
      <c r="F2585" s="10" t="s">
        <v>2329</v>
      </c>
      <c r="G2585" s="10" t="s">
        <v>12</v>
      </c>
      <c r="H2585" t="s">
        <v>17</v>
      </c>
      <c r="I2585" s="10" t="s">
        <v>14</v>
      </c>
      <c r="J2585" s="10" t="s">
        <v>60</v>
      </c>
    </row>
    <row r="2586" spans="1:10" x14ac:dyDescent="0.3">
      <c r="A2586" s="10">
        <v>209324</v>
      </c>
      <c r="B2586" s="20">
        <v>45103</v>
      </c>
      <c r="C2586" s="10" t="s">
        <v>462</v>
      </c>
      <c r="D2586" s="21">
        <v>1000</v>
      </c>
      <c r="E2586" s="10" t="s">
        <v>10</v>
      </c>
      <c r="F2586" s="10" t="s">
        <v>2329</v>
      </c>
      <c r="G2586" s="10" t="s">
        <v>12</v>
      </c>
      <c r="H2586" t="s">
        <v>17</v>
      </c>
      <c r="I2586" s="10" t="s">
        <v>14</v>
      </c>
      <c r="J2586" s="10" t="s">
        <v>432</v>
      </c>
    </row>
    <row r="2587" spans="1:10" x14ac:dyDescent="0.3">
      <c r="A2587" s="10">
        <v>209314</v>
      </c>
      <c r="B2587" s="20">
        <v>45103</v>
      </c>
      <c r="C2587" s="10" t="s">
        <v>461</v>
      </c>
      <c r="D2587" s="21">
        <v>5000</v>
      </c>
      <c r="E2587" s="10" t="s">
        <v>10</v>
      </c>
      <c r="F2587" s="10" t="s">
        <v>2329</v>
      </c>
      <c r="G2587" s="10" t="s">
        <v>12</v>
      </c>
      <c r="H2587" t="s">
        <v>13</v>
      </c>
      <c r="I2587" s="10" t="s">
        <v>14</v>
      </c>
      <c r="J2587" s="10" t="s">
        <v>246</v>
      </c>
    </row>
    <row r="2588" spans="1:10" x14ac:dyDescent="0.3">
      <c r="A2588" s="10">
        <v>209305</v>
      </c>
      <c r="B2588" s="20">
        <v>45103</v>
      </c>
      <c r="C2588" s="10" t="s">
        <v>447</v>
      </c>
      <c r="D2588" s="21">
        <v>2000</v>
      </c>
      <c r="E2588" s="10" t="s">
        <v>10</v>
      </c>
      <c r="F2588" s="10" t="s">
        <v>2329</v>
      </c>
      <c r="G2588" s="10" t="s">
        <v>12</v>
      </c>
      <c r="H2588" t="s">
        <v>17</v>
      </c>
      <c r="I2588" s="10" t="s">
        <v>14</v>
      </c>
      <c r="J2588" s="10" t="s">
        <v>213</v>
      </c>
    </row>
    <row r="2589" spans="1:10" x14ac:dyDescent="0.3">
      <c r="A2589" s="10">
        <v>209329</v>
      </c>
      <c r="B2589" s="20">
        <v>45103</v>
      </c>
      <c r="C2589" s="10" t="s">
        <v>267</v>
      </c>
      <c r="D2589" s="21">
        <v>3000</v>
      </c>
      <c r="E2589" s="10" t="s">
        <v>10</v>
      </c>
      <c r="F2589" s="10" t="s">
        <v>2318</v>
      </c>
      <c r="G2589" s="10" t="s">
        <v>12</v>
      </c>
      <c r="H2589" t="s">
        <v>17</v>
      </c>
      <c r="I2589" s="10" t="s">
        <v>14</v>
      </c>
      <c r="J2589" s="10" t="s">
        <v>85</v>
      </c>
    </row>
    <row r="2590" spans="1:10" x14ac:dyDescent="0.3">
      <c r="A2590" s="10">
        <v>209326</v>
      </c>
      <c r="B2590" s="20">
        <v>45104</v>
      </c>
      <c r="C2590" s="10" t="s">
        <v>802</v>
      </c>
      <c r="D2590" s="21">
        <v>5000</v>
      </c>
      <c r="E2590" s="10" t="s">
        <v>10</v>
      </c>
      <c r="F2590" s="10" t="s">
        <v>2309</v>
      </c>
      <c r="G2590" s="10" t="s">
        <v>12</v>
      </c>
      <c r="H2590" t="s">
        <v>17</v>
      </c>
      <c r="I2590" s="10" t="s">
        <v>14</v>
      </c>
      <c r="J2590" s="10" t="s">
        <v>27</v>
      </c>
    </row>
    <row r="2591" spans="1:10" x14ac:dyDescent="0.3">
      <c r="A2591" s="10">
        <v>209330</v>
      </c>
      <c r="B2591" s="20">
        <v>45104</v>
      </c>
      <c r="C2591" s="10" t="s">
        <v>190</v>
      </c>
      <c r="D2591" s="21">
        <v>2000</v>
      </c>
      <c r="E2591" s="10" t="s">
        <v>10</v>
      </c>
      <c r="F2591" s="10" t="s">
        <v>2307</v>
      </c>
      <c r="G2591" s="10" t="s">
        <v>12</v>
      </c>
      <c r="H2591" t="s">
        <v>17</v>
      </c>
      <c r="I2591" s="10" t="s">
        <v>14</v>
      </c>
      <c r="J2591" s="10" t="s">
        <v>80</v>
      </c>
    </row>
    <row r="2592" spans="1:10" x14ac:dyDescent="0.3">
      <c r="A2592" s="10">
        <v>209328</v>
      </c>
      <c r="B2592" s="20">
        <v>45104</v>
      </c>
      <c r="C2592" s="10" t="s">
        <v>483</v>
      </c>
      <c r="D2592" s="21">
        <v>2500</v>
      </c>
      <c r="E2592" s="10" t="s">
        <v>10</v>
      </c>
      <c r="F2592" s="10" t="s">
        <v>2311</v>
      </c>
      <c r="G2592" s="10" t="s">
        <v>12</v>
      </c>
      <c r="H2592" t="s">
        <v>17</v>
      </c>
      <c r="I2592" s="10" t="s">
        <v>14</v>
      </c>
      <c r="J2592" s="10" t="s">
        <v>209</v>
      </c>
    </row>
    <row r="2593" spans="1:10" x14ac:dyDescent="0.3">
      <c r="A2593" s="10">
        <v>209325</v>
      </c>
      <c r="B2593" s="20">
        <v>45104</v>
      </c>
      <c r="C2593" s="10" t="s">
        <v>482</v>
      </c>
      <c r="D2593" s="21">
        <v>3000</v>
      </c>
      <c r="E2593" s="10" t="s">
        <v>10</v>
      </c>
      <c r="F2593" s="10" t="s">
        <v>2311</v>
      </c>
      <c r="G2593" s="10" t="s">
        <v>12</v>
      </c>
      <c r="H2593" t="s">
        <v>17</v>
      </c>
      <c r="I2593" s="10" t="s">
        <v>14</v>
      </c>
      <c r="J2593" s="10" t="s">
        <v>40</v>
      </c>
    </row>
    <row r="2594" spans="1:10" x14ac:dyDescent="0.3">
      <c r="A2594" s="10">
        <v>209331</v>
      </c>
      <c r="B2594" s="20">
        <v>45104</v>
      </c>
      <c r="C2594" s="10" t="s">
        <v>190</v>
      </c>
      <c r="D2594" s="21">
        <v>2000</v>
      </c>
      <c r="E2594" s="10" t="s">
        <v>10</v>
      </c>
      <c r="F2594" s="10" t="s">
        <v>2307</v>
      </c>
      <c r="G2594" s="10" t="s">
        <v>12</v>
      </c>
      <c r="H2594" t="s">
        <v>17</v>
      </c>
      <c r="I2594" s="10" t="s">
        <v>14</v>
      </c>
      <c r="J2594" s="10" t="s">
        <v>105</v>
      </c>
    </row>
    <row r="2595" spans="1:10" x14ac:dyDescent="0.3">
      <c r="A2595" s="10">
        <v>209327</v>
      </c>
      <c r="B2595" s="20">
        <v>45104</v>
      </c>
      <c r="C2595" s="10" t="s">
        <v>483</v>
      </c>
      <c r="D2595" s="21">
        <v>2500</v>
      </c>
      <c r="E2595" s="10" t="s">
        <v>10</v>
      </c>
      <c r="F2595" s="10" t="s">
        <v>2311</v>
      </c>
      <c r="G2595" s="10" t="s">
        <v>12</v>
      </c>
      <c r="H2595" t="s">
        <v>17</v>
      </c>
      <c r="I2595" s="10" t="s">
        <v>14</v>
      </c>
      <c r="J2595" s="10" t="s">
        <v>40</v>
      </c>
    </row>
    <row r="2596" spans="1:10" x14ac:dyDescent="0.3">
      <c r="A2596" s="10">
        <v>209341</v>
      </c>
      <c r="B2596" s="20">
        <v>45105</v>
      </c>
      <c r="C2596" s="10" t="s">
        <v>487</v>
      </c>
      <c r="D2596" s="21">
        <v>3000</v>
      </c>
      <c r="E2596" s="10" t="s">
        <v>10</v>
      </c>
      <c r="F2596" s="10" t="s">
        <v>2311</v>
      </c>
      <c r="G2596" s="10" t="s">
        <v>12</v>
      </c>
      <c r="H2596" t="s">
        <v>17</v>
      </c>
      <c r="I2596" s="10" t="s">
        <v>14</v>
      </c>
      <c r="J2596" s="10" t="s">
        <v>189</v>
      </c>
    </row>
    <row r="2597" spans="1:10" x14ac:dyDescent="0.3">
      <c r="A2597" s="10">
        <v>209332</v>
      </c>
      <c r="B2597" s="20">
        <v>45105</v>
      </c>
      <c r="C2597" s="10" t="s">
        <v>485</v>
      </c>
      <c r="D2597" s="21">
        <v>2000</v>
      </c>
      <c r="E2597" s="10" t="s">
        <v>10</v>
      </c>
      <c r="F2597" s="10" t="s">
        <v>2311</v>
      </c>
      <c r="G2597" s="10" t="s">
        <v>12</v>
      </c>
      <c r="H2597" t="s">
        <v>19</v>
      </c>
      <c r="I2597" s="10" t="s">
        <v>14</v>
      </c>
      <c r="J2597" s="10" t="s">
        <v>486</v>
      </c>
    </row>
    <row r="2598" spans="1:10" x14ac:dyDescent="0.3">
      <c r="A2598" s="10">
        <v>209340</v>
      </c>
      <c r="B2598" s="20">
        <v>45105</v>
      </c>
      <c r="C2598" s="10" t="s">
        <v>487</v>
      </c>
      <c r="D2598" s="21">
        <v>3000</v>
      </c>
      <c r="E2598" s="10" t="s">
        <v>10</v>
      </c>
      <c r="F2598" s="10" t="s">
        <v>2311</v>
      </c>
      <c r="G2598" s="10" t="s">
        <v>12</v>
      </c>
      <c r="H2598" t="s">
        <v>17</v>
      </c>
      <c r="I2598" s="10" t="s">
        <v>14</v>
      </c>
      <c r="J2598" s="10" t="s">
        <v>40</v>
      </c>
    </row>
    <row r="2599" spans="1:10" x14ac:dyDescent="0.3">
      <c r="A2599" s="10">
        <v>209336</v>
      </c>
      <c r="B2599" s="20">
        <v>45105</v>
      </c>
      <c r="C2599" s="10" t="s">
        <v>799</v>
      </c>
      <c r="D2599" s="21">
        <v>5000</v>
      </c>
      <c r="E2599" s="10" t="s">
        <v>10</v>
      </c>
      <c r="F2599" s="10" t="s">
        <v>2309</v>
      </c>
      <c r="G2599" s="10" t="s">
        <v>12</v>
      </c>
      <c r="H2599" t="s">
        <v>13</v>
      </c>
      <c r="I2599" s="10" t="s">
        <v>14</v>
      </c>
      <c r="J2599" s="10" t="s">
        <v>27</v>
      </c>
    </row>
    <row r="2600" spans="1:10" x14ac:dyDescent="0.3">
      <c r="A2600" s="10">
        <v>209339</v>
      </c>
      <c r="B2600" s="20">
        <v>45105</v>
      </c>
      <c r="C2600" s="10" t="s">
        <v>800</v>
      </c>
      <c r="D2600" s="21">
        <v>5000</v>
      </c>
      <c r="E2600" s="10" t="s">
        <v>10</v>
      </c>
      <c r="F2600" s="10" t="s">
        <v>2309</v>
      </c>
      <c r="G2600" s="10" t="s">
        <v>12</v>
      </c>
      <c r="H2600" t="s">
        <v>17</v>
      </c>
      <c r="I2600" s="10" t="s">
        <v>14</v>
      </c>
      <c r="J2600" s="10" t="s">
        <v>689</v>
      </c>
    </row>
    <row r="2601" spans="1:10" x14ac:dyDescent="0.3">
      <c r="A2601" s="10">
        <v>209334</v>
      </c>
      <c r="B2601" s="20">
        <v>45105</v>
      </c>
      <c r="C2601" s="10" t="s">
        <v>463</v>
      </c>
      <c r="D2601" s="21">
        <v>80000</v>
      </c>
      <c r="E2601" s="10" t="s">
        <v>48</v>
      </c>
      <c r="F2601" s="10" t="s">
        <v>2329</v>
      </c>
      <c r="G2601" s="10" t="s">
        <v>12</v>
      </c>
      <c r="H2601" t="s">
        <v>13</v>
      </c>
      <c r="I2601" s="10" t="s">
        <v>14</v>
      </c>
      <c r="J2601" s="10" t="s">
        <v>40</v>
      </c>
    </row>
    <row r="2602" spans="1:10" x14ac:dyDescent="0.3">
      <c r="A2602" s="10">
        <v>209337</v>
      </c>
      <c r="B2602" s="20">
        <v>45105</v>
      </c>
      <c r="C2602" s="10" t="s">
        <v>799</v>
      </c>
      <c r="D2602" s="21">
        <v>5000</v>
      </c>
      <c r="E2602" s="10" t="s">
        <v>10</v>
      </c>
      <c r="F2602" s="10" t="s">
        <v>2309</v>
      </c>
      <c r="G2602" s="10" t="s">
        <v>12</v>
      </c>
      <c r="H2602" t="s">
        <v>13</v>
      </c>
      <c r="I2602" s="10" t="s">
        <v>14</v>
      </c>
      <c r="J2602" s="10" t="s">
        <v>258</v>
      </c>
    </row>
    <row r="2603" spans="1:10" x14ac:dyDescent="0.3">
      <c r="A2603" s="10">
        <v>209338</v>
      </c>
      <c r="B2603" s="20">
        <v>45105</v>
      </c>
      <c r="C2603" s="10" t="s">
        <v>800</v>
      </c>
      <c r="D2603" s="21">
        <v>5000</v>
      </c>
      <c r="E2603" s="10" t="s">
        <v>10</v>
      </c>
      <c r="F2603" s="10" t="s">
        <v>2309</v>
      </c>
      <c r="G2603" s="10" t="s">
        <v>12</v>
      </c>
      <c r="H2603" t="s">
        <v>17</v>
      </c>
      <c r="I2603" s="10" t="s">
        <v>14</v>
      </c>
      <c r="J2603" s="10" t="s">
        <v>27</v>
      </c>
    </row>
    <row r="2604" spans="1:10" x14ac:dyDescent="0.3">
      <c r="A2604" s="10">
        <v>209342</v>
      </c>
      <c r="B2604" s="20">
        <v>45105</v>
      </c>
      <c r="C2604" s="10" t="s">
        <v>484</v>
      </c>
      <c r="D2604" s="21">
        <v>2500</v>
      </c>
      <c r="E2604" s="10" t="s">
        <v>10</v>
      </c>
      <c r="F2604" s="10" t="s">
        <v>2311</v>
      </c>
      <c r="G2604" s="10" t="s">
        <v>12</v>
      </c>
      <c r="H2604" t="s">
        <v>13</v>
      </c>
      <c r="I2604" s="10" t="s">
        <v>14</v>
      </c>
      <c r="J2604" s="10" t="s">
        <v>40</v>
      </c>
    </row>
    <row r="2605" spans="1:10" x14ac:dyDescent="0.3">
      <c r="A2605" s="10">
        <v>209352</v>
      </c>
      <c r="B2605" s="20">
        <v>45105</v>
      </c>
      <c r="C2605" s="10" t="s">
        <v>253</v>
      </c>
      <c r="D2605" s="21">
        <v>5000</v>
      </c>
      <c r="E2605" s="10" t="s">
        <v>10</v>
      </c>
      <c r="F2605" s="10" t="s">
        <v>2307</v>
      </c>
      <c r="G2605" s="10" t="s">
        <v>88</v>
      </c>
      <c r="H2605" t="s">
        <v>17</v>
      </c>
      <c r="I2605" s="10" t="s">
        <v>14</v>
      </c>
      <c r="J2605" s="10" t="s">
        <v>249</v>
      </c>
    </row>
    <row r="2606" spans="1:10" x14ac:dyDescent="0.3">
      <c r="A2606" s="10">
        <v>209353</v>
      </c>
      <c r="B2606" s="20">
        <v>45105</v>
      </c>
      <c r="C2606" s="10" t="s">
        <v>253</v>
      </c>
      <c r="D2606" s="21">
        <v>5000</v>
      </c>
      <c r="E2606" s="10" t="s">
        <v>10</v>
      </c>
      <c r="F2606" s="10" t="s">
        <v>2307</v>
      </c>
      <c r="G2606" s="10" t="s">
        <v>88</v>
      </c>
      <c r="H2606" t="s">
        <v>17</v>
      </c>
      <c r="I2606" s="10" t="s">
        <v>14</v>
      </c>
      <c r="J2606" s="10" t="s">
        <v>85</v>
      </c>
    </row>
    <row r="2607" spans="1:10" x14ac:dyDescent="0.3">
      <c r="A2607" s="10">
        <v>209348</v>
      </c>
      <c r="B2607" s="20">
        <v>45105</v>
      </c>
      <c r="C2607" s="10" t="s">
        <v>252</v>
      </c>
      <c r="D2607" s="21">
        <v>2000</v>
      </c>
      <c r="E2607" s="10" t="s">
        <v>10</v>
      </c>
      <c r="F2607" s="10" t="s">
        <v>2307</v>
      </c>
      <c r="G2607" s="10" t="s">
        <v>12</v>
      </c>
      <c r="H2607" t="s">
        <v>17</v>
      </c>
      <c r="I2607" s="10" t="s">
        <v>14</v>
      </c>
      <c r="J2607" s="10" t="s">
        <v>85</v>
      </c>
    </row>
    <row r="2608" spans="1:10" x14ac:dyDescent="0.3">
      <c r="A2608" s="10">
        <v>209349</v>
      </c>
      <c r="B2608" s="20">
        <v>45105</v>
      </c>
      <c r="C2608" s="10" t="s">
        <v>252</v>
      </c>
      <c r="D2608" s="21">
        <v>2000</v>
      </c>
      <c r="E2608" s="10" t="s">
        <v>10</v>
      </c>
      <c r="F2608" s="10" t="s">
        <v>2307</v>
      </c>
      <c r="G2608" s="10" t="s">
        <v>12</v>
      </c>
      <c r="H2608" t="s">
        <v>17</v>
      </c>
      <c r="I2608" s="10" t="s">
        <v>14</v>
      </c>
      <c r="J2608" s="10" t="s">
        <v>63</v>
      </c>
    </row>
    <row r="2609" spans="1:10" x14ac:dyDescent="0.3">
      <c r="A2609" s="10">
        <v>209354</v>
      </c>
      <c r="B2609" s="20">
        <v>45105</v>
      </c>
      <c r="C2609" s="10" t="s">
        <v>253</v>
      </c>
      <c r="D2609" s="21">
        <v>5000</v>
      </c>
      <c r="E2609" s="10" t="s">
        <v>10</v>
      </c>
      <c r="F2609" s="10" t="s">
        <v>2307</v>
      </c>
      <c r="G2609" s="10" t="s">
        <v>88</v>
      </c>
      <c r="H2609" t="s">
        <v>17</v>
      </c>
      <c r="I2609" s="10" t="s">
        <v>14</v>
      </c>
      <c r="J2609" s="10" t="s">
        <v>216</v>
      </c>
    </row>
    <row r="2610" spans="1:10" x14ac:dyDescent="0.3">
      <c r="A2610" s="10">
        <v>209335</v>
      </c>
      <c r="B2610" s="20">
        <v>45105</v>
      </c>
      <c r="C2610" s="10" t="s">
        <v>463</v>
      </c>
      <c r="D2610" s="21">
        <v>20000</v>
      </c>
      <c r="E2610" s="10" t="s">
        <v>48</v>
      </c>
      <c r="F2610" s="10" t="s">
        <v>2329</v>
      </c>
      <c r="G2610" s="10" t="s">
        <v>12</v>
      </c>
      <c r="H2610" t="s">
        <v>17</v>
      </c>
      <c r="I2610" s="10" t="s">
        <v>14</v>
      </c>
      <c r="J2610" s="10" t="s">
        <v>40</v>
      </c>
    </row>
    <row r="2611" spans="1:10" x14ac:dyDescent="0.3">
      <c r="A2611" s="10">
        <v>209343</v>
      </c>
      <c r="B2611" s="20">
        <v>45105</v>
      </c>
      <c r="C2611" s="10" t="s">
        <v>464</v>
      </c>
      <c r="D2611" s="21">
        <v>23000</v>
      </c>
      <c r="E2611" s="10" t="s">
        <v>48</v>
      </c>
      <c r="F2611" s="10" t="s">
        <v>2329</v>
      </c>
      <c r="G2611" s="10" t="s">
        <v>12</v>
      </c>
      <c r="H2611" t="s">
        <v>13</v>
      </c>
      <c r="I2611" s="10" t="s">
        <v>14</v>
      </c>
      <c r="J2611" s="10" t="s">
        <v>40</v>
      </c>
    </row>
    <row r="2612" spans="1:10" x14ac:dyDescent="0.3">
      <c r="A2612" s="10">
        <v>209333</v>
      </c>
      <c r="B2612" s="20">
        <v>45105</v>
      </c>
      <c r="C2612" s="10" t="s">
        <v>260</v>
      </c>
      <c r="D2612" s="21">
        <v>14000</v>
      </c>
      <c r="E2612" s="10" t="s">
        <v>48</v>
      </c>
      <c r="F2612" s="10" t="s">
        <v>2318</v>
      </c>
      <c r="G2612" s="10" t="s">
        <v>12</v>
      </c>
      <c r="H2612" t="s">
        <v>17</v>
      </c>
      <c r="I2612" s="10" t="s">
        <v>14</v>
      </c>
      <c r="J2612" s="10" t="s">
        <v>36</v>
      </c>
    </row>
    <row r="2613" spans="1:10" x14ac:dyDescent="0.3">
      <c r="A2613" s="10">
        <v>209355</v>
      </c>
      <c r="B2613" s="20">
        <v>45105</v>
      </c>
      <c r="C2613" s="10" t="s">
        <v>253</v>
      </c>
      <c r="D2613" s="21">
        <v>5000</v>
      </c>
      <c r="E2613" s="10" t="s">
        <v>10</v>
      </c>
      <c r="F2613" s="10" t="s">
        <v>2307</v>
      </c>
      <c r="G2613" s="10" t="s">
        <v>88</v>
      </c>
      <c r="H2613" t="s">
        <v>17</v>
      </c>
      <c r="I2613" s="10" t="s">
        <v>14</v>
      </c>
      <c r="J2613" s="10" t="s">
        <v>254</v>
      </c>
    </row>
    <row r="2614" spans="1:10" x14ac:dyDescent="0.3">
      <c r="A2614" s="10">
        <v>209359</v>
      </c>
      <c r="B2614" s="20">
        <v>45106</v>
      </c>
      <c r="C2614" s="10" t="s">
        <v>479</v>
      </c>
      <c r="D2614" s="21">
        <v>5000</v>
      </c>
      <c r="E2614" s="10" t="s">
        <v>10</v>
      </c>
      <c r="F2614" s="10" t="s">
        <v>2311</v>
      </c>
      <c r="G2614" s="10" t="s">
        <v>12</v>
      </c>
      <c r="H2614" t="s">
        <v>17</v>
      </c>
      <c r="I2614" s="10" t="s">
        <v>14</v>
      </c>
      <c r="J2614" s="10" t="s">
        <v>480</v>
      </c>
    </row>
    <row r="2615" spans="1:10" x14ac:dyDescent="0.3">
      <c r="A2615" s="10">
        <v>209351</v>
      </c>
      <c r="B2615" s="20">
        <v>45106</v>
      </c>
      <c r="C2615" s="10" t="s">
        <v>478</v>
      </c>
      <c r="D2615" s="21">
        <v>1500</v>
      </c>
      <c r="E2615" s="10" t="s">
        <v>10</v>
      </c>
      <c r="F2615" s="10" t="s">
        <v>2311</v>
      </c>
      <c r="G2615" s="10" t="s">
        <v>12</v>
      </c>
      <c r="H2615" t="s">
        <v>17</v>
      </c>
      <c r="I2615" s="10" t="s">
        <v>14</v>
      </c>
      <c r="J2615" s="10" t="s">
        <v>209</v>
      </c>
    </row>
    <row r="2616" spans="1:10" x14ac:dyDescent="0.3">
      <c r="A2616" s="10">
        <v>209345</v>
      </c>
      <c r="B2616" s="20">
        <v>45106</v>
      </c>
      <c r="C2616" s="10" t="s">
        <v>768</v>
      </c>
      <c r="D2616" s="21">
        <v>5000</v>
      </c>
      <c r="E2616" s="10" t="s">
        <v>10</v>
      </c>
      <c r="F2616" s="10" t="s">
        <v>2309</v>
      </c>
      <c r="G2616" s="10" t="s">
        <v>12</v>
      </c>
      <c r="H2616" t="s">
        <v>17</v>
      </c>
      <c r="I2616" s="10" t="s">
        <v>14</v>
      </c>
      <c r="J2616" s="10" t="s">
        <v>728</v>
      </c>
    </row>
    <row r="2617" spans="1:10" x14ac:dyDescent="0.3">
      <c r="A2617" s="10">
        <v>209344</v>
      </c>
      <c r="B2617" s="20">
        <v>45106</v>
      </c>
      <c r="C2617" s="10" t="s">
        <v>767</v>
      </c>
      <c r="D2617" s="21">
        <v>2100</v>
      </c>
      <c r="E2617" s="10" t="s">
        <v>10</v>
      </c>
      <c r="F2617" s="10" t="s">
        <v>2309</v>
      </c>
      <c r="G2617" s="10" t="s">
        <v>12</v>
      </c>
      <c r="H2617" t="s">
        <v>17</v>
      </c>
      <c r="I2617" s="10" t="s">
        <v>14</v>
      </c>
      <c r="J2617" s="10" t="s">
        <v>258</v>
      </c>
    </row>
    <row r="2618" spans="1:10" x14ac:dyDescent="0.3">
      <c r="A2618" s="10">
        <v>209358</v>
      </c>
      <c r="B2618" s="20">
        <v>45106</v>
      </c>
      <c r="C2618" s="10" t="s">
        <v>259</v>
      </c>
      <c r="D2618" s="21">
        <v>5000</v>
      </c>
      <c r="E2618" s="10" t="s">
        <v>10</v>
      </c>
      <c r="F2618" s="10" t="s">
        <v>2318</v>
      </c>
      <c r="G2618" s="10" t="s">
        <v>12</v>
      </c>
      <c r="H2618" t="s">
        <v>17</v>
      </c>
      <c r="I2618" s="10" t="s">
        <v>14</v>
      </c>
      <c r="J2618" s="10" t="s">
        <v>85</v>
      </c>
    </row>
    <row r="2619" spans="1:10" x14ac:dyDescent="0.3">
      <c r="A2619" s="10">
        <v>209356</v>
      </c>
      <c r="B2619" s="20">
        <v>45106</v>
      </c>
      <c r="C2619" s="10" t="s">
        <v>255</v>
      </c>
      <c r="D2619" s="21">
        <v>3000</v>
      </c>
      <c r="E2619" s="10" t="s">
        <v>10</v>
      </c>
      <c r="F2619" s="10" t="s">
        <v>2307</v>
      </c>
      <c r="G2619" s="10" t="s">
        <v>12</v>
      </c>
      <c r="H2619" t="s">
        <v>17</v>
      </c>
      <c r="I2619" s="10" t="s">
        <v>14</v>
      </c>
      <c r="J2619" s="10" t="s">
        <v>256</v>
      </c>
    </row>
    <row r="2620" spans="1:10" x14ac:dyDescent="0.3">
      <c r="A2620" s="10">
        <v>209357</v>
      </c>
      <c r="B2620" s="20">
        <v>45106</v>
      </c>
      <c r="C2620" s="10" t="s">
        <v>255</v>
      </c>
      <c r="D2620" s="21">
        <v>2000</v>
      </c>
      <c r="E2620" s="10" t="s">
        <v>10</v>
      </c>
      <c r="F2620" s="10" t="s">
        <v>2307</v>
      </c>
      <c r="G2620" s="10" t="s">
        <v>12</v>
      </c>
      <c r="H2620" t="s">
        <v>17</v>
      </c>
      <c r="I2620" s="10" t="s">
        <v>14</v>
      </c>
      <c r="J2620" s="10" t="s">
        <v>22</v>
      </c>
    </row>
    <row r="2621" spans="1:10" x14ac:dyDescent="0.3">
      <c r="A2621" s="10">
        <v>209350</v>
      </c>
      <c r="B2621" s="20">
        <v>45106</v>
      </c>
      <c r="C2621" s="10" t="s">
        <v>478</v>
      </c>
      <c r="D2621" s="21">
        <v>1500</v>
      </c>
      <c r="E2621" s="10" t="s">
        <v>10</v>
      </c>
      <c r="F2621" s="10" t="s">
        <v>2311</v>
      </c>
      <c r="G2621" s="10" t="s">
        <v>12</v>
      </c>
      <c r="H2621" t="s">
        <v>17</v>
      </c>
      <c r="I2621" s="10" t="s">
        <v>14</v>
      </c>
      <c r="J2621" s="10" t="s">
        <v>40</v>
      </c>
    </row>
    <row r="2622" spans="1:10" x14ac:dyDescent="0.3">
      <c r="A2622" s="10">
        <v>209347</v>
      </c>
      <c r="B2622" s="20">
        <v>45106</v>
      </c>
      <c r="C2622" s="10" t="s">
        <v>477</v>
      </c>
      <c r="D2622" s="21">
        <v>2500</v>
      </c>
      <c r="E2622" s="10" t="s">
        <v>10</v>
      </c>
      <c r="F2622" s="10" t="s">
        <v>2311</v>
      </c>
      <c r="G2622" s="10" t="s">
        <v>12</v>
      </c>
      <c r="H2622" t="s">
        <v>17</v>
      </c>
      <c r="I2622" s="10" t="s">
        <v>14</v>
      </c>
      <c r="J2622" s="10" t="s">
        <v>209</v>
      </c>
    </row>
    <row r="2623" spans="1:10" x14ac:dyDescent="0.3">
      <c r="A2623" s="10">
        <v>209346</v>
      </c>
      <c r="B2623" s="20">
        <v>45106</v>
      </c>
      <c r="C2623" s="10" t="s">
        <v>477</v>
      </c>
      <c r="D2623" s="21">
        <v>2500</v>
      </c>
      <c r="E2623" s="10" t="s">
        <v>10</v>
      </c>
      <c r="F2623" s="10" t="s">
        <v>2311</v>
      </c>
      <c r="G2623" s="10" t="s">
        <v>12</v>
      </c>
      <c r="H2623" t="s">
        <v>17</v>
      </c>
      <c r="I2623" s="10" t="s">
        <v>14</v>
      </c>
      <c r="J2623" s="10" t="s">
        <v>40</v>
      </c>
    </row>
    <row r="2624" spans="1:10" x14ac:dyDescent="0.3">
      <c r="A2624" s="10">
        <v>209360</v>
      </c>
      <c r="B2624" s="20">
        <v>45107</v>
      </c>
      <c r="C2624" s="10" t="s">
        <v>695</v>
      </c>
      <c r="D2624" s="21">
        <v>2000</v>
      </c>
      <c r="E2624" s="10" t="s">
        <v>10</v>
      </c>
      <c r="F2624" s="10" t="s">
        <v>2309</v>
      </c>
      <c r="G2624" s="10" t="s">
        <v>12</v>
      </c>
      <c r="H2624" t="s">
        <v>17</v>
      </c>
      <c r="I2624" s="10" t="s">
        <v>14</v>
      </c>
      <c r="J2624" s="10" t="s">
        <v>27</v>
      </c>
    </row>
    <row r="2625" spans="1:10" x14ac:dyDescent="0.3">
      <c r="A2625" s="10">
        <v>209384</v>
      </c>
      <c r="B2625" s="20">
        <v>45107</v>
      </c>
      <c r="C2625" s="10" t="s">
        <v>810</v>
      </c>
      <c r="D2625" s="21">
        <v>3000</v>
      </c>
      <c r="E2625" s="10" t="s">
        <v>10</v>
      </c>
      <c r="F2625" s="10" t="s">
        <v>2317</v>
      </c>
      <c r="G2625" s="10" t="s">
        <v>88</v>
      </c>
      <c r="H2625" t="s">
        <v>17</v>
      </c>
      <c r="I2625" s="10" t="s">
        <v>14</v>
      </c>
      <c r="J2625" s="10" t="s">
        <v>811</v>
      </c>
    </row>
    <row r="2626" spans="1:10" x14ac:dyDescent="0.3">
      <c r="A2626" s="10">
        <v>209371</v>
      </c>
      <c r="B2626" s="20">
        <v>45107</v>
      </c>
      <c r="C2626" s="10" t="s">
        <v>807</v>
      </c>
      <c r="D2626" s="21">
        <v>2000</v>
      </c>
      <c r="E2626" s="10" t="s">
        <v>10</v>
      </c>
      <c r="F2626" s="10" t="s">
        <v>2317</v>
      </c>
      <c r="G2626" s="10" t="s">
        <v>88</v>
      </c>
      <c r="H2626" t="s">
        <v>17</v>
      </c>
      <c r="I2626" s="10" t="s">
        <v>14</v>
      </c>
      <c r="J2626" s="10" t="s">
        <v>809</v>
      </c>
    </row>
    <row r="2627" spans="1:10" x14ac:dyDescent="0.3">
      <c r="A2627" s="10">
        <v>209365</v>
      </c>
      <c r="B2627" s="20">
        <v>45107</v>
      </c>
      <c r="C2627" s="10" t="s">
        <v>806</v>
      </c>
      <c r="D2627" s="21">
        <v>1500</v>
      </c>
      <c r="E2627" s="10" t="s">
        <v>10</v>
      </c>
      <c r="F2627" s="10" t="s">
        <v>2309</v>
      </c>
      <c r="G2627" s="10" t="s">
        <v>12</v>
      </c>
      <c r="H2627" t="s">
        <v>17</v>
      </c>
      <c r="I2627" s="10" t="s">
        <v>14</v>
      </c>
      <c r="J2627" s="10" t="s">
        <v>85</v>
      </c>
    </row>
    <row r="2628" spans="1:10" x14ac:dyDescent="0.3">
      <c r="A2628" s="10">
        <v>209368</v>
      </c>
      <c r="B2628" s="20">
        <v>45107</v>
      </c>
      <c r="C2628" s="10" t="s">
        <v>805</v>
      </c>
      <c r="D2628" s="21">
        <v>2000</v>
      </c>
      <c r="E2628" s="10" t="s">
        <v>10</v>
      </c>
      <c r="F2628" s="10" t="s">
        <v>2309</v>
      </c>
      <c r="G2628" s="10" t="s">
        <v>12</v>
      </c>
      <c r="H2628" t="s">
        <v>17</v>
      </c>
      <c r="I2628" s="10" t="s">
        <v>14</v>
      </c>
      <c r="J2628" s="10" t="s">
        <v>27</v>
      </c>
    </row>
    <row r="2629" spans="1:10" x14ac:dyDescent="0.3">
      <c r="A2629" s="10">
        <v>209363</v>
      </c>
      <c r="B2629" s="20">
        <v>45107</v>
      </c>
      <c r="C2629" s="10" t="s">
        <v>806</v>
      </c>
      <c r="D2629" s="21">
        <v>2000</v>
      </c>
      <c r="E2629" s="10" t="s">
        <v>10</v>
      </c>
      <c r="F2629" s="10" t="s">
        <v>2309</v>
      </c>
      <c r="G2629" s="10" t="s">
        <v>12</v>
      </c>
      <c r="H2629" t="s">
        <v>13</v>
      </c>
      <c r="I2629" s="10" t="s">
        <v>14</v>
      </c>
      <c r="J2629" s="10" t="s">
        <v>258</v>
      </c>
    </row>
    <row r="2630" spans="1:10" x14ac:dyDescent="0.3">
      <c r="A2630" s="10">
        <v>209364</v>
      </c>
      <c r="B2630" s="20">
        <v>45107</v>
      </c>
      <c r="C2630" s="10" t="s">
        <v>806</v>
      </c>
      <c r="D2630" s="21">
        <v>500</v>
      </c>
      <c r="E2630" s="10" t="s">
        <v>10</v>
      </c>
      <c r="F2630" s="10" t="s">
        <v>2309</v>
      </c>
      <c r="G2630" s="10" t="s">
        <v>12</v>
      </c>
      <c r="H2630" t="s">
        <v>13</v>
      </c>
      <c r="I2630" s="10" t="s">
        <v>14</v>
      </c>
      <c r="J2630" s="10" t="s">
        <v>85</v>
      </c>
    </row>
    <row r="2631" spans="1:10" x14ac:dyDescent="0.3">
      <c r="A2631" s="10">
        <v>209385</v>
      </c>
      <c r="B2631" s="20">
        <v>45107</v>
      </c>
      <c r="C2631" s="10" t="s">
        <v>810</v>
      </c>
      <c r="D2631" s="21">
        <v>2000</v>
      </c>
      <c r="E2631" s="10" t="s">
        <v>10</v>
      </c>
      <c r="F2631" s="10" t="s">
        <v>2317</v>
      </c>
      <c r="G2631" s="10" t="s">
        <v>88</v>
      </c>
      <c r="H2631" t="s">
        <v>17</v>
      </c>
      <c r="I2631" s="10" t="s">
        <v>14</v>
      </c>
      <c r="J2631" s="10" t="s">
        <v>812</v>
      </c>
    </row>
    <row r="2632" spans="1:10" x14ac:dyDescent="0.3">
      <c r="A2632" s="10">
        <v>209374</v>
      </c>
      <c r="B2632" s="20">
        <v>45107</v>
      </c>
      <c r="C2632" s="10" t="s">
        <v>815</v>
      </c>
      <c r="D2632" s="21">
        <v>15000</v>
      </c>
      <c r="E2632" s="10" t="s">
        <v>48</v>
      </c>
      <c r="F2632" s="10" t="s">
        <v>2317</v>
      </c>
      <c r="G2632" s="10" t="s">
        <v>12</v>
      </c>
      <c r="H2632" t="s">
        <v>17</v>
      </c>
      <c r="I2632" s="10" t="s">
        <v>14</v>
      </c>
      <c r="J2632" s="10" t="s">
        <v>63</v>
      </c>
    </row>
    <row r="2633" spans="1:10" x14ac:dyDescent="0.3">
      <c r="A2633" s="10">
        <v>209373</v>
      </c>
      <c r="B2633" s="20">
        <v>45107</v>
      </c>
      <c r="C2633" s="10" t="s">
        <v>815</v>
      </c>
      <c r="D2633" s="21">
        <v>15000</v>
      </c>
      <c r="E2633" s="10" t="s">
        <v>48</v>
      </c>
      <c r="F2633" s="10" t="s">
        <v>2317</v>
      </c>
      <c r="G2633" s="10" t="s">
        <v>12</v>
      </c>
      <c r="H2633" t="s">
        <v>17</v>
      </c>
      <c r="I2633" s="10" t="s">
        <v>14</v>
      </c>
      <c r="J2633" s="10" t="s">
        <v>816</v>
      </c>
    </row>
    <row r="2634" spans="1:10" x14ac:dyDescent="0.3">
      <c r="A2634" s="10">
        <v>209381</v>
      </c>
      <c r="B2634" s="20">
        <v>45107</v>
      </c>
      <c r="C2634" s="10" t="s">
        <v>476</v>
      </c>
      <c r="D2634" s="21">
        <v>3000</v>
      </c>
      <c r="E2634" s="10" t="s">
        <v>10</v>
      </c>
      <c r="F2634" s="10" t="s">
        <v>2311</v>
      </c>
      <c r="G2634" s="10" t="s">
        <v>12</v>
      </c>
      <c r="H2634" t="s">
        <v>17</v>
      </c>
      <c r="I2634" s="10" t="s">
        <v>14</v>
      </c>
      <c r="J2634" s="10" t="s">
        <v>40</v>
      </c>
    </row>
    <row r="2635" spans="1:10" x14ac:dyDescent="0.3">
      <c r="A2635" s="10">
        <v>209370</v>
      </c>
      <c r="B2635" s="20">
        <v>45107</v>
      </c>
      <c r="C2635" s="10" t="s">
        <v>807</v>
      </c>
      <c r="D2635" s="21">
        <v>2000</v>
      </c>
      <c r="E2635" s="10" t="s">
        <v>10</v>
      </c>
      <c r="F2635" s="10" t="s">
        <v>2317</v>
      </c>
      <c r="G2635" s="10" t="s">
        <v>88</v>
      </c>
      <c r="H2635" t="s">
        <v>17</v>
      </c>
      <c r="I2635" s="10" t="s">
        <v>14</v>
      </c>
      <c r="J2635" s="10" t="s">
        <v>814</v>
      </c>
    </row>
    <row r="2636" spans="1:10" x14ac:dyDescent="0.3">
      <c r="A2636" s="10">
        <v>209387</v>
      </c>
      <c r="B2636" s="20">
        <v>45107</v>
      </c>
      <c r="C2636" s="10" t="s">
        <v>810</v>
      </c>
      <c r="D2636" s="21">
        <v>20000</v>
      </c>
      <c r="E2636" s="10" t="s">
        <v>48</v>
      </c>
      <c r="F2636" s="10" t="s">
        <v>2317</v>
      </c>
      <c r="G2636" s="10" t="s">
        <v>88</v>
      </c>
      <c r="H2636" t="s">
        <v>17</v>
      </c>
      <c r="I2636" s="10" t="s">
        <v>14</v>
      </c>
      <c r="J2636" s="10" t="s">
        <v>814</v>
      </c>
    </row>
    <row r="2637" spans="1:10" x14ac:dyDescent="0.3">
      <c r="A2637" s="10">
        <v>209386</v>
      </c>
      <c r="B2637" s="20">
        <v>45107</v>
      </c>
      <c r="C2637" s="10" t="s">
        <v>813</v>
      </c>
      <c r="D2637" s="21">
        <v>2000</v>
      </c>
      <c r="E2637" s="10" t="s">
        <v>10</v>
      </c>
      <c r="F2637" s="10" t="s">
        <v>2317</v>
      </c>
      <c r="G2637" s="10" t="s">
        <v>88</v>
      </c>
      <c r="H2637" t="s">
        <v>17</v>
      </c>
      <c r="I2637" s="10" t="s">
        <v>14</v>
      </c>
      <c r="J2637" s="10" t="s">
        <v>814</v>
      </c>
    </row>
    <row r="2638" spans="1:10" x14ac:dyDescent="0.3">
      <c r="A2638" s="10">
        <v>209372</v>
      </c>
      <c r="B2638" s="20">
        <v>45107</v>
      </c>
      <c r="C2638" s="10" t="s">
        <v>815</v>
      </c>
      <c r="D2638" s="21">
        <v>15000</v>
      </c>
      <c r="E2638" s="10" t="s">
        <v>48</v>
      </c>
      <c r="F2638" s="10" t="s">
        <v>2317</v>
      </c>
      <c r="G2638" s="10" t="s">
        <v>12</v>
      </c>
      <c r="H2638" t="s">
        <v>17</v>
      </c>
      <c r="I2638" s="10" t="s">
        <v>14</v>
      </c>
      <c r="J2638" s="10" t="s">
        <v>814</v>
      </c>
    </row>
    <row r="2639" spans="1:10" x14ac:dyDescent="0.3">
      <c r="A2639" s="10">
        <v>209388</v>
      </c>
      <c r="B2639" s="20">
        <v>45107</v>
      </c>
      <c r="C2639" s="10" t="s">
        <v>810</v>
      </c>
      <c r="D2639" s="21">
        <v>50000</v>
      </c>
      <c r="E2639" s="10" t="s">
        <v>48</v>
      </c>
      <c r="F2639" s="10" t="s">
        <v>2317</v>
      </c>
      <c r="G2639" s="10" t="s">
        <v>88</v>
      </c>
      <c r="H2639" t="s">
        <v>17</v>
      </c>
      <c r="I2639" s="10" t="s">
        <v>14</v>
      </c>
      <c r="J2639" s="10" t="s">
        <v>63</v>
      </c>
    </row>
    <row r="2640" spans="1:10" x14ac:dyDescent="0.3">
      <c r="A2640" s="10">
        <v>209378</v>
      </c>
      <c r="B2640" s="20">
        <v>45107</v>
      </c>
      <c r="C2640" s="10" t="s">
        <v>804</v>
      </c>
      <c r="D2640" s="21">
        <v>5000</v>
      </c>
      <c r="E2640" s="10" t="s">
        <v>10</v>
      </c>
      <c r="F2640" s="10" t="s">
        <v>2309</v>
      </c>
      <c r="G2640" s="10" t="s">
        <v>12</v>
      </c>
      <c r="H2640" t="s">
        <v>17</v>
      </c>
      <c r="I2640" s="10" t="s">
        <v>14</v>
      </c>
      <c r="J2640" s="10" t="s">
        <v>149</v>
      </c>
    </row>
    <row r="2641" spans="1:10" x14ac:dyDescent="0.3">
      <c r="A2641" s="10">
        <v>210389</v>
      </c>
      <c r="B2641" s="20">
        <v>45107</v>
      </c>
      <c r="C2641" s="10" t="s">
        <v>465</v>
      </c>
      <c r="D2641" s="21">
        <v>3000</v>
      </c>
      <c r="E2641" s="10" t="s">
        <v>10</v>
      </c>
      <c r="F2641" s="10" t="s">
        <v>2329</v>
      </c>
      <c r="G2641" s="10" t="s">
        <v>12</v>
      </c>
      <c r="H2641" t="s">
        <v>17</v>
      </c>
      <c r="I2641" s="10" t="s">
        <v>14</v>
      </c>
      <c r="J2641" s="10" t="s">
        <v>395</v>
      </c>
    </row>
    <row r="2642" spans="1:10" x14ac:dyDescent="0.3">
      <c r="A2642" s="10">
        <v>210387</v>
      </c>
      <c r="B2642" s="20">
        <v>45107</v>
      </c>
      <c r="C2642" s="10" t="s">
        <v>465</v>
      </c>
      <c r="D2642" s="21">
        <v>3000</v>
      </c>
      <c r="E2642" s="10" t="s">
        <v>10</v>
      </c>
      <c r="F2642" s="10" t="s">
        <v>2329</v>
      </c>
      <c r="G2642" s="10" t="s">
        <v>12</v>
      </c>
      <c r="H2642" t="s">
        <v>17</v>
      </c>
      <c r="I2642" s="10" t="s">
        <v>14</v>
      </c>
      <c r="J2642" s="10" t="s">
        <v>74</v>
      </c>
    </row>
    <row r="2643" spans="1:10" x14ac:dyDescent="0.3">
      <c r="A2643" s="10">
        <v>209379</v>
      </c>
      <c r="B2643" s="20">
        <v>45107</v>
      </c>
      <c r="C2643" s="10" t="s">
        <v>467</v>
      </c>
      <c r="D2643" s="21">
        <v>2000</v>
      </c>
      <c r="E2643" s="10" t="s">
        <v>10</v>
      </c>
      <c r="F2643" s="10" t="s">
        <v>2329</v>
      </c>
      <c r="G2643" s="10" t="s">
        <v>12</v>
      </c>
      <c r="H2643" t="s">
        <v>17</v>
      </c>
      <c r="I2643" s="10" t="s">
        <v>14</v>
      </c>
      <c r="J2643" s="10" t="s">
        <v>40</v>
      </c>
    </row>
    <row r="2644" spans="1:10" x14ac:dyDescent="0.3">
      <c r="A2644" s="10">
        <v>209366</v>
      </c>
      <c r="B2644" s="20">
        <v>45107</v>
      </c>
      <c r="C2644" s="10" t="s">
        <v>458</v>
      </c>
      <c r="D2644" s="21">
        <v>5000</v>
      </c>
      <c r="E2644" s="10" t="s">
        <v>10</v>
      </c>
      <c r="F2644" s="10" t="s">
        <v>2329</v>
      </c>
      <c r="G2644" s="10" t="s">
        <v>12</v>
      </c>
      <c r="H2644" t="s">
        <v>17</v>
      </c>
      <c r="I2644" s="10" t="s">
        <v>14</v>
      </c>
      <c r="J2644" s="10" t="s">
        <v>40</v>
      </c>
    </row>
    <row r="2645" spans="1:10" x14ac:dyDescent="0.3">
      <c r="A2645" s="10">
        <v>209376</v>
      </c>
      <c r="B2645" s="20">
        <v>45107</v>
      </c>
      <c r="C2645" s="10" t="s">
        <v>257</v>
      </c>
      <c r="D2645" s="21">
        <v>3000</v>
      </c>
      <c r="E2645" s="10" t="s">
        <v>10</v>
      </c>
      <c r="F2645" s="10" t="s">
        <v>2307</v>
      </c>
      <c r="G2645" s="10" t="s">
        <v>12</v>
      </c>
      <c r="H2645" t="s">
        <v>17</v>
      </c>
      <c r="I2645" s="10" t="s">
        <v>14</v>
      </c>
      <c r="J2645" s="10" t="s">
        <v>258</v>
      </c>
    </row>
    <row r="2646" spans="1:10" x14ac:dyDescent="0.3">
      <c r="A2646" s="10">
        <v>209375</v>
      </c>
      <c r="B2646" s="20">
        <v>45107</v>
      </c>
      <c r="C2646" s="10" t="s">
        <v>257</v>
      </c>
      <c r="D2646" s="21">
        <v>3000</v>
      </c>
      <c r="E2646" s="10" t="s">
        <v>10</v>
      </c>
      <c r="F2646" s="10" t="s">
        <v>2307</v>
      </c>
      <c r="G2646" s="10" t="s">
        <v>12</v>
      </c>
      <c r="H2646" t="s">
        <v>17</v>
      </c>
      <c r="I2646" s="10" t="s">
        <v>14</v>
      </c>
      <c r="J2646" s="10" t="s">
        <v>40</v>
      </c>
    </row>
    <row r="2647" spans="1:10" x14ac:dyDescent="0.3">
      <c r="A2647" s="10">
        <v>210386</v>
      </c>
      <c r="B2647" s="20">
        <v>45107</v>
      </c>
      <c r="C2647" s="10" t="s">
        <v>465</v>
      </c>
      <c r="D2647" s="21">
        <v>3000</v>
      </c>
      <c r="E2647" s="10" t="s">
        <v>10</v>
      </c>
      <c r="F2647" s="10" t="s">
        <v>2329</v>
      </c>
      <c r="G2647" s="10" t="s">
        <v>12</v>
      </c>
      <c r="H2647" t="s">
        <v>17</v>
      </c>
      <c r="I2647" s="10" t="s">
        <v>14</v>
      </c>
      <c r="J2647" s="10" t="s">
        <v>466</v>
      </c>
    </row>
    <row r="2648" spans="1:10" x14ac:dyDescent="0.3">
      <c r="A2648" s="10">
        <v>210385</v>
      </c>
      <c r="B2648" s="20">
        <v>45107</v>
      </c>
      <c r="C2648" s="10" t="s">
        <v>465</v>
      </c>
      <c r="D2648" s="21">
        <v>3000</v>
      </c>
      <c r="E2648" s="10" t="s">
        <v>10</v>
      </c>
      <c r="F2648" s="10" t="s">
        <v>2329</v>
      </c>
      <c r="G2648" s="10" t="s">
        <v>12</v>
      </c>
      <c r="H2648" t="s">
        <v>17</v>
      </c>
      <c r="I2648" s="10" t="s">
        <v>14</v>
      </c>
      <c r="J2648" s="10" t="s">
        <v>416</v>
      </c>
    </row>
    <row r="2649" spans="1:10" x14ac:dyDescent="0.3">
      <c r="A2649" s="10">
        <v>209382</v>
      </c>
      <c r="B2649" s="20">
        <v>45107</v>
      </c>
      <c r="C2649" s="10" t="s">
        <v>468</v>
      </c>
      <c r="D2649" s="21">
        <v>2000</v>
      </c>
      <c r="E2649" s="10" t="s">
        <v>10</v>
      </c>
      <c r="F2649" s="10" t="s">
        <v>2329</v>
      </c>
      <c r="G2649" s="10" t="s">
        <v>12</v>
      </c>
      <c r="H2649" t="s">
        <v>17</v>
      </c>
      <c r="I2649" s="10" t="s">
        <v>14</v>
      </c>
      <c r="J2649" s="10" t="s">
        <v>469</v>
      </c>
    </row>
    <row r="2650" spans="1:10" x14ac:dyDescent="0.3">
      <c r="A2650" s="10">
        <v>209380</v>
      </c>
      <c r="B2650" s="20">
        <v>45107</v>
      </c>
      <c r="C2650" s="10" t="s">
        <v>475</v>
      </c>
      <c r="D2650" s="21">
        <v>3000</v>
      </c>
      <c r="E2650" s="10" t="s">
        <v>10</v>
      </c>
      <c r="F2650" s="10" t="s">
        <v>2311</v>
      </c>
      <c r="G2650" s="10" t="s">
        <v>12</v>
      </c>
      <c r="H2650" t="s">
        <v>17</v>
      </c>
      <c r="I2650" s="10" t="s">
        <v>14</v>
      </c>
      <c r="J2650" s="10" t="s">
        <v>209</v>
      </c>
    </row>
    <row r="2651" spans="1:10" x14ac:dyDescent="0.3">
      <c r="A2651" s="10">
        <v>209361</v>
      </c>
      <c r="B2651" s="20">
        <v>45107</v>
      </c>
      <c r="C2651" s="10" t="s">
        <v>474</v>
      </c>
      <c r="D2651" s="21">
        <v>2500</v>
      </c>
      <c r="E2651" s="10" t="s">
        <v>10</v>
      </c>
      <c r="F2651" s="10" t="s">
        <v>2311</v>
      </c>
      <c r="G2651" s="10" t="s">
        <v>88</v>
      </c>
      <c r="H2651" t="s">
        <v>17</v>
      </c>
      <c r="I2651" s="10" t="s">
        <v>14</v>
      </c>
      <c r="J2651" s="10" t="s">
        <v>189</v>
      </c>
    </row>
    <row r="2652" spans="1:10" x14ac:dyDescent="0.3">
      <c r="A2652" s="10">
        <v>209377</v>
      </c>
      <c r="B2652" s="20">
        <v>45107</v>
      </c>
      <c r="C2652" s="10" t="s">
        <v>804</v>
      </c>
      <c r="D2652" s="21">
        <v>5000</v>
      </c>
      <c r="E2652" s="10" t="s">
        <v>10</v>
      </c>
      <c r="F2652" s="10" t="s">
        <v>2309</v>
      </c>
      <c r="G2652" s="10" t="s">
        <v>12</v>
      </c>
      <c r="H2652" t="s">
        <v>17</v>
      </c>
      <c r="I2652" s="10" t="s">
        <v>14</v>
      </c>
      <c r="J2652" s="10" t="s">
        <v>85</v>
      </c>
    </row>
    <row r="2653" spans="1:10" x14ac:dyDescent="0.3">
      <c r="A2653" s="10">
        <v>209367</v>
      </c>
      <c r="B2653" s="20">
        <v>45107</v>
      </c>
      <c r="C2653" s="10" t="s">
        <v>803</v>
      </c>
      <c r="D2653" s="21">
        <v>5000</v>
      </c>
      <c r="E2653" s="10" t="s">
        <v>10</v>
      </c>
      <c r="F2653" s="10" t="s">
        <v>2309</v>
      </c>
      <c r="G2653" s="10" t="s">
        <v>12</v>
      </c>
      <c r="H2653" t="s">
        <v>17</v>
      </c>
      <c r="I2653" s="10" t="s">
        <v>14</v>
      </c>
      <c r="J2653" s="10" t="s">
        <v>27</v>
      </c>
    </row>
    <row r="2654" spans="1:10" x14ac:dyDescent="0.3">
      <c r="A2654" s="10">
        <v>209369</v>
      </c>
      <c r="B2654" s="20">
        <v>45107</v>
      </c>
      <c r="C2654" s="10" t="s">
        <v>470</v>
      </c>
      <c r="D2654" s="21">
        <v>8000</v>
      </c>
      <c r="E2654" s="10" t="s">
        <v>10</v>
      </c>
      <c r="F2654" s="10" t="s">
        <v>2311</v>
      </c>
      <c r="G2654" s="10" t="s">
        <v>12</v>
      </c>
      <c r="H2654" t="s">
        <v>13</v>
      </c>
      <c r="I2654" s="10" t="s">
        <v>14</v>
      </c>
      <c r="J2654" s="10" t="s">
        <v>40</v>
      </c>
    </row>
    <row r="2655" spans="1:10" x14ac:dyDescent="0.3">
      <c r="A2655" s="10">
        <v>210388</v>
      </c>
      <c r="B2655" s="20">
        <v>45107</v>
      </c>
      <c r="C2655" s="10" t="s">
        <v>465</v>
      </c>
      <c r="D2655" s="21">
        <v>3000</v>
      </c>
      <c r="E2655" s="10" t="s">
        <v>10</v>
      </c>
      <c r="F2655" s="10" t="s">
        <v>2329</v>
      </c>
      <c r="G2655" s="10" t="s">
        <v>12</v>
      </c>
      <c r="H2655" t="s">
        <v>17</v>
      </c>
      <c r="I2655" s="10" t="s">
        <v>14</v>
      </c>
      <c r="J2655" s="10" t="s">
        <v>249</v>
      </c>
    </row>
    <row r="2656" spans="1:10" x14ac:dyDescent="0.3">
      <c r="A2656" s="10">
        <v>209383</v>
      </c>
      <c r="B2656" s="20">
        <v>45107</v>
      </c>
      <c r="C2656" s="10" t="s">
        <v>472</v>
      </c>
      <c r="D2656" s="21">
        <v>167000</v>
      </c>
      <c r="E2656" s="10" t="s">
        <v>48</v>
      </c>
      <c r="F2656" s="10" t="s">
        <v>2311</v>
      </c>
      <c r="G2656" s="10" t="s">
        <v>12</v>
      </c>
      <c r="H2656" t="s">
        <v>13</v>
      </c>
      <c r="I2656" s="10" t="s">
        <v>14</v>
      </c>
      <c r="J2656" s="10" t="s">
        <v>473</v>
      </c>
    </row>
    <row r="2657" spans="1:10" x14ac:dyDescent="0.3">
      <c r="A2657" s="10">
        <v>209362</v>
      </c>
      <c r="B2657" s="20">
        <v>45107</v>
      </c>
      <c r="C2657" s="10" t="s">
        <v>471</v>
      </c>
      <c r="D2657" s="21">
        <v>1000</v>
      </c>
      <c r="E2657" s="10" t="s">
        <v>10</v>
      </c>
      <c r="F2657" s="10" t="s">
        <v>2311</v>
      </c>
      <c r="G2657" s="10" t="s">
        <v>88</v>
      </c>
      <c r="H2657" t="s">
        <v>17</v>
      </c>
      <c r="I2657" s="10" t="s">
        <v>14</v>
      </c>
      <c r="J2657" s="10" t="s">
        <v>40</v>
      </c>
    </row>
    <row r="2658" spans="1:10" x14ac:dyDescent="0.3">
      <c r="A2658" s="10">
        <v>210453</v>
      </c>
      <c r="B2658" s="20">
        <v>45108</v>
      </c>
      <c r="C2658" s="10" t="s">
        <v>916</v>
      </c>
      <c r="D2658" s="21">
        <v>4000</v>
      </c>
      <c r="E2658" s="10" t="s">
        <v>10</v>
      </c>
      <c r="F2658" s="10" t="s">
        <v>2307</v>
      </c>
      <c r="G2658" s="10" t="s">
        <v>12</v>
      </c>
      <c r="H2658" t="s">
        <v>17</v>
      </c>
      <c r="I2658" s="10" t="s">
        <v>14</v>
      </c>
      <c r="J2658" s="10" t="s">
        <v>216</v>
      </c>
    </row>
    <row r="2659" spans="1:10" x14ac:dyDescent="0.3">
      <c r="A2659" s="10">
        <v>210454</v>
      </c>
      <c r="B2659" s="20">
        <v>45108</v>
      </c>
      <c r="C2659" s="10" t="s">
        <v>916</v>
      </c>
      <c r="D2659" s="21">
        <v>2000</v>
      </c>
      <c r="E2659" s="10" t="s">
        <v>10</v>
      </c>
      <c r="F2659" s="10" t="s">
        <v>2307</v>
      </c>
      <c r="G2659" s="10" t="s">
        <v>12</v>
      </c>
      <c r="H2659" t="s">
        <v>17</v>
      </c>
      <c r="I2659" s="10" t="s">
        <v>14</v>
      </c>
      <c r="J2659" s="10" t="s">
        <v>27</v>
      </c>
    </row>
    <row r="2660" spans="1:10" x14ac:dyDescent="0.3">
      <c r="A2660" s="10">
        <v>210398</v>
      </c>
      <c r="B2660" s="20">
        <v>45108</v>
      </c>
      <c r="C2660" s="10" t="s">
        <v>917</v>
      </c>
      <c r="D2660" s="21">
        <v>10000</v>
      </c>
      <c r="E2660" s="10" t="s">
        <v>48</v>
      </c>
      <c r="F2660" s="10" t="s">
        <v>2307</v>
      </c>
      <c r="G2660" s="10" t="s">
        <v>12</v>
      </c>
      <c r="H2660" t="s">
        <v>17</v>
      </c>
      <c r="I2660" s="10" t="s">
        <v>14</v>
      </c>
      <c r="J2660" s="10" t="s">
        <v>289</v>
      </c>
    </row>
    <row r="2661" spans="1:10" x14ac:dyDescent="0.3">
      <c r="A2661" s="10">
        <v>210399</v>
      </c>
      <c r="B2661" s="20">
        <v>45108</v>
      </c>
      <c r="C2661" s="10" t="s">
        <v>917</v>
      </c>
      <c r="D2661" s="21">
        <v>10000</v>
      </c>
      <c r="E2661" s="10" t="s">
        <v>48</v>
      </c>
      <c r="F2661" s="10" t="s">
        <v>2307</v>
      </c>
      <c r="G2661" s="10" t="s">
        <v>12</v>
      </c>
      <c r="H2661" t="s">
        <v>17</v>
      </c>
      <c r="I2661" s="10" t="s">
        <v>14</v>
      </c>
      <c r="J2661" s="10" t="s">
        <v>918</v>
      </c>
    </row>
    <row r="2662" spans="1:10" x14ac:dyDescent="0.3">
      <c r="A2662" s="10">
        <v>210455</v>
      </c>
      <c r="B2662" s="20">
        <v>45108</v>
      </c>
      <c r="C2662" s="10" t="s">
        <v>919</v>
      </c>
      <c r="D2662" s="21">
        <v>2000</v>
      </c>
      <c r="E2662" s="10" t="s">
        <v>10</v>
      </c>
      <c r="F2662" s="10" t="s">
        <v>2307</v>
      </c>
      <c r="G2662" s="10" t="s">
        <v>88</v>
      </c>
      <c r="H2662" t="s">
        <v>17</v>
      </c>
      <c r="I2662" s="10" t="s">
        <v>14</v>
      </c>
      <c r="J2662" s="10" t="s">
        <v>920</v>
      </c>
    </row>
    <row r="2663" spans="1:10" x14ac:dyDescent="0.3">
      <c r="A2663" s="10">
        <v>210456</v>
      </c>
      <c r="B2663" s="20">
        <v>45108</v>
      </c>
      <c r="C2663" s="10" t="s">
        <v>919</v>
      </c>
      <c r="D2663" s="21">
        <v>2000</v>
      </c>
      <c r="E2663" s="10" t="s">
        <v>10</v>
      </c>
      <c r="F2663" s="10" t="s">
        <v>2307</v>
      </c>
      <c r="G2663" s="10" t="s">
        <v>88</v>
      </c>
      <c r="H2663" t="s">
        <v>17</v>
      </c>
      <c r="I2663" s="10" t="s">
        <v>14</v>
      </c>
      <c r="J2663" s="10" t="s">
        <v>921</v>
      </c>
    </row>
    <row r="2664" spans="1:10" x14ac:dyDescent="0.3">
      <c r="A2664" s="10">
        <v>210457</v>
      </c>
      <c r="B2664" s="20">
        <v>45108</v>
      </c>
      <c r="C2664" s="10" t="s">
        <v>919</v>
      </c>
      <c r="D2664" s="21">
        <v>2000</v>
      </c>
      <c r="E2664" s="10" t="s">
        <v>10</v>
      </c>
      <c r="F2664" s="10" t="s">
        <v>2307</v>
      </c>
      <c r="G2664" s="10" t="s">
        <v>88</v>
      </c>
      <c r="H2664" t="s">
        <v>17</v>
      </c>
      <c r="I2664" s="10" t="s">
        <v>14</v>
      </c>
      <c r="J2664" s="10" t="s">
        <v>31</v>
      </c>
    </row>
    <row r="2665" spans="1:10" x14ac:dyDescent="0.3">
      <c r="A2665" s="10">
        <v>210424</v>
      </c>
      <c r="B2665" s="20">
        <v>45108</v>
      </c>
      <c r="C2665" s="10" t="s">
        <v>255</v>
      </c>
      <c r="D2665" s="21">
        <v>3000</v>
      </c>
      <c r="E2665" s="10" t="s">
        <v>10</v>
      </c>
      <c r="F2665" s="10" t="s">
        <v>2307</v>
      </c>
      <c r="G2665" s="10" t="s">
        <v>12</v>
      </c>
      <c r="H2665" t="s">
        <v>19</v>
      </c>
      <c r="I2665" s="10" t="s">
        <v>14</v>
      </c>
      <c r="J2665" s="10" t="s">
        <v>922</v>
      </c>
    </row>
    <row r="2666" spans="1:10" x14ac:dyDescent="0.3">
      <c r="A2666" s="10">
        <v>210400</v>
      </c>
      <c r="B2666" s="20">
        <v>45108</v>
      </c>
      <c r="C2666" s="10" t="s">
        <v>917</v>
      </c>
      <c r="D2666" s="21">
        <v>10000</v>
      </c>
      <c r="E2666" s="10" t="s">
        <v>48</v>
      </c>
      <c r="F2666" s="10" t="s">
        <v>2307</v>
      </c>
      <c r="G2666" s="10" t="s">
        <v>12</v>
      </c>
      <c r="H2666" t="s">
        <v>17</v>
      </c>
      <c r="I2666" s="10" t="s">
        <v>14</v>
      </c>
      <c r="J2666" s="10" t="s">
        <v>22</v>
      </c>
    </row>
    <row r="2667" spans="1:10" x14ac:dyDescent="0.3">
      <c r="A2667" s="10">
        <v>210452</v>
      </c>
      <c r="B2667" s="20">
        <v>45108</v>
      </c>
      <c r="C2667" s="10" t="s">
        <v>916</v>
      </c>
      <c r="D2667" s="21">
        <v>4000</v>
      </c>
      <c r="E2667" s="10" t="s">
        <v>10</v>
      </c>
      <c r="F2667" s="10" t="s">
        <v>2307</v>
      </c>
      <c r="G2667" s="10" t="s">
        <v>12</v>
      </c>
      <c r="H2667" t="s">
        <v>17</v>
      </c>
      <c r="I2667" s="10" t="s">
        <v>14</v>
      </c>
      <c r="J2667" s="10" t="s">
        <v>85</v>
      </c>
    </row>
    <row r="2668" spans="1:10" x14ac:dyDescent="0.3">
      <c r="A2668" s="10">
        <v>210419</v>
      </c>
      <c r="B2668" s="20">
        <v>45108</v>
      </c>
      <c r="C2668" s="10" t="s">
        <v>923</v>
      </c>
      <c r="D2668" s="21">
        <v>2500</v>
      </c>
      <c r="E2668" s="10" t="s">
        <v>10</v>
      </c>
      <c r="F2668" s="10" t="s">
        <v>2307</v>
      </c>
      <c r="G2668" s="10" t="s">
        <v>12</v>
      </c>
      <c r="H2668" t="s">
        <v>17</v>
      </c>
      <c r="I2668" s="10" t="s">
        <v>14</v>
      </c>
      <c r="J2668" s="10" t="s">
        <v>480</v>
      </c>
    </row>
    <row r="2669" spans="1:10" x14ac:dyDescent="0.3">
      <c r="A2669" s="10">
        <v>210420</v>
      </c>
      <c r="B2669" s="20">
        <v>45108</v>
      </c>
      <c r="C2669" s="10" t="s">
        <v>924</v>
      </c>
      <c r="D2669" s="21">
        <v>4000</v>
      </c>
      <c r="E2669" s="10" t="s">
        <v>10</v>
      </c>
      <c r="F2669" s="10" t="s">
        <v>2307</v>
      </c>
      <c r="G2669" s="10" t="s">
        <v>12</v>
      </c>
      <c r="H2669" t="s">
        <v>17</v>
      </c>
      <c r="I2669" s="10" t="s">
        <v>14</v>
      </c>
      <c r="J2669" s="10" t="s">
        <v>52</v>
      </c>
    </row>
    <row r="2670" spans="1:10" x14ac:dyDescent="0.3">
      <c r="A2670" s="10">
        <v>210404</v>
      </c>
      <c r="B2670" s="20">
        <v>45108</v>
      </c>
      <c r="C2670" s="10" t="s">
        <v>1154</v>
      </c>
      <c r="D2670" s="21">
        <v>4000</v>
      </c>
      <c r="E2670" s="10" t="s">
        <v>10</v>
      </c>
      <c r="F2670" s="10" t="s">
        <v>2318</v>
      </c>
      <c r="G2670" s="10" t="s">
        <v>12</v>
      </c>
      <c r="H2670" t="s">
        <v>17</v>
      </c>
      <c r="I2670" s="10" t="s">
        <v>14</v>
      </c>
      <c r="J2670" s="10" t="s">
        <v>85</v>
      </c>
    </row>
    <row r="2671" spans="1:10" x14ac:dyDescent="0.3">
      <c r="A2671" s="10">
        <v>210391</v>
      </c>
      <c r="B2671" s="20">
        <v>45108</v>
      </c>
      <c r="C2671" s="10" t="s">
        <v>319</v>
      </c>
      <c r="D2671" s="21">
        <v>20000</v>
      </c>
      <c r="E2671" s="10" t="s">
        <v>48</v>
      </c>
      <c r="F2671" s="10" t="s">
        <v>2318</v>
      </c>
      <c r="G2671" s="10" t="s">
        <v>12</v>
      </c>
      <c r="H2671" t="s">
        <v>13</v>
      </c>
      <c r="I2671" s="10" t="s">
        <v>14</v>
      </c>
      <c r="J2671" s="10" t="s">
        <v>207</v>
      </c>
    </row>
    <row r="2672" spans="1:10" x14ac:dyDescent="0.3">
      <c r="A2672" s="10">
        <v>210392</v>
      </c>
      <c r="B2672" s="20">
        <v>45108</v>
      </c>
      <c r="C2672" s="10" t="s">
        <v>261</v>
      </c>
      <c r="D2672" s="21">
        <v>1000</v>
      </c>
      <c r="E2672" s="10" t="s">
        <v>10</v>
      </c>
      <c r="F2672" s="10" t="s">
        <v>2318</v>
      </c>
      <c r="G2672" s="10" t="s">
        <v>12</v>
      </c>
      <c r="H2672" t="s">
        <v>13</v>
      </c>
      <c r="I2672" s="10" t="s">
        <v>14</v>
      </c>
      <c r="J2672" s="10" t="s">
        <v>289</v>
      </c>
    </row>
    <row r="2673" spans="1:10" x14ac:dyDescent="0.3">
      <c r="A2673" s="10">
        <v>210390</v>
      </c>
      <c r="B2673" s="20">
        <v>45108</v>
      </c>
      <c r="C2673" s="10" t="s">
        <v>1120</v>
      </c>
      <c r="D2673" s="21">
        <v>3894</v>
      </c>
      <c r="E2673" s="10" t="s">
        <v>48</v>
      </c>
      <c r="F2673" s="10" t="s">
        <v>2318</v>
      </c>
      <c r="G2673" s="10" t="s">
        <v>12</v>
      </c>
      <c r="H2673" t="s">
        <v>17</v>
      </c>
      <c r="I2673" s="10" t="s">
        <v>14</v>
      </c>
      <c r="J2673" s="10" t="s">
        <v>1158</v>
      </c>
    </row>
    <row r="2674" spans="1:10" x14ac:dyDescent="0.3">
      <c r="A2674" s="10">
        <v>210405</v>
      </c>
      <c r="B2674" s="20">
        <v>45108</v>
      </c>
      <c r="C2674" s="10" t="s">
        <v>314</v>
      </c>
      <c r="D2674" s="21">
        <v>1000</v>
      </c>
      <c r="E2674" s="10" t="s">
        <v>10</v>
      </c>
      <c r="F2674" s="10" t="s">
        <v>2318</v>
      </c>
      <c r="G2674" s="10" t="s">
        <v>12</v>
      </c>
      <c r="H2674" t="s">
        <v>13</v>
      </c>
      <c r="I2674" s="10" t="s">
        <v>14</v>
      </c>
      <c r="J2674" s="10" t="s">
        <v>85</v>
      </c>
    </row>
    <row r="2675" spans="1:10" x14ac:dyDescent="0.3">
      <c r="A2675" s="10">
        <v>210403</v>
      </c>
      <c r="B2675" s="20">
        <v>45108</v>
      </c>
      <c r="C2675" s="10" t="s">
        <v>1299</v>
      </c>
      <c r="D2675" s="21">
        <v>2500</v>
      </c>
      <c r="E2675" s="10" t="s">
        <v>10</v>
      </c>
      <c r="F2675" s="10" t="s">
        <v>2311</v>
      </c>
      <c r="G2675" s="10" t="s">
        <v>12</v>
      </c>
      <c r="H2675" t="s">
        <v>19</v>
      </c>
      <c r="I2675" s="10" t="s">
        <v>14</v>
      </c>
      <c r="J2675" s="10" t="s">
        <v>1300</v>
      </c>
    </row>
    <row r="2676" spans="1:10" x14ac:dyDescent="0.3">
      <c r="A2676" s="10">
        <v>210402</v>
      </c>
      <c r="B2676" s="20">
        <v>45108</v>
      </c>
      <c r="C2676" s="10" t="s">
        <v>1289</v>
      </c>
      <c r="D2676" s="21">
        <v>2000</v>
      </c>
      <c r="E2676" s="10" t="s">
        <v>10</v>
      </c>
      <c r="F2676" s="10" t="s">
        <v>2311</v>
      </c>
      <c r="G2676" s="10" t="s">
        <v>12</v>
      </c>
      <c r="H2676" t="s">
        <v>19</v>
      </c>
      <c r="I2676" s="10" t="s">
        <v>14</v>
      </c>
      <c r="J2676" s="10" t="s">
        <v>401</v>
      </c>
    </row>
    <row r="2677" spans="1:10" x14ac:dyDescent="0.3">
      <c r="A2677" s="10">
        <v>210395</v>
      </c>
      <c r="B2677" s="20">
        <v>45108</v>
      </c>
      <c r="C2677" s="10" t="s">
        <v>1223</v>
      </c>
      <c r="D2677" s="21">
        <v>5000</v>
      </c>
      <c r="E2677" s="10" t="s">
        <v>10</v>
      </c>
      <c r="F2677" s="10" t="s">
        <v>2311</v>
      </c>
      <c r="G2677" s="10" t="s">
        <v>12</v>
      </c>
      <c r="H2677" t="s">
        <v>17</v>
      </c>
      <c r="I2677" s="10" t="s">
        <v>14</v>
      </c>
      <c r="J2677" s="10" t="s">
        <v>40</v>
      </c>
    </row>
    <row r="2678" spans="1:10" x14ac:dyDescent="0.3">
      <c r="A2678" s="10">
        <v>210396</v>
      </c>
      <c r="B2678" s="20">
        <v>45108</v>
      </c>
      <c r="C2678" s="10" t="s">
        <v>1223</v>
      </c>
      <c r="D2678" s="21">
        <v>5000</v>
      </c>
      <c r="E2678" s="10" t="s">
        <v>10</v>
      </c>
      <c r="F2678" s="10" t="s">
        <v>2311</v>
      </c>
      <c r="G2678" s="10" t="s">
        <v>12</v>
      </c>
      <c r="H2678" t="s">
        <v>17</v>
      </c>
      <c r="I2678" s="10" t="s">
        <v>14</v>
      </c>
      <c r="J2678" s="10" t="s">
        <v>209</v>
      </c>
    </row>
    <row r="2679" spans="1:10" x14ac:dyDescent="0.3">
      <c r="A2679" s="10">
        <v>210397</v>
      </c>
      <c r="B2679" s="20">
        <v>45108</v>
      </c>
      <c r="C2679" s="10" t="s">
        <v>1225</v>
      </c>
      <c r="D2679" s="21">
        <v>2000</v>
      </c>
      <c r="E2679" s="10" t="s">
        <v>10</v>
      </c>
      <c r="F2679" s="10" t="s">
        <v>2311</v>
      </c>
      <c r="G2679" s="10" t="s">
        <v>12</v>
      </c>
      <c r="H2679" t="s">
        <v>13</v>
      </c>
      <c r="I2679" s="10" t="s">
        <v>14</v>
      </c>
      <c r="J2679" s="10" t="s">
        <v>209</v>
      </c>
    </row>
    <row r="2680" spans="1:10" x14ac:dyDescent="0.3">
      <c r="A2680" s="10">
        <v>212654</v>
      </c>
      <c r="B2680" s="20">
        <v>45108</v>
      </c>
      <c r="C2680" s="10" t="s">
        <v>1301</v>
      </c>
      <c r="D2680" s="21">
        <v>7000</v>
      </c>
      <c r="E2680" s="10" t="s">
        <v>10</v>
      </c>
      <c r="F2680" s="10" t="s">
        <v>2309</v>
      </c>
      <c r="G2680" s="10" t="s">
        <v>12</v>
      </c>
      <c r="H2680" t="s">
        <v>17</v>
      </c>
      <c r="I2680" s="10" t="s">
        <v>14</v>
      </c>
      <c r="J2680" s="10" t="s">
        <v>258</v>
      </c>
    </row>
    <row r="2681" spans="1:10" x14ac:dyDescent="0.3">
      <c r="A2681" s="10">
        <v>212655</v>
      </c>
      <c r="B2681" s="20">
        <v>45108</v>
      </c>
      <c r="C2681" s="10" t="s">
        <v>1301</v>
      </c>
      <c r="D2681" s="21">
        <v>7000</v>
      </c>
      <c r="E2681" s="10" t="s">
        <v>10</v>
      </c>
      <c r="F2681" s="10" t="s">
        <v>2309</v>
      </c>
      <c r="G2681" s="10" t="s">
        <v>12</v>
      </c>
      <c r="H2681" t="s">
        <v>17</v>
      </c>
      <c r="I2681" s="10" t="s">
        <v>14</v>
      </c>
      <c r="J2681" s="10" t="s">
        <v>27</v>
      </c>
    </row>
    <row r="2682" spans="1:10" x14ac:dyDescent="0.3">
      <c r="A2682" s="10">
        <v>212656</v>
      </c>
      <c r="B2682" s="20">
        <v>45108</v>
      </c>
      <c r="C2682" s="10" t="s">
        <v>1301</v>
      </c>
      <c r="D2682" s="21">
        <v>6000</v>
      </c>
      <c r="E2682" s="10" t="s">
        <v>10</v>
      </c>
      <c r="F2682" s="10" t="s">
        <v>2309</v>
      </c>
      <c r="G2682" s="10" t="s">
        <v>12</v>
      </c>
      <c r="H2682" t="s">
        <v>17</v>
      </c>
      <c r="I2682" s="10" t="s">
        <v>14</v>
      </c>
      <c r="J2682" s="10" t="s">
        <v>85</v>
      </c>
    </row>
    <row r="2683" spans="1:10" x14ac:dyDescent="0.3">
      <c r="A2683" s="10">
        <v>210393</v>
      </c>
      <c r="B2683" s="20">
        <v>45108</v>
      </c>
      <c r="C2683" s="10" t="s">
        <v>1302</v>
      </c>
      <c r="D2683" s="21">
        <v>5000</v>
      </c>
      <c r="E2683" s="10" t="s">
        <v>10</v>
      </c>
      <c r="F2683" s="10" t="s">
        <v>2309</v>
      </c>
      <c r="G2683" s="10" t="s">
        <v>12</v>
      </c>
      <c r="H2683" t="s">
        <v>17</v>
      </c>
      <c r="I2683" s="10" t="s">
        <v>14</v>
      </c>
      <c r="J2683" s="10" t="s">
        <v>27</v>
      </c>
    </row>
    <row r="2684" spans="1:10" x14ac:dyDescent="0.3">
      <c r="A2684" s="10">
        <v>210394</v>
      </c>
      <c r="B2684" s="20">
        <v>45108</v>
      </c>
      <c r="C2684" s="10" t="s">
        <v>1302</v>
      </c>
      <c r="D2684" s="21">
        <v>5000</v>
      </c>
      <c r="E2684" s="10" t="s">
        <v>10</v>
      </c>
      <c r="F2684" s="10" t="s">
        <v>2309</v>
      </c>
      <c r="G2684" s="10" t="s">
        <v>12</v>
      </c>
      <c r="H2684" t="s">
        <v>17</v>
      </c>
      <c r="I2684" s="10" t="s">
        <v>14</v>
      </c>
      <c r="J2684" s="10" t="s">
        <v>85</v>
      </c>
    </row>
    <row r="2685" spans="1:10" x14ac:dyDescent="0.3">
      <c r="A2685" s="10">
        <v>211517</v>
      </c>
      <c r="B2685" s="20">
        <v>45108</v>
      </c>
      <c r="C2685" s="10" t="s">
        <v>1303</v>
      </c>
      <c r="D2685" s="21">
        <v>8000</v>
      </c>
      <c r="E2685" s="10" t="s">
        <v>10</v>
      </c>
      <c r="F2685" s="10" t="s">
        <v>2309</v>
      </c>
      <c r="G2685" s="10" t="s">
        <v>12</v>
      </c>
      <c r="H2685" t="s">
        <v>17</v>
      </c>
      <c r="I2685" s="10" t="s">
        <v>14</v>
      </c>
      <c r="J2685" s="10" t="s">
        <v>1304</v>
      </c>
    </row>
    <row r="2686" spans="1:10" x14ac:dyDescent="0.3">
      <c r="A2686" s="10">
        <v>210401</v>
      </c>
      <c r="B2686" s="20">
        <v>45108</v>
      </c>
      <c r="C2686" s="10" t="s">
        <v>785</v>
      </c>
      <c r="D2686" s="21">
        <v>100000</v>
      </c>
      <c r="E2686" s="10" t="s">
        <v>48</v>
      </c>
      <c r="F2686" s="10" t="s">
        <v>2309</v>
      </c>
      <c r="G2686" s="10" t="s">
        <v>12</v>
      </c>
      <c r="H2686" t="s">
        <v>17</v>
      </c>
      <c r="I2686" s="10" t="s">
        <v>14</v>
      </c>
      <c r="J2686" s="10" t="s">
        <v>85</v>
      </c>
    </row>
    <row r="2687" spans="1:10" x14ac:dyDescent="0.3">
      <c r="A2687" s="10">
        <v>211518</v>
      </c>
      <c r="B2687" s="20">
        <v>45108</v>
      </c>
      <c r="C2687" s="10" t="s">
        <v>1303</v>
      </c>
      <c r="D2687" s="21">
        <v>7000</v>
      </c>
      <c r="E2687" s="10" t="s">
        <v>10</v>
      </c>
      <c r="F2687" s="10" t="s">
        <v>2309</v>
      </c>
      <c r="G2687" s="10" t="s">
        <v>12</v>
      </c>
      <c r="H2687" t="s">
        <v>17</v>
      </c>
      <c r="I2687" s="10" t="s">
        <v>14</v>
      </c>
      <c r="J2687" s="10" t="s">
        <v>1305</v>
      </c>
    </row>
    <row r="2688" spans="1:10" x14ac:dyDescent="0.3">
      <c r="A2688" s="10">
        <v>210384</v>
      </c>
      <c r="B2688" s="20">
        <v>45108</v>
      </c>
      <c r="C2688" s="10" t="s">
        <v>813</v>
      </c>
      <c r="D2688" s="21">
        <v>2000</v>
      </c>
      <c r="E2688" s="10" t="s">
        <v>10</v>
      </c>
      <c r="F2688" s="10" t="s">
        <v>2317</v>
      </c>
      <c r="G2688" s="10" t="s">
        <v>88</v>
      </c>
      <c r="H2688" t="s">
        <v>17</v>
      </c>
      <c r="I2688" s="10" t="s">
        <v>14</v>
      </c>
      <c r="J2688" s="10" t="s">
        <v>814</v>
      </c>
    </row>
    <row r="2689" spans="1:10" x14ac:dyDescent="0.3">
      <c r="A2689" s="10">
        <v>210406</v>
      </c>
      <c r="B2689" s="20">
        <v>45109</v>
      </c>
      <c r="C2689" s="10" t="s">
        <v>817</v>
      </c>
      <c r="D2689" s="21">
        <v>5000</v>
      </c>
      <c r="E2689" s="10" t="s">
        <v>10</v>
      </c>
      <c r="F2689" s="10" t="s">
        <v>2317</v>
      </c>
      <c r="G2689" s="10" t="s">
        <v>12</v>
      </c>
      <c r="H2689" t="s">
        <v>17</v>
      </c>
      <c r="I2689" s="10" t="s">
        <v>14</v>
      </c>
      <c r="J2689" s="10" t="s">
        <v>811</v>
      </c>
    </row>
    <row r="2690" spans="1:10" x14ac:dyDescent="0.3">
      <c r="A2690" s="10">
        <v>210417</v>
      </c>
      <c r="B2690" s="20">
        <v>45110</v>
      </c>
      <c r="C2690" s="10" t="s">
        <v>437</v>
      </c>
      <c r="D2690" s="21">
        <v>2500</v>
      </c>
      <c r="E2690" s="10" t="s">
        <v>10</v>
      </c>
      <c r="F2690" s="10" t="s">
        <v>2307</v>
      </c>
      <c r="G2690" s="10" t="s">
        <v>12</v>
      </c>
      <c r="H2690" t="s">
        <v>17</v>
      </c>
      <c r="I2690" s="10" t="s">
        <v>14</v>
      </c>
      <c r="J2690" s="10" t="s">
        <v>42</v>
      </c>
    </row>
    <row r="2691" spans="1:10" x14ac:dyDescent="0.3">
      <c r="A2691" s="10">
        <v>210418</v>
      </c>
      <c r="B2691" s="20">
        <v>45110</v>
      </c>
      <c r="C2691" s="10" t="s">
        <v>437</v>
      </c>
      <c r="D2691" s="21">
        <v>2500</v>
      </c>
      <c r="E2691" s="10" t="s">
        <v>10</v>
      </c>
      <c r="F2691" s="10" t="s">
        <v>2307</v>
      </c>
      <c r="G2691" s="10" t="s">
        <v>12</v>
      </c>
      <c r="H2691" t="s">
        <v>17</v>
      </c>
      <c r="I2691" s="10" t="s">
        <v>14</v>
      </c>
      <c r="J2691" s="10" t="s">
        <v>52</v>
      </c>
    </row>
    <row r="2692" spans="1:10" x14ac:dyDescent="0.3">
      <c r="A2692" s="10">
        <v>210421</v>
      </c>
      <c r="B2692" s="20">
        <v>45110</v>
      </c>
      <c r="C2692" s="10" t="s">
        <v>1156</v>
      </c>
      <c r="D2692" s="21">
        <v>3000</v>
      </c>
      <c r="E2692" s="10" t="s">
        <v>10</v>
      </c>
      <c r="F2692" s="10" t="s">
        <v>2318</v>
      </c>
      <c r="G2692" s="10" t="s">
        <v>12</v>
      </c>
      <c r="H2692" t="s">
        <v>13</v>
      </c>
      <c r="I2692" s="10" t="s">
        <v>14</v>
      </c>
      <c r="J2692" s="10" t="s">
        <v>85</v>
      </c>
    </row>
    <row r="2693" spans="1:10" x14ac:dyDescent="0.3">
      <c r="A2693" s="10">
        <v>210422</v>
      </c>
      <c r="B2693" s="20">
        <v>45110</v>
      </c>
      <c r="C2693" s="10" t="s">
        <v>1156</v>
      </c>
      <c r="D2693" s="21">
        <v>5000</v>
      </c>
      <c r="E2693" s="10" t="s">
        <v>10</v>
      </c>
      <c r="F2693" s="10" t="s">
        <v>2318</v>
      </c>
      <c r="G2693" s="10" t="s">
        <v>12</v>
      </c>
      <c r="H2693" t="s">
        <v>17</v>
      </c>
      <c r="I2693" s="10" t="s">
        <v>14</v>
      </c>
      <c r="J2693" s="10" t="s">
        <v>24</v>
      </c>
    </row>
    <row r="2694" spans="1:10" x14ac:dyDescent="0.3">
      <c r="A2694" s="10">
        <v>210423</v>
      </c>
      <c r="B2694" s="20">
        <v>45110</v>
      </c>
      <c r="C2694" s="10" t="s">
        <v>1157</v>
      </c>
      <c r="D2694" s="21">
        <v>5000</v>
      </c>
      <c r="E2694" s="10" t="s">
        <v>10</v>
      </c>
      <c r="F2694" s="10" t="s">
        <v>2318</v>
      </c>
      <c r="G2694" s="10" t="s">
        <v>12</v>
      </c>
      <c r="H2694" t="s">
        <v>17</v>
      </c>
      <c r="I2694" s="10" t="s">
        <v>14</v>
      </c>
      <c r="J2694" s="10" t="s">
        <v>134</v>
      </c>
    </row>
    <row r="2695" spans="1:10" x14ac:dyDescent="0.3">
      <c r="A2695" s="10">
        <v>210426</v>
      </c>
      <c r="B2695" s="20">
        <v>45110</v>
      </c>
      <c r="C2695" s="10" t="s">
        <v>366</v>
      </c>
      <c r="D2695" s="21">
        <v>3000</v>
      </c>
      <c r="E2695" s="10" t="s">
        <v>10</v>
      </c>
      <c r="F2695" s="10" t="s">
        <v>2329</v>
      </c>
      <c r="G2695" s="10" t="s">
        <v>12</v>
      </c>
      <c r="H2695" t="s">
        <v>17</v>
      </c>
      <c r="I2695" s="10" t="s">
        <v>14</v>
      </c>
      <c r="J2695" s="10" t="s">
        <v>397</v>
      </c>
    </row>
    <row r="2696" spans="1:10" x14ac:dyDescent="0.3">
      <c r="A2696" s="10">
        <v>210425</v>
      </c>
      <c r="B2696" s="20">
        <v>45110</v>
      </c>
      <c r="C2696" s="10" t="s">
        <v>366</v>
      </c>
      <c r="D2696" s="21">
        <v>3000</v>
      </c>
      <c r="E2696" s="10" t="s">
        <v>10</v>
      </c>
      <c r="F2696" s="10" t="s">
        <v>2329</v>
      </c>
      <c r="G2696" s="10" t="s">
        <v>12</v>
      </c>
      <c r="H2696" t="s">
        <v>17</v>
      </c>
      <c r="I2696" s="10" t="s">
        <v>14</v>
      </c>
      <c r="J2696" s="10" t="s">
        <v>432</v>
      </c>
    </row>
    <row r="2697" spans="1:10" x14ac:dyDescent="0.3">
      <c r="A2697" s="10">
        <v>210408</v>
      </c>
      <c r="B2697" s="20">
        <v>45110</v>
      </c>
      <c r="C2697" s="10" t="s">
        <v>540</v>
      </c>
      <c r="D2697" s="21">
        <v>2500</v>
      </c>
      <c r="E2697" s="10" t="s">
        <v>10</v>
      </c>
      <c r="F2697" s="10" t="s">
        <v>2311</v>
      </c>
      <c r="G2697" s="10" t="s">
        <v>12</v>
      </c>
      <c r="H2697" t="s">
        <v>17</v>
      </c>
      <c r="I2697" s="10" t="s">
        <v>14</v>
      </c>
      <c r="J2697" s="10" t="s">
        <v>40</v>
      </c>
    </row>
    <row r="2698" spans="1:10" x14ac:dyDescent="0.3">
      <c r="A2698" s="10">
        <v>210407</v>
      </c>
      <c r="B2698" s="20">
        <v>45110</v>
      </c>
      <c r="C2698" s="10" t="s">
        <v>539</v>
      </c>
      <c r="D2698" s="21">
        <v>2500</v>
      </c>
      <c r="E2698" s="10" t="s">
        <v>10</v>
      </c>
      <c r="F2698" s="10" t="s">
        <v>2311</v>
      </c>
      <c r="G2698" s="10" t="s">
        <v>12</v>
      </c>
      <c r="H2698" t="s">
        <v>17</v>
      </c>
      <c r="I2698" s="10" t="s">
        <v>14</v>
      </c>
      <c r="J2698" s="10" t="s">
        <v>480</v>
      </c>
    </row>
    <row r="2699" spans="1:10" x14ac:dyDescent="0.3">
      <c r="A2699" s="10">
        <v>210411</v>
      </c>
      <c r="B2699" s="20">
        <v>45110</v>
      </c>
      <c r="C2699" s="10" t="s">
        <v>515</v>
      </c>
      <c r="D2699" s="21">
        <v>15000</v>
      </c>
      <c r="E2699" s="10" t="s">
        <v>48</v>
      </c>
      <c r="F2699" s="10" t="s">
        <v>2311</v>
      </c>
      <c r="G2699" s="10" t="s">
        <v>12</v>
      </c>
      <c r="H2699" t="s">
        <v>17</v>
      </c>
      <c r="I2699" s="10" t="s">
        <v>14</v>
      </c>
      <c r="J2699" s="10" t="s">
        <v>503</v>
      </c>
    </row>
    <row r="2700" spans="1:10" x14ac:dyDescent="0.3">
      <c r="A2700" s="10">
        <v>210409</v>
      </c>
      <c r="B2700" s="20">
        <v>45110</v>
      </c>
      <c r="C2700" s="10" t="s">
        <v>540</v>
      </c>
      <c r="D2700" s="21">
        <v>5000</v>
      </c>
      <c r="E2700" s="10" t="s">
        <v>10</v>
      </c>
      <c r="F2700" s="10" t="s">
        <v>2311</v>
      </c>
      <c r="G2700" s="10" t="s">
        <v>12</v>
      </c>
      <c r="H2700" t="s">
        <v>13</v>
      </c>
      <c r="I2700" s="10" t="s">
        <v>14</v>
      </c>
      <c r="J2700" s="10" t="s">
        <v>209</v>
      </c>
    </row>
    <row r="2701" spans="1:10" x14ac:dyDescent="0.3">
      <c r="A2701" s="10">
        <v>210410</v>
      </c>
      <c r="B2701" s="20">
        <v>45110</v>
      </c>
      <c r="C2701" s="10" t="s">
        <v>1237</v>
      </c>
      <c r="D2701" s="21">
        <v>2500</v>
      </c>
      <c r="E2701" s="10" t="s">
        <v>10</v>
      </c>
      <c r="F2701" s="10" t="s">
        <v>2311</v>
      </c>
      <c r="G2701" s="10" t="s">
        <v>12</v>
      </c>
      <c r="H2701" t="s">
        <v>17</v>
      </c>
      <c r="I2701" s="10" t="s">
        <v>14</v>
      </c>
      <c r="J2701" s="10" t="s">
        <v>40</v>
      </c>
    </row>
    <row r="2702" spans="1:10" x14ac:dyDescent="0.3">
      <c r="A2702" s="10">
        <v>210412</v>
      </c>
      <c r="B2702" s="20">
        <v>45110</v>
      </c>
      <c r="C2702" s="10" t="s">
        <v>515</v>
      </c>
      <c r="D2702" s="21">
        <v>15000</v>
      </c>
      <c r="E2702" s="10" t="s">
        <v>48</v>
      </c>
      <c r="F2702" s="10" t="s">
        <v>2311</v>
      </c>
      <c r="G2702" s="10" t="s">
        <v>12</v>
      </c>
      <c r="H2702" t="s">
        <v>17</v>
      </c>
      <c r="I2702" s="10" t="s">
        <v>14</v>
      </c>
      <c r="J2702" s="10" t="s">
        <v>473</v>
      </c>
    </row>
    <row r="2703" spans="1:10" x14ac:dyDescent="0.3">
      <c r="A2703" s="10">
        <v>210413</v>
      </c>
      <c r="B2703" s="20">
        <v>45110</v>
      </c>
      <c r="C2703" s="10" t="s">
        <v>515</v>
      </c>
      <c r="D2703" s="21">
        <v>15000</v>
      </c>
      <c r="E2703" s="10" t="s">
        <v>48</v>
      </c>
      <c r="F2703" s="10" t="s">
        <v>2311</v>
      </c>
      <c r="G2703" s="10" t="s">
        <v>12</v>
      </c>
      <c r="H2703" t="s">
        <v>17</v>
      </c>
      <c r="I2703" s="10" t="s">
        <v>14</v>
      </c>
      <c r="J2703" s="10" t="s">
        <v>489</v>
      </c>
    </row>
    <row r="2704" spans="1:10" x14ac:dyDescent="0.3">
      <c r="A2704" s="10">
        <v>210414</v>
      </c>
      <c r="B2704" s="20">
        <v>45110</v>
      </c>
      <c r="C2704" s="10" t="s">
        <v>487</v>
      </c>
      <c r="D2704" s="21">
        <v>30000</v>
      </c>
      <c r="E2704" s="10" t="s">
        <v>48</v>
      </c>
      <c r="F2704" s="10" t="s">
        <v>2311</v>
      </c>
      <c r="G2704" s="10" t="s">
        <v>12</v>
      </c>
      <c r="H2704" t="s">
        <v>17</v>
      </c>
      <c r="I2704" s="10" t="s">
        <v>14</v>
      </c>
      <c r="J2704" s="10" t="s">
        <v>480</v>
      </c>
    </row>
    <row r="2705" spans="1:10" x14ac:dyDescent="0.3">
      <c r="A2705" s="10">
        <v>210415</v>
      </c>
      <c r="B2705" s="20">
        <v>45110</v>
      </c>
      <c r="C2705" s="10" t="s">
        <v>1306</v>
      </c>
      <c r="D2705" s="21">
        <v>2000</v>
      </c>
      <c r="E2705" s="10" t="s">
        <v>10</v>
      </c>
      <c r="F2705" s="10" t="s">
        <v>2309</v>
      </c>
      <c r="G2705" s="10" t="s">
        <v>12</v>
      </c>
      <c r="H2705" t="s">
        <v>17</v>
      </c>
      <c r="I2705" s="10" t="s">
        <v>14</v>
      </c>
      <c r="J2705" s="10" t="s">
        <v>74</v>
      </c>
    </row>
    <row r="2706" spans="1:10" x14ac:dyDescent="0.3">
      <c r="A2706" s="10">
        <v>210416</v>
      </c>
      <c r="B2706" s="20">
        <v>45110</v>
      </c>
      <c r="C2706" s="10" t="s">
        <v>1467</v>
      </c>
      <c r="D2706" s="21">
        <v>1500</v>
      </c>
      <c r="E2706" s="10" t="s">
        <v>10</v>
      </c>
      <c r="F2706" s="10" t="s">
        <v>2317</v>
      </c>
      <c r="G2706" s="10" t="s">
        <v>12</v>
      </c>
      <c r="H2706" t="s">
        <v>13</v>
      </c>
      <c r="I2706" s="10" t="s">
        <v>14</v>
      </c>
      <c r="J2706" s="10" t="s">
        <v>1468</v>
      </c>
    </row>
    <row r="2707" spans="1:10" x14ac:dyDescent="0.3">
      <c r="A2707" s="10">
        <v>210442</v>
      </c>
      <c r="B2707" s="20">
        <v>45111</v>
      </c>
      <c r="C2707" s="10" t="s">
        <v>925</v>
      </c>
      <c r="D2707" s="21">
        <v>5000</v>
      </c>
      <c r="E2707" s="10" t="s">
        <v>10</v>
      </c>
      <c r="F2707" s="10" t="s">
        <v>2307</v>
      </c>
      <c r="G2707" s="10" t="s">
        <v>12</v>
      </c>
      <c r="H2707" t="s">
        <v>17</v>
      </c>
      <c r="I2707" s="10" t="s">
        <v>14</v>
      </c>
      <c r="J2707" s="10" t="s">
        <v>926</v>
      </c>
    </row>
    <row r="2708" spans="1:10" x14ac:dyDescent="0.3">
      <c r="A2708" s="10">
        <v>210443</v>
      </c>
      <c r="B2708" s="20">
        <v>45111</v>
      </c>
      <c r="C2708" s="10" t="s">
        <v>927</v>
      </c>
      <c r="D2708" s="21">
        <v>5000</v>
      </c>
      <c r="E2708" s="10" t="s">
        <v>10</v>
      </c>
      <c r="F2708" s="10" t="s">
        <v>2307</v>
      </c>
      <c r="G2708" s="10" t="s">
        <v>12</v>
      </c>
      <c r="H2708" t="s">
        <v>17</v>
      </c>
      <c r="I2708" s="10" t="s">
        <v>14</v>
      </c>
      <c r="J2708" s="10" t="s">
        <v>184</v>
      </c>
    </row>
    <row r="2709" spans="1:10" x14ac:dyDescent="0.3">
      <c r="A2709" s="10">
        <v>210430</v>
      </c>
      <c r="B2709" s="20">
        <v>45111</v>
      </c>
      <c r="C2709" s="10" t="s">
        <v>316</v>
      </c>
      <c r="D2709" s="21">
        <v>3000</v>
      </c>
      <c r="E2709" s="10" t="s">
        <v>10</v>
      </c>
      <c r="F2709" s="10" t="s">
        <v>2318</v>
      </c>
      <c r="G2709" s="10" t="s">
        <v>12</v>
      </c>
      <c r="H2709" t="s">
        <v>17</v>
      </c>
      <c r="I2709" s="10" t="s">
        <v>14</v>
      </c>
      <c r="J2709" s="10" t="s">
        <v>24</v>
      </c>
    </row>
    <row r="2710" spans="1:10" x14ac:dyDescent="0.3">
      <c r="A2710" s="10">
        <v>210431</v>
      </c>
      <c r="B2710" s="20">
        <v>45111</v>
      </c>
      <c r="C2710" s="10" t="s">
        <v>316</v>
      </c>
      <c r="D2710" s="21">
        <v>2000</v>
      </c>
      <c r="E2710" s="10" t="s">
        <v>10</v>
      </c>
      <c r="F2710" s="10" t="s">
        <v>2318</v>
      </c>
      <c r="G2710" s="10" t="s">
        <v>12</v>
      </c>
      <c r="H2710" t="s">
        <v>17</v>
      </c>
      <c r="I2710" s="10" t="s">
        <v>14</v>
      </c>
      <c r="J2710" s="10" t="s">
        <v>306</v>
      </c>
    </row>
    <row r="2711" spans="1:10" x14ac:dyDescent="0.3">
      <c r="A2711" s="10">
        <v>210432</v>
      </c>
      <c r="B2711" s="20">
        <v>45111</v>
      </c>
      <c r="C2711" s="10" t="s">
        <v>1155</v>
      </c>
      <c r="D2711" s="21">
        <v>1000</v>
      </c>
      <c r="E2711" s="10" t="s">
        <v>10</v>
      </c>
      <c r="F2711" s="10" t="s">
        <v>2318</v>
      </c>
      <c r="G2711" s="10" t="s">
        <v>12</v>
      </c>
      <c r="H2711" t="s">
        <v>17</v>
      </c>
      <c r="I2711" s="10" t="s">
        <v>14</v>
      </c>
      <c r="J2711" s="10" t="s">
        <v>24</v>
      </c>
    </row>
    <row r="2712" spans="1:10" x14ac:dyDescent="0.3">
      <c r="A2712" s="10">
        <v>210433</v>
      </c>
      <c r="B2712" s="20">
        <v>45111</v>
      </c>
      <c r="C2712" s="10" t="s">
        <v>1155</v>
      </c>
      <c r="D2712" s="21">
        <v>2000</v>
      </c>
      <c r="E2712" s="10" t="s">
        <v>10</v>
      </c>
      <c r="F2712" s="10" t="s">
        <v>2318</v>
      </c>
      <c r="G2712" s="10" t="s">
        <v>12</v>
      </c>
      <c r="H2712" t="s">
        <v>17</v>
      </c>
      <c r="I2712" s="10" t="s">
        <v>14</v>
      </c>
      <c r="J2712" s="10" t="s">
        <v>85</v>
      </c>
    </row>
    <row r="2713" spans="1:10" x14ac:dyDescent="0.3">
      <c r="A2713" s="10">
        <v>210429</v>
      </c>
      <c r="B2713" s="20">
        <v>45111</v>
      </c>
      <c r="C2713" s="10" t="s">
        <v>1159</v>
      </c>
      <c r="D2713" s="21">
        <v>5000</v>
      </c>
      <c r="E2713" s="10" t="s">
        <v>48</v>
      </c>
      <c r="F2713" s="10" t="s">
        <v>2329</v>
      </c>
      <c r="G2713" s="10" t="s">
        <v>12</v>
      </c>
      <c r="H2713" t="s">
        <v>17</v>
      </c>
      <c r="I2713" s="10" t="s">
        <v>14</v>
      </c>
      <c r="J2713" s="10" t="s">
        <v>1160</v>
      </c>
    </row>
    <row r="2714" spans="1:10" x14ac:dyDescent="0.3">
      <c r="A2714" s="10">
        <v>210427</v>
      </c>
      <c r="B2714" s="20">
        <v>45111</v>
      </c>
      <c r="C2714" s="10" t="s">
        <v>1298</v>
      </c>
      <c r="D2714" s="21">
        <v>5000</v>
      </c>
      <c r="E2714" s="10" t="s">
        <v>10</v>
      </c>
      <c r="F2714" s="10" t="s">
        <v>2311</v>
      </c>
      <c r="G2714" s="10" t="s">
        <v>12</v>
      </c>
      <c r="H2714" t="s">
        <v>17</v>
      </c>
      <c r="I2714" s="10" t="s">
        <v>14</v>
      </c>
      <c r="J2714" s="10" t="s">
        <v>40</v>
      </c>
    </row>
    <row r="2715" spans="1:10" x14ac:dyDescent="0.3">
      <c r="A2715" s="10">
        <v>210428</v>
      </c>
      <c r="B2715" s="20">
        <v>45111</v>
      </c>
      <c r="C2715" s="10" t="s">
        <v>1298</v>
      </c>
      <c r="D2715" s="21">
        <v>5000</v>
      </c>
      <c r="E2715" s="10" t="s">
        <v>10</v>
      </c>
      <c r="F2715" s="10" t="s">
        <v>2311</v>
      </c>
      <c r="G2715" s="10" t="s">
        <v>12</v>
      </c>
      <c r="H2715" t="s">
        <v>17</v>
      </c>
      <c r="I2715" s="10" t="s">
        <v>14</v>
      </c>
      <c r="J2715" s="10" t="s">
        <v>209</v>
      </c>
    </row>
    <row r="2716" spans="1:10" x14ac:dyDescent="0.3">
      <c r="A2716" s="10">
        <v>210435</v>
      </c>
      <c r="B2716" s="20">
        <v>45111</v>
      </c>
      <c r="C2716" s="10" t="s">
        <v>1307</v>
      </c>
      <c r="D2716" s="21">
        <v>6000</v>
      </c>
      <c r="E2716" s="10" t="s">
        <v>10</v>
      </c>
      <c r="F2716" s="10" t="s">
        <v>2309</v>
      </c>
      <c r="G2716" s="10" t="s">
        <v>12</v>
      </c>
      <c r="H2716" t="s">
        <v>17</v>
      </c>
      <c r="I2716" s="10" t="s">
        <v>14</v>
      </c>
      <c r="J2716" s="10" t="s">
        <v>409</v>
      </c>
    </row>
    <row r="2717" spans="1:10" x14ac:dyDescent="0.3">
      <c r="A2717" s="10">
        <v>210436</v>
      </c>
      <c r="B2717" s="20">
        <v>45111</v>
      </c>
      <c r="C2717" s="10" t="s">
        <v>1307</v>
      </c>
      <c r="D2717" s="21">
        <v>6000</v>
      </c>
      <c r="E2717" s="10" t="s">
        <v>10</v>
      </c>
      <c r="F2717" s="10" t="s">
        <v>2309</v>
      </c>
      <c r="G2717" s="10" t="s">
        <v>12</v>
      </c>
      <c r="H2717" t="s">
        <v>17</v>
      </c>
      <c r="I2717" s="10" t="s">
        <v>14</v>
      </c>
      <c r="J2717" s="10" t="s">
        <v>771</v>
      </c>
    </row>
    <row r="2718" spans="1:10" x14ac:dyDescent="0.3">
      <c r="A2718" s="10">
        <v>210434</v>
      </c>
      <c r="B2718" s="20">
        <v>45111</v>
      </c>
      <c r="C2718" s="10" t="s">
        <v>1307</v>
      </c>
      <c r="D2718" s="21">
        <v>6000</v>
      </c>
      <c r="E2718" s="10" t="s">
        <v>10</v>
      </c>
      <c r="F2718" s="10" t="s">
        <v>2309</v>
      </c>
      <c r="G2718" s="10" t="s">
        <v>12</v>
      </c>
      <c r="H2718" t="s">
        <v>17</v>
      </c>
      <c r="I2718" s="10" t="s">
        <v>14</v>
      </c>
      <c r="J2718" s="10" t="s">
        <v>249</v>
      </c>
    </row>
    <row r="2719" spans="1:10" x14ac:dyDescent="0.3">
      <c r="A2719" s="10">
        <v>210439</v>
      </c>
      <c r="B2719" s="20">
        <v>45111</v>
      </c>
      <c r="C2719" s="10" t="s">
        <v>1308</v>
      </c>
      <c r="D2719" s="21">
        <v>2500</v>
      </c>
      <c r="E2719" s="10" t="s">
        <v>10</v>
      </c>
      <c r="F2719" s="10" t="s">
        <v>2309</v>
      </c>
      <c r="G2719" s="10" t="s">
        <v>88</v>
      </c>
      <c r="H2719" t="s">
        <v>17</v>
      </c>
      <c r="I2719" s="10" t="s">
        <v>14</v>
      </c>
      <c r="J2719" s="10" t="s">
        <v>82</v>
      </c>
    </row>
    <row r="2720" spans="1:10" x14ac:dyDescent="0.3">
      <c r="A2720" s="10">
        <v>210440</v>
      </c>
      <c r="B2720" s="20">
        <v>45111</v>
      </c>
      <c r="C2720" s="10" t="s">
        <v>1308</v>
      </c>
      <c r="D2720" s="21">
        <v>2500</v>
      </c>
      <c r="E2720" s="10" t="s">
        <v>10</v>
      </c>
      <c r="F2720" s="10" t="s">
        <v>2309</v>
      </c>
      <c r="G2720" s="10" t="s">
        <v>88</v>
      </c>
      <c r="H2720" t="s">
        <v>17</v>
      </c>
      <c r="I2720" s="10" t="s">
        <v>14</v>
      </c>
      <c r="J2720" s="10" t="s">
        <v>409</v>
      </c>
    </row>
    <row r="2721" spans="1:10" x14ac:dyDescent="0.3">
      <c r="A2721" s="10">
        <v>210441</v>
      </c>
      <c r="B2721" s="20">
        <v>45111</v>
      </c>
      <c r="C2721" s="10" t="s">
        <v>1308</v>
      </c>
      <c r="D2721" s="21">
        <v>2500</v>
      </c>
      <c r="E2721" s="10" t="s">
        <v>10</v>
      </c>
      <c r="F2721" s="10" t="s">
        <v>2309</v>
      </c>
      <c r="G2721" s="10" t="s">
        <v>88</v>
      </c>
      <c r="H2721" t="s">
        <v>17</v>
      </c>
      <c r="I2721" s="10" t="s">
        <v>14</v>
      </c>
      <c r="J2721" s="10" t="s">
        <v>27</v>
      </c>
    </row>
    <row r="2722" spans="1:10" x14ac:dyDescent="0.3">
      <c r="A2722" s="10">
        <v>210438</v>
      </c>
      <c r="B2722" s="20">
        <v>45111</v>
      </c>
      <c r="C2722" s="10" t="s">
        <v>1308</v>
      </c>
      <c r="D2722" s="21">
        <v>2500</v>
      </c>
      <c r="E2722" s="10" t="s">
        <v>10</v>
      </c>
      <c r="F2722" s="10" t="s">
        <v>2309</v>
      </c>
      <c r="G2722" s="10" t="s">
        <v>88</v>
      </c>
      <c r="H2722" t="s">
        <v>17</v>
      </c>
      <c r="I2722" s="10" t="s">
        <v>14</v>
      </c>
      <c r="J2722" s="10" t="s">
        <v>249</v>
      </c>
    </row>
    <row r="2723" spans="1:10" x14ac:dyDescent="0.3">
      <c r="A2723" s="10">
        <v>210437</v>
      </c>
      <c r="B2723" s="20">
        <v>45111</v>
      </c>
      <c r="C2723" s="10" t="s">
        <v>1469</v>
      </c>
      <c r="D2723" s="21">
        <v>100000</v>
      </c>
      <c r="E2723" s="10" t="s">
        <v>48</v>
      </c>
      <c r="F2723" s="10" t="s">
        <v>2308</v>
      </c>
      <c r="G2723" s="10" t="s">
        <v>12</v>
      </c>
      <c r="H2723" t="s">
        <v>17</v>
      </c>
      <c r="I2723" s="10" t="s">
        <v>14</v>
      </c>
      <c r="J2723" s="10" t="s">
        <v>876</v>
      </c>
    </row>
    <row r="2724" spans="1:10" x14ac:dyDescent="0.3">
      <c r="A2724" s="10">
        <v>210451</v>
      </c>
      <c r="B2724" s="20">
        <v>45112</v>
      </c>
      <c r="C2724" s="10" t="s">
        <v>928</v>
      </c>
      <c r="D2724" s="21">
        <v>2000</v>
      </c>
      <c r="E2724" s="10" t="s">
        <v>10</v>
      </c>
      <c r="F2724" s="10" t="s">
        <v>2307</v>
      </c>
      <c r="G2724" s="10" t="s">
        <v>12</v>
      </c>
      <c r="H2724" t="s">
        <v>17</v>
      </c>
      <c r="I2724" s="10" t="s">
        <v>14</v>
      </c>
      <c r="J2724" s="10" t="s">
        <v>929</v>
      </c>
    </row>
    <row r="2725" spans="1:10" x14ac:dyDescent="0.3">
      <c r="A2725" s="10">
        <v>211462</v>
      </c>
      <c r="B2725" s="20">
        <v>45112</v>
      </c>
      <c r="C2725" s="10" t="s">
        <v>930</v>
      </c>
      <c r="D2725" s="21">
        <v>3000</v>
      </c>
      <c r="E2725" s="10" t="s">
        <v>10</v>
      </c>
      <c r="F2725" s="10" t="s">
        <v>2307</v>
      </c>
      <c r="G2725" s="10" t="s">
        <v>88</v>
      </c>
      <c r="H2725" t="s">
        <v>17</v>
      </c>
      <c r="I2725" s="10" t="s">
        <v>14</v>
      </c>
      <c r="J2725" s="10" t="s">
        <v>480</v>
      </c>
    </row>
    <row r="2726" spans="1:10" x14ac:dyDescent="0.3">
      <c r="A2726" s="10">
        <v>211463</v>
      </c>
      <c r="B2726" s="20">
        <v>45112</v>
      </c>
      <c r="C2726" s="10" t="s">
        <v>930</v>
      </c>
      <c r="D2726" s="21">
        <v>4000</v>
      </c>
      <c r="E2726" s="10" t="s">
        <v>10</v>
      </c>
      <c r="F2726" s="10" t="s">
        <v>2307</v>
      </c>
      <c r="G2726" s="10" t="s">
        <v>88</v>
      </c>
      <c r="H2726" t="s">
        <v>17</v>
      </c>
      <c r="I2726" s="10" t="s">
        <v>14</v>
      </c>
      <c r="J2726" s="10" t="s">
        <v>40</v>
      </c>
    </row>
    <row r="2727" spans="1:10" x14ac:dyDescent="0.3">
      <c r="A2727" s="10">
        <v>211465</v>
      </c>
      <c r="B2727" s="20">
        <v>45112</v>
      </c>
      <c r="C2727" s="10" t="s">
        <v>931</v>
      </c>
      <c r="D2727" s="21">
        <v>2000</v>
      </c>
      <c r="E2727" s="10" t="s">
        <v>10</v>
      </c>
      <c r="F2727" s="10" t="s">
        <v>2307</v>
      </c>
      <c r="G2727" s="10" t="s">
        <v>88</v>
      </c>
      <c r="H2727" t="s">
        <v>19</v>
      </c>
      <c r="I2727" s="10" t="s">
        <v>14</v>
      </c>
      <c r="J2727" s="10" t="s">
        <v>932</v>
      </c>
    </row>
    <row r="2728" spans="1:10" x14ac:dyDescent="0.3">
      <c r="A2728" s="10">
        <v>210450</v>
      </c>
      <c r="B2728" s="20">
        <v>45112</v>
      </c>
      <c r="C2728" s="10" t="s">
        <v>928</v>
      </c>
      <c r="D2728" s="21">
        <v>1000</v>
      </c>
      <c r="E2728" s="10" t="s">
        <v>10</v>
      </c>
      <c r="F2728" s="10" t="s">
        <v>2307</v>
      </c>
      <c r="G2728" s="10" t="s">
        <v>12</v>
      </c>
      <c r="H2728" t="s">
        <v>17</v>
      </c>
      <c r="I2728" s="10" t="s">
        <v>14</v>
      </c>
      <c r="J2728" s="10" t="s">
        <v>22</v>
      </c>
    </row>
    <row r="2729" spans="1:10" x14ac:dyDescent="0.3">
      <c r="A2729" s="10">
        <v>211461</v>
      </c>
      <c r="B2729" s="20">
        <v>45112</v>
      </c>
      <c r="C2729" s="10" t="s">
        <v>930</v>
      </c>
      <c r="D2729" s="21">
        <v>3000</v>
      </c>
      <c r="E2729" s="10" t="s">
        <v>10</v>
      </c>
      <c r="F2729" s="10" t="s">
        <v>2307</v>
      </c>
      <c r="G2729" s="10" t="s">
        <v>88</v>
      </c>
      <c r="H2729" t="s">
        <v>17</v>
      </c>
      <c r="I2729" s="10" t="s">
        <v>14</v>
      </c>
      <c r="J2729" s="10" t="s">
        <v>52</v>
      </c>
    </row>
    <row r="2730" spans="1:10" x14ac:dyDescent="0.3">
      <c r="A2730" s="10">
        <v>211466</v>
      </c>
      <c r="B2730" s="20">
        <v>45112</v>
      </c>
      <c r="C2730" s="10" t="s">
        <v>933</v>
      </c>
      <c r="D2730" s="21">
        <v>5000</v>
      </c>
      <c r="E2730" s="10" t="s">
        <v>10</v>
      </c>
      <c r="F2730" s="10" t="s">
        <v>2307</v>
      </c>
      <c r="G2730" s="10" t="s">
        <v>12</v>
      </c>
      <c r="H2730" t="s">
        <v>17</v>
      </c>
      <c r="I2730" s="10" t="s">
        <v>14</v>
      </c>
      <c r="J2730" s="10" t="s">
        <v>934</v>
      </c>
    </row>
    <row r="2731" spans="1:10" x14ac:dyDescent="0.3">
      <c r="A2731" s="10">
        <v>210448</v>
      </c>
      <c r="B2731" s="20">
        <v>45112</v>
      </c>
      <c r="C2731" s="10" t="s">
        <v>1161</v>
      </c>
      <c r="D2731" s="21">
        <v>2000</v>
      </c>
      <c r="E2731" s="10" t="s">
        <v>10</v>
      </c>
      <c r="F2731" s="10" t="s">
        <v>2329</v>
      </c>
      <c r="G2731" s="10" t="s">
        <v>12</v>
      </c>
      <c r="H2731" t="s">
        <v>17</v>
      </c>
      <c r="I2731" s="10" t="s">
        <v>14</v>
      </c>
      <c r="J2731" s="10" t="s">
        <v>432</v>
      </c>
    </row>
    <row r="2732" spans="1:10" x14ac:dyDescent="0.3">
      <c r="A2732" s="10">
        <v>210459</v>
      </c>
      <c r="B2732" s="20">
        <v>45112</v>
      </c>
      <c r="C2732" s="10" t="s">
        <v>464</v>
      </c>
      <c r="D2732" s="21">
        <v>5000</v>
      </c>
      <c r="E2732" s="10" t="s">
        <v>48</v>
      </c>
      <c r="F2732" s="10" t="s">
        <v>2329</v>
      </c>
      <c r="G2732" s="10" t="s">
        <v>12</v>
      </c>
      <c r="H2732" t="s">
        <v>17</v>
      </c>
      <c r="I2732" s="10" t="s">
        <v>14</v>
      </c>
      <c r="J2732" s="10" t="s">
        <v>40</v>
      </c>
    </row>
    <row r="2733" spans="1:10" x14ac:dyDescent="0.3">
      <c r="A2733" s="10">
        <v>210458</v>
      </c>
      <c r="B2733" s="20">
        <v>45112</v>
      </c>
      <c r="C2733" s="10" t="s">
        <v>464</v>
      </c>
      <c r="D2733" s="21">
        <v>72000</v>
      </c>
      <c r="E2733" s="10" t="s">
        <v>48</v>
      </c>
      <c r="F2733" s="10" t="s">
        <v>2329</v>
      </c>
      <c r="G2733" s="10" t="s">
        <v>12</v>
      </c>
      <c r="H2733" t="s">
        <v>13</v>
      </c>
      <c r="I2733" s="10" t="s">
        <v>14</v>
      </c>
      <c r="J2733" s="10" t="s">
        <v>40</v>
      </c>
    </row>
    <row r="2734" spans="1:10" x14ac:dyDescent="0.3">
      <c r="A2734" s="10">
        <v>210444</v>
      </c>
      <c r="B2734" s="20">
        <v>45112</v>
      </c>
      <c r="C2734" s="10" t="s">
        <v>400</v>
      </c>
      <c r="D2734" s="21">
        <v>2500</v>
      </c>
      <c r="E2734" s="10" t="s">
        <v>10</v>
      </c>
      <c r="F2734" s="10" t="s">
        <v>2329</v>
      </c>
      <c r="G2734" s="10" t="s">
        <v>12</v>
      </c>
      <c r="H2734" t="s">
        <v>17</v>
      </c>
      <c r="I2734" s="10" t="s">
        <v>14</v>
      </c>
      <c r="J2734" s="10" t="s">
        <v>432</v>
      </c>
    </row>
    <row r="2735" spans="1:10" x14ac:dyDescent="0.3">
      <c r="A2735" s="10">
        <v>210445</v>
      </c>
      <c r="B2735" s="20">
        <v>45112</v>
      </c>
      <c r="C2735" s="10" t="s">
        <v>400</v>
      </c>
      <c r="D2735" s="21">
        <v>2500</v>
      </c>
      <c r="E2735" s="10" t="s">
        <v>10</v>
      </c>
      <c r="F2735" s="10" t="s">
        <v>2329</v>
      </c>
      <c r="G2735" s="10" t="s">
        <v>12</v>
      </c>
      <c r="H2735" t="s">
        <v>19</v>
      </c>
      <c r="I2735" s="10" t="s">
        <v>14</v>
      </c>
      <c r="J2735" s="10" t="s">
        <v>399</v>
      </c>
    </row>
    <row r="2736" spans="1:10" x14ac:dyDescent="0.3">
      <c r="A2736" s="10">
        <v>210460</v>
      </c>
      <c r="B2736" s="20">
        <v>45112</v>
      </c>
      <c r="C2736" s="10" t="s">
        <v>1297</v>
      </c>
      <c r="D2736" s="21">
        <v>5500</v>
      </c>
      <c r="E2736" s="10" t="s">
        <v>10</v>
      </c>
      <c r="F2736" s="10" t="s">
        <v>2311</v>
      </c>
      <c r="G2736" s="10" t="s">
        <v>88</v>
      </c>
      <c r="H2736" t="s">
        <v>17</v>
      </c>
      <c r="I2736" s="10" t="s">
        <v>14</v>
      </c>
      <c r="J2736" s="10" t="s">
        <v>416</v>
      </c>
    </row>
    <row r="2737" spans="1:10" x14ac:dyDescent="0.3">
      <c r="A2737" s="10">
        <v>210449</v>
      </c>
      <c r="B2737" s="20">
        <v>45112</v>
      </c>
      <c r="C2737" s="10" t="s">
        <v>1309</v>
      </c>
      <c r="D2737" s="21">
        <v>2000</v>
      </c>
      <c r="E2737" s="10" t="s">
        <v>10</v>
      </c>
      <c r="F2737" s="10" t="s">
        <v>2309</v>
      </c>
      <c r="G2737" s="10" t="s">
        <v>12</v>
      </c>
      <c r="H2737" t="s">
        <v>17</v>
      </c>
      <c r="I2737" s="10" t="s">
        <v>14</v>
      </c>
      <c r="J2737" s="10" t="s">
        <v>27</v>
      </c>
    </row>
    <row r="2738" spans="1:10" x14ac:dyDescent="0.3">
      <c r="A2738" s="10">
        <v>210446</v>
      </c>
      <c r="B2738" s="20">
        <v>45112</v>
      </c>
      <c r="C2738" s="10" t="s">
        <v>1310</v>
      </c>
      <c r="D2738" s="21">
        <v>5000</v>
      </c>
      <c r="E2738" s="10" t="s">
        <v>10</v>
      </c>
      <c r="F2738" s="10" t="s">
        <v>2309</v>
      </c>
      <c r="G2738" s="10" t="s">
        <v>12</v>
      </c>
      <c r="H2738" t="s">
        <v>17</v>
      </c>
      <c r="I2738" s="10" t="s">
        <v>14</v>
      </c>
      <c r="J2738" s="10" t="s">
        <v>27</v>
      </c>
    </row>
    <row r="2739" spans="1:10" x14ac:dyDescent="0.3">
      <c r="A2739" s="10">
        <v>210447</v>
      </c>
      <c r="B2739" s="20">
        <v>45112</v>
      </c>
      <c r="C2739" s="10" t="s">
        <v>1310</v>
      </c>
      <c r="D2739" s="21">
        <v>5000</v>
      </c>
      <c r="E2739" s="10" t="s">
        <v>10</v>
      </c>
      <c r="F2739" s="10" t="s">
        <v>2309</v>
      </c>
      <c r="G2739" s="10" t="s">
        <v>12</v>
      </c>
      <c r="H2739" t="s">
        <v>17</v>
      </c>
      <c r="I2739" s="10" t="s">
        <v>14</v>
      </c>
      <c r="J2739" s="10" t="s">
        <v>249</v>
      </c>
    </row>
    <row r="2740" spans="1:10" x14ac:dyDescent="0.3">
      <c r="A2740" s="10">
        <v>210461</v>
      </c>
      <c r="B2740" s="20">
        <v>45112</v>
      </c>
      <c r="C2740" s="10" t="s">
        <v>1466</v>
      </c>
      <c r="D2740" s="21">
        <v>5000</v>
      </c>
      <c r="E2740" s="10" t="s">
        <v>10</v>
      </c>
      <c r="F2740" s="10" t="s">
        <v>2317</v>
      </c>
      <c r="G2740" s="10" t="s">
        <v>12</v>
      </c>
      <c r="H2740" t="s">
        <v>17</v>
      </c>
      <c r="I2740" s="10" t="s">
        <v>14</v>
      </c>
      <c r="J2740" s="10" t="s">
        <v>246</v>
      </c>
    </row>
    <row r="2741" spans="1:10" x14ac:dyDescent="0.3">
      <c r="A2741" s="10">
        <v>211493</v>
      </c>
      <c r="B2741" s="20">
        <v>45113</v>
      </c>
      <c r="C2741" s="10" t="s">
        <v>935</v>
      </c>
      <c r="D2741" s="21">
        <v>4000</v>
      </c>
      <c r="E2741" s="10" t="s">
        <v>10</v>
      </c>
      <c r="F2741" s="10" t="s">
        <v>2307</v>
      </c>
      <c r="G2741" s="10" t="s">
        <v>12</v>
      </c>
      <c r="H2741" t="s">
        <v>17</v>
      </c>
      <c r="I2741" s="10" t="s">
        <v>14</v>
      </c>
      <c r="J2741" s="10" t="s">
        <v>249</v>
      </c>
    </row>
    <row r="2742" spans="1:10" x14ac:dyDescent="0.3">
      <c r="A2742" s="10">
        <v>211500</v>
      </c>
      <c r="B2742" s="20">
        <v>45113</v>
      </c>
      <c r="C2742" s="10" t="s">
        <v>936</v>
      </c>
      <c r="D2742" s="21">
        <v>6000</v>
      </c>
      <c r="E2742" s="10" t="s">
        <v>10</v>
      </c>
      <c r="F2742" s="10" t="s">
        <v>2307</v>
      </c>
      <c r="G2742" s="10" t="s">
        <v>12</v>
      </c>
      <c r="H2742" t="s">
        <v>17</v>
      </c>
      <c r="I2742" s="10" t="s">
        <v>14</v>
      </c>
      <c r="J2742" s="10" t="s">
        <v>27</v>
      </c>
    </row>
    <row r="2743" spans="1:10" x14ac:dyDescent="0.3">
      <c r="A2743" s="10">
        <v>211501</v>
      </c>
      <c r="B2743" s="20">
        <v>45113</v>
      </c>
      <c r="C2743" s="10" t="s">
        <v>936</v>
      </c>
      <c r="D2743" s="21">
        <v>6000</v>
      </c>
      <c r="E2743" s="10" t="s">
        <v>10</v>
      </c>
      <c r="F2743" s="10" t="s">
        <v>2307</v>
      </c>
      <c r="G2743" s="10" t="s">
        <v>12</v>
      </c>
      <c r="H2743" t="s">
        <v>17</v>
      </c>
      <c r="I2743" s="10" t="s">
        <v>14</v>
      </c>
      <c r="J2743" s="10" t="s">
        <v>140</v>
      </c>
    </row>
    <row r="2744" spans="1:10" x14ac:dyDescent="0.3">
      <c r="A2744" s="10">
        <v>211494</v>
      </c>
      <c r="B2744" s="20">
        <v>45113</v>
      </c>
      <c r="C2744" s="10" t="s">
        <v>935</v>
      </c>
      <c r="D2744" s="21">
        <v>4000</v>
      </c>
      <c r="E2744" s="10" t="s">
        <v>10</v>
      </c>
      <c r="F2744" s="10" t="s">
        <v>2307</v>
      </c>
      <c r="G2744" s="10" t="s">
        <v>12</v>
      </c>
      <c r="H2744" t="s">
        <v>17</v>
      </c>
      <c r="I2744" s="10" t="s">
        <v>14</v>
      </c>
      <c r="J2744" s="10" t="s">
        <v>937</v>
      </c>
    </row>
    <row r="2745" spans="1:10" x14ac:dyDescent="0.3">
      <c r="A2745" s="10">
        <v>211495</v>
      </c>
      <c r="B2745" s="20">
        <v>45113</v>
      </c>
      <c r="C2745" s="10" t="s">
        <v>935</v>
      </c>
      <c r="D2745" s="21">
        <v>4000</v>
      </c>
      <c r="E2745" s="10" t="s">
        <v>10</v>
      </c>
      <c r="F2745" s="10" t="s">
        <v>2307</v>
      </c>
      <c r="G2745" s="10" t="s">
        <v>12</v>
      </c>
      <c r="H2745" t="s">
        <v>17</v>
      </c>
      <c r="I2745" s="10" t="s">
        <v>14</v>
      </c>
      <c r="J2745" s="10" t="s">
        <v>101</v>
      </c>
    </row>
    <row r="2746" spans="1:10" x14ac:dyDescent="0.3">
      <c r="A2746" s="10">
        <v>211496</v>
      </c>
      <c r="B2746" s="20">
        <v>45113</v>
      </c>
      <c r="C2746" s="10" t="s">
        <v>936</v>
      </c>
      <c r="D2746" s="21">
        <v>5000</v>
      </c>
      <c r="E2746" s="10" t="s">
        <v>10</v>
      </c>
      <c r="F2746" s="10" t="s">
        <v>2307</v>
      </c>
      <c r="G2746" s="10" t="s">
        <v>12</v>
      </c>
      <c r="H2746" t="s">
        <v>17</v>
      </c>
      <c r="I2746" s="10" t="s">
        <v>14</v>
      </c>
      <c r="J2746" s="10" t="s">
        <v>104</v>
      </c>
    </row>
    <row r="2747" spans="1:10" x14ac:dyDescent="0.3">
      <c r="A2747" s="10">
        <v>211497</v>
      </c>
      <c r="B2747" s="20">
        <v>45113</v>
      </c>
      <c r="C2747" s="10" t="s">
        <v>936</v>
      </c>
      <c r="D2747" s="21">
        <v>5000</v>
      </c>
      <c r="E2747" s="10" t="s">
        <v>10</v>
      </c>
      <c r="F2747" s="10" t="s">
        <v>2307</v>
      </c>
      <c r="G2747" s="10" t="s">
        <v>12</v>
      </c>
      <c r="H2747" t="s">
        <v>17</v>
      </c>
      <c r="I2747" s="10" t="s">
        <v>14</v>
      </c>
      <c r="J2747" s="10" t="s">
        <v>237</v>
      </c>
    </row>
    <row r="2748" spans="1:10" x14ac:dyDescent="0.3">
      <c r="A2748" s="10">
        <v>211498</v>
      </c>
      <c r="B2748" s="20">
        <v>45113</v>
      </c>
      <c r="C2748" s="10" t="s">
        <v>936</v>
      </c>
      <c r="D2748" s="21">
        <v>6000</v>
      </c>
      <c r="E2748" s="10" t="s">
        <v>10</v>
      </c>
      <c r="F2748" s="10" t="s">
        <v>2307</v>
      </c>
      <c r="G2748" s="10" t="s">
        <v>12</v>
      </c>
      <c r="H2748" t="s">
        <v>17</v>
      </c>
      <c r="I2748" s="10" t="s">
        <v>14</v>
      </c>
      <c r="J2748" s="10" t="s">
        <v>101</v>
      </c>
    </row>
    <row r="2749" spans="1:10" x14ac:dyDescent="0.3">
      <c r="A2749" s="10">
        <v>211499</v>
      </c>
      <c r="B2749" s="20">
        <v>45113</v>
      </c>
      <c r="C2749" s="10" t="s">
        <v>936</v>
      </c>
      <c r="D2749" s="21">
        <v>7000</v>
      </c>
      <c r="E2749" s="10" t="s">
        <v>10</v>
      </c>
      <c r="F2749" s="10" t="s">
        <v>2307</v>
      </c>
      <c r="G2749" s="10" t="s">
        <v>12</v>
      </c>
      <c r="H2749" t="s">
        <v>17</v>
      </c>
      <c r="I2749" s="10" t="s">
        <v>14</v>
      </c>
      <c r="J2749" s="10" t="s">
        <v>216</v>
      </c>
    </row>
    <row r="2750" spans="1:10" x14ac:dyDescent="0.3">
      <c r="A2750" s="10">
        <v>211467</v>
      </c>
      <c r="B2750" s="20">
        <v>45113</v>
      </c>
      <c r="C2750" s="10" t="s">
        <v>214</v>
      </c>
      <c r="D2750" s="21">
        <v>5000</v>
      </c>
      <c r="E2750" s="10" t="s">
        <v>48</v>
      </c>
      <c r="F2750" s="10" t="s">
        <v>2307</v>
      </c>
      <c r="G2750" s="10" t="s">
        <v>12</v>
      </c>
      <c r="H2750" t="s">
        <v>17</v>
      </c>
      <c r="I2750" s="10" t="s">
        <v>14</v>
      </c>
      <c r="J2750" s="10" t="s">
        <v>22</v>
      </c>
    </row>
    <row r="2751" spans="1:10" x14ac:dyDescent="0.3">
      <c r="A2751" s="10">
        <v>211468</v>
      </c>
      <c r="B2751" s="20">
        <v>45113</v>
      </c>
      <c r="C2751" s="10" t="s">
        <v>1152</v>
      </c>
      <c r="D2751" s="21">
        <v>3000</v>
      </c>
      <c r="E2751" s="10" t="s">
        <v>10</v>
      </c>
      <c r="F2751" s="10" t="s">
        <v>2318</v>
      </c>
      <c r="G2751" s="10" t="s">
        <v>12</v>
      </c>
      <c r="H2751" t="s">
        <v>17</v>
      </c>
      <c r="I2751" s="10" t="s">
        <v>14</v>
      </c>
      <c r="J2751" s="10" t="s">
        <v>85</v>
      </c>
    </row>
    <row r="2752" spans="1:10" x14ac:dyDescent="0.3">
      <c r="A2752" s="10">
        <v>211464</v>
      </c>
      <c r="B2752" s="20">
        <v>45113</v>
      </c>
      <c r="C2752" s="10" t="s">
        <v>499</v>
      </c>
      <c r="D2752" s="21">
        <v>10000</v>
      </c>
      <c r="E2752" s="10" t="s">
        <v>48</v>
      </c>
      <c r="F2752" s="10" t="s">
        <v>2311</v>
      </c>
      <c r="G2752" s="10" t="s">
        <v>12</v>
      </c>
      <c r="H2752" t="s">
        <v>17</v>
      </c>
      <c r="I2752" s="10" t="s">
        <v>14</v>
      </c>
      <c r="J2752" s="10" t="s">
        <v>514</v>
      </c>
    </row>
    <row r="2753" spans="1:10" x14ac:dyDescent="0.3">
      <c r="A2753" s="10">
        <v>211487</v>
      </c>
      <c r="B2753" s="20">
        <v>45114</v>
      </c>
      <c r="C2753" s="10" t="s">
        <v>156</v>
      </c>
      <c r="D2753" s="21">
        <v>0</v>
      </c>
      <c r="E2753" s="10" t="s">
        <v>10</v>
      </c>
      <c r="F2753" s="10" t="s">
        <v>2307</v>
      </c>
      <c r="G2753" s="10" t="s">
        <v>12</v>
      </c>
      <c r="H2753" t="s">
        <v>17</v>
      </c>
      <c r="I2753" s="10" t="s">
        <v>14</v>
      </c>
    </row>
    <row r="2754" spans="1:10" x14ac:dyDescent="0.3">
      <c r="A2754" s="10">
        <v>211489</v>
      </c>
      <c r="B2754" s="20">
        <v>45114</v>
      </c>
      <c r="C2754" s="10" t="s">
        <v>156</v>
      </c>
      <c r="D2754" s="21">
        <v>5000</v>
      </c>
      <c r="E2754" s="10" t="s">
        <v>10</v>
      </c>
      <c r="F2754" s="10" t="s">
        <v>2307</v>
      </c>
      <c r="G2754" s="10" t="s">
        <v>12</v>
      </c>
      <c r="H2754" t="s">
        <v>17</v>
      </c>
      <c r="I2754" s="10" t="s">
        <v>14</v>
      </c>
      <c r="J2754" s="10" t="s">
        <v>85</v>
      </c>
    </row>
    <row r="2755" spans="1:10" x14ac:dyDescent="0.3">
      <c r="A2755" s="10">
        <v>211488</v>
      </c>
      <c r="B2755" s="20">
        <v>45114</v>
      </c>
      <c r="C2755" s="10" t="s">
        <v>156</v>
      </c>
      <c r="D2755" s="21">
        <v>5000</v>
      </c>
      <c r="E2755" s="10" t="s">
        <v>10</v>
      </c>
      <c r="F2755" s="10" t="s">
        <v>2307</v>
      </c>
      <c r="G2755" s="10" t="s">
        <v>12</v>
      </c>
      <c r="H2755" t="s">
        <v>17</v>
      </c>
      <c r="I2755" s="10" t="s">
        <v>14</v>
      </c>
      <c r="J2755" s="10" t="s">
        <v>771</v>
      </c>
    </row>
    <row r="2756" spans="1:10" x14ac:dyDescent="0.3">
      <c r="A2756" s="10">
        <v>211480</v>
      </c>
      <c r="B2756" s="20">
        <v>45114</v>
      </c>
      <c r="C2756" s="10" t="s">
        <v>1153</v>
      </c>
      <c r="D2756" s="21">
        <v>3000</v>
      </c>
      <c r="E2756" s="10" t="s">
        <v>10</v>
      </c>
      <c r="F2756" s="10" t="s">
        <v>2318</v>
      </c>
      <c r="G2756" s="10" t="s">
        <v>12</v>
      </c>
      <c r="H2756" t="s">
        <v>13</v>
      </c>
      <c r="I2756" s="10" t="s">
        <v>14</v>
      </c>
      <c r="J2756" s="10" t="s">
        <v>771</v>
      </c>
    </row>
    <row r="2757" spans="1:10" x14ac:dyDescent="0.3">
      <c r="A2757" s="10">
        <v>211478</v>
      </c>
      <c r="B2757" s="20">
        <v>45114</v>
      </c>
      <c r="C2757" s="10" t="s">
        <v>356</v>
      </c>
      <c r="D2757" s="21">
        <v>2000</v>
      </c>
      <c r="E2757" s="10" t="s">
        <v>10</v>
      </c>
      <c r="F2757" s="10" t="s">
        <v>2318</v>
      </c>
      <c r="G2757" s="10" t="s">
        <v>12</v>
      </c>
      <c r="H2757" t="s">
        <v>17</v>
      </c>
      <c r="I2757" s="10" t="s">
        <v>14</v>
      </c>
      <c r="J2757" s="10" t="s">
        <v>24</v>
      </c>
    </row>
    <row r="2758" spans="1:10" x14ac:dyDescent="0.3">
      <c r="A2758" s="10">
        <v>211479</v>
      </c>
      <c r="B2758" s="20">
        <v>45114</v>
      </c>
      <c r="C2758" s="10" t="s">
        <v>1153</v>
      </c>
      <c r="D2758" s="21">
        <v>2000</v>
      </c>
      <c r="E2758" s="10" t="s">
        <v>10</v>
      </c>
      <c r="F2758" s="10" t="s">
        <v>2318</v>
      </c>
      <c r="G2758" s="10" t="s">
        <v>12</v>
      </c>
      <c r="H2758" t="s">
        <v>13</v>
      </c>
      <c r="I2758" s="10" t="s">
        <v>14</v>
      </c>
      <c r="J2758" s="10" t="s">
        <v>85</v>
      </c>
    </row>
    <row r="2759" spans="1:10" x14ac:dyDescent="0.3">
      <c r="A2759" s="10">
        <v>211475</v>
      </c>
      <c r="B2759" s="20">
        <v>45114</v>
      </c>
      <c r="C2759" s="10" t="s">
        <v>470</v>
      </c>
      <c r="D2759" s="21">
        <v>20000</v>
      </c>
      <c r="E2759" s="10" t="s">
        <v>48</v>
      </c>
      <c r="F2759" s="10" t="s">
        <v>2311</v>
      </c>
      <c r="G2759" s="10" t="s">
        <v>12</v>
      </c>
      <c r="H2759" t="s">
        <v>17</v>
      </c>
      <c r="I2759" s="10" t="s">
        <v>14</v>
      </c>
      <c r="J2759" s="10" t="s">
        <v>40</v>
      </c>
    </row>
    <row r="2760" spans="1:10" x14ac:dyDescent="0.3">
      <c r="A2760" s="10">
        <v>211476</v>
      </c>
      <c r="B2760" s="20">
        <v>45114</v>
      </c>
      <c r="C2760" s="10" t="s">
        <v>470</v>
      </c>
      <c r="D2760" s="21">
        <v>4000</v>
      </c>
      <c r="E2760" s="10" t="s">
        <v>10</v>
      </c>
      <c r="F2760" s="10" t="s">
        <v>2311</v>
      </c>
      <c r="G2760" s="10" t="s">
        <v>12</v>
      </c>
      <c r="H2760" t="s">
        <v>13</v>
      </c>
      <c r="I2760" s="10" t="s">
        <v>14</v>
      </c>
      <c r="J2760" s="10" t="s">
        <v>491</v>
      </c>
    </row>
    <row r="2761" spans="1:10" x14ac:dyDescent="0.3">
      <c r="A2761" s="10">
        <v>211477</v>
      </c>
      <c r="B2761" s="20">
        <v>45114</v>
      </c>
      <c r="C2761" s="10" t="s">
        <v>785</v>
      </c>
      <c r="D2761" s="21">
        <v>100000</v>
      </c>
      <c r="E2761" s="10" t="s">
        <v>48</v>
      </c>
      <c r="F2761" s="10" t="s">
        <v>2309</v>
      </c>
      <c r="G2761" s="10" t="s">
        <v>12</v>
      </c>
      <c r="H2761" t="s">
        <v>17</v>
      </c>
      <c r="I2761" s="10" t="s">
        <v>14</v>
      </c>
      <c r="J2761" s="10" t="s">
        <v>27</v>
      </c>
    </row>
    <row r="2762" spans="1:10" x14ac:dyDescent="0.3">
      <c r="A2762" s="10">
        <v>211481</v>
      </c>
      <c r="B2762" s="20">
        <v>45114</v>
      </c>
      <c r="C2762" s="10" t="s">
        <v>715</v>
      </c>
      <c r="D2762" s="21">
        <v>25000</v>
      </c>
      <c r="E2762" s="10" t="s">
        <v>48</v>
      </c>
      <c r="F2762" s="10" t="s">
        <v>2309</v>
      </c>
      <c r="G2762" s="10" t="s">
        <v>12</v>
      </c>
      <c r="H2762" t="s">
        <v>17</v>
      </c>
      <c r="I2762" s="10" t="s">
        <v>14</v>
      </c>
      <c r="J2762" s="10" t="s">
        <v>85</v>
      </c>
    </row>
    <row r="2763" spans="1:10" x14ac:dyDescent="0.3">
      <c r="A2763" s="10">
        <v>211482</v>
      </c>
      <c r="B2763" s="20">
        <v>45114</v>
      </c>
      <c r="C2763" s="10" t="s">
        <v>715</v>
      </c>
      <c r="D2763" s="21">
        <v>30000</v>
      </c>
      <c r="E2763" s="10" t="s">
        <v>48</v>
      </c>
      <c r="F2763" s="10" t="s">
        <v>2309</v>
      </c>
      <c r="G2763" s="10" t="s">
        <v>12</v>
      </c>
      <c r="H2763" t="s">
        <v>17</v>
      </c>
      <c r="I2763" s="10" t="s">
        <v>14</v>
      </c>
      <c r="J2763" s="10" t="s">
        <v>27</v>
      </c>
    </row>
    <row r="2764" spans="1:10" x14ac:dyDescent="0.3">
      <c r="A2764" s="10">
        <v>211483</v>
      </c>
      <c r="B2764" s="20">
        <v>45114</v>
      </c>
      <c r="C2764" s="10" t="s">
        <v>715</v>
      </c>
      <c r="D2764" s="21">
        <v>20000</v>
      </c>
      <c r="E2764" s="10" t="s">
        <v>48</v>
      </c>
      <c r="F2764" s="10" t="s">
        <v>2309</v>
      </c>
      <c r="G2764" s="10" t="s">
        <v>12</v>
      </c>
      <c r="H2764" t="s">
        <v>17</v>
      </c>
      <c r="I2764" s="10" t="s">
        <v>14</v>
      </c>
      <c r="J2764" s="10" t="s">
        <v>409</v>
      </c>
    </row>
    <row r="2765" spans="1:10" x14ac:dyDescent="0.3">
      <c r="A2765" s="10">
        <v>211484</v>
      </c>
      <c r="B2765" s="20">
        <v>45114</v>
      </c>
      <c r="C2765" s="10" t="s">
        <v>715</v>
      </c>
      <c r="D2765" s="21">
        <v>2500</v>
      </c>
      <c r="E2765" s="10" t="s">
        <v>48</v>
      </c>
      <c r="F2765" s="10" t="s">
        <v>2309</v>
      </c>
      <c r="G2765" s="10" t="s">
        <v>12</v>
      </c>
      <c r="H2765" t="s">
        <v>17</v>
      </c>
      <c r="I2765" s="10" t="s">
        <v>14</v>
      </c>
      <c r="J2765" s="10" t="s">
        <v>149</v>
      </c>
    </row>
    <row r="2766" spans="1:10" x14ac:dyDescent="0.3">
      <c r="A2766" s="10">
        <v>211485</v>
      </c>
      <c r="B2766" s="20">
        <v>45114</v>
      </c>
      <c r="C2766" s="10" t="s">
        <v>715</v>
      </c>
      <c r="D2766" s="21">
        <v>5000</v>
      </c>
      <c r="E2766" s="10" t="s">
        <v>10</v>
      </c>
      <c r="F2766" s="10" t="s">
        <v>2309</v>
      </c>
      <c r="G2766" s="10" t="s">
        <v>12</v>
      </c>
      <c r="H2766" t="s">
        <v>17</v>
      </c>
      <c r="I2766" s="10" t="s">
        <v>14</v>
      </c>
      <c r="J2766" s="10" t="s">
        <v>85</v>
      </c>
    </row>
    <row r="2767" spans="1:10" x14ac:dyDescent="0.3">
      <c r="A2767" s="10">
        <v>211486</v>
      </c>
      <c r="B2767" s="20">
        <v>45114</v>
      </c>
      <c r="C2767" s="10" t="s">
        <v>1314</v>
      </c>
      <c r="D2767" s="21">
        <v>2000</v>
      </c>
      <c r="E2767" s="10" t="s">
        <v>10</v>
      </c>
      <c r="F2767" s="10" t="s">
        <v>2309</v>
      </c>
      <c r="G2767" s="10" t="s">
        <v>12</v>
      </c>
      <c r="H2767" t="s">
        <v>17</v>
      </c>
      <c r="I2767" s="10" t="s">
        <v>14</v>
      </c>
      <c r="J2767" s="10" t="s">
        <v>149</v>
      </c>
    </row>
    <row r="2768" spans="1:10" x14ac:dyDescent="0.3">
      <c r="A2768" s="10">
        <v>211469</v>
      </c>
      <c r="B2768" s="20">
        <v>45114</v>
      </c>
      <c r="C2768" s="10" t="s">
        <v>1463</v>
      </c>
      <c r="D2768" s="21">
        <v>2500</v>
      </c>
      <c r="E2768" s="10" t="s">
        <v>10</v>
      </c>
      <c r="F2768" s="10" t="s">
        <v>2317</v>
      </c>
      <c r="G2768" s="10" t="s">
        <v>88</v>
      </c>
      <c r="H2768" t="s">
        <v>17</v>
      </c>
      <c r="I2768" s="10" t="s">
        <v>14</v>
      </c>
      <c r="J2768" s="10" t="s">
        <v>814</v>
      </c>
    </row>
    <row r="2769" spans="1:10" x14ac:dyDescent="0.3">
      <c r="A2769" s="10">
        <v>211470</v>
      </c>
      <c r="B2769" s="20">
        <v>45114</v>
      </c>
      <c r="C2769" s="10" t="s">
        <v>1463</v>
      </c>
      <c r="D2769" s="21">
        <v>2500</v>
      </c>
      <c r="E2769" s="10" t="s">
        <v>10</v>
      </c>
      <c r="F2769" s="10" t="s">
        <v>2317</v>
      </c>
      <c r="G2769" s="10" t="s">
        <v>88</v>
      </c>
      <c r="H2769" t="s">
        <v>17</v>
      </c>
      <c r="I2769" s="10" t="s">
        <v>14</v>
      </c>
      <c r="J2769" s="10" t="s">
        <v>837</v>
      </c>
    </row>
    <row r="2770" spans="1:10" x14ac:dyDescent="0.3">
      <c r="A2770" s="10">
        <v>211471</v>
      </c>
      <c r="B2770" s="20">
        <v>45114</v>
      </c>
      <c r="C2770" s="10" t="s">
        <v>1064</v>
      </c>
      <c r="D2770" s="21">
        <v>153000</v>
      </c>
      <c r="E2770" s="10" t="s">
        <v>48</v>
      </c>
      <c r="F2770" s="10" t="s">
        <v>2317</v>
      </c>
      <c r="G2770" s="10" t="s">
        <v>12</v>
      </c>
      <c r="H2770" t="s">
        <v>13</v>
      </c>
      <c r="I2770" s="10" t="s">
        <v>14</v>
      </c>
      <c r="J2770" s="10" t="s">
        <v>814</v>
      </c>
    </row>
    <row r="2771" spans="1:10" x14ac:dyDescent="0.3">
      <c r="A2771" s="10">
        <v>211472</v>
      </c>
      <c r="B2771" s="20">
        <v>45114</v>
      </c>
      <c r="C2771" s="10" t="s">
        <v>1464</v>
      </c>
      <c r="D2771" s="21">
        <v>100000</v>
      </c>
      <c r="E2771" s="10" t="s">
        <v>48</v>
      </c>
      <c r="F2771" s="10" t="s">
        <v>2317</v>
      </c>
      <c r="G2771" s="10" t="s">
        <v>12</v>
      </c>
      <c r="H2771" t="s">
        <v>13</v>
      </c>
      <c r="I2771" s="10" t="s">
        <v>14</v>
      </c>
      <c r="J2771" s="10" t="s">
        <v>816</v>
      </c>
    </row>
    <row r="2772" spans="1:10" x14ac:dyDescent="0.3">
      <c r="A2772" s="10">
        <v>211473</v>
      </c>
      <c r="B2772" s="20">
        <v>45114</v>
      </c>
      <c r="C2772" s="10" t="s">
        <v>1464</v>
      </c>
      <c r="D2772" s="21">
        <v>100000</v>
      </c>
      <c r="E2772" s="10" t="s">
        <v>48</v>
      </c>
      <c r="F2772" s="10" t="s">
        <v>2317</v>
      </c>
      <c r="G2772" s="10" t="s">
        <v>12</v>
      </c>
      <c r="H2772" t="s">
        <v>13</v>
      </c>
      <c r="I2772" s="10" t="s">
        <v>14</v>
      </c>
      <c r="J2772" s="10" t="s">
        <v>825</v>
      </c>
    </row>
    <row r="2773" spans="1:10" x14ac:dyDescent="0.3">
      <c r="A2773" s="10">
        <v>211474</v>
      </c>
      <c r="B2773" s="20">
        <v>45114</v>
      </c>
      <c r="C2773" s="10" t="s">
        <v>1464</v>
      </c>
      <c r="D2773" s="21">
        <v>50000</v>
      </c>
      <c r="E2773" s="10" t="s">
        <v>48</v>
      </c>
      <c r="F2773" s="10" t="s">
        <v>2317</v>
      </c>
      <c r="G2773" s="10" t="s">
        <v>12</v>
      </c>
      <c r="H2773" t="s">
        <v>13</v>
      </c>
      <c r="I2773" s="10" t="s">
        <v>14</v>
      </c>
      <c r="J2773" s="10" t="s">
        <v>1465</v>
      </c>
    </row>
    <row r="2774" spans="1:10" x14ac:dyDescent="0.3">
      <c r="A2774" s="10">
        <v>211515</v>
      </c>
      <c r="B2774" s="20">
        <v>45117</v>
      </c>
      <c r="C2774" s="10" t="s">
        <v>319</v>
      </c>
      <c r="D2774" s="21">
        <v>10000</v>
      </c>
      <c r="E2774" s="10" t="s">
        <v>48</v>
      </c>
      <c r="F2774" s="10" t="s">
        <v>2318</v>
      </c>
      <c r="G2774" s="10" t="s">
        <v>12</v>
      </c>
      <c r="H2774" t="s">
        <v>13</v>
      </c>
      <c r="I2774" s="10" t="s">
        <v>14</v>
      </c>
      <c r="J2774" s="10" t="s">
        <v>207</v>
      </c>
    </row>
    <row r="2775" spans="1:10" x14ac:dyDescent="0.3">
      <c r="A2775" s="10">
        <v>211507</v>
      </c>
      <c r="B2775" s="20">
        <v>45117</v>
      </c>
      <c r="C2775" s="10" t="s">
        <v>368</v>
      </c>
      <c r="D2775" s="21">
        <v>2000</v>
      </c>
      <c r="E2775" s="10" t="s">
        <v>10</v>
      </c>
      <c r="F2775" s="10" t="s">
        <v>2318</v>
      </c>
      <c r="G2775" s="10" t="s">
        <v>12</v>
      </c>
      <c r="H2775" t="s">
        <v>17</v>
      </c>
      <c r="I2775" s="10" t="s">
        <v>14</v>
      </c>
      <c r="J2775" s="10" t="s">
        <v>938</v>
      </c>
    </row>
    <row r="2776" spans="1:10" x14ac:dyDescent="0.3">
      <c r="A2776" s="10">
        <v>211508</v>
      </c>
      <c r="B2776" s="20">
        <v>45117</v>
      </c>
      <c r="C2776" s="10" t="s">
        <v>1084</v>
      </c>
      <c r="D2776" s="21">
        <v>2000</v>
      </c>
      <c r="E2776" s="10" t="s">
        <v>10</v>
      </c>
      <c r="F2776" s="10" t="s">
        <v>2318</v>
      </c>
      <c r="G2776" s="10" t="s">
        <v>12</v>
      </c>
      <c r="H2776" t="s">
        <v>17</v>
      </c>
      <c r="I2776" s="10" t="s">
        <v>14</v>
      </c>
      <c r="J2776" s="10" t="s">
        <v>938</v>
      </c>
    </row>
    <row r="2777" spans="1:10" x14ac:dyDescent="0.3">
      <c r="A2777" s="10">
        <v>211490</v>
      </c>
      <c r="B2777" s="20">
        <v>45117</v>
      </c>
      <c r="C2777" s="10" t="s">
        <v>1294</v>
      </c>
      <c r="D2777" s="21">
        <v>2000</v>
      </c>
      <c r="E2777" s="10" t="s">
        <v>10</v>
      </c>
      <c r="F2777" s="10" t="s">
        <v>2311</v>
      </c>
      <c r="G2777" s="10" t="s">
        <v>12</v>
      </c>
      <c r="H2777" t="s">
        <v>17</v>
      </c>
      <c r="I2777" s="10" t="s">
        <v>14</v>
      </c>
      <c r="J2777" s="10" t="s">
        <v>491</v>
      </c>
    </row>
    <row r="2778" spans="1:10" x14ac:dyDescent="0.3">
      <c r="A2778" s="10">
        <v>211491</v>
      </c>
      <c r="B2778" s="20">
        <v>45117</v>
      </c>
      <c r="C2778" s="10" t="s">
        <v>1294</v>
      </c>
      <c r="D2778" s="21">
        <v>2000</v>
      </c>
      <c r="E2778" s="10" t="s">
        <v>10</v>
      </c>
      <c r="F2778" s="10" t="s">
        <v>2311</v>
      </c>
      <c r="G2778" s="10" t="s">
        <v>12</v>
      </c>
      <c r="H2778" t="s">
        <v>13</v>
      </c>
      <c r="I2778" s="10" t="s">
        <v>14</v>
      </c>
      <c r="J2778" s="10" t="s">
        <v>40</v>
      </c>
    </row>
    <row r="2779" spans="1:10" x14ac:dyDescent="0.3">
      <c r="A2779" s="10">
        <v>211519</v>
      </c>
      <c r="B2779" s="20">
        <v>45117</v>
      </c>
      <c r="C2779" s="10" t="s">
        <v>1295</v>
      </c>
      <c r="D2779" s="21">
        <v>2000</v>
      </c>
      <c r="E2779" s="10" t="s">
        <v>10</v>
      </c>
      <c r="F2779" s="10" t="s">
        <v>2311</v>
      </c>
      <c r="G2779" s="10" t="s">
        <v>12</v>
      </c>
      <c r="H2779" t="s">
        <v>17</v>
      </c>
      <c r="I2779" s="10" t="s">
        <v>14</v>
      </c>
      <c r="J2779" s="10" t="s">
        <v>1262</v>
      </c>
    </row>
    <row r="2780" spans="1:10" x14ac:dyDescent="0.3">
      <c r="A2780" s="10">
        <v>211492</v>
      </c>
      <c r="B2780" s="20">
        <v>45117</v>
      </c>
      <c r="C2780" s="10" t="s">
        <v>1294</v>
      </c>
      <c r="D2780" s="21">
        <v>2000</v>
      </c>
      <c r="E2780" s="10" t="s">
        <v>10</v>
      </c>
      <c r="F2780" s="10" t="s">
        <v>2311</v>
      </c>
      <c r="G2780" s="10" t="s">
        <v>12</v>
      </c>
      <c r="H2780" t="s">
        <v>13</v>
      </c>
      <c r="I2780" s="10" t="s">
        <v>14</v>
      </c>
      <c r="J2780" s="10" t="s">
        <v>209</v>
      </c>
    </row>
    <row r="2781" spans="1:10" x14ac:dyDescent="0.3">
      <c r="A2781" s="10">
        <v>211509</v>
      </c>
      <c r="B2781" s="20">
        <v>45117</v>
      </c>
      <c r="C2781" s="10" t="s">
        <v>655</v>
      </c>
      <c r="D2781" s="21">
        <v>5000</v>
      </c>
      <c r="E2781" s="10" t="s">
        <v>10</v>
      </c>
      <c r="F2781" s="10" t="s">
        <v>2309</v>
      </c>
      <c r="G2781" s="10" t="s">
        <v>12</v>
      </c>
      <c r="H2781" t="s">
        <v>17</v>
      </c>
      <c r="I2781" s="10" t="s">
        <v>14</v>
      </c>
      <c r="J2781" s="10" t="s">
        <v>771</v>
      </c>
    </row>
    <row r="2782" spans="1:10" x14ac:dyDescent="0.3">
      <c r="A2782" s="10">
        <v>211502</v>
      </c>
      <c r="B2782" s="20">
        <v>45117</v>
      </c>
      <c r="C2782" s="10" t="s">
        <v>696</v>
      </c>
      <c r="D2782" s="21">
        <v>6000</v>
      </c>
      <c r="E2782" s="10" t="s">
        <v>10</v>
      </c>
      <c r="F2782" s="10" t="s">
        <v>2309</v>
      </c>
      <c r="G2782" s="10" t="s">
        <v>12</v>
      </c>
      <c r="H2782" t="s">
        <v>13</v>
      </c>
      <c r="I2782" s="10" t="s">
        <v>14</v>
      </c>
      <c r="J2782" s="10" t="s">
        <v>85</v>
      </c>
    </row>
    <row r="2783" spans="1:10" x14ac:dyDescent="0.3">
      <c r="A2783" s="10">
        <v>211503</v>
      </c>
      <c r="B2783" s="20">
        <v>45117</v>
      </c>
      <c r="C2783" s="10" t="s">
        <v>696</v>
      </c>
      <c r="D2783" s="21">
        <v>6000</v>
      </c>
      <c r="E2783" s="10" t="s">
        <v>10</v>
      </c>
      <c r="F2783" s="10" t="s">
        <v>2309</v>
      </c>
      <c r="G2783" s="10" t="s">
        <v>12</v>
      </c>
      <c r="H2783" t="s">
        <v>13</v>
      </c>
      <c r="I2783" s="10" t="s">
        <v>14</v>
      </c>
      <c r="J2783" s="10" t="s">
        <v>771</v>
      </c>
    </row>
    <row r="2784" spans="1:10" x14ac:dyDescent="0.3">
      <c r="A2784" s="10">
        <v>211504</v>
      </c>
      <c r="B2784" s="20">
        <v>45117</v>
      </c>
      <c r="C2784" s="10" t="s">
        <v>696</v>
      </c>
      <c r="D2784" s="21">
        <v>6000</v>
      </c>
      <c r="E2784" s="10" t="s">
        <v>10</v>
      </c>
      <c r="F2784" s="10" t="s">
        <v>2309</v>
      </c>
      <c r="G2784" s="10" t="s">
        <v>12</v>
      </c>
      <c r="H2784" t="s">
        <v>13</v>
      </c>
      <c r="I2784" s="10" t="s">
        <v>14</v>
      </c>
      <c r="J2784" s="10" t="s">
        <v>1304</v>
      </c>
    </row>
    <row r="2785" spans="1:10" x14ac:dyDescent="0.3">
      <c r="A2785" s="10">
        <v>211510</v>
      </c>
      <c r="B2785" s="20">
        <v>45117</v>
      </c>
      <c r="C2785" s="10" t="s">
        <v>1315</v>
      </c>
      <c r="D2785" s="21">
        <v>10000</v>
      </c>
      <c r="E2785" s="10" t="s">
        <v>10</v>
      </c>
      <c r="F2785" s="10" t="s">
        <v>2309</v>
      </c>
      <c r="G2785" s="10" t="s">
        <v>12</v>
      </c>
      <c r="H2785" t="s">
        <v>17</v>
      </c>
      <c r="I2785" s="10" t="s">
        <v>14</v>
      </c>
      <c r="J2785" s="10" t="s">
        <v>1304</v>
      </c>
    </row>
    <row r="2786" spans="1:10" x14ac:dyDescent="0.3">
      <c r="A2786" s="10">
        <v>211511</v>
      </c>
      <c r="B2786" s="20">
        <v>45117</v>
      </c>
      <c r="C2786" s="10" t="s">
        <v>679</v>
      </c>
      <c r="D2786" s="21">
        <v>5000</v>
      </c>
      <c r="E2786" s="10" t="s">
        <v>10</v>
      </c>
      <c r="F2786" s="10" t="s">
        <v>2309</v>
      </c>
      <c r="G2786" s="10" t="s">
        <v>12</v>
      </c>
      <c r="H2786" t="s">
        <v>17</v>
      </c>
      <c r="I2786" s="10" t="s">
        <v>14</v>
      </c>
      <c r="J2786" s="10" t="s">
        <v>85</v>
      </c>
    </row>
    <row r="2787" spans="1:10" x14ac:dyDescent="0.3">
      <c r="A2787" s="10">
        <v>211512</v>
      </c>
      <c r="B2787" s="20">
        <v>45117</v>
      </c>
      <c r="C2787" s="10" t="s">
        <v>679</v>
      </c>
      <c r="D2787" s="21">
        <v>5000</v>
      </c>
      <c r="E2787" s="10" t="s">
        <v>10</v>
      </c>
      <c r="F2787" s="10" t="s">
        <v>2309</v>
      </c>
      <c r="G2787" s="10" t="s">
        <v>12</v>
      </c>
      <c r="H2787" t="s">
        <v>17</v>
      </c>
      <c r="I2787" s="10" t="s">
        <v>14</v>
      </c>
      <c r="J2787" s="10" t="s">
        <v>258</v>
      </c>
    </row>
    <row r="2788" spans="1:10" x14ac:dyDescent="0.3">
      <c r="A2788" s="10">
        <v>211513</v>
      </c>
      <c r="B2788" s="20">
        <v>45117</v>
      </c>
      <c r="C2788" s="10" t="s">
        <v>1316</v>
      </c>
      <c r="D2788" s="21">
        <v>5000</v>
      </c>
      <c r="E2788" s="10" t="s">
        <v>10</v>
      </c>
      <c r="F2788" s="10" t="s">
        <v>2309</v>
      </c>
      <c r="G2788" s="10" t="s">
        <v>12</v>
      </c>
      <c r="H2788" t="s">
        <v>17</v>
      </c>
      <c r="I2788" s="10" t="s">
        <v>14</v>
      </c>
      <c r="J2788" s="10" t="s">
        <v>771</v>
      </c>
    </row>
    <row r="2789" spans="1:10" x14ac:dyDescent="0.3">
      <c r="A2789" s="10">
        <v>211514</v>
      </c>
      <c r="B2789" s="20">
        <v>45117</v>
      </c>
      <c r="C2789" s="10" t="s">
        <v>1316</v>
      </c>
      <c r="D2789" s="21">
        <v>5000</v>
      </c>
      <c r="E2789" s="10" t="s">
        <v>10</v>
      </c>
      <c r="F2789" s="10" t="s">
        <v>2309</v>
      </c>
      <c r="G2789" s="10" t="s">
        <v>12</v>
      </c>
      <c r="H2789" t="s">
        <v>17</v>
      </c>
      <c r="I2789" s="10" t="s">
        <v>14</v>
      </c>
      <c r="J2789" s="10" t="s">
        <v>1304</v>
      </c>
    </row>
    <row r="2790" spans="1:10" x14ac:dyDescent="0.3">
      <c r="A2790" s="10">
        <v>211516</v>
      </c>
      <c r="B2790" s="20">
        <v>45117</v>
      </c>
      <c r="C2790" s="10" t="s">
        <v>1470</v>
      </c>
      <c r="D2790" s="21">
        <v>5000</v>
      </c>
      <c r="E2790" s="10" t="s">
        <v>10</v>
      </c>
      <c r="F2790" s="10" t="s">
        <v>2308</v>
      </c>
      <c r="G2790" s="10" t="s">
        <v>12</v>
      </c>
      <c r="H2790" t="s">
        <v>17</v>
      </c>
      <c r="I2790" s="10" t="s">
        <v>14</v>
      </c>
      <c r="J2790" s="10" t="s">
        <v>1471</v>
      </c>
    </row>
    <row r="2791" spans="1:10" x14ac:dyDescent="0.3">
      <c r="A2791" s="10">
        <v>211505</v>
      </c>
      <c r="B2791" s="20">
        <v>45117</v>
      </c>
      <c r="C2791" s="10" t="s">
        <v>1472</v>
      </c>
      <c r="D2791" s="21">
        <v>50000</v>
      </c>
      <c r="E2791" s="10" t="s">
        <v>48</v>
      </c>
      <c r="F2791" s="10" t="s">
        <v>2308</v>
      </c>
      <c r="G2791" s="10" t="s">
        <v>88</v>
      </c>
      <c r="H2791" t="s">
        <v>17</v>
      </c>
      <c r="I2791" s="10" t="s">
        <v>14</v>
      </c>
      <c r="J2791" s="10" t="s">
        <v>876</v>
      </c>
    </row>
    <row r="2792" spans="1:10" x14ac:dyDescent="0.3">
      <c r="A2792" s="10">
        <v>211506</v>
      </c>
      <c r="B2792" s="20">
        <v>45117</v>
      </c>
      <c r="C2792" s="10" t="s">
        <v>1472</v>
      </c>
      <c r="D2792" s="21">
        <v>2500</v>
      </c>
      <c r="E2792" s="10" t="s">
        <v>10</v>
      </c>
      <c r="F2792" s="10" t="s">
        <v>2308</v>
      </c>
      <c r="G2792" s="10" t="s">
        <v>88</v>
      </c>
      <c r="H2792" t="s">
        <v>17</v>
      </c>
      <c r="I2792" s="10" t="s">
        <v>14</v>
      </c>
      <c r="J2792" s="10" t="s">
        <v>118</v>
      </c>
    </row>
    <row r="2793" spans="1:10" x14ac:dyDescent="0.3">
      <c r="A2793" s="10">
        <v>212521</v>
      </c>
      <c r="B2793" s="20">
        <v>45118</v>
      </c>
      <c r="C2793" s="10" t="s">
        <v>277</v>
      </c>
      <c r="D2793" s="21">
        <v>5000</v>
      </c>
      <c r="E2793" s="10" t="s">
        <v>10</v>
      </c>
      <c r="F2793" s="10" t="s">
        <v>2318</v>
      </c>
      <c r="G2793" s="10" t="s">
        <v>12</v>
      </c>
      <c r="H2793" t="s">
        <v>17</v>
      </c>
      <c r="I2793" s="10" t="s">
        <v>14</v>
      </c>
      <c r="J2793" s="10" t="s">
        <v>177</v>
      </c>
    </row>
    <row r="2794" spans="1:10" x14ac:dyDescent="0.3">
      <c r="A2794" s="10">
        <v>212522</v>
      </c>
      <c r="B2794" s="20">
        <v>45118</v>
      </c>
      <c r="C2794" s="10" t="s">
        <v>280</v>
      </c>
      <c r="D2794" s="21">
        <v>5000</v>
      </c>
      <c r="E2794" s="10" t="s">
        <v>10</v>
      </c>
      <c r="F2794" s="10" t="s">
        <v>2318</v>
      </c>
      <c r="G2794" s="10" t="s">
        <v>12</v>
      </c>
      <c r="H2794" t="s">
        <v>17</v>
      </c>
      <c r="I2794" s="10" t="s">
        <v>14</v>
      </c>
      <c r="J2794" s="10" t="s">
        <v>177</v>
      </c>
    </row>
    <row r="2795" spans="1:10" x14ac:dyDescent="0.3">
      <c r="A2795" s="10">
        <v>212523</v>
      </c>
      <c r="B2795" s="20">
        <v>45118</v>
      </c>
      <c r="C2795" s="10" t="s">
        <v>1296</v>
      </c>
      <c r="D2795" s="21">
        <v>1500</v>
      </c>
      <c r="E2795" s="10" t="s">
        <v>10</v>
      </c>
      <c r="F2795" s="10" t="s">
        <v>2311</v>
      </c>
      <c r="G2795" s="10" t="s">
        <v>88</v>
      </c>
      <c r="H2795" t="s">
        <v>17</v>
      </c>
      <c r="I2795" s="10" t="s">
        <v>14</v>
      </c>
      <c r="J2795" s="10" t="s">
        <v>1232</v>
      </c>
    </row>
    <row r="2796" spans="1:10" x14ac:dyDescent="0.3">
      <c r="A2796" s="10">
        <v>212524</v>
      </c>
      <c r="B2796" s="20">
        <v>45118</v>
      </c>
      <c r="C2796" s="10" t="s">
        <v>1311</v>
      </c>
      <c r="D2796" s="21">
        <v>10000</v>
      </c>
      <c r="E2796" s="10" t="s">
        <v>10</v>
      </c>
      <c r="F2796" s="10" t="s">
        <v>2309</v>
      </c>
      <c r="G2796" s="10" t="s">
        <v>12</v>
      </c>
      <c r="H2796" t="s">
        <v>17</v>
      </c>
      <c r="I2796" s="10" t="s">
        <v>14</v>
      </c>
      <c r="J2796" s="10" t="s">
        <v>1304</v>
      </c>
    </row>
    <row r="2797" spans="1:10" x14ac:dyDescent="0.3">
      <c r="A2797" s="10">
        <v>212525</v>
      </c>
      <c r="B2797" s="20">
        <v>45118</v>
      </c>
      <c r="C2797" s="10" t="s">
        <v>1312</v>
      </c>
      <c r="D2797" s="21">
        <v>4000</v>
      </c>
      <c r="E2797" s="10" t="s">
        <v>10</v>
      </c>
      <c r="F2797" s="10" t="s">
        <v>2309</v>
      </c>
      <c r="G2797" s="10" t="s">
        <v>12</v>
      </c>
      <c r="H2797" t="s">
        <v>17</v>
      </c>
      <c r="I2797" s="10" t="s">
        <v>14</v>
      </c>
      <c r="J2797" s="10" t="s">
        <v>1304</v>
      </c>
    </row>
    <row r="2798" spans="1:10" x14ac:dyDescent="0.3">
      <c r="A2798" s="10">
        <v>212519</v>
      </c>
      <c r="B2798" s="20">
        <v>45118</v>
      </c>
      <c r="C2798" s="10" t="s">
        <v>1302</v>
      </c>
      <c r="D2798" s="21">
        <v>5000</v>
      </c>
      <c r="E2798" s="10" t="s">
        <v>10</v>
      </c>
      <c r="F2798" s="10" t="s">
        <v>2309</v>
      </c>
      <c r="G2798" s="10" t="s">
        <v>12</v>
      </c>
      <c r="H2798" t="s">
        <v>17</v>
      </c>
      <c r="I2798" s="10" t="s">
        <v>14</v>
      </c>
      <c r="J2798" s="10" t="s">
        <v>1304</v>
      </c>
    </row>
    <row r="2799" spans="1:10" x14ac:dyDescent="0.3">
      <c r="A2799" s="10">
        <v>212520</v>
      </c>
      <c r="B2799" s="20">
        <v>45118</v>
      </c>
      <c r="C2799" s="10" t="s">
        <v>1462</v>
      </c>
      <c r="D2799" s="21">
        <v>2000</v>
      </c>
      <c r="E2799" s="10" t="s">
        <v>10</v>
      </c>
      <c r="F2799" s="10" t="s">
        <v>2317</v>
      </c>
      <c r="G2799" s="10" t="s">
        <v>12</v>
      </c>
      <c r="H2799" t="s">
        <v>17</v>
      </c>
      <c r="I2799" s="10" t="s">
        <v>14</v>
      </c>
      <c r="J2799" s="10" t="s">
        <v>814</v>
      </c>
    </row>
    <row r="2800" spans="1:10" x14ac:dyDescent="0.3">
      <c r="A2800" s="10">
        <v>212526</v>
      </c>
      <c r="B2800" s="20">
        <v>45118</v>
      </c>
      <c r="C2800" s="10" t="s">
        <v>1475</v>
      </c>
      <c r="D2800" s="21">
        <v>5000</v>
      </c>
      <c r="E2800" s="10" t="s">
        <v>10</v>
      </c>
      <c r="F2800" s="10" t="s">
        <v>2308</v>
      </c>
      <c r="G2800" s="10" t="s">
        <v>12</v>
      </c>
      <c r="H2800" t="s">
        <v>17</v>
      </c>
      <c r="I2800" s="10" t="s">
        <v>14</v>
      </c>
      <c r="J2800" s="10" t="s">
        <v>905</v>
      </c>
    </row>
    <row r="2801" spans="1:10" x14ac:dyDescent="0.3">
      <c r="A2801" s="10">
        <v>212528</v>
      </c>
      <c r="B2801" s="20">
        <v>45118</v>
      </c>
      <c r="C2801" s="10" t="s">
        <v>1476</v>
      </c>
      <c r="D2801" s="21">
        <v>2500</v>
      </c>
      <c r="E2801" s="10" t="s">
        <v>10</v>
      </c>
      <c r="F2801" s="10" t="s">
        <v>2308</v>
      </c>
      <c r="G2801" s="10" t="s">
        <v>12</v>
      </c>
      <c r="H2801" t="s">
        <v>17</v>
      </c>
      <c r="I2801" s="10" t="s">
        <v>14</v>
      </c>
      <c r="J2801" s="10" t="s">
        <v>905</v>
      </c>
    </row>
    <row r="2802" spans="1:10" x14ac:dyDescent="0.3">
      <c r="A2802" s="10">
        <v>212527</v>
      </c>
      <c r="B2802" s="20">
        <v>45118</v>
      </c>
      <c r="C2802" s="10" t="s">
        <v>1477</v>
      </c>
      <c r="D2802" s="21">
        <v>7500</v>
      </c>
      <c r="E2802" s="10" t="s">
        <v>10</v>
      </c>
      <c r="F2802" s="10" t="s">
        <v>2308</v>
      </c>
      <c r="G2802" s="10" t="s">
        <v>12</v>
      </c>
      <c r="H2802" t="s">
        <v>17</v>
      </c>
      <c r="I2802" s="10" t="s">
        <v>14</v>
      </c>
      <c r="J2802" s="10" t="s">
        <v>914</v>
      </c>
    </row>
    <row r="2803" spans="1:10" x14ac:dyDescent="0.3">
      <c r="A2803" s="10">
        <v>212529</v>
      </c>
      <c r="B2803" s="20">
        <v>45118</v>
      </c>
      <c r="C2803" s="10" t="s">
        <v>1478</v>
      </c>
      <c r="D2803" s="21">
        <v>5000</v>
      </c>
      <c r="E2803" s="10" t="s">
        <v>10</v>
      </c>
      <c r="F2803" s="10" t="s">
        <v>2308</v>
      </c>
      <c r="G2803" s="10" t="s">
        <v>12</v>
      </c>
      <c r="H2803" t="s">
        <v>17</v>
      </c>
      <c r="I2803" s="10" t="s">
        <v>14</v>
      </c>
      <c r="J2803" s="10" t="s">
        <v>1471</v>
      </c>
    </row>
    <row r="2804" spans="1:10" x14ac:dyDescent="0.3">
      <c r="A2804" s="10">
        <v>212530</v>
      </c>
      <c r="B2804" s="20">
        <v>45118</v>
      </c>
      <c r="C2804" s="10" t="s">
        <v>1472</v>
      </c>
      <c r="D2804" s="21">
        <v>2500</v>
      </c>
      <c r="E2804" s="10" t="s">
        <v>10</v>
      </c>
      <c r="F2804" s="10" t="s">
        <v>2308</v>
      </c>
      <c r="G2804" s="10" t="s">
        <v>88</v>
      </c>
      <c r="H2804" t="s">
        <v>17</v>
      </c>
      <c r="I2804" s="10" t="s">
        <v>14</v>
      </c>
      <c r="J2804" s="10" t="s">
        <v>491</v>
      </c>
    </row>
    <row r="2805" spans="1:10" x14ac:dyDescent="0.3">
      <c r="A2805" s="10">
        <v>212535</v>
      </c>
      <c r="B2805" s="20">
        <v>45119</v>
      </c>
      <c r="C2805" s="10" t="s">
        <v>228</v>
      </c>
      <c r="D2805" s="21">
        <v>1000</v>
      </c>
      <c r="E2805" s="10" t="s">
        <v>10</v>
      </c>
      <c r="F2805" s="10" t="s">
        <v>2307</v>
      </c>
      <c r="G2805" s="10" t="s">
        <v>12</v>
      </c>
      <c r="H2805" t="s">
        <v>17</v>
      </c>
      <c r="I2805" s="10" t="s">
        <v>14</v>
      </c>
      <c r="J2805" s="10" t="s">
        <v>938</v>
      </c>
    </row>
    <row r="2806" spans="1:10" x14ac:dyDescent="0.3">
      <c r="A2806" s="10">
        <v>212532</v>
      </c>
      <c r="B2806" s="20">
        <v>45119</v>
      </c>
      <c r="C2806" s="10" t="s">
        <v>546</v>
      </c>
      <c r="D2806" s="21">
        <v>10000</v>
      </c>
      <c r="E2806" s="10" t="s">
        <v>48</v>
      </c>
      <c r="F2806" s="10" t="s">
        <v>2311</v>
      </c>
      <c r="G2806" s="10" t="s">
        <v>12</v>
      </c>
      <c r="H2806" t="s">
        <v>17</v>
      </c>
      <c r="I2806" s="10" t="s">
        <v>14</v>
      </c>
      <c r="J2806" s="10" t="s">
        <v>1262</v>
      </c>
    </row>
    <row r="2807" spans="1:10" x14ac:dyDescent="0.3">
      <c r="A2807" s="10">
        <v>212533</v>
      </c>
      <c r="B2807" s="20">
        <v>45119</v>
      </c>
      <c r="C2807" s="10" t="s">
        <v>552</v>
      </c>
      <c r="D2807" s="21">
        <v>10000</v>
      </c>
      <c r="E2807" s="10" t="s">
        <v>10</v>
      </c>
      <c r="F2807" s="10" t="s">
        <v>2309</v>
      </c>
      <c r="G2807" s="10" t="s">
        <v>12</v>
      </c>
      <c r="H2807" t="s">
        <v>17</v>
      </c>
      <c r="I2807" s="10" t="s">
        <v>14</v>
      </c>
      <c r="J2807" s="10" t="s">
        <v>85</v>
      </c>
    </row>
    <row r="2808" spans="1:10" x14ac:dyDescent="0.3">
      <c r="A2808" s="10">
        <v>212531</v>
      </c>
      <c r="B2808" s="20">
        <v>45119</v>
      </c>
      <c r="C2808" s="10" t="s">
        <v>1313</v>
      </c>
      <c r="D2808" s="21">
        <v>2000</v>
      </c>
      <c r="E2808" s="10" t="s">
        <v>10</v>
      </c>
      <c r="F2808" s="10" t="s">
        <v>2309</v>
      </c>
      <c r="G2808" s="10" t="s">
        <v>12</v>
      </c>
      <c r="H2808" t="s">
        <v>17</v>
      </c>
      <c r="I2808" s="10" t="s">
        <v>14</v>
      </c>
      <c r="J2808" s="10" t="s">
        <v>36</v>
      </c>
    </row>
    <row r="2809" spans="1:10" x14ac:dyDescent="0.3">
      <c r="A2809" s="10">
        <v>212534</v>
      </c>
      <c r="B2809" s="20">
        <v>45119</v>
      </c>
      <c r="C2809" s="10" t="s">
        <v>552</v>
      </c>
      <c r="D2809" s="21">
        <v>10000</v>
      </c>
      <c r="E2809" s="10" t="s">
        <v>10</v>
      </c>
      <c r="F2809" s="10" t="s">
        <v>2309</v>
      </c>
      <c r="G2809" s="10" t="s">
        <v>12</v>
      </c>
      <c r="H2809" t="s">
        <v>13</v>
      </c>
      <c r="I2809" s="10" t="s">
        <v>14</v>
      </c>
      <c r="J2809" s="10" t="s">
        <v>771</v>
      </c>
    </row>
    <row r="2810" spans="1:10" x14ac:dyDescent="0.3">
      <c r="A2810" s="10">
        <v>212549</v>
      </c>
      <c r="B2810" s="20">
        <v>45120</v>
      </c>
      <c r="C2810" s="10" t="s">
        <v>326</v>
      </c>
      <c r="D2810" s="21">
        <v>10000</v>
      </c>
      <c r="E2810" s="10" t="s">
        <v>10</v>
      </c>
      <c r="F2810" s="10" t="s">
        <v>2318</v>
      </c>
      <c r="G2810" s="10" t="s">
        <v>12</v>
      </c>
      <c r="H2810" t="s">
        <v>17</v>
      </c>
      <c r="I2810" s="10" t="s">
        <v>14</v>
      </c>
      <c r="J2810" s="10" t="s">
        <v>771</v>
      </c>
    </row>
    <row r="2811" spans="1:10" x14ac:dyDescent="0.3">
      <c r="A2811" s="10">
        <v>212546</v>
      </c>
      <c r="B2811" s="20">
        <v>45120</v>
      </c>
      <c r="C2811" s="10" t="s">
        <v>1152</v>
      </c>
      <c r="D2811" s="21">
        <v>10000</v>
      </c>
      <c r="E2811" s="10" t="s">
        <v>48</v>
      </c>
      <c r="F2811" s="10" t="s">
        <v>2318</v>
      </c>
      <c r="G2811" s="10" t="s">
        <v>12</v>
      </c>
      <c r="H2811" t="s">
        <v>13</v>
      </c>
      <c r="I2811" s="10" t="s">
        <v>14</v>
      </c>
      <c r="J2811" s="10" t="s">
        <v>85</v>
      </c>
    </row>
    <row r="2812" spans="1:10" x14ac:dyDescent="0.3">
      <c r="A2812" s="10">
        <v>212547</v>
      </c>
      <c r="B2812" s="20">
        <v>45120</v>
      </c>
      <c r="C2812" s="10" t="s">
        <v>328</v>
      </c>
      <c r="D2812" s="21">
        <v>20000</v>
      </c>
      <c r="E2812" s="10" t="s">
        <v>48</v>
      </c>
      <c r="F2812" s="10" t="s">
        <v>2318</v>
      </c>
      <c r="G2812" s="10" t="s">
        <v>12</v>
      </c>
      <c r="H2812" t="s">
        <v>13</v>
      </c>
      <c r="I2812" s="10" t="s">
        <v>14</v>
      </c>
      <c r="J2812" s="10" t="s">
        <v>85</v>
      </c>
    </row>
    <row r="2813" spans="1:10" x14ac:dyDescent="0.3">
      <c r="A2813" s="10">
        <v>212548</v>
      </c>
      <c r="B2813" s="20">
        <v>45120</v>
      </c>
      <c r="C2813" s="10" t="s">
        <v>326</v>
      </c>
      <c r="D2813" s="21">
        <v>10000</v>
      </c>
      <c r="E2813" s="10" t="s">
        <v>10</v>
      </c>
      <c r="F2813" s="10" t="s">
        <v>2318</v>
      </c>
      <c r="G2813" s="10" t="s">
        <v>12</v>
      </c>
      <c r="H2813" t="s">
        <v>17</v>
      </c>
      <c r="I2813" s="10" t="s">
        <v>14</v>
      </c>
      <c r="J2813" s="10" t="s">
        <v>938</v>
      </c>
    </row>
    <row r="2814" spans="1:10" x14ac:dyDescent="0.3">
      <c r="A2814" s="10">
        <v>212550</v>
      </c>
      <c r="B2814" s="20">
        <v>45120</v>
      </c>
      <c r="C2814" s="10" t="s">
        <v>1162</v>
      </c>
      <c r="D2814" s="21">
        <v>5000</v>
      </c>
      <c r="E2814" s="10" t="s">
        <v>10</v>
      </c>
      <c r="F2814" s="10" t="s">
        <v>2329</v>
      </c>
      <c r="G2814" s="10" t="s">
        <v>12</v>
      </c>
      <c r="H2814" t="s">
        <v>19</v>
      </c>
      <c r="I2814" s="10" t="s">
        <v>14</v>
      </c>
      <c r="J2814" s="10" t="s">
        <v>771</v>
      </c>
    </row>
    <row r="2815" spans="1:10" x14ac:dyDescent="0.3">
      <c r="A2815" s="10">
        <v>212541</v>
      </c>
      <c r="B2815" s="20">
        <v>45120</v>
      </c>
      <c r="C2815" s="10" t="s">
        <v>293</v>
      </c>
      <c r="D2815" s="21">
        <v>3000</v>
      </c>
      <c r="E2815" s="10" t="s">
        <v>10</v>
      </c>
      <c r="F2815" s="10" t="s">
        <v>2329</v>
      </c>
      <c r="G2815" s="10" t="s">
        <v>12</v>
      </c>
      <c r="H2815" t="s">
        <v>17</v>
      </c>
      <c r="I2815" s="10" t="s">
        <v>14</v>
      </c>
      <c r="J2815" s="10" t="s">
        <v>771</v>
      </c>
    </row>
    <row r="2816" spans="1:10" x14ac:dyDescent="0.3">
      <c r="A2816" s="10">
        <v>212540</v>
      </c>
      <c r="B2816" s="20">
        <v>45120</v>
      </c>
      <c r="C2816" s="10" t="s">
        <v>1163</v>
      </c>
      <c r="D2816" s="21">
        <v>2000</v>
      </c>
      <c r="E2816" s="10" t="s">
        <v>10</v>
      </c>
      <c r="F2816" s="10" t="s">
        <v>2329</v>
      </c>
      <c r="G2816" s="10" t="s">
        <v>12</v>
      </c>
      <c r="H2816" t="s">
        <v>19</v>
      </c>
      <c r="I2816" s="10" t="s">
        <v>14</v>
      </c>
      <c r="J2816" s="10" t="s">
        <v>486</v>
      </c>
    </row>
    <row r="2817" spans="1:10" x14ac:dyDescent="0.3">
      <c r="A2817" s="10">
        <v>212551</v>
      </c>
      <c r="B2817" s="20">
        <v>45120</v>
      </c>
      <c r="C2817" s="10" t="s">
        <v>1162</v>
      </c>
      <c r="D2817" s="21">
        <v>5000</v>
      </c>
      <c r="E2817" s="10" t="s">
        <v>10</v>
      </c>
      <c r="F2817" s="10" t="s">
        <v>2329</v>
      </c>
      <c r="G2817" s="10" t="s">
        <v>12</v>
      </c>
      <c r="H2817" t="s">
        <v>19</v>
      </c>
      <c r="I2817" s="10" t="s">
        <v>14</v>
      </c>
      <c r="J2817" s="10" t="s">
        <v>409</v>
      </c>
    </row>
    <row r="2818" spans="1:10" x14ac:dyDescent="0.3">
      <c r="A2818" s="10">
        <v>212542</v>
      </c>
      <c r="B2818" s="20">
        <v>45120</v>
      </c>
      <c r="C2818" s="10" t="s">
        <v>1292</v>
      </c>
      <c r="D2818" s="21">
        <v>5000</v>
      </c>
      <c r="E2818" s="10" t="s">
        <v>10</v>
      </c>
      <c r="F2818" s="10" t="s">
        <v>2311</v>
      </c>
      <c r="G2818" s="10" t="s">
        <v>12</v>
      </c>
      <c r="H2818" t="s">
        <v>17</v>
      </c>
      <c r="I2818" s="10" t="s">
        <v>14</v>
      </c>
      <c r="J2818" s="10" t="s">
        <v>491</v>
      </c>
    </row>
    <row r="2819" spans="1:10" x14ac:dyDescent="0.3">
      <c r="A2819" s="10">
        <v>212544</v>
      </c>
      <c r="B2819" s="20">
        <v>45120</v>
      </c>
      <c r="C2819" s="10" t="s">
        <v>1285</v>
      </c>
      <c r="D2819" s="21">
        <v>2000</v>
      </c>
      <c r="E2819" s="10" t="s">
        <v>10</v>
      </c>
      <c r="F2819" s="10" t="s">
        <v>2311</v>
      </c>
      <c r="G2819" s="10" t="s">
        <v>12</v>
      </c>
      <c r="H2819" t="s">
        <v>17</v>
      </c>
      <c r="I2819" s="10" t="s">
        <v>14</v>
      </c>
      <c r="J2819" s="10" t="s">
        <v>1262</v>
      </c>
    </row>
    <row r="2820" spans="1:10" x14ac:dyDescent="0.3">
      <c r="A2820" s="10">
        <v>212545</v>
      </c>
      <c r="B2820" s="20">
        <v>45120</v>
      </c>
      <c r="C2820" s="10" t="s">
        <v>1293</v>
      </c>
      <c r="D2820" s="21">
        <v>3000</v>
      </c>
      <c r="E2820" s="10" t="s">
        <v>10</v>
      </c>
      <c r="F2820" s="10" t="s">
        <v>2311</v>
      </c>
      <c r="G2820" s="10" t="s">
        <v>12</v>
      </c>
      <c r="H2820" t="s">
        <v>17</v>
      </c>
      <c r="I2820" s="10" t="s">
        <v>14</v>
      </c>
      <c r="J2820" s="10" t="s">
        <v>491</v>
      </c>
    </row>
    <row r="2821" spans="1:10" x14ac:dyDescent="0.3">
      <c r="A2821" s="10">
        <v>212543</v>
      </c>
      <c r="B2821" s="20">
        <v>45120</v>
      </c>
      <c r="C2821" s="10" t="s">
        <v>1285</v>
      </c>
      <c r="D2821" s="21">
        <v>3000</v>
      </c>
      <c r="E2821" s="10" t="s">
        <v>10</v>
      </c>
      <c r="F2821" s="10" t="s">
        <v>2311</v>
      </c>
      <c r="G2821" s="10" t="s">
        <v>12</v>
      </c>
      <c r="H2821" t="s">
        <v>17</v>
      </c>
      <c r="I2821" s="10" t="s">
        <v>14</v>
      </c>
      <c r="J2821" s="10" t="s">
        <v>491</v>
      </c>
    </row>
    <row r="2822" spans="1:10" x14ac:dyDescent="0.3">
      <c r="A2822" s="10">
        <v>212552</v>
      </c>
      <c r="B2822" s="20">
        <v>45120</v>
      </c>
      <c r="C2822" s="10" t="s">
        <v>1319</v>
      </c>
      <c r="D2822" s="21">
        <v>2500</v>
      </c>
      <c r="E2822" s="10" t="s">
        <v>10</v>
      </c>
      <c r="F2822" s="10" t="s">
        <v>2309</v>
      </c>
      <c r="G2822" s="10" t="s">
        <v>12</v>
      </c>
      <c r="H2822" t="s">
        <v>17</v>
      </c>
      <c r="I2822" s="10" t="s">
        <v>14</v>
      </c>
      <c r="J2822" s="10" t="s">
        <v>1304</v>
      </c>
    </row>
    <row r="2823" spans="1:10" x14ac:dyDescent="0.3">
      <c r="A2823" s="10">
        <v>212536</v>
      </c>
      <c r="B2823" s="20">
        <v>45120</v>
      </c>
      <c r="C2823" s="10" t="s">
        <v>1473</v>
      </c>
      <c r="D2823" s="21">
        <v>4000</v>
      </c>
      <c r="E2823" s="10" t="s">
        <v>10</v>
      </c>
      <c r="F2823" s="10" t="s">
        <v>2308</v>
      </c>
      <c r="G2823" s="10" t="s">
        <v>12</v>
      </c>
      <c r="H2823" t="s">
        <v>17</v>
      </c>
      <c r="I2823" s="10" t="s">
        <v>14</v>
      </c>
      <c r="J2823" s="10" t="s">
        <v>1471</v>
      </c>
    </row>
    <row r="2824" spans="1:10" x14ac:dyDescent="0.3">
      <c r="A2824" s="10">
        <v>212537</v>
      </c>
      <c r="B2824" s="20">
        <v>45120</v>
      </c>
      <c r="C2824" s="10" t="s">
        <v>1474</v>
      </c>
      <c r="D2824" s="21">
        <v>2500</v>
      </c>
      <c r="E2824" s="10" t="s">
        <v>10</v>
      </c>
      <c r="F2824" s="10" t="s">
        <v>2308</v>
      </c>
      <c r="G2824" s="10" t="s">
        <v>12</v>
      </c>
      <c r="H2824" t="s">
        <v>17</v>
      </c>
      <c r="I2824" s="10" t="s">
        <v>14</v>
      </c>
      <c r="J2824" s="10" t="s">
        <v>876</v>
      </c>
    </row>
    <row r="2825" spans="1:10" x14ac:dyDescent="0.3">
      <c r="A2825" s="10">
        <v>212538</v>
      </c>
      <c r="B2825" s="20">
        <v>45120</v>
      </c>
      <c r="C2825" s="10" t="s">
        <v>801</v>
      </c>
      <c r="D2825" s="21">
        <v>100000</v>
      </c>
      <c r="E2825" s="10" t="s">
        <v>48</v>
      </c>
      <c r="F2825" s="10" t="s">
        <v>2308</v>
      </c>
      <c r="G2825" s="10" t="s">
        <v>12</v>
      </c>
      <c r="H2825" t="s">
        <v>17</v>
      </c>
      <c r="I2825" s="10" t="s">
        <v>14</v>
      </c>
      <c r="J2825" s="10" t="s">
        <v>118</v>
      </c>
    </row>
    <row r="2826" spans="1:10" x14ac:dyDescent="0.3">
      <c r="A2826" s="10">
        <v>212539</v>
      </c>
      <c r="B2826" s="20">
        <v>45120</v>
      </c>
      <c r="C2826" s="10" t="s">
        <v>801</v>
      </c>
      <c r="D2826" s="21">
        <v>200000</v>
      </c>
      <c r="E2826" s="10" t="s">
        <v>48</v>
      </c>
      <c r="F2826" s="10" t="s">
        <v>2308</v>
      </c>
      <c r="G2826" s="10" t="s">
        <v>12</v>
      </c>
      <c r="H2826" t="s">
        <v>17</v>
      </c>
      <c r="I2826" s="10" t="s">
        <v>14</v>
      </c>
      <c r="J2826" s="10" t="s">
        <v>876</v>
      </c>
    </row>
    <row r="2827" spans="1:10" x14ac:dyDescent="0.3">
      <c r="A2827" s="10">
        <v>212570</v>
      </c>
      <c r="B2827" s="20">
        <v>45121</v>
      </c>
      <c r="C2827" s="10" t="s">
        <v>939</v>
      </c>
      <c r="D2827" s="21">
        <v>1000</v>
      </c>
      <c r="E2827" s="10" t="s">
        <v>10</v>
      </c>
      <c r="F2827" s="10" t="s">
        <v>2307</v>
      </c>
      <c r="G2827" s="10" t="s">
        <v>12</v>
      </c>
      <c r="H2827" t="s">
        <v>13</v>
      </c>
      <c r="I2827" s="10" t="s">
        <v>14</v>
      </c>
      <c r="J2827" s="10" t="s">
        <v>103</v>
      </c>
    </row>
    <row r="2828" spans="1:10" x14ac:dyDescent="0.3">
      <c r="A2828" s="10">
        <v>212556</v>
      </c>
      <c r="B2828" s="20">
        <v>45121</v>
      </c>
      <c r="C2828" s="10" t="s">
        <v>940</v>
      </c>
      <c r="D2828" s="21">
        <v>2000</v>
      </c>
      <c r="E2828" s="10" t="s">
        <v>10</v>
      </c>
      <c r="F2828" s="10" t="s">
        <v>2307</v>
      </c>
      <c r="G2828" s="10" t="s">
        <v>12</v>
      </c>
      <c r="H2828" t="s">
        <v>17</v>
      </c>
      <c r="I2828" s="10" t="s">
        <v>14</v>
      </c>
      <c r="J2828" s="10" t="s">
        <v>941</v>
      </c>
    </row>
    <row r="2829" spans="1:10" x14ac:dyDescent="0.3">
      <c r="A2829" s="10">
        <v>212563</v>
      </c>
      <c r="B2829" s="20">
        <v>45121</v>
      </c>
      <c r="C2829" s="10" t="s">
        <v>942</v>
      </c>
      <c r="D2829" s="21">
        <v>3000</v>
      </c>
      <c r="E2829" s="10" t="s">
        <v>10</v>
      </c>
      <c r="F2829" s="10" t="s">
        <v>2307</v>
      </c>
      <c r="G2829" s="10" t="s">
        <v>12</v>
      </c>
      <c r="H2829" t="s">
        <v>17</v>
      </c>
      <c r="I2829" s="10" t="s">
        <v>14</v>
      </c>
      <c r="J2829" s="10" t="s">
        <v>938</v>
      </c>
    </row>
    <row r="2830" spans="1:10" x14ac:dyDescent="0.3">
      <c r="A2830" s="10">
        <v>212626</v>
      </c>
      <c r="B2830" s="20">
        <v>45121</v>
      </c>
      <c r="C2830" s="10" t="s">
        <v>1165</v>
      </c>
      <c r="D2830" s="21">
        <v>1550</v>
      </c>
      <c r="E2830" s="10" t="s">
        <v>10</v>
      </c>
      <c r="F2830" s="10" t="s">
        <v>2329</v>
      </c>
      <c r="G2830" s="10" t="s">
        <v>12</v>
      </c>
      <c r="H2830" t="s">
        <v>17</v>
      </c>
      <c r="I2830" s="10" t="s">
        <v>14</v>
      </c>
      <c r="J2830" s="10" t="s">
        <v>1166</v>
      </c>
    </row>
    <row r="2831" spans="1:10" x14ac:dyDescent="0.3">
      <c r="A2831" s="10">
        <v>212571</v>
      </c>
      <c r="B2831" s="20">
        <v>45121</v>
      </c>
      <c r="C2831" s="10" t="s">
        <v>1290</v>
      </c>
      <c r="D2831" s="21">
        <v>3000</v>
      </c>
      <c r="E2831" s="10" t="s">
        <v>10</v>
      </c>
      <c r="F2831" s="10" t="s">
        <v>2311</v>
      </c>
      <c r="G2831" s="10" t="s">
        <v>12</v>
      </c>
      <c r="H2831" t="s">
        <v>13</v>
      </c>
      <c r="I2831" s="10" t="s">
        <v>14</v>
      </c>
      <c r="J2831" s="10" t="s">
        <v>480</v>
      </c>
    </row>
    <row r="2832" spans="1:10" x14ac:dyDescent="0.3">
      <c r="A2832" s="10">
        <v>212553</v>
      </c>
      <c r="B2832" s="20">
        <v>45121</v>
      </c>
      <c r="C2832" s="10" t="s">
        <v>1291</v>
      </c>
      <c r="D2832" s="21">
        <v>3000</v>
      </c>
      <c r="E2832" s="10" t="s">
        <v>10</v>
      </c>
      <c r="F2832" s="10" t="s">
        <v>2311</v>
      </c>
      <c r="G2832" s="10" t="s">
        <v>12</v>
      </c>
      <c r="H2832" t="s">
        <v>17</v>
      </c>
      <c r="I2832" s="10" t="s">
        <v>14</v>
      </c>
      <c r="J2832" s="10" t="s">
        <v>1262</v>
      </c>
    </row>
    <row r="2833" spans="1:10" x14ac:dyDescent="0.3">
      <c r="A2833" s="10">
        <v>212554</v>
      </c>
      <c r="B2833" s="20">
        <v>45121</v>
      </c>
      <c r="C2833" s="10" t="s">
        <v>1291</v>
      </c>
      <c r="D2833" s="21">
        <v>3000</v>
      </c>
      <c r="E2833" s="10" t="s">
        <v>10</v>
      </c>
      <c r="F2833" s="10" t="s">
        <v>2311</v>
      </c>
      <c r="G2833" s="10" t="s">
        <v>12</v>
      </c>
      <c r="H2833" t="s">
        <v>13</v>
      </c>
      <c r="I2833" s="10" t="s">
        <v>14</v>
      </c>
      <c r="J2833" s="10" t="s">
        <v>503</v>
      </c>
    </row>
    <row r="2834" spans="1:10" x14ac:dyDescent="0.3">
      <c r="A2834" s="10">
        <v>212555</v>
      </c>
      <c r="B2834" s="20">
        <v>45121</v>
      </c>
      <c r="C2834" s="10" t="s">
        <v>551</v>
      </c>
      <c r="D2834" s="21">
        <v>5000</v>
      </c>
      <c r="E2834" s="10" t="s">
        <v>48</v>
      </c>
      <c r="F2834" s="10" t="s">
        <v>2311</v>
      </c>
      <c r="G2834" s="10" t="s">
        <v>12</v>
      </c>
      <c r="H2834" t="s">
        <v>17</v>
      </c>
      <c r="I2834" s="10" t="s">
        <v>14</v>
      </c>
      <c r="J2834" s="10" t="s">
        <v>40</v>
      </c>
    </row>
    <row r="2835" spans="1:10" x14ac:dyDescent="0.3">
      <c r="A2835" s="10">
        <v>212564</v>
      </c>
      <c r="B2835" s="20">
        <v>45121</v>
      </c>
      <c r="C2835" s="10" t="s">
        <v>1302</v>
      </c>
      <c r="D2835" s="21">
        <v>15000</v>
      </c>
      <c r="E2835" s="10" t="s">
        <v>48</v>
      </c>
      <c r="F2835" s="10" t="s">
        <v>2309</v>
      </c>
      <c r="G2835" s="10" t="s">
        <v>12</v>
      </c>
      <c r="H2835" t="s">
        <v>13</v>
      </c>
      <c r="I2835" s="10" t="s">
        <v>14</v>
      </c>
      <c r="J2835" s="10" t="s">
        <v>27</v>
      </c>
    </row>
    <row r="2836" spans="1:10" x14ac:dyDescent="0.3">
      <c r="A2836" s="10">
        <v>212565</v>
      </c>
      <c r="B2836" s="20">
        <v>45121</v>
      </c>
      <c r="C2836" s="10" t="s">
        <v>1302</v>
      </c>
      <c r="D2836" s="21">
        <v>15000</v>
      </c>
      <c r="E2836" s="10" t="s">
        <v>48</v>
      </c>
      <c r="F2836" s="10" t="s">
        <v>2309</v>
      </c>
      <c r="G2836" s="10" t="s">
        <v>12</v>
      </c>
      <c r="H2836" t="s">
        <v>13</v>
      </c>
      <c r="I2836" s="10" t="s">
        <v>14</v>
      </c>
      <c r="J2836" s="10" t="s">
        <v>85</v>
      </c>
    </row>
    <row r="2837" spans="1:10" x14ac:dyDescent="0.3">
      <c r="A2837" s="10">
        <v>212566</v>
      </c>
      <c r="B2837" s="20">
        <v>45121</v>
      </c>
      <c r="C2837" s="10" t="s">
        <v>1302</v>
      </c>
      <c r="D2837" s="21">
        <v>15000</v>
      </c>
      <c r="E2837" s="10" t="s">
        <v>48</v>
      </c>
      <c r="F2837" s="10" t="s">
        <v>2309</v>
      </c>
      <c r="G2837" s="10" t="s">
        <v>12</v>
      </c>
      <c r="H2837" t="s">
        <v>13</v>
      </c>
      <c r="I2837" s="10" t="s">
        <v>14</v>
      </c>
      <c r="J2837" s="10" t="s">
        <v>149</v>
      </c>
    </row>
    <row r="2838" spans="1:10" x14ac:dyDescent="0.3">
      <c r="A2838" s="10">
        <v>212567</v>
      </c>
      <c r="B2838" s="20">
        <v>45121</v>
      </c>
      <c r="C2838" s="10" t="s">
        <v>1302</v>
      </c>
      <c r="D2838" s="21">
        <v>15000</v>
      </c>
      <c r="E2838" s="10" t="s">
        <v>48</v>
      </c>
      <c r="F2838" s="10" t="s">
        <v>2309</v>
      </c>
      <c r="G2838" s="10" t="s">
        <v>12</v>
      </c>
      <c r="H2838" t="s">
        <v>13</v>
      </c>
      <c r="I2838" s="10" t="s">
        <v>14</v>
      </c>
      <c r="J2838" s="10" t="s">
        <v>84</v>
      </c>
    </row>
    <row r="2839" spans="1:10" x14ac:dyDescent="0.3">
      <c r="A2839" s="10">
        <v>212568</v>
      </c>
      <c r="B2839" s="20">
        <v>45121</v>
      </c>
      <c r="C2839" s="10" t="s">
        <v>1317</v>
      </c>
      <c r="D2839" s="21">
        <v>10000</v>
      </c>
      <c r="E2839" s="10" t="s">
        <v>10</v>
      </c>
      <c r="F2839" s="10" t="s">
        <v>2309</v>
      </c>
      <c r="G2839" s="10" t="s">
        <v>12</v>
      </c>
      <c r="H2839" t="s">
        <v>17</v>
      </c>
      <c r="I2839" s="10" t="s">
        <v>14</v>
      </c>
      <c r="J2839" s="10" t="s">
        <v>27</v>
      </c>
    </row>
    <row r="2840" spans="1:10" x14ac:dyDescent="0.3">
      <c r="A2840" s="10">
        <v>212569</v>
      </c>
      <c r="B2840" s="20">
        <v>45121</v>
      </c>
      <c r="C2840" s="10" t="s">
        <v>1317</v>
      </c>
      <c r="D2840" s="21">
        <v>10000</v>
      </c>
      <c r="E2840" s="10" t="s">
        <v>10</v>
      </c>
      <c r="F2840" s="10" t="s">
        <v>2309</v>
      </c>
      <c r="G2840" s="10" t="s">
        <v>12</v>
      </c>
      <c r="H2840" t="s">
        <v>17</v>
      </c>
      <c r="I2840" s="10" t="s">
        <v>14</v>
      </c>
      <c r="J2840" s="10" t="s">
        <v>85</v>
      </c>
    </row>
    <row r="2841" spans="1:10" x14ac:dyDescent="0.3">
      <c r="A2841" s="10">
        <v>212557</v>
      </c>
      <c r="B2841" s="20">
        <v>45121</v>
      </c>
      <c r="C2841" s="10" t="s">
        <v>1318</v>
      </c>
      <c r="D2841" s="21">
        <v>1000</v>
      </c>
      <c r="E2841" s="10" t="s">
        <v>10</v>
      </c>
      <c r="F2841" s="10" t="s">
        <v>2309</v>
      </c>
      <c r="G2841" s="10" t="s">
        <v>12</v>
      </c>
      <c r="H2841" t="s">
        <v>17</v>
      </c>
      <c r="I2841" s="10" t="s">
        <v>14</v>
      </c>
      <c r="J2841" s="10" t="s">
        <v>85</v>
      </c>
    </row>
    <row r="2842" spans="1:10" x14ac:dyDescent="0.3">
      <c r="A2842" s="10">
        <v>212558</v>
      </c>
      <c r="B2842" s="20">
        <v>45121</v>
      </c>
      <c r="C2842" s="10" t="s">
        <v>1318</v>
      </c>
      <c r="D2842" s="21">
        <v>1000</v>
      </c>
      <c r="E2842" s="10" t="s">
        <v>10</v>
      </c>
      <c r="F2842" s="10" t="s">
        <v>2309</v>
      </c>
      <c r="G2842" s="10" t="s">
        <v>12</v>
      </c>
      <c r="H2842" t="s">
        <v>13</v>
      </c>
      <c r="I2842" s="10" t="s">
        <v>14</v>
      </c>
      <c r="J2842" s="10" t="s">
        <v>85</v>
      </c>
    </row>
    <row r="2843" spans="1:10" x14ac:dyDescent="0.3">
      <c r="A2843" s="10">
        <v>212559</v>
      </c>
      <c r="B2843" s="20">
        <v>45121</v>
      </c>
      <c r="C2843" s="10" t="s">
        <v>1318</v>
      </c>
      <c r="D2843" s="21">
        <v>2000</v>
      </c>
      <c r="E2843" s="10" t="s">
        <v>10</v>
      </c>
      <c r="F2843" s="10" t="s">
        <v>2309</v>
      </c>
      <c r="G2843" s="10" t="s">
        <v>12</v>
      </c>
      <c r="H2843" t="s">
        <v>13</v>
      </c>
      <c r="I2843" s="10" t="s">
        <v>14</v>
      </c>
      <c r="J2843" s="10" t="s">
        <v>626</v>
      </c>
    </row>
    <row r="2844" spans="1:10" x14ac:dyDescent="0.3">
      <c r="A2844" s="10">
        <v>212560</v>
      </c>
      <c r="B2844" s="20">
        <v>45121</v>
      </c>
      <c r="C2844" s="10" t="s">
        <v>1321</v>
      </c>
      <c r="D2844" s="21">
        <v>5000</v>
      </c>
      <c r="E2844" s="10" t="s">
        <v>10</v>
      </c>
      <c r="F2844" s="10" t="s">
        <v>2309</v>
      </c>
      <c r="G2844" s="10" t="s">
        <v>12</v>
      </c>
      <c r="H2844" t="s">
        <v>17</v>
      </c>
      <c r="I2844" s="10" t="s">
        <v>14</v>
      </c>
      <c r="J2844" s="10" t="s">
        <v>646</v>
      </c>
    </row>
    <row r="2845" spans="1:10" x14ac:dyDescent="0.3">
      <c r="A2845" s="10">
        <v>212562</v>
      </c>
      <c r="B2845" s="20">
        <v>45121</v>
      </c>
      <c r="C2845" s="10" t="s">
        <v>1479</v>
      </c>
      <c r="D2845" s="21">
        <v>10000</v>
      </c>
      <c r="E2845" s="10" t="s">
        <v>10</v>
      </c>
      <c r="F2845" s="10" t="s">
        <v>2308</v>
      </c>
      <c r="G2845" s="10" t="s">
        <v>12</v>
      </c>
      <c r="H2845" t="s">
        <v>17</v>
      </c>
      <c r="I2845" s="10" t="s">
        <v>14</v>
      </c>
      <c r="J2845" s="10" t="s">
        <v>1471</v>
      </c>
    </row>
    <row r="2846" spans="1:10" x14ac:dyDescent="0.3">
      <c r="A2846" s="10">
        <v>212561</v>
      </c>
      <c r="B2846" s="20">
        <v>45121</v>
      </c>
      <c r="C2846" s="10" t="s">
        <v>1481</v>
      </c>
      <c r="D2846" s="21">
        <v>5000</v>
      </c>
      <c r="E2846" s="10" t="s">
        <v>10</v>
      </c>
      <c r="F2846" s="10" t="s">
        <v>2308</v>
      </c>
      <c r="G2846" s="10" t="s">
        <v>12</v>
      </c>
      <c r="H2846" t="s">
        <v>17</v>
      </c>
      <c r="I2846" s="10" t="s">
        <v>14</v>
      </c>
      <c r="J2846" s="10" t="s">
        <v>876</v>
      </c>
    </row>
    <row r="2847" spans="1:10" x14ac:dyDescent="0.3">
      <c r="A2847" s="10">
        <v>212583</v>
      </c>
      <c r="B2847" s="20">
        <v>45122</v>
      </c>
      <c r="C2847" s="10" t="s">
        <v>943</v>
      </c>
      <c r="D2847" s="21">
        <v>3000</v>
      </c>
      <c r="E2847" s="10" t="s">
        <v>10</v>
      </c>
      <c r="F2847" s="10" t="s">
        <v>2307</v>
      </c>
      <c r="G2847" s="10" t="s">
        <v>12</v>
      </c>
      <c r="H2847" t="s">
        <v>13</v>
      </c>
      <c r="I2847" s="10" t="s">
        <v>14</v>
      </c>
      <c r="J2847" s="10" t="s">
        <v>27</v>
      </c>
    </row>
    <row r="2848" spans="1:10" x14ac:dyDescent="0.3">
      <c r="A2848" s="10">
        <v>212584</v>
      </c>
      <c r="B2848" s="20">
        <v>45122</v>
      </c>
      <c r="C2848" s="10" t="s">
        <v>943</v>
      </c>
      <c r="D2848" s="21">
        <v>3000</v>
      </c>
      <c r="E2848" s="10" t="s">
        <v>10</v>
      </c>
      <c r="F2848" s="10" t="s">
        <v>2307</v>
      </c>
      <c r="G2848" s="10" t="s">
        <v>12</v>
      </c>
      <c r="H2848" t="s">
        <v>19</v>
      </c>
      <c r="I2848" s="10" t="s">
        <v>14</v>
      </c>
      <c r="J2848" s="10" t="s">
        <v>104</v>
      </c>
    </row>
    <row r="2849" spans="1:10" x14ac:dyDescent="0.3">
      <c r="A2849" s="10">
        <v>212582</v>
      </c>
      <c r="B2849" s="20">
        <v>45122</v>
      </c>
      <c r="C2849" s="10" t="s">
        <v>944</v>
      </c>
      <c r="D2849" s="21">
        <v>20000</v>
      </c>
      <c r="E2849" s="10" t="s">
        <v>48</v>
      </c>
      <c r="F2849" s="10" t="s">
        <v>2307</v>
      </c>
      <c r="G2849" s="10" t="s">
        <v>12</v>
      </c>
      <c r="H2849" t="s">
        <v>17</v>
      </c>
      <c r="I2849" s="10" t="s">
        <v>14</v>
      </c>
      <c r="J2849" s="10" t="s">
        <v>938</v>
      </c>
    </row>
    <row r="2850" spans="1:10" x14ac:dyDescent="0.3">
      <c r="A2850" s="10">
        <v>212576</v>
      </c>
      <c r="B2850" s="20">
        <v>45122</v>
      </c>
      <c r="C2850" s="10" t="s">
        <v>945</v>
      </c>
      <c r="D2850" s="21">
        <v>1000</v>
      </c>
      <c r="E2850" s="10" t="s">
        <v>10</v>
      </c>
      <c r="F2850" s="10" t="s">
        <v>2307</v>
      </c>
      <c r="G2850" s="10" t="s">
        <v>12</v>
      </c>
      <c r="H2850" t="s">
        <v>17</v>
      </c>
      <c r="I2850" s="10" t="s">
        <v>14</v>
      </c>
      <c r="J2850" s="10" t="s">
        <v>184</v>
      </c>
    </row>
    <row r="2851" spans="1:10" x14ac:dyDescent="0.3">
      <c r="A2851" s="10">
        <v>212574</v>
      </c>
      <c r="B2851" s="20">
        <v>45122</v>
      </c>
      <c r="C2851" s="10" t="s">
        <v>1151</v>
      </c>
      <c r="D2851" s="21">
        <v>2000</v>
      </c>
      <c r="E2851" s="10" t="s">
        <v>10</v>
      </c>
      <c r="F2851" s="10" t="s">
        <v>2318</v>
      </c>
      <c r="G2851" s="10" t="s">
        <v>12</v>
      </c>
      <c r="H2851" t="s">
        <v>17</v>
      </c>
      <c r="I2851" s="10" t="s">
        <v>14</v>
      </c>
      <c r="J2851" s="10" t="s">
        <v>289</v>
      </c>
    </row>
    <row r="2852" spans="1:10" x14ac:dyDescent="0.3">
      <c r="A2852" s="10">
        <v>212575</v>
      </c>
      <c r="B2852" s="20">
        <v>45122</v>
      </c>
      <c r="C2852" s="10" t="s">
        <v>1151</v>
      </c>
      <c r="D2852" s="21">
        <v>1000</v>
      </c>
      <c r="E2852" s="10" t="s">
        <v>10</v>
      </c>
      <c r="F2852" s="10" t="s">
        <v>2318</v>
      </c>
      <c r="G2852" s="10" t="s">
        <v>12</v>
      </c>
      <c r="H2852" t="s">
        <v>17</v>
      </c>
      <c r="I2852" s="10" t="s">
        <v>14</v>
      </c>
      <c r="J2852" s="10" t="s">
        <v>938</v>
      </c>
    </row>
    <row r="2853" spans="1:10" x14ac:dyDescent="0.3">
      <c r="A2853" s="10">
        <v>212581</v>
      </c>
      <c r="B2853" s="20">
        <v>45122</v>
      </c>
      <c r="C2853" s="10" t="s">
        <v>425</v>
      </c>
      <c r="D2853" s="21">
        <v>22500</v>
      </c>
      <c r="E2853" s="10" t="s">
        <v>48</v>
      </c>
      <c r="F2853" s="10" t="s">
        <v>2329</v>
      </c>
      <c r="G2853" s="10" t="s">
        <v>12</v>
      </c>
      <c r="H2853" t="s">
        <v>13</v>
      </c>
      <c r="I2853" s="10" t="s">
        <v>14</v>
      </c>
      <c r="J2853" s="10" t="s">
        <v>1164</v>
      </c>
    </row>
    <row r="2854" spans="1:10" x14ac:dyDescent="0.3">
      <c r="A2854" s="10">
        <v>212579</v>
      </c>
      <c r="B2854" s="20">
        <v>45122</v>
      </c>
      <c r="C2854" s="10" t="s">
        <v>425</v>
      </c>
      <c r="D2854" s="21">
        <v>37500</v>
      </c>
      <c r="E2854" s="10" t="s">
        <v>48</v>
      </c>
      <c r="F2854" s="10" t="s">
        <v>2329</v>
      </c>
      <c r="G2854" s="10" t="s">
        <v>12</v>
      </c>
      <c r="H2854" t="s">
        <v>13</v>
      </c>
      <c r="I2854" s="10" t="s">
        <v>14</v>
      </c>
      <c r="J2854" s="10" t="s">
        <v>222</v>
      </c>
    </row>
    <row r="2855" spans="1:10" x14ac:dyDescent="0.3">
      <c r="A2855" s="10">
        <v>212580</v>
      </c>
      <c r="B2855" s="20">
        <v>45122</v>
      </c>
      <c r="C2855" s="10" t="s">
        <v>425</v>
      </c>
      <c r="D2855" s="21">
        <v>15000</v>
      </c>
      <c r="E2855" s="10" t="s">
        <v>48</v>
      </c>
      <c r="F2855" s="10" t="s">
        <v>2329</v>
      </c>
      <c r="G2855" s="10" t="s">
        <v>12</v>
      </c>
      <c r="H2855" t="s">
        <v>17</v>
      </c>
      <c r="I2855" s="10" t="s">
        <v>14</v>
      </c>
      <c r="J2855" s="10" t="s">
        <v>1164</v>
      </c>
    </row>
    <row r="2856" spans="1:10" x14ac:dyDescent="0.3">
      <c r="A2856" s="10">
        <v>212593</v>
      </c>
      <c r="B2856" s="20">
        <v>45122</v>
      </c>
      <c r="C2856" s="10" t="s">
        <v>1287</v>
      </c>
      <c r="D2856" s="21">
        <v>2000</v>
      </c>
      <c r="E2856" s="10" t="s">
        <v>10</v>
      </c>
      <c r="F2856" s="10" t="s">
        <v>2311</v>
      </c>
      <c r="G2856" s="10" t="s">
        <v>12</v>
      </c>
      <c r="H2856" t="s">
        <v>17</v>
      </c>
      <c r="I2856" s="10" t="s">
        <v>14</v>
      </c>
      <c r="J2856" s="10" t="s">
        <v>1262</v>
      </c>
    </row>
    <row r="2857" spans="1:10" x14ac:dyDescent="0.3">
      <c r="A2857" s="10">
        <v>212592</v>
      </c>
      <c r="B2857" s="20">
        <v>45122</v>
      </c>
      <c r="C2857" s="10" t="s">
        <v>1320</v>
      </c>
      <c r="D2857" s="21">
        <v>3000</v>
      </c>
      <c r="E2857" s="10" t="s">
        <v>10</v>
      </c>
      <c r="F2857" s="10" t="s">
        <v>2309</v>
      </c>
      <c r="G2857" s="10" t="s">
        <v>12</v>
      </c>
      <c r="H2857" t="s">
        <v>17</v>
      </c>
      <c r="I2857" s="10" t="s">
        <v>14</v>
      </c>
      <c r="J2857" s="10" t="s">
        <v>27</v>
      </c>
    </row>
    <row r="2858" spans="1:10" x14ac:dyDescent="0.3">
      <c r="A2858" s="10">
        <v>212578</v>
      </c>
      <c r="B2858" s="20">
        <v>45122</v>
      </c>
      <c r="C2858" s="10" t="s">
        <v>1322</v>
      </c>
      <c r="D2858" s="21">
        <v>7000</v>
      </c>
      <c r="E2858" s="10" t="s">
        <v>10</v>
      </c>
      <c r="F2858" s="10" t="s">
        <v>2309</v>
      </c>
      <c r="G2858" s="10" t="s">
        <v>12</v>
      </c>
      <c r="H2858" t="s">
        <v>19</v>
      </c>
      <c r="I2858" s="10" t="s">
        <v>14</v>
      </c>
      <c r="J2858" s="10" t="s">
        <v>1323</v>
      </c>
    </row>
    <row r="2859" spans="1:10" x14ac:dyDescent="0.3">
      <c r="A2859" s="10">
        <v>212585</v>
      </c>
      <c r="B2859" s="20">
        <v>45122</v>
      </c>
      <c r="C2859" s="10" t="s">
        <v>683</v>
      </c>
      <c r="D2859" s="21">
        <v>2000</v>
      </c>
      <c r="E2859" s="10" t="s">
        <v>10</v>
      </c>
      <c r="F2859" s="10" t="s">
        <v>2309</v>
      </c>
      <c r="G2859" s="10" t="s">
        <v>12</v>
      </c>
      <c r="H2859" t="s">
        <v>19</v>
      </c>
      <c r="I2859" s="10" t="s">
        <v>14</v>
      </c>
      <c r="J2859" s="10" t="s">
        <v>621</v>
      </c>
    </row>
    <row r="2860" spans="1:10" x14ac:dyDescent="0.3">
      <c r="A2860" s="10">
        <v>212586</v>
      </c>
      <c r="B2860" s="20">
        <v>45122</v>
      </c>
      <c r="C2860" s="10" t="s">
        <v>683</v>
      </c>
      <c r="D2860" s="21">
        <v>2000</v>
      </c>
      <c r="E2860" s="10" t="s">
        <v>10</v>
      </c>
      <c r="F2860" s="10" t="s">
        <v>2309</v>
      </c>
      <c r="G2860" s="10" t="s">
        <v>12</v>
      </c>
      <c r="H2860" t="s">
        <v>17</v>
      </c>
      <c r="I2860" s="10" t="s">
        <v>14</v>
      </c>
      <c r="J2860" s="10" t="s">
        <v>1324</v>
      </c>
    </row>
    <row r="2861" spans="1:10" x14ac:dyDescent="0.3">
      <c r="A2861" s="10">
        <v>212587</v>
      </c>
      <c r="B2861" s="20">
        <v>45122</v>
      </c>
      <c r="C2861" s="10" t="s">
        <v>683</v>
      </c>
      <c r="D2861" s="21">
        <v>1500</v>
      </c>
      <c r="E2861" s="10" t="s">
        <v>10</v>
      </c>
      <c r="F2861" s="10" t="s">
        <v>2309</v>
      </c>
      <c r="G2861" s="10" t="s">
        <v>12</v>
      </c>
      <c r="H2861" t="s">
        <v>17</v>
      </c>
      <c r="I2861" s="10" t="s">
        <v>14</v>
      </c>
      <c r="J2861" s="10" t="s">
        <v>27</v>
      </c>
    </row>
    <row r="2862" spans="1:10" x14ac:dyDescent="0.3">
      <c r="A2862" s="10">
        <v>212588</v>
      </c>
      <c r="B2862" s="20">
        <v>45122</v>
      </c>
      <c r="C2862" s="10" t="s">
        <v>1325</v>
      </c>
      <c r="D2862" s="21">
        <v>3000</v>
      </c>
      <c r="E2862" s="10" t="s">
        <v>10</v>
      </c>
      <c r="F2862" s="10" t="s">
        <v>2309</v>
      </c>
      <c r="G2862" s="10" t="s">
        <v>12</v>
      </c>
      <c r="H2862" t="s">
        <v>19</v>
      </c>
      <c r="I2862" s="10" t="s">
        <v>14</v>
      </c>
      <c r="J2862" s="10" t="s">
        <v>614</v>
      </c>
    </row>
    <row r="2863" spans="1:10" x14ac:dyDescent="0.3">
      <c r="A2863" s="10">
        <v>212594</v>
      </c>
      <c r="B2863" s="20">
        <v>45122</v>
      </c>
      <c r="C2863" s="10" t="s">
        <v>648</v>
      </c>
      <c r="D2863" s="21">
        <v>2000</v>
      </c>
      <c r="E2863" s="10" t="s">
        <v>10</v>
      </c>
      <c r="F2863" s="10" t="s">
        <v>2309</v>
      </c>
      <c r="G2863" s="10" t="s">
        <v>12</v>
      </c>
      <c r="H2863" t="s">
        <v>13</v>
      </c>
      <c r="I2863" s="10" t="s">
        <v>14</v>
      </c>
      <c r="J2863" s="10" t="s">
        <v>646</v>
      </c>
    </row>
    <row r="2864" spans="1:10" x14ac:dyDescent="0.3">
      <c r="A2864" s="10">
        <v>212572</v>
      </c>
      <c r="B2864" s="20">
        <v>45122</v>
      </c>
      <c r="C2864" s="10" t="s">
        <v>1328</v>
      </c>
      <c r="D2864" s="21">
        <v>5000</v>
      </c>
      <c r="E2864" s="10" t="s">
        <v>10</v>
      </c>
      <c r="F2864" s="10" t="s">
        <v>2309</v>
      </c>
      <c r="G2864" s="10" t="s">
        <v>12</v>
      </c>
      <c r="H2864" t="s">
        <v>17</v>
      </c>
      <c r="I2864" s="10" t="s">
        <v>14</v>
      </c>
      <c r="J2864" s="10" t="s">
        <v>1304</v>
      </c>
    </row>
    <row r="2865" spans="1:10" x14ac:dyDescent="0.3">
      <c r="A2865" s="10">
        <v>212573</v>
      </c>
      <c r="B2865" s="20">
        <v>45122</v>
      </c>
      <c r="C2865" s="10" t="s">
        <v>1328</v>
      </c>
      <c r="D2865" s="21">
        <v>5000</v>
      </c>
      <c r="E2865" s="10" t="s">
        <v>10</v>
      </c>
      <c r="F2865" s="10" t="s">
        <v>2309</v>
      </c>
      <c r="G2865" s="10" t="s">
        <v>12</v>
      </c>
      <c r="H2865" t="s">
        <v>13</v>
      </c>
      <c r="I2865" s="10" t="s">
        <v>14</v>
      </c>
      <c r="J2865" s="10" t="s">
        <v>258</v>
      </c>
    </row>
    <row r="2866" spans="1:10" x14ac:dyDescent="0.3">
      <c r="A2866" s="10">
        <v>212577</v>
      </c>
      <c r="B2866" s="20">
        <v>45122</v>
      </c>
      <c r="C2866" s="10" t="s">
        <v>1322</v>
      </c>
      <c r="D2866" s="21">
        <v>8000</v>
      </c>
      <c r="E2866" s="10" t="s">
        <v>10</v>
      </c>
      <c r="F2866" s="10" t="s">
        <v>2309</v>
      </c>
      <c r="G2866" s="10" t="s">
        <v>12</v>
      </c>
      <c r="H2866" t="s">
        <v>19</v>
      </c>
      <c r="I2866" s="10" t="s">
        <v>14</v>
      </c>
      <c r="J2866" s="10" t="s">
        <v>617</v>
      </c>
    </row>
    <row r="2867" spans="1:10" x14ac:dyDescent="0.3">
      <c r="A2867" s="10">
        <v>212591</v>
      </c>
      <c r="B2867" s="20">
        <v>45122</v>
      </c>
      <c r="C2867" s="10" t="s">
        <v>1320</v>
      </c>
      <c r="D2867" s="21">
        <v>1000</v>
      </c>
      <c r="E2867" s="10" t="s">
        <v>10</v>
      </c>
      <c r="F2867" s="10" t="s">
        <v>2309</v>
      </c>
      <c r="G2867" s="10" t="s">
        <v>12</v>
      </c>
      <c r="H2867" t="s">
        <v>17</v>
      </c>
      <c r="I2867" s="10" t="s">
        <v>14</v>
      </c>
      <c r="J2867" s="10" t="s">
        <v>84</v>
      </c>
    </row>
    <row r="2868" spans="1:10" x14ac:dyDescent="0.3">
      <c r="A2868" s="10">
        <v>212590</v>
      </c>
      <c r="B2868" s="20">
        <v>45122</v>
      </c>
      <c r="C2868" s="10" t="s">
        <v>1480</v>
      </c>
      <c r="D2868" s="21">
        <v>10000</v>
      </c>
      <c r="E2868" s="10" t="s">
        <v>10</v>
      </c>
      <c r="F2868" s="10" t="s">
        <v>2308</v>
      </c>
      <c r="G2868" s="10" t="s">
        <v>12</v>
      </c>
      <c r="H2868" t="s">
        <v>17</v>
      </c>
      <c r="I2868" s="10" t="s">
        <v>14</v>
      </c>
      <c r="J2868" s="10" t="s">
        <v>118</v>
      </c>
    </row>
    <row r="2869" spans="1:10" x14ac:dyDescent="0.3">
      <c r="A2869" s="10">
        <v>212589</v>
      </c>
      <c r="B2869" s="20">
        <v>45122</v>
      </c>
      <c r="C2869" s="10" t="s">
        <v>1480</v>
      </c>
      <c r="D2869" s="21">
        <v>10000</v>
      </c>
      <c r="E2869" s="10" t="s">
        <v>10</v>
      </c>
      <c r="F2869" s="10" t="s">
        <v>2308</v>
      </c>
      <c r="G2869" s="10" t="s">
        <v>12</v>
      </c>
      <c r="H2869" t="s">
        <v>17</v>
      </c>
      <c r="I2869" s="10" t="s">
        <v>14</v>
      </c>
      <c r="J2869" s="10" t="s">
        <v>876</v>
      </c>
    </row>
    <row r="2870" spans="1:10" x14ac:dyDescent="0.3">
      <c r="A2870" s="10">
        <v>212624</v>
      </c>
      <c r="B2870" s="20">
        <v>45124</v>
      </c>
      <c r="C2870" s="10" t="s">
        <v>50</v>
      </c>
      <c r="D2870" s="21">
        <v>5000</v>
      </c>
      <c r="E2870" s="10" t="s">
        <v>10</v>
      </c>
      <c r="F2870" s="10" t="s">
        <v>2307</v>
      </c>
      <c r="G2870" s="10" t="s">
        <v>12</v>
      </c>
      <c r="H2870" t="s">
        <v>17</v>
      </c>
      <c r="I2870" s="10" t="s">
        <v>14</v>
      </c>
      <c r="J2870" s="10" t="s">
        <v>941</v>
      </c>
    </row>
    <row r="2871" spans="1:10" x14ac:dyDescent="0.3">
      <c r="A2871" s="10">
        <v>212625</v>
      </c>
      <c r="B2871" s="20">
        <v>45124</v>
      </c>
      <c r="C2871" s="10" t="s">
        <v>50</v>
      </c>
      <c r="D2871" s="21">
        <v>5000</v>
      </c>
      <c r="E2871" s="10" t="s">
        <v>10</v>
      </c>
      <c r="F2871" s="10" t="s">
        <v>2307</v>
      </c>
      <c r="G2871" s="10" t="s">
        <v>12</v>
      </c>
      <c r="H2871" t="s">
        <v>17</v>
      </c>
      <c r="I2871" s="10" t="s">
        <v>14</v>
      </c>
      <c r="J2871" s="10" t="s">
        <v>937</v>
      </c>
    </row>
    <row r="2872" spans="1:10" x14ac:dyDescent="0.3">
      <c r="A2872" s="10">
        <v>212601</v>
      </c>
      <c r="B2872" s="20">
        <v>45124</v>
      </c>
      <c r="C2872" s="10" t="s">
        <v>946</v>
      </c>
      <c r="D2872" s="21">
        <v>5000</v>
      </c>
      <c r="E2872" s="10" t="s">
        <v>10</v>
      </c>
      <c r="F2872" s="10" t="s">
        <v>2307</v>
      </c>
      <c r="G2872" s="10" t="s">
        <v>12</v>
      </c>
      <c r="H2872" t="s">
        <v>17</v>
      </c>
      <c r="I2872" s="10" t="s">
        <v>14</v>
      </c>
      <c r="J2872" s="10" t="s">
        <v>40</v>
      </c>
    </row>
    <row r="2873" spans="1:10" x14ac:dyDescent="0.3">
      <c r="A2873" s="10">
        <v>212622</v>
      </c>
      <c r="B2873" s="20">
        <v>45124</v>
      </c>
      <c r="C2873" s="10" t="s">
        <v>947</v>
      </c>
      <c r="D2873" s="21">
        <v>3000</v>
      </c>
      <c r="E2873" s="10" t="s">
        <v>10</v>
      </c>
      <c r="F2873" s="10" t="s">
        <v>2307</v>
      </c>
      <c r="G2873" s="10" t="s">
        <v>88</v>
      </c>
      <c r="H2873" t="s">
        <v>17</v>
      </c>
      <c r="I2873" s="10" t="s">
        <v>14</v>
      </c>
      <c r="J2873" s="10" t="s">
        <v>40</v>
      </c>
    </row>
    <row r="2874" spans="1:10" x14ac:dyDescent="0.3">
      <c r="A2874" s="10">
        <v>212623</v>
      </c>
      <c r="B2874" s="20">
        <v>45124</v>
      </c>
      <c r="C2874" s="10" t="s">
        <v>947</v>
      </c>
      <c r="D2874" s="21">
        <v>3000</v>
      </c>
      <c r="E2874" s="10" t="s">
        <v>10</v>
      </c>
      <c r="F2874" s="10" t="s">
        <v>2307</v>
      </c>
      <c r="G2874" s="10" t="s">
        <v>88</v>
      </c>
      <c r="H2874" t="s">
        <v>17</v>
      </c>
      <c r="I2874" s="10" t="s">
        <v>14</v>
      </c>
      <c r="J2874" s="10" t="s">
        <v>480</v>
      </c>
    </row>
    <row r="2875" spans="1:10" x14ac:dyDescent="0.3">
      <c r="A2875" s="10">
        <v>212602</v>
      </c>
      <c r="B2875" s="20">
        <v>45124</v>
      </c>
      <c r="C2875" s="10" t="s">
        <v>946</v>
      </c>
      <c r="D2875" s="21">
        <v>5000</v>
      </c>
      <c r="E2875" s="10" t="s">
        <v>10</v>
      </c>
      <c r="F2875" s="10" t="s">
        <v>2307</v>
      </c>
      <c r="G2875" s="10" t="s">
        <v>12</v>
      </c>
      <c r="H2875" t="s">
        <v>17</v>
      </c>
      <c r="I2875" s="10" t="s">
        <v>14</v>
      </c>
      <c r="J2875" s="10" t="s">
        <v>948</v>
      </c>
    </row>
    <row r="2876" spans="1:10" x14ac:dyDescent="0.3">
      <c r="A2876" s="10">
        <v>212620</v>
      </c>
      <c r="B2876" s="20">
        <v>45124</v>
      </c>
      <c r="C2876" s="10" t="s">
        <v>1149</v>
      </c>
      <c r="D2876" s="21">
        <v>1000</v>
      </c>
      <c r="E2876" s="10" t="s">
        <v>10</v>
      </c>
      <c r="F2876" s="10" t="s">
        <v>2318</v>
      </c>
      <c r="G2876" s="10" t="s">
        <v>12</v>
      </c>
      <c r="H2876" t="s">
        <v>17</v>
      </c>
      <c r="I2876" s="10" t="s">
        <v>14</v>
      </c>
      <c r="J2876" s="10" t="s">
        <v>1150</v>
      </c>
    </row>
    <row r="2877" spans="1:10" x14ac:dyDescent="0.3">
      <c r="A2877" s="10">
        <v>212621</v>
      </c>
      <c r="B2877" s="20">
        <v>45124</v>
      </c>
      <c r="C2877" s="10" t="s">
        <v>299</v>
      </c>
      <c r="D2877" s="21">
        <v>2500</v>
      </c>
      <c r="E2877" s="10" t="s">
        <v>48</v>
      </c>
      <c r="F2877" s="10" t="s">
        <v>2318</v>
      </c>
      <c r="G2877" s="10" t="s">
        <v>12</v>
      </c>
      <c r="H2877" t="s">
        <v>17</v>
      </c>
      <c r="I2877" s="10" t="s">
        <v>14</v>
      </c>
      <c r="J2877" s="10" t="s">
        <v>1102</v>
      </c>
    </row>
    <row r="2878" spans="1:10" x14ac:dyDescent="0.3">
      <c r="A2878" s="10">
        <v>212619</v>
      </c>
      <c r="B2878" s="20">
        <v>45124</v>
      </c>
      <c r="C2878" s="10" t="s">
        <v>1149</v>
      </c>
      <c r="D2878" s="21">
        <v>1000</v>
      </c>
      <c r="E2878" s="10" t="s">
        <v>10</v>
      </c>
      <c r="F2878" s="10" t="s">
        <v>2318</v>
      </c>
      <c r="G2878" s="10" t="s">
        <v>12</v>
      </c>
      <c r="H2878" t="s">
        <v>19</v>
      </c>
      <c r="I2878" s="10" t="s">
        <v>14</v>
      </c>
      <c r="J2878" s="10" t="s">
        <v>1150</v>
      </c>
    </row>
    <row r="2879" spans="1:10" x14ac:dyDescent="0.3">
      <c r="A2879" s="10">
        <v>212617</v>
      </c>
      <c r="B2879" s="20">
        <v>45124</v>
      </c>
      <c r="C2879" s="10" t="s">
        <v>1149</v>
      </c>
      <c r="D2879" s="21">
        <v>5000</v>
      </c>
      <c r="E2879" s="10" t="s">
        <v>10</v>
      </c>
      <c r="F2879" s="10" t="s">
        <v>2318</v>
      </c>
      <c r="G2879" s="10" t="s">
        <v>12</v>
      </c>
      <c r="H2879" t="s">
        <v>17</v>
      </c>
      <c r="I2879" s="10" t="s">
        <v>14</v>
      </c>
      <c r="J2879" s="10" t="s">
        <v>771</v>
      </c>
    </row>
    <row r="2880" spans="1:10" x14ac:dyDescent="0.3">
      <c r="A2880" s="10">
        <v>212618</v>
      </c>
      <c r="B2880" s="20">
        <v>45124</v>
      </c>
      <c r="C2880" s="10" t="s">
        <v>1149</v>
      </c>
      <c r="D2880" s="21">
        <v>5000</v>
      </c>
      <c r="E2880" s="10" t="s">
        <v>10</v>
      </c>
      <c r="F2880" s="10" t="s">
        <v>2318</v>
      </c>
      <c r="G2880" s="10" t="s">
        <v>12</v>
      </c>
      <c r="H2880" t="s">
        <v>17</v>
      </c>
      <c r="I2880" s="10" t="s">
        <v>14</v>
      </c>
      <c r="J2880" s="10" t="s">
        <v>85</v>
      </c>
    </row>
    <row r="2881" spans="1:10" x14ac:dyDescent="0.3">
      <c r="A2881" s="10">
        <v>212600</v>
      </c>
      <c r="B2881" s="20">
        <v>45124</v>
      </c>
      <c r="C2881" s="10" t="s">
        <v>1282</v>
      </c>
      <c r="D2881" s="21">
        <v>3000</v>
      </c>
      <c r="E2881" s="10" t="s">
        <v>10</v>
      </c>
      <c r="F2881" s="10" t="s">
        <v>2311</v>
      </c>
      <c r="G2881" s="10" t="s">
        <v>12</v>
      </c>
      <c r="H2881" t="s">
        <v>17</v>
      </c>
      <c r="I2881" s="10" t="s">
        <v>14</v>
      </c>
      <c r="J2881" s="10" t="s">
        <v>491</v>
      </c>
    </row>
    <row r="2882" spans="1:10" x14ac:dyDescent="0.3">
      <c r="A2882" s="10">
        <v>212608</v>
      </c>
      <c r="B2882" s="20">
        <v>45124</v>
      </c>
      <c r="C2882" s="10" t="s">
        <v>510</v>
      </c>
      <c r="D2882" s="21">
        <v>10000</v>
      </c>
      <c r="E2882" s="10" t="s">
        <v>48</v>
      </c>
      <c r="F2882" s="10" t="s">
        <v>2311</v>
      </c>
      <c r="G2882" s="10" t="s">
        <v>12</v>
      </c>
      <c r="H2882" t="s">
        <v>13</v>
      </c>
      <c r="I2882" s="10" t="s">
        <v>14</v>
      </c>
      <c r="J2882" s="10" t="s">
        <v>1262</v>
      </c>
    </row>
    <row r="2883" spans="1:10" x14ac:dyDescent="0.3">
      <c r="A2883" s="10">
        <v>212609</v>
      </c>
      <c r="B2883" s="20">
        <v>45124</v>
      </c>
      <c r="C2883" s="10" t="s">
        <v>510</v>
      </c>
      <c r="D2883" s="21">
        <v>10000</v>
      </c>
      <c r="E2883" s="10" t="s">
        <v>48</v>
      </c>
      <c r="F2883" s="10" t="s">
        <v>2311</v>
      </c>
      <c r="G2883" s="10" t="s">
        <v>12</v>
      </c>
      <c r="H2883" t="s">
        <v>13</v>
      </c>
      <c r="I2883" s="10" t="s">
        <v>14</v>
      </c>
      <c r="J2883" s="10" t="s">
        <v>209</v>
      </c>
    </row>
    <row r="2884" spans="1:10" x14ac:dyDescent="0.3">
      <c r="A2884" s="10">
        <v>212610</v>
      </c>
      <c r="B2884" s="20">
        <v>45124</v>
      </c>
      <c r="C2884" s="10" t="s">
        <v>510</v>
      </c>
      <c r="D2884" s="21">
        <v>10000</v>
      </c>
      <c r="E2884" s="10" t="s">
        <v>48</v>
      </c>
      <c r="F2884" s="10" t="s">
        <v>2311</v>
      </c>
      <c r="G2884" s="10" t="s">
        <v>12</v>
      </c>
      <c r="H2884" t="s">
        <v>13</v>
      </c>
      <c r="I2884" s="10" t="s">
        <v>14</v>
      </c>
      <c r="J2884" s="10" t="s">
        <v>40</v>
      </c>
    </row>
    <row r="2885" spans="1:10" x14ac:dyDescent="0.3">
      <c r="A2885" s="10">
        <v>212606</v>
      </c>
      <c r="B2885" s="20">
        <v>45124</v>
      </c>
      <c r="C2885" s="10" t="s">
        <v>533</v>
      </c>
      <c r="D2885" s="21">
        <v>17000</v>
      </c>
      <c r="E2885" s="10" t="s">
        <v>48</v>
      </c>
      <c r="F2885" s="10" t="s">
        <v>2311</v>
      </c>
      <c r="G2885" s="10" t="s">
        <v>12</v>
      </c>
      <c r="H2885" t="s">
        <v>13</v>
      </c>
      <c r="I2885" s="10" t="s">
        <v>14</v>
      </c>
      <c r="J2885" s="10" t="s">
        <v>491</v>
      </c>
    </row>
    <row r="2886" spans="1:10" x14ac:dyDescent="0.3">
      <c r="A2886" s="10">
        <v>212611</v>
      </c>
      <c r="B2886" s="20">
        <v>45124</v>
      </c>
      <c r="C2886" s="10" t="s">
        <v>510</v>
      </c>
      <c r="D2886" s="21">
        <v>34000</v>
      </c>
      <c r="E2886" s="10" t="s">
        <v>48</v>
      </c>
      <c r="F2886" s="10" t="s">
        <v>2311</v>
      </c>
      <c r="G2886" s="10" t="s">
        <v>12</v>
      </c>
      <c r="H2886" t="s">
        <v>13</v>
      </c>
      <c r="I2886" s="10" t="s">
        <v>14</v>
      </c>
      <c r="J2886" s="10" t="s">
        <v>491</v>
      </c>
    </row>
    <row r="2887" spans="1:10" x14ac:dyDescent="0.3">
      <c r="A2887" s="10">
        <v>212616</v>
      </c>
      <c r="B2887" s="20">
        <v>45124</v>
      </c>
      <c r="C2887" s="10" t="s">
        <v>1288</v>
      </c>
      <c r="D2887" s="21">
        <v>2000</v>
      </c>
      <c r="E2887" s="10" t="s">
        <v>10</v>
      </c>
      <c r="F2887" s="10" t="s">
        <v>2311</v>
      </c>
      <c r="G2887" s="10" t="s">
        <v>12</v>
      </c>
      <c r="H2887" t="s">
        <v>17</v>
      </c>
      <c r="I2887" s="10" t="s">
        <v>14</v>
      </c>
      <c r="J2887" s="10" t="s">
        <v>1262</v>
      </c>
    </row>
    <row r="2888" spans="1:10" x14ac:dyDescent="0.3">
      <c r="A2888" s="10">
        <v>212614</v>
      </c>
      <c r="B2888" s="20">
        <v>45124</v>
      </c>
      <c r="C2888" s="10" t="s">
        <v>1288</v>
      </c>
      <c r="D2888" s="21">
        <v>5000</v>
      </c>
      <c r="E2888" s="10" t="s">
        <v>10</v>
      </c>
      <c r="F2888" s="10" t="s">
        <v>2311</v>
      </c>
      <c r="G2888" s="10" t="s">
        <v>12</v>
      </c>
      <c r="H2888" t="s">
        <v>17</v>
      </c>
      <c r="I2888" s="10" t="s">
        <v>14</v>
      </c>
      <c r="J2888" s="10" t="s">
        <v>491</v>
      </c>
    </row>
    <row r="2889" spans="1:10" x14ac:dyDescent="0.3">
      <c r="A2889" s="10">
        <v>212615</v>
      </c>
      <c r="B2889" s="20">
        <v>45124</v>
      </c>
      <c r="C2889" s="10" t="s">
        <v>1288</v>
      </c>
      <c r="D2889" s="21">
        <v>3000</v>
      </c>
      <c r="E2889" s="10" t="s">
        <v>10</v>
      </c>
      <c r="F2889" s="10" t="s">
        <v>2311</v>
      </c>
      <c r="G2889" s="10" t="s">
        <v>12</v>
      </c>
      <c r="H2889" t="s">
        <v>17</v>
      </c>
      <c r="I2889" s="10" t="s">
        <v>14</v>
      </c>
      <c r="J2889" s="10" t="s">
        <v>503</v>
      </c>
    </row>
    <row r="2890" spans="1:10" x14ac:dyDescent="0.3">
      <c r="A2890" s="10">
        <v>212605</v>
      </c>
      <c r="B2890" s="20">
        <v>45124</v>
      </c>
      <c r="C2890" s="10" t="s">
        <v>1289</v>
      </c>
      <c r="D2890" s="21">
        <v>4000</v>
      </c>
      <c r="E2890" s="10" t="s">
        <v>10</v>
      </c>
      <c r="F2890" s="10" t="s">
        <v>2311</v>
      </c>
      <c r="G2890" s="10" t="s">
        <v>12</v>
      </c>
      <c r="H2890" t="s">
        <v>13</v>
      </c>
      <c r="I2890" s="10" t="s">
        <v>14</v>
      </c>
      <c r="J2890" s="10" t="s">
        <v>491</v>
      </c>
    </row>
    <row r="2891" spans="1:10" x14ac:dyDescent="0.3">
      <c r="A2891" s="10">
        <v>212607</v>
      </c>
      <c r="B2891" s="20">
        <v>45124</v>
      </c>
      <c r="C2891" s="10" t="s">
        <v>533</v>
      </c>
      <c r="D2891" s="21">
        <v>10000</v>
      </c>
      <c r="E2891" s="10" t="s">
        <v>48</v>
      </c>
      <c r="F2891" s="10" t="s">
        <v>2311</v>
      </c>
      <c r="G2891" s="10" t="s">
        <v>12</v>
      </c>
      <c r="H2891" t="s">
        <v>13</v>
      </c>
      <c r="I2891" s="10" t="s">
        <v>14</v>
      </c>
      <c r="J2891" s="10" t="s">
        <v>1262</v>
      </c>
    </row>
    <row r="2892" spans="1:10" x14ac:dyDescent="0.3">
      <c r="A2892" s="10">
        <v>212595</v>
      </c>
      <c r="B2892" s="20">
        <v>45124</v>
      </c>
      <c r="C2892" s="10" t="s">
        <v>1326</v>
      </c>
      <c r="D2892" s="21">
        <v>5000</v>
      </c>
      <c r="E2892" s="10" t="s">
        <v>10</v>
      </c>
      <c r="F2892" s="10" t="s">
        <v>2309</v>
      </c>
      <c r="G2892" s="10" t="s">
        <v>88</v>
      </c>
      <c r="H2892" t="s">
        <v>17</v>
      </c>
      <c r="I2892" s="10" t="s">
        <v>14</v>
      </c>
      <c r="J2892" s="10" t="s">
        <v>1304</v>
      </c>
    </row>
    <row r="2893" spans="1:10" x14ac:dyDescent="0.3">
      <c r="A2893" s="10">
        <v>212596</v>
      </c>
      <c r="B2893" s="20">
        <v>45124</v>
      </c>
      <c r="C2893" s="10" t="s">
        <v>1326</v>
      </c>
      <c r="D2893" s="21">
        <v>7000</v>
      </c>
      <c r="E2893" s="10" t="s">
        <v>10</v>
      </c>
      <c r="F2893" s="10" t="s">
        <v>2309</v>
      </c>
      <c r="G2893" s="10" t="s">
        <v>88</v>
      </c>
      <c r="H2893" t="s">
        <v>13</v>
      </c>
      <c r="I2893" s="10" t="s">
        <v>14</v>
      </c>
      <c r="J2893" s="10" t="s">
        <v>84</v>
      </c>
    </row>
    <row r="2894" spans="1:10" x14ac:dyDescent="0.3">
      <c r="A2894" s="10">
        <v>212597</v>
      </c>
      <c r="B2894" s="20">
        <v>45124</v>
      </c>
      <c r="C2894" s="10" t="s">
        <v>1326</v>
      </c>
      <c r="D2894" s="21">
        <v>7000</v>
      </c>
      <c r="E2894" s="10" t="s">
        <v>10</v>
      </c>
      <c r="F2894" s="10" t="s">
        <v>2309</v>
      </c>
      <c r="G2894" s="10" t="s">
        <v>88</v>
      </c>
      <c r="H2894" t="s">
        <v>13</v>
      </c>
      <c r="I2894" s="10" t="s">
        <v>14</v>
      </c>
      <c r="J2894" s="10" t="s">
        <v>27</v>
      </c>
    </row>
    <row r="2895" spans="1:10" x14ac:dyDescent="0.3">
      <c r="A2895" s="10">
        <v>212598</v>
      </c>
      <c r="B2895" s="20">
        <v>45124</v>
      </c>
      <c r="C2895" s="10" t="s">
        <v>1326</v>
      </c>
      <c r="D2895" s="21">
        <v>4000</v>
      </c>
      <c r="E2895" s="10" t="s">
        <v>10</v>
      </c>
      <c r="F2895" s="10" t="s">
        <v>2309</v>
      </c>
      <c r="G2895" s="10" t="s">
        <v>88</v>
      </c>
      <c r="H2895" t="s">
        <v>13</v>
      </c>
      <c r="I2895" s="10" t="s">
        <v>14</v>
      </c>
      <c r="J2895" s="10" t="s">
        <v>409</v>
      </c>
    </row>
    <row r="2896" spans="1:10" x14ac:dyDescent="0.3">
      <c r="A2896" s="10">
        <v>212599</v>
      </c>
      <c r="B2896" s="20">
        <v>45124</v>
      </c>
      <c r="C2896" s="10" t="s">
        <v>1326</v>
      </c>
      <c r="D2896" s="21">
        <v>5000</v>
      </c>
      <c r="E2896" s="10" t="s">
        <v>10</v>
      </c>
      <c r="F2896" s="10" t="s">
        <v>2309</v>
      </c>
      <c r="G2896" s="10" t="s">
        <v>88</v>
      </c>
      <c r="H2896" t="s">
        <v>13</v>
      </c>
      <c r="I2896" s="10" t="s">
        <v>14</v>
      </c>
      <c r="J2896" s="10" t="s">
        <v>85</v>
      </c>
    </row>
    <row r="2897" spans="1:10" x14ac:dyDescent="0.3">
      <c r="A2897" s="10">
        <v>212604</v>
      </c>
      <c r="B2897" s="20">
        <v>45124</v>
      </c>
      <c r="C2897" s="10" t="s">
        <v>1327</v>
      </c>
      <c r="D2897" s="21">
        <v>2500</v>
      </c>
      <c r="E2897" s="10" t="s">
        <v>10</v>
      </c>
      <c r="F2897" s="10" t="s">
        <v>2309</v>
      </c>
      <c r="G2897" s="10" t="s">
        <v>12</v>
      </c>
      <c r="H2897" t="s">
        <v>13</v>
      </c>
      <c r="I2897" s="10" t="s">
        <v>14</v>
      </c>
      <c r="J2897" s="10" t="s">
        <v>258</v>
      </c>
    </row>
    <row r="2898" spans="1:10" x14ac:dyDescent="0.3">
      <c r="A2898" s="10">
        <v>212603</v>
      </c>
      <c r="B2898" s="20">
        <v>45124</v>
      </c>
      <c r="C2898" s="10" t="s">
        <v>1443</v>
      </c>
      <c r="D2898" s="21">
        <v>20000</v>
      </c>
      <c r="E2898" s="10" t="s">
        <v>48</v>
      </c>
      <c r="F2898" s="10" t="s">
        <v>2317</v>
      </c>
      <c r="G2898" s="10" t="s">
        <v>12</v>
      </c>
      <c r="H2898" t="s">
        <v>17</v>
      </c>
      <c r="I2898" s="10" t="s">
        <v>14</v>
      </c>
      <c r="J2898" s="10" t="s">
        <v>814</v>
      </c>
    </row>
    <row r="2899" spans="1:10" x14ac:dyDescent="0.3">
      <c r="A2899" s="10">
        <v>212612</v>
      </c>
      <c r="B2899" s="20">
        <v>45124</v>
      </c>
      <c r="C2899" s="10" t="s">
        <v>1482</v>
      </c>
      <c r="D2899" s="21">
        <v>4000</v>
      </c>
      <c r="E2899" s="10" t="s">
        <v>10</v>
      </c>
      <c r="F2899" s="10" t="s">
        <v>2308</v>
      </c>
      <c r="G2899" s="10" t="s">
        <v>88</v>
      </c>
      <c r="H2899" t="s">
        <v>17</v>
      </c>
      <c r="I2899" s="10" t="s">
        <v>14</v>
      </c>
      <c r="J2899" s="10" t="s">
        <v>876</v>
      </c>
    </row>
    <row r="2900" spans="1:10" x14ac:dyDescent="0.3">
      <c r="A2900" s="10">
        <v>212613</v>
      </c>
      <c r="B2900" s="20">
        <v>45124</v>
      </c>
      <c r="C2900" s="10" t="s">
        <v>893</v>
      </c>
      <c r="D2900" s="21">
        <v>10000</v>
      </c>
      <c r="E2900" s="10" t="s">
        <v>48</v>
      </c>
      <c r="F2900" s="10" t="s">
        <v>2308</v>
      </c>
      <c r="G2900" s="10" t="s">
        <v>88</v>
      </c>
      <c r="H2900" t="s">
        <v>17</v>
      </c>
      <c r="I2900" s="10" t="s">
        <v>14</v>
      </c>
      <c r="J2900" s="10" t="s">
        <v>876</v>
      </c>
    </row>
    <row r="2901" spans="1:10" x14ac:dyDescent="0.3">
      <c r="A2901" s="10">
        <v>212639</v>
      </c>
      <c r="B2901" s="20">
        <v>45125</v>
      </c>
      <c r="C2901" s="10" t="s">
        <v>949</v>
      </c>
      <c r="D2901" s="21">
        <v>2000</v>
      </c>
      <c r="E2901" s="10" t="s">
        <v>10</v>
      </c>
      <c r="F2901" s="10" t="s">
        <v>2307</v>
      </c>
      <c r="G2901" s="10" t="s">
        <v>12</v>
      </c>
      <c r="H2901" t="s">
        <v>17</v>
      </c>
      <c r="I2901" s="10" t="s">
        <v>14</v>
      </c>
      <c r="J2901" s="10" t="s">
        <v>27</v>
      </c>
    </row>
    <row r="2902" spans="1:10" x14ac:dyDescent="0.3">
      <c r="A2902" s="10">
        <v>212628</v>
      </c>
      <c r="B2902" s="20">
        <v>45125</v>
      </c>
      <c r="C2902" s="10" t="s">
        <v>950</v>
      </c>
      <c r="D2902" s="21">
        <v>25000</v>
      </c>
      <c r="E2902" s="10" t="s">
        <v>48</v>
      </c>
      <c r="F2902" s="10" t="s">
        <v>2307</v>
      </c>
      <c r="G2902" s="10" t="s">
        <v>12</v>
      </c>
      <c r="H2902" t="s">
        <v>17</v>
      </c>
      <c r="I2902" s="10" t="s">
        <v>14</v>
      </c>
      <c r="J2902" s="10" t="s">
        <v>951</v>
      </c>
    </row>
    <row r="2903" spans="1:10" x14ac:dyDescent="0.3">
      <c r="A2903" s="10">
        <v>212630</v>
      </c>
      <c r="B2903" s="20">
        <v>45125</v>
      </c>
      <c r="C2903" s="10" t="s">
        <v>950</v>
      </c>
      <c r="D2903" s="21">
        <v>25000</v>
      </c>
      <c r="E2903" s="10" t="s">
        <v>48</v>
      </c>
      <c r="F2903" s="10" t="s">
        <v>2307</v>
      </c>
      <c r="G2903" s="10" t="s">
        <v>12</v>
      </c>
      <c r="H2903" t="s">
        <v>17</v>
      </c>
      <c r="I2903" s="10" t="s">
        <v>14</v>
      </c>
      <c r="J2903" s="10" t="s">
        <v>952</v>
      </c>
    </row>
    <row r="2904" spans="1:10" x14ac:dyDescent="0.3">
      <c r="A2904" s="10">
        <v>212640</v>
      </c>
      <c r="B2904" s="20">
        <v>45125</v>
      </c>
      <c r="C2904" s="10" t="s">
        <v>953</v>
      </c>
      <c r="D2904" s="21">
        <v>5000</v>
      </c>
      <c r="E2904" s="10" t="s">
        <v>10</v>
      </c>
      <c r="F2904" s="10" t="s">
        <v>2307</v>
      </c>
      <c r="G2904" s="10" t="s">
        <v>12</v>
      </c>
      <c r="H2904" t="s">
        <v>17</v>
      </c>
      <c r="I2904" s="10" t="s">
        <v>14</v>
      </c>
      <c r="J2904" s="10" t="s">
        <v>42</v>
      </c>
    </row>
    <row r="2905" spans="1:10" x14ac:dyDescent="0.3">
      <c r="A2905" s="10">
        <v>212641</v>
      </c>
      <c r="B2905" s="20">
        <v>45125</v>
      </c>
      <c r="C2905" s="10" t="s">
        <v>953</v>
      </c>
      <c r="D2905" s="21">
        <v>5000</v>
      </c>
      <c r="E2905" s="10" t="s">
        <v>10</v>
      </c>
      <c r="F2905" s="10" t="s">
        <v>2307</v>
      </c>
      <c r="G2905" s="10" t="s">
        <v>12</v>
      </c>
      <c r="H2905" t="s">
        <v>17</v>
      </c>
      <c r="I2905" s="10" t="s">
        <v>14</v>
      </c>
      <c r="J2905" s="10" t="s">
        <v>80</v>
      </c>
    </row>
    <row r="2906" spans="1:10" x14ac:dyDescent="0.3">
      <c r="A2906" s="10">
        <v>212629</v>
      </c>
      <c r="B2906" s="20">
        <v>45125</v>
      </c>
      <c r="C2906" s="10" t="s">
        <v>1167</v>
      </c>
      <c r="D2906" s="21">
        <v>2000</v>
      </c>
      <c r="E2906" s="10" t="s">
        <v>10</v>
      </c>
      <c r="F2906" s="10" t="s">
        <v>2329</v>
      </c>
      <c r="G2906" s="10" t="s">
        <v>12</v>
      </c>
      <c r="H2906" t="s">
        <v>17</v>
      </c>
      <c r="I2906" s="10" t="s">
        <v>14</v>
      </c>
      <c r="J2906" s="10" t="s">
        <v>938</v>
      </c>
    </row>
    <row r="2907" spans="1:10" x14ac:dyDescent="0.3">
      <c r="A2907" s="10">
        <v>212631</v>
      </c>
      <c r="B2907" s="20">
        <v>45125</v>
      </c>
      <c r="C2907" s="10" t="s">
        <v>1167</v>
      </c>
      <c r="D2907" s="21">
        <v>2000</v>
      </c>
      <c r="E2907" s="10" t="s">
        <v>10</v>
      </c>
      <c r="F2907" s="10" t="s">
        <v>2329</v>
      </c>
      <c r="G2907" s="10" t="s">
        <v>12</v>
      </c>
      <c r="H2907" t="s">
        <v>17</v>
      </c>
      <c r="I2907" s="10" t="s">
        <v>14</v>
      </c>
      <c r="J2907" s="10" t="s">
        <v>432</v>
      </c>
    </row>
    <row r="2908" spans="1:10" x14ac:dyDescent="0.3">
      <c r="A2908" s="10">
        <v>212627</v>
      </c>
      <c r="B2908" s="20">
        <v>45125</v>
      </c>
      <c r="C2908" s="10" t="s">
        <v>1167</v>
      </c>
      <c r="D2908" s="21">
        <v>2000</v>
      </c>
      <c r="E2908" s="10" t="s">
        <v>10</v>
      </c>
      <c r="F2908" s="10" t="s">
        <v>2329</v>
      </c>
      <c r="G2908" s="10" t="s">
        <v>12</v>
      </c>
      <c r="H2908" t="s">
        <v>17</v>
      </c>
      <c r="I2908" s="10" t="s">
        <v>14</v>
      </c>
      <c r="J2908" s="10" t="s">
        <v>941</v>
      </c>
    </row>
    <row r="2909" spans="1:10" x14ac:dyDescent="0.3">
      <c r="A2909" s="10">
        <v>212632</v>
      </c>
      <c r="B2909" s="20">
        <v>45125</v>
      </c>
      <c r="C2909" s="10" t="s">
        <v>550</v>
      </c>
      <c r="D2909" s="21">
        <v>5000</v>
      </c>
      <c r="E2909" s="10" t="s">
        <v>10</v>
      </c>
      <c r="F2909" s="10" t="s">
        <v>2311</v>
      </c>
      <c r="G2909" s="10" t="s">
        <v>12</v>
      </c>
      <c r="H2909" t="s">
        <v>17</v>
      </c>
      <c r="I2909" s="10" t="s">
        <v>14</v>
      </c>
      <c r="J2909" s="10" t="s">
        <v>399</v>
      </c>
    </row>
    <row r="2910" spans="1:10" x14ac:dyDescent="0.3">
      <c r="A2910" s="10">
        <v>212633</v>
      </c>
      <c r="B2910" s="20">
        <v>45125</v>
      </c>
      <c r="C2910" s="10" t="s">
        <v>550</v>
      </c>
      <c r="D2910" s="21">
        <v>5000</v>
      </c>
      <c r="E2910" s="10" t="s">
        <v>10</v>
      </c>
      <c r="F2910" s="10" t="s">
        <v>2311</v>
      </c>
      <c r="G2910" s="10" t="s">
        <v>12</v>
      </c>
      <c r="H2910" t="s">
        <v>19</v>
      </c>
      <c r="I2910" s="10" t="s">
        <v>14</v>
      </c>
      <c r="J2910" s="10" t="s">
        <v>399</v>
      </c>
    </row>
    <row r="2911" spans="1:10" x14ac:dyDescent="0.3">
      <c r="A2911" s="10">
        <v>212634</v>
      </c>
      <c r="B2911" s="20">
        <v>45125</v>
      </c>
      <c r="C2911" s="10" t="s">
        <v>1307</v>
      </c>
      <c r="D2911" s="21">
        <v>12000</v>
      </c>
      <c r="E2911" s="10" t="s">
        <v>48</v>
      </c>
      <c r="F2911" s="10" t="s">
        <v>2309</v>
      </c>
      <c r="G2911" s="10" t="s">
        <v>12</v>
      </c>
      <c r="H2911" t="s">
        <v>13</v>
      </c>
      <c r="I2911" s="10" t="s">
        <v>14</v>
      </c>
      <c r="J2911" s="10" t="s">
        <v>249</v>
      </c>
    </row>
    <row r="2912" spans="1:10" x14ac:dyDescent="0.3">
      <c r="A2912" s="10">
        <v>212638</v>
      </c>
      <c r="B2912" s="20">
        <v>45125</v>
      </c>
      <c r="C2912" s="10" t="s">
        <v>704</v>
      </c>
      <c r="D2912" s="21">
        <v>2000</v>
      </c>
      <c r="E2912" s="10" t="s">
        <v>10</v>
      </c>
      <c r="F2912" s="10" t="s">
        <v>2309</v>
      </c>
      <c r="G2912" s="10" t="s">
        <v>12</v>
      </c>
      <c r="H2912" t="s">
        <v>17</v>
      </c>
      <c r="I2912" s="10" t="s">
        <v>14</v>
      </c>
      <c r="J2912" s="10" t="s">
        <v>409</v>
      </c>
    </row>
    <row r="2913" spans="1:10" x14ac:dyDescent="0.3">
      <c r="A2913" s="10">
        <v>212635</v>
      </c>
      <c r="B2913" s="20">
        <v>45125</v>
      </c>
      <c r="C2913" s="10" t="s">
        <v>1307</v>
      </c>
      <c r="D2913" s="21">
        <v>12000</v>
      </c>
      <c r="E2913" s="10" t="s">
        <v>48</v>
      </c>
      <c r="F2913" s="10" t="s">
        <v>2309</v>
      </c>
      <c r="G2913" s="10" t="s">
        <v>12</v>
      </c>
      <c r="H2913" t="s">
        <v>13</v>
      </c>
      <c r="I2913" s="10" t="s">
        <v>14</v>
      </c>
      <c r="J2913" s="10" t="s">
        <v>771</v>
      </c>
    </row>
    <row r="2914" spans="1:10" x14ac:dyDescent="0.3">
      <c r="A2914" s="10">
        <v>212637</v>
      </c>
      <c r="B2914" s="20">
        <v>45125</v>
      </c>
      <c r="C2914" s="10" t="s">
        <v>1307</v>
      </c>
      <c r="D2914" s="21">
        <v>12000</v>
      </c>
      <c r="E2914" s="10" t="s">
        <v>48</v>
      </c>
      <c r="F2914" s="10" t="s">
        <v>2309</v>
      </c>
      <c r="G2914" s="10" t="s">
        <v>12</v>
      </c>
      <c r="H2914" t="s">
        <v>13</v>
      </c>
      <c r="I2914" s="10" t="s">
        <v>14</v>
      </c>
      <c r="J2914" s="10" t="s">
        <v>728</v>
      </c>
    </row>
    <row r="2915" spans="1:10" x14ac:dyDescent="0.3">
      <c r="A2915" s="10">
        <v>212636</v>
      </c>
      <c r="B2915" s="20">
        <v>45125</v>
      </c>
      <c r="C2915" s="10" t="s">
        <v>1307</v>
      </c>
      <c r="D2915" s="21">
        <v>12000</v>
      </c>
      <c r="E2915" s="10" t="s">
        <v>48</v>
      </c>
      <c r="F2915" s="10" t="s">
        <v>2309</v>
      </c>
      <c r="G2915" s="10" t="s">
        <v>12</v>
      </c>
      <c r="H2915" t="s">
        <v>13</v>
      </c>
      <c r="I2915" s="10" t="s">
        <v>14</v>
      </c>
      <c r="J2915" s="10" t="s">
        <v>149</v>
      </c>
    </row>
    <row r="2916" spans="1:10" x14ac:dyDescent="0.3">
      <c r="A2916" s="10">
        <v>212669</v>
      </c>
      <c r="B2916" s="20">
        <v>45126</v>
      </c>
      <c r="C2916" s="10" t="s">
        <v>954</v>
      </c>
      <c r="D2916" s="21">
        <v>2000</v>
      </c>
      <c r="E2916" s="10" t="s">
        <v>10</v>
      </c>
      <c r="F2916" s="10" t="s">
        <v>2307</v>
      </c>
      <c r="G2916" s="10" t="s">
        <v>12</v>
      </c>
      <c r="H2916" t="s">
        <v>17</v>
      </c>
      <c r="I2916" s="10" t="s">
        <v>14</v>
      </c>
      <c r="J2916" s="10" t="s">
        <v>955</v>
      </c>
    </row>
    <row r="2917" spans="1:10" x14ac:dyDescent="0.3">
      <c r="A2917" s="10">
        <v>212670</v>
      </c>
      <c r="B2917" s="20">
        <v>45126</v>
      </c>
      <c r="C2917" s="10" t="s">
        <v>954</v>
      </c>
      <c r="D2917" s="21">
        <v>8000</v>
      </c>
      <c r="E2917" s="10" t="s">
        <v>10</v>
      </c>
      <c r="F2917" s="10" t="s">
        <v>2307</v>
      </c>
      <c r="G2917" s="10" t="s">
        <v>88</v>
      </c>
      <c r="H2917" t="s">
        <v>17</v>
      </c>
      <c r="I2917" s="10" t="s">
        <v>14</v>
      </c>
      <c r="J2917" s="10" t="s">
        <v>174</v>
      </c>
    </row>
    <row r="2918" spans="1:10" x14ac:dyDescent="0.3">
      <c r="A2918" s="10">
        <v>212649</v>
      </c>
      <c r="B2918" s="20">
        <v>45126</v>
      </c>
      <c r="C2918" s="10" t="s">
        <v>956</v>
      </c>
      <c r="D2918" s="21">
        <v>4000</v>
      </c>
      <c r="E2918" s="10" t="s">
        <v>10</v>
      </c>
      <c r="F2918" s="10" t="s">
        <v>2307</v>
      </c>
      <c r="G2918" s="10" t="s">
        <v>12</v>
      </c>
      <c r="H2918" t="s">
        <v>17</v>
      </c>
      <c r="I2918" s="10" t="s">
        <v>14</v>
      </c>
      <c r="J2918" s="10" t="s">
        <v>209</v>
      </c>
    </row>
    <row r="2919" spans="1:10" x14ac:dyDescent="0.3">
      <c r="A2919" s="10">
        <v>212658</v>
      </c>
      <c r="B2919" s="20">
        <v>45126</v>
      </c>
      <c r="C2919" s="10" t="s">
        <v>314</v>
      </c>
      <c r="D2919" s="21">
        <v>10000</v>
      </c>
      <c r="E2919" s="10" t="s">
        <v>48</v>
      </c>
      <c r="F2919" s="10" t="s">
        <v>2318</v>
      </c>
      <c r="G2919" s="10" t="s">
        <v>12</v>
      </c>
      <c r="H2919" t="s">
        <v>17</v>
      </c>
      <c r="I2919" s="10" t="s">
        <v>14</v>
      </c>
      <c r="J2919" s="10" t="s">
        <v>24</v>
      </c>
    </row>
    <row r="2920" spans="1:10" x14ac:dyDescent="0.3">
      <c r="A2920" s="10">
        <v>212659</v>
      </c>
      <c r="B2920" s="20">
        <v>45126</v>
      </c>
      <c r="C2920" s="10" t="s">
        <v>310</v>
      </c>
      <c r="D2920" s="21">
        <v>10000</v>
      </c>
      <c r="E2920" s="10" t="s">
        <v>48</v>
      </c>
      <c r="F2920" s="10" t="s">
        <v>2318</v>
      </c>
      <c r="G2920" s="10" t="s">
        <v>12</v>
      </c>
      <c r="H2920" t="s">
        <v>17</v>
      </c>
      <c r="I2920" s="10" t="s">
        <v>14</v>
      </c>
      <c r="J2920" s="10" t="s">
        <v>24</v>
      </c>
    </row>
    <row r="2921" spans="1:10" x14ac:dyDescent="0.3">
      <c r="A2921" s="10">
        <v>212657</v>
      </c>
      <c r="B2921" s="20">
        <v>45126</v>
      </c>
      <c r="C2921" s="10" t="s">
        <v>1148</v>
      </c>
      <c r="D2921" s="21">
        <v>2000</v>
      </c>
      <c r="E2921" s="10" t="s">
        <v>10</v>
      </c>
      <c r="F2921" s="10" t="s">
        <v>2318</v>
      </c>
      <c r="G2921" s="10" t="s">
        <v>12</v>
      </c>
      <c r="H2921" t="s">
        <v>17</v>
      </c>
      <c r="I2921" s="10" t="s">
        <v>14</v>
      </c>
      <c r="J2921" s="10" t="s">
        <v>246</v>
      </c>
    </row>
    <row r="2922" spans="1:10" x14ac:dyDescent="0.3">
      <c r="A2922" s="10">
        <v>212642</v>
      </c>
      <c r="B2922" s="20">
        <v>45126</v>
      </c>
      <c r="C2922" s="10" t="s">
        <v>1284</v>
      </c>
      <c r="D2922" s="21">
        <v>5000</v>
      </c>
      <c r="E2922" s="10" t="s">
        <v>10</v>
      </c>
      <c r="F2922" s="10" t="s">
        <v>2311</v>
      </c>
      <c r="G2922" s="10" t="s">
        <v>12</v>
      </c>
      <c r="H2922" t="s">
        <v>17</v>
      </c>
      <c r="I2922" s="10" t="s">
        <v>14</v>
      </c>
      <c r="J2922" s="10" t="s">
        <v>1262</v>
      </c>
    </row>
    <row r="2923" spans="1:10" x14ac:dyDescent="0.3">
      <c r="A2923" s="10">
        <v>212643</v>
      </c>
      <c r="B2923" s="20">
        <v>45126</v>
      </c>
      <c r="C2923" s="10" t="s">
        <v>1284</v>
      </c>
      <c r="D2923" s="21">
        <v>5000</v>
      </c>
      <c r="E2923" s="10" t="s">
        <v>10</v>
      </c>
      <c r="F2923" s="10" t="s">
        <v>2311</v>
      </c>
      <c r="G2923" s="10" t="s">
        <v>12</v>
      </c>
      <c r="H2923" t="s">
        <v>13</v>
      </c>
      <c r="I2923" s="10" t="s">
        <v>14</v>
      </c>
      <c r="J2923" s="10" t="s">
        <v>209</v>
      </c>
    </row>
    <row r="2924" spans="1:10" x14ac:dyDescent="0.3">
      <c r="A2924" s="10">
        <v>212644</v>
      </c>
      <c r="B2924" s="20">
        <v>45126</v>
      </c>
      <c r="C2924" s="10" t="s">
        <v>1285</v>
      </c>
      <c r="D2924" s="21">
        <v>30000</v>
      </c>
      <c r="E2924" s="10" t="s">
        <v>48</v>
      </c>
      <c r="F2924" s="10" t="s">
        <v>2311</v>
      </c>
      <c r="G2924" s="10" t="s">
        <v>12</v>
      </c>
      <c r="H2924" t="s">
        <v>13</v>
      </c>
      <c r="I2924" s="10" t="s">
        <v>14</v>
      </c>
      <c r="J2924" s="10" t="s">
        <v>399</v>
      </c>
    </row>
    <row r="2925" spans="1:10" x14ac:dyDescent="0.3">
      <c r="A2925" s="10">
        <v>212645</v>
      </c>
      <c r="B2925" s="20">
        <v>45126</v>
      </c>
      <c r="C2925" s="10" t="s">
        <v>1285</v>
      </c>
      <c r="D2925" s="21">
        <v>15000</v>
      </c>
      <c r="E2925" s="10" t="s">
        <v>48</v>
      </c>
      <c r="F2925" s="10" t="s">
        <v>2311</v>
      </c>
      <c r="G2925" s="10" t="s">
        <v>12</v>
      </c>
      <c r="H2925" t="s">
        <v>13</v>
      </c>
      <c r="I2925" s="10" t="s">
        <v>14</v>
      </c>
      <c r="J2925" s="10" t="s">
        <v>491</v>
      </c>
    </row>
    <row r="2926" spans="1:10" x14ac:dyDescent="0.3">
      <c r="A2926" s="10">
        <v>212646</v>
      </c>
      <c r="B2926" s="20">
        <v>45126</v>
      </c>
      <c r="C2926" s="10" t="s">
        <v>1286</v>
      </c>
      <c r="D2926" s="21">
        <v>40000</v>
      </c>
      <c r="E2926" s="10" t="s">
        <v>48</v>
      </c>
      <c r="F2926" s="10" t="s">
        <v>2311</v>
      </c>
      <c r="G2926" s="10" t="s">
        <v>12</v>
      </c>
      <c r="H2926" t="s">
        <v>17</v>
      </c>
      <c r="I2926" s="10" t="s">
        <v>14</v>
      </c>
      <c r="J2926" s="10" t="s">
        <v>209</v>
      </c>
    </row>
    <row r="2927" spans="1:10" x14ac:dyDescent="0.3">
      <c r="A2927" s="10">
        <v>212647</v>
      </c>
      <c r="B2927" s="20">
        <v>45126</v>
      </c>
      <c r="C2927" s="10" t="s">
        <v>1286</v>
      </c>
      <c r="D2927" s="21">
        <v>30000</v>
      </c>
      <c r="E2927" s="10" t="s">
        <v>48</v>
      </c>
      <c r="F2927" s="10" t="s">
        <v>2311</v>
      </c>
      <c r="G2927" s="10" t="s">
        <v>12</v>
      </c>
      <c r="H2927" t="s">
        <v>17</v>
      </c>
      <c r="I2927" s="10" t="s">
        <v>14</v>
      </c>
      <c r="J2927" s="10" t="s">
        <v>491</v>
      </c>
    </row>
    <row r="2928" spans="1:10" x14ac:dyDescent="0.3">
      <c r="A2928" s="10">
        <v>212648</v>
      </c>
      <c r="B2928" s="20">
        <v>45126</v>
      </c>
      <c r="C2928" s="10" t="s">
        <v>1286</v>
      </c>
      <c r="D2928" s="21">
        <v>30000</v>
      </c>
      <c r="E2928" s="10" t="s">
        <v>48</v>
      </c>
      <c r="F2928" s="10" t="s">
        <v>2311</v>
      </c>
      <c r="G2928" s="10" t="s">
        <v>12</v>
      </c>
      <c r="H2928" t="s">
        <v>17</v>
      </c>
      <c r="I2928" s="10" t="s">
        <v>14</v>
      </c>
      <c r="J2928" s="10" t="s">
        <v>1262</v>
      </c>
    </row>
    <row r="2929" spans="1:10" x14ac:dyDescent="0.3">
      <c r="A2929" s="10">
        <v>212660</v>
      </c>
      <c r="B2929" s="20">
        <v>45126</v>
      </c>
      <c r="C2929" s="10" t="s">
        <v>518</v>
      </c>
      <c r="D2929" s="21">
        <v>2000</v>
      </c>
      <c r="E2929" s="10" t="s">
        <v>10</v>
      </c>
      <c r="F2929" s="10" t="s">
        <v>2311</v>
      </c>
      <c r="G2929" s="10" t="s">
        <v>12</v>
      </c>
      <c r="H2929" t="s">
        <v>17</v>
      </c>
      <c r="I2929" s="10" t="s">
        <v>14</v>
      </c>
      <c r="J2929" s="10" t="s">
        <v>1262</v>
      </c>
    </row>
    <row r="2930" spans="1:10" x14ac:dyDescent="0.3">
      <c r="A2930" s="10">
        <v>212651</v>
      </c>
      <c r="B2930" s="20">
        <v>45126</v>
      </c>
      <c r="C2930" s="10" t="s">
        <v>1329</v>
      </c>
      <c r="D2930" s="21">
        <v>1000</v>
      </c>
      <c r="E2930" s="10" t="s">
        <v>10</v>
      </c>
      <c r="F2930" s="10" t="s">
        <v>2309</v>
      </c>
      <c r="G2930" s="10" t="s">
        <v>12</v>
      </c>
      <c r="H2930" t="s">
        <v>13</v>
      </c>
      <c r="I2930" s="10" t="s">
        <v>14</v>
      </c>
      <c r="J2930" s="10" t="s">
        <v>941</v>
      </c>
    </row>
    <row r="2931" spans="1:10" x14ac:dyDescent="0.3">
      <c r="A2931" s="10">
        <v>212652</v>
      </c>
      <c r="B2931" s="20">
        <v>45126</v>
      </c>
      <c r="C2931" s="10" t="s">
        <v>1330</v>
      </c>
      <c r="D2931" s="21">
        <v>5000</v>
      </c>
      <c r="E2931" s="10" t="s">
        <v>10</v>
      </c>
      <c r="F2931" s="10" t="s">
        <v>2309</v>
      </c>
      <c r="G2931" s="10" t="s">
        <v>12</v>
      </c>
      <c r="H2931" t="s">
        <v>17</v>
      </c>
      <c r="I2931" s="10" t="s">
        <v>14</v>
      </c>
      <c r="J2931" s="10" t="s">
        <v>1304</v>
      </c>
    </row>
    <row r="2932" spans="1:10" x14ac:dyDescent="0.3">
      <c r="A2932" s="10">
        <v>212650</v>
      </c>
      <c r="B2932" s="20">
        <v>45126</v>
      </c>
      <c r="C2932" s="10" t="s">
        <v>1329</v>
      </c>
      <c r="D2932" s="21">
        <v>3000</v>
      </c>
      <c r="E2932" s="10" t="s">
        <v>10</v>
      </c>
      <c r="F2932" s="10" t="s">
        <v>2309</v>
      </c>
      <c r="G2932" s="10" t="s">
        <v>12</v>
      </c>
      <c r="H2932" t="s">
        <v>17</v>
      </c>
      <c r="I2932" s="10" t="s">
        <v>14</v>
      </c>
      <c r="J2932" s="10" t="s">
        <v>1304</v>
      </c>
    </row>
    <row r="2933" spans="1:10" x14ac:dyDescent="0.3">
      <c r="A2933" s="10">
        <v>212653</v>
      </c>
      <c r="B2933" s="20">
        <v>45126</v>
      </c>
      <c r="C2933" s="10" t="s">
        <v>1331</v>
      </c>
      <c r="D2933" s="21">
        <v>5000</v>
      </c>
      <c r="E2933" s="10" t="s">
        <v>10</v>
      </c>
      <c r="F2933" s="10" t="s">
        <v>2309</v>
      </c>
      <c r="G2933" s="10" t="s">
        <v>12</v>
      </c>
      <c r="H2933" t="s">
        <v>17</v>
      </c>
      <c r="I2933" s="10" t="s">
        <v>14</v>
      </c>
      <c r="J2933" s="10" t="s">
        <v>1304</v>
      </c>
    </row>
    <row r="2934" spans="1:10" x14ac:dyDescent="0.3">
      <c r="A2934" s="10">
        <v>212661</v>
      </c>
      <c r="B2934" s="20">
        <v>45126</v>
      </c>
      <c r="C2934" s="10" t="s">
        <v>1483</v>
      </c>
      <c r="D2934" s="21">
        <v>3000</v>
      </c>
      <c r="E2934" s="10" t="s">
        <v>10</v>
      </c>
      <c r="F2934" s="10" t="s">
        <v>2308</v>
      </c>
      <c r="G2934" s="10" t="s">
        <v>12</v>
      </c>
      <c r="H2934" t="s">
        <v>17</v>
      </c>
      <c r="I2934" s="10" t="s">
        <v>14</v>
      </c>
      <c r="J2934" s="10" t="s">
        <v>876</v>
      </c>
    </row>
    <row r="2935" spans="1:10" x14ac:dyDescent="0.3">
      <c r="A2935" s="10">
        <v>212664</v>
      </c>
      <c r="B2935" s="20">
        <v>45127</v>
      </c>
      <c r="C2935" s="10" t="s">
        <v>957</v>
      </c>
      <c r="D2935" s="21">
        <v>5000</v>
      </c>
      <c r="E2935" s="10" t="s">
        <v>48</v>
      </c>
      <c r="F2935" s="10" t="s">
        <v>2307</v>
      </c>
      <c r="G2935" s="10" t="s">
        <v>12</v>
      </c>
      <c r="H2935" t="s">
        <v>17</v>
      </c>
      <c r="I2935" s="10" t="s">
        <v>14</v>
      </c>
      <c r="J2935" s="10" t="s">
        <v>958</v>
      </c>
    </row>
    <row r="2936" spans="1:10" x14ac:dyDescent="0.3">
      <c r="A2936" s="10">
        <v>213680</v>
      </c>
      <c r="B2936" s="20">
        <v>45127</v>
      </c>
      <c r="C2936" s="10" t="s">
        <v>151</v>
      </c>
      <c r="D2936" s="21">
        <v>3000</v>
      </c>
      <c r="E2936" s="10" t="s">
        <v>10</v>
      </c>
      <c r="F2936" s="10" t="s">
        <v>2307</v>
      </c>
      <c r="G2936" s="10" t="s">
        <v>12</v>
      </c>
      <c r="H2936" t="s">
        <v>17</v>
      </c>
      <c r="I2936" s="10" t="s">
        <v>14</v>
      </c>
      <c r="J2936" s="10" t="s">
        <v>938</v>
      </c>
    </row>
    <row r="2937" spans="1:10" x14ac:dyDescent="0.3">
      <c r="A2937" s="10">
        <v>213675</v>
      </c>
      <c r="B2937" s="20">
        <v>45127</v>
      </c>
      <c r="C2937" s="10" t="s">
        <v>959</v>
      </c>
      <c r="D2937" s="21">
        <v>4000</v>
      </c>
      <c r="E2937" s="10" t="s">
        <v>10</v>
      </c>
      <c r="F2937" s="10" t="s">
        <v>2307</v>
      </c>
      <c r="G2937" s="10" t="s">
        <v>12</v>
      </c>
      <c r="H2937" t="s">
        <v>17</v>
      </c>
      <c r="I2937" s="10" t="s">
        <v>14</v>
      </c>
      <c r="J2937" s="10" t="s">
        <v>960</v>
      </c>
    </row>
    <row r="2938" spans="1:10" x14ac:dyDescent="0.3">
      <c r="A2938" s="10">
        <v>213676</v>
      </c>
      <c r="B2938" s="20">
        <v>45127</v>
      </c>
      <c r="C2938" s="10" t="s">
        <v>959</v>
      </c>
      <c r="D2938" s="21">
        <v>2000</v>
      </c>
      <c r="E2938" s="10" t="s">
        <v>10</v>
      </c>
      <c r="F2938" s="10" t="s">
        <v>2307</v>
      </c>
      <c r="G2938" s="10" t="s">
        <v>12</v>
      </c>
      <c r="H2938" t="s">
        <v>17</v>
      </c>
      <c r="I2938" s="10" t="s">
        <v>14</v>
      </c>
      <c r="J2938" s="10" t="s">
        <v>961</v>
      </c>
    </row>
    <row r="2939" spans="1:10" x14ac:dyDescent="0.3">
      <c r="A2939" s="10">
        <v>213678</v>
      </c>
      <c r="B2939" s="20">
        <v>45127</v>
      </c>
      <c r="C2939" s="10" t="s">
        <v>107</v>
      </c>
      <c r="D2939" s="21">
        <v>5000</v>
      </c>
      <c r="E2939" s="10" t="s">
        <v>10</v>
      </c>
      <c r="F2939" s="10" t="s">
        <v>2307</v>
      </c>
      <c r="G2939" s="10" t="s">
        <v>12</v>
      </c>
      <c r="H2939" t="s">
        <v>17</v>
      </c>
      <c r="I2939" s="10" t="s">
        <v>14</v>
      </c>
      <c r="J2939" s="10" t="s">
        <v>938</v>
      </c>
    </row>
    <row r="2940" spans="1:10" x14ac:dyDescent="0.3">
      <c r="A2940" s="10">
        <v>212667</v>
      </c>
      <c r="B2940" s="20">
        <v>45127</v>
      </c>
      <c r="C2940" s="10" t="s">
        <v>502</v>
      </c>
      <c r="D2940" s="21">
        <v>20000</v>
      </c>
      <c r="E2940" s="10" t="s">
        <v>48</v>
      </c>
      <c r="F2940" s="10" t="s">
        <v>2311</v>
      </c>
      <c r="G2940" s="10" t="s">
        <v>12</v>
      </c>
      <c r="H2940" t="s">
        <v>17</v>
      </c>
      <c r="I2940" s="10" t="s">
        <v>14</v>
      </c>
      <c r="J2940" s="10" t="s">
        <v>1262</v>
      </c>
    </row>
    <row r="2941" spans="1:10" x14ac:dyDescent="0.3">
      <c r="A2941" s="10">
        <v>212665</v>
      </c>
      <c r="B2941" s="20">
        <v>45127</v>
      </c>
      <c r="C2941" s="10" t="s">
        <v>1283</v>
      </c>
      <c r="D2941" s="21">
        <v>2000</v>
      </c>
      <c r="E2941" s="10" t="s">
        <v>10</v>
      </c>
      <c r="F2941" s="10" t="s">
        <v>2311</v>
      </c>
      <c r="G2941" s="10" t="s">
        <v>12</v>
      </c>
      <c r="H2941" t="s">
        <v>17</v>
      </c>
      <c r="I2941" s="10" t="s">
        <v>14</v>
      </c>
      <c r="J2941" s="10" t="s">
        <v>1262</v>
      </c>
    </row>
    <row r="2942" spans="1:10" x14ac:dyDescent="0.3">
      <c r="A2942" s="10">
        <v>212666</v>
      </c>
      <c r="B2942" s="20">
        <v>45127</v>
      </c>
      <c r="C2942" s="10" t="s">
        <v>1129</v>
      </c>
      <c r="D2942" s="21">
        <v>5000</v>
      </c>
      <c r="E2942" s="10" t="s">
        <v>10</v>
      </c>
      <c r="F2942" s="10" t="s">
        <v>2311</v>
      </c>
      <c r="G2942" s="10" t="s">
        <v>12</v>
      </c>
      <c r="H2942" t="s">
        <v>17</v>
      </c>
      <c r="I2942" s="10" t="s">
        <v>14</v>
      </c>
      <c r="J2942" s="10" t="s">
        <v>473</v>
      </c>
    </row>
    <row r="2943" spans="1:10" x14ac:dyDescent="0.3">
      <c r="A2943" s="10">
        <v>212668</v>
      </c>
      <c r="B2943" s="20">
        <v>45127</v>
      </c>
      <c r="C2943" s="10" t="s">
        <v>1302</v>
      </c>
      <c r="D2943" s="21">
        <v>5000</v>
      </c>
      <c r="E2943" s="10" t="s">
        <v>10</v>
      </c>
      <c r="F2943" s="10" t="s">
        <v>2309</v>
      </c>
      <c r="G2943" s="10" t="s">
        <v>12</v>
      </c>
      <c r="H2943" t="s">
        <v>13</v>
      </c>
      <c r="I2943" s="10" t="s">
        <v>14</v>
      </c>
      <c r="J2943" s="10" t="s">
        <v>149</v>
      </c>
    </row>
    <row r="2944" spans="1:10" x14ac:dyDescent="0.3">
      <c r="A2944" s="10">
        <v>212671</v>
      </c>
      <c r="B2944" s="20">
        <v>45127</v>
      </c>
      <c r="C2944" s="10" t="s">
        <v>1332</v>
      </c>
      <c r="D2944" s="21">
        <v>2500</v>
      </c>
      <c r="E2944" s="10" t="s">
        <v>10</v>
      </c>
      <c r="F2944" s="10" t="s">
        <v>2309</v>
      </c>
      <c r="G2944" s="10" t="s">
        <v>88</v>
      </c>
      <c r="H2944" t="s">
        <v>17</v>
      </c>
      <c r="I2944" s="10" t="s">
        <v>14</v>
      </c>
      <c r="J2944" s="10" t="s">
        <v>27</v>
      </c>
    </row>
    <row r="2945" spans="1:10" x14ac:dyDescent="0.3">
      <c r="A2945" s="10">
        <v>212662</v>
      </c>
      <c r="B2945" s="20">
        <v>45127</v>
      </c>
      <c r="C2945" s="10" t="s">
        <v>1333</v>
      </c>
      <c r="D2945" s="21">
        <v>2000</v>
      </c>
      <c r="E2945" s="10" t="s">
        <v>10</v>
      </c>
      <c r="F2945" s="10" t="s">
        <v>2309</v>
      </c>
      <c r="G2945" s="10" t="s">
        <v>12</v>
      </c>
      <c r="H2945" t="s">
        <v>17</v>
      </c>
      <c r="I2945" s="10" t="s">
        <v>14</v>
      </c>
      <c r="J2945" s="10" t="s">
        <v>1304</v>
      </c>
    </row>
    <row r="2946" spans="1:10" x14ac:dyDescent="0.3">
      <c r="A2946" s="10">
        <v>212663</v>
      </c>
      <c r="B2946" s="20">
        <v>45127</v>
      </c>
      <c r="C2946" s="10" t="s">
        <v>788</v>
      </c>
      <c r="D2946" s="21">
        <v>3000</v>
      </c>
      <c r="E2946" s="10" t="s">
        <v>10</v>
      </c>
      <c r="F2946" s="10" t="s">
        <v>2309</v>
      </c>
      <c r="G2946" s="10" t="s">
        <v>12</v>
      </c>
      <c r="H2946" t="s">
        <v>17</v>
      </c>
      <c r="I2946" s="10" t="s">
        <v>14</v>
      </c>
      <c r="J2946" s="10" t="s">
        <v>1304</v>
      </c>
    </row>
    <row r="2947" spans="1:10" x14ac:dyDescent="0.3">
      <c r="A2947" s="10">
        <v>212672</v>
      </c>
      <c r="B2947" s="20">
        <v>45127</v>
      </c>
      <c r="C2947" s="10" t="s">
        <v>1461</v>
      </c>
      <c r="D2947" s="21">
        <v>1000</v>
      </c>
      <c r="E2947" s="10" t="s">
        <v>10</v>
      </c>
      <c r="F2947" s="10" t="s">
        <v>2317</v>
      </c>
      <c r="G2947" s="10" t="s">
        <v>12</v>
      </c>
      <c r="H2947" t="s">
        <v>17</v>
      </c>
      <c r="I2947" s="10" t="s">
        <v>14</v>
      </c>
      <c r="J2947" s="10" t="s">
        <v>843</v>
      </c>
    </row>
    <row r="2948" spans="1:10" x14ac:dyDescent="0.3">
      <c r="A2948" s="10">
        <v>212673</v>
      </c>
      <c r="B2948" s="20">
        <v>45127</v>
      </c>
      <c r="C2948" s="10" t="s">
        <v>1461</v>
      </c>
      <c r="D2948" s="21">
        <v>1000</v>
      </c>
      <c r="E2948" s="10" t="s">
        <v>10</v>
      </c>
      <c r="F2948" s="10" t="s">
        <v>2317</v>
      </c>
      <c r="G2948" s="10" t="s">
        <v>12</v>
      </c>
      <c r="H2948" t="s">
        <v>17</v>
      </c>
      <c r="I2948" s="10" t="s">
        <v>14</v>
      </c>
      <c r="J2948" s="10" t="s">
        <v>825</v>
      </c>
    </row>
    <row r="2949" spans="1:10" x14ac:dyDescent="0.3">
      <c r="A2949" s="10">
        <v>213681</v>
      </c>
      <c r="B2949" s="20">
        <v>45128</v>
      </c>
      <c r="C2949" s="10" t="s">
        <v>962</v>
      </c>
      <c r="D2949" s="21">
        <v>5000</v>
      </c>
      <c r="E2949" s="10" t="s">
        <v>10</v>
      </c>
      <c r="F2949" s="10" t="s">
        <v>2307</v>
      </c>
      <c r="G2949" s="10" t="s">
        <v>12</v>
      </c>
      <c r="H2949" t="s">
        <v>17</v>
      </c>
      <c r="I2949" s="10" t="s">
        <v>14</v>
      </c>
      <c r="J2949" s="10" t="s">
        <v>55</v>
      </c>
    </row>
    <row r="2950" spans="1:10" x14ac:dyDescent="0.3">
      <c r="A2950" s="10">
        <v>213684</v>
      </c>
      <c r="B2950" s="20">
        <v>45128</v>
      </c>
      <c r="C2950" s="10" t="s">
        <v>9</v>
      </c>
      <c r="D2950" s="21">
        <v>40000</v>
      </c>
      <c r="E2950" s="10" t="s">
        <v>48</v>
      </c>
      <c r="F2950" s="10" t="s">
        <v>2307</v>
      </c>
      <c r="G2950" s="10" t="s">
        <v>12</v>
      </c>
      <c r="H2950" t="s">
        <v>17</v>
      </c>
      <c r="I2950" s="10" t="s">
        <v>14</v>
      </c>
      <c r="J2950" s="10" t="s">
        <v>963</v>
      </c>
    </row>
    <row r="2951" spans="1:10" x14ac:dyDescent="0.3">
      <c r="A2951" s="10">
        <v>213685</v>
      </c>
      <c r="B2951" s="20">
        <v>45128</v>
      </c>
      <c r="C2951" s="10" t="s">
        <v>9</v>
      </c>
      <c r="D2951" s="21">
        <v>30000</v>
      </c>
      <c r="E2951" s="10" t="s">
        <v>48</v>
      </c>
      <c r="F2951" s="10" t="s">
        <v>2307</v>
      </c>
      <c r="G2951" s="10" t="s">
        <v>12</v>
      </c>
      <c r="H2951" t="s">
        <v>17</v>
      </c>
      <c r="I2951" s="10" t="s">
        <v>14</v>
      </c>
      <c r="J2951" s="10" t="s">
        <v>80</v>
      </c>
    </row>
    <row r="2952" spans="1:10" x14ac:dyDescent="0.3">
      <c r="A2952" s="10">
        <v>213693</v>
      </c>
      <c r="B2952" s="20">
        <v>45128</v>
      </c>
      <c r="C2952" s="10" t="s">
        <v>1145</v>
      </c>
      <c r="D2952" s="21">
        <v>2500</v>
      </c>
      <c r="E2952" s="10" t="s">
        <v>10</v>
      </c>
      <c r="F2952" s="10" t="s">
        <v>2318</v>
      </c>
      <c r="G2952" s="10" t="s">
        <v>12</v>
      </c>
      <c r="H2952" t="s">
        <v>17</v>
      </c>
      <c r="I2952" s="10" t="s">
        <v>14</v>
      </c>
      <c r="J2952" s="10" t="s">
        <v>399</v>
      </c>
    </row>
    <row r="2953" spans="1:10" x14ac:dyDescent="0.3">
      <c r="A2953" s="10">
        <v>213694</v>
      </c>
      <c r="B2953" s="20">
        <v>45128</v>
      </c>
      <c r="C2953" s="10" t="s">
        <v>1145</v>
      </c>
      <c r="D2953" s="21">
        <v>2500</v>
      </c>
      <c r="E2953" s="10" t="s">
        <v>10</v>
      </c>
      <c r="F2953" s="10" t="s">
        <v>2318</v>
      </c>
      <c r="G2953" s="10" t="s">
        <v>12</v>
      </c>
      <c r="H2953" t="s">
        <v>17</v>
      </c>
      <c r="I2953" s="10" t="s">
        <v>14</v>
      </c>
      <c r="J2953" s="10" t="s">
        <v>222</v>
      </c>
    </row>
    <row r="2954" spans="1:10" x14ac:dyDescent="0.3">
      <c r="A2954" s="10">
        <v>213674</v>
      </c>
      <c r="B2954" s="20">
        <v>45128</v>
      </c>
      <c r="C2954" s="10" t="s">
        <v>328</v>
      </c>
      <c r="D2954" s="21">
        <v>28000</v>
      </c>
      <c r="E2954" s="10" t="s">
        <v>48</v>
      </c>
      <c r="F2954" s="10" t="s">
        <v>2318</v>
      </c>
      <c r="G2954" s="10" t="s">
        <v>12</v>
      </c>
      <c r="H2954" t="s">
        <v>13</v>
      </c>
      <c r="I2954" s="10" t="s">
        <v>14</v>
      </c>
      <c r="J2954" s="10" t="s">
        <v>24</v>
      </c>
    </row>
    <row r="2955" spans="1:10" x14ac:dyDescent="0.3">
      <c r="A2955" s="10">
        <v>213677</v>
      </c>
      <c r="B2955" s="20">
        <v>45128</v>
      </c>
      <c r="C2955" s="10" t="s">
        <v>1146</v>
      </c>
      <c r="D2955" s="21">
        <v>2000</v>
      </c>
      <c r="E2955" s="10" t="s">
        <v>10</v>
      </c>
      <c r="F2955" s="10" t="s">
        <v>2318</v>
      </c>
      <c r="G2955" s="10" t="s">
        <v>88</v>
      </c>
      <c r="H2955" t="s">
        <v>17</v>
      </c>
      <c r="I2955" s="10" t="s">
        <v>14</v>
      </c>
      <c r="J2955" s="10" t="s">
        <v>24</v>
      </c>
    </row>
    <row r="2956" spans="1:10" x14ac:dyDescent="0.3">
      <c r="A2956" s="10">
        <v>213691</v>
      </c>
      <c r="B2956" s="20">
        <v>45128</v>
      </c>
      <c r="C2956" s="10" t="s">
        <v>1168</v>
      </c>
      <c r="D2956" s="21">
        <v>3000</v>
      </c>
      <c r="E2956" s="10" t="s">
        <v>10</v>
      </c>
      <c r="F2956" s="10" t="s">
        <v>2329</v>
      </c>
      <c r="G2956" s="10" t="s">
        <v>12</v>
      </c>
      <c r="H2956" t="s">
        <v>17</v>
      </c>
      <c r="I2956" s="10" t="s">
        <v>14</v>
      </c>
      <c r="J2956" s="10" t="s">
        <v>432</v>
      </c>
    </row>
    <row r="2957" spans="1:10" x14ac:dyDescent="0.3">
      <c r="A2957" s="10">
        <v>213692</v>
      </c>
      <c r="B2957" s="20">
        <v>45128</v>
      </c>
      <c r="C2957" s="10" t="s">
        <v>1168</v>
      </c>
      <c r="D2957" s="21">
        <v>2000</v>
      </c>
      <c r="E2957" s="10" t="s">
        <v>10</v>
      </c>
      <c r="F2957" s="10" t="s">
        <v>2329</v>
      </c>
      <c r="G2957" s="10" t="s">
        <v>12</v>
      </c>
      <c r="H2957" t="s">
        <v>17</v>
      </c>
      <c r="I2957" s="10" t="s">
        <v>14</v>
      </c>
      <c r="J2957" s="10" t="s">
        <v>246</v>
      </c>
    </row>
    <row r="2958" spans="1:10" x14ac:dyDescent="0.3">
      <c r="A2958" s="10">
        <v>213683</v>
      </c>
      <c r="B2958" s="20">
        <v>45128</v>
      </c>
      <c r="C2958" s="10" t="s">
        <v>1280</v>
      </c>
      <c r="D2958" s="21">
        <v>2500</v>
      </c>
      <c r="E2958" s="10" t="s">
        <v>10</v>
      </c>
      <c r="F2958" s="10" t="s">
        <v>2311</v>
      </c>
      <c r="G2958" s="10" t="s">
        <v>12</v>
      </c>
      <c r="H2958" t="s">
        <v>17</v>
      </c>
      <c r="I2958" s="10" t="s">
        <v>14</v>
      </c>
      <c r="J2958" s="10" t="s">
        <v>491</v>
      </c>
    </row>
    <row r="2959" spans="1:10" x14ac:dyDescent="0.3">
      <c r="A2959" s="10">
        <v>213672</v>
      </c>
      <c r="B2959" s="20">
        <v>45128</v>
      </c>
      <c r="C2959" s="10" t="s">
        <v>1281</v>
      </c>
      <c r="D2959" s="21">
        <v>3000</v>
      </c>
      <c r="E2959" s="10" t="s">
        <v>10</v>
      </c>
      <c r="F2959" s="10" t="s">
        <v>2311</v>
      </c>
      <c r="G2959" s="10" t="s">
        <v>12</v>
      </c>
      <c r="H2959" t="s">
        <v>17</v>
      </c>
      <c r="I2959" s="10" t="s">
        <v>14</v>
      </c>
      <c r="J2959" s="10" t="s">
        <v>1262</v>
      </c>
    </row>
    <row r="2960" spans="1:10" x14ac:dyDescent="0.3">
      <c r="A2960" s="10">
        <v>213673</v>
      </c>
      <c r="B2960" s="20">
        <v>45128</v>
      </c>
      <c r="C2960" s="10" t="s">
        <v>1281</v>
      </c>
      <c r="D2960" s="21">
        <v>3000</v>
      </c>
      <c r="E2960" s="10" t="s">
        <v>10</v>
      </c>
      <c r="F2960" s="10" t="s">
        <v>2311</v>
      </c>
      <c r="G2960" s="10" t="s">
        <v>12</v>
      </c>
      <c r="H2960" t="s">
        <v>13</v>
      </c>
      <c r="I2960" s="10" t="s">
        <v>14</v>
      </c>
      <c r="J2960" s="10" t="s">
        <v>491</v>
      </c>
    </row>
    <row r="2961" spans="1:10" x14ac:dyDescent="0.3">
      <c r="A2961" s="10">
        <v>213682</v>
      </c>
      <c r="B2961" s="20">
        <v>45128</v>
      </c>
      <c r="C2961" s="10" t="s">
        <v>1280</v>
      </c>
      <c r="D2961" s="21">
        <v>2500</v>
      </c>
      <c r="E2961" s="10" t="s">
        <v>10</v>
      </c>
      <c r="F2961" s="10" t="s">
        <v>2311</v>
      </c>
      <c r="G2961" s="10" t="s">
        <v>12</v>
      </c>
      <c r="H2961" t="s">
        <v>17</v>
      </c>
      <c r="I2961" s="10" t="s">
        <v>14</v>
      </c>
      <c r="J2961" s="10" t="s">
        <v>209</v>
      </c>
    </row>
    <row r="2962" spans="1:10" x14ac:dyDescent="0.3">
      <c r="A2962" s="10">
        <v>213690</v>
      </c>
      <c r="B2962" s="20">
        <v>45128</v>
      </c>
      <c r="C2962" s="10" t="s">
        <v>1334</v>
      </c>
      <c r="D2962" s="21">
        <v>2000</v>
      </c>
      <c r="E2962" s="10" t="s">
        <v>10</v>
      </c>
      <c r="F2962" s="10" t="s">
        <v>2309</v>
      </c>
      <c r="G2962" s="10" t="s">
        <v>12</v>
      </c>
      <c r="H2962" t="s">
        <v>17</v>
      </c>
      <c r="I2962" s="10" t="s">
        <v>14</v>
      </c>
      <c r="J2962" s="10" t="s">
        <v>1304</v>
      </c>
    </row>
    <row r="2963" spans="1:10" x14ac:dyDescent="0.3">
      <c r="A2963" s="10">
        <v>213686</v>
      </c>
      <c r="B2963" s="20">
        <v>45128</v>
      </c>
      <c r="C2963" s="10" t="s">
        <v>1459</v>
      </c>
      <c r="D2963" s="21">
        <v>1500</v>
      </c>
      <c r="E2963" s="10" t="s">
        <v>10</v>
      </c>
      <c r="F2963" s="10" t="s">
        <v>2317</v>
      </c>
      <c r="G2963" s="10" t="s">
        <v>12</v>
      </c>
      <c r="H2963" t="s">
        <v>13</v>
      </c>
      <c r="I2963" s="10" t="s">
        <v>14</v>
      </c>
      <c r="J2963" s="10" t="s">
        <v>246</v>
      </c>
    </row>
    <row r="2964" spans="1:10" x14ac:dyDescent="0.3">
      <c r="A2964" s="10">
        <v>213687</v>
      </c>
      <c r="B2964" s="20">
        <v>45128</v>
      </c>
      <c r="C2964" s="10" t="s">
        <v>1459</v>
      </c>
      <c r="D2964" s="21">
        <v>500</v>
      </c>
      <c r="E2964" s="10" t="s">
        <v>10</v>
      </c>
      <c r="F2964" s="10" t="s">
        <v>2317</v>
      </c>
      <c r="G2964" s="10" t="s">
        <v>12</v>
      </c>
      <c r="H2964" t="s">
        <v>13</v>
      </c>
      <c r="I2964" s="10" t="s">
        <v>14</v>
      </c>
      <c r="J2964" s="10" t="s">
        <v>814</v>
      </c>
    </row>
    <row r="2965" spans="1:10" x14ac:dyDescent="0.3">
      <c r="A2965" s="10">
        <v>213688</v>
      </c>
      <c r="B2965" s="20">
        <v>45128</v>
      </c>
      <c r="C2965" s="10" t="s">
        <v>1459</v>
      </c>
      <c r="D2965" s="21">
        <v>1000</v>
      </c>
      <c r="E2965" s="10" t="s">
        <v>10</v>
      </c>
      <c r="F2965" s="10" t="s">
        <v>2317</v>
      </c>
      <c r="G2965" s="10" t="s">
        <v>12</v>
      </c>
      <c r="H2965" t="s">
        <v>17</v>
      </c>
      <c r="I2965" s="10" t="s">
        <v>14</v>
      </c>
      <c r="J2965" s="10" t="s">
        <v>814</v>
      </c>
    </row>
    <row r="2966" spans="1:10" x14ac:dyDescent="0.3">
      <c r="A2966" s="10">
        <v>213689</v>
      </c>
      <c r="B2966" s="20">
        <v>45128</v>
      </c>
      <c r="C2966" s="10" t="s">
        <v>1460</v>
      </c>
      <c r="D2966" s="21">
        <v>1000</v>
      </c>
      <c r="E2966" s="10" t="s">
        <v>10</v>
      </c>
      <c r="F2966" s="10" t="s">
        <v>2317</v>
      </c>
      <c r="G2966" s="10" t="s">
        <v>12</v>
      </c>
      <c r="H2966" t="s">
        <v>17</v>
      </c>
      <c r="I2966" s="10" t="s">
        <v>14</v>
      </c>
      <c r="J2966" s="10" t="s">
        <v>814</v>
      </c>
    </row>
    <row r="2967" spans="1:10" x14ac:dyDescent="0.3">
      <c r="A2967" s="10">
        <v>213679</v>
      </c>
      <c r="B2967" s="20">
        <v>45128</v>
      </c>
      <c r="C2967" s="10" t="s">
        <v>870</v>
      </c>
      <c r="D2967" s="21">
        <v>1000</v>
      </c>
      <c r="E2967" s="10" t="s">
        <v>10</v>
      </c>
      <c r="F2967" s="10" t="s">
        <v>2317</v>
      </c>
      <c r="G2967" s="10" t="s">
        <v>12</v>
      </c>
      <c r="H2967" t="s">
        <v>17</v>
      </c>
      <c r="I2967" s="10" t="s">
        <v>14</v>
      </c>
      <c r="J2967" s="10" t="s">
        <v>814</v>
      </c>
    </row>
    <row r="2968" spans="1:10" x14ac:dyDescent="0.3">
      <c r="A2968" s="10">
        <v>213709</v>
      </c>
      <c r="B2968" s="20">
        <v>45131</v>
      </c>
      <c r="C2968" s="10" t="s">
        <v>1144</v>
      </c>
      <c r="D2968" s="21">
        <v>4000</v>
      </c>
      <c r="E2968" s="10" t="s">
        <v>10</v>
      </c>
      <c r="F2968" s="10" t="s">
        <v>2318</v>
      </c>
      <c r="G2968" s="10" t="s">
        <v>88</v>
      </c>
      <c r="H2968" t="s">
        <v>17</v>
      </c>
      <c r="I2968" s="10" t="s">
        <v>14</v>
      </c>
      <c r="J2968" s="10" t="s">
        <v>24</v>
      </c>
    </row>
    <row r="2969" spans="1:10" x14ac:dyDescent="0.3">
      <c r="A2969" s="10">
        <v>213710</v>
      </c>
      <c r="B2969" s="20">
        <v>45131</v>
      </c>
      <c r="C2969" s="10" t="s">
        <v>1144</v>
      </c>
      <c r="D2969" s="21">
        <v>4000</v>
      </c>
      <c r="E2969" s="10" t="s">
        <v>10</v>
      </c>
      <c r="F2969" s="10" t="s">
        <v>2318</v>
      </c>
      <c r="G2969" s="10" t="s">
        <v>88</v>
      </c>
      <c r="H2969" t="s">
        <v>17</v>
      </c>
      <c r="I2969" s="10" t="s">
        <v>14</v>
      </c>
      <c r="J2969" s="10" t="s">
        <v>246</v>
      </c>
    </row>
    <row r="2970" spans="1:10" x14ac:dyDescent="0.3">
      <c r="A2970" s="10">
        <v>213711</v>
      </c>
      <c r="B2970" s="20">
        <v>45131</v>
      </c>
      <c r="C2970" s="10" t="s">
        <v>317</v>
      </c>
      <c r="D2970" s="21">
        <v>2500</v>
      </c>
      <c r="E2970" s="10" t="s">
        <v>10</v>
      </c>
      <c r="F2970" s="10" t="s">
        <v>2318</v>
      </c>
      <c r="G2970" s="10" t="s">
        <v>12</v>
      </c>
      <c r="H2970" t="s">
        <v>17</v>
      </c>
      <c r="I2970" s="10" t="s">
        <v>14</v>
      </c>
      <c r="J2970" s="10" t="s">
        <v>938</v>
      </c>
    </row>
    <row r="2971" spans="1:10" x14ac:dyDescent="0.3">
      <c r="A2971" s="10">
        <v>213715</v>
      </c>
      <c r="B2971" s="20">
        <v>45131</v>
      </c>
      <c r="C2971" s="10" t="s">
        <v>1147</v>
      </c>
      <c r="D2971" s="21">
        <v>1000</v>
      </c>
      <c r="E2971" s="10" t="s">
        <v>10</v>
      </c>
      <c r="F2971" s="10" t="s">
        <v>2318</v>
      </c>
      <c r="G2971" s="10" t="s">
        <v>12</v>
      </c>
      <c r="H2971" t="s">
        <v>17</v>
      </c>
      <c r="I2971" s="10" t="s">
        <v>14</v>
      </c>
      <c r="J2971" s="10" t="s">
        <v>24</v>
      </c>
    </row>
    <row r="2972" spans="1:10" x14ac:dyDescent="0.3">
      <c r="A2972" s="10">
        <v>213699</v>
      </c>
      <c r="B2972" s="20">
        <v>45131</v>
      </c>
      <c r="C2972" s="10" t="s">
        <v>428</v>
      </c>
      <c r="D2972" s="21">
        <v>2000</v>
      </c>
      <c r="E2972" s="10" t="s">
        <v>10</v>
      </c>
      <c r="F2972" s="10" t="s">
        <v>2329</v>
      </c>
      <c r="G2972" s="10" t="s">
        <v>12</v>
      </c>
      <c r="H2972" t="s">
        <v>17</v>
      </c>
      <c r="I2972" s="10" t="s">
        <v>14</v>
      </c>
      <c r="J2972" s="10" t="s">
        <v>432</v>
      </c>
    </row>
    <row r="2973" spans="1:10" x14ac:dyDescent="0.3">
      <c r="A2973" s="10">
        <v>213701</v>
      </c>
      <c r="B2973" s="20">
        <v>45131</v>
      </c>
      <c r="C2973" s="10" t="s">
        <v>507</v>
      </c>
      <c r="D2973" s="21">
        <v>5000</v>
      </c>
      <c r="E2973" s="10" t="s">
        <v>10</v>
      </c>
      <c r="F2973" s="10" t="s">
        <v>2311</v>
      </c>
      <c r="G2973" s="10" t="s">
        <v>12</v>
      </c>
      <c r="H2973" t="s">
        <v>13</v>
      </c>
      <c r="I2973" s="10" t="s">
        <v>14</v>
      </c>
      <c r="J2973" s="10" t="s">
        <v>473</v>
      </c>
    </row>
    <row r="2974" spans="1:10" x14ac:dyDescent="0.3">
      <c r="A2974" s="10">
        <v>213702</v>
      </c>
      <c r="B2974" s="20">
        <v>45131</v>
      </c>
      <c r="C2974" s="10" t="s">
        <v>507</v>
      </c>
      <c r="D2974" s="21">
        <v>5000</v>
      </c>
      <c r="E2974" s="10" t="s">
        <v>10</v>
      </c>
      <c r="F2974" s="10" t="s">
        <v>2311</v>
      </c>
      <c r="G2974" s="10" t="s">
        <v>12</v>
      </c>
      <c r="H2974" t="s">
        <v>13</v>
      </c>
      <c r="I2974" s="10" t="s">
        <v>14</v>
      </c>
      <c r="J2974" s="10" t="s">
        <v>209</v>
      </c>
    </row>
    <row r="2975" spans="1:10" x14ac:dyDescent="0.3">
      <c r="A2975" s="10">
        <v>213703</v>
      </c>
      <c r="B2975" s="20">
        <v>45131</v>
      </c>
      <c r="C2975" s="10" t="s">
        <v>507</v>
      </c>
      <c r="D2975" s="21">
        <v>5000</v>
      </c>
      <c r="E2975" s="10" t="s">
        <v>10</v>
      </c>
      <c r="F2975" s="10" t="s">
        <v>2311</v>
      </c>
      <c r="G2975" s="10" t="s">
        <v>12</v>
      </c>
      <c r="H2975" t="s">
        <v>13</v>
      </c>
      <c r="I2975" s="10" t="s">
        <v>14</v>
      </c>
      <c r="J2975" s="10" t="s">
        <v>491</v>
      </c>
    </row>
    <row r="2976" spans="1:10" x14ac:dyDescent="0.3">
      <c r="A2976" s="10">
        <v>213695</v>
      </c>
      <c r="B2976" s="20">
        <v>45131</v>
      </c>
      <c r="C2976" s="10" t="s">
        <v>1270</v>
      </c>
      <c r="D2976" s="21">
        <v>5000</v>
      </c>
      <c r="E2976" s="10" t="s">
        <v>10</v>
      </c>
      <c r="F2976" s="10" t="s">
        <v>2311</v>
      </c>
      <c r="G2976" s="10" t="s">
        <v>88</v>
      </c>
      <c r="H2976" t="s">
        <v>17</v>
      </c>
      <c r="I2976" s="10" t="s">
        <v>14</v>
      </c>
      <c r="J2976" s="10" t="s">
        <v>473</v>
      </c>
    </row>
    <row r="2977" spans="1:10" x14ac:dyDescent="0.3">
      <c r="A2977" s="10">
        <v>213696</v>
      </c>
      <c r="B2977" s="20">
        <v>45131</v>
      </c>
      <c r="C2977" s="10" t="s">
        <v>1270</v>
      </c>
      <c r="D2977" s="21">
        <v>10000</v>
      </c>
      <c r="E2977" s="10" t="s">
        <v>10</v>
      </c>
      <c r="F2977" s="10" t="s">
        <v>2311</v>
      </c>
      <c r="G2977" s="10" t="s">
        <v>88</v>
      </c>
      <c r="H2977" t="s">
        <v>17</v>
      </c>
      <c r="I2977" s="10" t="s">
        <v>14</v>
      </c>
      <c r="J2977" s="10" t="s">
        <v>209</v>
      </c>
    </row>
    <row r="2978" spans="1:10" x14ac:dyDescent="0.3">
      <c r="A2978" s="10">
        <v>213697</v>
      </c>
      <c r="B2978" s="20">
        <v>45131</v>
      </c>
      <c r="C2978" s="10" t="s">
        <v>1270</v>
      </c>
      <c r="D2978" s="21">
        <v>5000</v>
      </c>
      <c r="E2978" s="10" t="s">
        <v>10</v>
      </c>
      <c r="F2978" s="10" t="s">
        <v>2311</v>
      </c>
      <c r="G2978" s="10" t="s">
        <v>88</v>
      </c>
      <c r="H2978" t="s">
        <v>17</v>
      </c>
      <c r="I2978" s="10" t="s">
        <v>14</v>
      </c>
      <c r="J2978" s="10" t="s">
        <v>491</v>
      </c>
    </row>
    <row r="2979" spans="1:10" x14ac:dyDescent="0.3">
      <c r="A2979" s="10">
        <v>213698</v>
      </c>
      <c r="B2979" s="20">
        <v>45131</v>
      </c>
      <c r="C2979" s="10" t="s">
        <v>1271</v>
      </c>
      <c r="D2979" s="21">
        <v>2000</v>
      </c>
      <c r="E2979" s="10" t="s">
        <v>10</v>
      </c>
      <c r="F2979" s="10" t="s">
        <v>2311</v>
      </c>
      <c r="G2979" s="10" t="s">
        <v>12</v>
      </c>
      <c r="H2979" t="s">
        <v>17</v>
      </c>
      <c r="I2979" s="10" t="s">
        <v>14</v>
      </c>
      <c r="J2979" s="10" t="s">
        <v>209</v>
      </c>
    </row>
    <row r="2980" spans="1:10" x14ac:dyDescent="0.3">
      <c r="A2980" s="10">
        <v>213704</v>
      </c>
      <c r="B2980" s="20">
        <v>45131</v>
      </c>
      <c r="C2980" s="10" t="s">
        <v>623</v>
      </c>
      <c r="D2980" s="21">
        <v>10000</v>
      </c>
      <c r="E2980" s="10" t="s">
        <v>10</v>
      </c>
      <c r="F2980" s="10" t="s">
        <v>2309</v>
      </c>
      <c r="G2980" s="10" t="s">
        <v>12</v>
      </c>
      <c r="H2980" t="s">
        <v>17</v>
      </c>
      <c r="I2980" s="10" t="s">
        <v>14</v>
      </c>
      <c r="J2980" s="10" t="s">
        <v>27</v>
      </c>
    </row>
    <row r="2981" spans="1:10" x14ac:dyDescent="0.3">
      <c r="A2981" s="10">
        <v>213705</v>
      </c>
      <c r="B2981" s="20">
        <v>45131</v>
      </c>
      <c r="C2981" s="10" t="s">
        <v>770</v>
      </c>
      <c r="D2981" s="21">
        <v>5000</v>
      </c>
      <c r="E2981" s="10" t="s">
        <v>10</v>
      </c>
      <c r="F2981" s="10" t="s">
        <v>2309</v>
      </c>
      <c r="G2981" s="10" t="s">
        <v>12</v>
      </c>
      <c r="H2981" t="s">
        <v>17</v>
      </c>
      <c r="I2981" s="10" t="s">
        <v>14</v>
      </c>
      <c r="J2981" s="10" t="s">
        <v>1335</v>
      </c>
    </row>
    <row r="2982" spans="1:10" x14ac:dyDescent="0.3">
      <c r="A2982" s="10">
        <v>213707</v>
      </c>
      <c r="B2982" s="20">
        <v>45131</v>
      </c>
      <c r="C2982" s="10" t="s">
        <v>775</v>
      </c>
      <c r="D2982" s="21">
        <v>5000</v>
      </c>
      <c r="E2982" s="10" t="s">
        <v>10</v>
      </c>
      <c r="F2982" s="10" t="s">
        <v>2309</v>
      </c>
      <c r="G2982" s="10" t="s">
        <v>12</v>
      </c>
      <c r="H2982" t="s">
        <v>17</v>
      </c>
      <c r="I2982" s="10" t="s">
        <v>14</v>
      </c>
      <c r="J2982" s="10" t="s">
        <v>27</v>
      </c>
    </row>
    <row r="2983" spans="1:10" x14ac:dyDescent="0.3">
      <c r="A2983" s="10">
        <v>213708</v>
      </c>
      <c r="B2983" s="20">
        <v>45131</v>
      </c>
      <c r="C2983" s="10" t="s">
        <v>775</v>
      </c>
      <c r="D2983" s="21">
        <v>5000</v>
      </c>
      <c r="E2983" s="10" t="s">
        <v>10</v>
      </c>
      <c r="F2983" s="10" t="s">
        <v>2309</v>
      </c>
      <c r="G2983" s="10" t="s">
        <v>12</v>
      </c>
      <c r="H2983" t="s">
        <v>17</v>
      </c>
      <c r="I2983" s="10" t="s">
        <v>14</v>
      </c>
      <c r="J2983" s="10" t="s">
        <v>84</v>
      </c>
    </row>
    <row r="2984" spans="1:10" x14ac:dyDescent="0.3">
      <c r="A2984" s="10">
        <v>213706</v>
      </c>
      <c r="B2984" s="20">
        <v>45131</v>
      </c>
      <c r="C2984" s="10" t="s">
        <v>770</v>
      </c>
      <c r="D2984" s="21">
        <v>5000</v>
      </c>
      <c r="E2984" s="10" t="s">
        <v>10</v>
      </c>
      <c r="F2984" s="10" t="s">
        <v>2309</v>
      </c>
      <c r="G2984" s="10" t="s">
        <v>12</v>
      </c>
      <c r="H2984" t="s">
        <v>17</v>
      </c>
      <c r="I2984" s="10" t="s">
        <v>14</v>
      </c>
      <c r="J2984" s="10" t="s">
        <v>1304</v>
      </c>
    </row>
    <row r="2985" spans="1:10" x14ac:dyDescent="0.3">
      <c r="A2985" s="10">
        <v>213700</v>
      </c>
      <c r="B2985" s="20">
        <v>45131</v>
      </c>
      <c r="C2985" s="10" t="s">
        <v>826</v>
      </c>
      <c r="D2985" s="21">
        <v>7000</v>
      </c>
      <c r="E2985" s="10" t="s">
        <v>48</v>
      </c>
      <c r="F2985" s="10" t="s">
        <v>2317</v>
      </c>
      <c r="G2985" s="10" t="s">
        <v>12</v>
      </c>
      <c r="H2985" t="s">
        <v>17</v>
      </c>
      <c r="I2985" s="10" t="s">
        <v>14</v>
      </c>
      <c r="J2985" s="10" t="s">
        <v>837</v>
      </c>
    </row>
    <row r="2986" spans="1:10" x14ac:dyDescent="0.3">
      <c r="A2986" s="10">
        <v>213712</v>
      </c>
      <c r="B2986" s="20">
        <v>45131</v>
      </c>
      <c r="C2986" s="10" t="s">
        <v>1458</v>
      </c>
      <c r="D2986" s="21">
        <v>2500</v>
      </c>
      <c r="E2986" s="10" t="s">
        <v>10</v>
      </c>
      <c r="F2986" s="10" t="s">
        <v>2317</v>
      </c>
      <c r="G2986" s="10" t="s">
        <v>88</v>
      </c>
      <c r="H2986" t="s">
        <v>17</v>
      </c>
      <c r="I2986" s="10" t="s">
        <v>14</v>
      </c>
      <c r="J2986" s="10" t="s">
        <v>814</v>
      </c>
    </row>
    <row r="2987" spans="1:10" x14ac:dyDescent="0.3">
      <c r="A2987" s="10">
        <v>213713</v>
      </c>
      <c r="B2987" s="20">
        <v>45131</v>
      </c>
      <c r="C2987" s="10" t="s">
        <v>1458</v>
      </c>
      <c r="D2987" s="21">
        <v>2500</v>
      </c>
      <c r="E2987" s="10" t="s">
        <v>10</v>
      </c>
      <c r="F2987" s="10" t="s">
        <v>2317</v>
      </c>
      <c r="G2987" s="10" t="s">
        <v>88</v>
      </c>
      <c r="H2987" t="s">
        <v>17</v>
      </c>
      <c r="I2987" s="10" t="s">
        <v>14</v>
      </c>
      <c r="J2987" s="10" t="s">
        <v>1441</v>
      </c>
    </row>
    <row r="2988" spans="1:10" x14ac:dyDescent="0.3">
      <c r="A2988" s="10">
        <v>213714</v>
      </c>
      <c r="B2988" s="20">
        <v>45131</v>
      </c>
      <c r="C2988" s="10" t="s">
        <v>1484</v>
      </c>
      <c r="D2988" s="21">
        <v>100000</v>
      </c>
      <c r="E2988" s="10" t="s">
        <v>48</v>
      </c>
      <c r="F2988" s="10" t="s">
        <v>2308</v>
      </c>
      <c r="G2988" s="10" t="s">
        <v>12</v>
      </c>
      <c r="H2988" t="s">
        <v>17</v>
      </c>
      <c r="I2988" s="10" t="s">
        <v>14</v>
      </c>
      <c r="J2988" s="10" t="s">
        <v>1485</v>
      </c>
    </row>
    <row r="2989" spans="1:10" x14ac:dyDescent="0.3">
      <c r="A2989" s="10">
        <v>213722</v>
      </c>
      <c r="B2989" s="20">
        <v>45132</v>
      </c>
      <c r="C2989" s="10" t="s">
        <v>964</v>
      </c>
      <c r="D2989" s="21">
        <v>4000</v>
      </c>
      <c r="E2989" s="10" t="s">
        <v>10</v>
      </c>
      <c r="F2989" s="10" t="s">
        <v>2307</v>
      </c>
      <c r="G2989" s="10" t="s">
        <v>12</v>
      </c>
      <c r="H2989" t="s">
        <v>17</v>
      </c>
      <c r="I2989" s="10" t="s">
        <v>14</v>
      </c>
      <c r="J2989" s="10" t="s">
        <v>42</v>
      </c>
    </row>
    <row r="2990" spans="1:10" x14ac:dyDescent="0.3">
      <c r="A2990" s="10">
        <v>213716</v>
      </c>
      <c r="B2990" s="20">
        <v>45132</v>
      </c>
      <c r="C2990" s="10" t="s">
        <v>1116</v>
      </c>
      <c r="D2990" s="21">
        <v>5000</v>
      </c>
      <c r="E2990" s="10" t="s">
        <v>10</v>
      </c>
      <c r="F2990" s="10" t="s">
        <v>2318</v>
      </c>
      <c r="G2990" s="10" t="s">
        <v>12</v>
      </c>
      <c r="H2990" t="s">
        <v>17</v>
      </c>
      <c r="I2990" s="10" t="s">
        <v>14</v>
      </c>
      <c r="J2990" s="10" t="s">
        <v>24</v>
      </c>
    </row>
    <row r="2991" spans="1:10" x14ac:dyDescent="0.3">
      <c r="A2991" s="10">
        <v>213717</v>
      </c>
      <c r="B2991" s="20">
        <v>45132</v>
      </c>
      <c r="C2991" s="10" t="s">
        <v>1169</v>
      </c>
      <c r="D2991" s="21">
        <v>2500</v>
      </c>
      <c r="E2991" s="10" t="s">
        <v>10</v>
      </c>
      <c r="F2991" s="10" t="s">
        <v>2329</v>
      </c>
      <c r="G2991" s="10" t="s">
        <v>88</v>
      </c>
      <c r="H2991" t="s">
        <v>17</v>
      </c>
      <c r="I2991" s="10" t="s">
        <v>14</v>
      </c>
      <c r="J2991" s="10" t="s">
        <v>1170</v>
      </c>
    </row>
    <row r="2992" spans="1:10" x14ac:dyDescent="0.3">
      <c r="A2992" s="10">
        <v>213719</v>
      </c>
      <c r="B2992" s="20">
        <v>45132</v>
      </c>
      <c r="C2992" s="10" t="s">
        <v>1169</v>
      </c>
      <c r="D2992" s="21">
        <v>2000</v>
      </c>
      <c r="E2992" s="10" t="s">
        <v>10</v>
      </c>
      <c r="F2992" s="10" t="s">
        <v>2329</v>
      </c>
      <c r="G2992" s="10" t="s">
        <v>88</v>
      </c>
      <c r="H2992" t="s">
        <v>17</v>
      </c>
      <c r="I2992" s="10" t="s">
        <v>14</v>
      </c>
      <c r="J2992" s="10" t="s">
        <v>432</v>
      </c>
    </row>
    <row r="2993" spans="1:10" x14ac:dyDescent="0.3">
      <c r="A2993" s="10">
        <v>213718</v>
      </c>
      <c r="B2993" s="20">
        <v>45132</v>
      </c>
      <c r="C2993" s="10" t="s">
        <v>1169</v>
      </c>
      <c r="D2993" s="21">
        <v>2500</v>
      </c>
      <c r="E2993" s="10" t="s">
        <v>10</v>
      </c>
      <c r="F2993" s="10" t="s">
        <v>2329</v>
      </c>
      <c r="G2993" s="10" t="s">
        <v>88</v>
      </c>
      <c r="H2993" t="s">
        <v>17</v>
      </c>
      <c r="I2993" s="10" t="s">
        <v>14</v>
      </c>
      <c r="J2993" s="10" t="s">
        <v>416</v>
      </c>
    </row>
    <row r="2994" spans="1:10" x14ac:dyDescent="0.3">
      <c r="A2994" s="10">
        <v>213720</v>
      </c>
      <c r="B2994" s="20">
        <v>45132</v>
      </c>
      <c r="C2994" s="10" t="s">
        <v>1269</v>
      </c>
      <c r="D2994" s="21">
        <v>2000</v>
      </c>
      <c r="E2994" s="10" t="s">
        <v>10</v>
      </c>
      <c r="F2994" s="10" t="s">
        <v>2311</v>
      </c>
      <c r="G2994" s="10" t="s">
        <v>12</v>
      </c>
      <c r="H2994" t="s">
        <v>17</v>
      </c>
      <c r="I2994" s="10" t="s">
        <v>14</v>
      </c>
      <c r="J2994" s="10" t="s">
        <v>209</v>
      </c>
    </row>
    <row r="2995" spans="1:10" x14ac:dyDescent="0.3">
      <c r="A2995" s="10">
        <v>213721</v>
      </c>
      <c r="B2995" s="20">
        <v>45132</v>
      </c>
      <c r="C2995" s="10" t="s">
        <v>1269</v>
      </c>
      <c r="D2995" s="21">
        <v>2000</v>
      </c>
      <c r="E2995" s="10" t="s">
        <v>10</v>
      </c>
      <c r="F2995" s="10" t="s">
        <v>2311</v>
      </c>
      <c r="G2995" s="10" t="s">
        <v>12</v>
      </c>
      <c r="H2995" t="s">
        <v>13</v>
      </c>
      <c r="I2995" s="10" t="s">
        <v>14</v>
      </c>
      <c r="J2995" s="10" t="s">
        <v>473</v>
      </c>
    </row>
    <row r="2996" spans="1:10" x14ac:dyDescent="0.3">
      <c r="A2996" s="10">
        <v>214748</v>
      </c>
      <c r="B2996" s="20">
        <v>45133</v>
      </c>
      <c r="C2996" s="10" t="s">
        <v>965</v>
      </c>
      <c r="D2996" s="21">
        <v>2000</v>
      </c>
      <c r="E2996" s="10" t="s">
        <v>10</v>
      </c>
      <c r="F2996" s="10" t="s">
        <v>2307</v>
      </c>
      <c r="G2996" s="10" t="s">
        <v>12</v>
      </c>
      <c r="H2996" t="s">
        <v>17</v>
      </c>
      <c r="I2996" s="10" t="s">
        <v>14</v>
      </c>
      <c r="J2996" s="10" t="s">
        <v>174</v>
      </c>
    </row>
    <row r="2997" spans="1:10" x14ac:dyDescent="0.3">
      <c r="A2997" s="10">
        <v>214749</v>
      </c>
      <c r="B2997" s="20">
        <v>45133</v>
      </c>
      <c r="C2997" s="10" t="s">
        <v>965</v>
      </c>
      <c r="D2997" s="21">
        <v>4000</v>
      </c>
      <c r="E2997" s="10" t="s">
        <v>10</v>
      </c>
      <c r="F2997" s="10" t="s">
        <v>2307</v>
      </c>
      <c r="G2997" s="10" t="s">
        <v>12</v>
      </c>
      <c r="H2997" t="s">
        <v>17</v>
      </c>
      <c r="I2997" s="10" t="s">
        <v>14</v>
      </c>
      <c r="J2997" s="10" t="s">
        <v>55</v>
      </c>
    </row>
    <row r="2998" spans="1:10" x14ac:dyDescent="0.3">
      <c r="A2998" s="10">
        <v>214747</v>
      </c>
      <c r="B2998" s="20">
        <v>45133</v>
      </c>
      <c r="C2998" s="10" t="s">
        <v>965</v>
      </c>
      <c r="D2998" s="21">
        <v>2000</v>
      </c>
      <c r="E2998" s="10" t="s">
        <v>10</v>
      </c>
      <c r="F2998" s="10" t="s">
        <v>2307</v>
      </c>
      <c r="G2998" s="10" t="s">
        <v>12</v>
      </c>
      <c r="H2998" t="s">
        <v>17</v>
      </c>
      <c r="I2998" s="10" t="s">
        <v>14</v>
      </c>
      <c r="J2998" s="10" t="s">
        <v>103</v>
      </c>
    </row>
    <row r="2999" spans="1:10" x14ac:dyDescent="0.3">
      <c r="A2999" s="10">
        <v>214746</v>
      </c>
      <c r="B2999" s="20">
        <v>45133</v>
      </c>
      <c r="C2999" s="10" t="s">
        <v>965</v>
      </c>
      <c r="D2999" s="21">
        <v>2000</v>
      </c>
      <c r="E2999" s="10" t="s">
        <v>10</v>
      </c>
      <c r="F2999" s="10" t="s">
        <v>2307</v>
      </c>
      <c r="G2999" s="10" t="s">
        <v>12</v>
      </c>
      <c r="H2999" t="s">
        <v>17</v>
      </c>
      <c r="I2999" s="10" t="s">
        <v>14</v>
      </c>
      <c r="J2999" s="10" t="s">
        <v>966</v>
      </c>
    </row>
    <row r="3000" spans="1:10" x14ac:dyDescent="0.3">
      <c r="A3000" s="10">
        <v>213726</v>
      </c>
      <c r="B3000" s="20">
        <v>45133</v>
      </c>
      <c r="C3000" s="10" t="s">
        <v>1143</v>
      </c>
      <c r="D3000" s="21">
        <v>5000</v>
      </c>
      <c r="E3000" s="10" t="s">
        <v>10</v>
      </c>
      <c r="F3000" s="10" t="s">
        <v>2318</v>
      </c>
      <c r="G3000" s="10" t="s">
        <v>12</v>
      </c>
      <c r="H3000" t="s">
        <v>17</v>
      </c>
      <c r="I3000" s="10" t="s">
        <v>14</v>
      </c>
      <c r="J3000" s="10" t="s">
        <v>24</v>
      </c>
    </row>
    <row r="3001" spans="1:10" x14ac:dyDescent="0.3">
      <c r="A3001" s="10">
        <v>213727</v>
      </c>
      <c r="B3001" s="20">
        <v>45133</v>
      </c>
      <c r="C3001" s="10" t="s">
        <v>358</v>
      </c>
      <c r="D3001" s="21">
        <v>1000</v>
      </c>
      <c r="E3001" s="10" t="s">
        <v>10</v>
      </c>
      <c r="F3001" s="10" t="s">
        <v>2318</v>
      </c>
      <c r="G3001" s="10" t="s">
        <v>12</v>
      </c>
      <c r="H3001" t="s">
        <v>17</v>
      </c>
      <c r="I3001" s="10" t="s">
        <v>14</v>
      </c>
      <c r="J3001" s="10" t="s">
        <v>323</v>
      </c>
    </row>
    <row r="3002" spans="1:10" x14ac:dyDescent="0.3">
      <c r="A3002" s="10">
        <v>213723</v>
      </c>
      <c r="B3002" s="20">
        <v>45133</v>
      </c>
      <c r="C3002" s="10" t="s">
        <v>1259</v>
      </c>
      <c r="D3002" s="21">
        <v>3000</v>
      </c>
      <c r="E3002" s="10" t="s">
        <v>10</v>
      </c>
      <c r="F3002" s="10" t="s">
        <v>2311</v>
      </c>
      <c r="G3002" s="10" t="s">
        <v>12</v>
      </c>
      <c r="H3002" t="s">
        <v>17</v>
      </c>
      <c r="I3002" s="10" t="s">
        <v>14</v>
      </c>
      <c r="J3002" s="10" t="s">
        <v>473</v>
      </c>
    </row>
    <row r="3003" spans="1:10" x14ac:dyDescent="0.3">
      <c r="A3003" s="10">
        <v>213724</v>
      </c>
      <c r="B3003" s="20">
        <v>45133</v>
      </c>
      <c r="C3003" s="10" t="s">
        <v>1259</v>
      </c>
      <c r="D3003" s="21">
        <v>3000</v>
      </c>
      <c r="E3003" s="10" t="s">
        <v>10</v>
      </c>
      <c r="F3003" s="10" t="s">
        <v>2311</v>
      </c>
      <c r="G3003" s="10" t="s">
        <v>12</v>
      </c>
      <c r="H3003" t="s">
        <v>17</v>
      </c>
      <c r="I3003" s="10" t="s">
        <v>14</v>
      </c>
      <c r="J3003" s="10" t="s">
        <v>491</v>
      </c>
    </row>
    <row r="3004" spans="1:10" x14ac:dyDescent="0.3">
      <c r="A3004" s="10">
        <v>213725</v>
      </c>
      <c r="B3004" s="20">
        <v>45133</v>
      </c>
      <c r="C3004" s="10" t="s">
        <v>512</v>
      </c>
      <c r="D3004" s="21">
        <v>2000</v>
      </c>
      <c r="E3004" s="10" t="s">
        <v>10</v>
      </c>
      <c r="F3004" s="10" t="s">
        <v>2311</v>
      </c>
      <c r="G3004" s="10" t="s">
        <v>12</v>
      </c>
      <c r="H3004" t="s">
        <v>17</v>
      </c>
      <c r="I3004" s="10" t="s">
        <v>14</v>
      </c>
      <c r="J3004" s="10" t="s">
        <v>503</v>
      </c>
    </row>
    <row r="3005" spans="1:10" x14ac:dyDescent="0.3">
      <c r="A3005" s="10">
        <v>213729</v>
      </c>
      <c r="B3005" s="20">
        <v>45133</v>
      </c>
      <c r="C3005" s="10" t="s">
        <v>796</v>
      </c>
      <c r="D3005" s="21">
        <v>40000</v>
      </c>
      <c r="E3005" s="10" t="s">
        <v>48</v>
      </c>
      <c r="F3005" s="10" t="s">
        <v>2309</v>
      </c>
      <c r="G3005" s="10" t="s">
        <v>12</v>
      </c>
      <c r="H3005" t="s">
        <v>17</v>
      </c>
      <c r="I3005" s="10" t="s">
        <v>14</v>
      </c>
      <c r="J3005" s="10" t="s">
        <v>187</v>
      </c>
    </row>
    <row r="3006" spans="1:10" x14ac:dyDescent="0.3">
      <c r="A3006" s="10">
        <v>213730</v>
      </c>
      <c r="B3006" s="20">
        <v>45133</v>
      </c>
      <c r="C3006" s="10" t="s">
        <v>796</v>
      </c>
      <c r="D3006" s="21">
        <v>10000</v>
      </c>
      <c r="E3006" s="10" t="s">
        <v>48</v>
      </c>
      <c r="F3006" s="10" t="s">
        <v>2309</v>
      </c>
      <c r="G3006" s="10" t="s">
        <v>12</v>
      </c>
      <c r="H3006" t="s">
        <v>17</v>
      </c>
      <c r="I3006" s="10" t="s">
        <v>14</v>
      </c>
      <c r="J3006" s="10" t="s">
        <v>1340</v>
      </c>
    </row>
    <row r="3007" spans="1:10" x14ac:dyDescent="0.3">
      <c r="A3007" s="10">
        <v>213731</v>
      </c>
      <c r="B3007" s="20">
        <v>45133</v>
      </c>
      <c r="C3007" s="10" t="s">
        <v>1341</v>
      </c>
      <c r="D3007" s="21">
        <v>2000</v>
      </c>
      <c r="E3007" s="10" t="s">
        <v>10</v>
      </c>
      <c r="F3007" s="10" t="s">
        <v>2309</v>
      </c>
      <c r="G3007" s="10" t="s">
        <v>12</v>
      </c>
      <c r="H3007" t="s">
        <v>17</v>
      </c>
      <c r="I3007" s="10" t="s">
        <v>14</v>
      </c>
      <c r="J3007" s="10" t="s">
        <v>84</v>
      </c>
    </row>
    <row r="3008" spans="1:10" x14ac:dyDescent="0.3">
      <c r="A3008" s="10">
        <v>213732</v>
      </c>
      <c r="B3008" s="20">
        <v>45133</v>
      </c>
      <c r="C3008" s="10" t="s">
        <v>986</v>
      </c>
      <c r="D3008" s="21">
        <v>5000</v>
      </c>
      <c r="E3008" s="10" t="s">
        <v>10</v>
      </c>
      <c r="F3008" s="10" t="s">
        <v>2309</v>
      </c>
      <c r="G3008" s="10" t="s">
        <v>12</v>
      </c>
      <c r="H3008" t="s">
        <v>17</v>
      </c>
      <c r="I3008" s="10" t="s">
        <v>14</v>
      </c>
      <c r="J3008" s="10" t="s">
        <v>27</v>
      </c>
    </row>
    <row r="3009" spans="1:10" x14ac:dyDescent="0.3">
      <c r="A3009" s="10">
        <v>213728</v>
      </c>
      <c r="B3009" s="20">
        <v>45133</v>
      </c>
      <c r="C3009" s="10" t="s">
        <v>796</v>
      </c>
      <c r="D3009" s="21">
        <v>8000</v>
      </c>
      <c r="E3009" s="10" t="s">
        <v>48</v>
      </c>
      <c r="F3009" s="10" t="s">
        <v>2309</v>
      </c>
      <c r="G3009" s="10" t="s">
        <v>12</v>
      </c>
      <c r="H3009" t="s">
        <v>17</v>
      </c>
      <c r="I3009" s="10" t="s">
        <v>14</v>
      </c>
      <c r="J3009" s="10" t="s">
        <v>27</v>
      </c>
    </row>
    <row r="3010" spans="1:10" x14ac:dyDescent="0.3">
      <c r="A3010" s="10">
        <v>213733</v>
      </c>
      <c r="B3010" s="20">
        <v>45133</v>
      </c>
      <c r="C3010" s="10" t="s">
        <v>1488</v>
      </c>
      <c r="D3010" s="21">
        <v>10000</v>
      </c>
      <c r="E3010" s="10" t="s">
        <v>10</v>
      </c>
      <c r="F3010" s="10" t="s">
        <v>2308</v>
      </c>
      <c r="G3010" s="10" t="s">
        <v>12</v>
      </c>
      <c r="H3010" t="s">
        <v>17</v>
      </c>
      <c r="I3010" s="10" t="s">
        <v>14</v>
      </c>
      <c r="J3010" s="10" t="s">
        <v>876</v>
      </c>
    </row>
    <row r="3011" spans="1:10" x14ac:dyDescent="0.3">
      <c r="A3011" s="10">
        <v>213734</v>
      </c>
      <c r="B3011" s="20">
        <v>45133</v>
      </c>
      <c r="C3011" s="10" t="s">
        <v>1489</v>
      </c>
      <c r="D3011" s="21">
        <v>10000</v>
      </c>
      <c r="E3011" s="10" t="s">
        <v>10</v>
      </c>
      <c r="F3011" s="10" t="s">
        <v>2308</v>
      </c>
      <c r="G3011" s="10" t="s">
        <v>12</v>
      </c>
      <c r="H3011" t="s">
        <v>17</v>
      </c>
      <c r="I3011" s="10" t="s">
        <v>14</v>
      </c>
      <c r="J3011" s="10" t="s">
        <v>876</v>
      </c>
    </row>
    <row r="3012" spans="1:10" x14ac:dyDescent="0.3">
      <c r="A3012" s="10">
        <v>213736</v>
      </c>
      <c r="B3012" s="20">
        <v>45133</v>
      </c>
      <c r="C3012" s="10" t="s">
        <v>1490</v>
      </c>
      <c r="D3012" s="21">
        <v>50000</v>
      </c>
      <c r="E3012" s="10" t="s">
        <v>48</v>
      </c>
      <c r="F3012" s="10" t="s">
        <v>2308</v>
      </c>
      <c r="G3012" s="10" t="s">
        <v>12</v>
      </c>
      <c r="H3012" t="s">
        <v>17</v>
      </c>
      <c r="I3012" s="10" t="s">
        <v>14</v>
      </c>
      <c r="J3012" s="10" t="s">
        <v>1491</v>
      </c>
    </row>
    <row r="3013" spans="1:10" x14ac:dyDescent="0.3">
      <c r="A3013" s="10">
        <v>213737</v>
      </c>
      <c r="B3013" s="20">
        <v>45133</v>
      </c>
      <c r="C3013" s="10" t="s">
        <v>1490</v>
      </c>
      <c r="D3013" s="21">
        <v>50000</v>
      </c>
      <c r="E3013" s="10" t="s">
        <v>48</v>
      </c>
      <c r="F3013" s="10" t="s">
        <v>2308</v>
      </c>
      <c r="G3013" s="10" t="s">
        <v>12</v>
      </c>
      <c r="H3013" t="s">
        <v>17</v>
      </c>
      <c r="I3013" s="10" t="s">
        <v>14</v>
      </c>
      <c r="J3013" s="10" t="s">
        <v>876</v>
      </c>
    </row>
    <row r="3014" spans="1:10" x14ac:dyDescent="0.3">
      <c r="A3014" s="10">
        <v>213735</v>
      </c>
      <c r="B3014" s="20">
        <v>45133</v>
      </c>
      <c r="C3014" s="10" t="s">
        <v>1492</v>
      </c>
      <c r="D3014" s="21">
        <v>5000</v>
      </c>
      <c r="E3014" s="10" t="s">
        <v>10</v>
      </c>
      <c r="F3014" s="10" t="s">
        <v>2308</v>
      </c>
      <c r="G3014" s="10" t="s">
        <v>12</v>
      </c>
      <c r="H3014" t="s">
        <v>17</v>
      </c>
      <c r="I3014" s="10" t="s">
        <v>14</v>
      </c>
      <c r="J3014" s="10" t="s">
        <v>1493</v>
      </c>
    </row>
    <row r="3015" spans="1:10" x14ac:dyDescent="0.3">
      <c r="A3015" s="10">
        <v>214759</v>
      </c>
      <c r="B3015" s="20">
        <v>45134</v>
      </c>
      <c r="C3015" s="10" t="s">
        <v>967</v>
      </c>
      <c r="D3015" s="21">
        <v>3000</v>
      </c>
      <c r="E3015" s="10" t="s">
        <v>10</v>
      </c>
      <c r="F3015" s="10" t="s">
        <v>2307</v>
      </c>
      <c r="G3015" s="10" t="s">
        <v>12</v>
      </c>
      <c r="H3015" t="s">
        <v>17</v>
      </c>
      <c r="I3015" s="10" t="s">
        <v>14</v>
      </c>
      <c r="J3015" s="10" t="s">
        <v>80</v>
      </c>
    </row>
    <row r="3016" spans="1:10" x14ac:dyDescent="0.3">
      <c r="A3016" s="10">
        <v>214751</v>
      </c>
      <c r="B3016" s="20">
        <v>45134</v>
      </c>
      <c r="C3016" s="10" t="s">
        <v>291</v>
      </c>
      <c r="D3016" s="21">
        <v>2000</v>
      </c>
      <c r="E3016" s="10" t="s">
        <v>10</v>
      </c>
      <c r="F3016" s="10" t="s">
        <v>2318</v>
      </c>
      <c r="G3016" s="10" t="s">
        <v>12</v>
      </c>
      <c r="H3016" t="s">
        <v>17</v>
      </c>
      <c r="I3016" s="10" t="s">
        <v>14</v>
      </c>
      <c r="J3016" s="10" t="s">
        <v>1074</v>
      </c>
    </row>
    <row r="3017" spans="1:10" x14ac:dyDescent="0.3">
      <c r="A3017" s="10">
        <v>214753</v>
      </c>
      <c r="B3017" s="20">
        <v>45134</v>
      </c>
      <c r="C3017" s="10" t="s">
        <v>291</v>
      </c>
      <c r="D3017" s="21">
        <v>6000</v>
      </c>
      <c r="E3017" s="10" t="s">
        <v>10</v>
      </c>
      <c r="F3017" s="10" t="s">
        <v>2318</v>
      </c>
      <c r="G3017" s="10" t="s">
        <v>12</v>
      </c>
      <c r="H3017" t="s">
        <v>17</v>
      </c>
      <c r="I3017" s="10" t="s">
        <v>14</v>
      </c>
      <c r="J3017" s="10" t="s">
        <v>24</v>
      </c>
    </row>
    <row r="3018" spans="1:10" x14ac:dyDescent="0.3">
      <c r="A3018" s="10">
        <v>214744</v>
      </c>
      <c r="B3018" s="20">
        <v>45134</v>
      </c>
      <c r="C3018" s="10" t="s">
        <v>342</v>
      </c>
      <c r="D3018" s="21">
        <v>6000</v>
      </c>
      <c r="E3018" s="10" t="s">
        <v>10</v>
      </c>
      <c r="F3018" s="10" t="s">
        <v>2318</v>
      </c>
      <c r="G3018" s="10" t="s">
        <v>12</v>
      </c>
      <c r="H3018" t="s">
        <v>17</v>
      </c>
      <c r="I3018" s="10" t="s">
        <v>14</v>
      </c>
      <c r="J3018" s="10" t="s">
        <v>36</v>
      </c>
    </row>
    <row r="3019" spans="1:10" x14ac:dyDescent="0.3">
      <c r="A3019" s="10">
        <v>214752</v>
      </c>
      <c r="B3019" s="20">
        <v>45134</v>
      </c>
      <c r="C3019" s="10" t="s">
        <v>291</v>
      </c>
      <c r="D3019" s="21">
        <v>3000</v>
      </c>
      <c r="E3019" s="10" t="s">
        <v>10</v>
      </c>
      <c r="F3019" s="10" t="s">
        <v>2318</v>
      </c>
      <c r="G3019" s="10" t="s">
        <v>12</v>
      </c>
      <c r="H3019" t="s">
        <v>17</v>
      </c>
      <c r="I3019" s="10" t="s">
        <v>14</v>
      </c>
      <c r="J3019" s="10" t="s">
        <v>177</v>
      </c>
    </row>
    <row r="3020" spans="1:10" x14ac:dyDescent="0.3">
      <c r="A3020" s="10">
        <v>214750</v>
      </c>
      <c r="B3020" s="20">
        <v>45134</v>
      </c>
      <c r="C3020" s="10" t="s">
        <v>1272</v>
      </c>
      <c r="D3020" s="21">
        <v>1000</v>
      </c>
      <c r="E3020" s="10" t="s">
        <v>10</v>
      </c>
      <c r="F3020" s="10" t="s">
        <v>2311</v>
      </c>
      <c r="G3020" s="10" t="s">
        <v>12</v>
      </c>
      <c r="H3020" t="s">
        <v>17</v>
      </c>
      <c r="I3020" s="10" t="s">
        <v>14</v>
      </c>
      <c r="J3020" s="10" t="s">
        <v>209</v>
      </c>
    </row>
    <row r="3021" spans="1:10" x14ac:dyDescent="0.3">
      <c r="A3021" s="10">
        <v>214735</v>
      </c>
      <c r="B3021" s="20">
        <v>45134</v>
      </c>
      <c r="C3021" s="10" t="s">
        <v>1273</v>
      </c>
      <c r="D3021" s="21">
        <v>2500</v>
      </c>
      <c r="E3021" s="10" t="s">
        <v>10</v>
      </c>
      <c r="F3021" s="10" t="s">
        <v>2311</v>
      </c>
      <c r="G3021" s="10" t="s">
        <v>12</v>
      </c>
      <c r="H3021" t="s">
        <v>17</v>
      </c>
      <c r="I3021" s="10" t="s">
        <v>14</v>
      </c>
      <c r="J3021" s="10" t="s">
        <v>491</v>
      </c>
    </row>
    <row r="3022" spans="1:10" x14ac:dyDescent="0.3">
      <c r="A3022" s="10">
        <v>214736</v>
      </c>
      <c r="B3022" s="20">
        <v>45134</v>
      </c>
      <c r="C3022" s="10" t="s">
        <v>1273</v>
      </c>
      <c r="D3022" s="21">
        <v>2500</v>
      </c>
      <c r="E3022" s="10" t="s">
        <v>10</v>
      </c>
      <c r="F3022" s="10" t="s">
        <v>2311</v>
      </c>
      <c r="G3022" s="10" t="s">
        <v>12</v>
      </c>
      <c r="H3022" t="s">
        <v>13</v>
      </c>
      <c r="I3022" s="10" t="s">
        <v>14</v>
      </c>
      <c r="J3022" s="10" t="s">
        <v>503</v>
      </c>
    </row>
    <row r="3023" spans="1:10" x14ac:dyDescent="0.3">
      <c r="A3023" s="10">
        <v>214737</v>
      </c>
      <c r="B3023" s="20">
        <v>45134</v>
      </c>
      <c r="C3023" s="10" t="s">
        <v>1273</v>
      </c>
      <c r="D3023" s="21">
        <v>2500</v>
      </c>
      <c r="E3023" s="10" t="s">
        <v>10</v>
      </c>
      <c r="F3023" s="10" t="s">
        <v>2311</v>
      </c>
      <c r="G3023" s="10" t="s">
        <v>12</v>
      </c>
      <c r="H3023" t="s">
        <v>13</v>
      </c>
      <c r="I3023" s="10" t="s">
        <v>14</v>
      </c>
      <c r="J3023" s="10" t="s">
        <v>209</v>
      </c>
    </row>
    <row r="3024" spans="1:10" x14ac:dyDescent="0.3">
      <c r="A3024" s="10">
        <v>214738</v>
      </c>
      <c r="B3024" s="20">
        <v>45134</v>
      </c>
      <c r="C3024" s="10" t="s">
        <v>1274</v>
      </c>
      <c r="D3024" s="21">
        <v>3500</v>
      </c>
      <c r="E3024" s="10" t="s">
        <v>10</v>
      </c>
      <c r="F3024" s="10" t="s">
        <v>2311</v>
      </c>
      <c r="G3024" s="10" t="s">
        <v>12</v>
      </c>
      <c r="H3024" t="s">
        <v>13</v>
      </c>
      <c r="I3024" s="10" t="s">
        <v>14</v>
      </c>
      <c r="J3024" s="10" t="s">
        <v>209</v>
      </c>
    </row>
    <row r="3025" spans="1:10" x14ac:dyDescent="0.3">
      <c r="A3025" s="10">
        <v>214740</v>
      </c>
      <c r="B3025" s="20">
        <v>45134</v>
      </c>
      <c r="C3025" s="10" t="s">
        <v>1274</v>
      </c>
      <c r="D3025" s="21">
        <v>2000</v>
      </c>
      <c r="E3025" s="10" t="s">
        <v>10</v>
      </c>
      <c r="F3025" s="10" t="s">
        <v>2311</v>
      </c>
      <c r="G3025" s="10" t="s">
        <v>12</v>
      </c>
      <c r="H3025" t="s">
        <v>17</v>
      </c>
      <c r="I3025" s="10" t="s">
        <v>14</v>
      </c>
      <c r="J3025" s="10" t="s">
        <v>491</v>
      </c>
    </row>
    <row r="3026" spans="1:10" x14ac:dyDescent="0.3">
      <c r="A3026" s="10">
        <v>214743</v>
      </c>
      <c r="B3026" s="20">
        <v>45134</v>
      </c>
      <c r="C3026" s="10" t="s">
        <v>581</v>
      </c>
      <c r="D3026" s="21">
        <v>50000</v>
      </c>
      <c r="E3026" s="10" t="s">
        <v>48</v>
      </c>
      <c r="F3026" s="10" t="s">
        <v>2311</v>
      </c>
      <c r="G3026" s="10" t="s">
        <v>12</v>
      </c>
      <c r="H3026" t="s">
        <v>17</v>
      </c>
      <c r="I3026" s="10" t="s">
        <v>14</v>
      </c>
      <c r="J3026" s="10" t="s">
        <v>209</v>
      </c>
    </row>
    <row r="3027" spans="1:10" x14ac:dyDescent="0.3">
      <c r="A3027" s="10">
        <v>214739</v>
      </c>
      <c r="B3027" s="20">
        <v>45134</v>
      </c>
      <c r="C3027" s="10" t="s">
        <v>1274</v>
      </c>
      <c r="D3027" s="21">
        <v>1500</v>
      </c>
      <c r="E3027" s="10" t="s">
        <v>10</v>
      </c>
      <c r="F3027" s="10" t="s">
        <v>2311</v>
      </c>
      <c r="G3027" s="10" t="s">
        <v>12</v>
      </c>
      <c r="H3027" t="s">
        <v>13</v>
      </c>
      <c r="I3027" s="10" t="s">
        <v>14</v>
      </c>
      <c r="J3027" s="10" t="s">
        <v>491</v>
      </c>
    </row>
    <row r="3028" spans="1:10" x14ac:dyDescent="0.3">
      <c r="A3028" s="10">
        <v>214741</v>
      </c>
      <c r="B3028" s="20">
        <v>45134</v>
      </c>
      <c r="C3028" s="10" t="s">
        <v>770</v>
      </c>
      <c r="D3028" s="21">
        <v>40000</v>
      </c>
      <c r="E3028" s="10" t="s">
        <v>48</v>
      </c>
      <c r="F3028" s="10" t="s">
        <v>2309</v>
      </c>
      <c r="G3028" s="10" t="s">
        <v>12</v>
      </c>
      <c r="H3028" t="s">
        <v>13</v>
      </c>
      <c r="I3028" s="10" t="s">
        <v>14</v>
      </c>
      <c r="J3028" s="10" t="s">
        <v>82</v>
      </c>
    </row>
    <row r="3029" spans="1:10" x14ac:dyDescent="0.3">
      <c r="A3029" s="10">
        <v>214742</v>
      </c>
      <c r="B3029" s="20">
        <v>45134</v>
      </c>
      <c r="C3029" s="10" t="s">
        <v>770</v>
      </c>
      <c r="D3029" s="21">
        <v>40000</v>
      </c>
      <c r="E3029" s="10" t="s">
        <v>48</v>
      </c>
      <c r="F3029" s="10" t="s">
        <v>2309</v>
      </c>
      <c r="G3029" s="10" t="s">
        <v>12</v>
      </c>
      <c r="H3029" t="s">
        <v>13</v>
      </c>
      <c r="I3029" s="10" t="s">
        <v>14</v>
      </c>
      <c r="J3029" s="10" t="s">
        <v>771</v>
      </c>
    </row>
    <row r="3030" spans="1:10" x14ac:dyDescent="0.3">
      <c r="A3030" s="10">
        <v>214745</v>
      </c>
      <c r="B3030" s="20">
        <v>45134</v>
      </c>
      <c r="C3030" s="10" t="s">
        <v>1457</v>
      </c>
      <c r="D3030" s="21">
        <v>1500</v>
      </c>
      <c r="E3030" s="10" t="s">
        <v>10</v>
      </c>
      <c r="F3030" s="10" t="s">
        <v>2317</v>
      </c>
      <c r="G3030" s="10" t="s">
        <v>12</v>
      </c>
      <c r="H3030" t="s">
        <v>13</v>
      </c>
      <c r="I3030" s="10" t="s">
        <v>14</v>
      </c>
      <c r="J3030" s="10" t="s">
        <v>837</v>
      </c>
    </row>
    <row r="3031" spans="1:10" x14ac:dyDescent="0.3">
      <c r="A3031" s="10">
        <v>214754</v>
      </c>
      <c r="B3031" s="20">
        <v>45134</v>
      </c>
      <c r="C3031" s="10" t="s">
        <v>1486</v>
      </c>
      <c r="D3031" s="21">
        <v>9000</v>
      </c>
      <c r="E3031" s="10" t="s">
        <v>10</v>
      </c>
      <c r="F3031" s="10" t="s">
        <v>2308</v>
      </c>
      <c r="G3031" s="10" t="s">
        <v>12</v>
      </c>
      <c r="H3031" t="s">
        <v>17</v>
      </c>
      <c r="I3031" s="10" t="s">
        <v>14</v>
      </c>
      <c r="J3031" s="10" t="s">
        <v>1487</v>
      </c>
    </row>
    <row r="3032" spans="1:10" x14ac:dyDescent="0.3">
      <c r="A3032" s="10">
        <v>214760</v>
      </c>
      <c r="B3032" s="20">
        <v>45135</v>
      </c>
      <c r="C3032" s="10" t="s">
        <v>135</v>
      </c>
      <c r="D3032" s="21">
        <v>150000</v>
      </c>
      <c r="E3032" s="10" t="s">
        <v>48</v>
      </c>
      <c r="F3032" s="10" t="s">
        <v>2307</v>
      </c>
      <c r="G3032" s="10" t="s">
        <v>12</v>
      </c>
      <c r="H3032" t="s">
        <v>17</v>
      </c>
      <c r="I3032" s="10" t="s">
        <v>14</v>
      </c>
      <c r="J3032" s="10" t="s">
        <v>42</v>
      </c>
    </row>
    <row r="3033" spans="1:10" x14ac:dyDescent="0.3">
      <c r="A3033" s="10">
        <v>214767</v>
      </c>
      <c r="B3033" s="20">
        <v>45135</v>
      </c>
      <c r="C3033" s="10" t="s">
        <v>1142</v>
      </c>
      <c r="D3033" s="21">
        <v>3000</v>
      </c>
      <c r="E3033" s="10" t="s">
        <v>10</v>
      </c>
      <c r="F3033" s="10" t="s">
        <v>2318</v>
      </c>
      <c r="G3033" s="10" t="s">
        <v>12</v>
      </c>
      <c r="H3033" t="s">
        <v>17</v>
      </c>
      <c r="I3033" s="10" t="s">
        <v>14</v>
      </c>
      <c r="J3033" s="10" t="s">
        <v>246</v>
      </c>
    </row>
    <row r="3034" spans="1:10" x14ac:dyDescent="0.3">
      <c r="A3034" s="10">
        <v>214768</v>
      </c>
      <c r="B3034" s="20">
        <v>45135</v>
      </c>
      <c r="C3034" s="10" t="s">
        <v>1142</v>
      </c>
      <c r="D3034" s="21">
        <v>2000</v>
      </c>
      <c r="E3034" s="10" t="s">
        <v>10</v>
      </c>
      <c r="F3034" s="10" t="s">
        <v>2318</v>
      </c>
      <c r="G3034" s="10" t="s">
        <v>88</v>
      </c>
      <c r="H3034" t="s">
        <v>17</v>
      </c>
      <c r="I3034" s="10" t="s">
        <v>14</v>
      </c>
      <c r="J3034" s="10" t="s">
        <v>771</v>
      </c>
    </row>
    <row r="3035" spans="1:10" x14ac:dyDescent="0.3">
      <c r="A3035" s="10">
        <v>214755</v>
      </c>
      <c r="B3035" s="20">
        <v>45135</v>
      </c>
      <c r="C3035" s="10" t="s">
        <v>519</v>
      </c>
      <c r="D3035" s="21">
        <v>30000</v>
      </c>
      <c r="E3035" s="10" t="s">
        <v>48</v>
      </c>
      <c r="F3035" s="10" t="s">
        <v>2311</v>
      </c>
      <c r="G3035" s="10" t="s">
        <v>12</v>
      </c>
      <c r="H3035" t="s">
        <v>17</v>
      </c>
      <c r="I3035" s="10" t="s">
        <v>14</v>
      </c>
      <c r="J3035" s="10" t="s">
        <v>503</v>
      </c>
    </row>
    <row r="3036" spans="1:10" x14ac:dyDescent="0.3">
      <c r="A3036" s="10">
        <v>214756</v>
      </c>
      <c r="B3036" s="20">
        <v>45135</v>
      </c>
      <c r="C3036" s="10" t="s">
        <v>519</v>
      </c>
      <c r="D3036" s="21">
        <v>30000</v>
      </c>
      <c r="E3036" s="10" t="s">
        <v>48</v>
      </c>
      <c r="F3036" s="10" t="s">
        <v>2311</v>
      </c>
      <c r="G3036" s="10" t="s">
        <v>12</v>
      </c>
      <c r="H3036" t="s">
        <v>17</v>
      </c>
      <c r="I3036" s="10" t="s">
        <v>14</v>
      </c>
      <c r="J3036" s="10" t="s">
        <v>473</v>
      </c>
    </row>
    <row r="3037" spans="1:10" x14ac:dyDescent="0.3">
      <c r="A3037" s="10">
        <v>214757</v>
      </c>
      <c r="B3037" s="20">
        <v>45135</v>
      </c>
      <c r="C3037" s="10" t="s">
        <v>519</v>
      </c>
      <c r="D3037" s="21">
        <v>40000</v>
      </c>
      <c r="E3037" s="10" t="s">
        <v>48</v>
      </c>
      <c r="F3037" s="10" t="s">
        <v>2311</v>
      </c>
      <c r="G3037" s="10" t="s">
        <v>12</v>
      </c>
      <c r="H3037" t="s">
        <v>17</v>
      </c>
      <c r="I3037" s="10" t="s">
        <v>14</v>
      </c>
      <c r="J3037" s="10" t="s">
        <v>491</v>
      </c>
    </row>
    <row r="3038" spans="1:10" x14ac:dyDescent="0.3">
      <c r="A3038" s="10">
        <v>214758</v>
      </c>
      <c r="B3038" s="20">
        <v>45135</v>
      </c>
      <c r="C3038" s="10" t="s">
        <v>1275</v>
      </c>
      <c r="D3038" s="21">
        <v>1500</v>
      </c>
      <c r="E3038" s="10" t="s">
        <v>10</v>
      </c>
      <c r="F3038" s="10" t="s">
        <v>2311</v>
      </c>
      <c r="G3038" s="10" t="s">
        <v>12</v>
      </c>
      <c r="H3038" t="s">
        <v>13</v>
      </c>
      <c r="I3038" s="10" t="s">
        <v>14</v>
      </c>
      <c r="J3038" s="10" t="s">
        <v>503</v>
      </c>
    </row>
    <row r="3039" spans="1:10" x14ac:dyDescent="0.3">
      <c r="A3039" s="10">
        <v>214769</v>
      </c>
      <c r="B3039" s="20">
        <v>45135</v>
      </c>
      <c r="C3039" s="10" t="s">
        <v>1276</v>
      </c>
      <c r="D3039" s="21">
        <v>5000</v>
      </c>
      <c r="E3039" s="10" t="s">
        <v>10</v>
      </c>
      <c r="F3039" s="10" t="s">
        <v>2311</v>
      </c>
      <c r="G3039" s="10" t="s">
        <v>12</v>
      </c>
      <c r="H3039" t="s">
        <v>17</v>
      </c>
      <c r="I3039" s="10" t="s">
        <v>14</v>
      </c>
      <c r="J3039" s="10" t="s">
        <v>491</v>
      </c>
    </row>
    <row r="3040" spans="1:10" x14ac:dyDescent="0.3">
      <c r="A3040" s="10">
        <v>214770</v>
      </c>
      <c r="B3040" s="20">
        <v>45135</v>
      </c>
      <c r="C3040" s="10" t="s">
        <v>1276</v>
      </c>
      <c r="D3040" s="21">
        <v>5000</v>
      </c>
      <c r="E3040" s="10" t="s">
        <v>10</v>
      </c>
      <c r="F3040" s="10" t="s">
        <v>2311</v>
      </c>
      <c r="G3040" s="10" t="s">
        <v>12</v>
      </c>
      <c r="H3040" t="s">
        <v>13</v>
      </c>
      <c r="I3040" s="10" t="s">
        <v>14</v>
      </c>
      <c r="J3040" s="10" t="s">
        <v>209</v>
      </c>
    </row>
    <row r="3041" spans="1:10" x14ac:dyDescent="0.3">
      <c r="A3041" s="10">
        <v>214771</v>
      </c>
      <c r="B3041" s="20">
        <v>45135</v>
      </c>
      <c r="C3041" s="10" t="s">
        <v>1277</v>
      </c>
      <c r="D3041" s="21">
        <v>13000</v>
      </c>
      <c r="E3041" s="10" t="s">
        <v>48</v>
      </c>
      <c r="F3041" s="10" t="s">
        <v>2311</v>
      </c>
      <c r="G3041" s="10" t="s">
        <v>12</v>
      </c>
      <c r="H3041" t="s">
        <v>13</v>
      </c>
      <c r="I3041" s="10" t="s">
        <v>14</v>
      </c>
      <c r="J3041" s="10" t="s">
        <v>399</v>
      </c>
    </row>
    <row r="3042" spans="1:10" x14ac:dyDescent="0.3">
      <c r="A3042" s="10">
        <v>214762</v>
      </c>
      <c r="B3042" s="20">
        <v>45135</v>
      </c>
      <c r="C3042" s="10" t="s">
        <v>704</v>
      </c>
      <c r="D3042" s="21">
        <v>20000</v>
      </c>
      <c r="E3042" s="10" t="s">
        <v>48</v>
      </c>
      <c r="F3042" s="10" t="s">
        <v>2309</v>
      </c>
      <c r="G3042" s="10" t="s">
        <v>12</v>
      </c>
      <c r="H3042" t="s">
        <v>13</v>
      </c>
      <c r="I3042" s="10" t="s">
        <v>14</v>
      </c>
      <c r="J3042" s="10" t="s">
        <v>409</v>
      </c>
    </row>
    <row r="3043" spans="1:10" x14ac:dyDescent="0.3">
      <c r="A3043" s="10">
        <v>214763</v>
      </c>
      <c r="B3043" s="20">
        <v>45135</v>
      </c>
      <c r="C3043" s="10" t="s">
        <v>704</v>
      </c>
      <c r="D3043" s="21">
        <v>20000</v>
      </c>
      <c r="E3043" s="10" t="s">
        <v>48</v>
      </c>
      <c r="F3043" s="10" t="s">
        <v>2309</v>
      </c>
      <c r="G3043" s="10" t="s">
        <v>12</v>
      </c>
      <c r="H3043" t="s">
        <v>13</v>
      </c>
      <c r="I3043" s="10" t="s">
        <v>14</v>
      </c>
      <c r="J3043" s="10" t="s">
        <v>646</v>
      </c>
    </row>
    <row r="3044" spans="1:10" x14ac:dyDescent="0.3">
      <c r="A3044" s="10">
        <v>214764</v>
      </c>
      <c r="B3044" s="20">
        <v>45135</v>
      </c>
      <c r="C3044" s="10" t="s">
        <v>704</v>
      </c>
      <c r="D3044" s="21">
        <v>20000</v>
      </c>
      <c r="E3044" s="10" t="s">
        <v>48</v>
      </c>
      <c r="F3044" s="10" t="s">
        <v>2309</v>
      </c>
      <c r="G3044" s="10" t="s">
        <v>12</v>
      </c>
      <c r="H3044" t="s">
        <v>13</v>
      </c>
      <c r="I3044" s="10" t="s">
        <v>14</v>
      </c>
      <c r="J3044" s="10" t="s">
        <v>694</v>
      </c>
    </row>
    <row r="3045" spans="1:10" x14ac:dyDescent="0.3">
      <c r="A3045" s="10">
        <v>214761</v>
      </c>
      <c r="B3045" s="20">
        <v>45135</v>
      </c>
      <c r="C3045" s="10" t="s">
        <v>704</v>
      </c>
      <c r="D3045" s="21">
        <v>100000</v>
      </c>
      <c r="E3045" s="10" t="s">
        <v>48</v>
      </c>
      <c r="F3045" s="10" t="s">
        <v>2309</v>
      </c>
      <c r="G3045" s="10" t="s">
        <v>12</v>
      </c>
      <c r="H3045" t="s">
        <v>13</v>
      </c>
      <c r="I3045" s="10" t="s">
        <v>14</v>
      </c>
      <c r="J3045" s="10" t="s">
        <v>1335</v>
      </c>
    </row>
    <row r="3046" spans="1:10" x14ac:dyDescent="0.3">
      <c r="A3046" s="10">
        <v>214765</v>
      </c>
      <c r="B3046" s="20">
        <v>45135</v>
      </c>
      <c r="C3046" s="10" t="s">
        <v>1343</v>
      </c>
      <c r="D3046" s="21">
        <v>4000</v>
      </c>
      <c r="E3046" s="10" t="s">
        <v>10</v>
      </c>
      <c r="F3046" s="10" t="s">
        <v>2309</v>
      </c>
      <c r="G3046" s="10" t="s">
        <v>12</v>
      </c>
      <c r="H3046" t="s">
        <v>17</v>
      </c>
      <c r="I3046" s="10" t="s">
        <v>14</v>
      </c>
      <c r="J3046" s="10" t="s">
        <v>149</v>
      </c>
    </row>
    <row r="3047" spans="1:10" x14ac:dyDescent="0.3">
      <c r="A3047" s="10">
        <v>214766</v>
      </c>
      <c r="B3047" s="20">
        <v>45135</v>
      </c>
      <c r="C3047" s="10" t="s">
        <v>857</v>
      </c>
      <c r="D3047" s="21">
        <v>2000</v>
      </c>
      <c r="E3047" s="10" t="s">
        <v>10</v>
      </c>
      <c r="F3047" s="10" t="s">
        <v>2317</v>
      </c>
      <c r="G3047" s="10" t="s">
        <v>12</v>
      </c>
      <c r="H3047" t="s">
        <v>17</v>
      </c>
      <c r="I3047" s="10" t="s">
        <v>14</v>
      </c>
      <c r="J3047" s="10" t="s">
        <v>1424</v>
      </c>
    </row>
    <row r="3048" spans="1:10" x14ac:dyDescent="0.3">
      <c r="A3048" s="10">
        <v>214780</v>
      </c>
      <c r="B3048" s="20">
        <v>45136</v>
      </c>
      <c r="C3048" s="10" t="s">
        <v>115</v>
      </c>
      <c r="D3048" s="21">
        <v>5000</v>
      </c>
      <c r="E3048" s="10" t="s">
        <v>10</v>
      </c>
      <c r="F3048" s="10" t="s">
        <v>2307</v>
      </c>
      <c r="G3048" s="10" t="s">
        <v>12</v>
      </c>
      <c r="H3048" t="s">
        <v>17</v>
      </c>
      <c r="I3048" s="10" t="s">
        <v>14</v>
      </c>
      <c r="J3048" s="10" t="s">
        <v>216</v>
      </c>
    </row>
    <row r="3049" spans="1:10" x14ac:dyDescent="0.3">
      <c r="A3049" s="10">
        <v>214783</v>
      </c>
      <c r="B3049" s="20">
        <v>45136</v>
      </c>
      <c r="C3049" s="10" t="s">
        <v>968</v>
      </c>
      <c r="D3049" s="21">
        <v>5000</v>
      </c>
      <c r="E3049" s="10" t="s">
        <v>10</v>
      </c>
      <c r="F3049" s="10" t="s">
        <v>2307</v>
      </c>
      <c r="G3049" s="10" t="s">
        <v>88</v>
      </c>
      <c r="H3049" t="s">
        <v>17</v>
      </c>
      <c r="I3049" s="10" t="s">
        <v>14</v>
      </c>
      <c r="J3049" s="10" t="s">
        <v>249</v>
      </c>
    </row>
    <row r="3050" spans="1:10" x14ac:dyDescent="0.3">
      <c r="A3050" s="10">
        <v>214784</v>
      </c>
      <c r="B3050" s="20">
        <v>45136</v>
      </c>
      <c r="C3050" s="10" t="s">
        <v>968</v>
      </c>
      <c r="D3050" s="21">
        <v>5000</v>
      </c>
      <c r="E3050" s="10" t="s">
        <v>10</v>
      </c>
      <c r="F3050" s="10" t="s">
        <v>2307</v>
      </c>
      <c r="G3050" s="10" t="s">
        <v>88</v>
      </c>
      <c r="H3050" t="s">
        <v>17</v>
      </c>
      <c r="I3050" s="10" t="s">
        <v>14</v>
      </c>
      <c r="J3050" s="10" t="s">
        <v>216</v>
      </c>
    </row>
    <row r="3051" spans="1:10" x14ac:dyDescent="0.3">
      <c r="A3051" s="10">
        <v>214785</v>
      </c>
      <c r="B3051" s="20">
        <v>45136</v>
      </c>
      <c r="C3051" s="10" t="s">
        <v>968</v>
      </c>
      <c r="D3051" s="21">
        <v>5000</v>
      </c>
      <c r="E3051" s="10" t="s">
        <v>10</v>
      </c>
      <c r="F3051" s="10" t="s">
        <v>2307</v>
      </c>
      <c r="G3051" s="10" t="s">
        <v>88</v>
      </c>
      <c r="H3051" t="s">
        <v>17</v>
      </c>
      <c r="I3051" s="10" t="s">
        <v>14</v>
      </c>
      <c r="J3051" s="10" t="s">
        <v>101</v>
      </c>
    </row>
    <row r="3052" spans="1:10" x14ac:dyDescent="0.3">
      <c r="A3052" s="10">
        <v>214778</v>
      </c>
      <c r="B3052" s="20">
        <v>45136</v>
      </c>
      <c r="C3052" s="10" t="s">
        <v>1140</v>
      </c>
      <c r="D3052" s="21">
        <v>2000</v>
      </c>
      <c r="E3052" s="10" t="s">
        <v>10</v>
      </c>
      <c r="F3052" s="10" t="s">
        <v>2318</v>
      </c>
      <c r="G3052" s="10" t="s">
        <v>12</v>
      </c>
      <c r="H3052" t="s">
        <v>17</v>
      </c>
      <c r="I3052" s="10" t="s">
        <v>14</v>
      </c>
      <c r="J3052" s="10" t="s">
        <v>246</v>
      </c>
    </row>
    <row r="3053" spans="1:10" x14ac:dyDescent="0.3">
      <c r="A3053" s="10">
        <v>214779</v>
      </c>
      <c r="B3053" s="20">
        <v>45136</v>
      </c>
      <c r="C3053" s="10" t="s">
        <v>1141</v>
      </c>
      <c r="D3053" s="21">
        <v>1500</v>
      </c>
      <c r="E3053" s="10" t="s">
        <v>10</v>
      </c>
      <c r="F3053" s="10" t="s">
        <v>2318</v>
      </c>
      <c r="G3053" s="10" t="s">
        <v>12</v>
      </c>
      <c r="H3053" t="s">
        <v>13</v>
      </c>
      <c r="I3053" s="10" t="s">
        <v>14</v>
      </c>
      <c r="J3053" s="10" t="s">
        <v>246</v>
      </c>
    </row>
    <row r="3054" spans="1:10" x14ac:dyDescent="0.3">
      <c r="A3054" s="10">
        <v>214772</v>
      </c>
      <c r="B3054" s="20">
        <v>45136</v>
      </c>
      <c r="C3054" s="10" t="s">
        <v>1175</v>
      </c>
      <c r="D3054" s="21">
        <v>2000</v>
      </c>
      <c r="E3054" s="10" t="s">
        <v>10</v>
      </c>
      <c r="F3054" s="10" t="s">
        <v>2329</v>
      </c>
      <c r="G3054" s="10" t="s">
        <v>12</v>
      </c>
      <c r="H3054" t="s">
        <v>17</v>
      </c>
      <c r="I3054" s="10" t="s">
        <v>14</v>
      </c>
      <c r="J3054" s="10" t="s">
        <v>432</v>
      </c>
    </row>
    <row r="3055" spans="1:10" x14ac:dyDescent="0.3">
      <c r="A3055" s="10">
        <v>214773</v>
      </c>
      <c r="B3055" s="20">
        <v>45136</v>
      </c>
      <c r="C3055" s="10" t="s">
        <v>1175</v>
      </c>
      <c r="D3055" s="21">
        <v>2000</v>
      </c>
      <c r="E3055" s="10" t="s">
        <v>10</v>
      </c>
      <c r="F3055" s="10" t="s">
        <v>2329</v>
      </c>
      <c r="G3055" s="10" t="s">
        <v>12</v>
      </c>
      <c r="H3055" t="s">
        <v>17</v>
      </c>
      <c r="I3055" s="10" t="s">
        <v>14</v>
      </c>
      <c r="J3055" s="10" t="s">
        <v>409</v>
      </c>
    </row>
    <row r="3056" spans="1:10" x14ac:dyDescent="0.3">
      <c r="A3056" s="10">
        <v>214776</v>
      </c>
      <c r="B3056" s="20">
        <v>45136</v>
      </c>
      <c r="C3056" s="10" t="s">
        <v>1240</v>
      </c>
      <c r="D3056" s="21">
        <v>1000</v>
      </c>
      <c r="E3056" s="10" t="s">
        <v>10</v>
      </c>
      <c r="F3056" s="10" t="s">
        <v>2311</v>
      </c>
      <c r="G3056" s="10" t="s">
        <v>12</v>
      </c>
      <c r="H3056" t="s">
        <v>17</v>
      </c>
      <c r="I3056" s="10" t="s">
        <v>14</v>
      </c>
      <c r="J3056" s="10" t="s">
        <v>209</v>
      </c>
    </row>
    <row r="3057" spans="1:10" x14ac:dyDescent="0.3">
      <c r="A3057" s="10">
        <v>214774</v>
      </c>
      <c r="B3057" s="20">
        <v>45136</v>
      </c>
      <c r="C3057" s="10" t="s">
        <v>214</v>
      </c>
      <c r="D3057" s="21">
        <v>1000</v>
      </c>
      <c r="E3057" s="10" t="s">
        <v>10</v>
      </c>
      <c r="F3057" s="10" t="s">
        <v>2311</v>
      </c>
      <c r="G3057" s="10" t="s">
        <v>12</v>
      </c>
      <c r="H3057" t="s">
        <v>17</v>
      </c>
      <c r="I3057" s="10" t="s">
        <v>14</v>
      </c>
      <c r="J3057" s="10" t="s">
        <v>491</v>
      </c>
    </row>
    <row r="3058" spans="1:10" x14ac:dyDescent="0.3">
      <c r="A3058" s="10">
        <v>214775</v>
      </c>
      <c r="B3058" s="20">
        <v>45136</v>
      </c>
      <c r="C3058" s="10" t="s">
        <v>1278</v>
      </c>
      <c r="D3058" s="21">
        <v>1000</v>
      </c>
      <c r="E3058" s="10" t="s">
        <v>10</v>
      </c>
      <c r="F3058" s="10" t="s">
        <v>2311</v>
      </c>
      <c r="G3058" s="10" t="s">
        <v>12</v>
      </c>
      <c r="H3058" t="s">
        <v>13</v>
      </c>
      <c r="I3058" s="10" t="s">
        <v>14</v>
      </c>
      <c r="J3058" s="10" t="s">
        <v>503</v>
      </c>
    </row>
    <row r="3059" spans="1:10" x14ac:dyDescent="0.3">
      <c r="A3059" s="10">
        <v>214777</v>
      </c>
      <c r="B3059" s="20">
        <v>45136</v>
      </c>
      <c r="C3059" s="10" t="s">
        <v>1279</v>
      </c>
      <c r="D3059" s="21">
        <v>2000</v>
      </c>
      <c r="E3059" s="10" t="s">
        <v>10</v>
      </c>
      <c r="F3059" s="10" t="s">
        <v>2311</v>
      </c>
      <c r="G3059" s="10" t="s">
        <v>12</v>
      </c>
      <c r="H3059" t="s">
        <v>17</v>
      </c>
      <c r="I3059" s="10" t="s">
        <v>14</v>
      </c>
      <c r="J3059" s="10" t="s">
        <v>473</v>
      </c>
    </row>
    <row r="3060" spans="1:10" x14ac:dyDescent="0.3">
      <c r="A3060" s="10">
        <v>214781</v>
      </c>
      <c r="B3060" s="20">
        <v>45136</v>
      </c>
      <c r="C3060" s="10" t="s">
        <v>1337</v>
      </c>
      <c r="D3060" s="21">
        <v>15000</v>
      </c>
      <c r="E3060" s="10" t="s">
        <v>48</v>
      </c>
      <c r="F3060" s="10" t="s">
        <v>2309</v>
      </c>
      <c r="G3060" s="10" t="s">
        <v>12</v>
      </c>
      <c r="H3060" t="s">
        <v>17</v>
      </c>
      <c r="I3060" s="10" t="s">
        <v>14</v>
      </c>
      <c r="J3060" s="10" t="s">
        <v>1338</v>
      </c>
    </row>
    <row r="3061" spans="1:10" x14ac:dyDescent="0.3">
      <c r="A3061" s="10">
        <v>214782</v>
      </c>
      <c r="B3061" s="20">
        <v>45136</v>
      </c>
      <c r="C3061" s="10" t="s">
        <v>1337</v>
      </c>
      <c r="D3061" s="21">
        <v>15000</v>
      </c>
      <c r="E3061" s="10" t="s">
        <v>48</v>
      </c>
      <c r="F3061" s="10" t="s">
        <v>2309</v>
      </c>
      <c r="G3061" s="10" t="s">
        <v>12</v>
      </c>
      <c r="H3061" t="s">
        <v>17</v>
      </c>
      <c r="I3061" s="10" t="s">
        <v>14</v>
      </c>
      <c r="J3061" s="10" t="s">
        <v>1339</v>
      </c>
    </row>
    <row r="3062" spans="1:10" x14ac:dyDescent="0.3">
      <c r="A3062" s="10">
        <v>214786</v>
      </c>
      <c r="B3062" s="20">
        <v>45138</v>
      </c>
      <c r="C3062" s="10" t="s">
        <v>969</v>
      </c>
      <c r="D3062" s="21">
        <v>2500</v>
      </c>
      <c r="E3062" s="10" t="s">
        <v>10</v>
      </c>
      <c r="F3062" s="10" t="s">
        <v>2307</v>
      </c>
      <c r="G3062" s="10" t="s">
        <v>88</v>
      </c>
      <c r="H3062" t="s">
        <v>17</v>
      </c>
      <c r="I3062" s="10" t="s">
        <v>14</v>
      </c>
      <c r="J3062" s="10" t="s">
        <v>101</v>
      </c>
    </row>
    <row r="3063" spans="1:10" x14ac:dyDescent="0.3">
      <c r="A3063" s="10">
        <v>214789</v>
      </c>
      <c r="B3063" s="20">
        <v>45138</v>
      </c>
      <c r="C3063" s="10" t="s">
        <v>969</v>
      </c>
      <c r="D3063" s="21">
        <v>2500</v>
      </c>
      <c r="E3063" s="10" t="s">
        <v>10</v>
      </c>
      <c r="F3063" s="10" t="s">
        <v>2307</v>
      </c>
      <c r="G3063" s="10" t="s">
        <v>88</v>
      </c>
      <c r="H3063" t="s">
        <v>17</v>
      </c>
      <c r="I3063" s="10" t="s">
        <v>14</v>
      </c>
      <c r="J3063" s="10" t="s">
        <v>216</v>
      </c>
    </row>
    <row r="3064" spans="1:10" x14ac:dyDescent="0.3">
      <c r="A3064" s="10">
        <v>214808</v>
      </c>
      <c r="B3064" s="20">
        <v>45138</v>
      </c>
      <c r="C3064" s="10" t="s">
        <v>970</v>
      </c>
      <c r="D3064" s="21">
        <v>3000</v>
      </c>
      <c r="E3064" s="10" t="s">
        <v>10</v>
      </c>
      <c r="F3064" s="10" t="s">
        <v>2307</v>
      </c>
      <c r="G3064" s="10" t="s">
        <v>12</v>
      </c>
      <c r="H3064" t="s">
        <v>17</v>
      </c>
      <c r="I3064" s="10" t="s">
        <v>14</v>
      </c>
      <c r="J3064" s="10" t="s">
        <v>971</v>
      </c>
    </row>
    <row r="3065" spans="1:10" x14ac:dyDescent="0.3">
      <c r="A3065" s="10">
        <v>214809</v>
      </c>
      <c r="B3065" s="20">
        <v>45138</v>
      </c>
      <c r="C3065" s="10" t="s">
        <v>319</v>
      </c>
      <c r="D3065" s="21">
        <v>2000</v>
      </c>
      <c r="E3065" s="10" t="s">
        <v>10</v>
      </c>
      <c r="F3065" s="10" t="s">
        <v>2318</v>
      </c>
      <c r="G3065" s="10" t="s">
        <v>12</v>
      </c>
      <c r="H3065" t="s">
        <v>17</v>
      </c>
      <c r="I3065" s="10" t="s">
        <v>14</v>
      </c>
      <c r="J3065" s="10" t="s">
        <v>971</v>
      </c>
    </row>
    <row r="3066" spans="1:10" x14ac:dyDescent="0.3">
      <c r="A3066" s="10">
        <v>214806</v>
      </c>
      <c r="B3066" s="20">
        <v>45138</v>
      </c>
      <c r="C3066" s="10" t="s">
        <v>1171</v>
      </c>
      <c r="D3066" s="21">
        <v>3000</v>
      </c>
      <c r="E3066" s="10" t="s">
        <v>10</v>
      </c>
      <c r="F3066" s="10" t="s">
        <v>2329</v>
      </c>
      <c r="G3066" s="10" t="s">
        <v>12</v>
      </c>
      <c r="H3066" t="s">
        <v>17</v>
      </c>
      <c r="I3066" s="10" t="s">
        <v>14</v>
      </c>
      <c r="J3066" s="10" t="s">
        <v>432</v>
      </c>
    </row>
    <row r="3067" spans="1:10" x14ac:dyDescent="0.3">
      <c r="A3067" s="10">
        <v>214794</v>
      </c>
      <c r="B3067" s="20">
        <v>45138</v>
      </c>
      <c r="C3067" s="10" t="s">
        <v>1172</v>
      </c>
      <c r="D3067" s="21">
        <v>2000</v>
      </c>
      <c r="E3067" s="10" t="s">
        <v>10</v>
      </c>
      <c r="F3067" s="10" t="s">
        <v>2329</v>
      </c>
      <c r="G3067" s="10" t="s">
        <v>12</v>
      </c>
      <c r="H3067" t="s">
        <v>17</v>
      </c>
      <c r="I3067" s="10" t="s">
        <v>14</v>
      </c>
      <c r="J3067" s="10" t="s">
        <v>432</v>
      </c>
    </row>
    <row r="3068" spans="1:10" x14ac:dyDescent="0.3">
      <c r="A3068" s="10">
        <v>214795</v>
      </c>
      <c r="B3068" s="20">
        <v>45138</v>
      </c>
      <c r="C3068" s="10" t="s">
        <v>459</v>
      </c>
      <c r="D3068" s="21">
        <v>20000</v>
      </c>
      <c r="E3068" s="10" t="s">
        <v>48</v>
      </c>
      <c r="F3068" s="10" t="s">
        <v>2329</v>
      </c>
      <c r="G3068" s="10" t="s">
        <v>12</v>
      </c>
      <c r="H3068" t="s">
        <v>17</v>
      </c>
      <c r="I3068" s="10" t="s">
        <v>14</v>
      </c>
      <c r="J3068" s="10" t="s">
        <v>432</v>
      </c>
    </row>
    <row r="3069" spans="1:10" x14ac:dyDescent="0.3">
      <c r="A3069" s="10">
        <v>214810</v>
      </c>
      <c r="B3069" s="20">
        <v>45138</v>
      </c>
      <c r="C3069" s="10" t="s">
        <v>1173</v>
      </c>
      <c r="D3069" s="21">
        <v>50000</v>
      </c>
      <c r="E3069" s="10" t="s">
        <v>48</v>
      </c>
      <c r="F3069" s="10" t="s">
        <v>2329</v>
      </c>
      <c r="G3069" s="10" t="s">
        <v>12</v>
      </c>
      <c r="H3069" t="s">
        <v>17</v>
      </c>
      <c r="I3069" s="10" t="s">
        <v>14</v>
      </c>
      <c r="J3069" s="10" t="s">
        <v>1174</v>
      </c>
    </row>
    <row r="3070" spans="1:10" x14ac:dyDescent="0.3">
      <c r="A3070" s="10">
        <v>214805</v>
      </c>
      <c r="B3070" s="20">
        <v>45138</v>
      </c>
      <c r="C3070" s="10" t="s">
        <v>1171</v>
      </c>
      <c r="D3070" s="21">
        <v>2000</v>
      </c>
      <c r="E3070" s="10" t="s">
        <v>10</v>
      </c>
      <c r="F3070" s="10" t="s">
        <v>2329</v>
      </c>
      <c r="G3070" s="10" t="s">
        <v>12</v>
      </c>
      <c r="H3070" t="s">
        <v>17</v>
      </c>
      <c r="I3070" s="10" t="s">
        <v>14</v>
      </c>
      <c r="J3070" s="10" t="s">
        <v>1174</v>
      </c>
    </row>
    <row r="3071" spans="1:10" x14ac:dyDescent="0.3">
      <c r="A3071" s="10">
        <v>214799</v>
      </c>
      <c r="B3071" s="20">
        <v>45138</v>
      </c>
      <c r="C3071" s="10" t="s">
        <v>1264</v>
      </c>
      <c r="D3071" s="21">
        <v>5000</v>
      </c>
      <c r="E3071" s="10" t="s">
        <v>10</v>
      </c>
      <c r="F3071" s="10" t="s">
        <v>2311</v>
      </c>
      <c r="G3071" s="10" t="s">
        <v>12</v>
      </c>
      <c r="H3071" t="s">
        <v>13</v>
      </c>
      <c r="I3071" s="10" t="s">
        <v>14</v>
      </c>
      <c r="J3071" s="10" t="s">
        <v>473</v>
      </c>
    </row>
    <row r="3072" spans="1:10" x14ac:dyDescent="0.3">
      <c r="A3072" s="10">
        <v>214800</v>
      </c>
      <c r="B3072" s="20">
        <v>45138</v>
      </c>
      <c r="C3072" s="10" t="s">
        <v>1265</v>
      </c>
      <c r="D3072" s="21">
        <v>33000</v>
      </c>
      <c r="E3072" s="10" t="s">
        <v>48</v>
      </c>
      <c r="F3072" s="10" t="s">
        <v>2311</v>
      </c>
      <c r="G3072" s="10" t="s">
        <v>12</v>
      </c>
      <c r="H3072" t="s">
        <v>13</v>
      </c>
      <c r="I3072" s="10" t="s">
        <v>14</v>
      </c>
      <c r="J3072" s="10" t="s">
        <v>209</v>
      </c>
    </row>
    <row r="3073" spans="1:10" x14ac:dyDescent="0.3">
      <c r="A3073" s="10">
        <v>214796</v>
      </c>
      <c r="B3073" s="20">
        <v>45138</v>
      </c>
      <c r="C3073" s="10" t="s">
        <v>1266</v>
      </c>
      <c r="D3073" s="21">
        <v>2000</v>
      </c>
      <c r="E3073" s="10" t="s">
        <v>10</v>
      </c>
      <c r="F3073" s="10" t="s">
        <v>2311</v>
      </c>
      <c r="G3073" s="10" t="s">
        <v>88</v>
      </c>
      <c r="H3073" t="s">
        <v>17</v>
      </c>
      <c r="I3073" s="10" t="s">
        <v>14</v>
      </c>
      <c r="J3073" s="10" t="s">
        <v>209</v>
      </c>
    </row>
    <row r="3074" spans="1:10" x14ac:dyDescent="0.3">
      <c r="A3074" s="10">
        <v>214797</v>
      </c>
      <c r="B3074" s="20">
        <v>45138</v>
      </c>
      <c r="C3074" s="10" t="s">
        <v>1266</v>
      </c>
      <c r="D3074" s="21">
        <v>2000</v>
      </c>
      <c r="E3074" s="10" t="s">
        <v>10</v>
      </c>
      <c r="F3074" s="10" t="s">
        <v>2311</v>
      </c>
      <c r="G3074" s="10" t="s">
        <v>88</v>
      </c>
      <c r="H3074" t="s">
        <v>17</v>
      </c>
      <c r="I3074" s="10" t="s">
        <v>14</v>
      </c>
      <c r="J3074" s="10" t="s">
        <v>1232</v>
      </c>
    </row>
    <row r="3075" spans="1:10" x14ac:dyDescent="0.3">
      <c r="A3075" s="10">
        <v>214801</v>
      </c>
      <c r="B3075" s="20">
        <v>45138</v>
      </c>
      <c r="C3075" s="10" t="s">
        <v>1267</v>
      </c>
      <c r="D3075" s="21">
        <v>5000</v>
      </c>
      <c r="E3075" s="10" t="s">
        <v>10</v>
      </c>
      <c r="F3075" s="10" t="s">
        <v>2311</v>
      </c>
      <c r="G3075" s="10" t="s">
        <v>12</v>
      </c>
      <c r="H3075" t="s">
        <v>13</v>
      </c>
      <c r="I3075" s="10" t="s">
        <v>14</v>
      </c>
      <c r="J3075" s="10" t="s">
        <v>473</v>
      </c>
    </row>
    <row r="3076" spans="1:10" x14ac:dyDescent="0.3">
      <c r="A3076" s="10">
        <v>214802</v>
      </c>
      <c r="B3076" s="20">
        <v>45138</v>
      </c>
      <c r="C3076" s="10" t="s">
        <v>528</v>
      </c>
      <c r="D3076" s="21">
        <v>4000</v>
      </c>
      <c r="E3076" s="10" t="s">
        <v>10</v>
      </c>
      <c r="F3076" s="10" t="s">
        <v>2311</v>
      </c>
      <c r="G3076" s="10" t="s">
        <v>12</v>
      </c>
      <c r="H3076" t="s">
        <v>13</v>
      </c>
      <c r="I3076" s="10" t="s">
        <v>14</v>
      </c>
      <c r="J3076" s="10" t="s">
        <v>209</v>
      </c>
    </row>
    <row r="3077" spans="1:10" x14ac:dyDescent="0.3">
      <c r="A3077" s="10">
        <v>214798</v>
      </c>
      <c r="B3077" s="20">
        <v>45138</v>
      </c>
      <c r="C3077" s="10" t="s">
        <v>1264</v>
      </c>
      <c r="D3077" s="21">
        <v>4000</v>
      </c>
      <c r="E3077" s="10" t="s">
        <v>10</v>
      </c>
      <c r="F3077" s="10" t="s">
        <v>2311</v>
      </c>
      <c r="G3077" s="10" t="s">
        <v>12</v>
      </c>
      <c r="H3077" t="s">
        <v>19</v>
      </c>
      <c r="I3077" s="10" t="s">
        <v>14</v>
      </c>
      <c r="J3077" s="10" t="s">
        <v>1268</v>
      </c>
    </row>
    <row r="3078" spans="1:10" x14ac:dyDescent="0.3">
      <c r="A3078" s="10">
        <v>214791</v>
      </c>
      <c r="B3078" s="20">
        <v>45138</v>
      </c>
      <c r="C3078" s="10" t="s">
        <v>1336</v>
      </c>
      <c r="D3078" s="21">
        <v>5000</v>
      </c>
      <c r="E3078" s="10" t="s">
        <v>10</v>
      </c>
      <c r="F3078" s="10" t="s">
        <v>2309</v>
      </c>
      <c r="G3078" s="10" t="s">
        <v>12</v>
      </c>
      <c r="H3078" t="s">
        <v>17</v>
      </c>
      <c r="I3078" s="10" t="s">
        <v>14</v>
      </c>
      <c r="J3078" s="10" t="s">
        <v>771</v>
      </c>
    </row>
    <row r="3079" spans="1:10" x14ac:dyDescent="0.3">
      <c r="A3079" s="10">
        <v>214792</v>
      </c>
      <c r="B3079" s="20">
        <v>45138</v>
      </c>
      <c r="C3079" s="10" t="s">
        <v>1336</v>
      </c>
      <c r="D3079" s="21">
        <v>4000</v>
      </c>
      <c r="E3079" s="10" t="s">
        <v>10</v>
      </c>
      <c r="F3079" s="10" t="s">
        <v>2309</v>
      </c>
      <c r="G3079" s="10" t="s">
        <v>12</v>
      </c>
      <c r="H3079" t="s">
        <v>13</v>
      </c>
      <c r="I3079" s="10" t="s">
        <v>14</v>
      </c>
      <c r="J3079" s="10" t="s">
        <v>27</v>
      </c>
    </row>
    <row r="3080" spans="1:10" x14ac:dyDescent="0.3">
      <c r="A3080" s="10">
        <v>214793</v>
      </c>
      <c r="B3080" s="20">
        <v>45138</v>
      </c>
      <c r="C3080" s="10" t="s">
        <v>1336</v>
      </c>
      <c r="D3080" s="21">
        <v>4000</v>
      </c>
      <c r="E3080" s="10" t="s">
        <v>10</v>
      </c>
      <c r="F3080" s="10" t="s">
        <v>2309</v>
      </c>
      <c r="G3080" s="10" t="s">
        <v>12</v>
      </c>
      <c r="H3080" t="s">
        <v>13</v>
      </c>
      <c r="I3080" s="10" t="s">
        <v>14</v>
      </c>
      <c r="J3080" s="10" t="s">
        <v>409</v>
      </c>
    </row>
    <row r="3081" spans="1:10" x14ac:dyDescent="0.3">
      <c r="A3081" s="10">
        <v>214807</v>
      </c>
      <c r="B3081" s="20">
        <v>45138</v>
      </c>
      <c r="C3081" s="10" t="s">
        <v>1344</v>
      </c>
      <c r="D3081" s="21">
        <v>5000</v>
      </c>
      <c r="E3081" s="10" t="s">
        <v>10</v>
      </c>
      <c r="F3081" s="10" t="s">
        <v>2309</v>
      </c>
      <c r="G3081" s="10" t="s">
        <v>12</v>
      </c>
      <c r="H3081" t="s">
        <v>17</v>
      </c>
      <c r="I3081" s="10" t="s">
        <v>14</v>
      </c>
      <c r="J3081" s="10" t="s">
        <v>972</v>
      </c>
    </row>
    <row r="3082" spans="1:10" x14ac:dyDescent="0.3">
      <c r="A3082" s="10">
        <v>214804</v>
      </c>
      <c r="B3082" s="20">
        <v>45138</v>
      </c>
      <c r="C3082" s="10" t="s">
        <v>1345</v>
      </c>
      <c r="D3082" s="21">
        <v>25000</v>
      </c>
      <c r="E3082" s="10" t="s">
        <v>48</v>
      </c>
      <c r="F3082" s="10" t="s">
        <v>2309</v>
      </c>
      <c r="G3082" s="10" t="s">
        <v>12</v>
      </c>
      <c r="H3082" t="s">
        <v>17</v>
      </c>
      <c r="I3082" s="10" t="s">
        <v>14</v>
      </c>
      <c r="J3082" s="10" t="s">
        <v>643</v>
      </c>
    </row>
    <row r="3083" spans="1:10" x14ac:dyDescent="0.3">
      <c r="A3083" s="10">
        <v>214803</v>
      </c>
      <c r="B3083" s="20">
        <v>45138</v>
      </c>
      <c r="C3083" s="10" t="s">
        <v>1345</v>
      </c>
      <c r="D3083" s="21">
        <v>25000</v>
      </c>
      <c r="E3083" s="10" t="s">
        <v>48</v>
      </c>
      <c r="F3083" s="10" t="s">
        <v>2309</v>
      </c>
      <c r="G3083" s="10" t="s">
        <v>12</v>
      </c>
      <c r="H3083" t="s">
        <v>17</v>
      </c>
      <c r="I3083" s="10" t="s">
        <v>14</v>
      </c>
      <c r="J3083" s="10" t="s">
        <v>639</v>
      </c>
    </row>
    <row r="3084" spans="1:10" x14ac:dyDescent="0.3">
      <c r="A3084" s="10">
        <v>214787</v>
      </c>
      <c r="B3084" s="20">
        <v>45138</v>
      </c>
      <c r="C3084" s="10" t="s">
        <v>1455</v>
      </c>
      <c r="D3084" s="21">
        <v>30000</v>
      </c>
      <c r="E3084" s="10" t="s">
        <v>48</v>
      </c>
      <c r="F3084" s="10" t="s">
        <v>2317</v>
      </c>
      <c r="G3084" s="10" t="s">
        <v>12</v>
      </c>
      <c r="H3084" t="s">
        <v>17</v>
      </c>
      <c r="I3084" s="10" t="s">
        <v>14</v>
      </c>
      <c r="J3084" s="10" t="s">
        <v>811</v>
      </c>
    </row>
    <row r="3085" spans="1:10" x14ac:dyDescent="0.3">
      <c r="A3085" s="10">
        <v>214788</v>
      </c>
      <c r="B3085" s="20">
        <v>45138</v>
      </c>
      <c r="C3085" s="10" t="s">
        <v>1442</v>
      </c>
      <c r="D3085" s="21">
        <v>20000</v>
      </c>
      <c r="E3085" s="10" t="s">
        <v>48</v>
      </c>
      <c r="F3085" s="10" t="s">
        <v>2317</v>
      </c>
      <c r="G3085" s="10" t="s">
        <v>88</v>
      </c>
      <c r="H3085" t="s">
        <v>17</v>
      </c>
      <c r="I3085" s="10" t="s">
        <v>14</v>
      </c>
      <c r="J3085" s="10" t="s">
        <v>814</v>
      </c>
    </row>
    <row r="3086" spans="1:10" x14ac:dyDescent="0.3">
      <c r="A3086" s="10">
        <v>214790</v>
      </c>
      <c r="B3086" s="20">
        <v>45138</v>
      </c>
      <c r="C3086" s="10" t="s">
        <v>1456</v>
      </c>
      <c r="D3086" s="21">
        <v>20000</v>
      </c>
      <c r="E3086" s="10" t="s">
        <v>48</v>
      </c>
      <c r="F3086" s="10" t="s">
        <v>2317</v>
      </c>
      <c r="G3086" s="10" t="s">
        <v>88</v>
      </c>
      <c r="H3086" t="s">
        <v>17</v>
      </c>
      <c r="I3086" s="10" t="s">
        <v>14</v>
      </c>
      <c r="J3086" s="10" t="s">
        <v>816</v>
      </c>
    </row>
    <row r="3087" spans="1:10" x14ac:dyDescent="0.3">
      <c r="A3087" s="10">
        <v>214811</v>
      </c>
      <c r="B3087" s="20">
        <v>45138</v>
      </c>
      <c r="C3087" s="10" t="s">
        <v>1470</v>
      </c>
      <c r="D3087" s="21">
        <v>150000</v>
      </c>
      <c r="E3087" s="10" t="s">
        <v>48</v>
      </c>
      <c r="F3087" s="10" t="s">
        <v>2308</v>
      </c>
      <c r="G3087" s="10" t="s">
        <v>12</v>
      </c>
      <c r="H3087" t="s">
        <v>17</v>
      </c>
      <c r="I3087" s="10" t="s">
        <v>14</v>
      </c>
      <c r="J3087" s="10" t="s">
        <v>973</v>
      </c>
    </row>
    <row r="3088" spans="1:10" x14ac:dyDescent="0.3">
      <c r="A3088" s="10">
        <v>215818</v>
      </c>
      <c r="B3088" s="20">
        <v>45139</v>
      </c>
      <c r="C3088" s="10" t="s">
        <v>99</v>
      </c>
      <c r="D3088" s="21">
        <v>4000</v>
      </c>
      <c r="E3088" s="10" t="s">
        <v>10</v>
      </c>
      <c r="F3088" s="10" t="s">
        <v>2307</v>
      </c>
      <c r="G3088" s="10" t="s">
        <v>12</v>
      </c>
      <c r="H3088" t="s">
        <v>17</v>
      </c>
      <c r="I3088" s="10" t="s">
        <v>14</v>
      </c>
      <c r="J3088" s="10" t="s">
        <v>972</v>
      </c>
    </row>
    <row r="3089" spans="1:10" x14ac:dyDescent="0.3">
      <c r="A3089" s="10">
        <v>215815</v>
      </c>
      <c r="B3089" s="20">
        <v>45139</v>
      </c>
      <c r="C3089" s="10" t="s">
        <v>1129</v>
      </c>
      <c r="D3089" s="21">
        <v>5000</v>
      </c>
      <c r="E3089" s="10" t="s">
        <v>10</v>
      </c>
      <c r="F3089" s="10" t="s">
        <v>2318</v>
      </c>
      <c r="G3089" s="10" t="s">
        <v>12</v>
      </c>
      <c r="H3089" t="s">
        <v>17</v>
      </c>
      <c r="I3089" s="10" t="s">
        <v>14</v>
      </c>
      <c r="J3089" s="10" t="s">
        <v>24</v>
      </c>
    </row>
    <row r="3090" spans="1:10" x14ac:dyDescent="0.3">
      <c r="A3090" s="10">
        <v>215816</v>
      </c>
      <c r="B3090" s="20">
        <v>45139</v>
      </c>
      <c r="C3090" s="10" t="s">
        <v>1129</v>
      </c>
      <c r="D3090" s="21">
        <v>3000</v>
      </c>
      <c r="E3090" s="10" t="s">
        <v>10</v>
      </c>
      <c r="F3090" s="10" t="s">
        <v>2318</v>
      </c>
      <c r="G3090" s="10" t="s">
        <v>12</v>
      </c>
      <c r="H3090" t="s">
        <v>17</v>
      </c>
      <c r="I3090" s="10" t="s">
        <v>14</v>
      </c>
      <c r="J3090" s="10" t="s">
        <v>246</v>
      </c>
    </row>
    <row r="3091" spans="1:10" x14ac:dyDescent="0.3">
      <c r="A3091" s="10">
        <v>215817</v>
      </c>
      <c r="B3091" s="20">
        <v>45139</v>
      </c>
      <c r="C3091" s="10" t="s">
        <v>1129</v>
      </c>
      <c r="D3091" s="21">
        <v>2000</v>
      </c>
      <c r="E3091" s="10" t="s">
        <v>10</v>
      </c>
      <c r="F3091" s="10" t="s">
        <v>2318</v>
      </c>
      <c r="G3091" s="10" t="s">
        <v>12</v>
      </c>
      <c r="H3091" t="s">
        <v>17</v>
      </c>
      <c r="I3091" s="10" t="s">
        <v>14</v>
      </c>
      <c r="J3091" s="10" t="s">
        <v>771</v>
      </c>
    </row>
    <row r="3092" spans="1:10" x14ac:dyDescent="0.3">
      <c r="A3092" s="10">
        <v>215821</v>
      </c>
      <c r="B3092" s="20">
        <v>45139</v>
      </c>
      <c r="C3092" s="10" t="s">
        <v>519</v>
      </c>
      <c r="D3092" s="21">
        <v>30000</v>
      </c>
      <c r="E3092" s="10" t="s">
        <v>48</v>
      </c>
      <c r="F3092" s="10" t="s">
        <v>2311</v>
      </c>
      <c r="G3092" s="10" t="s">
        <v>12</v>
      </c>
      <c r="H3092" t="s">
        <v>17</v>
      </c>
      <c r="I3092" s="10" t="s">
        <v>14</v>
      </c>
      <c r="J3092" s="10" t="s">
        <v>1022</v>
      </c>
    </row>
    <row r="3093" spans="1:10" x14ac:dyDescent="0.3">
      <c r="A3093" s="10">
        <v>215810</v>
      </c>
      <c r="B3093" s="20">
        <v>45139</v>
      </c>
      <c r="C3093" s="10" t="s">
        <v>1342</v>
      </c>
      <c r="D3093" s="21">
        <v>50000</v>
      </c>
      <c r="E3093" s="10" t="s">
        <v>48</v>
      </c>
      <c r="F3093" s="10" t="s">
        <v>2309</v>
      </c>
      <c r="G3093" s="10" t="s">
        <v>12</v>
      </c>
      <c r="H3093" t="s">
        <v>17</v>
      </c>
      <c r="I3093" s="10" t="s">
        <v>14</v>
      </c>
      <c r="J3093" s="10" t="s">
        <v>972</v>
      </c>
    </row>
    <row r="3094" spans="1:10" x14ac:dyDescent="0.3">
      <c r="A3094" s="10">
        <v>215811</v>
      </c>
      <c r="B3094" s="20">
        <v>45139</v>
      </c>
      <c r="C3094" s="10" t="s">
        <v>1342</v>
      </c>
      <c r="D3094" s="21">
        <v>50000</v>
      </c>
      <c r="E3094" s="10" t="s">
        <v>48</v>
      </c>
      <c r="F3094" s="10" t="s">
        <v>2309</v>
      </c>
      <c r="G3094" s="10" t="s">
        <v>12</v>
      </c>
      <c r="H3094" t="s">
        <v>17</v>
      </c>
      <c r="I3094" s="10" t="s">
        <v>14</v>
      </c>
      <c r="J3094" s="10" t="s">
        <v>27</v>
      </c>
    </row>
    <row r="3095" spans="1:10" x14ac:dyDescent="0.3">
      <c r="A3095" s="10">
        <v>215819</v>
      </c>
      <c r="B3095" s="20">
        <v>45139</v>
      </c>
      <c r="C3095" s="10" t="s">
        <v>1349</v>
      </c>
      <c r="D3095" s="21">
        <v>3000</v>
      </c>
      <c r="E3095" s="10" t="s">
        <v>10</v>
      </c>
      <c r="F3095" s="10" t="s">
        <v>2309</v>
      </c>
      <c r="G3095" s="10" t="s">
        <v>12</v>
      </c>
      <c r="H3095" t="s">
        <v>13</v>
      </c>
      <c r="I3095" s="10" t="s">
        <v>14</v>
      </c>
      <c r="J3095" s="10" t="s">
        <v>149</v>
      </c>
    </row>
    <row r="3096" spans="1:10" x14ac:dyDescent="0.3">
      <c r="A3096" s="10">
        <v>215820</v>
      </c>
      <c r="B3096" s="20">
        <v>45139</v>
      </c>
      <c r="C3096" s="10" t="s">
        <v>1349</v>
      </c>
      <c r="D3096" s="21">
        <v>2500</v>
      </c>
      <c r="E3096" s="10" t="s">
        <v>10</v>
      </c>
      <c r="F3096" s="10" t="s">
        <v>2309</v>
      </c>
      <c r="G3096" s="10" t="s">
        <v>12</v>
      </c>
      <c r="H3096" t="s">
        <v>13</v>
      </c>
      <c r="I3096" s="10" t="s">
        <v>14</v>
      </c>
      <c r="J3096" s="10" t="s">
        <v>972</v>
      </c>
    </row>
    <row r="3097" spans="1:10" x14ac:dyDescent="0.3">
      <c r="A3097" s="10">
        <v>215812</v>
      </c>
      <c r="B3097" s="20">
        <v>45139</v>
      </c>
      <c r="C3097" s="10" t="s">
        <v>1494</v>
      </c>
      <c r="D3097" s="21">
        <v>2500</v>
      </c>
      <c r="E3097" s="10" t="s">
        <v>10</v>
      </c>
      <c r="F3097" s="10" t="s">
        <v>2308</v>
      </c>
      <c r="G3097" s="10" t="s">
        <v>12</v>
      </c>
      <c r="H3097" t="s">
        <v>17</v>
      </c>
      <c r="I3097" s="10" t="s">
        <v>14</v>
      </c>
      <c r="J3097" s="10" t="s">
        <v>42</v>
      </c>
    </row>
    <row r="3098" spans="1:10" x14ac:dyDescent="0.3">
      <c r="A3098" s="10">
        <v>215813</v>
      </c>
      <c r="B3098" s="20">
        <v>45139</v>
      </c>
      <c r="C3098" s="10" t="s">
        <v>1494</v>
      </c>
      <c r="D3098" s="21">
        <v>2500</v>
      </c>
      <c r="E3098" s="10" t="s">
        <v>10</v>
      </c>
      <c r="F3098" s="10" t="s">
        <v>2308</v>
      </c>
      <c r="G3098" s="10" t="s">
        <v>12</v>
      </c>
      <c r="H3098" t="s">
        <v>17</v>
      </c>
      <c r="I3098" s="10" t="s">
        <v>14</v>
      </c>
      <c r="J3098" s="10" t="s">
        <v>876</v>
      </c>
    </row>
    <row r="3099" spans="1:10" x14ac:dyDescent="0.3">
      <c r="A3099" s="10">
        <v>215814</v>
      </c>
      <c r="B3099" s="20">
        <v>45139</v>
      </c>
      <c r="C3099" s="10" t="s">
        <v>1495</v>
      </c>
      <c r="D3099" s="21">
        <v>2500</v>
      </c>
      <c r="E3099" s="10" t="s">
        <v>10</v>
      </c>
      <c r="F3099" s="10" t="s">
        <v>2308</v>
      </c>
      <c r="G3099" s="10" t="s">
        <v>12</v>
      </c>
      <c r="H3099" t="s">
        <v>17</v>
      </c>
      <c r="I3099" s="10" t="s">
        <v>14</v>
      </c>
      <c r="J3099" s="10" t="s">
        <v>973</v>
      </c>
    </row>
    <row r="3100" spans="1:10" x14ac:dyDescent="0.3">
      <c r="A3100" s="10">
        <v>215824</v>
      </c>
      <c r="B3100" s="20">
        <v>45139</v>
      </c>
      <c r="C3100" s="10" t="s">
        <v>1496</v>
      </c>
      <c r="D3100" s="21">
        <v>5000</v>
      </c>
      <c r="E3100" s="10" t="s">
        <v>10</v>
      </c>
      <c r="F3100" s="10" t="s">
        <v>2308</v>
      </c>
      <c r="G3100" s="10" t="s">
        <v>12</v>
      </c>
      <c r="H3100" t="s">
        <v>17</v>
      </c>
      <c r="I3100" s="10" t="s">
        <v>14</v>
      </c>
      <c r="J3100" s="10" t="s">
        <v>973</v>
      </c>
    </row>
    <row r="3101" spans="1:10" x14ac:dyDescent="0.3">
      <c r="A3101" s="10">
        <v>215825</v>
      </c>
      <c r="B3101" s="20">
        <v>45139</v>
      </c>
      <c r="C3101" s="10" t="s">
        <v>906</v>
      </c>
      <c r="D3101" s="21">
        <v>4000</v>
      </c>
      <c r="E3101" s="10" t="s">
        <v>10</v>
      </c>
      <c r="F3101" s="10" t="s">
        <v>2308</v>
      </c>
      <c r="G3101" s="10" t="s">
        <v>12</v>
      </c>
      <c r="H3101" t="s">
        <v>17</v>
      </c>
      <c r="I3101" s="10" t="s">
        <v>14</v>
      </c>
      <c r="J3101" s="10" t="s">
        <v>973</v>
      </c>
    </row>
    <row r="3102" spans="1:10" x14ac:dyDescent="0.3">
      <c r="A3102" s="10">
        <v>215822</v>
      </c>
      <c r="B3102" s="20">
        <v>45139</v>
      </c>
      <c r="C3102" s="10" t="s">
        <v>1497</v>
      </c>
      <c r="D3102" s="21">
        <v>50000</v>
      </c>
      <c r="E3102" s="10" t="s">
        <v>48</v>
      </c>
      <c r="F3102" s="10" t="s">
        <v>2308</v>
      </c>
      <c r="G3102" s="10" t="s">
        <v>12</v>
      </c>
      <c r="H3102" t="s">
        <v>17</v>
      </c>
      <c r="I3102" s="10" t="s">
        <v>14</v>
      </c>
      <c r="J3102" s="10" t="s">
        <v>973</v>
      </c>
    </row>
    <row r="3103" spans="1:10" x14ac:dyDescent="0.3">
      <c r="A3103" s="10">
        <v>215823</v>
      </c>
      <c r="B3103" s="20">
        <v>45139</v>
      </c>
      <c r="C3103" s="10" t="s">
        <v>1497</v>
      </c>
      <c r="D3103" s="21">
        <v>50000</v>
      </c>
      <c r="E3103" s="10" t="s">
        <v>48</v>
      </c>
      <c r="F3103" s="10" t="s">
        <v>2308</v>
      </c>
      <c r="G3103" s="10" t="s">
        <v>12</v>
      </c>
      <c r="H3103" t="s">
        <v>17</v>
      </c>
      <c r="I3103" s="10" t="s">
        <v>14</v>
      </c>
      <c r="J3103" s="10" t="s">
        <v>876</v>
      </c>
    </row>
    <row r="3104" spans="1:10" x14ac:dyDescent="0.3">
      <c r="A3104" s="10">
        <v>216837</v>
      </c>
      <c r="B3104" s="20">
        <v>45140</v>
      </c>
      <c r="C3104" s="10" t="s">
        <v>151</v>
      </c>
      <c r="D3104" s="21">
        <v>2000</v>
      </c>
      <c r="E3104" s="10" t="s">
        <v>10</v>
      </c>
      <c r="F3104" s="10" t="s">
        <v>2307</v>
      </c>
      <c r="G3104" s="10" t="s">
        <v>12</v>
      </c>
      <c r="H3104" t="s">
        <v>17</v>
      </c>
      <c r="I3104" s="10" t="s">
        <v>14</v>
      </c>
      <c r="J3104" s="10" t="s">
        <v>973</v>
      </c>
    </row>
    <row r="3105" spans="1:10" x14ac:dyDescent="0.3">
      <c r="A3105" s="10">
        <v>216838</v>
      </c>
      <c r="B3105" s="20">
        <v>45140</v>
      </c>
      <c r="C3105" s="10" t="s">
        <v>974</v>
      </c>
      <c r="D3105" s="21">
        <v>2000</v>
      </c>
      <c r="E3105" s="10" t="s">
        <v>10</v>
      </c>
      <c r="F3105" s="10" t="s">
        <v>2307</v>
      </c>
      <c r="G3105" s="10" t="s">
        <v>12</v>
      </c>
      <c r="H3105" t="s">
        <v>17</v>
      </c>
      <c r="I3105" s="10" t="s">
        <v>14</v>
      </c>
      <c r="J3105" s="10" t="s">
        <v>42</v>
      </c>
    </row>
    <row r="3106" spans="1:10" x14ac:dyDescent="0.3">
      <c r="A3106" s="10">
        <v>216843</v>
      </c>
      <c r="B3106" s="20">
        <v>45140</v>
      </c>
      <c r="C3106" s="10" t="s">
        <v>1135</v>
      </c>
      <c r="D3106" s="21">
        <v>10000</v>
      </c>
      <c r="E3106" s="10" t="s">
        <v>48</v>
      </c>
      <c r="F3106" s="10" t="s">
        <v>2318</v>
      </c>
      <c r="G3106" s="10" t="s">
        <v>12</v>
      </c>
      <c r="H3106" t="s">
        <v>17</v>
      </c>
      <c r="I3106" s="10" t="s">
        <v>14</v>
      </c>
      <c r="J3106" s="10" t="s">
        <v>36</v>
      </c>
    </row>
    <row r="3107" spans="1:10" x14ac:dyDescent="0.3">
      <c r="A3107" s="10">
        <v>216840</v>
      </c>
      <c r="B3107" s="20">
        <v>45140</v>
      </c>
      <c r="C3107" s="10" t="s">
        <v>1139</v>
      </c>
      <c r="D3107" s="21">
        <v>1000</v>
      </c>
      <c r="E3107" s="10" t="s">
        <v>10</v>
      </c>
      <c r="F3107" s="10" t="s">
        <v>2318</v>
      </c>
      <c r="G3107" s="10" t="s">
        <v>12</v>
      </c>
      <c r="H3107" t="s">
        <v>17</v>
      </c>
      <c r="I3107" s="10" t="s">
        <v>14</v>
      </c>
      <c r="J3107" s="10" t="s">
        <v>246</v>
      </c>
    </row>
    <row r="3108" spans="1:10" x14ac:dyDescent="0.3">
      <c r="A3108" s="10">
        <v>216841</v>
      </c>
      <c r="B3108" s="20">
        <v>45140</v>
      </c>
      <c r="C3108" s="10" t="s">
        <v>1139</v>
      </c>
      <c r="D3108" s="21">
        <v>1000</v>
      </c>
      <c r="E3108" s="10" t="s">
        <v>10</v>
      </c>
      <c r="F3108" s="10" t="s">
        <v>2318</v>
      </c>
      <c r="G3108" s="10" t="s">
        <v>12</v>
      </c>
      <c r="H3108" t="s">
        <v>13</v>
      </c>
      <c r="I3108" s="10" t="s">
        <v>14</v>
      </c>
      <c r="J3108" s="10" t="s">
        <v>246</v>
      </c>
    </row>
    <row r="3109" spans="1:10" x14ac:dyDescent="0.3">
      <c r="A3109" s="10">
        <v>216833</v>
      </c>
      <c r="B3109" s="20">
        <v>45140</v>
      </c>
      <c r="C3109" s="10" t="s">
        <v>1176</v>
      </c>
      <c r="D3109" s="21">
        <v>5000</v>
      </c>
      <c r="E3109" s="10" t="s">
        <v>10</v>
      </c>
      <c r="F3109" s="10" t="s">
        <v>2329</v>
      </c>
      <c r="G3109" s="10" t="s">
        <v>12</v>
      </c>
      <c r="H3109" t="s">
        <v>13</v>
      </c>
      <c r="I3109" s="10" t="s">
        <v>14</v>
      </c>
      <c r="J3109" s="10" t="s">
        <v>250</v>
      </c>
    </row>
    <row r="3110" spans="1:10" x14ac:dyDescent="0.3">
      <c r="A3110" s="10">
        <v>216832</v>
      </c>
      <c r="B3110" s="20">
        <v>45140</v>
      </c>
      <c r="C3110" s="10" t="s">
        <v>1176</v>
      </c>
      <c r="D3110" s="21">
        <v>5000</v>
      </c>
      <c r="E3110" s="10" t="s">
        <v>10</v>
      </c>
      <c r="F3110" s="10" t="s">
        <v>2329</v>
      </c>
      <c r="G3110" s="10" t="s">
        <v>12</v>
      </c>
      <c r="H3110" t="s">
        <v>17</v>
      </c>
      <c r="I3110" s="10" t="s">
        <v>14</v>
      </c>
      <c r="J3110" s="10" t="s">
        <v>973</v>
      </c>
    </row>
    <row r="3111" spans="1:10" x14ac:dyDescent="0.3">
      <c r="A3111" s="10">
        <v>216856</v>
      </c>
      <c r="B3111" s="20">
        <v>45140</v>
      </c>
      <c r="C3111" s="10" t="s">
        <v>459</v>
      </c>
      <c r="D3111" s="21">
        <v>31000</v>
      </c>
      <c r="E3111" s="10" t="s">
        <v>48</v>
      </c>
      <c r="F3111" s="10" t="s">
        <v>2329</v>
      </c>
      <c r="G3111" s="10" t="s">
        <v>12</v>
      </c>
      <c r="H3111" t="s">
        <v>13</v>
      </c>
      <c r="I3111" s="10" t="s">
        <v>14</v>
      </c>
      <c r="J3111" s="10" t="s">
        <v>432</v>
      </c>
    </row>
    <row r="3112" spans="1:10" x14ac:dyDescent="0.3">
      <c r="A3112" s="10">
        <v>216855</v>
      </c>
      <c r="B3112" s="20">
        <v>45140</v>
      </c>
      <c r="C3112" s="10" t="s">
        <v>1259</v>
      </c>
      <c r="D3112" s="21">
        <v>4000</v>
      </c>
      <c r="E3112" s="10" t="s">
        <v>10</v>
      </c>
      <c r="F3112" s="10" t="s">
        <v>2311</v>
      </c>
      <c r="G3112" s="10" t="s">
        <v>12</v>
      </c>
      <c r="H3112" t="s">
        <v>19</v>
      </c>
      <c r="I3112" s="10" t="s">
        <v>14</v>
      </c>
      <c r="J3112" s="10" t="s">
        <v>1260</v>
      </c>
    </row>
    <row r="3113" spans="1:10" x14ac:dyDescent="0.3">
      <c r="A3113" s="10">
        <v>216822</v>
      </c>
      <c r="B3113" s="20">
        <v>45140</v>
      </c>
      <c r="C3113" s="10" t="s">
        <v>1261</v>
      </c>
      <c r="D3113" s="21">
        <v>5000</v>
      </c>
      <c r="E3113" s="10" t="s">
        <v>10</v>
      </c>
      <c r="F3113" s="10" t="s">
        <v>2311</v>
      </c>
      <c r="G3113" s="10" t="s">
        <v>12</v>
      </c>
      <c r="H3113" t="s">
        <v>17</v>
      </c>
      <c r="I3113" s="10" t="s">
        <v>14</v>
      </c>
      <c r="J3113" s="10" t="s">
        <v>1022</v>
      </c>
    </row>
    <row r="3114" spans="1:10" x14ac:dyDescent="0.3">
      <c r="A3114" s="10">
        <v>216823</v>
      </c>
      <c r="B3114" s="20">
        <v>45140</v>
      </c>
      <c r="C3114" s="10" t="s">
        <v>1261</v>
      </c>
      <c r="D3114" s="21">
        <v>5000</v>
      </c>
      <c r="E3114" s="10" t="s">
        <v>10</v>
      </c>
      <c r="F3114" s="10" t="s">
        <v>2311</v>
      </c>
      <c r="G3114" s="10" t="s">
        <v>12</v>
      </c>
      <c r="H3114" t="s">
        <v>13</v>
      </c>
      <c r="I3114" s="10" t="s">
        <v>14</v>
      </c>
      <c r="J3114" s="10" t="s">
        <v>209</v>
      </c>
    </row>
    <row r="3115" spans="1:10" x14ac:dyDescent="0.3">
      <c r="A3115" s="10">
        <v>216826</v>
      </c>
      <c r="B3115" s="20">
        <v>45140</v>
      </c>
      <c r="C3115" s="10" t="s">
        <v>546</v>
      </c>
      <c r="D3115" s="21">
        <v>10000</v>
      </c>
      <c r="E3115" s="10" t="s">
        <v>48</v>
      </c>
      <c r="F3115" s="10" t="s">
        <v>2311</v>
      </c>
      <c r="G3115" s="10" t="s">
        <v>12</v>
      </c>
      <c r="H3115" t="s">
        <v>17</v>
      </c>
      <c r="I3115" s="10" t="s">
        <v>14</v>
      </c>
      <c r="J3115" s="10" t="s">
        <v>1022</v>
      </c>
    </row>
    <row r="3116" spans="1:10" x14ac:dyDescent="0.3">
      <c r="A3116" s="10">
        <v>216849</v>
      </c>
      <c r="B3116" s="20">
        <v>45140</v>
      </c>
      <c r="C3116" s="10" t="s">
        <v>546</v>
      </c>
      <c r="D3116" s="21">
        <v>1500</v>
      </c>
      <c r="E3116" s="10" t="s">
        <v>10</v>
      </c>
      <c r="F3116" s="10" t="s">
        <v>2311</v>
      </c>
      <c r="G3116" s="10" t="s">
        <v>12</v>
      </c>
      <c r="H3116" t="s">
        <v>17</v>
      </c>
      <c r="I3116" s="10" t="s">
        <v>14</v>
      </c>
      <c r="J3116" s="10" t="s">
        <v>1262</v>
      </c>
    </row>
    <row r="3117" spans="1:10" x14ac:dyDescent="0.3">
      <c r="A3117" s="10">
        <v>216834</v>
      </c>
      <c r="B3117" s="20">
        <v>45140</v>
      </c>
      <c r="C3117" s="10" t="s">
        <v>515</v>
      </c>
      <c r="D3117" s="21">
        <v>20000</v>
      </c>
      <c r="E3117" s="10" t="s">
        <v>48</v>
      </c>
      <c r="F3117" s="10" t="s">
        <v>2311</v>
      </c>
      <c r="G3117" s="10" t="s">
        <v>12</v>
      </c>
      <c r="H3117" t="s">
        <v>17</v>
      </c>
      <c r="I3117" s="10" t="s">
        <v>14</v>
      </c>
      <c r="J3117" s="10" t="s">
        <v>473</v>
      </c>
    </row>
    <row r="3118" spans="1:10" x14ac:dyDescent="0.3">
      <c r="A3118" s="10">
        <v>216835</v>
      </c>
      <c r="B3118" s="20">
        <v>45140</v>
      </c>
      <c r="C3118" s="10" t="s">
        <v>515</v>
      </c>
      <c r="D3118" s="21">
        <v>20000</v>
      </c>
      <c r="E3118" s="10" t="s">
        <v>48</v>
      </c>
      <c r="F3118" s="10" t="s">
        <v>2311</v>
      </c>
      <c r="G3118" s="10" t="s">
        <v>12</v>
      </c>
      <c r="H3118" t="s">
        <v>17</v>
      </c>
      <c r="I3118" s="10" t="s">
        <v>14</v>
      </c>
      <c r="J3118" s="10" t="s">
        <v>489</v>
      </c>
    </row>
    <row r="3119" spans="1:10" x14ac:dyDescent="0.3">
      <c r="A3119" s="10">
        <v>216836</v>
      </c>
      <c r="B3119" s="20">
        <v>45140</v>
      </c>
      <c r="C3119" s="10" t="s">
        <v>515</v>
      </c>
      <c r="D3119" s="21">
        <v>20000</v>
      </c>
      <c r="E3119" s="10" t="s">
        <v>48</v>
      </c>
      <c r="F3119" s="10" t="s">
        <v>2311</v>
      </c>
      <c r="G3119" s="10" t="s">
        <v>12</v>
      </c>
      <c r="H3119" t="s">
        <v>17</v>
      </c>
      <c r="I3119" s="10" t="s">
        <v>14</v>
      </c>
      <c r="J3119" s="10" t="s">
        <v>1022</v>
      </c>
    </row>
    <row r="3120" spans="1:10" x14ac:dyDescent="0.3">
      <c r="A3120" s="10">
        <v>216846</v>
      </c>
      <c r="B3120" s="20">
        <v>45140</v>
      </c>
      <c r="C3120" s="10" t="s">
        <v>1223</v>
      </c>
      <c r="D3120" s="21">
        <v>50000</v>
      </c>
      <c r="E3120" s="10" t="s">
        <v>48</v>
      </c>
      <c r="F3120" s="10" t="s">
        <v>2311</v>
      </c>
      <c r="G3120" s="10" t="s">
        <v>12</v>
      </c>
      <c r="H3120" t="s">
        <v>17</v>
      </c>
      <c r="I3120" s="10" t="s">
        <v>14</v>
      </c>
      <c r="J3120" s="10" t="s">
        <v>209</v>
      </c>
    </row>
    <row r="3121" spans="1:10" x14ac:dyDescent="0.3">
      <c r="A3121" s="10">
        <v>216847</v>
      </c>
      <c r="B3121" s="20">
        <v>45140</v>
      </c>
      <c r="C3121" s="10" t="s">
        <v>1223</v>
      </c>
      <c r="D3121" s="21">
        <v>50000</v>
      </c>
      <c r="E3121" s="10" t="s">
        <v>48</v>
      </c>
      <c r="F3121" s="10" t="s">
        <v>2311</v>
      </c>
      <c r="G3121" s="10" t="s">
        <v>12</v>
      </c>
      <c r="H3121" t="s">
        <v>17</v>
      </c>
      <c r="I3121" s="10" t="s">
        <v>14</v>
      </c>
      <c r="J3121" s="10" t="s">
        <v>1022</v>
      </c>
    </row>
    <row r="3122" spans="1:10" x14ac:dyDescent="0.3">
      <c r="A3122" s="10">
        <v>216848</v>
      </c>
      <c r="B3122" s="20">
        <v>45140</v>
      </c>
      <c r="C3122" s="10" t="s">
        <v>546</v>
      </c>
      <c r="D3122" s="21">
        <v>1500</v>
      </c>
      <c r="E3122" s="10" t="s">
        <v>10</v>
      </c>
      <c r="F3122" s="10" t="s">
        <v>2311</v>
      </c>
      <c r="G3122" s="10" t="s">
        <v>12</v>
      </c>
      <c r="H3122" t="s">
        <v>17</v>
      </c>
      <c r="I3122" s="10" t="s">
        <v>14</v>
      </c>
      <c r="J3122" s="10" t="s">
        <v>1022</v>
      </c>
    </row>
    <row r="3123" spans="1:10" x14ac:dyDescent="0.3">
      <c r="A3123" s="10">
        <v>216850</v>
      </c>
      <c r="B3123" s="20">
        <v>45140</v>
      </c>
      <c r="C3123" s="10" t="s">
        <v>132</v>
      </c>
      <c r="D3123" s="21">
        <v>2000</v>
      </c>
      <c r="E3123" s="10" t="s">
        <v>10</v>
      </c>
      <c r="F3123" s="10" t="s">
        <v>2311</v>
      </c>
      <c r="G3123" s="10" t="s">
        <v>12</v>
      </c>
      <c r="H3123" t="s">
        <v>13</v>
      </c>
      <c r="I3123" s="10" t="s">
        <v>14</v>
      </c>
      <c r="J3123" s="10" t="s">
        <v>473</v>
      </c>
    </row>
    <row r="3124" spans="1:10" x14ac:dyDescent="0.3">
      <c r="A3124" s="10">
        <v>216851</v>
      </c>
      <c r="B3124" s="20">
        <v>45140</v>
      </c>
      <c r="C3124" s="10" t="s">
        <v>132</v>
      </c>
      <c r="D3124" s="21">
        <v>2000</v>
      </c>
      <c r="E3124" s="10" t="s">
        <v>10</v>
      </c>
      <c r="F3124" s="10" t="s">
        <v>2311</v>
      </c>
      <c r="G3124" s="10" t="s">
        <v>12</v>
      </c>
      <c r="H3124" t="s">
        <v>13</v>
      </c>
      <c r="I3124" s="10" t="s">
        <v>14</v>
      </c>
      <c r="J3124" s="10" t="s">
        <v>491</v>
      </c>
    </row>
    <row r="3125" spans="1:10" x14ac:dyDescent="0.3">
      <c r="A3125" s="10">
        <v>216827</v>
      </c>
      <c r="B3125" s="20">
        <v>45140</v>
      </c>
      <c r="C3125" s="10" t="s">
        <v>1346</v>
      </c>
      <c r="D3125" s="21">
        <v>5000</v>
      </c>
      <c r="E3125" s="10" t="s">
        <v>10</v>
      </c>
      <c r="F3125" s="10" t="s">
        <v>2309</v>
      </c>
      <c r="G3125" s="10" t="s">
        <v>12</v>
      </c>
      <c r="H3125" t="s">
        <v>17</v>
      </c>
      <c r="I3125" s="10" t="s">
        <v>14</v>
      </c>
      <c r="J3125" s="10" t="s">
        <v>972</v>
      </c>
    </row>
    <row r="3126" spans="1:10" x14ac:dyDescent="0.3">
      <c r="A3126" s="10">
        <v>216842</v>
      </c>
      <c r="B3126" s="20">
        <v>45140</v>
      </c>
      <c r="C3126" s="10" t="s">
        <v>1347</v>
      </c>
      <c r="D3126" s="21">
        <v>1500</v>
      </c>
      <c r="E3126" s="10" t="s">
        <v>10</v>
      </c>
      <c r="F3126" s="10" t="s">
        <v>2309</v>
      </c>
      <c r="G3126" s="10" t="s">
        <v>12</v>
      </c>
      <c r="H3126" t="s">
        <v>17</v>
      </c>
      <c r="I3126" s="10" t="s">
        <v>14</v>
      </c>
      <c r="J3126" s="10" t="s">
        <v>27</v>
      </c>
    </row>
    <row r="3127" spans="1:10" x14ac:dyDescent="0.3">
      <c r="A3127" s="10">
        <v>216824</v>
      </c>
      <c r="B3127" s="20">
        <v>45140</v>
      </c>
      <c r="C3127" s="10" t="s">
        <v>770</v>
      </c>
      <c r="D3127" s="21">
        <v>32000</v>
      </c>
      <c r="E3127" s="10" t="s">
        <v>48</v>
      </c>
      <c r="F3127" s="10" t="s">
        <v>2309</v>
      </c>
      <c r="G3127" s="10" t="s">
        <v>12</v>
      </c>
      <c r="H3127" t="s">
        <v>13</v>
      </c>
      <c r="I3127" s="10" t="s">
        <v>14</v>
      </c>
      <c r="J3127" s="10" t="s">
        <v>1335</v>
      </c>
    </row>
    <row r="3128" spans="1:10" x14ac:dyDescent="0.3">
      <c r="A3128" s="10">
        <v>216825</v>
      </c>
      <c r="B3128" s="20">
        <v>45140</v>
      </c>
      <c r="C3128" s="10" t="s">
        <v>770</v>
      </c>
      <c r="D3128" s="21">
        <v>31000</v>
      </c>
      <c r="E3128" s="10" t="s">
        <v>48</v>
      </c>
      <c r="F3128" s="10" t="s">
        <v>2309</v>
      </c>
      <c r="G3128" s="10" t="s">
        <v>12</v>
      </c>
      <c r="H3128" t="s">
        <v>13</v>
      </c>
      <c r="I3128" s="10" t="s">
        <v>14</v>
      </c>
      <c r="J3128" s="10" t="s">
        <v>771</v>
      </c>
    </row>
    <row r="3129" spans="1:10" x14ac:dyDescent="0.3">
      <c r="A3129" s="10">
        <v>216839</v>
      </c>
      <c r="B3129" s="20">
        <v>45140</v>
      </c>
      <c r="C3129" s="10" t="s">
        <v>618</v>
      </c>
      <c r="D3129" s="21">
        <v>4000</v>
      </c>
      <c r="E3129" s="10" t="s">
        <v>10</v>
      </c>
      <c r="F3129" s="10" t="s">
        <v>2309</v>
      </c>
      <c r="G3129" s="10" t="s">
        <v>12</v>
      </c>
      <c r="H3129" t="s">
        <v>17</v>
      </c>
      <c r="I3129" s="10" t="s">
        <v>14</v>
      </c>
      <c r="J3129" s="10" t="s">
        <v>972</v>
      </c>
    </row>
    <row r="3130" spans="1:10" x14ac:dyDescent="0.3">
      <c r="A3130" s="10">
        <v>216831</v>
      </c>
      <c r="B3130" s="20">
        <v>45140</v>
      </c>
      <c r="C3130" s="10" t="s">
        <v>1348</v>
      </c>
      <c r="D3130" s="21">
        <v>1000</v>
      </c>
      <c r="E3130" s="10" t="s">
        <v>10</v>
      </c>
      <c r="F3130" s="10" t="s">
        <v>2309</v>
      </c>
      <c r="G3130" s="10" t="s">
        <v>12</v>
      </c>
      <c r="H3130" t="s">
        <v>13</v>
      </c>
      <c r="I3130" s="10" t="s">
        <v>14</v>
      </c>
      <c r="J3130" s="10" t="s">
        <v>149</v>
      </c>
    </row>
    <row r="3131" spans="1:10" x14ac:dyDescent="0.3">
      <c r="A3131" s="10">
        <v>216828</v>
      </c>
      <c r="B3131" s="20">
        <v>45140</v>
      </c>
      <c r="C3131" s="10" t="s">
        <v>1350</v>
      </c>
      <c r="D3131" s="21">
        <v>5000</v>
      </c>
      <c r="E3131" s="10" t="s">
        <v>48</v>
      </c>
      <c r="F3131" s="10" t="s">
        <v>2309</v>
      </c>
      <c r="G3131" s="10" t="s">
        <v>12</v>
      </c>
      <c r="H3131" t="s">
        <v>17</v>
      </c>
      <c r="I3131" s="10" t="s">
        <v>14</v>
      </c>
      <c r="J3131" s="10" t="s">
        <v>249</v>
      </c>
    </row>
    <row r="3132" spans="1:10" x14ac:dyDescent="0.3">
      <c r="A3132" s="10">
        <v>216829</v>
      </c>
      <c r="B3132" s="20">
        <v>45140</v>
      </c>
      <c r="C3132" s="10" t="s">
        <v>1350</v>
      </c>
      <c r="D3132" s="21">
        <v>1000</v>
      </c>
      <c r="E3132" s="10" t="s">
        <v>10</v>
      </c>
      <c r="F3132" s="10" t="s">
        <v>2309</v>
      </c>
      <c r="G3132" s="10" t="s">
        <v>12</v>
      </c>
      <c r="H3132" t="s">
        <v>13</v>
      </c>
      <c r="I3132" s="10" t="s">
        <v>14</v>
      </c>
      <c r="J3132" s="10" t="s">
        <v>249</v>
      </c>
    </row>
    <row r="3133" spans="1:10" x14ac:dyDescent="0.3">
      <c r="A3133" s="10">
        <v>216845</v>
      </c>
      <c r="B3133" s="20">
        <v>45140</v>
      </c>
      <c r="C3133" s="10" t="s">
        <v>1347</v>
      </c>
      <c r="D3133" s="21">
        <v>2000</v>
      </c>
      <c r="E3133" s="10" t="s">
        <v>10</v>
      </c>
      <c r="F3133" s="10" t="s">
        <v>2309</v>
      </c>
      <c r="G3133" s="10" t="s">
        <v>12</v>
      </c>
      <c r="H3133" t="s">
        <v>17</v>
      </c>
      <c r="I3133" s="10" t="s">
        <v>14</v>
      </c>
      <c r="J3133" s="10" t="s">
        <v>972</v>
      </c>
    </row>
    <row r="3134" spans="1:10" x14ac:dyDescent="0.3">
      <c r="A3134" s="10">
        <v>216830</v>
      </c>
      <c r="B3134" s="20">
        <v>45140</v>
      </c>
      <c r="C3134" s="10" t="s">
        <v>1351</v>
      </c>
      <c r="D3134" s="21">
        <v>75000</v>
      </c>
      <c r="E3134" s="10" t="s">
        <v>48</v>
      </c>
      <c r="F3134" s="10" t="s">
        <v>2309</v>
      </c>
      <c r="G3134" s="10" t="s">
        <v>12</v>
      </c>
      <c r="H3134" t="s">
        <v>17</v>
      </c>
      <c r="I3134" s="10" t="s">
        <v>14</v>
      </c>
      <c r="J3134" s="10" t="s">
        <v>409</v>
      </c>
    </row>
    <row r="3135" spans="1:10" x14ac:dyDescent="0.3">
      <c r="A3135" s="10">
        <v>216844</v>
      </c>
      <c r="B3135" s="20">
        <v>45140</v>
      </c>
      <c r="C3135" s="10" t="s">
        <v>1347</v>
      </c>
      <c r="D3135" s="21">
        <v>1500</v>
      </c>
      <c r="E3135" s="10" t="s">
        <v>10</v>
      </c>
      <c r="F3135" s="10" t="s">
        <v>2309</v>
      </c>
      <c r="G3135" s="10" t="s">
        <v>12</v>
      </c>
      <c r="H3135" t="s">
        <v>17</v>
      </c>
      <c r="I3135" s="10" t="s">
        <v>14</v>
      </c>
      <c r="J3135" s="10" t="s">
        <v>249</v>
      </c>
    </row>
    <row r="3136" spans="1:10" x14ac:dyDescent="0.3">
      <c r="A3136" s="10">
        <v>216852</v>
      </c>
      <c r="B3136" s="20">
        <v>45140</v>
      </c>
      <c r="C3136" s="10" t="s">
        <v>1498</v>
      </c>
      <c r="D3136" s="21">
        <v>5000</v>
      </c>
      <c r="E3136" s="10" t="s">
        <v>10</v>
      </c>
      <c r="F3136" s="10" t="s">
        <v>2308</v>
      </c>
      <c r="G3136" s="10" t="s">
        <v>12</v>
      </c>
      <c r="H3136" t="s">
        <v>17</v>
      </c>
      <c r="I3136" s="10" t="s">
        <v>14</v>
      </c>
      <c r="J3136" s="10" t="s">
        <v>905</v>
      </c>
    </row>
    <row r="3137" spans="1:10" x14ac:dyDescent="0.3">
      <c r="A3137" s="10">
        <v>216853</v>
      </c>
      <c r="B3137" s="20">
        <v>45140</v>
      </c>
      <c r="C3137" s="10" t="s">
        <v>1498</v>
      </c>
      <c r="D3137" s="21">
        <v>2000</v>
      </c>
      <c r="E3137" s="10" t="s">
        <v>10</v>
      </c>
      <c r="F3137" s="10" t="s">
        <v>2308</v>
      </c>
      <c r="G3137" s="10" t="s">
        <v>12</v>
      </c>
      <c r="H3137" t="s">
        <v>17</v>
      </c>
      <c r="I3137" s="10" t="s">
        <v>14</v>
      </c>
      <c r="J3137" s="10" t="s">
        <v>42</v>
      </c>
    </row>
    <row r="3138" spans="1:10" x14ac:dyDescent="0.3">
      <c r="A3138" s="10">
        <v>216854</v>
      </c>
      <c r="B3138" s="20">
        <v>45140</v>
      </c>
      <c r="C3138" s="10" t="s">
        <v>1498</v>
      </c>
      <c r="D3138" s="21">
        <v>2000</v>
      </c>
      <c r="E3138" s="10" t="s">
        <v>10</v>
      </c>
      <c r="F3138" s="10" t="s">
        <v>2308</v>
      </c>
      <c r="G3138" s="10" t="s">
        <v>12</v>
      </c>
      <c r="H3138" t="s">
        <v>17</v>
      </c>
      <c r="I3138" s="10" t="s">
        <v>14</v>
      </c>
      <c r="J3138" s="10" t="s">
        <v>221</v>
      </c>
    </row>
    <row r="3139" spans="1:10" x14ac:dyDescent="0.3">
      <c r="A3139" s="10">
        <v>216922</v>
      </c>
      <c r="B3139" s="20">
        <v>45141</v>
      </c>
      <c r="C3139" s="10" t="s">
        <v>975</v>
      </c>
      <c r="D3139" s="21">
        <v>10000</v>
      </c>
      <c r="E3139" s="10" t="s">
        <v>10</v>
      </c>
      <c r="F3139" s="10" t="s">
        <v>2307</v>
      </c>
      <c r="G3139" s="10" t="s">
        <v>12</v>
      </c>
      <c r="H3139" t="s">
        <v>17</v>
      </c>
      <c r="I3139" s="10" t="s">
        <v>14</v>
      </c>
      <c r="J3139" s="10" t="s">
        <v>101</v>
      </c>
    </row>
    <row r="3140" spans="1:10" x14ac:dyDescent="0.3">
      <c r="A3140" s="10">
        <v>216920</v>
      </c>
      <c r="B3140" s="20">
        <v>45141</v>
      </c>
      <c r="C3140" s="10" t="s">
        <v>975</v>
      </c>
      <c r="D3140" s="21">
        <v>5000</v>
      </c>
      <c r="E3140" s="10" t="s">
        <v>10</v>
      </c>
      <c r="F3140" s="10" t="s">
        <v>2307</v>
      </c>
      <c r="G3140" s="10" t="s">
        <v>12</v>
      </c>
      <c r="H3140" t="s">
        <v>17</v>
      </c>
      <c r="I3140" s="10" t="s">
        <v>14</v>
      </c>
      <c r="J3140" s="10" t="s">
        <v>971</v>
      </c>
    </row>
    <row r="3141" spans="1:10" x14ac:dyDescent="0.3">
      <c r="A3141" s="10">
        <v>216921</v>
      </c>
      <c r="B3141" s="20">
        <v>45141</v>
      </c>
      <c r="C3141" s="10" t="s">
        <v>975</v>
      </c>
      <c r="D3141" s="21">
        <v>5000</v>
      </c>
      <c r="E3141" s="10" t="s">
        <v>10</v>
      </c>
      <c r="F3141" s="10" t="s">
        <v>2307</v>
      </c>
      <c r="G3141" s="10" t="s">
        <v>12</v>
      </c>
      <c r="H3141" t="s">
        <v>17</v>
      </c>
      <c r="I3141" s="10" t="s">
        <v>14</v>
      </c>
      <c r="J3141" s="10" t="s">
        <v>27</v>
      </c>
    </row>
    <row r="3142" spans="1:10" x14ac:dyDescent="0.3">
      <c r="A3142" s="10">
        <v>216875</v>
      </c>
      <c r="B3142" s="20">
        <v>45141</v>
      </c>
      <c r="C3142" s="10" t="s">
        <v>172</v>
      </c>
      <c r="D3142" s="21">
        <v>50000</v>
      </c>
      <c r="E3142" s="10" t="s">
        <v>48</v>
      </c>
      <c r="F3142" s="10" t="s">
        <v>2307</v>
      </c>
      <c r="G3142" s="10" t="s">
        <v>12</v>
      </c>
      <c r="H3142" t="s">
        <v>17</v>
      </c>
      <c r="I3142" s="10" t="s">
        <v>14</v>
      </c>
      <c r="J3142" s="10" t="s">
        <v>976</v>
      </c>
    </row>
    <row r="3143" spans="1:10" x14ac:dyDescent="0.3">
      <c r="A3143" s="10">
        <v>216863</v>
      </c>
      <c r="B3143" s="20">
        <v>45141</v>
      </c>
      <c r="C3143" s="10" t="s">
        <v>1136</v>
      </c>
      <c r="D3143" s="21">
        <v>15000</v>
      </c>
      <c r="E3143" s="10" t="s">
        <v>48</v>
      </c>
      <c r="F3143" s="10" t="s">
        <v>2318</v>
      </c>
      <c r="G3143" s="10" t="s">
        <v>12</v>
      </c>
      <c r="H3143" t="s">
        <v>17</v>
      </c>
      <c r="I3143" s="10" t="s">
        <v>14</v>
      </c>
      <c r="J3143" s="10" t="s">
        <v>246</v>
      </c>
    </row>
    <row r="3144" spans="1:10" x14ac:dyDescent="0.3">
      <c r="A3144" s="10">
        <v>216864</v>
      </c>
      <c r="B3144" s="20">
        <v>45141</v>
      </c>
      <c r="C3144" s="10" t="s">
        <v>1137</v>
      </c>
      <c r="D3144" s="21">
        <v>55000</v>
      </c>
      <c r="E3144" s="10" t="s">
        <v>48</v>
      </c>
      <c r="F3144" s="10" t="s">
        <v>2318</v>
      </c>
      <c r="G3144" s="10" t="s">
        <v>12</v>
      </c>
      <c r="H3144" t="s">
        <v>13</v>
      </c>
      <c r="I3144" s="10" t="s">
        <v>14</v>
      </c>
      <c r="J3144" s="10" t="s">
        <v>246</v>
      </c>
    </row>
    <row r="3145" spans="1:10" x14ac:dyDescent="0.3">
      <c r="A3145" s="10">
        <v>216865</v>
      </c>
      <c r="B3145" s="20">
        <v>45141</v>
      </c>
      <c r="C3145" s="10" t="s">
        <v>1138</v>
      </c>
      <c r="D3145" s="21">
        <v>10000</v>
      </c>
      <c r="E3145" s="10" t="s">
        <v>48</v>
      </c>
      <c r="F3145" s="10" t="s">
        <v>2318</v>
      </c>
      <c r="G3145" s="10" t="s">
        <v>12</v>
      </c>
      <c r="H3145" t="s">
        <v>17</v>
      </c>
      <c r="I3145" s="10" t="s">
        <v>14</v>
      </c>
      <c r="J3145" s="10" t="s">
        <v>36</v>
      </c>
    </row>
    <row r="3146" spans="1:10" x14ac:dyDescent="0.3">
      <c r="A3146" s="10">
        <v>216866</v>
      </c>
      <c r="B3146" s="20">
        <v>45141</v>
      </c>
      <c r="C3146" s="10" t="s">
        <v>1138</v>
      </c>
      <c r="D3146" s="21">
        <v>5000</v>
      </c>
      <c r="E3146" s="10" t="s">
        <v>10</v>
      </c>
      <c r="F3146" s="10" t="s">
        <v>2318</v>
      </c>
      <c r="G3146" s="10" t="s">
        <v>12</v>
      </c>
      <c r="H3146" t="s">
        <v>17</v>
      </c>
      <c r="I3146" s="10" t="s">
        <v>14</v>
      </c>
      <c r="J3146" s="10" t="s">
        <v>246</v>
      </c>
    </row>
    <row r="3147" spans="1:10" x14ac:dyDescent="0.3">
      <c r="A3147" s="10">
        <v>216868</v>
      </c>
      <c r="B3147" s="20">
        <v>45141</v>
      </c>
      <c r="C3147" s="10" t="s">
        <v>439</v>
      </c>
      <c r="D3147" s="21">
        <v>5000</v>
      </c>
      <c r="E3147" s="10" t="s">
        <v>48</v>
      </c>
      <c r="F3147" s="10" t="s">
        <v>2329</v>
      </c>
      <c r="G3147" s="10" t="s">
        <v>12</v>
      </c>
      <c r="H3147" t="s">
        <v>17</v>
      </c>
      <c r="I3147" s="10" t="s">
        <v>14</v>
      </c>
      <c r="J3147" s="10" t="s">
        <v>1022</v>
      </c>
    </row>
    <row r="3148" spans="1:10" x14ac:dyDescent="0.3">
      <c r="A3148" s="10">
        <v>216867</v>
      </c>
      <c r="B3148" s="20">
        <v>45141</v>
      </c>
      <c r="C3148" s="10" t="s">
        <v>1177</v>
      </c>
      <c r="D3148" s="21">
        <v>30000</v>
      </c>
      <c r="E3148" s="10" t="s">
        <v>48</v>
      </c>
      <c r="F3148" s="10" t="s">
        <v>2329</v>
      </c>
      <c r="G3148" s="10" t="s">
        <v>12</v>
      </c>
      <c r="H3148" t="s">
        <v>17</v>
      </c>
      <c r="I3148" s="10" t="s">
        <v>14</v>
      </c>
      <c r="J3148" s="10" t="s">
        <v>409</v>
      </c>
    </row>
    <row r="3149" spans="1:10" x14ac:dyDescent="0.3">
      <c r="A3149" s="10">
        <v>216878</v>
      </c>
      <c r="B3149" s="20">
        <v>45141</v>
      </c>
      <c r="C3149" s="10" t="s">
        <v>1178</v>
      </c>
      <c r="D3149" s="21">
        <v>2000</v>
      </c>
      <c r="E3149" s="10" t="s">
        <v>10</v>
      </c>
      <c r="F3149" s="10" t="s">
        <v>2329</v>
      </c>
      <c r="G3149" s="10" t="s">
        <v>12</v>
      </c>
      <c r="H3149" t="s">
        <v>17</v>
      </c>
      <c r="I3149" s="10" t="s">
        <v>14</v>
      </c>
      <c r="J3149" s="10" t="s">
        <v>1170</v>
      </c>
    </row>
    <row r="3150" spans="1:10" x14ac:dyDescent="0.3">
      <c r="A3150" s="10">
        <v>216873</v>
      </c>
      <c r="B3150" s="20">
        <v>45141</v>
      </c>
      <c r="C3150" s="10" t="s">
        <v>606</v>
      </c>
      <c r="D3150" s="21">
        <v>1000</v>
      </c>
      <c r="E3150" s="10" t="s">
        <v>10</v>
      </c>
      <c r="F3150" s="10" t="s">
        <v>2311</v>
      </c>
      <c r="G3150" s="10" t="s">
        <v>12</v>
      </c>
      <c r="H3150" t="s">
        <v>17</v>
      </c>
      <c r="I3150" s="10" t="s">
        <v>14</v>
      </c>
      <c r="J3150" s="10" t="s">
        <v>473</v>
      </c>
    </row>
    <row r="3151" spans="1:10" x14ac:dyDescent="0.3">
      <c r="A3151" s="10">
        <v>216874</v>
      </c>
      <c r="B3151" s="20">
        <v>45141</v>
      </c>
      <c r="C3151" s="10" t="s">
        <v>606</v>
      </c>
      <c r="D3151" s="21">
        <v>1000</v>
      </c>
      <c r="E3151" s="10" t="s">
        <v>10</v>
      </c>
      <c r="F3151" s="10" t="s">
        <v>2311</v>
      </c>
      <c r="G3151" s="10" t="s">
        <v>12</v>
      </c>
      <c r="H3151" t="s">
        <v>17</v>
      </c>
      <c r="I3151" s="10" t="s">
        <v>14</v>
      </c>
      <c r="J3151" s="10" t="s">
        <v>1022</v>
      </c>
    </row>
    <row r="3152" spans="1:10" x14ac:dyDescent="0.3">
      <c r="A3152" s="10">
        <v>216876</v>
      </c>
      <c r="B3152" s="20">
        <v>45141</v>
      </c>
      <c r="C3152" s="10" t="s">
        <v>1257</v>
      </c>
      <c r="D3152" s="21">
        <v>2000</v>
      </c>
      <c r="E3152" s="10" t="s">
        <v>10</v>
      </c>
      <c r="F3152" s="10" t="s">
        <v>2311</v>
      </c>
      <c r="G3152" s="10" t="s">
        <v>12</v>
      </c>
      <c r="H3152" t="s">
        <v>17</v>
      </c>
      <c r="I3152" s="10" t="s">
        <v>14</v>
      </c>
      <c r="J3152" s="10" t="s">
        <v>486</v>
      </c>
    </row>
    <row r="3153" spans="1:10" x14ac:dyDescent="0.3">
      <c r="A3153" s="10">
        <v>216877</v>
      </c>
      <c r="B3153" s="20">
        <v>45141</v>
      </c>
      <c r="C3153" s="10" t="s">
        <v>1257</v>
      </c>
      <c r="D3153" s="21">
        <v>2000</v>
      </c>
      <c r="E3153" s="10" t="s">
        <v>10</v>
      </c>
      <c r="F3153" s="10" t="s">
        <v>2311</v>
      </c>
      <c r="G3153" s="10" t="s">
        <v>12</v>
      </c>
      <c r="H3153" t="s">
        <v>17</v>
      </c>
      <c r="I3153" s="10" t="s">
        <v>14</v>
      </c>
      <c r="J3153" s="10" t="s">
        <v>1258</v>
      </c>
    </row>
    <row r="3154" spans="1:10" x14ac:dyDescent="0.3">
      <c r="A3154" s="10">
        <v>216859</v>
      </c>
      <c r="B3154" s="20">
        <v>45141</v>
      </c>
      <c r="C3154" s="10" t="s">
        <v>610</v>
      </c>
      <c r="D3154" s="21">
        <v>3000</v>
      </c>
      <c r="E3154" s="10" t="s">
        <v>10</v>
      </c>
      <c r="F3154" s="10" t="s">
        <v>2311</v>
      </c>
      <c r="G3154" s="10" t="s">
        <v>12</v>
      </c>
      <c r="H3154" t="s">
        <v>17</v>
      </c>
      <c r="I3154" s="10" t="s">
        <v>14</v>
      </c>
      <c r="J3154" s="10" t="s">
        <v>1022</v>
      </c>
    </row>
    <row r="3155" spans="1:10" x14ac:dyDescent="0.3">
      <c r="A3155" s="10">
        <v>216860</v>
      </c>
      <c r="B3155" s="20">
        <v>45141</v>
      </c>
      <c r="C3155" s="10" t="s">
        <v>610</v>
      </c>
      <c r="D3155" s="21">
        <v>2000</v>
      </c>
      <c r="E3155" s="10" t="s">
        <v>10</v>
      </c>
      <c r="F3155" s="10" t="s">
        <v>2311</v>
      </c>
      <c r="G3155" s="10" t="s">
        <v>12</v>
      </c>
      <c r="H3155" t="s">
        <v>19</v>
      </c>
      <c r="I3155" s="10" t="s">
        <v>14</v>
      </c>
      <c r="J3155" s="10" t="s">
        <v>399</v>
      </c>
    </row>
    <row r="3156" spans="1:10" x14ac:dyDescent="0.3">
      <c r="A3156" s="10">
        <v>216861</v>
      </c>
      <c r="B3156" s="20">
        <v>45141</v>
      </c>
      <c r="C3156" s="10" t="s">
        <v>610</v>
      </c>
      <c r="D3156" s="21">
        <v>1500</v>
      </c>
      <c r="E3156" s="10" t="s">
        <v>10</v>
      </c>
      <c r="F3156" s="10" t="s">
        <v>2311</v>
      </c>
      <c r="G3156" s="10" t="s">
        <v>12</v>
      </c>
      <c r="H3156" t="s">
        <v>19</v>
      </c>
      <c r="I3156" s="10" t="s">
        <v>14</v>
      </c>
      <c r="J3156" s="10" t="s">
        <v>486</v>
      </c>
    </row>
    <row r="3157" spans="1:10" x14ac:dyDescent="0.3">
      <c r="A3157" s="10">
        <v>216862</v>
      </c>
      <c r="B3157" s="20">
        <v>45141</v>
      </c>
      <c r="C3157" s="10" t="s">
        <v>1263</v>
      </c>
      <c r="D3157" s="21">
        <v>3000</v>
      </c>
      <c r="E3157" s="10" t="s">
        <v>10</v>
      </c>
      <c r="F3157" s="10" t="s">
        <v>2311</v>
      </c>
      <c r="G3157" s="10" t="s">
        <v>12</v>
      </c>
      <c r="H3157" t="s">
        <v>19</v>
      </c>
      <c r="I3157" s="10" t="s">
        <v>14</v>
      </c>
      <c r="J3157" s="10" t="s">
        <v>399</v>
      </c>
    </row>
    <row r="3158" spans="1:10" x14ac:dyDescent="0.3">
      <c r="A3158" s="10">
        <v>216872</v>
      </c>
      <c r="B3158" s="20">
        <v>45141</v>
      </c>
      <c r="C3158" s="10" t="s">
        <v>674</v>
      </c>
      <c r="D3158" s="21">
        <v>10000</v>
      </c>
      <c r="E3158" s="10" t="s">
        <v>10</v>
      </c>
      <c r="F3158" s="10" t="s">
        <v>2309</v>
      </c>
      <c r="G3158" s="10" t="s">
        <v>12</v>
      </c>
      <c r="H3158" t="s">
        <v>17</v>
      </c>
      <c r="I3158" s="10" t="s">
        <v>14</v>
      </c>
      <c r="J3158" s="10" t="s">
        <v>617</v>
      </c>
    </row>
    <row r="3159" spans="1:10" x14ac:dyDescent="0.3">
      <c r="A3159" s="10">
        <v>216869</v>
      </c>
      <c r="B3159" s="20">
        <v>45141</v>
      </c>
      <c r="C3159" s="10" t="s">
        <v>674</v>
      </c>
      <c r="D3159" s="21">
        <v>10000</v>
      </c>
      <c r="E3159" s="10" t="s">
        <v>10</v>
      </c>
      <c r="F3159" s="10" t="s">
        <v>2309</v>
      </c>
      <c r="G3159" s="10" t="s">
        <v>12</v>
      </c>
      <c r="H3159" t="s">
        <v>17</v>
      </c>
      <c r="I3159" s="10" t="s">
        <v>14</v>
      </c>
      <c r="J3159" s="10" t="s">
        <v>85</v>
      </c>
    </row>
    <row r="3160" spans="1:10" x14ac:dyDescent="0.3">
      <c r="A3160" s="10">
        <v>216870</v>
      </c>
      <c r="B3160" s="20">
        <v>45141</v>
      </c>
      <c r="C3160" s="10" t="s">
        <v>674</v>
      </c>
      <c r="D3160" s="21">
        <v>15000</v>
      </c>
      <c r="E3160" s="10" t="s">
        <v>10</v>
      </c>
      <c r="F3160" s="10" t="s">
        <v>2309</v>
      </c>
      <c r="G3160" s="10" t="s">
        <v>12</v>
      </c>
      <c r="H3160" t="s">
        <v>17</v>
      </c>
      <c r="I3160" s="10" t="s">
        <v>14</v>
      </c>
      <c r="J3160" s="10" t="s">
        <v>771</v>
      </c>
    </row>
    <row r="3161" spans="1:10" x14ac:dyDescent="0.3">
      <c r="A3161" s="10">
        <v>216871</v>
      </c>
      <c r="B3161" s="20">
        <v>45141</v>
      </c>
      <c r="C3161" s="10" t="s">
        <v>674</v>
      </c>
      <c r="D3161" s="21">
        <v>15000</v>
      </c>
      <c r="E3161" s="10" t="s">
        <v>10</v>
      </c>
      <c r="F3161" s="10" t="s">
        <v>2309</v>
      </c>
      <c r="G3161" s="10" t="s">
        <v>12</v>
      </c>
      <c r="H3161" t="s">
        <v>17</v>
      </c>
      <c r="I3161" s="10" t="s">
        <v>14</v>
      </c>
      <c r="J3161" s="10" t="s">
        <v>1304</v>
      </c>
    </row>
    <row r="3162" spans="1:10" x14ac:dyDescent="0.3">
      <c r="A3162" s="10">
        <v>216857</v>
      </c>
      <c r="B3162" s="20">
        <v>45141</v>
      </c>
      <c r="C3162" s="10" t="s">
        <v>1454</v>
      </c>
      <c r="D3162" s="21">
        <v>2500</v>
      </c>
      <c r="E3162" s="10" t="s">
        <v>10</v>
      </c>
      <c r="F3162" s="10" t="s">
        <v>2317</v>
      </c>
      <c r="G3162" s="10" t="s">
        <v>12</v>
      </c>
      <c r="H3162" t="s">
        <v>17</v>
      </c>
      <c r="I3162" s="10" t="s">
        <v>14</v>
      </c>
      <c r="J3162" s="10" t="s">
        <v>814</v>
      </c>
    </row>
    <row r="3163" spans="1:10" x14ac:dyDescent="0.3">
      <c r="A3163" s="10">
        <v>216858</v>
      </c>
      <c r="B3163" s="20">
        <v>45141</v>
      </c>
      <c r="C3163" s="10" t="s">
        <v>1454</v>
      </c>
      <c r="D3163" s="21">
        <v>2500</v>
      </c>
      <c r="E3163" s="10" t="s">
        <v>10</v>
      </c>
      <c r="F3163" s="10" t="s">
        <v>2317</v>
      </c>
      <c r="G3163" s="10" t="s">
        <v>12</v>
      </c>
      <c r="H3163" t="s">
        <v>17</v>
      </c>
      <c r="I3163" s="10" t="s">
        <v>14</v>
      </c>
      <c r="J3163" s="10" t="s">
        <v>117</v>
      </c>
    </row>
    <row r="3164" spans="1:10" x14ac:dyDescent="0.3">
      <c r="A3164" s="10">
        <v>216890</v>
      </c>
      <c r="B3164" s="20">
        <v>45142</v>
      </c>
      <c r="C3164" s="10" t="s">
        <v>977</v>
      </c>
      <c r="D3164" s="21">
        <v>4000</v>
      </c>
      <c r="E3164" s="10" t="s">
        <v>10</v>
      </c>
      <c r="F3164" s="10" t="s">
        <v>2307</v>
      </c>
      <c r="G3164" s="10" t="s">
        <v>12</v>
      </c>
      <c r="H3164" t="s">
        <v>17</v>
      </c>
      <c r="I3164" s="10" t="s">
        <v>14</v>
      </c>
      <c r="J3164" s="10" t="s">
        <v>978</v>
      </c>
    </row>
    <row r="3165" spans="1:10" x14ac:dyDescent="0.3">
      <c r="A3165" s="10">
        <v>216891</v>
      </c>
      <c r="B3165" s="20">
        <v>45142</v>
      </c>
      <c r="C3165" s="10" t="s">
        <v>977</v>
      </c>
      <c r="D3165" s="21">
        <v>3000</v>
      </c>
      <c r="E3165" s="10" t="s">
        <v>10</v>
      </c>
      <c r="F3165" s="10" t="s">
        <v>2307</v>
      </c>
      <c r="G3165" s="10" t="s">
        <v>12</v>
      </c>
      <c r="H3165" t="s">
        <v>17</v>
      </c>
      <c r="I3165" s="10" t="s">
        <v>14</v>
      </c>
      <c r="J3165" s="10" t="s">
        <v>80</v>
      </c>
    </row>
    <row r="3166" spans="1:10" x14ac:dyDescent="0.3">
      <c r="A3166" s="10">
        <v>216892</v>
      </c>
      <c r="B3166" s="20">
        <v>45142</v>
      </c>
      <c r="C3166" s="10" t="s">
        <v>977</v>
      </c>
      <c r="D3166" s="21">
        <v>3000</v>
      </c>
      <c r="E3166" s="10" t="s">
        <v>10</v>
      </c>
      <c r="F3166" s="10" t="s">
        <v>2307</v>
      </c>
      <c r="G3166" s="10" t="s">
        <v>12</v>
      </c>
      <c r="H3166" t="s">
        <v>17</v>
      </c>
      <c r="I3166" s="10" t="s">
        <v>14</v>
      </c>
      <c r="J3166" s="10" t="s">
        <v>174</v>
      </c>
    </row>
    <row r="3167" spans="1:10" x14ac:dyDescent="0.3">
      <c r="A3167" s="10">
        <v>216896</v>
      </c>
      <c r="B3167" s="20">
        <v>45142</v>
      </c>
      <c r="C3167" s="10" t="s">
        <v>87</v>
      </c>
      <c r="D3167" s="21">
        <v>20000</v>
      </c>
      <c r="E3167" s="10" t="s">
        <v>48</v>
      </c>
      <c r="F3167" s="10" t="s">
        <v>2307</v>
      </c>
      <c r="G3167" s="10" t="s">
        <v>12</v>
      </c>
      <c r="H3167" t="s">
        <v>17</v>
      </c>
      <c r="I3167" s="10" t="s">
        <v>14</v>
      </c>
      <c r="J3167" s="10" t="s">
        <v>972</v>
      </c>
    </row>
    <row r="3168" spans="1:10" x14ac:dyDescent="0.3">
      <c r="A3168" s="10">
        <v>216897</v>
      </c>
      <c r="B3168" s="20">
        <v>45142</v>
      </c>
      <c r="C3168" s="10" t="s">
        <v>87</v>
      </c>
      <c r="D3168" s="21">
        <v>30000</v>
      </c>
      <c r="E3168" s="10" t="s">
        <v>48</v>
      </c>
      <c r="F3168" s="10" t="s">
        <v>2307</v>
      </c>
      <c r="G3168" s="10" t="s">
        <v>12</v>
      </c>
      <c r="H3168" t="s">
        <v>17</v>
      </c>
      <c r="I3168" s="10" t="s">
        <v>14</v>
      </c>
      <c r="J3168" s="10" t="s">
        <v>22</v>
      </c>
    </row>
    <row r="3169" spans="1:10" x14ac:dyDescent="0.3">
      <c r="A3169" s="10">
        <v>216898</v>
      </c>
      <c r="B3169" s="20">
        <v>45142</v>
      </c>
      <c r="C3169" s="10" t="s">
        <v>87</v>
      </c>
      <c r="D3169" s="21">
        <v>50000</v>
      </c>
      <c r="E3169" s="10" t="s">
        <v>48</v>
      </c>
      <c r="F3169" s="10" t="s">
        <v>2307</v>
      </c>
      <c r="G3169" s="10" t="s">
        <v>12</v>
      </c>
      <c r="H3169" t="s">
        <v>17</v>
      </c>
      <c r="I3169" s="10" t="s">
        <v>14</v>
      </c>
      <c r="J3169" s="10" t="s">
        <v>978</v>
      </c>
    </row>
    <row r="3170" spans="1:10" x14ac:dyDescent="0.3">
      <c r="A3170" s="10">
        <v>216918</v>
      </c>
      <c r="B3170" s="20">
        <v>45142</v>
      </c>
      <c r="C3170" s="10" t="s">
        <v>979</v>
      </c>
      <c r="D3170" s="21">
        <v>2500</v>
      </c>
      <c r="E3170" s="10" t="s">
        <v>10</v>
      </c>
      <c r="F3170" s="10" t="s">
        <v>2307</v>
      </c>
      <c r="G3170" s="10" t="s">
        <v>12</v>
      </c>
      <c r="H3170" t="s">
        <v>17</v>
      </c>
      <c r="I3170" s="10" t="s">
        <v>14</v>
      </c>
      <c r="J3170" s="10" t="s">
        <v>980</v>
      </c>
    </row>
    <row r="3171" spans="1:10" x14ac:dyDescent="0.3">
      <c r="A3171" s="10">
        <v>216912</v>
      </c>
      <c r="B3171" s="20">
        <v>45142</v>
      </c>
      <c r="C3171" s="10" t="s">
        <v>981</v>
      </c>
      <c r="D3171" s="21">
        <v>10000</v>
      </c>
      <c r="E3171" s="10" t="s">
        <v>10</v>
      </c>
      <c r="F3171" s="10" t="s">
        <v>2307</v>
      </c>
      <c r="G3171" s="10" t="s">
        <v>12</v>
      </c>
      <c r="H3171" t="s">
        <v>17</v>
      </c>
      <c r="I3171" s="10" t="s">
        <v>14</v>
      </c>
      <c r="J3171" s="10" t="s">
        <v>982</v>
      </c>
    </row>
    <row r="3172" spans="1:10" x14ac:dyDescent="0.3">
      <c r="A3172" s="10">
        <v>216913</v>
      </c>
      <c r="B3172" s="20">
        <v>45142</v>
      </c>
      <c r="C3172" s="10" t="s">
        <v>87</v>
      </c>
      <c r="D3172" s="21">
        <v>10000</v>
      </c>
      <c r="E3172" s="10" t="s">
        <v>10</v>
      </c>
      <c r="F3172" s="10" t="s">
        <v>2307</v>
      </c>
      <c r="G3172" s="10" t="s">
        <v>12</v>
      </c>
      <c r="H3172" t="s">
        <v>17</v>
      </c>
      <c r="I3172" s="10" t="s">
        <v>14</v>
      </c>
      <c r="J3172" s="10" t="s">
        <v>982</v>
      </c>
    </row>
    <row r="3173" spans="1:10" x14ac:dyDescent="0.3">
      <c r="A3173" s="10">
        <v>216893</v>
      </c>
      <c r="B3173" s="20">
        <v>45142</v>
      </c>
      <c r="C3173" s="10" t="s">
        <v>983</v>
      </c>
      <c r="D3173" s="21">
        <v>50000</v>
      </c>
      <c r="E3173" s="10" t="s">
        <v>48</v>
      </c>
      <c r="F3173" s="10" t="s">
        <v>2307</v>
      </c>
      <c r="G3173" s="10" t="s">
        <v>12</v>
      </c>
      <c r="H3173" t="s">
        <v>17</v>
      </c>
      <c r="I3173" s="10" t="s">
        <v>14</v>
      </c>
      <c r="J3173" s="10" t="s">
        <v>174</v>
      </c>
    </row>
    <row r="3174" spans="1:10" x14ac:dyDescent="0.3">
      <c r="A3174" s="10">
        <v>216894</v>
      </c>
      <c r="B3174" s="20">
        <v>45142</v>
      </c>
      <c r="C3174" s="10" t="s">
        <v>983</v>
      </c>
      <c r="D3174" s="21">
        <v>100000</v>
      </c>
      <c r="E3174" s="10" t="s">
        <v>48</v>
      </c>
      <c r="F3174" s="10" t="s">
        <v>2307</v>
      </c>
      <c r="G3174" s="10" t="s">
        <v>12</v>
      </c>
      <c r="H3174" t="s">
        <v>17</v>
      </c>
      <c r="I3174" s="10" t="s">
        <v>14</v>
      </c>
      <c r="J3174" s="10" t="s">
        <v>978</v>
      </c>
    </row>
    <row r="3175" spans="1:10" x14ac:dyDescent="0.3">
      <c r="A3175" s="10">
        <v>216895</v>
      </c>
      <c r="B3175" s="20">
        <v>45142</v>
      </c>
      <c r="C3175" s="10" t="s">
        <v>983</v>
      </c>
      <c r="D3175" s="21">
        <v>20000</v>
      </c>
      <c r="E3175" s="10" t="s">
        <v>48</v>
      </c>
      <c r="F3175" s="10" t="s">
        <v>2307</v>
      </c>
      <c r="G3175" s="10" t="s">
        <v>12</v>
      </c>
      <c r="H3175" t="s">
        <v>17</v>
      </c>
      <c r="I3175" s="10" t="s">
        <v>14</v>
      </c>
      <c r="J3175" s="10" t="s">
        <v>972</v>
      </c>
    </row>
    <row r="3176" spans="1:10" x14ac:dyDescent="0.3">
      <c r="A3176" s="10">
        <v>216899</v>
      </c>
      <c r="B3176" s="20">
        <v>45142</v>
      </c>
      <c r="C3176" s="10" t="s">
        <v>87</v>
      </c>
      <c r="D3176" s="21">
        <v>50000</v>
      </c>
      <c r="E3176" s="10" t="s">
        <v>48</v>
      </c>
      <c r="F3176" s="10" t="s">
        <v>2307</v>
      </c>
      <c r="G3176" s="10" t="s">
        <v>12</v>
      </c>
      <c r="H3176" t="s">
        <v>17</v>
      </c>
      <c r="I3176" s="10" t="s">
        <v>14</v>
      </c>
      <c r="J3176" s="10" t="s">
        <v>80</v>
      </c>
    </row>
    <row r="3177" spans="1:10" x14ac:dyDescent="0.3">
      <c r="A3177" s="10">
        <v>216919</v>
      </c>
      <c r="B3177" s="20">
        <v>45142</v>
      </c>
      <c r="C3177" s="10" t="s">
        <v>979</v>
      </c>
      <c r="D3177" s="21">
        <v>2500</v>
      </c>
      <c r="E3177" s="10" t="s">
        <v>10</v>
      </c>
      <c r="F3177" s="10" t="s">
        <v>2307</v>
      </c>
      <c r="G3177" s="10" t="s">
        <v>12</v>
      </c>
      <c r="H3177" t="s">
        <v>17</v>
      </c>
      <c r="I3177" s="10" t="s">
        <v>14</v>
      </c>
      <c r="J3177" s="10" t="s">
        <v>971</v>
      </c>
    </row>
    <row r="3178" spans="1:10" x14ac:dyDescent="0.3">
      <c r="A3178" s="10">
        <v>216882</v>
      </c>
      <c r="B3178" s="20">
        <v>45142</v>
      </c>
      <c r="C3178" s="10" t="s">
        <v>1133</v>
      </c>
      <c r="D3178" s="21">
        <v>50000</v>
      </c>
      <c r="E3178" s="10" t="s">
        <v>48</v>
      </c>
      <c r="F3178" s="10" t="s">
        <v>2318</v>
      </c>
      <c r="G3178" s="10" t="s">
        <v>12</v>
      </c>
      <c r="H3178" t="s">
        <v>17</v>
      </c>
      <c r="I3178" s="10" t="s">
        <v>14</v>
      </c>
      <c r="J3178" s="10" t="s">
        <v>24</v>
      </c>
    </row>
    <row r="3179" spans="1:10" x14ac:dyDescent="0.3">
      <c r="A3179" s="10">
        <v>216883</v>
      </c>
      <c r="B3179" s="20">
        <v>45142</v>
      </c>
      <c r="C3179" s="10" t="s">
        <v>1133</v>
      </c>
      <c r="D3179" s="21">
        <v>50000</v>
      </c>
      <c r="E3179" s="10" t="s">
        <v>48</v>
      </c>
      <c r="F3179" s="10" t="s">
        <v>2318</v>
      </c>
      <c r="G3179" s="10" t="s">
        <v>12</v>
      </c>
      <c r="H3179" t="s">
        <v>17</v>
      </c>
      <c r="I3179" s="10" t="s">
        <v>14</v>
      </c>
      <c r="J3179" s="10" t="s">
        <v>971</v>
      </c>
    </row>
    <row r="3180" spans="1:10" x14ac:dyDescent="0.3">
      <c r="A3180" s="10">
        <v>216900</v>
      </c>
      <c r="B3180" s="20">
        <v>45142</v>
      </c>
      <c r="C3180" s="10" t="s">
        <v>1134</v>
      </c>
      <c r="D3180" s="21">
        <v>5000</v>
      </c>
      <c r="E3180" s="10" t="s">
        <v>10</v>
      </c>
      <c r="F3180" s="10" t="s">
        <v>2318</v>
      </c>
      <c r="G3180" s="10" t="s">
        <v>12</v>
      </c>
      <c r="H3180" t="s">
        <v>17</v>
      </c>
      <c r="I3180" s="10" t="s">
        <v>14</v>
      </c>
      <c r="J3180" s="10" t="s">
        <v>24</v>
      </c>
    </row>
    <row r="3181" spans="1:10" x14ac:dyDescent="0.3">
      <c r="A3181" s="10">
        <v>216901</v>
      </c>
      <c r="B3181" s="20">
        <v>45142</v>
      </c>
      <c r="C3181" s="10" t="s">
        <v>1134</v>
      </c>
      <c r="D3181" s="21">
        <v>3000</v>
      </c>
      <c r="E3181" s="10" t="s">
        <v>10</v>
      </c>
      <c r="F3181" s="10" t="s">
        <v>2318</v>
      </c>
      <c r="G3181" s="10" t="s">
        <v>12</v>
      </c>
      <c r="H3181" t="s">
        <v>17</v>
      </c>
      <c r="I3181" s="10" t="s">
        <v>14</v>
      </c>
      <c r="J3181" s="10" t="s">
        <v>971</v>
      </c>
    </row>
    <row r="3182" spans="1:10" x14ac:dyDescent="0.3">
      <c r="A3182" s="10">
        <v>216902</v>
      </c>
      <c r="B3182" s="20">
        <v>45142</v>
      </c>
      <c r="C3182" s="10" t="s">
        <v>1134</v>
      </c>
      <c r="D3182" s="21">
        <v>2000</v>
      </c>
      <c r="E3182" s="10" t="s">
        <v>10</v>
      </c>
      <c r="F3182" s="10" t="s">
        <v>2318</v>
      </c>
      <c r="G3182" s="10" t="s">
        <v>12</v>
      </c>
      <c r="H3182" t="s">
        <v>17</v>
      </c>
      <c r="I3182" s="10" t="s">
        <v>14</v>
      </c>
      <c r="J3182" s="10" t="s">
        <v>771</v>
      </c>
    </row>
    <row r="3183" spans="1:10" x14ac:dyDescent="0.3">
      <c r="A3183" s="10">
        <v>216880</v>
      </c>
      <c r="B3183" s="20">
        <v>45142</v>
      </c>
      <c r="C3183" s="10" t="s">
        <v>1133</v>
      </c>
      <c r="D3183" s="21">
        <v>50000</v>
      </c>
      <c r="E3183" s="10" t="s">
        <v>48</v>
      </c>
      <c r="F3183" s="10" t="s">
        <v>2318</v>
      </c>
      <c r="G3183" s="10" t="s">
        <v>12</v>
      </c>
      <c r="H3183" t="s">
        <v>17</v>
      </c>
      <c r="I3183" s="10" t="s">
        <v>14</v>
      </c>
      <c r="J3183" s="10" t="s">
        <v>1094</v>
      </c>
    </row>
    <row r="3184" spans="1:10" x14ac:dyDescent="0.3">
      <c r="A3184" s="10">
        <v>216905</v>
      </c>
      <c r="B3184" s="20">
        <v>45142</v>
      </c>
      <c r="C3184" s="10" t="s">
        <v>1172</v>
      </c>
      <c r="D3184" s="21">
        <v>35800</v>
      </c>
      <c r="E3184" s="10" t="s">
        <v>48</v>
      </c>
      <c r="F3184" s="10" t="s">
        <v>2329</v>
      </c>
      <c r="G3184" s="10" t="s">
        <v>12</v>
      </c>
      <c r="H3184" t="s">
        <v>13</v>
      </c>
      <c r="I3184" s="10" t="s">
        <v>14</v>
      </c>
      <c r="J3184" s="10" t="s">
        <v>432</v>
      </c>
    </row>
    <row r="3185" spans="1:10" x14ac:dyDescent="0.3">
      <c r="A3185" s="10">
        <v>216879</v>
      </c>
      <c r="B3185" s="20">
        <v>45142</v>
      </c>
      <c r="C3185" s="10" t="s">
        <v>1179</v>
      </c>
      <c r="D3185" s="21">
        <v>5000</v>
      </c>
      <c r="E3185" s="10" t="s">
        <v>10</v>
      </c>
      <c r="F3185" s="10" t="s">
        <v>2329</v>
      </c>
      <c r="G3185" s="10" t="s">
        <v>12</v>
      </c>
      <c r="H3185" t="s">
        <v>17</v>
      </c>
      <c r="I3185" s="10" t="s">
        <v>14</v>
      </c>
      <c r="J3185" s="10" t="s">
        <v>1022</v>
      </c>
    </row>
    <row r="3186" spans="1:10" x14ac:dyDescent="0.3">
      <c r="A3186" s="10">
        <v>216903</v>
      </c>
      <c r="B3186" s="20">
        <v>45142</v>
      </c>
      <c r="C3186" s="10" t="s">
        <v>1256</v>
      </c>
      <c r="D3186" s="21">
        <v>1000</v>
      </c>
      <c r="E3186" s="10" t="s">
        <v>10</v>
      </c>
      <c r="F3186" s="10" t="s">
        <v>2311</v>
      </c>
      <c r="G3186" s="10" t="s">
        <v>12</v>
      </c>
      <c r="H3186" t="s">
        <v>17</v>
      </c>
      <c r="I3186" s="10" t="s">
        <v>14</v>
      </c>
      <c r="J3186" s="10" t="s">
        <v>503</v>
      </c>
    </row>
    <row r="3187" spans="1:10" x14ac:dyDescent="0.3">
      <c r="A3187" s="10">
        <v>216904</v>
      </c>
      <c r="B3187" s="20">
        <v>45142</v>
      </c>
      <c r="C3187" s="10" t="s">
        <v>1256</v>
      </c>
      <c r="D3187" s="21">
        <v>1500</v>
      </c>
      <c r="E3187" s="10" t="s">
        <v>10</v>
      </c>
      <c r="F3187" s="10" t="s">
        <v>2311</v>
      </c>
      <c r="G3187" s="10" t="s">
        <v>12</v>
      </c>
      <c r="H3187" t="s">
        <v>17</v>
      </c>
      <c r="I3187" s="10" t="s">
        <v>14</v>
      </c>
      <c r="J3187" s="10" t="s">
        <v>1022</v>
      </c>
    </row>
    <row r="3188" spans="1:10" x14ac:dyDescent="0.3">
      <c r="A3188" s="10">
        <v>216881</v>
      </c>
      <c r="B3188" s="20">
        <v>45142</v>
      </c>
      <c r="C3188" s="10" t="s">
        <v>1352</v>
      </c>
      <c r="D3188" s="21">
        <v>30000</v>
      </c>
      <c r="E3188" s="10" t="s">
        <v>10</v>
      </c>
      <c r="F3188" s="10" t="s">
        <v>2309</v>
      </c>
      <c r="G3188" s="10" t="s">
        <v>12</v>
      </c>
      <c r="H3188" t="s">
        <v>17</v>
      </c>
      <c r="I3188" s="10" t="s">
        <v>14</v>
      </c>
      <c r="J3188" s="10" t="s">
        <v>972</v>
      </c>
    </row>
    <row r="3189" spans="1:10" x14ac:dyDescent="0.3">
      <c r="A3189" s="10">
        <v>216888</v>
      </c>
      <c r="B3189" s="20">
        <v>45142</v>
      </c>
      <c r="C3189" s="10" t="s">
        <v>1353</v>
      </c>
      <c r="D3189" s="21">
        <v>5000</v>
      </c>
      <c r="E3189" s="10" t="s">
        <v>10</v>
      </c>
      <c r="F3189" s="10" t="s">
        <v>2309</v>
      </c>
      <c r="G3189" s="10" t="s">
        <v>88</v>
      </c>
      <c r="H3189" t="s">
        <v>17</v>
      </c>
      <c r="I3189" s="10" t="s">
        <v>14</v>
      </c>
      <c r="J3189" s="10" t="s">
        <v>972</v>
      </c>
    </row>
    <row r="3190" spans="1:10" x14ac:dyDescent="0.3">
      <c r="A3190" s="10">
        <v>216889</v>
      </c>
      <c r="B3190" s="20">
        <v>45142</v>
      </c>
      <c r="C3190" s="10" t="s">
        <v>1353</v>
      </c>
      <c r="D3190" s="21">
        <v>5000</v>
      </c>
      <c r="E3190" s="10" t="s">
        <v>10</v>
      </c>
      <c r="F3190" s="10" t="s">
        <v>2309</v>
      </c>
      <c r="G3190" s="10" t="s">
        <v>88</v>
      </c>
      <c r="H3190" t="s">
        <v>17</v>
      </c>
      <c r="I3190" s="10" t="s">
        <v>14</v>
      </c>
      <c r="J3190" s="10" t="s">
        <v>249</v>
      </c>
    </row>
    <row r="3191" spans="1:10" x14ac:dyDescent="0.3">
      <c r="A3191" s="10">
        <v>216884</v>
      </c>
      <c r="B3191" s="20">
        <v>45142</v>
      </c>
      <c r="C3191" s="10" t="s">
        <v>1354</v>
      </c>
      <c r="D3191" s="21">
        <v>3000</v>
      </c>
      <c r="E3191" s="10" t="s">
        <v>10</v>
      </c>
      <c r="F3191" s="10" t="s">
        <v>2309</v>
      </c>
      <c r="G3191" s="10" t="s">
        <v>12</v>
      </c>
      <c r="H3191" t="s">
        <v>17</v>
      </c>
      <c r="I3191" s="10" t="s">
        <v>14</v>
      </c>
      <c r="J3191" s="10" t="s">
        <v>972</v>
      </c>
    </row>
    <row r="3192" spans="1:10" x14ac:dyDescent="0.3">
      <c r="A3192" s="10">
        <v>216885</v>
      </c>
      <c r="B3192" s="20">
        <v>45142</v>
      </c>
      <c r="C3192" s="10" t="s">
        <v>671</v>
      </c>
      <c r="D3192" s="21">
        <v>10000</v>
      </c>
      <c r="E3192" s="10" t="s">
        <v>10</v>
      </c>
      <c r="F3192" s="10" t="s">
        <v>2309</v>
      </c>
      <c r="G3192" s="10" t="s">
        <v>12</v>
      </c>
      <c r="H3192" t="s">
        <v>17</v>
      </c>
      <c r="I3192" s="10" t="s">
        <v>14</v>
      </c>
      <c r="J3192" s="10" t="s">
        <v>972</v>
      </c>
    </row>
    <row r="3193" spans="1:10" x14ac:dyDescent="0.3">
      <c r="A3193" s="10">
        <v>216886</v>
      </c>
      <c r="B3193" s="20">
        <v>45142</v>
      </c>
      <c r="C3193" s="10" t="s">
        <v>1355</v>
      </c>
      <c r="D3193" s="21">
        <v>3000</v>
      </c>
      <c r="E3193" s="10" t="s">
        <v>10</v>
      </c>
      <c r="F3193" s="10" t="s">
        <v>2309</v>
      </c>
      <c r="G3193" s="10" t="s">
        <v>12</v>
      </c>
      <c r="H3193" t="s">
        <v>17</v>
      </c>
      <c r="I3193" s="10" t="s">
        <v>14</v>
      </c>
      <c r="J3193" s="10" t="s">
        <v>972</v>
      </c>
    </row>
    <row r="3194" spans="1:10" x14ac:dyDescent="0.3">
      <c r="A3194" s="10">
        <v>216887</v>
      </c>
      <c r="B3194" s="20">
        <v>45142</v>
      </c>
      <c r="C3194" s="10" t="s">
        <v>767</v>
      </c>
      <c r="D3194" s="21">
        <v>8000</v>
      </c>
      <c r="E3194" s="10" t="s">
        <v>10</v>
      </c>
      <c r="F3194" s="10" t="s">
        <v>2309</v>
      </c>
      <c r="G3194" s="10" t="s">
        <v>12</v>
      </c>
      <c r="H3194" t="s">
        <v>17</v>
      </c>
      <c r="I3194" s="10" t="s">
        <v>14</v>
      </c>
      <c r="J3194" s="10" t="s">
        <v>972</v>
      </c>
    </row>
    <row r="3195" spans="1:10" x14ac:dyDescent="0.3">
      <c r="A3195" s="10">
        <v>216906</v>
      </c>
      <c r="B3195" s="20">
        <v>45142</v>
      </c>
      <c r="C3195" s="10" t="s">
        <v>1453</v>
      </c>
      <c r="D3195" s="21">
        <v>1000</v>
      </c>
      <c r="E3195" s="10" t="s">
        <v>10</v>
      </c>
      <c r="F3195" s="10" t="s">
        <v>2317</v>
      </c>
      <c r="G3195" s="10" t="s">
        <v>12</v>
      </c>
      <c r="H3195" t="s">
        <v>17</v>
      </c>
      <c r="I3195" s="10" t="s">
        <v>14</v>
      </c>
      <c r="J3195" s="10" t="s">
        <v>814</v>
      </c>
    </row>
    <row r="3196" spans="1:10" x14ac:dyDescent="0.3">
      <c r="A3196" s="10">
        <v>216911</v>
      </c>
      <c r="B3196" s="20">
        <v>45143</v>
      </c>
      <c r="C3196" s="10" t="s">
        <v>56</v>
      </c>
      <c r="D3196" s="21">
        <v>3000</v>
      </c>
      <c r="E3196" s="10" t="s">
        <v>10</v>
      </c>
      <c r="F3196" s="10" t="s">
        <v>2307</v>
      </c>
      <c r="G3196" s="10" t="s">
        <v>12</v>
      </c>
      <c r="H3196" t="s">
        <v>17</v>
      </c>
      <c r="I3196" s="10" t="s">
        <v>14</v>
      </c>
      <c r="J3196" s="10" t="s">
        <v>984</v>
      </c>
    </row>
    <row r="3197" spans="1:10" x14ac:dyDescent="0.3">
      <c r="A3197" s="10">
        <v>216914</v>
      </c>
      <c r="B3197" s="20">
        <v>45143</v>
      </c>
      <c r="C3197" s="10" t="s">
        <v>985</v>
      </c>
      <c r="D3197" s="21">
        <v>10000</v>
      </c>
      <c r="E3197" s="10" t="s">
        <v>10</v>
      </c>
      <c r="F3197" s="10" t="s">
        <v>2307</v>
      </c>
      <c r="G3197" s="10" t="s">
        <v>12</v>
      </c>
      <c r="H3197" t="s">
        <v>13</v>
      </c>
      <c r="I3197" s="10" t="s">
        <v>14</v>
      </c>
      <c r="J3197" s="10" t="s">
        <v>976</v>
      </c>
    </row>
    <row r="3198" spans="1:10" x14ac:dyDescent="0.3">
      <c r="A3198" s="10">
        <v>216915</v>
      </c>
      <c r="B3198" s="20">
        <v>45143</v>
      </c>
      <c r="C3198" s="10" t="s">
        <v>985</v>
      </c>
      <c r="D3198" s="21">
        <v>10000</v>
      </c>
      <c r="E3198" s="10" t="s">
        <v>10</v>
      </c>
      <c r="F3198" s="10" t="s">
        <v>2307</v>
      </c>
      <c r="G3198" s="10" t="s">
        <v>12</v>
      </c>
      <c r="H3198" t="s">
        <v>13</v>
      </c>
      <c r="I3198" s="10" t="s">
        <v>14</v>
      </c>
      <c r="J3198" s="10" t="s">
        <v>980</v>
      </c>
    </row>
    <row r="3199" spans="1:10" x14ac:dyDescent="0.3">
      <c r="A3199" s="10">
        <v>217936</v>
      </c>
      <c r="B3199" s="20">
        <v>45143</v>
      </c>
      <c r="C3199" s="10" t="s">
        <v>986</v>
      </c>
      <c r="D3199" s="21">
        <v>10000</v>
      </c>
      <c r="E3199" s="10" t="s">
        <v>10</v>
      </c>
      <c r="F3199" s="10" t="s">
        <v>2307</v>
      </c>
      <c r="G3199" s="10" t="s">
        <v>12</v>
      </c>
      <c r="H3199" t="s">
        <v>17</v>
      </c>
      <c r="I3199" s="10" t="s">
        <v>14</v>
      </c>
      <c r="J3199" s="10" t="s">
        <v>976</v>
      </c>
    </row>
    <row r="3200" spans="1:10" x14ac:dyDescent="0.3">
      <c r="A3200" s="10">
        <v>216916</v>
      </c>
      <c r="B3200" s="20">
        <v>45143</v>
      </c>
      <c r="C3200" s="10" t="s">
        <v>72</v>
      </c>
      <c r="D3200" s="21">
        <v>3000</v>
      </c>
      <c r="E3200" s="10" t="s">
        <v>10</v>
      </c>
      <c r="F3200" s="10" t="s">
        <v>2307</v>
      </c>
      <c r="G3200" s="10" t="s">
        <v>12</v>
      </c>
      <c r="H3200" t="s">
        <v>19</v>
      </c>
      <c r="I3200" s="10" t="s">
        <v>14</v>
      </c>
      <c r="J3200" s="10" t="s">
        <v>230</v>
      </c>
    </row>
    <row r="3201" spans="1:10" x14ac:dyDescent="0.3">
      <c r="A3201" s="10">
        <v>216917</v>
      </c>
      <c r="B3201" s="20">
        <v>45143</v>
      </c>
      <c r="C3201" s="10" t="s">
        <v>987</v>
      </c>
      <c r="D3201" s="21">
        <v>2500</v>
      </c>
      <c r="E3201" s="10" t="s">
        <v>10</v>
      </c>
      <c r="F3201" s="10" t="s">
        <v>2307</v>
      </c>
      <c r="G3201" s="10" t="s">
        <v>12</v>
      </c>
      <c r="H3201" t="s">
        <v>19</v>
      </c>
      <c r="I3201" s="10" t="s">
        <v>14</v>
      </c>
      <c r="J3201" s="10" t="s">
        <v>230</v>
      </c>
    </row>
    <row r="3202" spans="1:10" x14ac:dyDescent="0.3">
      <c r="A3202" s="10">
        <v>216907</v>
      </c>
      <c r="B3202" s="20">
        <v>45143</v>
      </c>
      <c r="C3202" s="10" t="s">
        <v>1134</v>
      </c>
      <c r="D3202" s="21">
        <v>5000</v>
      </c>
      <c r="E3202" s="10" t="s">
        <v>10</v>
      </c>
      <c r="F3202" s="10" t="s">
        <v>2318</v>
      </c>
      <c r="G3202" s="10" t="s">
        <v>12</v>
      </c>
      <c r="H3202" t="s">
        <v>17</v>
      </c>
      <c r="I3202" s="10" t="s">
        <v>14</v>
      </c>
      <c r="J3202" s="10" t="s">
        <v>246</v>
      </c>
    </row>
    <row r="3203" spans="1:10" x14ac:dyDescent="0.3">
      <c r="A3203" s="10">
        <v>216908</v>
      </c>
      <c r="B3203" s="20">
        <v>45143</v>
      </c>
      <c r="C3203" s="10" t="s">
        <v>309</v>
      </c>
      <c r="D3203" s="21">
        <v>2000</v>
      </c>
      <c r="E3203" s="10" t="s">
        <v>10</v>
      </c>
      <c r="F3203" s="10" t="s">
        <v>2318</v>
      </c>
      <c r="G3203" s="10" t="s">
        <v>12</v>
      </c>
      <c r="H3203" t="s">
        <v>17</v>
      </c>
      <c r="I3203" s="10" t="s">
        <v>14</v>
      </c>
      <c r="J3203" s="10" t="s">
        <v>24</v>
      </c>
    </row>
    <row r="3204" spans="1:10" x14ac:dyDescent="0.3">
      <c r="A3204" s="10">
        <v>216923</v>
      </c>
      <c r="B3204" s="20">
        <v>45143</v>
      </c>
      <c r="C3204" s="10" t="s">
        <v>1255</v>
      </c>
      <c r="D3204" s="21">
        <v>3000</v>
      </c>
      <c r="E3204" s="10" t="s">
        <v>10</v>
      </c>
      <c r="F3204" s="10" t="s">
        <v>2311</v>
      </c>
      <c r="G3204" s="10" t="s">
        <v>12</v>
      </c>
      <c r="H3204" t="s">
        <v>17</v>
      </c>
      <c r="I3204" s="10" t="s">
        <v>14</v>
      </c>
      <c r="J3204" s="10" t="s">
        <v>187</v>
      </c>
    </row>
    <row r="3205" spans="1:10" x14ac:dyDescent="0.3">
      <c r="A3205" s="10">
        <v>216924</v>
      </c>
      <c r="B3205" s="20">
        <v>45143</v>
      </c>
      <c r="C3205" s="10" t="s">
        <v>1255</v>
      </c>
      <c r="D3205" s="21">
        <v>2000</v>
      </c>
      <c r="E3205" s="10" t="s">
        <v>10</v>
      </c>
      <c r="F3205" s="10" t="s">
        <v>2311</v>
      </c>
      <c r="G3205" s="10" t="s">
        <v>12</v>
      </c>
      <c r="H3205" t="s">
        <v>17</v>
      </c>
      <c r="I3205" s="10" t="s">
        <v>14</v>
      </c>
      <c r="J3205" s="10" t="s">
        <v>1022</v>
      </c>
    </row>
    <row r="3206" spans="1:10" x14ac:dyDescent="0.3">
      <c r="A3206" s="10">
        <v>216909</v>
      </c>
      <c r="B3206" s="20">
        <v>45143</v>
      </c>
      <c r="C3206" s="10" t="s">
        <v>986</v>
      </c>
      <c r="D3206" s="21">
        <v>5000</v>
      </c>
      <c r="E3206" s="10" t="s">
        <v>10</v>
      </c>
      <c r="F3206" s="10" t="s">
        <v>2309</v>
      </c>
      <c r="G3206" s="10" t="s">
        <v>12</v>
      </c>
      <c r="H3206" t="s">
        <v>17</v>
      </c>
      <c r="I3206" s="10" t="s">
        <v>14</v>
      </c>
      <c r="J3206" s="10" t="s">
        <v>972</v>
      </c>
    </row>
    <row r="3207" spans="1:10" x14ac:dyDescent="0.3">
      <c r="A3207" s="10">
        <v>216910</v>
      </c>
      <c r="B3207" s="20">
        <v>45143</v>
      </c>
      <c r="C3207" s="10" t="s">
        <v>1333</v>
      </c>
      <c r="D3207" s="21">
        <v>3000</v>
      </c>
      <c r="E3207" s="10" t="s">
        <v>10</v>
      </c>
      <c r="F3207" s="10" t="s">
        <v>2309</v>
      </c>
      <c r="G3207" s="10" t="s">
        <v>12</v>
      </c>
      <c r="H3207" t="s">
        <v>13</v>
      </c>
      <c r="I3207" s="10" t="s">
        <v>14</v>
      </c>
      <c r="J3207" s="10" t="s">
        <v>972</v>
      </c>
    </row>
    <row r="3208" spans="1:10" x14ac:dyDescent="0.3">
      <c r="A3208" s="10">
        <v>216930</v>
      </c>
      <c r="B3208" s="20">
        <v>45143</v>
      </c>
      <c r="C3208" s="10" t="s">
        <v>1498</v>
      </c>
      <c r="D3208" s="21">
        <v>5000</v>
      </c>
      <c r="E3208" s="10" t="s">
        <v>10</v>
      </c>
      <c r="F3208" s="10" t="s">
        <v>2308</v>
      </c>
      <c r="G3208" s="10" t="s">
        <v>88</v>
      </c>
      <c r="H3208" t="s">
        <v>17</v>
      </c>
      <c r="I3208" s="10" t="s">
        <v>14</v>
      </c>
      <c r="J3208" s="10" t="s">
        <v>905</v>
      </c>
    </row>
    <row r="3209" spans="1:10" x14ac:dyDescent="0.3">
      <c r="A3209" s="10">
        <v>216931</v>
      </c>
      <c r="B3209" s="20">
        <v>45143</v>
      </c>
      <c r="C3209" s="10" t="s">
        <v>1498</v>
      </c>
      <c r="D3209" s="21">
        <v>4000</v>
      </c>
      <c r="E3209" s="10" t="s">
        <v>10</v>
      </c>
      <c r="F3209" s="10" t="s">
        <v>2308</v>
      </c>
      <c r="G3209" s="10" t="s">
        <v>88</v>
      </c>
      <c r="H3209" t="s">
        <v>17</v>
      </c>
      <c r="I3209" s="10" t="s">
        <v>14</v>
      </c>
      <c r="J3209" s="10" t="s">
        <v>42</v>
      </c>
    </row>
    <row r="3210" spans="1:10" x14ac:dyDescent="0.3">
      <c r="A3210" s="10">
        <v>216925</v>
      </c>
      <c r="B3210" s="20">
        <v>45143</v>
      </c>
      <c r="C3210" s="10" t="s">
        <v>1499</v>
      </c>
      <c r="D3210" s="21">
        <v>2500</v>
      </c>
      <c r="E3210" s="10" t="s">
        <v>10</v>
      </c>
      <c r="F3210" s="10" t="s">
        <v>2308</v>
      </c>
      <c r="G3210" s="10" t="s">
        <v>88</v>
      </c>
      <c r="H3210" t="s">
        <v>17</v>
      </c>
      <c r="I3210" s="10" t="s">
        <v>14</v>
      </c>
      <c r="J3210" s="10" t="s">
        <v>1493</v>
      </c>
    </row>
    <row r="3211" spans="1:10" x14ac:dyDescent="0.3">
      <c r="A3211" s="10">
        <v>216926</v>
      </c>
      <c r="B3211" s="20">
        <v>45143</v>
      </c>
      <c r="C3211" s="10" t="s">
        <v>1499</v>
      </c>
      <c r="D3211" s="21">
        <v>2500</v>
      </c>
      <c r="E3211" s="10" t="s">
        <v>10</v>
      </c>
      <c r="F3211" s="10" t="s">
        <v>2308</v>
      </c>
      <c r="G3211" s="10" t="s">
        <v>88</v>
      </c>
      <c r="H3211" t="s">
        <v>17</v>
      </c>
      <c r="I3211" s="10" t="s">
        <v>14</v>
      </c>
      <c r="J3211" s="10" t="s">
        <v>42</v>
      </c>
    </row>
    <row r="3212" spans="1:10" x14ac:dyDescent="0.3">
      <c r="A3212" s="10">
        <v>216927</v>
      </c>
      <c r="B3212" s="20">
        <v>45143</v>
      </c>
      <c r="C3212" s="10" t="s">
        <v>1500</v>
      </c>
      <c r="D3212" s="21">
        <v>3000</v>
      </c>
      <c r="E3212" s="10" t="s">
        <v>10</v>
      </c>
      <c r="F3212" s="10" t="s">
        <v>2308</v>
      </c>
      <c r="G3212" s="10" t="s">
        <v>88</v>
      </c>
      <c r="H3212" t="s">
        <v>17</v>
      </c>
      <c r="I3212" s="10" t="s">
        <v>14</v>
      </c>
      <c r="J3212" s="10" t="s">
        <v>134</v>
      </c>
    </row>
    <row r="3213" spans="1:10" x14ac:dyDescent="0.3">
      <c r="A3213" s="10">
        <v>216928</v>
      </c>
      <c r="B3213" s="20">
        <v>45143</v>
      </c>
      <c r="C3213" s="10" t="s">
        <v>1501</v>
      </c>
      <c r="D3213" s="21">
        <v>3000</v>
      </c>
      <c r="E3213" s="10" t="s">
        <v>10</v>
      </c>
      <c r="F3213" s="10" t="s">
        <v>2308</v>
      </c>
      <c r="G3213" s="10" t="s">
        <v>88</v>
      </c>
      <c r="H3213" t="s">
        <v>17</v>
      </c>
      <c r="I3213" s="10" t="s">
        <v>14</v>
      </c>
      <c r="J3213" s="10" t="s">
        <v>42</v>
      </c>
    </row>
    <row r="3214" spans="1:10" x14ac:dyDescent="0.3">
      <c r="A3214" s="10">
        <v>216929</v>
      </c>
      <c r="B3214" s="20">
        <v>45143</v>
      </c>
      <c r="C3214" s="10" t="s">
        <v>1502</v>
      </c>
      <c r="D3214" s="21">
        <v>5000</v>
      </c>
      <c r="E3214" s="10" t="s">
        <v>10</v>
      </c>
      <c r="F3214" s="10" t="s">
        <v>2308</v>
      </c>
      <c r="G3214" s="10" t="s">
        <v>88</v>
      </c>
      <c r="H3214" t="s">
        <v>17</v>
      </c>
      <c r="I3214" s="10" t="s">
        <v>14</v>
      </c>
      <c r="J3214" s="10" t="s">
        <v>905</v>
      </c>
    </row>
    <row r="3215" spans="1:10" x14ac:dyDescent="0.3">
      <c r="A3215" s="10">
        <v>217937</v>
      </c>
      <c r="B3215" s="20">
        <v>45144</v>
      </c>
      <c r="C3215" s="10" t="s">
        <v>988</v>
      </c>
      <c r="D3215" s="21">
        <v>2500</v>
      </c>
      <c r="E3215" s="10" t="s">
        <v>10</v>
      </c>
      <c r="F3215" s="10" t="s">
        <v>2307</v>
      </c>
      <c r="G3215" s="10" t="s">
        <v>12</v>
      </c>
      <c r="H3215" t="s">
        <v>17</v>
      </c>
      <c r="I3215" s="10" t="s">
        <v>14</v>
      </c>
      <c r="J3215" s="10" t="s">
        <v>976</v>
      </c>
    </row>
    <row r="3216" spans="1:10" x14ac:dyDescent="0.3">
      <c r="A3216" s="10">
        <v>217938</v>
      </c>
      <c r="B3216" s="20">
        <v>45144</v>
      </c>
      <c r="C3216" s="10" t="s">
        <v>988</v>
      </c>
      <c r="D3216" s="21">
        <v>2500</v>
      </c>
      <c r="E3216" s="10" t="s">
        <v>10</v>
      </c>
      <c r="F3216" s="10" t="s">
        <v>2307</v>
      </c>
      <c r="G3216" s="10" t="s">
        <v>12</v>
      </c>
      <c r="H3216" t="s">
        <v>17</v>
      </c>
      <c r="I3216" s="10" t="s">
        <v>14</v>
      </c>
      <c r="J3216" s="10" t="s">
        <v>980</v>
      </c>
    </row>
    <row r="3217" spans="1:10" x14ac:dyDescent="0.3">
      <c r="A3217" s="10">
        <v>217943</v>
      </c>
      <c r="B3217" s="20">
        <v>45145</v>
      </c>
      <c r="C3217" s="10" t="s">
        <v>989</v>
      </c>
      <c r="D3217" s="21">
        <v>3000</v>
      </c>
      <c r="E3217" s="10" t="s">
        <v>10</v>
      </c>
      <c r="F3217" s="10" t="s">
        <v>2307</v>
      </c>
      <c r="G3217" s="10" t="s">
        <v>12</v>
      </c>
      <c r="H3217" t="s">
        <v>17</v>
      </c>
      <c r="I3217" s="10" t="s">
        <v>14</v>
      </c>
      <c r="J3217" s="10" t="s">
        <v>971</v>
      </c>
    </row>
    <row r="3218" spans="1:10" x14ac:dyDescent="0.3">
      <c r="A3218" s="10">
        <v>217944</v>
      </c>
      <c r="B3218" s="20">
        <v>45145</v>
      </c>
      <c r="C3218" s="10" t="s">
        <v>81</v>
      </c>
      <c r="D3218" s="21">
        <v>5000</v>
      </c>
      <c r="E3218" s="10" t="s">
        <v>10</v>
      </c>
      <c r="F3218" s="10" t="s">
        <v>2307</v>
      </c>
      <c r="G3218" s="10" t="s">
        <v>12</v>
      </c>
      <c r="H3218" t="s">
        <v>17</v>
      </c>
      <c r="I3218" s="10" t="s">
        <v>14</v>
      </c>
      <c r="J3218" s="10" t="s">
        <v>31</v>
      </c>
    </row>
    <row r="3219" spans="1:10" x14ac:dyDescent="0.3">
      <c r="A3219" s="10">
        <v>217945</v>
      </c>
      <c r="B3219" s="20">
        <v>45145</v>
      </c>
      <c r="C3219" s="10" t="s">
        <v>81</v>
      </c>
      <c r="D3219" s="21">
        <v>5000</v>
      </c>
      <c r="E3219" s="10" t="s">
        <v>10</v>
      </c>
      <c r="F3219" s="10" t="s">
        <v>2307</v>
      </c>
      <c r="G3219" s="10" t="s">
        <v>12</v>
      </c>
      <c r="H3219" t="s">
        <v>17</v>
      </c>
      <c r="I3219" s="10" t="s">
        <v>14</v>
      </c>
      <c r="J3219" s="10" t="s">
        <v>990</v>
      </c>
    </row>
    <row r="3220" spans="1:10" x14ac:dyDescent="0.3">
      <c r="A3220" s="10">
        <v>217946</v>
      </c>
      <c r="B3220" s="20">
        <v>45145</v>
      </c>
      <c r="C3220" s="10" t="s">
        <v>81</v>
      </c>
      <c r="D3220" s="21">
        <v>5000</v>
      </c>
      <c r="E3220" s="10" t="s">
        <v>10</v>
      </c>
      <c r="F3220" s="10" t="s">
        <v>2307</v>
      </c>
      <c r="G3220" s="10" t="s">
        <v>12</v>
      </c>
      <c r="H3220" t="s">
        <v>17</v>
      </c>
      <c r="I3220" s="10" t="s">
        <v>14</v>
      </c>
      <c r="J3220" s="10" t="s">
        <v>55</v>
      </c>
    </row>
    <row r="3221" spans="1:10" x14ac:dyDescent="0.3">
      <c r="A3221" s="10">
        <v>217947</v>
      </c>
      <c r="B3221" s="20">
        <v>45145</v>
      </c>
      <c r="C3221" s="10" t="s">
        <v>81</v>
      </c>
      <c r="D3221" s="21">
        <v>5000</v>
      </c>
      <c r="E3221" s="10" t="s">
        <v>10</v>
      </c>
      <c r="F3221" s="10" t="s">
        <v>2307</v>
      </c>
      <c r="G3221" s="10" t="s">
        <v>12</v>
      </c>
      <c r="H3221" t="s">
        <v>17</v>
      </c>
      <c r="I3221" s="10" t="s">
        <v>14</v>
      </c>
      <c r="J3221" s="10" t="s">
        <v>60</v>
      </c>
    </row>
    <row r="3222" spans="1:10" x14ac:dyDescent="0.3">
      <c r="A3222" s="10">
        <v>217948</v>
      </c>
      <c r="B3222" s="20">
        <v>45145</v>
      </c>
      <c r="C3222" s="10" t="s">
        <v>991</v>
      </c>
      <c r="D3222" s="21">
        <v>2000</v>
      </c>
      <c r="E3222" s="10" t="s">
        <v>10</v>
      </c>
      <c r="F3222" s="10" t="s">
        <v>2307</v>
      </c>
      <c r="G3222" s="10" t="s">
        <v>12</v>
      </c>
      <c r="H3222" t="s">
        <v>13</v>
      </c>
      <c r="I3222" s="10" t="s">
        <v>14</v>
      </c>
      <c r="J3222" s="10" t="s">
        <v>42</v>
      </c>
    </row>
    <row r="3223" spans="1:10" x14ac:dyDescent="0.3">
      <c r="A3223" s="10">
        <v>217949</v>
      </c>
      <c r="B3223" s="20">
        <v>45145</v>
      </c>
      <c r="C3223" s="10" t="s">
        <v>991</v>
      </c>
      <c r="D3223" s="21">
        <v>1000</v>
      </c>
      <c r="E3223" s="10" t="s">
        <v>10</v>
      </c>
      <c r="F3223" s="10" t="s">
        <v>2307</v>
      </c>
      <c r="G3223" s="10" t="s">
        <v>12</v>
      </c>
      <c r="H3223" t="s">
        <v>19</v>
      </c>
      <c r="I3223" s="10" t="s">
        <v>14</v>
      </c>
      <c r="J3223" s="10" t="s">
        <v>992</v>
      </c>
    </row>
    <row r="3224" spans="1:10" x14ac:dyDescent="0.3">
      <c r="A3224" s="10">
        <v>217950</v>
      </c>
      <c r="B3224" s="20">
        <v>45145</v>
      </c>
      <c r="C3224" s="10" t="s">
        <v>993</v>
      </c>
      <c r="D3224" s="21">
        <v>6000</v>
      </c>
      <c r="E3224" s="10" t="s">
        <v>10</v>
      </c>
      <c r="F3224" s="10" t="s">
        <v>2307</v>
      </c>
      <c r="G3224" s="10" t="s">
        <v>12</v>
      </c>
      <c r="H3224" t="s">
        <v>13</v>
      </c>
      <c r="I3224" s="10" t="s">
        <v>14</v>
      </c>
      <c r="J3224" s="10" t="s">
        <v>101</v>
      </c>
    </row>
    <row r="3225" spans="1:10" x14ac:dyDescent="0.3">
      <c r="A3225" s="10">
        <v>217951</v>
      </c>
      <c r="B3225" s="20">
        <v>45145</v>
      </c>
      <c r="C3225" s="10" t="s">
        <v>389</v>
      </c>
      <c r="D3225" s="21">
        <v>5000</v>
      </c>
      <c r="E3225" s="10" t="s">
        <v>10</v>
      </c>
      <c r="F3225" s="10" t="s">
        <v>2318</v>
      </c>
      <c r="G3225" s="10" t="s">
        <v>12</v>
      </c>
      <c r="H3225" t="s">
        <v>17</v>
      </c>
      <c r="I3225" s="10" t="s">
        <v>14</v>
      </c>
      <c r="J3225" s="10" t="s">
        <v>24</v>
      </c>
    </row>
    <row r="3226" spans="1:10" x14ac:dyDescent="0.3">
      <c r="A3226" s="10">
        <v>217939</v>
      </c>
      <c r="B3226" s="20">
        <v>45145</v>
      </c>
      <c r="C3226" s="10" t="s">
        <v>1079</v>
      </c>
      <c r="D3226" s="21">
        <v>5000</v>
      </c>
      <c r="E3226" s="10" t="s">
        <v>10</v>
      </c>
      <c r="F3226" s="10" t="s">
        <v>2318</v>
      </c>
      <c r="G3226" s="10" t="s">
        <v>12</v>
      </c>
      <c r="H3226" t="s">
        <v>17</v>
      </c>
      <c r="I3226" s="10" t="s">
        <v>14</v>
      </c>
      <c r="J3226" s="10" t="s">
        <v>971</v>
      </c>
    </row>
    <row r="3227" spans="1:10" x14ac:dyDescent="0.3">
      <c r="A3227" s="10">
        <v>217940</v>
      </c>
      <c r="B3227" s="20">
        <v>45145</v>
      </c>
      <c r="C3227" s="10" t="s">
        <v>1073</v>
      </c>
      <c r="D3227" s="21">
        <v>2500</v>
      </c>
      <c r="E3227" s="10" t="s">
        <v>10</v>
      </c>
      <c r="F3227" s="10" t="s">
        <v>2318</v>
      </c>
      <c r="G3227" s="10" t="s">
        <v>12</v>
      </c>
      <c r="H3227" t="s">
        <v>17</v>
      </c>
      <c r="I3227" s="10" t="s">
        <v>14</v>
      </c>
      <c r="J3227" s="10" t="s">
        <v>971</v>
      </c>
    </row>
    <row r="3228" spans="1:10" x14ac:dyDescent="0.3">
      <c r="A3228" s="10">
        <v>217934</v>
      </c>
      <c r="B3228" s="20">
        <v>45145</v>
      </c>
      <c r="C3228" s="10" t="s">
        <v>1180</v>
      </c>
      <c r="D3228" s="21">
        <v>2500</v>
      </c>
      <c r="E3228" s="10" t="s">
        <v>10</v>
      </c>
      <c r="F3228" s="10" t="s">
        <v>2329</v>
      </c>
      <c r="G3228" s="10" t="s">
        <v>88</v>
      </c>
      <c r="H3228" t="s">
        <v>17</v>
      </c>
      <c r="I3228" s="10" t="s">
        <v>14</v>
      </c>
      <c r="J3228" s="10" t="s">
        <v>403</v>
      </c>
    </row>
    <row r="3229" spans="1:10" x14ac:dyDescent="0.3">
      <c r="A3229" s="10">
        <v>217933</v>
      </c>
      <c r="B3229" s="20">
        <v>45145</v>
      </c>
      <c r="C3229" s="10" t="s">
        <v>1180</v>
      </c>
      <c r="D3229" s="21">
        <v>2500</v>
      </c>
      <c r="E3229" s="10" t="s">
        <v>10</v>
      </c>
      <c r="F3229" s="10" t="s">
        <v>2329</v>
      </c>
      <c r="G3229" s="10" t="s">
        <v>88</v>
      </c>
      <c r="H3229" t="s">
        <v>17</v>
      </c>
      <c r="I3229" s="10" t="s">
        <v>14</v>
      </c>
      <c r="J3229" s="10" t="s">
        <v>222</v>
      </c>
    </row>
    <row r="3230" spans="1:10" x14ac:dyDescent="0.3">
      <c r="A3230" s="10">
        <v>217941</v>
      </c>
      <c r="B3230" s="20">
        <v>45145</v>
      </c>
      <c r="C3230" s="10" t="s">
        <v>1254</v>
      </c>
      <c r="D3230" s="21">
        <v>100000</v>
      </c>
      <c r="E3230" s="10" t="s">
        <v>48</v>
      </c>
      <c r="F3230" s="10" t="s">
        <v>2311</v>
      </c>
      <c r="G3230" s="10" t="s">
        <v>12</v>
      </c>
      <c r="H3230" t="s">
        <v>17</v>
      </c>
      <c r="I3230" s="10" t="s">
        <v>14</v>
      </c>
      <c r="J3230" s="10" t="s">
        <v>491</v>
      </c>
    </row>
    <row r="3231" spans="1:10" x14ac:dyDescent="0.3">
      <c r="A3231" s="10">
        <v>217942</v>
      </c>
      <c r="B3231" s="20">
        <v>45145</v>
      </c>
      <c r="C3231" s="10" t="s">
        <v>1254</v>
      </c>
      <c r="D3231" s="21">
        <v>100000</v>
      </c>
      <c r="E3231" s="10" t="s">
        <v>48</v>
      </c>
      <c r="F3231" s="10" t="s">
        <v>2311</v>
      </c>
      <c r="G3231" s="10" t="s">
        <v>12</v>
      </c>
      <c r="H3231" t="s">
        <v>17</v>
      </c>
      <c r="I3231" s="10" t="s">
        <v>14</v>
      </c>
      <c r="J3231" s="10" t="s">
        <v>1022</v>
      </c>
    </row>
    <row r="3232" spans="1:10" x14ac:dyDescent="0.3">
      <c r="A3232" s="10">
        <v>217932</v>
      </c>
      <c r="B3232" s="20">
        <v>45145</v>
      </c>
      <c r="C3232" s="10" t="s">
        <v>1221</v>
      </c>
      <c r="D3232" s="21">
        <v>4000</v>
      </c>
      <c r="E3232" s="10" t="s">
        <v>10</v>
      </c>
      <c r="F3232" s="10" t="s">
        <v>2311</v>
      </c>
      <c r="G3232" s="10" t="s">
        <v>12</v>
      </c>
      <c r="H3232" t="s">
        <v>17</v>
      </c>
      <c r="I3232" s="10" t="s">
        <v>14</v>
      </c>
      <c r="J3232" s="10" t="s">
        <v>1022</v>
      </c>
    </row>
    <row r="3233" spans="1:10" x14ac:dyDescent="0.3">
      <c r="A3233" s="10">
        <v>217927</v>
      </c>
      <c r="B3233" s="20">
        <v>45145</v>
      </c>
      <c r="C3233" s="10" t="s">
        <v>214</v>
      </c>
      <c r="D3233" s="21">
        <v>4000</v>
      </c>
      <c r="E3233" s="10" t="s">
        <v>10</v>
      </c>
      <c r="F3233" s="10" t="s">
        <v>2309</v>
      </c>
      <c r="G3233" s="10" t="s">
        <v>12</v>
      </c>
      <c r="H3233" t="s">
        <v>13</v>
      </c>
      <c r="I3233" s="10" t="s">
        <v>14</v>
      </c>
      <c r="J3233" s="10" t="s">
        <v>36</v>
      </c>
    </row>
    <row r="3234" spans="1:10" x14ac:dyDescent="0.3">
      <c r="A3234" s="10">
        <v>217925</v>
      </c>
      <c r="B3234" s="20">
        <v>45145</v>
      </c>
      <c r="C3234" s="10" t="s">
        <v>214</v>
      </c>
      <c r="D3234" s="21">
        <v>5000</v>
      </c>
      <c r="E3234" s="10" t="s">
        <v>10</v>
      </c>
      <c r="F3234" s="10" t="s">
        <v>2309</v>
      </c>
      <c r="G3234" s="10" t="s">
        <v>12</v>
      </c>
      <c r="H3234" t="s">
        <v>17</v>
      </c>
      <c r="I3234" s="10" t="s">
        <v>14</v>
      </c>
      <c r="J3234" s="10" t="s">
        <v>972</v>
      </c>
    </row>
    <row r="3235" spans="1:10" x14ac:dyDescent="0.3">
      <c r="A3235" s="10">
        <v>217926</v>
      </c>
      <c r="B3235" s="20">
        <v>45145</v>
      </c>
      <c r="C3235" s="10" t="s">
        <v>214</v>
      </c>
      <c r="D3235" s="21">
        <v>5000</v>
      </c>
      <c r="E3235" s="10" t="s">
        <v>10</v>
      </c>
      <c r="F3235" s="10" t="s">
        <v>2309</v>
      </c>
      <c r="G3235" s="10" t="s">
        <v>12</v>
      </c>
      <c r="H3235" t="s">
        <v>17</v>
      </c>
      <c r="I3235" s="10" t="s">
        <v>14</v>
      </c>
      <c r="J3235" s="10" t="s">
        <v>249</v>
      </c>
    </row>
    <row r="3236" spans="1:10" x14ac:dyDescent="0.3">
      <c r="A3236" s="10">
        <v>217929</v>
      </c>
      <c r="B3236" s="20">
        <v>45145</v>
      </c>
      <c r="C3236" s="10" t="s">
        <v>613</v>
      </c>
      <c r="D3236" s="21">
        <v>30000</v>
      </c>
      <c r="E3236" s="10" t="s">
        <v>48</v>
      </c>
      <c r="F3236" s="10" t="s">
        <v>2309</v>
      </c>
      <c r="G3236" s="10" t="s">
        <v>12</v>
      </c>
      <c r="H3236" t="s">
        <v>17</v>
      </c>
      <c r="I3236" s="10" t="s">
        <v>14</v>
      </c>
      <c r="J3236" s="10" t="s">
        <v>36</v>
      </c>
    </row>
    <row r="3237" spans="1:10" x14ac:dyDescent="0.3">
      <c r="A3237" s="10">
        <v>217935</v>
      </c>
      <c r="B3237" s="20">
        <v>45145</v>
      </c>
      <c r="C3237" s="10" t="s">
        <v>1504</v>
      </c>
      <c r="D3237" s="21">
        <v>10000</v>
      </c>
      <c r="E3237" s="10" t="s">
        <v>10</v>
      </c>
      <c r="F3237" s="10" t="s">
        <v>2308</v>
      </c>
      <c r="G3237" s="10" t="s">
        <v>12</v>
      </c>
      <c r="H3237" t="s">
        <v>17</v>
      </c>
      <c r="I3237" s="10" t="s">
        <v>14</v>
      </c>
      <c r="J3237" s="10" t="s">
        <v>973</v>
      </c>
    </row>
    <row r="3238" spans="1:10" x14ac:dyDescent="0.3">
      <c r="A3238" s="10">
        <v>217930</v>
      </c>
      <c r="B3238" s="20">
        <v>45145</v>
      </c>
      <c r="C3238" s="10" t="s">
        <v>1505</v>
      </c>
      <c r="D3238" s="21">
        <v>2500</v>
      </c>
      <c r="E3238" s="10" t="s">
        <v>10</v>
      </c>
      <c r="F3238" s="10" t="s">
        <v>2308</v>
      </c>
      <c r="G3238" s="10" t="s">
        <v>12</v>
      </c>
      <c r="H3238" t="s">
        <v>17</v>
      </c>
      <c r="I3238" s="10" t="s">
        <v>14</v>
      </c>
      <c r="J3238" s="10" t="s">
        <v>42</v>
      </c>
    </row>
    <row r="3239" spans="1:10" x14ac:dyDescent="0.3">
      <c r="A3239" s="10">
        <v>217931</v>
      </c>
      <c r="B3239" s="20">
        <v>45145</v>
      </c>
      <c r="C3239" s="10" t="s">
        <v>1505</v>
      </c>
      <c r="D3239" s="21">
        <v>2500</v>
      </c>
      <c r="E3239" s="10" t="s">
        <v>10</v>
      </c>
      <c r="F3239" s="10" t="s">
        <v>2308</v>
      </c>
      <c r="G3239" s="10" t="s">
        <v>12</v>
      </c>
      <c r="H3239" t="s">
        <v>17</v>
      </c>
      <c r="I3239" s="10" t="s">
        <v>14</v>
      </c>
      <c r="J3239" s="10" t="s">
        <v>491</v>
      </c>
    </row>
    <row r="3240" spans="1:10" x14ac:dyDescent="0.3">
      <c r="A3240" s="10">
        <v>217928</v>
      </c>
      <c r="B3240" s="20">
        <v>45145</v>
      </c>
      <c r="C3240" s="10" t="s">
        <v>1505</v>
      </c>
      <c r="D3240" s="21">
        <v>5000</v>
      </c>
      <c r="E3240" s="10" t="s">
        <v>10</v>
      </c>
      <c r="F3240" s="10" t="s">
        <v>2308</v>
      </c>
      <c r="G3240" s="10" t="s">
        <v>12</v>
      </c>
      <c r="H3240" t="s">
        <v>17</v>
      </c>
      <c r="I3240" s="10" t="s">
        <v>14</v>
      </c>
      <c r="J3240" s="10" t="s">
        <v>876</v>
      </c>
    </row>
    <row r="3241" spans="1:10" x14ac:dyDescent="0.3">
      <c r="A3241" s="10">
        <v>217952</v>
      </c>
      <c r="B3241" s="20">
        <v>45145</v>
      </c>
      <c r="C3241" s="10" t="s">
        <v>1506</v>
      </c>
      <c r="D3241" s="21">
        <v>5000</v>
      </c>
      <c r="E3241" s="10" t="s">
        <v>10</v>
      </c>
      <c r="F3241" s="10" t="s">
        <v>2308</v>
      </c>
      <c r="G3241" s="10" t="s">
        <v>12</v>
      </c>
      <c r="H3241" t="s">
        <v>17</v>
      </c>
      <c r="I3241" s="10" t="s">
        <v>14</v>
      </c>
      <c r="J3241" s="10" t="s">
        <v>876</v>
      </c>
    </row>
    <row r="3242" spans="1:10" x14ac:dyDescent="0.3">
      <c r="A3242" s="10">
        <v>217953</v>
      </c>
      <c r="B3242" s="20">
        <v>45145</v>
      </c>
      <c r="C3242" s="10" t="s">
        <v>1506</v>
      </c>
      <c r="D3242" s="21">
        <v>5000</v>
      </c>
      <c r="E3242" s="10" t="s">
        <v>10</v>
      </c>
      <c r="F3242" s="10" t="s">
        <v>2308</v>
      </c>
      <c r="G3242" s="10" t="s">
        <v>12</v>
      </c>
      <c r="H3242" t="s">
        <v>17</v>
      </c>
      <c r="I3242" s="10" t="s">
        <v>14</v>
      </c>
      <c r="J3242" s="10" t="s">
        <v>250</v>
      </c>
    </row>
    <row r="3243" spans="1:10" x14ac:dyDescent="0.3">
      <c r="A3243" s="10">
        <v>218978</v>
      </c>
      <c r="B3243" s="20">
        <v>45146</v>
      </c>
      <c r="C3243" s="10" t="s">
        <v>994</v>
      </c>
      <c r="D3243" s="21">
        <v>3000</v>
      </c>
      <c r="E3243" s="10" t="s">
        <v>10</v>
      </c>
      <c r="F3243" s="10" t="s">
        <v>2307</v>
      </c>
      <c r="G3243" s="10" t="s">
        <v>12</v>
      </c>
      <c r="H3243" t="s">
        <v>17</v>
      </c>
      <c r="I3243" s="10" t="s">
        <v>14</v>
      </c>
      <c r="J3243" s="10" t="s">
        <v>971</v>
      </c>
    </row>
    <row r="3244" spans="1:10" x14ac:dyDescent="0.3">
      <c r="A3244" s="10">
        <v>218979</v>
      </c>
      <c r="B3244" s="20">
        <v>45146</v>
      </c>
      <c r="C3244" s="10" t="s">
        <v>995</v>
      </c>
      <c r="D3244" s="21">
        <v>1000</v>
      </c>
      <c r="E3244" s="10" t="s">
        <v>10</v>
      </c>
      <c r="F3244" s="10" t="s">
        <v>2307</v>
      </c>
      <c r="G3244" s="10" t="s">
        <v>12</v>
      </c>
      <c r="H3244" t="s">
        <v>17</v>
      </c>
      <c r="I3244" s="10" t="s">
        <v>14</v>
      </c>
      <c r="J3244" s="10" t="s">
        <v>966</v>
      </c>
    </row>
    <row r="3245" spans="1:10" x14ac:dyDescent="0.3">
      <c r="A3245" s="10">
        <v>218980</v>
      </c>
      <c r="B3245" s="20">
        <v>45146</v>
      </c>
      <c r="C3245" s="10" t="s">
        <v>996</v>
      </c>
      <c r="D3245" s="21">
        <v>3000</v>
      </c>
      <c r="E3245" s="10" t="s">
        <v>10</v>
      </c>
      <c r="F3245" s="10" t="s">
        <v>2307</v>
      </c>
      <c r="G3245" s="10" t="s">
        <v>12</v>
      </c>
      <c r="H3245" t="s">
        <v>17</v>
      </c>
      <c r="I3245" s="10" t="s">
        <v>14</v>
      </c>
      <c r="J3245" s="10" t="s">
        <v>971</v>
      </c>
    </row>
    <row r="3246" spans="1:10" x14ac:dyDescent="0.3">
      <c r="A3246" s="10">
        <v>218969</v>
      </c>
      <c r="B3246" s="20">
        <v>45146</v>
      </c>
      <c r="C3246" s="10" t="s">
        <v>1130</v>
      </c>
      <c r="D3246" s="21">
        <v>1000</v>
      </c>
      <c r="E3246" s="10" t="s">
        <v>10</v>
      </c>
      <c r="F3246" s="10" t="s">
        <v>2318</v>
      </c>
      <c r="G3246" s="10" t="s">
        <v>12</v>
      </c>
      <c r="H3246" t="s">
        <v>17</v>
      </c>
      <c r="I3246" s="10" t="s">
        <v>14</v>
      </c>
      <c r="J3246" s="10" t="s">
        <v>1131</v>
      </c>
    </row>
    <row r="3247" spans="1:10" x14ac:dyDescent="0.3">
      <c r="A3247" s="10">
        <v>218970</v>
      </c>
      <c r="B3247" s="20">
        <v>45146</v>
      </c>
      <c r="C3247" s="10" t="s">
        <v>1130</v>
      </c>
      <c r="D3247" s="21">
        <v>1000</v>
      </c>
      <c r="E3247" s="10" t="s">
        <v>10</v>
      </c>
      <c r="F3247" s="10" t="s">
        <v>2318</v>
      </c>
      <c r="G3247" s="10" t="s">
        <v>12</v>
      </c>
      <c r="H3247" t="s">
        <v>17</v>
      </c>
      <c r="I3247" s="10" t="s">
        <v>14</v>
      </c>
      <c r="J3247" s="10" t="s">
        <v>1132</v>
      </c>
    </row>
    <row r="3248" spans="1:10" x14ac:dyDescent="0.3">
      <c r="A3248" s="10">
        <v>218968</v>
      </c>
      <c r="B3248" s="20">
        <v>45146</v>
      </c>
      <c r="C3248" s="10" t="s">
        <v>1181</v>
      </c>
      <c r="D3248" s="21">
        <v>2000</v>
      </c>
      <c r="E3248" s="10" t="s">
        <v>10</v>
      </c>
      <c r="F3248" s="10" t="s">
        <v>2329</v>
      </c>
      <c r="G3248" s="10" t="s">
        <v>12</v>
      </c>
      <c r="H3248" t="s">
        <v>17</v>
      </c>
      <c r="I3248" s="10" t="s">
        <v>14</v>
      </c>
      <c r="J3248" s="10" t="s">
        <v>409</v>
      </c>
    </row>
    <row r="3249" spans="1:10" x14ac:dyDescent="0.3">
      <c r="A3249" s="10">
        <v>218965</v>
      </c>
      <c r="B3249" s="20">
        <v>45146</v>
      </c>
      <c r="C3249" s="10" t="s">
        <v>1246</v>
      </c>
      <c r="D3249" s="21">
        <v>3000</v>
      </c>
      <c r="E3249" s="10" t="s">
        <v>10</v>
      </c>
      <c r="F3249" s="10" t="s">
        <v>2311</v>
      </c>
      <c r="G3249" s="10" t="s">
        <v>12</v>
      </c>
      <c r="H3249" t="s">
        <v>17</v>
      </c>
      <c r="I3249" s="10" t="s">
        <v>14</v>
      </c>
      <c r="J3249" s="10" t="s">
        <v>1022</v>
      </c>
    </row>
    <row r="3250" spans="1:10" x14ac:dyDescent="0.3">
      <c r="A3250" s="10">
        <v>218966</v>
      </c>
      <c r="B3250" s="20">
        <v>45146</v>
      </c>
      <c r="C3250" s="10" t="s">
        <v>1246</v>
      </c>
      <c r="D3250" s="21">
        <v>1000</v>
      </c>
      <c r="E3250" s="10" t="s">
        <v>10</v>
      </c>
      <c r="F3250" s="10" t="s">
        <v>2311</v>
      </c>
      <c r="G3250" s="10" t="s">
        <v>12</v>
      </c>
      <c r="H3250" t="s">
        <v>13</v>
      </c>
      <c r="I3250" s="10" t="s">
        <v>14</v>
      </c>
      <c r="J3250" s="10" t="s">
        <v>1022</v>
      </c>
    </row>
    <row r="3251" spans="1:10" x14ac:dyDescent="0.3">
      <c r="A3251" s="10">
        <v>218967</v>
      </c>
      <c r="B3251" s="20">
        <v>45146</v>
      </c>
      <c r="C3251" s="10" t="s">
        <v>1246</v>
      </c>
      <c r="D3251" s="21">
        <v>3000</v>
      </c>
      <c r="E3251" s="10" t="s">
        <v>10</v>
      </c>
      <c r="F3251" s="10" t="s">
        <v>2311</v>
      </c>
      <c r="G3251" s="10" t="s">
        <v>12</v>
      </c>
      <c r="H3251" t="s">
        <v>13</v>
      </c>
      <c r="I3251" s="10" t="s">
        <v>14</v>
      </c>
      <c r="J3251" s="10" t="s">
        <v>480</v>
      </c>
    </row>
    <row r="3252" spans="1:10" x14ac:dyDescent="0.3">
      <c r="A3252" s="10">
        <v>218957</v>
      </c>
      <c r="B3252" s="20">
        <v>45146</v>
      </c>
      <c r="C3252" s="10" t="s">
        <v>515</v>
      </c>
      <c r="D3252" s="21">
        <v>20000</v>
      </c>
      <c r="E3252" s="10" t="s">
        <v>48</v>
      </c>
      <c r="F3252" s="10" t="s">
        <v>2311</v>
      </c>
      <c r="G3252" s="10" t="s">
        <v>12</v>
      </c>
      <c r="H3252" t="s">
        <v>17</v>
      </c>
      <c r="I3252" s="10" t="s">
        <v>14</v>
      </c>
      <c r="J3252" s="10" t="s">
        <v>1022</v>
      </c>
    </row>
    <row r="3253" spans="1:10" x14ac:dyDescent="0.3">
      <c r="A3253" s="10">
        <v>218958</v>
      </c>
      <c r="B3253" s="20">
        <v>45146</v>
      </c>
      <c r="C3253" s="10" t="s">
        <v>1253</v>
      </c>
      <c r="D3253" s="21">
        <v>5000</v>
      </c>
      <c r="E3253" s="10" t="s">
        <v>10</v>
      </c>
      <c r="F3253" s="10" t="s">
        <v>2311</v>
      </c>
      <c r="G3253" s="10" t="s">
        <v>12</v>
      </c>
      <c r="H3253" t="s">
        <v>17</v>
      </c>
      <c r="I3253" s="10" t="s">
        <v>14</v>
      </c>
      <c r="J3253" s="10" t="s">
        <v>1022</v>
      </c>
    </row>
    <row r="3254" spans="1:10" x14ac:dyDescent="0.3">
      <c r="A3254" s="10">
        <v>218961</v>
      </c>
      <c r="B3254" s="20">
        <v>45146</v>
      </c>
      <c r="C3254" s="10" t="s">
        <v>1356</v>
      </c>
      <c r="D3254" s="21">
        <v>50000</v>
      </c>
      <c r="E3254" s="10" t="s">
        <v>48</v>
      </c>
      <c r="F3254" s="10" t="s">
        <v>2309</v>
      </c>
      <c r="G3254" s="10" t="s">
        <v>12</v>
      </c>
      <c r="H3254" t="s">
        <v>13</v>
      </c>
      <c r="I3254" s="10" t="s">
        <v>14</v>
      </c>
      <c r="J3254" s="10" t="s">
        <v>972</v>
      </c>
    </row>
    <row r="3255" spans="1:10" x14ac:dyDescent="0.3">
      <c r="A3255" s="10">
        <v>218963</v>
      </c>
      <c r="B3255" s="20">
        <v>45146</v>
      </c>
      <c r="C3255" s="10" t="s">
        <v>1357</v>
      </c>
      <c r="D3255" s="21">
        <v>5000</v>
      </c>
      <c r="E3255" s="10" t="s">
        <v>10</v>
      </c>
      <c r="F3255" s="10" t="s">
        <v>2309</v>
      </c>
      <c r="G3255" s="10" t="s">
        <v>12</v>
      </c>
      <c r="H3255" t="s">
        <v>13</v>
      </c>
      <c r="I3255" s="10" t="s">
        <v>14</v>
      </c>
      <c r="J3255" s="10" t="s">
        <v>258</v>
      </c>
    </row>
    <row r="3256" spans="1:10" x14ac:dyDescent="0.3">
      <c r="A3256" s="10">
        <v>218959</v>
      </c>
      <c r="B3256" s="20">
        <v>45146</v>
      </c>
      <c r="C3256" s="10" t="s">
        <v>1325</v>
      </c>
      <c r="D3256" s="21">
        <v>50000</v>
      </c>
      <c r="E3256" s="10" t="s">
        <v>48</v>
      </c>
      <c r="F3256" s="10" t="s">
        <v>2309</v>
      </c>
      <c r="G3256" s="10" t="s">
        <v>12</v>
      </c>
      <c r="H3256" t="s">
        <v>17</v>
      </c>
      <c r="I3256" s="10" t="s">
        <v>14</v>
      </c>
      <c r="J3256" s="10" t="s">
        <v>27</v>
      </c>
    </row>
    <row r="3257" spans="1:10" x14ac:dyDescent="0.3">
      <c r="A3257" s="10">
        <v>218960</v>
      </c>
      <c r="B3257" s="20">
        <v>45146</v>
      </c>
      <c r="C3257" s="10" t="s">
        <v>1325</v>
      </c>
      <c r="D3257" s="21">
        <v>50000</v>
      </c>
      <c r="E3257" s="10" t="s">
        <v>48</v>
      </c>
      <c r="F3257" s="10" t="s">
        <v>2309</v>
      </c>
      <c r="G3257" s="10" t="s">
        <v>12</v>
      </c>
      <c r="H3257" t="s">
        <v>17</v>
      </c>
      <c r="I3257" s="10" t="s">
        <v>14</v>
      </c>
      <c r="J3257" s="10" t="s">
        <v>972</v>
      </c>
    </row>
    <row r="3258" spans="1:10" x14ac:dyDescent="0.3">
      <c r="A3258" s="10">
        <v>218964</v>
      </c>
      <c r="B3258" s="20">
        <v>45146</v>
      </c>
      <c r="C3258" s="10" t="s">
        <v>1357</v>
      </c>
      <c r="D3258" s="21">
        <v>5000</v>
      </c>
      <c r="E3258" s="10" t="s">
        <v>10</v>
      </c>
      <c r="F3258" s="10" t="s">
        <v>2309</v>
      </c>
      <c r="G3258" s="10" t="s">
        <v>12</v>
      </c>
      <c r="H3258" t="s">
        <v>13</v>
      </c>
      <c r="I3258" s="10" t="s">
        <v>14</v>
      </c>
      <c r="J3258" s="10" t="s">
        <v>1304</v>
      </c>
    </row>
    <row r="3259" spans="1:10" x14ac:dyDescent="0.3">
      <c r="A3259" s="10">
        <v>218953</v>
      </c>
      <c r="B3259" s="20">
        <v>45146</v>
      </c>
      <c r="C3259" s="10" t="s">
        <v>1358</v>
      </c>
      <c r="D3259" s="21">
        <v>3000</v>
      </c>
      <c r="E3259" s="10" t="s">
        <v>10</v>
      </c>
      <c r="F3259" s="10" t="s">
        <v>2309</v>
      </c>
      <c r="G3259" s="10" t="s">
        <v>12</v>
      </c>
      <c r="H3259" t="s">
        <v>13</v>
      </c>
      <c r="I3259" s="10" t="s">
        <v>14</v>
      </c>
      <c r="J3259" s="10" t="s">
        <v>149</v>
      </c>
    </row>
    <row r="3260" spans="1:10" x14ac:dyDescent="0.3">
      <c r="A3260" s="10">
        <v>218962</v>
      </c>
      <c r="B3260" s="20">
        <v>45146</v>
      </c>
      <c r="C3260" s="10" t="s">
        <v>1356</v>
      </c>
      <c r="D3260" s="21">
        <v>50000</v>
      </c>
      <c r="E3260" s="10" t="s">
        <v>48</v>
      </c>
      <c r="F3260" s="10" t="s">
        <v>2309</v>
      </c>
      <c r="G3260" s="10" t="s">
        <v>12</v>
      </c>
      <c r="H3260" t="s">
        <v>13</v>
      </c>
      <c r="I3260" s="10" t="s">
        <v>14</v>
      </c>
      <c r="J3260" s="10" t="s">
        <v>27</v>
      </c>
    </row>
    <row r="3261" spans="1:10" x14ac:dyDescent="0.3">
      <c r="A3261" s="10">
        <v>218952</v>
      </c>
      <c r="B3261" s="20">
        <v>45146</v>
      </c>
      <c r="C3261" s="10" t="s">
        <v>1358</v>
      </c>
      <c r="D3261" s="21">
        <v>5000</v>
      </c>
      <c r="E3261" s="10" t="s">
        <v>10</v>
      </c>
      <c r="F3261" s="10" t="s">
        <v>2309</v>
      </c>
      <c r="G3261" s="10" t="s">
        <v>12</v>
      </c>
      <c r="H3261" t="s">
        <v>17</v>
      </c>
      <c r="I3261" s="10" t="s">
        <v>14</v>
      </c>
      <c r="J3261" s="10" t="s">
        <v>972</v>
      </c>
    </row>
    <row r="3262" spans="1:10" x14ac:dyDescent="0.3">
      <c r="A3262" s="10">
        <v>218954</v>
      </c>
      <c r="B3262" s="20">
        <v>45146</v>
      </c>
      <c r="C3262" s="10" t="s">
        <v>1470</v>
      </c>
      <c r="D3262" s="21">
        <v>250000</v>
      </c>
      <c r="E3262" s="10" t="s">
        <v>48</v>
      </c>
      <c r="F3262" s="10" t="s">
        <v>2308</v>
      </c>
      <c r="G3262" s="10" t="s">
        <v>12</v>
      </c>
      <c r="H3262" t="s">
        <v>17</v>
      </c>
      <c r="I3262" s="10" t="s">
        <v>14</v>
      </c>
      <c r="J3262" s="10" t="s">
        <v>973</v>
      </c>
    </row>
    <row r="3263" spans="1:10" x14ac:dyDescent="0.3">
      <c r="A3263" s="10">
        <v>218955</v>
      </c>
      <c r="B3263" s="20">
        <v>45146</v>
      </c>
      <c r="C3263" s="10" t="s">
        <v>890</v>
      </c>
      <c r="D3263" s="21">
        <v>500000</v>
      </c>
      <c r="E3263" s="10" t="s">
        <v>48</v>
      </c>
      <c r="F3263" s="10" t="s">
        <v>2308</v>
      </c>
      <c r="G3263" s="10" t="s">
        <v>12</v>
      </c>
      <c r="H3263" t="s">
        <v>17</v>
      </c>
      <c r="I3263" s="10" t="s">
        <v>14</v>
      </c>
      <c r="J3263" s="10" t="s">
        <v>42</v>
      </c>
    </row>
    <row r="3264" spans="1:10" x14ac:dyDescent="0.3">
      <c r="A3264" s="10">
        <v>218956</v>
      </c>
      <c r="B3264" s="20">
        <v>45146</v>
      </c>
      <c r="C3264" s="10" t="s">
        <v>882</v>
      </c>
      <c r="D3264" s="21">
        <v>14500</v>
      </c>
      <c r="E3264" s="10" t="s">
        <v>48</v>
      </c>
      <c r="F3264" s="10" t="s">
        <v>2308</v>
      </c>
      <c r="G3264" s="10" t="s">
        <v>12</v>
      </c>
      <c r="H3264" t="s">
        <v>17</v>
      </c>
      <c r="I3264" s="10" t="s">
        <v>14</v>
      </c>
      <c r="J3264" s="10" t="s">
        <v>876</v>
      </c>
    </row>
    <row r="3265" spans="1:10" x14ac:dyDescent="0.3">
      <c r="A3265" s="10">
        <v>218981</v>
      </c>
      <c r="B3265" s="20">
        <v>45147</v>
      </c>
      <c r="C3265" s="10" t="s">
        <v>228</v>
      </c>
      <c r="D3265" s="21">
        <v>1000</v>
      </c>
      <c r="E3265" s="10" t="s">
        <v>10</v>
      </c>
      <c r="F3265" s="10" t="s">
        <v>2307</v>
      </c>
      <c r="G3265" s="10" t="s">
        <v>12</v>
      </c>
      <c r="H3265" t="s">
        <v>17</v>
      </c>
      <c r="I3265" s="10" t="s">
        <v>14</v>
      </c>
      <c r="J3265" s="10" t="s">
        <v>971</v>
      </c>
    </row>
    <row r="3266" spans="1:10" x14ac:dyDescent="0.3">
      <c r="A3266" s="10">
        <v>218986</v>
      </c>
      <c r="B3266" s="20">
        <v>45147</v>
      </c>
      <c r="C3266" s="10" t="s">
        <v>1123</v>
      </c>
      <c r="D3266" s="21">
        <v>1000</v>
      </c>
      <c r="E3266" s="10" t="s">
        <v>10</v>
      </c>
      <c r="F3266" s="10" t="s">
        <v>2318</v>
      </c>
      <c r="G3266" s="10" t="s">
        <v>12</v>
      </c>
      <c r="H3266" t="s">
        <v>17</v>
      </c>
      <c r="I3266" s="10" t="s">
        <v>14</v>
      </c>
      <c r="J3266" s="10" t="s">
        <v>207</v>
      </c>
    </row>
    <row r="3267" spans="1:10" x14ac:dyDescent="0.3">
      <c r="A3267" s="10">
        <v>218987</v>
      </c>
      <c r="B3267" s="20">
        <v>45147</v>
      </c>
      <c r="C3267" s="10" t="s">
        <v>1127</v>
      </c>
      <c r="D3267" s="21">
        <v>1000</v>
      </c>
      <c r="E3267" s="10" t="s">
        <v>10</v>
      </c>
      <c r="F3267" s="10" t="s">
        <v>2318</v>
      </c>
      <c r="G3267" s="10" t="s">
        <v>12</v>
      </c>
      <c r="H3267" t="s">
        <v>17</v>
      </c>
      <c r="I3267" s="10" t="s">
        <v>14</v>
      </c>
      <c r="J3267" s="10" t="s">
        <v>246</v>
      </c>
    </row>
    <row r="3268" spans="1:10" x14ac:dyDescent="0.3">
      <c r="A3268" s="10">
        <v>218988</v>
      </c>
      <c r="B3268" s="20">
        <v>45147</v>
      </c>
      <c r="C3268" s="10" t="s">
        <v>1128</v>
      </c>
      <c r="D3268" s="21">
        <v>1500</v>
      </c>
      <c r="E3268" s="10" t="s">
        <v>10</v>
      </c>
      <c r="F3268" s="10" t="s">
        <v>2318</v>
      </c>
      <c r="G3268" s="10" t="s">
        <v>88</v>
      </c>
      <c r="H3268" t="s">
        <v>17</v>
      </c>
      <c r="I3268" s="10" t="s">
        <v>14</v>
      </c>
      <c r="J3268" s="10" t="s">
        <v>24</v>
      </c>
    </row>
    <row r="3269" spans="1:10" x14ac:dyDescent="0.3">
      <c r="A3269" s="10">
        <v>218989</v>
      </c>
      <c r="B3269" s="20">
        <v>45147</v>
      </c>
      <c r="C3269" s="10" t="s">
        <v>1128</v>
      </c>
      <c r="D3269" s="21">
        <v>1500</v>
      </c>
      <c r="E3269" s="10" t="s">
        <v>10</v>
      </c>
      <c r="F3269" s="10" t="s">
        <v>2318</v>
      </c>
      <c r="G3269" s="10" t="s">
        <v>88</v>
      </c>
      <c r="H3269" t="s">
        <v>17</v>
      </c>
      <c r="I3269" s="10" t="s">
        <v>14</v>
      </c>
      <c r="J3269" s="10" t="s">
        <v>1094</v>
      </c>
    </row>
    <row r="3270" spans="1:10" x14ac:dyDescent="0.3">
      <c r="A3270" s="10">
        <v>218982</v>
      </c>
      <c r="B3270" s="20">
        <v>45147</v>
      </c>
      <c r="C3270" s="10" t="s">
        <v>1247</v>
      </c>
      <c r="D3270" s="21">
        <v>13000</v>
      </c>
      <c r="E3270" s="10" t="s">
        <v>48</v>
      </c>
      <c r="F3270" s="10" t="s">
        <v>2311</v>
      </c>
      <c r="G3270" s="10" t="s">
        <v>12</v>
      </c>
      <c r="H3270" t="s">
        <v>17</v>
      </c>
      <c r="I3270" s="10" t="s">
        <v>14</v>
      </c>
      <c r="J3270" s="10" t="s">
        <v>1022</v>
      </c>
    </row>
    <row r="3271" spans="1:10" x14ac:dyDescent="0.3">
      <c r="A3271" s="10">
        <v>218984</v>
      </c>
      <c r="B3271" s="20">
        <v>45147</v>
      </c>
      <c r="C3271" s="10" t="s">
        <v>490</v>
      </c>
      <c r="D3271" s="21">
        <v>5000</v>
      </c>
      <c r="E3271" s="10" t="s">
        <v>10</v>
      </c>
      <c r="F3271" s="10" t="s">
        <v>2311</v>
      </c>
      <c r="G3271" s="10" t="s">
        <v>12</v>
      </c>
      <c r="H3271" t="s">
        <v>13</v>
      </c>
      <c r="I3271" s="10" t="s">
        <v>14</v>
      </c>
      <c r="J3271" s="10" t="s">
        <v>209</v>
      </c>
    </row>
    <row r="3272" spans="1:10" x14ac:dyDescent="0.3">
      <c r="A3272" s="10">
        <v>218983</v>
      </c>
      <c r="B3272" s="20">
        <v>45147</v>
      </c>
      <c r="C3272" s="10" t="s">
        <v>490</v>
      </c>
      <c r="D3272" s="21">
        <v>5000</v>
      </c>
      <c r="E3272" s="10" t="s">
        <v>10</v>
      </c>
      <c r="F3272" s="10" t="s">
        <v>2311</v>
      </c>
      <c r="G3272" s="10" t="s">
        <v>12</v>
      </c>
      <c r="H3272" t="s">
        <v>13</v>
      </c>
      <c r="I3272" s="10" t="s">
        <v>14</v>
      </c>
      <c r="J3272" s="10" t="s">
        <v>473</v>
      </c>
    </row>
    <row r="3273" spans="1:10" x14ac:dyDescent="0.3">
      <c r="A3273" s="10">
        <v>218985</v>
      </c>
      <c r="B3273" s="20">
        <v>45147</v>
      </c>
      <c r="C3273" s="10" t="s">
        <v>525</v>
      </c>
      <c r="D3273" s="21">
        <v>3000</v>
      </c>
      <c r="E3273" s="10" t="s">
        <v>10</v>
      </c>
      <c r="F3273" s="10" t="s">
        <v>2311</v>
      </c>
      <c r="G3273" s="10" t="s">
        <v>12</v>
      </c>
      <c r="H3273" t="s">
        <v>13</v>
      </c>
      <c r="I3273" s="10" t="s">
        <v>14</v>
      </c>
      <c r="J3273" s="10" t="s">
        <v>503</v>
      </c>
    </row>
    <row r="3274" spans="1:10" x14ac:dyDescent="0.3">
      <c r="A3274" s="10">
        <v>219059</v>
      </c>
      <c r="B3274" s="20">
        <v>45147</v>
      </c>
      <c r="C3274" s="10" t="s">
        <v>1360</v>
      </c>
      <c r="D3274" s="21">
        <v>10000</v>
      </c>
      <c r="E3274" s="10" t="s">
        <v>10</v>
      </c>
      <c r="F3274" s="10" t="s">
        <v>2309</v>
      </c>
      <c r="G3274" s="10" t="s">
        <v>12</v>
      </c>
      <c r="H3274" t="s">
        <v>17</v>
      </c>
      <c r="I3274" s="10" t="s">
        <v>14</v>
      </c>
      <c r="J3274" s="10" t="s">
        <v>1361</v>
      </c>
    </row>
    <row r="3275" spans="1:10" x14ac:dyDescent="0.3">
      <c r="A3275" s="10">
        <v>218971</v>
      </c>
      <c r="B3275" s="20">
        <v>45147</v>
      </c>
      <c r="C3275" s="10" t="s">
        <v>1362</v>
      </c>
      <c r="D3275" s="21">
        <v>10000</v>
      </c>
      <c r="E3275" s="10" t="s">
        <v>10</v>
      </c>
      <c r="F3275" s="10" t="s">
        <v>2309</v>
      </c>
      <c r="G3275" s="10" t="s">
        <v>12</v>
      </c>
      <c r="H3275" t="s">
        <v>19</v>
      </c>
      <c r="I3275" s="10" t="s">
        <v>14</v>
      </c>
      <c r="J3275" s="10" t="s">
        <v>617</v>
      </c>
    </row>
    <row r="3276" spans="1:10" x14ac:dyDescent="0.3">
      <c r="A3276" s="10">
        <v>218973</v>
      </c>
      <c r="B3276" s="20">
        <v>45147</v>
      </c>
      <c r="C3276" s="10" t="s">
        <v>1363</v>
      </c>
      <c r="D3276" s="21">
        <v>1500</v>
      </c>
      <c r="E3276" s="10" t="s">
        <v>10</v>
      </c>
      <c r="F3276" s="10" t="s">
        <v>2309</v>
      </c>
      <c r="G3276" s="10" t="s">
        <v>12</v>
      </c>
      <c r="H3276" t="s">
        <v>17</v>
      </c>
      <c r="I3276" s="10" t="s">
        <v>14</v>
      </c>
      <c r="J3276" s="10" t="s">
        <v>972</v>
      </c>
    </row>
    <row r="3277" spans="1:10" x14ac:dyDescent="0.3">
      <c r="A3277" s="10">
        <v>218974</v>
      </c>
      <c r="B3277" s="20">
        <v>45147</v>
      </c>
      <c r="C3277" s="10" t="s">
        <v>670</v>
      </c>
      <c r="D3277" s="21">
        <v>31000</v>
      </c>
      <c r="E3277" s="10" t="s">
        <v>10</v>
      </c>
      <c r="F3277" s="10" t="s">
        <v>2309</v>
      </c>
      <c r="G3277" s="10" t="s">
        <v>12</v>
      </c>
      <c r="H3277" t="s">
        <v>13</v>
      </c>
      <c r="I3277" s="10" t="s">
        <v>14</v>
      </c>
      <c r="J3277" s="10" t="s">
        <v>972</v>
      </c>
    </row>
    <row r="3278" spans="1:10" x14ac:dyDescent="0.3">
      <c r="A3278" s="10">
        <v>218972</v>
      </c>
      <c r="B3278" s="20">
        <v>45147</v>
      </c>
      <c r="C3278" s="10" t="s">
        <v>668</v>
      </c>
      <c r="D3278" s="21">
        <v>60000</v>
      </c>
      <c r="E3278" s="10" t="s">
        <v>48</v>
      </c>
      <c r="F3278" s="10" t="s">
        <v>2309</v>
      </c>
      <c r="G3278" s="10" t="s">
        <v>12</v>
      </c>
      <c r="H3278" t="s">
        <v>13</v>
      </c>
      <c r="I3278" s="10" t="s">
        <v>14</v>
      </c>
      <c r="J3278" s="10" t="s">
        <v>972</v>
      </c>
    </row>
    <row r="3279" spans="1:10" x14ac:dyDescent="0.3">
      <c r="A3279" s="10">
        <v>218975</v>
      </c>
      <c r="B3279" s="20">
        <v>45147</v>
      </c>
      <c r="C3279" s="10" t="s">
        <v>1334</v>
      </c>
      <c r="D3279" s="21">
        <v>36000</v>
      </c>
      <c r="E3279" s="10" t="s">
        <v>48</v>
      </c>
      <c r="F3279" s="10" t="s">
        <v>2309</v>
      </c>
      <c r="G3279" s="10" t="s">
        <v>12</v>
      </c>
      <c r="H3279" t="s">
        <v>13</v>
      </c>
      <c r="I3279" s="10" t="s">
        <v>14</v>
      </c>
      <c r="J3279" s="10" t="s">
        <v>972</v>
      </c>
    </row>
    <row r="3280" spans="1:10" x14ac:dyDescent="0.3">
      <c r="A3280" s="10">
        <v>219058</v>
      </c>
      <c r="B3280" s="20">
        <v>45147</v>
      </c>
      <c r="C3280" s="10" t="s">
        <v>699</v>
      </c>
      <c r="D3280" s="21">
        <v>15000</v>
      </c>
      <c r="E3280" s="10" t="s">
        <v>10</v>
      </c>
      <c r="F3280" s="10" t="s">
        <v>2309</v>
      </c>
      <c r="G3280" s="10" t="s">
        <v>12</v>
      </c>
      <c r="H3280" t="s">
        <v>17</v>
      </c>
      <c r="I3280" s="10" t="s">
        <v>14</v>
      </c>
      <c r="J3280" s="10" t="s">
        <v>1361</v>
      </c>
    </row>
    <row r="3281" spans="1:10" x14ac:dyDescent="0.3">
      <c r="A3281" s="10">
        <v>218990</v>
      </c>
      <c r="B3281" s="20">
        <v>45147</v>
      </c>
      <c r="C3281" s="10" t="s">
        <v>849</v>
      </c>
      <c r="D3281" s="21">
        <v>10000</v>
      </c>
      <c r="E3281" s="10" t="s">
        <v>48</v>
      </c>
      <c r="F3281" s="10" t="s">
        <v>2317</v>
      </c>
      <c r="G3281" s="10" t="s">
        <v>12</v>
      </c>
      <c r="H3281" t="s">
        <v>17</v>
      </c>
      <c r="I3281" s="10" t="s">
        <v>14</v>
      </c>
      <c r="J3281" s="10" t="s">
        <v>816</v>
      </c>
    </row>
    <row r="3282" spans="1:10" x14ac:dyDescent="0.3">
      <c r="A3282" s="10">
        <v>218976</v>
      </c>
      <c r="B3282" s="20">
        <v>45147</v>
      </c>
      <c r="C3282" s="10" t="s">
        <v>1503</v>
      </c>
      <c r="D3282" s="21">
        <v>50000</v>
      </c>
      <c r="E3282" s="10" t="s">
        <v>48</v>
      </c>
      <c r="F3282" s="10" t="s">
        <v>2308</v>
      </c>
      <c r="G3282" s="10" t="s">
        <v>12</v>
      </c>
      <c r="H3282" t="s">
        <v>17</v>
      </c>
      <c r="I3282" s="10" t="s">
        <v>14</v>
      </c>
      <c r="J3282" s="10" t="s">
        <v>912</v>
      </c>
    </row>
    <row r="3283" spans="1:10" x14ac:dyDescent="0.3">
      <c r="A3283" s="10">
        <v>218977</v>
      </c>
      <c r="B3283" s="20">
        <v>45147</v>
      </c>
      <c r="C3283" s="10" t="s">
        <v>1503</v>
      </c>
      <c r="D3283" s="21">
        <v>50000</v>
      </c>
      <c r="E3283" s="10" t="s">
        <v>48</v>
      </c>
      <c r="F3283" s="10" t="s">
        <v>2308</v>
      </c>
      <c r="G3283" s="10" t="s">
        <v>12</v>
      </c>
      <c r="H3283" t="s">
        <v>17</v>
      </c>
      <c r="I3283" s="10" t="s">
        <v>14</v>
      </c>
      <c r="J3283" s="10" t="s">
        <v>876</v>
      </c>
    </row>
    <row r="3284" spans="1:10" x14ac:dyDescent="0.3">
      <c r="A3284" s="10">
        <v>219002</v>
      </c>
      <c r="B3284" s="20">
        <v>45148</v>
      </c>
      <c r="C3284" s="10" t="s">
        <v>997</v>
      </c>
      <c r="D3284" s="21">
        <v>3000</v>
      </c>
      <c r="E3284" s="10" t="s">
        <v>10</v>
      </c>
      <c r="F3284" s="10" t="s">
        <v>2307</v>
      </c>
      <c r="G3284" s="10" t="s">
        <v>88</v>
      </c>
      <c r="H3284" t="s">
        <v>17</v>
      </c>
      <c r="I3284" s="10" t="s">
        <v>14</v>
      </c>
      <c r="J3284" s="10" t="s">
        <v>998</v>
      </c>
    </row>
    <row r="3285" spans="1:10" x14ac:dyDescent="0.3">
      <c r="A3285" s="10">
        <v>219003</v>
      </c>
      <c r="B3285" s="20">
        <v>45148</v>
      </c>
      <c r="C3285" s="10" t="s">
        <v>9</v>
      </c>
      <c r="D3285" s="21">
        <v>50000</v>
      </c>
      <c r="E3285" s="10" t="s">
        <v>48</v>
      </c>
      <c r="F3285" s="10" t="s">
        <v>2307</v>
      </c>
      <c r="G3285" s="10" t="s">
        <v>12</v>
      </c>
      <c r="H3285" t="s">
        <v>17</v>
      </c>
      <c r="I3285" s="10" t="s">
        <v>14</v>
      </c>
      <c r="J3285" s="10" t="s">
        <v>976</v>
      </c>
    </row>
    <row r="3286" spans="1:10" x14ac:dyDescent="0.3">
      <c r="A3286" s="10">
        <v>219007</v>
      </c>
      <c r="B3286" s="20">
        <v>45148</v>
      </c>
      <c r="C3286" s="10" t="s">
        <v>1125</v>
      </c>
      <c r="D3286" s="21">
        <v>2500</v>
      </c>
      <c r="E3286" s="10" t="s">
        <v>10</v>
      </c>
      <c r="F3286" s="10" t="s">
        <v>2318</v>
      </c>
      <c r="G3286" s="10" t="s">
        <v>12</v>
      </c>
      <c r="H3286" t="s">
        <v>17</v>
      </c>
      <c r="I3286" s="10" t="s">
        <v>14</v>
      </c>
      <c r="J3286" s="10" t="s">
        <v>971</v>
      </c>
    </row>
    <row r="3287" spans="1:10" x14ac:dyDescent="0.3">
      <c r="A3287" s="10">
        <v>219008</v>
      </c>
      <c r="B3287" s="20">
        <v>45148</v>
      </c>
      <c r="C3287" s="10" t="s">
        <v>1125</v>
      </c>
      <c r="D3287" s="21">
        <v>50000</v>
      </c>
      <c r="E3287" s="10" t="s">
        <v>48</v>
      </c>
      <c r="F3287" s="10" t="s">
        <v>2318</v>
      </c>
      <c r="G3287" s="10" t="s">
        <v>12</v>
      </c>
      <c r="H3287" t="s">
        <v>17</v>
      </c>
      <c r="I3287" s="10" t="s">
        <v>14</v>
      </c>
      <c r="J3287" s="10" t="s">
        <v>971</v>
      </c>
    </row>
    <row r="3288" spans="1:10" x14ac:dyDescent="0.3">
      <c r="A3288" s="10">
        <v>219010</v>
      </c>
      <c r="B3288" s="20">
        <v>45148</v>
      </c>
      <c r="C3288" s="10" t="s">
        <v>1126</v>
      </c>
      <c r="D3288" s="21">
        <v>2000</v>
      </c>
      <c r="E3288" s="10" t="s">
        <v>10</v>
      </c>
      <c r="F3288" s="10" t="s">
        <v>2318</v>
      </c>
      <c r="G3288" s="10" t="s">
        <v>12</v>
      </c>
      <c r="H3288" t="s">
        <v>17</v>
      </c>
      <c r="I3288" s="10" t="s">
        <v>14</v>
      </c>
      <c r="J3288" s="10" t="s">
        <v>24</v>
      </c>
    </row>
    <row r="3289" spans="1:10" x14ac:dyDescent="0.3">
      <c r="A3289" s="10">
        <v>219009</v>
      </c>
      <c r="B3289" s="20">
        <v>45148</v>
      </c>
      <c r="C3289" s="10" t="s">
        <v>1129</v>
      </c>
      <c r="D3289" s="21">
        <v>1000</v>
      </c>
      <c r="E3289" s="10" t="s">
        <v>10</v>
      </c>
      <c r="F3289" s="10" t="s">
        <v>2318</v>
      </c>
      <c r="G3289" s="10" t="s">
        <v>12</v>
      </c>
      <c r="H3289" t="s">
        <v>17</v>
      </c>
      <c r="I3289" s="10" t="s">
        <v>14</v>
      </c>
      <c r="J3289" s="10" t="s">
        <v>971</v>
      </c>
    </row>
    <row r="3290" spans="1:10" x14ac:dyDescent="0.3">
      <c r="A3290" s="10">
        <v>219011</v>
      </c>
      <c r="B3290" s="20">
        <v>45148</v>
      </c>
      <c r="C3290" s="10" t="s">
        <v>1126</v>
      </c>
      <c r="D3290" s="21">
        <v>2000</v>
      </c>
      <c r="E3290" s="10" t="s">
        <v>10</v>
      </c>
      <c r="F3290" s="10" t="s">
        <v>2318</v>
      </c>
      <c r="G3290" s="10" t="s">
        <v>12</v>
      </c>
      <c r="H3290" t="s">
        <v>17</v>
      </c>
      <c r="I3290" s="10" t="s">
        <v>14</v>
      </c>
      <c r="J3290" s="10" t="s">
        <v>971</v>
      </c>
    </row>
    <row r="3291" spans="1:10" x14ac:dyDescent="0.3">
      <c r="A3291" s="10">
        <v>219000</v>
      </c>
      <c r="B3291" s="20">
        <v>45148</v>
      </c>
      <c r="C3291" s="10" t="s">
        <v>1248</v>
      </c>
      <c r="D3291" s="21">
        <v>2500</v>
      </c>
      <c r="E3291" s="10" t="s">
        <v>10</v>
      </c>
      <c r="F3291" s="10" t="s">
        <v>2311</v>
      </c>
      <c r="G3291" s="10" t="s">
        <v>88</v>
      </c>
      <c r="H3291" t="s">
        <v>17</v>
      </c>
      <c r="I3291" s="10" t="s">
        <v>14</v>
      </c>
      <c r="J3291" s="10" t="s">
        <v>209</v>
      </c>
    </row>
    <row r="3292" spans="1:10" x14ac:dyDescent="0.3">
      <c r="A3292" s="10">
        <v>219001</v>
      </c>
      <c r="B3292" s="20">
        <v>45148</v>
      </c>
      <c r="C3292" s="10" t="s">
        <v>1248</v>
      </c>
      <c r="D3292" s="21">
        <v>2500</v>
      </c>
      <c r="E3292" s="10" t="s">
        <v>10</v>
      </c>
      <c r="F3292" s="10" t="s">
        <v>2311</v>
      </c>
      <c r="G3292" s="10" t="s">
        <v>88</v>
      </c>
      <c r="H3292" t="s">
        <v>17</v>
      </c>
      <c r="I3292" s="10" t="s">
        <v>14</v>
      </c>
      <c r="J3292" s="10" t="s">
        <v>473</v>
      </c>
    </row>
    <row r="3293" spans="1:10" x14ac:dyDescent="0.3">
      <c r="A3293" s="10">
        <v>218991</v>
      </c>
      <c r="B3293" s="20">
        <v>45148</v>
      </c>
      <c r="C3293" s="10" t="s">
        <v>1249</v>
      </c>
      <c r="D3293" s="21">
        <v>2000</v>
      </c>
      <c r="E3293" s="10" t="s">
        <v>10</v>
      </c>
      <c r="F3293" s="10" t="s">
        <v>2311</v>
      </c>
      <c r="G3293" s="10" t="s">
        <v>12</v>
      </c>
      <c r="H3293" t="s">
        <v>13</v>
      </c>
      <c r="I3293" s="10" t="s">
        <v>14</v>
      </c>
      <c r="J3293" s="10" t="s">
        <v>473</v>
      </c>
    </row>
    <row r="3294" spans="1:10" x14ac:dyDescent="0.3">
      <c r="A3294" s="10">
        <v>218992</v>
      </c>
      <c r="B3294" s="20">
        <v>45148</v>
      </c>
      <c r="C3294" s="10" t="s">
        <v>1249</v>
      </c>
      <c r="D3294" s="21">
        <v>2000</v>
      </c>
      <c r="E3294" s="10" t="s">
        <v>10</v>
      </c>
      <c r="F3294" s="10" t="s">
        <v>2311</v>
      </c>
      <c r="G3294" s="10" t="s">
        <v>12</v>
      </c>
      <c r="H3294" t="s">
        <v>17</v>
      </c>
      <c r="I3294" s="10" t="s">
        <v>14</v>
      </c>
      <c r="J3294" s="10" t="s">
        <v>1022</v>
      </c>
    </row>
    <row r="3295" spans="1:10" x14ac:dyDescent="0.3">
      <c r="A3295" s="10">
        <v>218993</v>
      </c>
      <c r="B3295" s="20">
        <v>45148</v>
      </c>
      <c r="C3295" s="10" t="s">
        <v>1250</v>
      </c>
      <c r="D3295" s="21">
        <v>2500</v>
      </c>
      <c r="E3295" s="10" t="s">
        <v>10</v>
      </c>
      <c r="F3295" s="10" t="s">
        <v>2311</v>
      </c>
      <c r="G3295" s="10" t="s">
        <v>12</v>
      </c>
      <c r="H3295" t="s">
        <v>13</v>
      </c>
      <c r="I3295" s="10" t="s">
        <v>14</v>
      </c>
      <c r="J3295" s="10" t="s">
        <v>1022</v>
      </c>
    </row>
    <row r="3296" spans="1:10" x14ac:dyDescent="0.3">
      <c r="A3296" s="10">
        <v>219004</v>
      </c>
      <c r="B3296" s="20">
        <v>45148</v>
      </c>
      <c r="C3296" s="10" t="s">
        <v>1252</v>
      </c>
      <c r="D3296" s="21">
        <v>2000</v>
      </c>
      <c r="E3296" s="10" t="s">
        <v>10</v>
      </c>
      <c r="F3296" s="10" t="s">
        <v>2311</v>
      </c>
      <c r="G3296" s="10" t="s">
        <v>12</v>
      </c>
      <c r="H3296" t="s">
        <v>13</v>
      </c>
      <c r="I3296" s="10" t="s">
        <v>14</v>
      </c>
      <c r="J3296" s="10" t="s">
        <v>1022</v>
      </c>
    </row>
    <row r="3297" spans="1:10" x14ac:dyDescent="0.3">
      <c r="A3297" s="10">
        <v>218996</v>
      </c>
      <c r="B3297" s="20">
        <v>45148</v>
      </c>
      <c r="C3297" s="10" t="s">
        <v>798</v>
      </c>
      <c r="D3297" s="21">
        <v>5000</v>
      </c>
      <c r="E3297" s="10" t="s">
        <v>10</v>
      </c>
      <c r="F3297" s="10" t="s">
        <v>2309</v>
      </c>
      <c r="G3297" s="10" t="s">
        <v>12</v>
      </c>
      <c r="H3297" t="s">
        <v>17</v>
      </c>
      <c r="I3297" s="10" t="s">
        <v>14</v>
      </c>
      <c r="J3297" s="10" t="s">
        <v>972</v>
      </c>
    </row>
    <row r="3298" spans="1:10" x14ac:dyDescent="0.3">
      <c r="A3298" s="10">
        <v>218997</v>
      </c>
      <c r="B3298" s="20">
        <v>45148</v>
      </c>
      <c r="C3298" s="10" t="s">
        <v>668</v>
      </c>
      <c r="D3298" s="21">
        <v>5000</v>
      </c>
      <c r="E3298" s="10" t="s">
        <v>10</v>
      </c>
      <c r="F3298" s="10" t="s">
        <v>2309</v>
      </c>
      <c r="G3298" s="10" t="s">
        <v>12</v>
      </c>
      <c r="H3298" t="s">
        <v>17</v>
      </c>
      <c r="I3298" s="10" t="s">
        <v>14</v>
      </c>
      <c r="J3298" s="10" t="s">
        <v>972</v>
      </c>
    </row>
    <row r="3299" spans="1:10" x14ac:dyDescent="0.3">
      <c r="A3299" s="10">
        <v>218998</v>
      </c>
      <c r="B3299" s="20">
        <v>45148</v>
      </c>
      <c r="C3299" s="10" t="s">
        <v>1359</v>
      </c>
      <c r="D3299" s="21">
        <v>5000</v>
      </c>
      <c r="E3299" s="10" t="s">
        <v>10</v>
      </c>
      <c r="F3299" s="10" t="s">
        <v>2309</v>
      </c>
      <c r="G3299" s="10" t="s">
        <v>12</v>
      </c>
      <c r="H3299" t="s">
        <v>17</v>
      </c>
      <c r="I3299" s="10" t="s">
        <v>14</v>
      </c>
      <c r="J3299" s="10" t="s">
        <v>972</v>
      </c>
    </row>
    <row r="3300" spans="1:10" x14ac:dyDescent="0.3">
      <c r="A3300" s="10">
        <v>218999</v>
      </c>
      <c r="B3300" s="20">
        <v>45148</v>
      </c>
      <c r="C3300" s="10" t="s">
        <v>1359</v>
      </c>
      <c r="D3300" s="21">
        <v>5000</v>
      </c>
      <c r="E3300" s="10" t="s">
        <v>10</v>
      </c>
      <c r="F3300" s="10" t="s">
        <v>2309</v>
      </c>
      <c r="G3300" s="10" t="s">
        <v>12</v>
      </c>
      <c r="H3300" t="s">
        <v>13</v>
      </c>
      <c r="I3300" s="10" t="s">
        <v>14</v>
      </c>
      <c r="J3300" s="10" t="s">
        <v>972</v>
      </c>
    </row>
    <row r="3301" spans="1:10" x14ac:dyDescent="0.3">
      <c r="A3301" s="10">
        <v>218994</v>
      </c>
      <c r="B3301" s="20">
        <v>45148</v>
      </c>
      <c r="C3301" s="10" t="s">
        <v>758</v>
      </c>
      <c r="D3301" s="21">
        <v>5000</v>
      </c>
      <c r="E3301" s="10" t="s">
        <v>10</v>
      </c>
      <c r="F3301" s="10" t="s">
        <v>2309</v>
      </c>
      <c r="G3301" s="10" t="s">
        <v>12</v>
      </c>
      <c r="H3301" t="s">
        <v>17</v>
      </c>
      <c r="I3301" s="10" t="s">
        <v>14</v>
      </c>
      <c r="J3301" s="10" t="s">
        <v>1304</v>
      </c>
    </row>
    <row r="3302" spans="1:10" x14ac:dyDescent="0.3">
      <c r="A3302" s="10">
        <v>218995</v>
      </c>
      <c r="B3302" s="20">
        <v>45148</v>
      </c>
      <c r="C3302" s="10" t="s">
        <v>758</v>
      </c>
      <c r="D3302" s="21">
        <v>5000</v>
      </c>
      <c r="E3302" s="10" t="s">
        <v>10</v>
      </c>
      <c r="F3302" s="10" t="s">
        <v>2309</v>
      </c>
      <c r="G3302" s="10" t="s">
        <v>12</v>
      </c>
      <c r="H3302" t="s">
        <v>17</v>
      </c>
      <c r="I3302" s="10" t="s">
        <v>14</v>
      </c>
      <c r="J3302" s="10" t="s">
        <v>972</v>
      </c>
    </row>
    <row r="3303" spans="1:10" x14ac:dyDescent="0.3">
      <c r="A3303" s="10">
        <v>219005</v>
      </c>
      <c r="B3303" s="20">
        <v>45148</v>
      </c>
      <c r="C3303" s="10" t="s">
        <v>1365</v>
      </c>
      <c r="D3303" s="21">
        <v>50000</v>
      </c>
      <c r="E3303" s="10" t="s">
        <v>48</v>
      </c>
      <c r="F3303" s="10" t="s">
        <v>2309</v>
      </c>
      <c r="G3303" s="10" t="s">
        <v>12</v>
      </c>
      <c r="H3303" t="s">
        <v>17</v>
      </c>
      <c r="I3303" s="10" t="s">
        <v>14</v>
      </c>
      <c r="J3303" s="10" t="s">
        <v>258</v>
      </c>
    </row>
    <row r="3304" spans="1:10" x14ac:dyDescent="0.3">
      <c r="A3304" s="10">
        <v>219006</v>
      </c>
      <c r="B3304" s="20">
        <v>45148</v>
      </c>
      <c r="C3304" s="10" t="s">
        <v>1365</v>
      </c>
      <c r="D3304" s="21">
        <v>50000</v>
      </c>
      <c r="E3304" s="10" t="s">
        <v>48</v>
      </c>
      <c r="F3304" s="10" t="s">
        <v>2309</v>
      </c>
      <c r="G3304" s="10" t="s">
        <v>12</v>
      </c>
      <c r="H3304" t="s">
        <v>17</v>
      </c>
      <c r="I3304" s="10" t="s">
        <v>14</v>
      </c>
      <c r="J3304" s="10" t="s">
        <v>149</v>
      </c>
    </row>
    <row r="3305" spans="1:10" x14ac:dyDescent="0.3">
      <c r="A3305" s="10">
        <v>219037</v>
      </c>
      <c r="B3305" s="20">
        <v>45149</v>
      </c>
      <c r="C3305" s="10" t="s">
        <v>741</v>
      </c>
      <c r="D3305" s="21">
        <v>2000</v>
      </c>
      <c r="E3305" s="10" t="s">
        <v>10</v>
      </c>
      <c r="F3305" s="10" t="s">
        <v>2307</v>
      </c>
      <c r="G3305" s="10" t="s">
        <v>12</v>
      </c>
      <c r="H3305" t="s">
        <v>17</v>
      </c>
      <c r="I3305" s="10" t="s">
        <v>14</v>
      </c>
      <c r="J3305" s="10" t="s">
        <v>999</v>
      </c>
    </row>
    <row r="3306" spans="1:10" x14ac:dyDescent="0.3">
      <c r="A3306" s="10">
        <v>219039</v>
      </c>
      <c r="B3306" s="20">
        <v>45149</v>
      </c>
      <c r="C3306" s="10" t="s">
        <v>1000</v>
      </c>
      <c r="D3306" s="21">
        <v>5000</v>
      </c>
      <c r="E3306" s="10" t="s">
        <v>10</v>
      </c>
      <c r="F3306" s="10" t="s">
        <v>2307</v>
      </c>
      <c r="G3306" s="10" t="s">
        <v>12</v>
      </c>
      <c r="H3306" t="s">
        <v>17</v>
      </c>
      <c r="I3306" s="10" t="s">
        <v>14</v>
      </c>
      <c r="J3306" s="10" t="s">
        <v>101</v>
      </c>
    </row>
    <row r="3307" spans="1:10" x14ac:dyDescent="0.3">
      <c r="A3307" s="10">
        <v>219040</v>
      </c>
      <c r="B3307" s="20">
        <v>45149</v>
      </c>
      <c r="C3307" s="10" t="s">
        <v>1000</v>
      </c>
      <c r="D3307" s="21">
        <v>5000</v>
      </c>
      <c r="E3307" s="10" t="s">
        <v>10</v>
      </c>
      <c r="F3307" s="10" t="s">
        <v>2307</v>
      </c>
      <c r="G3307" s="10" t="s">
        <v>12</v>
      </c>
      <c r="H3307" t="s">
        <v>17</v>
      </c>
      <c r="I3307" s="10" t="s">
        <v>14</v>
      </c>
      <c r="J3307" s="10" t="s">
        <v>976</v>
      </c>
    </row>
    <row r="3308" spans="1:10" x14ac:dyDescent="0.3">
      <c r="A3308" s="10">
        <v>219041</v>
      </c>
      <c r="B3308" s="20">
        <v>45149</v>
      </c>
      <c r="C3308" s="10" t="s">
        <v>1001</v>
      </c>
      <c r="D3308" s="21">
        <v>5000</v>
      </c>
      <c r="E3308" s="10" t="s">
        <v>10</v>
      </c>
      <c r="F3308" s="10" t="s">
        <v>2307</v>
      </c>
      <c r="G3308" s="10" t="s">
        <v>12</v>
      </c>
      <c r="H3308" t="s">
        <v>17</v>
      </c>
      <c r="I3308" s="10" t="s">
        <v>14</v>
      </c>
      <c r="J3308" s="10" t="s">
        <v>976</v>
      </c>
    </row>
    <row r="3309" spans="1:10" x14ac:dyDescent="0.3">
      <c r="A3309" s="10">
        <v>219042</v>
      </c>
      <c r="B3309" s="20">
        <v>45149</v>
      </c>
      <c r="C3309" s="10" t="s">
        <v>1002</v>
      </c>
      <c r="D3309" s="21">
        <v>1000</v>
      </c>
      <c r="E3309" s="10" t="s">
        <v>10</v>
      </c>
      <c r="F3309" s="10" t="s">
        <v>2307</v>
      </c>
      <c r="G3309" s="10" t="s">
        <v>12</v>
      </c>
      <c r="H3309" t="s">
        <v>17</v>
      </c>
      <c r="I3309" s="10" t="s">
        <v>14</v>
      </c>
      <c r="J3309" s="10" t="s">
        <v>976</v>
      </c>
    </row>
    <row r="3310" spans="1:10" x14ac:dyDescent="0.3">
      <c r="A3310" s="10">
        <v>219043</v>
      </c>
      <c r="B3310" s="20">
        <v>45149</v>
      </c>
      <c r="C3310" s="10" t="s">
        <v>1002</v>
      </c>
      <c r="D3310" s="21">
        <v>1000</v>
      </c>
      <c r="E3310" s="10" t="s">
        <v>10</v>
      </c>
      <c r="F3310" s="10" t="s">
        <v>2307</v>
      </c>
      <c r="G3310" s="10" t="s">
        <v>12</v>
      </c>
      <c r="H3310" t="s">
        <v>17</v>
      </c>
      <c r="I3310" s="10" t="s">
        <v>14</v>
      </c>
      <c r="J3310" s="10" t="s">
        <v>1003</v>
      </c>
    </row>
    <row r="3311" spans="1:10" x14ac:dyDescent="0.3">
      <c r="A3311" s="10">
        <v>219023</v>
      </c>
      <c r="B3311" s="20">
        <v>45149</v>
      </c>
      <c r="C3311" s="10" t="s">
        <v>1120</v>
      </c>
      <c r="D3311" s="21">
        <v>5000</v>
      </c>
      <c r="E3311" s="10" t="s">
        <v>10</v>
      </c>
      <c r="F3311" s="10" t="s">
        <v>2318</v>
      </c>
      <c r="G3311" s="10" t="s">
        <v>12</v>
      </c>
      <c r="H3311" t="s">
        <v>17</v>
      </c>
      <c r="I3311" s="10" t="s">
        <v>14</v>
      </c>
      <c r="J3311" s="10" t="s">
        <v>971</v>
      </c>
    </row>
    <row r="3312" spans="1:10" x14ac:dyDescent="0.3">
      <c r="A3312" s="10">
        <v>219025</v>
      </c>
      <c r="B3312" s="20">
        <v>45149</v>
      </c>
      <c r="C3312" s="10" t="s">
        <v>1120</v>
      </c>
      <c r="D3312" s="21">
        <v>5000</v>
      </c>
      <c r="E3312" s="10" t="s">
        <v>10</v>
      </c>
      <c r="F3312" s="10" t="s">
        <v>2318</v>
      </c>
      <c r="G3312" s="10" t="s">
        <v>12</v>
      </c>
      <c r="H3312" t="s">
        <v>17</v>
      </c>
      <c r="I3312" s="10" t="s">
        <v>14</v>
      </c>
      <c r="J3312" s="10" t="s">
        <v>24</v>
      </c>
    </row>
    <row r="3313" spans="1:10" x14ac:dyDescent="0.3">
      <c r="A3313" s="10">
        <v>219026</v>
      </c>
      <c r="B3313" s="20">
        <v>45149</v>
      </c>
      <c r="C3313" s="10" t="s">
        <v>1124</v>
      </c>
      <c r="D3313" s="21">
        <v>5000</v>
      </c>
      <c r="E3313" s="10" t="s">
        <v>10</v>
      </c>
      <c r="F3313" s="10" t="s">
        <v>2318</v>
      </c>
      <c r="G3313" s="10" t="s">
        <v>12</v>
      </c>
      <c r="H3313" t="s">
        <v>17</v>
      </c>
      <c r="I3313" s="10" t="s">
        <v>14</v>
      </c>
      <c r="J3313" s="10" t="s">
        <v>24</v>
      </c>
    </row>
    <row r="3314" spans="1:10" x14ac:dyDescent="0.3">
      <c r="A3314" s="10">
        <v>219024</v>
      </c>
      <c r="B3314" s="20">
        <v>45149</v>
      </c>
      <c r="C3314" s="10" t="s">
        <v>1120</v>
      </c>
      <c r="D3314" s="21">
        <v>5000</v>
      </c>
      <c r="E3314" s="10" t="s">
        <v>10</v>
      </c>
      <c r="F3314" s="10" t="s">
        <v>2318</v>
      </c>
      <c r="G3314" s="10" t="s">
        <v>12</v>
      </c>
      <c r="H3314" t="s">
        <v>17</v>
      </c>
      <c r="I3314" s="10" t="s">
        <v>14</v>
      </c>
      <c r="J3314" s="10" t="s">
        <v>85</v>
      </c>
    </row>
    <row r="3315" spans="1:10" x14ac:dyDescent="0.3">
      <c r="A3315" s="10">
        <v>219016</v>
      </c>
      <c r="B3315" s="20">
        <v>45149</v>
      </c>
      <c r="C3315" s="10" t="s">
        <v>511</v>
      </c>
      <c r="D3315" s="21">
        <v>3000</v>
      </c>
      <c r="E3315" s="10" t="s">
        <v>10</v>
      </c>
      <c r="F3315" s="10" t="s">
        <v>2311</v>
      </c>
      <c r="G3315" s="10" t="s">
        <v>12</v>
      </c>
      <c r="H3315" t="s">
        <v>17</v>
      </c>
      <c r="I3315" s="10" t="s">
        <v>14</v>
      </c>
      <c r="J3315" s="10" t="s">
        <v>1022</v>
      </c>
    </row>
    <row r="3316" spans="1:10" x14ac:dyDescent="0.3">
      <c r="A3316" s="10">
        <v>219027</v>
      </c>
      <c r="B3316" s="20">
        <v>45149</v>
      </c>
      <c r="C3316" s="10" t="s">
        <v>1244</v>
      </c>
      <c r="D3316" s="21">
        <v>2000</v>
      </c>
      <c r="E3316" s="10" t="s">
        <v>10</v>
      </c>
      <c r="F3316" s="10" t="s">
        <v>2311</v>
      </c>
      <c r="G3316" s="10" t="s">
        <v>12</v>
      </c>
      <c r="H3316" t="s">
        <v>13</v>
      </c>
      <c r="I3316" s="10" t="s">
        <v>14</v>
      </c>
      <c r="J3316" s="10" t="s">
        <v>503</v>
      </c>
    </row>
    <row r="3317" spans="1:10" x14ac:dyDescent="0.3">
      <c r="A3317" s="10">
        <v>219014</v>
      </c>
      <c r="B3317" s="20">
        <v>45149</v>
      </c>
      <c r="C3317" s="10" t="s">
        <v>490</v>
      </c>
      <c r="D3317" s="21">
        <v>50000</v>
      </c>
      <c r="E3317" s="10" t="s">
        <v>48</v>
      </c>
      <c r="F3317" s="10" t="s">
        <v>2311</v>
      </c>
      <c r="G3317" s="10" t="s">
        <v>12</v>
      </c>
      <c r="H3317" t="s">
        <v>17</v>
      </c>
      <c r="I3317" s="10" t="s">
        <v>14</v>
      </c>
      <c r="J3317" s="10" t="s">
        <v>1022</v>
      </c>
    </row>
    <row r="3318" spans="1:10" x14ac:dyDescent="0.3">
      <c r="A3318" s="10">
        <v>219012</v>
      </c>
      <c r="B3318" s="20">
        <v>45149</v>
      </c>
      <c r="C3318" s="10" t="s">
        <v>1245</v>
      </c>
      <c r="D3318" s="21">
        <v>5000</v>
      </c>
      <c r="E3318" s="10" t="s">
        <v>10</v>
      </c>
      <c r="F3318" s="10" t="s">
        <v>2311</v>
      </c>
      <c r="G3318" s="10" t="s">
        <v>12</v>
      </c>
      <c r="H3318" t="s">
        <v>17</v>
      </c>
      <c r="I3318" s="10" t="s">
        <v>14</v>
      </c>
      <c r="J3318" s="10" t="s">
        <v>1022</v>
      </c>
    </row>
    <row r="3319" spans="1:10" x14ac:dyDescent="0.3">
      <c r="A3319" s="10">
        <v>219013</v>
      </c>
      <c r="B3319" s="20">
        <v>45149</v>
      </c>
      <c r="C3319" s="10" t="s">
        <v>1245</v>
      </c>
      <c r="D3319" s="21">
        <v>4000</v>
      </c>
      <c r="E3319" s="10" t="s">
        <v>10</v>
      </c>
      <c r="F3319" s="10" t="s">
        <v>2311</v>
      </c>
      <c r="G3319" s="10" t="s">
        <v>12</v>
      </c>
      <c r="H3319" t="s">
        <v>17</v>
      </c>
      <c r="I3319" s="10" t="s">
        <v>14</v>
      </c>
      <c r="J3319" s="10" t="s">
        <v>209</v>
      </c>
    </row>
    <row r="3320" spans="1:10" x14ac:dyDescent="0.3">
      <c r="A3320" s="10">
        <v>219017</v>
      </c>
      <c r="B3320" s="20">
        <v>45149</v>
      </c>
      <c r="C3320" s="10" t="s">
        <v>1251</v>
      </c>
      <c r="D3320" s="21">
        <v>5000</v>
      </c>
      <c r="E3320" s="10" t="s">
        <v>10</v>
      </c>
      <c r="F3320" s="10" t="s">
        <v>2311</v>
      </c>
      <c r="G3320" s="10" t="s">
        <v>12</v>
      </c>
      <c r="H3320" t="s">
        <v>17</v>
      </c>
      <c r="I3320" s="10" t="s">
        <v>14</v>
      </c>
      <c r="J3320" s="10" t="s">
        <v>1022</v>
      </c>
    </row>
    <row r="3321" spans="1:10" x14ac:dyDescent="0.3">
      <c r="A3321" s="10">
        <v>219015</v>
      </c>
      <c r="B3321" s="20">
        <v>45149</v>
      </c>
      <c r="C3321" s="10" t="s">
        <v>664</v>
      </c>
      <c r="D3321" s="21">
        <v>10000</v>
      </c>
      <c r="E3321" s="10" t="s">
        <v>10</v>
      </c>
      <c r="F3321" s="10" t="s">
        <v>2309</v>
      </c>
      <c r="G3321" s="10" t="s">
        <v>12</v>
      </c>
      <c r="H3321" t="s">
        <v>17</v>
      </c>
      <c r="I3321" s="10" t="s">
        <v>14</v>
      </c>
      <c r="J3321" s="10" t="s">
        <v>972</v>
      </c>
    </row>
    <row r="3322" spans="1:10" x14ac:dyDescent="0.3">
      <c r="A3322" s="10">
        <v>219022</v>
      </c>
      <c r="B3322" s="20">
        <v>45149</v>
      </c>
      <c r="C3322" s="10" t="s">
        <v>1364</v>
      </c>
      <c r="D3322" s="21">
        <v>1500</v>
      </c>
      <c r="E3322" s="10" t="s">
        <v>10</v>
      </c>
      <c r="F3322" s="10" t="s">
        <v>2309</v>
      </c>
      <c r="G3322" s="10" t="s">
        <v>88</v>
      </c>
      <c r="H3322" t="s">
        <v>17</v>
      </c>
      <c r="I3322" s="10" t="s">
        <v>14</v>
      </c>
      <c r="J3322" s="10" t="s">
        <v>82</v>
      </c>
    </row>
    <row r="3323" spans="1:10" x14ac:dyDescent="0.3">
      <c r="A3323" s="10">
        <v>219028</v>
      </c>
      <c r="B3323" s="20">
        <v>45149</v>
      </c>
      <c r="C3323" s="10" t="s">
        <v>1366</v>
      </c>
      <c r="D3323" s="21">
        <v>5000</v>
      </c>
      <c r="E3323" s="10" t="s">
        <v>10</v>
      </c>
      <c r="F3323" s="10" t="s">
        <v>2309</v>
      </c>
      <c r="G3323" s="10" t="s">
        <v>12</v>
      </c>
      <c r="H3323" t="s">
        <v>17</v>
      </c>
      <c r="I3323" s="10" t="s">
        <v>14</v>
      </c>
      <c r="J3323" s="10" t="s">
        <v>1367</v>
      </c>
    </row>
    <row r="3324" spans="1:10" x14ac:dyDescent="0.3">
      <c r="A3324" s="10">
        <v>219018</v>
      </c>
      <c r="B3324" s="20">
        <v>45149</v>
      </c>
      <c r="C3324" s="10" t="s">
        <v>1368</v>
      </c>
      <c r="D3324" s="21">
        <v>3500</v>
      </c>
      <c r="E3324" s="10" t="s">
        <v>10</v>
      </c>
      <c r="F3324" s="10" t="s">
        <v>2309</v>
      </c>
      <c r="G3324" s="10" t="s">
        <v>12</v>
      </c>
      <c r="H3324" t="s">
        <v>19</v>
      </c>
      <c r="I3324" s="10" t="s">
        <v>14</v>
      </c>
      <c r="J3324" s="10" t="s">
        <v>74</v>
      </c>
    </row>
    <row r="3325" spans="1:10" x14ac:dyDescent="0.3">
      <c r="A3325" s="10">
        <v>219019</v>
      </c>
      <c r="B3325" s="20">
        <v>45149</v>
      </c>
      <c r="C3325" s="10" t="s">
        <v>1368</v>
      </c>
      <c r="D3325" s="21">
        <v>4000</v>
      </c>
      <c r="E3325" s="10" t="s">
        <v>10</v>
      </c>
      <c r="F3325" s="10" t="s">
        <v>2309</v>
      </c>
      <c r="G3325" s="10" t="s">
        <v>12</v>
      </c>
      <c r="H3325" t="s">
        <v>17</v>
      </c>
      <c r="I3325" s="10" t="s">
        <v>14</v>
      </c>
      <c r="J3325" s="10" t="s">
        <v>36</v>
      </c>
    </row>
    <row r="3326" spans="1:10" x14ac:dyDescent="0.3">
      <c r="A3326" s="10">
        <v>219021</v>
      </c>
      <c r="B3326" s="20">
        <v>45149</v>
      </c>
      <c r="C3326" s="10" t="s">
        <v>1507</v>
      </c>
      <c r="D3326" s="21">
        <v>2000</v>
      </c>
      <c r="E3326" s="10" t="s">
        <v>10</v>
      </c>
      <c r="F3326" s="10" t="s">
        <v>2308</v>
      </c>
      <c r="G3326" s="10" t="s">
        <v>12</v>
      </c>
      <c r="H3326" t="s">
        <v>17</v>
      </c>
      <c r="I3326" s="10" t="s">
        <v>14</v>
      </c>
      <c r="J3326" s="10" t="s">
        <v>42</v>
      </c>
    </row>
    <row r="3327" spans="1:10" x14ac:dyDescent="0.3">
      <c r="A3327" s="10">
        <v>219020</v>
      </c>
      <c r="B3327" s="20">
        <v>45149</v>
      </c>
      <c r="C3327" s="10" t="s">
        <v>1507</v>
      </c>
      <c r="D3327" s="21">
        <v>2000</v>
      </c>
      <c r="E3327" s="10" t="s">
        <v>10</v>
      </c>
      <c r="F3327" s="10" t="s">
        <v>2308</v>
      </c>
      <c r="G3327" s="10" t="s">
        <v>12</v>
      </c>
      <c r="H3327" t="s">
        <v>17</v>
      </c>
      <c r="I3327" s="10" t="s">
        <v>14</v>
      </c>
      <c r="J3327" s="10" t="s">
        <v>876</v>
      </c>
    </row>
    <row r="3328" spans="1:10" x14ac:dyDescent="0.3">
      <c r="A3328" s="10">
        <v>221102</v>
      </c>
      <c r="B3328" s="20">
        <v>45152</v>
      </c>
      <c r="C3328" s="10" t="s">
        <v>1004</v>
      </c>
      <c r="D3328" s="21">
        <v>1000</v>
      </c>
      <c r="E3328" s="10" t="s">
        <v>10</v>
      </c>
      <c r="F3328" s="10" t="s">
        <v>2307</v>
      </c>
      <c r="G3328" s="10" t="s">
        <v>88</v>
      </c>
      <c r="H3328" t="s">
        <v>17</v>
      </c>
      <c r="I3328" s="10" t="s">
        <v>14</v>
      </c>
      <c r="J3328" s="10" t="s">
        <v>80</v>
      </c>
    </row>
    <row r="3329" spans="1:10" x14ac:dyDescent="0.3">
      <c r="A3329" s="10">
        <v>219046</v>
      </c>
      <c r="B3329" s="20">
        <v>45152</v>
      </c>
      <c r="C3329" s="10" t="s">
        <v>1119</v>
      </c>
      <c r="D3329" s="21">
        <v>5000</v>
      </c>
      <c r="E3329" s="10" t="s">
        <v>10</v>
      </c>
      <c r="F3329" s="10" t="s">
        <v>2318</v>
      </c>
      <c r="G3329" s="10" t="s">
        <v>88</v>
      </c>
      <c r="H3329" t="s">
        <v>17</v>
      </c>
      <c r="I3329" s="10" t="s">
        <v>14</v>
      </c>
      <c r="J3329" s="10" t="s">
        <v>24</v>
      </c>
    </row>
    <row r="3330" spans="1:10" x14ac:dyDescent="0.3">
      <c r="A3330" s="10">
        <v>219044</v>
      </c>
      <c r="B3330" s="20">
        <v>45152</v>
      </c>
      <c r="C3330" s="10" t="s">
        <v>1121</v>
      </c>
      <c r="D3330" s="21">
        <v>5000</v>
      </c>
      <c r="E3330" s="10" t="s">
        <v>10</v>
      </c>
      <c r="F3330" s="10" t="s">
        <v>2318</v>
      </c>
      <c r="G3330" s="10" t="s">
        <v>88</v>
      </c>
      <c r="H3330" t="s">
        <v>17</v>
      </c>
      <c r="I3330" s="10" t="s">
        <v>14</v>
      </c>
      <c r="J3330" s="10" t="s">
        <v>288</v>
      </c>
    </row>
    <row r="3331" spans="1:10" x14ac:dyDescent="0.3">
      <c r="A3331" s="10">
        <v>219045</v>
      </c>
      <c r="B3331" s="20">
        <v>45152</v>
      </c>
      <c r="C3331" s="10" t="s">
        <v>394</v>
      </c>
      <c r="D3331" s="21">
        <v>3000</v>
      </c>
      <c r="E3331" s="10" t="s">
        <v>48</v>
      </c>
      <c r="F3331" s="10" t="s">
        <v>2329</v>
      </c>
      <c r="G3331" s="10" t="s">
        <v>12</v>
      </c>
      <c r="H3331" t="s">
        <v>17</v>
      </c>
      <c r="I3331" s="10" t="s">
        <v>14</v>
      </c>
      <c r="J3331" s="10" t="s">
        <v>432</v>
      </c>
    </row>
    <row r="3332" spans="1:10" x14ac:dyDescent="0.3">
      <c r="A3332" s="10">
        <v>219038</v>
      </c>
      <c r="B3332" s="20">
        <v>45152</v>
      </c>
      <c r="C3332" s="10" t="s">
        <v>1182</v>
      </c>
      <c r="D3332" s="21">
        <v>2500</v>
      </c>
      <c r="E3332" s="10" t="s">
        <v>10</v>
      </c>
      <c r="F3332" s="10" t="s">
        <v>2329</v>
      </c>
      <c r="G3332" s="10" t="s">
        <v>88</v>
      </c>
      <c r="H3332" t="s">
        <v>17</v>
      </c>
      <c r="I3332" s="10" t="s">
        <v>14</v>
      </c>
      <c r="J3332" s="10" t="s">
        <v>409</v>
      </c>
    </row>
    <row r="3333" spans="1:10" x14ac:dyDescent="0.3">
      <c r="A3333" s="10">
        <v>219030</v>
      </c>
      <c r="B3333" s="20">
        <v>45152</v>
      </c>
      <c r="C3333" s="10" t="s">
        <v>1243</v>
      </c>
      <c r="D3333" s="21">
        <v>5000</v>
      </c>
      <c r="E3333" s="10" t="s">
        <v>10</v>
      </c>
      <c r="F3333" s="10" t="s">
        <v>2311</v>
      </c>
      <c r="G3333" s="10" t="s">
        <v>88</v>
      </c>
      <c r="H3333" t="s">
        <v>17</v>
      </c>
      <c r="I3333" s="10" t="s">
        <v>14</v>
      </c>
      <c r="J3333" s="10" t="s">
        <v>209</v>
      </c>
    </row>
    <row r="3334" spans="1:10" x14ac:dyDescent="0.3">
      <c r="A3334" s="10">
        <v>219031</v>
      </c>
      <c r="B3334" s="20">
        <v>45152</v>
      </c>
      <c r="C3334" s="10" t="s">
        <v>1243</v>
      </c>
      <c r="D3334" s="21">
        <v>5000</v>
      </c>
      <c r="E3334" s="10" t="s">
        <v>10</v>
      </c>
      <c r="F3334" s="10" t="s">
        <v>2311</v>
      </c>
      <c r="G3334" s="10" t="s">
        <v>88</v>
      </c>
      <c r="H3334" t="s">
        <v>17</v>
      </c>
      <c r="I3334" s="10" t="s">
        <v>14</v>
      </c>
      <c r="J3334" s="10" t="s">
        <v>473</v>
      </c>
    </row>
    <row r="3335" spans="1:10" x14ac:dyDescent="0.3">
      <c r="A3335" s="10">
        <v>219032</v>
      </c>
      <c r="B3335" s="20">
        <v>45152</v>
      </c>
      <c r="C3335" s="10" t="s">
        <v>1243</v>
      </c>
      <c r="D3335" s="21">
        <v>5000</v>
      </c>
      <c r="E3335" s="10" t="s">
        <v>10</v>
      </c>
      <c r="F3335" s="10" t="s">
        <v>2311</v>
      </c>
      <c r="G3335" s="10" t="s">
        <v>88</v>
      </c>
      <c r="H3335" t="s">
        <v>17</v>
      </c>
      <c r="I3335" s="10" t="s">
        <v>14</v>
      </c>
      <c r="J3335" s="10" t="s">
        <v>491</v>
      </c>
    </row>
    <row r="3336" spans="1:10" x14ac:dyDescent="0.3">
      <c r="A3336" s="10">
        <v>219033</v>
      </c>
      <c r="B3336" s="20">
        <v>45152</v>
      </c>
      <c r="C3336" s="10" t="s">
        <v>1369</v>
      </c>
      <c r="D3336" s="21">
        <v>30000</v>
      </c>
      <c r="E3336" s="10" t="s">
        <v>48</v>
      </c>
      <c r="F3336" s="10" t="s">
        <v>2309</v>
      </c>
      <c r="G3336" s="10" t="s">
        <v>12</v>
      </c>
      <c r="H3336" t="s">
        <v>13</v>
      </c>
      <c r="I3336" s="10" t="s">
        <v>14</v>
      </c>
      <c r="J3336" s="10" t="s">
        <v>409</v>
      </c>
    </row>
    <row r="3337" spans="1:10" x14ac:dyDescent="0.3">
      <c r="A3337" s="10">
        <v>219034</v>
      </c>
      <c r="B3337" s="20">
        <v>45152</v>
      </c>
      <c r="C3337" s="10" t="s">
        <v>1369</v>
      </c>
      <c r="D3337" s="21">
        <v>3000</v>
      </c>
      <c r="E3337" s="10" t="s">
        <v>48</v>
      </c>
      <c r="F3337" s="10" t="s">
        <v>2309</v>
      </c>
      <c r="G3337" s="10" t="s">
        <v>12</v>
      </c>
      <c r="H3337" t="s">
        <v>13</v>
      </c>
      <c r="I3337" s="10" t="s">
        <v>14</v>
      </c>
      <c r="J3337" s="10" t="s">
        <v>149</v>
      </c>
    </row>
    <row r="3338" spans="1:10" x14ac:dyDescent="0.3">
      <c r="A3338" s="10">
        <v>219029</v>
      </c>
      <c r="B3338" s="20">
        <v>45152</v>
      </c>
      <c r="C3338" s="10" t="s">
        <v>1452</v>
      </c>
      <c r="D3338" s="21">
        <v>50000</v>
      </c>
      <c r="E3338" s="10" t="s">
        <v>48</v>
      </c>
      <c r="F3338" s="10" t="s">
        <v>2317</v>
      </c>
      <c r="G3338" s="10" t="s">
        <v>12</v>
      </c>
      <c r="H3338" t="s">
        <v>17</v>
      </c>
      <c r="I3338" s="10" t="s">
        <v>14</v>
      </c>
      <c r="J3338" s="10" t="s">
        <v>814</v>
      </c>
    </row>
    <row r="3339" spans="1:10" x14ac:dyDescent="0.3">
      <c r="A3339" s="10">
        <v>219035</v>
      </c>
      <c r="B3339" s="20">
        <v>45152</v>
      </c>
      <c r="C3339" s="10" t="s">
        <v>826</v>
      </c>
      <c r="D3339" s="21">
        <v>2000</v>
      </c>
      <c r="E3339" s="10" t="s">
        <v>48</v>
      </c>
      <c r="F3339" s="10" t="s">
        <v>2317</v>
      </c>
      <c r="G3339" s="10" t="s">
        <v>12</v>
      </c>
      <c r="H3339" t="s">
        <v>17</v>
      </c>
      <c r="I3339" s="10" t="s">
        <v>14</v>
      </c>
      <c r="J3339" s="10" t="s">
        <v>63</v>
      </c>
    </row>
    <row r="3340" spans="1:10" x14ac:dyDescent="0.3">
      <c r="A3340" s="10">
        <v>219036</v>
      </c>
      <c r="B3340" s="20">
        <v>45152</v>
      </c>
      <c r="C3340" s="10" t="s">
        <v>826</v>
      </c>
      <c r="D3340" s="21">
        <v>3000</v>
      </c>
      <c r="E3340" s="10" t="s">
        <v>48</v>
      </c>
      <c r="F3340" s="10" t="s">
        <v>2317</v>
      </c>
      <c r="G3340" s="10" t="s">
        <v>12</v>
      </c>
      <c r="H3340" t="s">
        <v>17</v>
      </c>
      <c r="I3340" s="10" t="s">
        <v>14</v>
      </c>
      <c r="J3340" s="10" t="s">
        <v>837</v>
      </c>
    </row>
    <row r="3341" spans="1:10" x14ac:dyDescent="0.3">
      <c r="A3341" s="10">
        <v>221100</v>
      </c>
      <c r="B3341" s="20">
        <v>45154</v>
      </c>
      <c r="C3341" s="10" t="s">
        <v>1005</v>
      </c>
      <c r="D3341" s="21">
        <v>2500</v>
      </c>
      <c r="E3341" s="10" t="s">
        <v>10</v>
      </c>
      <c r="F3341" s="10" t="s">
        <v>2307</v>
      </c>
      <c r="G3341" s="10" t="s">
        <v>88</v>
      </c>
      <c r="H3341" t="s">
        <v>17</v>
      </c>
      <c r="I3341" s="10" t="s">
        <v>14</v>
      </c>
      <c r="J3341" s="10" t="s">
        <v>36</v>
      </c>
    </row>
    <row r="3342" spans="1:10" x14ac:dyDescent="0.3">
      <c r="A3342" s="10">
        <v>221101</v>
      </c>
      <c r="B3342" s="20">
        <v>45154</v>
      </c>
      <c r="C3342" s="10" t="s">
        <v>1005</v>
      </c>
      <c r="D3342" s="21">
        <v>2500</v>
      </c>
      <c r="E3342" s="10" t="s">
        <v>10</v>
      </c>
      <c r="F3342" s="10" t="s">
        <v>2307</v>
      </c>
      <c r="G3342" s="10" t="s">
        <v>88</v>
      </c>
      <c r="H3342" t="s">
        <v>17</v>
      </c>
      <c r="I3342" s="10" t="s">
        <v>14</v>
      </c>
      <c r="J3342" s="10" t="s">
        <v>1006</v>
      </c>
    </row>
    <row r="3343" spans="1:10" x14ac:dyDescent="0.3">
      <c r="A3343" s="10">
        <v>219053</v>
      </c>
      <c r="B3343" s="20">
        <v>45154</v>
      </c>
      <c r="C3343" s="10" t="s">
        <v>1118</v>
      </c>
      <c r="D3343" s="21">
        <v>1500</v>
      </c>
      <c r="E3343" s="10" t="s">
        <v>10</v>
      </c>
      <c r="F3343" s="10" t="s">
        <v>2318</v>
      </c>
      <c r="G3343" s="10" t="s">
        <v>88</v>
      </c>
      <c r="H3343" t="s">
        <v>17</v>
      </c>
      <c r="I3343" s="10" t="s">
        <v>14</v>
      </c>
      <c r="J3343" s="10" t="s">
        <v>246</v>
      </c>
    </row>
    <row r="3344" spans="1:10" x14ac:dyDescent="0.3">
      <c r="A3344" s="10">
        <v>219052</v>
      </c>
      <c r="B3344" s="20">
        <v>45154</v>
      </c>
      <c r="C3344" s="10" t="s">
        <v>1122</v>
      </c>
      <c r="D3344" s="21">
        <v>1500</v>
      </c>
      <c r="E3344" s="10" t="s">
        <v>10</v>
      </c>
      <c r="F3344" s="10" t="s">
        <v>2318</v>
      </c>
      <c r="G3344" s="10" t="s">
        <v>88</v>
      </c>
      <c r="H3344" t="s">
        <v>17</v>
      </c>
      <c r="I3344" s="10" t="s">
        <v>14</v>
      </c>
      <c r="J3344" s="10" t="s">
        <v>24</v>
      </c>
    </row>
    <row r="3345" spans="1:10" x14ac:dyDescent="0.3">
      <c r="A3345" s="10">
        <v>219054</v>
      </c>
      <c r="B3345" s="20">
        <v>45154</v>
      </c>
      <c r="C3345" s="10" t="s">
        <v>1123</v>
      </c>
      <c r="D3345" s="21">
        <v>50000</v>
      </c>
      <c r="E3345" s="10" t="s">
        <v>48</v>
      </c>
      <c r="F3345" s="10" t="s">
        <v>2318</v>
      </c>
      <c r="G3345" s="10" t="s">
        <v>12</v>
      </c>
      <c r="H3345" t="s">
        <v>13</v>
      </c>
      <c r="I3345" s="10" t="s">
        <v>14</v>
      </c>
      <c r="J3345" s="10" t="s">
        <v>24</v>
      </c>
    </row>
    <row r="3346" spans="1:10" x14ac:dyDescent="0.3">
      <c r="A3346" s="10">
        <v>219049</v>
      </c>
      <c r="B3346" s="20">
        <v>45154</v>
      </c>
      <c r="C3346" s="10" t="s">
        <v>420</v>
      </c>
      <c r="D3346" s="21">
        <v>50000</v>
      </c>
      <c r="E3346" s="10" t="s">
        <v>48</v>
      </c>
      <c r="F3346" s="10" t="s">
        <v>2329</v>
      </c>
      <c r="G3346" s="10" t="s">
        <v>12</v>
      </c>
      <c r="H3346" t="s">
        <v>17</v>
      </c>
      <c r="I3346" s="10" t="s">
        <v>14</v>
      </c>
      <c r="J3346" s="10" t="s">
        <v>409</v>
      </c>
    </row>
    <row r="3347" spans="1:10" x14ac:dyDescent="0.3">
      <c r="A3347" s="10">
        <v>219050</v>
      </c>
      <c r="B3347" s="20">
        <v>45154</v>
      </c>
      <c r="C3347" s="10" t="s">
        <v>420</v>
      </c>
      <c r="D3347" s="21">
        <v>50000</v>
      </c>
      <c r="E3347" s="10" t="s">
        <v>48</v>
      </c>
      <c r="F3347" s="10" t="s">
        <v>2329</v>
      </c>
      <c r="G3347" s="10" t="s">
        <v>12</v>
      </c>
      <c r="H3347" t="s">
        <v>17</v>
      </c>
      <c r="I3347" s="10" t="s">
        <v>14</v>
      </c>
      <c r="J3347" s="10" t="s">
        <v>1184</v>
      </c>
    </row>
    <row r="3348" spans="1:10" x14ac:dyDescent="0.3">
      <c r="A3348" s="10">
        <v>219051</v>
      </c>
      <c r="B3348" s="20">
        <v>45154</v>
      </c>
      <c r="C3348" s="10" t="s">
        <v>558</v>
      </c>
      <c r="D3348" s="21">
        <v>5000</v>
      </c>
      <c r="E3348" s="10" t="s">
        <v>10</v>
      </c>
      <c r="F3348" s="10" t="s">
        <v>2311</v>
      </c>
      <c r="G3348" s="10" t="s">
        <v>12</v>
      </c>
      <c r="H3348" t="s">
        <v>17</v>
      </c>
      <c r="I3348" s="10" t="s">
        <v>14</v>
      </c>
      <c r="J3348" s="10" t="s">
        <v>473</v>
      </c>
    </row>
    <row r="3349" spans="1:10" x14ac:dyDescent="0.3">
      <c r="A3349" s="10">
        <v>219055</v>
      </c>
      <c r="B3349" s="20">
        <v>45154</v>
      </c>
      <c r="C3349" s="10" t="s">
        <v>1370</v>
      </c>
      <c r="D3349" s="21">
        <v>2500</v>
      </c>
      <c r="E3349" s="10" t="s">
        <v>10</v>
      </c>
      <c r="F3349" s="10" t="s">
        <v>2309</v>
      </c>
      <c r="G3349" s="10" t="s">
        <v>88</v>
      </c>
      <c r="H3349" t="s">
        <v>17</v>
      </c>
      <c r="I3349" s="10" t="s">
        <v>14</v>
      </c>
      <c r="J3349" s="10" t="s">
        <v>36</v>
      </c>
    </row>
    <row r="3350" spans="1:10" x14ac:dyDescent="0.3">
      <c r="A3350" s="10">
        <v>219056</v>
      </c>
      <c r="B3350" s="20">
        <v>45154</v>
      </c>
      <c r="C3350" s="10" t="s">
        <v>1370</v>
      </c>
      <c r="D3350" s="21">
        <v>2500</v>
      </c>
      <c r="E3350" s="10" t="s">
        <v>10</v>
      </c>
      <c r="F3350" s="10" t="s">
        <v>2309</v>
      </c>
      <c r="G3350" s="10" t="s">
        <v>88</v>
      </c>
      <c r="H3350" t="s">
        <v>17</v>
      </c>
      <c r="I3350" s="10" t="s">
        <v>14</v>
      </c>
      <c r="J3350" s="10" t="s">
        <v>624</v>
      </c>
    </row>
    <row r="3351" spans="1:10" x14ac:dyDescent="0.3">
      <c r="A3351" s="10">
        <v>219057</v>
      </c>
      <c r="B3351" s="20">
        <v>45154</v>
      </c>
      <c r="C3351" s="10" t="s">
        <v>1371</v>
      </c>
      <c r="D3351" s="21">
        <v>3000</v>
      </c>
      <c r="E3351" s="10" t="s">
        <v>10</v>
      </c>
      <c r="F3351" s="10" t="s">
        <v>2309</v>
      </c>
      <c r="G3351" s="10" t="s">
        <v>12</v>
      </c>
      <c r="H3351" t="s">
        <v>17</v>
      </c>
      <c r="I3351" s="10" t="s">
        <v>14</v>
      </c>
      <c r="J3351" s="10" t="s">
        <v>409</v>
      </c>
    </row>
    <row r="3352" spans="1:10" x14ac:dyDescent="0.3">
      <c r="A3352" s="10">
        <v>219064</v>
      </c>
      <c r="B3352" s="20">
        <v>45154</v>
      </c>
      <c r="C3352" s="10" t="s">
        <v>1356</v>
      </c>
      <c r="D3352" s="21">
        <v>50000</v>
      </c>
      <c r="E3352" s="10" t="s">
        <v>48</v>
      </c>
      <c r="F3352" s="10" t="s">
        <v>2309</v>
      </c>
      <c r="G3352" s="10" t="s">
        <v>12</v>
      </c>
      <c r="H3352" t="s">
        <v>13</v>
      </c>
      <c r="I3352" s="10" t="s">
        <v>14</v>
      </c>
      <c r="J3352" s="10" t="s">
        <v>84</v>
      </c>
    </row>
    <row r="3353" spans="1:10" x14ac:dyDescent="0.3">
      <c r="A3353" s="10">
        <v>219065</v>
      </c>
      <c r="B3353" s="20">
        <v>45154</v>
      </c>
      <c r="C3353" s="10" t="s">
        <v>1356</v>
      </c>
      <c r="D3353" s="21">
        <v>150000</v>
      </c>
      <c r="E3353" s="10" t="s">
        <v>48</v>
      </c>
      <c r="F3353" s="10" t="s">
        <v>2309</v>
      </c>
      <c r="G3353" s="10" t="s">
        <v>12</v>
      </c>
      <c r="H3353" t="s">
        <v>13</v>
      </c>
      <c r="I3353" s="10" t="s">
        <v>14</v>
      </c>
      <c r="J3353" s="10" t="s">
        <v>1367</v>
      </c>
    </row>
    <row r="3354" spans="1:10" x14ac:dyDescent="0.3">
      <c r="A3354" s="10">
        <v>219062</v>
      </c>
      <c r="B3354" s="20">
        <v>45154</v>
      </c>
      <c r="C3354" s="10" t="s">
        <v>1372</v>
      </c>
      <c r="D3354" s="21">
        <v>2500</v>
      </c>
      <c r="E3354" s="10" t="s">
        <v>10</v>
      </c>
      <c r="F3354" s="10" t="s">
        <v>2309</v>
      </c>
      <c r="G3354" s="10" t="s">
        <v>12</v>
      </c>
      <c r="H3354" t="s">
        <v>17</v>
      </c>
      <c r="I3354" s="10" t="s">
        <v>14</v>
      </c>
      <c r="J3354" s="10" t="s">
        <v>1373</v>
      </c>
    </row>
    <row r="3355" spans="1:10" x14ac:dyDescent="0.3">
      <c r="A3355" s="10">
        <v>219063</v>
      </c>
      <c r="B3355" s="20">
        <v>45154</v>
      </c>
      <c r="C3355" s="10" t="s">
        <v>1372</v>
      </c>
      <c r="D3355" s="21">
        <v>2500</v>
      </c>
      <c r="E3355" s="10" t="s">
        <v>10</v>
      </c>
      <c r="F3355" s="10" t="s">
        <v>2309</v>
      </c>
      <c r="G3355" s="10" t="s">
        <v>12</v>
      </c>
      <c r="H3355" t="s">
        <v>17</v>
      </c>
      <c r="I3355" s="10" t="s">
        <v>14</v>
      </c>
      <c r="J3355" s="10" t="s">
        <v>1304</v>
      </c>
    </row>
    <row r="3356" spans="1:10" x14ac:dyDescent="0.3">
      <c r="A3356" s="10">
        <v>219048</v>
      </c>
      <c r="B3356" s="20">
        <v>45154</v>
      </c>
      <c r="C3356" s="10" t="s">
        <v>1450</v>
      </c>
      <c r="D3356" s="21">
        <v>2500</v>
      </c>
      <c r="E3356" s="10" t="s">
        <v>10</v>
      </c>
      <c r="F3356" s="10" t="s">
        <v>2317</v>
      </c>
      <c r="G3356" s="10" t="s">
        <v>88</v>
      </c>
      <c r="H3356" t="s">
        <v>17</v>
      </c>
      <c r="I3356" s="10" t="s">
        <v>14</v>
      </c>
      <c r="J3356" s="10" t="s">
        <v>814</v>
      </c>
    </row>
    <row r="3357" spans="1:10" x14ac:dyDescent="0.3">
      <c r="A3357" s="10">
        <v>219066</v>
      </c>
      <c r="B3357" s="20">
        <v>45154</v>
      </c>
      <c r="C3357" s="10" t="s">
        <v>1451</v>
      </c>
      <c r="D3357" s="21">
        <v>2500</v>
      </c>
      <c r="E3357" s="10" t="s">
        <v>10</v>
      </c>
      <c r="F3357" s="10" t="s">
        <v>2317</v>
      </c>
      <c r="G3357" s="10" t="s">
        <v>88</v>
      </c>
      <c r="H3357" t="s">
        <v>17</v>
      </c>
      <c r="I3357" s="10" t="s">
        <v>14</v>
      </c>
      <c r="J3357" s="10" t="s">
        <v>1426</v>
      </c>
    </row>
    <row r="3358" spans="1:10" x14ac:dyDescent="0.3">
      <c r="A3358" s="10">
        <v>219047</v>
      </c>
      <c r="B3358" s="20">
        <v>45154</v>
      </c>
      <c r="C3358" s="10" t="s">
        <v>1450</v>
      </c>
      <c r="D3358" s="21">
        <v>2500</v>
      </c>
      <c r="E3358" s="10" t="s">
        <v>10</v>
      </c>
      <c r="F3358" s="10" t="s">
        <v>2317</v>
      </c>
      <c r="G3358" s="10" t="s">
        <v>88</v>
      </c>
      <c r="H3358" t="s">
        <v>17</v>
      </c>
      <c r="I3358" s="10" t="s">
        <v>14</v>
      </c>
      <c r="J3358" s="10" t="s">
        <v>246</v>
      </c>
    </row>
    <row r="3359" spans="1:10" x14ac:dyDescent="0.3">
      <c r="A3359" s="10">
        <v>219067</v>
      </c>
      <c r="B3359" s="20">
        <v>45154</v>
      </c>
      <c r="C3359" s="10" t="s">
        <v>1508</v>
      </c>
      <c r="D3359" s="21">
        <v>150000</v>
      </c>
      <c r="E3359" s="10" t="s">
        <v>48</v>
      </c>
      <c r="F3359" s="10" t="s">
        <v>2308</v>
      </c>
      <c r="G3359" s="10" t="s">
        <v>12</v>
      </c>
      <c r="H3359" t="s">
        <v>17</v>
      </c>
      <c r="I3359" s="10" t="s">
        <v>14</v>
      </c>
      <c r="J3359" s="10" t="s">
        <v>1509</v>
      </c>
    </row>
    <row r="3360" spans="1:10" x14ac:dyDescent="0.3">
      <c r="A3360" s="10">
        <v>219068</v>
      </c>
      <c r="B3360" s="20">
        <v>45154</v>
      </c>
      <c r="C3360" s="10" t="s">
        <v>1508</v>
      </c>
      <c r="D3360" s="21">
        <v>200000</v>
      </c>
      <c r="E3360" s="10" t="s">
        <v>48</v>
      </c>
      <c r="F3360" s="10" t="s">
        <v>2308</v>
      </c>
      <c r="G3360" s="10" t="s">
        <v>12</v>
      </c>
      <c r="H3360" t="s">
        <v>17</v>
      </c>
      <c r="I3360" s="10" t="s">
        <v>14</v>
      </c>
      <c r="J3360" s="10" t="s">
        <v>1510</v>
      </c>
    </row>
    <row r="3361" spans="1:10" x14ac:dyDescent="0.3">
      <c r="A3361" s="10">
        <v>219060</v>
      </c>
      <c r="B3361" s="20">
        <v>45154</v>
      </c>
      <c r="C3361" s="10" t="s">
        <v>1511</v>
      </c>
      <c r="D3361" s="21">
        <v>5000</v>
      </c>
      <c r="E3361" s="10" t="s">
        <v>10</v>
      </c>
      <c r="F3361" s="10" t="s">
        <v>2308</v>
      </c>
      <c r="G3361" s="10" t="s">
        <v>12</v>
      </c>
      <c r="H3361" t="s">
        <v>17</v>
      </c>
      <c r="I3361" s="10" t="s">
        <v>14</v>
      </c>
      <c r="J3361" s="10" t="s">
        <v>250</v>
      </c>
    </row>
    <row r="3362" spans="1:10" x14ac:dyDescent="0.3">
      <c r="A3362" s="10">
        <v>219061</v>
      </c>
      <c r="B3362" s="20">
        <v>45154</v>
      </c>
      <c r="C3362" s="10" t="s">
        <v>1511</v>
      </c>
      <c r="D3362" s="21">
        <v>5000</v>
      </c>
      <c r="E3362" s="10" t="s">
        <v>10</v>
      </c>
      <c r="F3362" s="10" t="s">
        <v>2308</v>
      </c>
      <c r="G3362" s="10" t="s">
        <v>12</v>
      </c>
      <c r="H3362" t="s">
        <v>17</v>
      </c>
      <c r="I3362" s="10" t="s">
        <v>14</v>
      </c>
      <c r="J3362" s="10" t="s">
        <v>884</v>
      </c>
    </row>
    <row r="3363" spans="1:10" x14ac:dyDescent="0.3">
      <c r="A3363" s="10">
        <v>220069</v>
      </c>
      <c r="B3363" s="20">
        <v>45155</v>
      </c>
      <c r="C3363" s="10" t="s">
        <v>331</v>
      </c>
      <c r="D3363" s="21">
        <v>1500</v>
      </c>
      <c r="E3363" s="10" t="s">
        <v>48</v>
      </c>
      <c r="F3363" s="10" t="s">
        <v>2318</v>
      </c>
      <c r="G3363" s="10" t="s">
        <v>12</v>
      </c>
      <c r="H3363" t="s">
        <v>17</v>
      </c>
      <c r="I3363" s="10" t="s">
        <v>14</v>
      </c>
      <c r="J3363" s="10" t="s">
        <v>295</v>
      </c>
    </row>
    <row r="3364" spans="1:10" x14ac:dyDescent="0.3">
      <c r="A3364" s="10">
        <v>220070</v>
      </c>
      <c r="B3364" s="20">
        <v>45155</v>
      </c>
      <c r="C3364" s="10" t="s">
        <v>1117</v>
      </c>
      <c r="D3364" s="21">
        <v>1000</v>
      </c>
      <c r="E3364" s="10" t="s">
        <v>10</v>
      </c>
      <c r="F3364" s="10" t="s">
        <v>2318</v>
      </c>
      <c r="G3364" s="10" t="s">
        <v>12</v>
      </c>
      <c r="H3364" t="s">
        <v>19</v>
      </c>
      <c r="I3364" s="10" t="s">
        <v>14</v>
      </c>
      <c r="J3364" s="10" t="s">
        <v>289</v>
      </c>
    </row>
    <row r="3365" spans="1:10" x14ac:dyDescent="0.3">
      <c r="A3365" s="10">
        <v>220067</v>
      </c>
      <c r="B3365" s="20">
        <v>45155</v>
      </c>
      <c r="C3365" s="10" t="s">
        <v>1242</v>
      </c>
      <c r="D3365" s="21">
        <v>1000</v>
      </c>
      <c r="E3365" s="10" t="s">
        <v>10</v>
      </c>
      <c r="F3365" s="10" t="s">
        <v>2311</v>
      </c>
      <c r="G3365" s="10" t="s">
        <v>12</v>
      </c>
      <c r="H3365" t="s">
        <v>17</v>
      </c>
      <c r="I3365" s="10" t="s">
        <v>14</v>
      </c>
      <c r="J3365" s="10" t="s">
        <v>473</v>
      </c>
    </row>
    <row r="3366" spans="1:10" x14ac:dyDescent="0.3">
      <c r="A3366" s="10">
        <v>220068</v>
      </c>
      <c r="B3366" s="20">
        <v>45155</v>
      </c>
      <c r="C3366" s="10" t="s">
        <v>1242</v>
      </c>
      <c r="D3366" s="21">
        <v>2000</v>
      </c>
      <c r="E3366" s="10" t="s">
        <v>10</v>
      </c>
      <c r="F3366" s="10" t="s">
        <v>2311</v>
      </c>
      <c r="G3366" s="10" t="s">
        <v>12</v>
      </c>
      <c r="H3366" t="s">
        <v>13</v>
      </c>
      <c r="I3366" s="10" t="s">
        <v>14</v>
      </c>
      <c r="J3366" s="10" t="s">
        <v>473</v>
      </c>
    </row>
    <row r="3367" spans="1:10" x14ac:dyDescent="0.3">
      <c r="A3367" s="10">
        <v>220071</v>
      </c>
      <c r="B3367" s="20">
        <v>45155</v>
      </c>
      <c r="C3367" s="10" t="s">
        <v>881</v>
      </c>
      <c r="D3367" s="21">
        <v>2000</v>
      </c>
      <c r="E3367" s="10" t="s">
        <v>10</v>
      </c>
      <c r="F3367" s="10" t="s">
        <v>2308</v>
      </c>
      <c r="G3367" s="10" t="s">
        <v>12</v>
      </c>
      <c r="H3367" t="s">
        <v>17</v>
      </c>
      <c r="I3367" s="10" t="s">
        <v>14</v>
      </c>
      <c r="J3367" s="10" t="s">
        <v>1493</v>
      </c>
    </row>
    <row r="3368" spans="1:10" x14ac:dyDescent="0.3">
      <c r="A3368" s="10">
        <v>221093</v>
      </c>
      <c r="B3368" s="20">
        <v>45156</v>
      </c>
      <c r="C3368" s="10" t="s">
        <v>23</v>
      </c>
      <c r="D3368" s="21">
        <v>5000</v>
      </c>
      <c r="E3368" s="10" t="s">
        <v>10</v>
      </c>
      <c r="F3368" s="10" t="s">
        <v>2307</v>
      </c>
      <c r="G3368" s="10" t="s">
        <v>12</v>
      </c>
      <c r="H3368" t="s">
        <v>17</v>
      </c>
      <c r="I3368" s="10" t="s">
        <v>14</v>
      </c>
      <c r="J3368" s="10" t="s">
        <v>246</v>
      </c>
    </row>
    <row r="3369" spans="1:10" x14ac:dyDescent="0.3">
      <c r="A3369" s="10">
        <v>221074</v>
      </c>
      <c r="B3369" s="20">
        <v>45156</v>
      </c>
      <c r="C3369" s="10" t="s">
        <v>1007</v>
      </c>
      <c r="D3369" s="21">
        <v>25000</v>
      </c>
      <c r="E3369" s="10" t="s">
        <v>48</v>
      </c>
      <c r="F3369" s="10" t="s">
        <v>2307</v>
      </c>
      <c r="G3369" s="10" t="s">
        <v>12</v>
      </c>
      <c r="H3369" t="s">
        <v>17</v>
      </c>
      <c r="I3369" s="10" t="s">
        <v>14</v>
      </c>
      <c r="J3369" s="10" t="s">
        <v>27</v>
      </c>
    </row>
    <row r="3370" spans="1:10" x14ac:dyDescent="0.3">
      <c r="A3370" s="10">
        <v>221095</v>
      </c>
      <c r="B3370" s="20">
        <v>45156</v>
      </c>
      <c r="C3370" s="10" t="s">
        <v>1008</v>
      </c>
      <c r="D3370" s="21">
        <v>3000</v>
      </c>
      <c r="E3370" s="10" t="s">
        <v>10</v>
      </c>
      <c r="F3370" s="10" t="s">
        <v>2307</v>
      </c>
      <c r="G3370" s="10" t="s">
        <v>12</v>
      </c>
      <c r="H3370" t="s">
        <v>17</v>
      </c>
      <c r="I3370" s="10" t="s">
        <v>14</v>
      </c>
      <c r="J3370" s="10" t="s">
        <v>1009</v>
      </c>
    </row>
    <row r="3371" spans="1:10" x14ac:dyDescent="0.3">
      <c r="A3371" s="10">
        <v>221098</v>
      </c>
      <c r="B3371" s="20">
        <v>45156</v>
      </c>
      <c r="C3371" s="10" t="s">
        <v>1010</v>
      </c>
      <c r="D3371" s="21">
        <v>2500</v>
      </c>
      <c r="E3371" s="10" t="s">
        <v>10</v>
      </c>
      <c r="F3371" s="10" t="s">
        <v>2307</v>
      </c>
      <c r="G3371" s="10" t="s">
        <v>88</v>
      </c>
      <c r="H3371" t="s">
        <v>17</v>
      </c>
      <c r="I3371" s="10" t="s">
        <v>14</v>
      </c>
      <c r="J3371" s="10" t="s">
        <v>1011</v>
      </c>
    </row>
    <row r="3372" spans="1:10" x14ac:dyDescent="0.3">
      <c r="A3372" s="10">
        <v>221094</v>
      </c>
      <c r="B3372" s="20">
        <v>45156</v>
      </c>
      <c r="C3372" s="10" t="s">
        <v>23</v>
      </c>
      <c r="D3372" s="21">
        <v>5000</v>
      </c>
      <c r="E3372" s="10" t="s">
        <v>10</v>
      </c>
      <c r="F3372" s="10" t="s">
        <v>2307</v>
      </c>
      <c r="G3372" s="10" t="s">
        <v>12</v>
      </c>
      <c r="H3372" t="s">
        <v>17</v>
      </c>
      <c r="I3372" s="10" t="s">
        <v>14</v>
      </c>
      <c r="J3372" s="10" t="s">
        <v>1009</v>
      </c>
    </row>
    <row r="3373" spans="1:10" x14ac:dyDescent="0.3">
      <c r="A3373" s="10">
        <v>221096</v>
      </c>
      <c r="B3373" s="20">
        <v>45156</v>
      </c>
      <c r="C3373" s="10" t="s">
        <v>1012</v>
      </c>
      <c r="D3373" s="21">
        <v>3000</v>
      </c>
      <c r="E3373" s="10" t="s">
        <v>10</v>
      </c>
      <c r="F3373" s="10" t="s">
        <v>2307</v>
      </c>
      <c r="G3373" s="10" t="s">
        <v>12</v>
      </c>
      <c r="H3373" t="s">
        <v>17</v>
      </c>
      <c r="I3373" s="10" t="s">
        <v>14</v>
      </c>
      <c r="J3373" s="10" t="s">
        <v>246</v>
      </c>
    </row>
    <row r="3374" spans="1:10" x14ac:dyDescent="0.3">
      <c r="A3374" s="10">
        <v>221097</v>
      </c>
      <c r="B3374" s="20">
        <v>45156</v>
      </c>
      <c r="C3374" s="10" t="s">
        <v>1010</v>
      </c>
      <c r="D3374" s="21">
        <v>2500</v>
      </c>
      <c r="E3374" s="10" t="s">
        <v>10</v>
      </c>
      <c r="F3374" s="10" t="s">
        <v>2307</v>
      </c>
      <c r="G3374" s="10" t="s">
        <v>88</v>
      </c>
      <c r="H3374" t="s">
        <v>17</v>
      </c>
      <c r="I3374" s="10" t="s">
        <v>14</v>
      </c>
      <c r="J3374" s="10" t="s">
        <v>246</v>
      </c>
    </row>
    <row r="3375" spans="1:10" x14ac:dyDescent="0.3">
      <c r="A3375" s="10">
        <v>221075</v>
      </c>
      <c r="B3375" s="20">
        <v>45156</v>
      </c>
      <c r="C3375" s="10" t="s">
        <v>1007</v>
      </c>
      <c r="D3375" s="21">
        <v>25000</v>
      </c>
      <c r="E3375" s="10" t="s">
        <v>48</v>
      </c>
      <c r="F3375" s="10" t="s">
        <v>2307</v>
      </c>
      <c r="G3375" s="10" t="s">
        <v>12</v>
      </c>
      <c r="H3375" t="s">
        <v>17</v>
      </c>
      <c r="I3375" s="10" t="s">
        <v>14</v>
      </c>
      <c r="J3375" s="10" t="s">
        <v>101</v>
      </c>
    </row>
    <row r="3376" spans="1:10" x14ac:dyDescent="0.3">
      <c r="A3376" s="10">
        <v>221076</v>
      </c>
      <c r="B3376" s="20">
        <v>45156</v>
      </c>
      <c r="C3376" s="10" t="s">
        <v>260</v>
      </c>
      <c r="D3376" s="21">
        <v>12000</v>
      </c>
      <c r="E3376" s="10" t="s">
        <v>48</v>
      </c>
      <c r="F3376" s="10" t="s">
        <v>2318</v>
      </c>
      <c r="G3376" s="10" t="s">
        <v>12</v>
      </c>
      <c r="H3376" t="s">
        <v>17</v>
      </c>
      <c r="I3376" s="10" t="s">
        <v>14</v>
      </c>
      <c r="J3376" s="10" t="s">
        <v>36</v>
      </c>
    </row>
    <row r="3377" spans="1:10" x14ac:dyDescent="0.3">
      <c r="A3377" s="10">
        <v>221077</v>
      </c>
      <c r="B3377" s="20">
        <v>45156</v>
      </c>
      <c r="C3377" s="10" t="s">
        <v>260</v>
      </c>
      <c r="D3377" s="21">
        <v>6000</v>
      </c>
      <c r="E3377" s="10" t="s">
        <v>10</v>
      </c>
      <c r="F3377" s="10" t="s">
        <v>2318</v>
      </c>
      <c r="G3377" s="10" t="s">
        <v>12</v>
      </c>
      <c r="H3377" t="s">
        <v>17</v>
      </c>
      <c r="I3377" s="10" t="s">
        <v>14</v>
      </c>
      <c r="J3377" s="10" t="s">
        <v>36</v>
      </c>
    </row>
    <row r="3378" spans="1:10" x14ac:dyDescent="0.3">
      <c r="A3378" s="10">
        <v>221072</v>
      </c>
      <c r="B3378" s="20">
        <v>45156</v>
      </c>
      <c r="C3378" s="10" t="s">
        <v>1183</v>
      </c>
      <c r="D3378" s="21">
        <v>2500</v>
      </c>
      <c r="E3378" s="10" t="s">
        <v>10</v>
      </c>
      <c r="F3378" s="10" t="s">
        <v>2329</v>
      </c>
      <c r="G3378" s="10" t="s">
        <v>88</v>
      </c>
      <c r="H3378" t="s">
        <v>17</v>
      </c>
      <c r="I3378" s="10" t="s">
        <v>14</v>
      </c>
      <c r="J3378" s="10" t="s">
        <v>409</v>
      </c>
    </row>
    <row r="3379" spans="1:10" x14ac:dyDescent="0.3">
      <c r="A3379" s="10">
        <v>221071</v>
      </c>
      <c r="B3379" s="20">
        <v>45156</v>
      </c>
      <c r="C3379" s="10" t="s">
        <v>1183</v>
      </c>
      <c r="D3379" s="21">
        <v>2500</v>
      </c>
      <c r="E3379" s="10" t="s">
        <v>10</v>
      </c>
      <c r="F3379" s="10" t="s">
        <v>2329</v>
      </c>
      <c r="G3379" s="10" t="s">
        <v>88</v>
      </c>
      <c r="H3379" t="s">
        <v>17</v>
      </c>
      <c r="I3379" s="10" t="s">
        <v>14</v>
      </c>
      <c r="J3379" s="10" t="s">
        <v>1184</v>
      </c>
    </row>
    <row r="3380" spans="1:10" x14ac:dyDescent="0.3">
      <c r="A3380" s="10">
        <v>221073</v>
      </c>
      <c r="B3380" s="20">
        <v>45156</v>
      </c>
      <c r="C3380" s="10" t="s">
        <v>1307</v>
      </c>
      <c r="D3380" s="21">
        <v>10000</v>
      </c>
      <c r="E3380" s="10" t="s">
        <v>10</v>
      </c>
      <c r="F3380" s="10" t="s">
        <v>2309</v>
      </c>
      <c r="G3380" s="10" t="s">
        <v>12</v>
      </c>
      <c r="H3380" t="s">
        <v>17</v>
      </c>
      <c r="I3380" s="10" t="s">
        <v>14</v>
      </c>
      <c r="J3380" s="10" t="s">
        <v>149</v>
      </c>
    </row>
    <row r="3381" spans="1:10" x14ac:dyDescent="0.3">
      <c r="A3381" s="10">
        <v>221078</v>
      </c>
      <c r="B3381" s="20">
        <v>45156</v>
      </c>
      <c r="C3381" s="10" t="s">
        <v>1515</v>
      </c>
      <c r="D3381" s="21">
        <v>5000</v>
      </c>
      <c r="E3381" s="10" t="s">
        <v>10</v>
      </c>
      <c r="F3381" s="10" t="s">
        <v>2308</v>
      </c>
      <c r="G3381" s="10" t="s">
        <v>12</v>
      </c>
      <c r="H3381" t="s">
        <v>17</v>
      </c>
      <c r="I3381" s="10" t="s">
        <v>14</v>
      </c>
      <c r="J3381" s="10" t="s">
        <v>912</v>
      </c>
    </row>
    <row r="3382" spans="1:10" x14ac:dyDescent="0.3">
      <c r="A3382" s="10">
        <v>221084</v>
      </c>
      <c r="B3382" s="20">
        <v>45157</v>
      </c>
      <c r="C3382" s="10" t="s">
        <v>1013</v>
      </c>
      <c r="D3382" s="21">
        <v>2000</v>
      </c>
      <c r="E3382" s="10" t="s">
        <v>10</v>
      </c>
      <c r="F3382" s="10" t="s">
        <v>2307</v>
      </c>
      <c r="G3382" s="10" t="s">
        <v>88</v>
      </c>
      <c r="H3382" t="s">
        <v>17</v>
      </c>
      <c r="I3382" s="10" t="s">
        <v>14</v>
      </c>
      <c r="J3382" s="10" t="s">
        <v>85</v>
      </c>
    </row>
    <row r="3383" spans="1:10" x14ac:dyDescent="0.3">
      <c r="A3383" s="10">
        <v>221107</v>
      </c>
      <c r="B3383" s="20">
        <v>45157</v>
      </c>
      <c r="C3383" s="10" t="s">
        <v>1014</v>
      </c>
      <c r="D3383" s="21">
        <v>5000</v>
      </c>
      <c r="E3383" s="10" t="s">
        <v>10</v>
      </c>
      <c r="F3383" s="10" t="s">
        <v>2307</v>
      </c>
      <c r="G3383" s="10" t="s">
        <v>12</v>
      </c>
      <c r="H3383" t="s">
        <v>17</v>
      </c>
      <c r="I3383" s="10" t="s">
        <v>14</v>
      </c>
      <c r="J3383" s="10" t="s">
        <v>1015</v>
      </c>
    </row>
    <row r="3384" spans="1:10" x14ac:dyDescent="0.3">
      <c r="A3384" s="10">
        <v>221103</v>
      </c>
      <c r="B3384" s="20">
        <v>45157</v>
      </c>
      <c r="C3384" s="10" t="s">
        <v>1014</v>
      </c>
      <c r="D3384" s="21">
        <v>5000</v>
      </c>
      <c r="E3384" s="10" t="s">
        <v>10</v>
      </c>
      <c r="F3384" s="10" t="s">
        <v>2307</v>
      </c>
      <c r="G3384" s="10" t="s">
        <v>12</v>
      </c>
      <c r="H3384" t="s">
        <v>17</v>
      </c>
      <c r="I3384" s="10" t="s">
        <v>14</v>
      </c>
      <c r="J3384" s="10" t="s">
        <v>104</v>
      </c>
    </row>
    <row r="3385" spans="1:10" x14ac:dyDescent="0.3">
      <c r="A3385" s="10">
        <v>221104</v>
      </c>
      <c r="B3385" s="20">
        <v>45157</v>
      </c>
      <c r="C3385" s="10" t="s">
        <v>1014</v>
      </c>
      <c r="D3385" s="21">
        <v>5000</v>
      </c>
      <c r="E3385" s="10" t="s">
        <v>10</v>
      </c>
      <c r="F3385" s="10" t="s">
        <v>2307</v>
      </c>
      <c r="G3385" s="10" t="s">
        <v>12</v>
      </c>
      <c r="H3385" t="s">
        <v>17</v>
      </c>
      <c r="I3385" s="10" t="s">
        <v>14</v>
      </c>
      <c r="J3385" s="10" t="s">
        <v>971</v>
      </c>
    </row>
    <row r="3386" spans="1:10" x14ac:dyDescent="0.3">
      <c r="A3386" s="10">
        <v>221105</v>
      </c>
      <c r="B3386" s="20">
        <v>45157</v>
      </c>
      <c r="C3386" s="10" t="s">
        <v>1014</v>
      </c>
      <c r="D3386" s="21">
        <v>2500</v>
      </c>
      <c r="E3386" s="10" t="s">
        <v>10</v>
      </c>
      <c r="F3386" s="10" t="s">
        <v>2307</v>
      </c>
      <c r="G3386" s="10" t="s">
        <v>12</v>
      </c>
      <c r="H3386" t="s">
        <v>17</v>
      </c>
      <c r="I3386" s="10" t="s">
        <v>14</v>
      </c>
      <c r="J3386" s="10" t="s">
        <v>941</v>
      </c>
    </row>
    <row r="3387" spans="1:10" x14ac:dyDescent="0.3">
      <c r="A3387" s="10">
        <v>221106</v>
      </c>
      <c r="B3387" s="20">
        <v>45157</v>
      </c>
      <c r="C3387" s="10" t="s">
        <v>1014</v>
      </c>
      <c r="D3387" s="21">
        <v>2500</v>
      </c>
      <c r="E3387" s="10" t="s">
        <v>10</v>
      </c>
      <c r="F3387" s="10" t="s">
        <v>2307</v>
      </c>
      <c r="G3387" s="10" t="s">
        <v>12</v>
      </c>
      <c r="H3387" t="s">
        <v>17</v>
      </c>
      <c r="I3387" s="10" t="s">
        <v>14</v>
      </c>
      <c r="J3387" s="10" t="s">
        <v>1016</v>
      </c>
    </row>
    <row r="3388" spans="1:10" x14ac:dyDescent="0.3">
      <c r="A3388" s="10">
        <v>221083</v>
      </c>
      <c r="B3388" s="20">
        <v>45157</v>
      </c>
      <c r="C3388" s="10" t="s">
        <v>1114</v>
      </c>
      <c r="D3388" s="21">
        <v>2000</v>
      </c>
      <c r="E3388" s="10" t="s">
        <v>10</v>
      </c>
      <c r="F3388" s="10" t="s">
        <v>2318</v>
      </c>
      <c r="G3388" s="10" t="s">
        <v>12</v>
      </c>
      <c r="H3388" t="s">
        <v>17</v>
      </c>
      <c r="I3388" s="10" t="s">
        <v>14</v>
      </c>
      <c r="J3388" s="10" t="s">
        <v>246</v>
      </c>
    </row>
    <row r="3389" spans="1:10" x14ac:dyDescent="0.3">
      <c r="A3389" s="10">
        <v>221079</v>
      </c>
      <c r="B3389" s="20">
        <v>45157</v>
      </c>
      <c r="C3389" s="10" t="s">
        <v>1115</v>
      </c>
      <c r="D3389" s="21">
        <v>5000</v>
      </c>
      <c r="E3389" s="10" t="s">
        <v>10</v>
      </c>
      <c r="F3389" s="10" t="s">
        <v>2318</v>
      </c>
      <c r="G3389" s="10" t="s">
        <v>12</v>
      </c>
      <c r="H3389" t="s">
        <v>17</v>
      </c>
      <c r="I3389" s="10" t="s">
        <v>14</v>
      </c>
      <c r="J3389" s="10" t="s">
        <v>246</v>
      </c>
    </row>
    <row r="3390" spans="1:10" x14ac:dyDescent="0.3">
      <c r="A3390" s="10">
        <v>221085</v>
      </c>
      <c r="B3390" s="20">
        <v>45157</v>
      </c>
      <c r="C3390" s="10" t="s">
        <v>1185</v>
      </c>
      <c r="D3390" s="21">
        <v>1000</v>
      </c>
      <c r="E3390" s="10" t="s">
        <v>10</v>
      </c>
      <c r="F3390" s="10" t="s">
        <v>2329</v>
      </c>
      <c r="G3390" s="10" t="s">
        <v>12</v>
      </c>
      <c r="H3390" t="s">
        <v>17</v>
      </c>
      <c r="I3390" s="10" t="s">
        <v>14</v>
      </c>
      <c r="J3390" s="10" t="s">
        <v>416</v>
      </c>
    </row>
    <row r="3391" spans="1:10" x14ac:dyDescent="0.3">
      <c r="A3391" s="10">
        <v>221090</v>
      </c>
      <c r="B3391" s="20">
        <v>45157</v>
      </c>
      <c r="C3391" s="10" t="s">
        <v>731</v>
      </c>
      <c r="D3391" s="21">
        <v>5000</v>
      </c>
      <c r="E3391" s="10" t="s">
        <v>48</v>
      </c>
      <c r="F3391" s="10" t="s">
        <v>2309</v>
      </c>
      <c r="G3391" s="10" t="s">
        <v>12</v>
      </c>
      <c r="H3391" t="s">
        <v>17</v>
      </c>
      <c r="I3391" s="10" t="s">
        <v>14</v>
      </c>
      <c r="J3391" s="10" t="s">
        <v>694</v>
      </c>
    </row>
    <row r="3392" spans="1:10" x14ac:dyDescent="0.3">
      <c r="A3392" s="10">
        <v>221091</v>
      </c>
      <c r="B3392" s="20">
        <v>45157</v>
      </c>
      <c r="C3392" s="10" t="s">
        <v>731</v>
      </c>
      <c r="D3392" s="21">
        <v>7000</v>
      </c>
      <c r="E3392" s="10" t="s">
        <v>48</v>
      </c>
      <c r="F3392" s="10" t="s">
        <v>2309</v>
      </c>
      <c r="G3392" s="10" t="s">
        <v>12</v>
      </c>
      <c r="H3392" t="s">
        <v>17</v>
      </c>
      <c r="I3392" s="10" t="s">
        <v>14</v>
      </c>
      <c r="J3392" s="10" t="s">
        <v>258</v>
      </c>
    </row>
    <row r="3393" spans="1:10" x14ac:dyDescent="0.3">
      <c r="A3393" s="10">
        <v>221092</v>
      </c>
      <c r="B3393" s="20">
        <v>45157</v>
      </c>
      <c r="C3393" s="10" t="s">
        <v>731</v>
      </c>
      <c r="D3393" s="21">
        <v>7000</v>
      </c>
      <c r="E3393" s="10" t="s">
        <v>48</v>
      </c>
      <c r="F3393" s="10" t="s">
        <v>2309</v>
      </c>
      <c r="G3393" s="10" t="s">
        <v>12</v>
      </c>
      <c r="H3393" t="s">
        <v>17</v>
      </c>
      <c r="I3393" s="10" t="s">
        <v>14</v>
      </c>
      <c r="J3393" s="10" t="s">
        <v>84</v>
      </c>
    </row>
    <row r="3394" spans="1:10" x14ac:dyDescent="0.3">
      <c r="A3394" s="10">
        <v>221099</v>
      </c>
      <c r="B3394" s="20">
        <v>45157</v>
      </c>
      <c r="C3394" s="10" t="s">
        <v>1374</v>
      </c>
      <c r="D3394" s="21">
        <v>10000</v>
      </c>
      <c r="E3394" s="10" t="s">
        <v>10</v>
      </c>
      <c r="F3394" s="10" t="s">
        <v>2309</v>
      </c>
      <c r="G3394" s="10" t="s">
        <v>12</v>
      </c>
      <c r="H3394" t="s">
        <v>17</v>
      </c>
      <c r="I3394" s="10" t="s">
        <v>14</v>
      </c>
      <c r="J3394" s="10" t="s">
        <v>1304</v>
      </c>
    </row>
    <row r="3395" spans="1:10" x14ac:dyDescent="0.3">
      <c r="A3395" s="10">
        <v>221081</v>
      </c>
      <c r="B3395" s="20">
        <v>45157</v>
      </c>
      <c r="C3395" s="10" t="s">
        <v>1386</v>
      </c>
      <c r="D3395" s="21">
        <v>3500</v>
      </c>
      <c r="E3395" s="10" t="s">
        <v>48</v>
      </c>
      <c r="F3395" s="10" t="s">
        <v>2317</v>
      </c>
      <c r="G3395" s="10" t="s">
        <v>12</v>
      </c>
      <c r="H3395" t="s">
        <v>17</v>
      </c>
      <c r="I3395" s="10" t="s">
        <v>14</v>
      </c>
      <c r="J3395" s="10" t="s">
        <v>824</v>
      </c>
    </row>
    <row r="3396" spans="1:10" x14ac:dyDescent="0.3">
      <c r="A3396" s="10">
        <v>221082</v>
      </c>
      <c r="B3396" s="20">
        <v>45157</v>
      </c>
      <c r="C3396" s="10" t="s">
        <v>808</v>
      </c>
      <c r="D3396" s="21">
        <v>5000</v>
      </c>
      <c r="E3396" s="10" t="s">
        <v>10</v>
      </c>
      <c r="F3396" s="10" t="s">
        <v>2317</v>
      </c>
      <c r="G3396" s="10" t="s">
        <v>12</v>
      </c>
      <c r="H3396" t="s">
        <v>13</v>
      </c>
      <c r="I3396" s="10" t="s">
        <v>14</v>
      </c>
      <c r="J3396" s="10" t="s">
        <v>1445</v>
      </c>
    </row>
    <row r="3397" spans="1:10" x14ac:dyDescent="0.3">
      <c r="A3397" s="10">
        <v>221080</v>
      </c>
      <c r="B3397" s="20">
        <v>45157</v>
      </c>
      <c r="C3397" s="10" t="s">
        <v>1386</v>
      </c>
      <c r="D3397" s="21">
        <v>3500</v>
      </c>
      <c r="E3397" s="10" t="s">
        <v>48</v>
      </c>
      <c r="F3397" s="10" t="s">
        <v>2317</v>
      </c>
      <c r="G3397" s="10" t="s">
        <v>12</v>
      </c>
      <c r="H3397" t="s">
        <v>17</v>
      </c>
      <c r="I3397" s="10" t="s">
        <v>14</v>
      </c>
      <c r="J3397" s="10" t="s">
        <v>63</v>
      </c>
    </row>
    <row r="3398" spans="1:10" x14ac:dyDescent="0.3">
      <c r="A3398" s="10">
        <v>221086</v>
      </c>
      <c r="B3398" s="20">
        <v>45157</v>
      </c>
      <c r="C3398" s="10" t="s">
        <v>1516</v>
      </c>
      <c r="D3398" s="21">
        <v>21000</v>
      </c>
      <c r="E3398" s="10" t="s">
        <v>48</v>
      </c>
      <c r="F3398" s="10" t="s">
        <v>2308</v>
      </c>
      <c r="G3398" s="10" t="s">
        <v>88</v>
      </c>
      <c r="H3398" t="s">
        <v>17</v>
      </c>
      <c r="I3398" s="10" t="s">
        <v>14</v>
      </c>
      <c r="J3398" s="10" t="s">
        <v>42</v>
      </c>
    </row>
    <row r="3399" spans="1:10" x14ac:dyDescent="0.3">
      <c r="A3399" s="10">
        <v>221087</v>
      </c>
      <c r="B3399" s="20">
        <v>45157</v>
      </c>
      <c r="C3399" s="10" t="s">
        <v>1517</v>
      </c>
      <c r="D3399" s="21">
        <v>21000</v>
      </c>
      <c r="E3399" s="10" t="s">
        <v>48</v>
      </c>
      <c r="F3399" s="10" t="s">
        <v>2308</v>
      </c>
      <c r="G3399" s="10" t="s">
        <v>88</v>
      </c>
      <c r="H3399" t="s">
        <v>17</v>
      </c>
      <c r="I3399" s="10" t="s">
        <v>14</v>
      </c>
      <c r="J3399" s="10" t="s">
        <v>1493</v>
      </c>
    </row>
    <row r="3400" spans="1:10" x14ac:dyDescent="0.3">
      <c r="A3400" s="10">
        <v>221088</v>
      </c>
      <c r="B3400" s="20">
        <v>45157</v>
      </c>
      <c r="C3400" s="10" t="s">
        <v>1518</v>
      </c>
      <c r="D3400" s="21">
        <v>5000</v>
      </c>
      <c r="E3400" s="10" t="s">
        <v>10</v>
      </c>
      <c r="F3400" s="10" t="s">
        <v>2308</v>
      </c>
      <c r="G3400" s="10" t="s">
        <v>88</v>
      </c>
      <c r="H3400" t="s">
        <v>17</v>
      </c>
      <c r="I3400" s="10" t="s">
        <v>14</v>
      </c>
      <c r="J3400" s="10" t="s">
        <v>42</v>
      </c>
    </row>
    <row r="3401" spans="1:10" x14ac:dyDescent="0.3">
      <c r="A3401" s="10">
        <v>221089</v>
      </c>
      <c r="B3401" s="20">
        <v>45157</v>
      </c>
      <c r="C3401" s="10" t="s">
        <v>1518</v>
      </c>
      <c r="D3401" s="21">
        <v>5000</v>
      </c>
      <c r="E3401" s="10" t="s">
        <v>10</v>
      </c>
      <c r="F3401" s="10" t="s">
        <v>2308</v>
      </c>
      <c r="G3401" s="10" t="s">
        <v>88</v>
      </c>
      <c r="H3401" t="s">
        <v>17</v>
      </c>
      <c r="I3401" s="10" t="s">
        <v>14</v>
      </c>
      <c r="J3401" s="10" t="s">
        <v>900</v>
      </c>
    </row>
    <row r="3402" spans="1:10" x14ac:dyDescent="0.3">
      <c r="A3402" s="10">
        <v>221116</v>
      </c>
      <c r="B3402" s="20">
        <v>45159</v>
      </c>
      <c r="C3402" s="10" t="s">
        <v>1111</v>
      </c>
      <c r="D3402" s="21">
        <v>1500</v>
      </c>
      <c r="E3402" s="10" t="s">
        <v>10</v>
      </c>
      <c r="F3402" s="10" t="s">
        <v>2318</v>
      </c>
      <c r="G3402" s="10" t="s">
        <v>12</v>
      </c>
      <c r="H3402" t="s">
        <v>17</v>
      </c>
      <c r="I3402" s="10" t="s">
        <v>14</v>
      </c>
      <c r="J3402" s="10" t="s">
        <v>27</v>
      </c>
    </row>
    <row r="3403" spans="1:10" x14ac:dyDescent="0.3">
      <c r="A3403" s="10">
        <v>221117</v>
      </c>
      <c r="B3403" s="20">
        <v>45159</v>
      </c>
      <c r="C3403" s="10" t="s">
        <v>1116</v>
      </c>
      <c r="D3403" s="21">
        <v>5000</v>
      </c>
      <c r="E3403" s="10" t="s">
        <v>10</v>
      </c>
      <c r="F3403" s="10" t="s">
        <v>2318</v>
      </c>
      <c r="G3403" s="10" t="s">
        <v>12</v>
      </c>
      <c r="H3403" t="s">
        <v>13</v>
      </c>
      <c r="I3403" s="10" t="s">
        <v>14</v>
      </c>
      <c r="J3403" s="10" t="s">
        <v>246</v>
      </c>
    </row>
    <row r="3404" spans="1:10" x14ac:dyDescent="0.3">
      <c r="A3404" s="10">
        <v>221114</v>
      </c>
      <c r="B3404" s="20">
        <v>45159</v>
      </c>
      <c r="C3404" s="10" t="s">
        <v>1186</v>
      </c>
      <c r="D3404" s="21">
        <v>3000</v>
      </c>
      <c r="E3404" s="10" t="s">
        <v>10</v>
      </c>
      <c r="F3404" s="10" t="s">
        <v>2329</v>
      </c>
      <c r="G3404" s="10" t="s">
        <v>12</v>
      </c>
      <c r="H3404" t="s">
        <v>17</v>
      </c>
      <c r="I3404" s="10" t="s">
        <v>14</v>
      </c>
      <c r="J3404" s="10" t="s">
        <v>432</v>
      </c>
    </row>
    <row r="3405" spans="1:10" x14ac:dyDescent="0.3">
      <c r="A3405" s="10">
        <v>221115</v>
      </c>
      <c r="B3405" s="20">
        <v>45159</v>
      </c>
      <c r="C3405" s="10" t="s">
        <v>1343</v>
      </c>
      <c r="D3405" s="21">
        <v>40000</v>
      </c>
      <c r="E3405" s="10" t="s">
        <v>48</v>
      </c>
      <c r="F3405" s="10" t="s">
        <v>2309</v>
      </c>
      <c r="G3405" s="10" t="s">
        <v>12</v>
      </c>
      <c r="H3405" t="s">
        <v>17</v>
      </c>
      <c r="I3405" s="10" t="s">
        <v>14</v>
      </c>
      <c r="J3405" s="10" t="s">
        <v>409</v>
      </c>
    </row>
    <row r="3406" spans="1:10" x14ac:dyDescent="0.3">
      <c r="A3406" s="10">
        <v>221111</v>
      </c>
      <c r="B3406" s="20">
        <v>45159</v>
      </c>
      <c r="C3406" s="10" t="s">
        <v>1512</v>
      </c>
      <c r="D3406" s="21">
        <v>5000</v>
      </c>
      <c r="E3406" s="10" t="s">
        <v>10</v>
      </c>
      <c r="F3406" s="10" t="s">
        <v>2308</v>
      </c>
      <c r="G3406" s="10" t="s">
        <v>88</v>
      </c>
      <c r="H3406" t="s">
        <v>17</v>
      </c>
      <c r="I3406" s="10" t="s">
        <v>14</v>
      </c>
      <c r="J3406" s="10" t="s">
        <v>911</v>
      </c>
    </row>
    <row r="3407" spans="1:10" x14ac:dyDescent="0.3">
      <c r="A3407" s="10">
        <v>221108</v>
      </c>
      <c r="B3407" s="20">
        <v>45159</v>
      </c>
      <c r="C3407" s="10" t="s">
        <v>1512</v>
      </c>
      <c r="D3407" s="21">
        <v>5000</v>
      </c>
      <c r="E3407" s="10" t="s">
        <v>10</v>
      </c>
      <c r="F3407" s="10" t="s">
        <v>2308</v>
      </c>
      <c r="G3407" s="10" t="s">
        <v>88</v>
      </c>
      <c r="H3407" t="s">
        <v>17</v>
      </c>
      <c r="I3407" s="10" t="s">
        <v>14</v>
      </c>
      <c r="J3407" s="10" t="s">
        <v>876</v>
      </c>
    </row>
    <row r="3408" spans="1:10" x14ac:dyDescent="0.3">
      <c r="A3408" s="10">
        <v>221109</v>
      </c>
      <c r="B3408" s="20">
        <v>45159</v>
      </c>
      <c r="C3408" s="10" t="s">
        <v>1512</v>
      </c>
      <c r="D3408" s="21">
        <v>5000</v>
      </c>
      <c r="E3408" s="10" t="s">
        <v>10</v>
      </c>
      <c r="F3408" s="10" t="s">
        <v>2308</v>
      </c>
      <c r="G3408" s="10" t="s">
        <v>88</v>
      </c>
      <c r="H3408" t="s">
        <v>17</v>
      </c>
      <c r="I3408" s="10" t="s">
        <v>14</v>
      </c>
      <c r="J3408" s="10" t="s">
        <v>42</v>
      </c>
    </row>
    <row r="3409" spans="1:10" x14ac:dyDescent="0.3">
      <c r="A3409" s="10">
        <v>221113</v>
      </c>
      <c r="B3409" s="20">
        <v>45159</v>
      </c>
      <c r="C3409" s="10" t="s">
        <v>1503</v>
      </c>
      <c r="D3409" s="21">
        <v>4000</v>
      </c>
      <c r="E3409" s="10" t="s">
        <v>10</v>
      </c>
      <c r="F3409" s="10" t="s">
        <v>2308</v>
      </c>
      <c r="G3409" s="10" t="s">
        <v>12</v>
      </c>
      <c r="H3409" t="s">
        <v>17</v>
      </c>
      <c r="I3409" s="10" t="s">
        <v>14</v>
      </c>
      <c r="J3409" s="10" t="s">
        <v>1513</v>
      </c>
    </row>
    <row r="3410" spans="1:10" x14ac:dyDescent="0.3">
      <c r="A3410" s="10">
        <v>221112</v>
      </c>
      <c r="B3410" s="20">
        <v>45159</v>
      </c>
      <c r="C3410" s="10" t="s">
        <v>1514</v>
      </c>
      <c r="D3410" s="21">
        <v>2000</v>
      </c>
      <c r="E3410" s="10" t="s">
        <v>10</v>
      </c>
      <c r="F3410" s="10" t="s">
        <v>2308</v>
      </c>
      <c r="G3410" s="10" t="s">
        <v>88</v>
      </c>
      <c r="H3410" t="s">
        <v>17</v>
      </c>
      <c r="I3410" s="10" t="s">
        <v>14</v>
      </c>
      <c r="J3410" s="10" t="s">
        <v>42</v>
      </c>
    </row>
    <row r="3411" spans="1:10" x14ac:dyDescent="0.3">
      <c r="A3411" s="10">
        <v>221110</v>
      </c>
      <c r="B3411" s="20">
        <v>45159</v>
      </c>
      <c r="C3411" s="10" t="s">
        <v>1512</v>
      </c>
      <c r="D3411" s="21">
        <v>5000</v>
      </c>
      <c r="E3411" s="10" t="s">
        <v>10</v>
      </c>
      <c r="F3411" s="10" t="s">
        <v>2308</v>
      </c>
      <c r="G3411" s="10" t="s">
        <v>88</v>
      </c>
      <c r="H3411" t="s">
        <v>17</v>
      </c>
      <c r="I3411" s="10" t="s">
        <v>14</v>
      </c>
      <c r="J3411" s="10" t="s">
        <v>250</v>
      </c>
    </row>
    <row r="3412" spans="1:10" x14ac:dyDescent="0.3">
      <c r="A3412" s="10">
        <v>221119</v>
      </c>
      <c r="B3412" s="20">
        <v>45160</v>
      </c>
      <c r="C3412" s="10" t="s">
        <v>102</v>
      </c>
      <c r="D3412" s="21">
        <v>10000</v>
      </c>
      <c r="E3412" s="10" t="s">
        <v>48</v>
      </c>
      <c r="F3412" s="10" t="s">
        <v>2307</v>
      </c>
      <c r="G3412" s="10" t="s">
        <v>12</v>
      </c>
      <c r="H3412" t="s">
        <v>17</v>
      </c>
      <c r="I3412" s="10" t="s">
        <v>14</v>
      </c>
      <c r="J3412" s="10" t="s">
        <v>1017</v>
      </c>
    </row>
    <row r="3413" spans="1:10" x14ac:dyDescent="0.3">
      <c r="A3413" s="10">
        <v>221132</v>
      </c>
      <c r="B3413" s="20">
        <v>45160</v>
      </c>
      <c r="C3413" s="10" t="s">
        <v>151</v>
      </c>
      <c r="D3413" s="21">
        <v>30000</v>
      </c>
      <c r="E3413" s="10" t="s">
        <v>48</v>
      </c>
      <c r="F3413" s="10" t="s">
        <v>2307</v>
      </c>
      <c r="G3413" s="10" t="s">
        <v>12</v>
      </c>
      <c r="H3413" t="s">
        <v>17</v>
      </c>
      <c r="I3413" s="10" t="s">
        <v>14</v>
      </c>
      <c r="J3413" s="10" t="s">
        <v>976</v>
      </c>
    </row>
    <row r="3414" spans="1:10" x14ac:dyDescent="0.3">
      <c r="A3414" s="10">
        <v>221120</v>
      </c>
      <c r="B3414" s="20">
        <v>45160</v>
      </c>
      <c r="C3414" s="10" t="s">
        <v>1018</v>
      </c>
      <c r="D3414" s="21">
        <v>20000</v>
      </c>
      <c r="E3414" s="10" t="s">
        <v>48</v>
      </c>
      <c r="F3414" s="10" t="s">
        <v>2307</v>
      </c>
      <c r="G3414" s="10" t="s">
        <v>12</v>
      </c>
      <c r="H3414" t="s">
        <v>17</v>
      </c>
      <c r="I3414" s="10" t="s">
        <v>14</v>
      </c>
      <c r="J3414" s="10" t="s">
        <v>22</v>
      </c>
    </row>
    <row r="3415" spans="1:10" x14ac:dyDescent="0.3">
      <c r="A3415" s="10">
        <v>221121</v>
      </c>
      <c r="B3415" s="20">
        <v>45160</v>
      </c>
      <c r="C3415" s="10" t="s">
        <v>1018</v>
      </c>
      <c r="D3415" s="21">
        <v>10000</v>
      </c>
      <c r="E3415" s="10" t="s">
        <v>48</v>
      </c>
      <c r="F3415" s="10" t="s">
        <v>2307</v>
      </c>
      <c r="G3415" s="10" t="s">
        <v>12</v>
      </c>
      <c r="H3415" t="s">
        <v>17</v>
      </c>
      <c r="I3415" s="10" t="s">
        <v>14</v>
      </c>
      <c r="J3415" s="10" t="s">
        <v>1019</v>
      </c>
    </row>
    <row r="3416" spans="1:10" x14ac:dyDescent="0.3">
      <c r="A3416" s="10">
        <v>221128</v>
      </c>
      <c r="B3416" s="20">
        <v>45160</v>
      </c>
      <c r="C3416" s="10" t="s">
        <v>962</v>
      </c>
      <c r="D3416" s="21">
        <v>3500</v>
      </c>
      <c r="E3416" s="10" t="s">
        <v>10</v>
      </c>
      <c r="F3416" s="10" t="s">
        <v>2307</v>
      </c>
      <c r="G3416" s="10" t="s">
        <v>12</v>
      </c>
      <c r="H3416" t="s">
        <v>17</v>
      </c>
      <c r="I3416" s="10" t="s">
        <v>14</v>
      </c>
      <c r="J3416" s="10" t="s">
        <v>976</v>
      </c>
    </row>
    <row r="3417" spans="1:10" x14ac:dyDescent="0.3">
      <c r="A3417" s="10">
        <v>221118</v>
      </c>
      <c r="B3417" s="20">
        <v>45160</v>
      </c>
      <c r="C3417" s="10" t="s">
        <v>102</v>
      </c>
      <c r="D3417" s="21">
        <v>30000</v>
      </c>
      <c r="E3417" s="10" t="s">
        <v>48</v>
      </c>
      <c r="F3417" s="10" t="s">
        <v>2307</v>
      </c>
      <c r="G3417" s="10" t="s">
        <v>12</v>
      </c>
      <c r="H3417" t="s">
        <v>17</v>
      </c>
      <c r="I3417" s="10" t="s">
        <v>14</v>
      </c>
      <c r="J3417" s="10" t="s">
        <v>416</v>
      </c>
    </row>
    <row r="3418" spans="1:10" x14ac:dyDescent="0.3">
      <c r="A3418" s="10">
        <v>222135</v>
      </c>
      <c r="B3418" s="20">
        <v>45160</v>
      </c>
      <c r="C3418" s="10" t="s">
        <v>1020</v>
      </c>
      <c r="D3418" s="21">
        <v>2000</v>
      </c>
      <c r="E3418" s="10" t="s">
        <v>10</v>
      </c>
      <c r="F3418" s="10" t="s">
        <v>2307</v>
      </c>
      <c r="G3418" s="10" t="s">
        <v>12</v>
      </c>
      <c r="H3418" t="s">
        <v>17</v>
      </c>
      <c r="I3418" s="10" t="s">
        <v>14</v>
      </c>
      <c r="J3418" s="10" t="s">
        <v>961</v>
      </c>
    </row>
    <row r="3419" spans="1:10" x14ac:dyDescent="0.3">
      <c r="A3419" s="10">
        <v>222136</v>
      </c>
      <c r="B3419" s="20">
        <v>45160</v>
      </c>
      <c r="C3419" s="10" t="s">
        <v>1020</v>
      </c>
      <c r="D3419" s="21">
        <v>1000</v>
      </c>
      <c r="E3419" s="10" t="s">
        <v>10</v>
      </c>
      <c r="F3419" s="10" t="s">
        <v>2307</v>
      </c>
      <c r="G3419" s="10" t="s">
        <v>12</v>
      </c>
      <c r="H3419" t="s">
        <v>17</v>
      </c>
      <c r="I3419" s="10" t="s">
        <v>14</v>
      </c>
      <c r="J3419" s="10" t="s">
        <v>1021</v>
      </c>
    </row>
    <row r="3420" spans="1:10" x14ac:dyDescent="0.3">
      <c r="A3420" s="10">
        <v>221131</v>
      </c>
      <c r="B3420" s="20">
        <v>45160</v>
      </c>
      <c r="C3420" s="10" t="s">
        <v>350</v>
      </c>
      <c r="D3420" s="21">
        <v>5000</v>
      </c>
      <c r="E3420" s="10" t="s">
        <v>10</v>
      </c>
      <c r="F3420" s="10" t="s">
        <v>2318</v>
      </c>
      <c r="G3420" s="10" t="s">
        <v>12</v>
      </c>
      <c r="H3420" t="s">
        <v>17</v>
      </c>
      <c r="I3420" s="10" t="s">
        <v>14</v>
      </c>
      <c r="J3420" s="10" t="s">
        <v>971</v>
      </c>
    </row>
    <row r="3421" spans="1:10" x14ac:dyDescent="0.3">
      <c r="A3421" s="10">
        <v>221129</v>
      </c>
      <c r="B3421" s="20">
        <v>45160</v>
      </c>
      <c r="C3421" s="10" t="s">
        <v>1079</v>
      </c>
      <c r="D3421" s="21">
        <v>140000</v>
      </c>
      <c r="E3421" s="10" t="s">
        <v>48</v>
      </c>
      <c r="F3421" s="10" t="s">
        <v>2318</v>
      </c>
      <c r="G3421" s="10" t="s">
        <v>12</v>
      </c>
      <c r="H3421" t="s">
        <v>13</v>
      </c>
      <c r="I3421" s="10" t="s">
        <v>14</v>
      </c>
      <c r="J3421" s="10" t="s">
        <v>971</v>
      </c>
    </row>
    <row r="3422" spans="1:10" x14ac:dyDescent="0.3">
      <c r="A3422" s="10">
        <v>221130</v>
      </c>
      <c r="B3422" s="20">
        <v>45160</v>
      </c>
      <c r="C3422" s="10" t="s">
        <v>350</v>
      </c>
      <c r="D3422" s="21">
        <v>70000</v>
      </c>
      <c r="E3422" s="10" t="s">
        <v>48</v>
      </c>
      <c r="F3422" s="10" t="s">
        <v>2318</v>
      </c>
      <c r="G3422" s="10" t="s">
        <v>12</v>
      </c>
      <c r="H3422" t="s">
        <v>13</v>
      </c>
      <c r="I3422" s="10" t="s">
        <v>14</v>
      </c>
      <c r="J3422" s="10" t="s">
        <v>971</v>
      </c>
    </row>
    <row r="3423" spans="1:10" x14ac:dyDescent="0.3">
      <c r="A3423" s="10">
        <v>221124</v>
      </c>
      <c r="B3423" s="20">
        <v>45160</v>
      </c>
      <c r="C3423" s="10" t="s">
        <v>1113</v>
      </c>
      <c r="D3423" s="21">
        <v>2500</v>
      </c>
      <c r="E3423" s="10" t="s">
        <v>10</v>
      </c>
      <c r="F3423" s="10" t="s">
        <v>2318</v>
      </c>
      <c r="G3423" s="10" t="s">
        <v>12</v>
      </c>
      <c r="H3423" t="s">
        <v>17</v>
      </c>
      <c r="I3423" s="10" t="s">
        <v>14</v>
      </c>
      <c r="J3423" s="10" t="s">
        <v>246</v>
      </c>
    </row>
    <row r="3424" spans="1:10" x14ac:dyDescent="0.3">
      <c r="A3424" s="10">
        <v>221125</v>
      </c>
      <c r="B3424" s="20">
        <v>45160</v>
      </c>
      <c r="C3424" s="10" t="s">
        <v>1113</v>
      </c>
      <c r="D3424" s="21">
        <v>2500</v>
      </c>
      <c r="E3424" s="10" t="s">
        <v>10</v>
      </c>
      <c r="F3424" s="10" t="s">
        <v>2318</v>
      </c>
      <c r="G3424" s="10" t="s">
        <v>12</v>
      </c>
      <c r="H3424" t="s">
        <v>17</v>
      </c>
      <c r="I3424" s="10" t="s">
        <v>14</v>
      </c>
      <c r="J3424" s="10" t="s">
        <v>270</v>
      </c>
    </row>
    <row r="3425" spans="1:10" x14ac:dyDescent="0.3">
      <c r="A3425" s="10">
        <v>221123</v>
      </c>
      <c r="B3425" s="20">
        <v>45160</v>
      </c>
      <c r="C3425" s="10" t="s">
        <v>1187</v>
      </c>
      <c r="D3425" s="21">
        <v>1000</v>
      </c>
      <c r="E3425" s="10" t="s">
        <v>10</v>
      </c>
      <c r="F3425" s="10" t="s">
        <v>2329</v>
      </c>
      <c r="G3425" s="10" t="s">
        <v>88</v>
      </c>
      <c r="H3425" t="s">
        <v>17</v>
      </c>
      <c r="I3425" s="10" t="s">
        <v>14</v>
      </c>
      <c r="J3425" s="10" t="s">
        <v>432</v>
      </c>
    </row>
    <row r="3426" spans="1:10" x14ac:dyDescent="0.3">
      <c r="A3426" s="10">
        <v>221122</v>
      </c>
      <c r="B3426" s="20">
        <v>45160</v>
      </c>
      <c r="C3426" s="10" t="s">
        <v>1187</v>
      </c>
      <c r="D3426" s="21">
        <v>1000</v>
      </c>
      <c r="E3426" s="10" t="s">
        <v>10</v>
      </c>
      <c r="F3426" s="10" t="s">
        <v>2329</v>
      </c>
      <c r="G3426" s="10" t="s">
        <v>88</v>
      </c>
      <c r="H3426" t="s">
        <v>17</v>
      </c>
      <c r="I3426" s="10" t="s">
        <v>14</v>
      </c>
      <c r="J3426" s="10" t="s">
        <v>1022</v>
      </c>
    </row>
    <row r="3427" spans="1:10" x14ac:dyDescent="0.3">
      <c r="A3427" s="10">
        <v>221126</v>
      </c>
      <c r="B3427" s="20">
        <v>45160</v>
      </c>
      <c r="C3427" s="10" t="s">
        <v>1214</v>
      </c>
      <c r="D3427" s="21">
        <v>5000</v>
      </c>
      <c r="E3427" s="10" t="s">
        <v>10</v>
      </c>
      <c r="F3427" s="10" t="s">
        <v>2311</v>
      </c>
      <c r="G3427" s="10" t="s">
        <v>12</v>
      </c>
      <c r="H3427" t="s">
        <v>17</v>
      </c>
      <c r="I3427" s="10" t="s">
        <v>14</v>
      </c>
      <c r="J3427" s="10" t="s">
        <v>1022</v>
      </c>
    </row>
    <row r="3428" spans="1:10" x14ac:dyDescent="0.3">
      <c r="A3428" s="10">
        <v>221133</v>
      </c>
      <c r="B3428" s="20">
        <v>45160</v>
      </c>
      <c r="C3428" s="10" t="s">
        <v>1240</v>
      </c>
      <c r="D3428" s="21">
        <v>1000</v>
      </c>
      <c r="E3428" s="10" t="s">
        <v>10</v>
      </c>
      <c r="F3428" s="10" t="s">
        <v>2311</v>
      </c>
      <c r="G3428" s="10" t="s">
        <v>12</v>
      </c>
      <c r="H3428" t="s">
        <v>17</v>
      </c>
      <c r="I3428" s="10" t="s">
        <v>14</v>
      </c>
      <c r="J3428" s="10" t="s">
        <v>503</v>
      </c>
    </row>
    <row r="3429" spans="1:10" x14ac:dyDescent="0.3">
      <c r="A3429" s="10">
        <v>221127</v>
      </c>
      <c r="B3429" s="20">
        <v>45160</v>
      </c>
      <c r="C3429" s="10" t="s">
        <v>1241</v>
      </c>
      <c r="D3429" s="21">
        <v>1000</v>
      </c>
      <c r="E3429" s="10" t="s">
        <v>10</v>
      </c>
      <c r="F3429" s="10" t="s">
        <v>2311</v>
      </c>
      <c r="G3429" s="10" t="s">
        <v>12</v>
      </c>
      <c r="H3429" t="s">
        <v>17</v>
      </c>
      <c r="I3429" s="10" t="s">
        <v>14</v>
      </c>
      <c r="J3429" s="10" t="s">
        <v>1022</v>
      </c>
    </row>
    <row r="3430" spans="1:10" x14ac:dyDescent="0.3">
      <c r="A3430" s="10">
        <v>221134</v>
      </c>
      <c r="B3430" s="20">
        <v>45160</v>
      </c>
      <c r="C3430" s="10" t="s">
        <v>1521</v>
      </c>
      <c r="D3430" s="21">
        <v>3000</v>
      </c>
      <c r="E3430" s="10" t="s">
        <v>10</v>
      </c>
      <c r="F3430" s="10" t="s">
        <v>2308</v>
      </c>
      <c r="G3430" s="10" t="s">
        <v>12</v>
      </c>
      <c r="H3430" t="s">
        <v>17</v>
      </c>
      <c r="I3430" s="10" t="s">
        <v>14</v>
      </c>
      <c r="J3430" s="10" t="s">
        <v>42</v>
      </c>
    </row>
    <row r="3431" spans="1:10" x14ac:dyDescent="0.3">
      <c r="A3431" s="10">
        <v>222146</v>
      </c>
      <c r="B3431" s="20">
        <v>45161</v>
      </c>
      <c r="C3431" s="10" t="s">
        <v>986</v>
      </c>
      <c r="D3431" s="21">
        <v>5000</v>
      </c>
      <c r="E3431" s="10" t="s">
        <v>10</v>
      </c>
      <c r="F3431" s="10" t="s">
        <v>2307</v>
      </c>
      <c r="G3431" s="10" t="s">
        <v>12</v>
      </c>
      <c r="H3431" t="s">
        <v>17</v>
      </c>
      <c r="I3431" s="10" t="s">
        <v>14</v>
      </c>
      <c r="J3431" s="10" t="s">
        <v>976</v>
      </c>
    </row>
    <row r="3432" spans="1:10" x14ac:dyDescent="0.3">
      <c r="A3432" s="10">
        <v>222147</v>
      </c>
      <c r="B3432" s="20">
        <v>45161</v>
      </c>
      <c r="C3432" s="10" t="s">
        <v>217</v>
      </c>
      <c r="D3432" s="21">
        <v>5000</v>
      </c>
      <c r="E3432" s="10" t="s">
        <v>10</v>
      </c>
      <c r="F3432" s="10" t="s">
        <v>2307</v>
      </c>
      <c r="G3432" s="10" t="s">
        <v>12</v>
      </c>
      <c r="H3432" t="s">
        <v>17</v>
      </c>
      <c r="I3432" s="10" t="s">
        <v>14</v>
      </c>
      <c r="J3432" s="10" t="s">
        <v>976</v>
      </c>
    </row>
    <row r="3433" spans="1:10" x14ac:dyDescent="0.3">
      <c r="A3433" s="10">
        <v>222140</v>
      </c>
      <c r="B3433" s="20">
        <v>45161</v>
      </c>
      <c r="C3433" s="10" t="s">
        <v>1188</v>
      </c>
      <c r="D3433" s="21">
        <v>1500</v>
      </c>
      <c r="E3433" s="10" t="s">
        <v>10</v>
      </c>
      <c r="F3433" s="10" t="s">
        <v>2329</v>
      </c>
      <c r="G3433" s="10" t="s">
        <v>12</v>
      </c>
      <c r="H3433" t="s">
        <v>17</v>
      </c>
      <c r="I3433" s="10" t="s">
        <v>14</v>
      </c>
      <c r="J3433" s="10" t="s">
        <v>222</v>
      </c>
    </row>
    <row r="3434" spans="1:10" x14ac:dyDescent="0.3">
      <c r="A3434" s="10">
        <v>222145</v>
      </c>
      <c r="B3434" s="20">
        <v>45161</v>
      </c>
      <c r="C3434" s="10" t="s">
        <v>1193</v>
      </c>
      <c r="D3434" s="21">
        <v>2000</v>
      </c>
      <c r="E3434" s="10" t="s">
        <v>10</v>
      </c>
      <c r="F3434" s="10" t="s">
        <v>2329</v>
      </c>
      <c r="G3434" s="10" t="s">
        <v>12</v>
      </c>
      <c r="H3434" t="s">
        <v>17</v>
      </c>
      <c r="I3434" s="10" t="s">
        <v>14</v>
      </c>
      <c r="J3434" s="10" t="s">
        <v>1194</v>
      </c>
    </row>
    <row r="3435" spans="1:10" x14ac:dyDescent="0.3">
      <c r="A3435" s="10">
        <v>222137</v>
      </c>
      <c r="B3435" s="20">
        <v>45161</v>
      </c>
      <c r="C3435" s="10" t="s">
        <v>1375</v>
      </c>
      <c r="D3435" s="21">
        <v>25000</v>
      </c>
      <c r="E3435" s="10" t="s">
        <v>48</v>
      </c>
      <c r="F3435" s="10" t="s">
        <v>2309</v>
      </c>
      <c r="G3435" s="10" t="s">
        <v>12</v>
      </c>
      <c r="H3435" t="s">
        <v>17</v>
      </c>
      <c r="I3435" s="10" t="s">
        <v>14</v>
      </c>
      <c r="J3435" s="10" t="s">
        <v>84</v>
      </c>
    </row>
    <row r="3436" spans="1:10" x14ac:dyDescent="0.3">
      <c r="A3436" s="10">
        <v>222141</v>
      </c>
      <c r="B3436" s="20">
        <v>45161</v>
      </c>
      <c r="C3436" s="10" t="s">
        <v>1376</v>
      </c>
      <c r="D3436" s="21">
        <v>4000</v>
      </c>
      <c r="E3436" s="10" t="s">
        <v>10</v>
      </c>
      <c r="F3436" s="10" t="s">
        <v>2309</v>
      </c>
      <c r="G3436" s="10" t="s">
        <v>12</v>
      </c>
      <c r="H3436" t="s">
        <v>17</v>
      </c>
      <c r="I3436" s="10" t="s">
        <v>14</v>
      </c>
      <c r="J3436" s="10" t="s">
        <v>972</v>
      </c>
    </row>
    <row r="3437" spans="1:10" x14ac:dyDescent="0.3">
      <c r="A3437" s="10">
        <v>222142</v>
      </c>
      <c r="B3437" s="20">
        <v>45161</v>
      </c>
      <c r="C3437" s="10" t="s">
        <v>1377</v>
      </c>
      <c r="D3437" s="21">
        <v>4000</v>
      </c>
      <c r="E3437" s="10" t="s">
        <v>10</v>
      </c>
      <c r="F3437" s="10" t="s">
        <v>2309</v>
      </c>
      <c r="G3437" s="10" t="s">
        <v>12</v>
      </c>
      <c r="H3437" t="s">
        <v>17</v>
      </c>
      <c r="I3437" s="10" t="s">
        <v>14</v>
      </c>
      <c r="J3437" s="10" t="s">
        <v>409</v>
      </c>
    </row>
    <row r="3438" spans="1:10" x14ac:dyDescent="0.3">
      <c r="A3438" s="10">
        <v>222143</v>
      </c>
      <c r="B3438" s="20">
        <v>45161</v>
      </c>
      <c r="C3438" s="10" t="s">
        <v>1377</v>
      </c>
      <c r="D3438" s="21">
        <v>3000</v>
      </c>
      <c r="E3438" s="10" t="s">
        <v>10</v>
      </c>
      <c r="F3438" s="10" t="s">
        <v>2309</v>
      </c>
      <c r="G3438" s="10" t="s">
        <v>12</v>
      </c>
      <c r="H3438" t="s">
        <v>17</v>
      </c>
      <c r="I3438" s="10" t="s">
        <v>14</v>
      </c>
      <c r="J3438" s="10" t="s">
        <v>249</v>
      </c>
    </row>
    <row r="3439" spans="1:10" x14ac:dyDescent="0.3">
      <c r="A3439" s="10">
        <v>222144</v>
      </c>
      <c r="B3439" s="20">
        <v>45161</v>
      </c>
      <c r="C3439" s="10" t="s">
        <v>1377</v>
      </c>
      <c r="D3439" s="21">
        <v>3000</v>
      </c>
      <c r="E3439" s="10" t="s">
        <v>10</v>
      </c>
      <c r="F3439" s="10" t="s">
        <v>2309</v>
      </c>
      <c r="G3439" s="10" t="s">
        <v>12</v>
      </c>
      <c r="H3439" t="s">
        <v>17</v>
      </c>
      <c r="I3439" s="10" t="s">
        <v>14</v>
      </c>
      <c r="J3439" s="10" t="s">
        <v>258</v>
      </c>
    </row>
    <row r="3440" spans="1:10" x14ac:dyDescent="0.3">
      <c r="A3440" s="10">
        <v>222134</v>
      </c>
      <c r="B3440" s="20">
        <v>45161</v>
      </c>
      <c r="C3440" s="10" t="s">
        <v>1449</v>
      </c>
      <c r="D3440" s="21">
        <v>2000</v>
      </c>
      <c r="E3440" s="10" t="s">
        <v>10</v>
      </c>
      <c r="F3440" s="10" t="s">
        <v>2317</v>
      </c>
      <c r="G3440" s="10" t="s">
        <v>88</v>
      </c>
      <c r="H3440" t="s">
        <v>17</v>
      </c>
      <c r="I3440" s="10" t="s">
        <v>14</v>
      </c>
      <c r="J3440" s="10" t="s">
        <v>1426</v>
      </c>
    </row>
    <row r="3441" spans="1:10" x14ac:dyDescent="0.3">
      <c r="A3441" s="10">
        <v>222139</v>
      </c>
      <c r="B3441" s="20">
        <v>45161</v>
      </c>
      <c r="C3441" s="10" t="s">
        <v>1519</v>
      </c>
      <c r="D3441" s="21">
        <v>75000</v>
      </c>
      <c r="E3441" s="10" t="s">
        <v>48</v>
      </c>
      <c r="F3441" s="10" t="s">
        <v>2308</v>
      </c>
      <c r="G3441" s="10" t="s">
        <v>12</v>
      </c>
      <c r="H3441" t="s">
        <v>17</v>
      </c>
      <c r="I3441" s="10" t="s">
        <v>14</v>
      </c>
      <c r="J3441" s="10" t="s">
        <v>1520</v>
      </c>
    </row>
    <row r="3442" spans="1:10" x14ac:dyDescent="0.3">
      <c r="A3442" s="10">
        <v>222138</v>
      </c>
      <c r="B3442" s="20">
        <v>45161</v>
      </c>
      <c r="C3442" s="10" t="s">
        <v>1503</v>
      </c>
      <c r="D3442" s="21">
        <v>100000</v>
      </c>
      <c r="E3442" s="10" t="s">
        <v>48</v>
      </c>
      <c r="F3442" s="10" t="s">
        <v>2308</v>
      </c>
      <c r="G3442" s="10" t="s">
        <v>12</v>
      </c>
      <c r="H3442" t="s">
        <v>17</v>
      </c>
      <c r="I3442" s="10" t="s">
        <v>14</v>
      </c>
      <c r="J3442" s="10" t="s">
        <v>1520</v>
      </c>
    </row>
    <row r="3443" spans="1:10" x14ac:dyDescent="0.3">
      <c r="A3443" s="10">
        <v>222168</v>
      </c>
      <c r="B3443" s="20">
        <v>45162</v>
      </c>
      <c r="C3443" s="10" t="s">
        <v>172</v>
      </c>
      <c r="D3443" s="21">
        <v>5000</v>
      </c>
      <c r="E3443" s="10" t="s">
        <v>10</v>
      </c>
      <c r="F3443" s="10" t="s">
        <v>2307</v>
      </c>
      <c r="G3443" s="10" t="s">
        <v>12</v>
      </c>
      <c r="H3443" t="s">
        <v>17</v>
      </c>
      <c r="I3443" s="10" t="s">
        <v>14</v>
      </c>
      <c r="J3443" s="10" t="s">
        <v>1022</v>
      </c>
    </row>
    <row r="3444" spans="1:10" x14ac:dyDescent="0.3">
      <c r="A3444" s="10">
        <v>222169</v>
      </c>
      <c r="B3444" s="20">
        <v>45162</v>
      </c>
      <c r="C3444" s="10" t="s">
        <v>212</v>
      </c>
      <c r="D3444" s="21">
        <v>3000</v>
      </c>
      <c r="E3444" s="10" t="s">
        <v>10</v>
      </c>
      <c r="F3444" s="10" t="s">
        <v>2307</v>
      </c>
      <c r="G3444" s="10" t="s">
        <v>12</v>
      </c>
      <c r="H3444" t="s">
        <v>13</v>
      </c>
      <c r="I3444" s="10" t="s">
        <v>14</v>
      </c>
      <c r="J3444" s="10" t="s">
        <v>1022</v>
      </c>
    </row>
    <row r="3445" spans="1:10" x14ac:dyDescent="0.3">
      <c r="A3445" s="10">
        <v>222170</v>
      </c>
      <c r="B3445" s="20">
        <v>45162</v>
      </c>
      <c r="C3445" s="10" t="s">
        <v>212</v>
      </c>
      <c r="D3445" s="21">
        <v>2000</v>
      </c>
      <c r="E3445" s="10" t="s">
        <v>10</v>
      </c>
      <c r="F3445" s="10" t="s">
        <v>2307</v>
      </c>
      <c r="G3445" s="10" t="s">
        <v>12</v>
      </c>
      <c r="H3445" t="s">
        <v>13</v>
      </c>
      <c r="I3445" s="10" t="s">
        <v>14</v>
      </c>
      <c r="J3445" s="10" t="s">
        <v>473</v>
      </c>
    </row>
    <row r="3446" spans="1:10" x14ac:dyDescent="0.3">
      <c r="A3446" s="10">
        <v>222167</v>
      </c>
      <c r="B3446" s="20">
        <v>45162</v>
      </c>
      <c r="C3446" s="10" t="s">
        <v>116</v>
      </c>
      <c r="D3446" s="21">
        <v>3000</v>
      </c>
      <c r="E3446" s="10" t="s">
        <v>10</v>
      </c>
      <c r="F3446" s="10" t="s">
        <v>2307</v>
      </c>
      <c r="G3446" s="10" t="s">
        <v>12</v>
      </c>
      <c r="H3446" t="s">
        <v>17</v>
      </c>
      <c r="I3446" s="10" t="s">
        <v>14</v>
      </c>
      <c r="J3446" s="10" t="s">
        <v>941</v>
      </c>
    </row>
    <row r="3447" spans="1:10" x14ac:dyDescent="0.3">
      <c r="A3447" s="10">
        <v>222148</v>
      </c>
      <c r="B3447" s="20">
        <v>45162</v>
      </c>
      <c r="C3447" s="10" t="s">
        <v>1112</v>
      </c>
      <c r="D3447" s="21">
        <v>3000</v>
      </c>
      <c r="E3447" s="10" t="s">
        <v>10</v>
      </c>
      <c r="F3447" s="10" t="s">
        <v>2318</v>
      </c>
      <c r="G3447" s="10" t="s">
        <v>12</v>
      </c>
      <c r="H3447" t="s">
        <v>17</v>
      </c>
      <c r="I3447" s="10" t="s">
        <v>14</v>
      </c>
      <c r="J3447" s="10" t="s">
        <v>24</v>
      </c>
    </row>
    <row r="3448" spans="1:10" x14ac:dyDescent="0.3">
      <c r="A3448" s="10">
        <v>222149</v>
      </c>
      <c r="B3448" s="20">
        <v>45162</v>
      </c>
      <c r="C3448" s="10" t="s">
        <v>1112</v>
      </c>
      <c r="D3448" s="21">
        <v>2000</v>
      </c>
      <c r="E3448" s="10" t="s">
        <v>10</v>
      </c>
      <c r="F3448" s="10" t="s">
        <v>2318</v>
      </c>
      <c r="G3448" s="10" t="s">
        <v>12</v>
      </c>
      <c r="H3448" t="s">
        <v>17</v>
      </c>
      <c r="I3448" s="10" t="s">
        <v>14</v>
      </c>
      <c r="J3448" s="10" t="s">
        <v>177</v>
      </c>
    </row>
    <row r="3449" spans="1:10" x14ac:dyDescent="0.3">
      <c r="A3449" s="10">
        <v>222150</v>
      </c>
      <c r="B3449" s="20">
        <v>45162</v>
      </c>
      <c r="C3449" s="10" t="s">
        <v>309</v>
      </c>
      <c r="D3449" s="21">
        <v>1000</v>
      </c>
      <c r="E3449" s="10" t="s">
        <v>10</v>
      </c>
      <c r="F3449" s="10" t="s">
        <v>2318</v>
      </c>
      <c r="G3449" s="10" t="s">
        <v>12</v>
      </c>
      <c r="H3449" t="s">
        <v>17</v>
      </c>
      <c r="I3449" s="10" t="s">
        <v>14</v>
      </c>
      <c r="J3449" s="10" t="s">
        <v>971</v>
      </c>
    </row>
    <row r="3450" spans="1:10" x14ac:dyDescent="0.3">
      <c r="A3450" s="10">
        <v>222156</v>
      </c>
      <c r="B3450" s="20">
        <v>45162</v>
      </c>
      <c r="C3450" s="10" t="s">
        <v>1189</v>
      </c>
      <c r="D3450" s="21">
        <v>2000</v>
      </c>
      <c r="E3450" s="10" t="s">
        <v>10</v>
      </c>
      <c r="F3450" s="10" t="s">
        <v>2329</v>
      </c>
      <c r="G3450" s="10" t="s">
        <v>12</v>
      </c>
      <c r="H3450" t="s">
        <v>17</v>
      </c>
      <c r="I3450" s="10" t="s">
        <v>14</v>
      </c>
      <c r="J3450" s="10" t="s">
        <v>1022</v>
      </c>
    </row>
    <row r="3451" spans="1:10" x14ac:dyDescent="0.3">
      <c r="A3451" s="10">
        <v>222157</v>
      </c>
      <c r="B3451" s="20">
        <v>45162</v>
      </c>
      <c r="C3451" s="10" t="s">
        <v>1190</v>
      </c>
      <c r="D3451" s="21">
        <v>1500</v>
      </c>
      <c r="E3451" s="10" t="s">
        <v>10</v>
      </c>
      <c r="F3451" s="10" t="s">
        <v>2329</v>
      </c>
      <c r="G3451" s="10" t="s">
        <v>88</v>
      </c>
      <c r="H3451" t="s">
        <v>17</v>
      </c>
      <c r="I3451" s="10" t="s">
        <v>14</v>
      </c>
      <c r="J3451" s="10" t="s">
        <v>432</v>
      </c>
    </row>
    <row r="3452" spans="1:10" x14ac:dyDescent="0.3">
      <c r="A3452" s="10">
        <v>222158</v>
      </c>
      <c r="B3452" s="20">
        <v>45162</v>
      </c>
      <c r="C3452" s="10" t="s">
        <v>1190</v>
      </c>
      <c r="D3452" s="21">
        <v>1500</v>
      </c>
      <c r="E3452" s="10" t="s">
        <v>10</v>
      </c>
      <c r="F3452" s="10" t="s">
        <v>2329</v>
      </c>
      <c r="G3452" s="10" t="s">
        <v>88</v>
      </c>
      <c r="H3452" t="s">
        <v>17</v>
      </c>
      <c r="I3452" s="10" t="s">
        <v>14</v>
      </c>
      <c r="J3452" s="10" t="s">
        <v>222</v>
      </c>
    </row>
    <row r="3453" spans="1:10" x14ac:dyDescent="0.3">
      <c r="A3453" s="10">
        <v>222159</v>
      </c>
      <c r="B3453" s="20">
        <v>45162</v>
      </c>
      <c r="C3453" s="10" t="s">
        <v>439</v>
      </c>
      <c r="D3453" s="21">
        <v>20000</v>
      </c>
      <c r="E3453" s="10" t="s">
        <v>48</v>
      </c>
      <c r="F3453" s="10" t="s">
        <v>2329</v>
      </c>
      <c r="G3453" s="10" t="s">
        <v>12</v>
      </c>
      <c r="H3453" t="s">
        <v>17</v>
      </c>
      <c r="I3453" s="10" t="s">
        <v>14</v>
      </c>
      <c r="J3453" s="10" t="s">
        <v>187</v>
      </c>
    </row>
    <row r="3454" spans="1:10" x14ac:dyDescent="0.3">
      <c r="A3454" s="10">
        <v>222160</v>
      </c>
      <c r="B3454" s="20">
        <v>45162</v>
      </c>
      <c r="C3454" s="10" t="s">
        <v>490</v>
      </c>
      <c r="D3454" s="21">
        <v>70000</v>
      </c>
      <c r="E3454" s="10" t="s">
        <v>48</v>
      </c>
      <c r="F3454" s="10" t="s">
        <v>2311</v>
      </c>
      <c r="G3454" s="10" t="s">
        <v>12</v>
      </c>
      <c r="H3454" t="s">
        <v>13</v>
      </c>
      <c r="I3454" s="10" t="s">
        <v>14</v>
      </c>
      <c r="J3454" s="10" t="s">
        <v>209</v>
      </c>
    </row>
    <row r="3455" spans="1:10" x14ac:dyDescent="0.3">
      <c r="A3455" s="10">
        <v>222166</v>
      </c>
      <c r="B3455" s="20">
        <v>45162</v>
      </c>
      <c r="C3455" s="10" t="s">
        <v>214</v>
      </c>
      <c r="D3455" s="21">
        <v>5000</v>
      </c>
      <c r="E3455" s="10" t="s">
        <v>10</v>
      </c>
      <c r="F3455" s="10" t="s">
        <v>2311</v>
      </c>
      <c r="G3455" s="10" t="s">
        <v>12</v>
      </c>
      <c r="H3455" t="s">
        <v>17</v>
      </c>
      <c r="I3455" s="10" t="s">
        <v>14</v>
      </c>
      <c r="J3455" s="10" t="s">
        <v>473</v>
      </c>
    </row>
    <row r="3456" spans="1:10" x14ac:dyDescent="0.3">
      <c r="A3456" s="10">
        <v>222151</v>
      </c>
      <c r="B3456" s="20">
        <v>45162</v>
      </c>
      <c r="C3456" s="10" t="s">
        <v>1238</v>
      </c>
      <c r="D3456" s="21">
        <v>2000</v>
      </c>
      <c r="E3456" s="10" t="s">
        <v>10</v>
      </c>
      <c r="F3456" s="10" t="s">
        <v>2311</v>
      </c>
      <c r="G3456" s="10" t="s">
        <v>12</v>
      </c>
      <c r="H3456" t="s">
        <v>17</v>
      </c>
      <c r="I3456" s="10" t="s">
        <v>14</v>
      </c>
      <c r="J3456" s="10" t="s">
        <v>1022</v>
      </c>
    </row>
    <row r="3457" spans="1:10" x14ac:dyDescent="0.3">
      <c r="A3457" s="10">
        <v>222152</v>
      </c>
      <c r="B3457" s="20">
        <v>45162</v>
      </c>
      <c r="C3457" s="10" t="s">
        <v>1238</v>
      </c>
      <c r="D3457" s="21">
        <v>10000</v>
      </c>
      <c r="E3457" s="10" t="s">
        <v>48</v>
      </c>
      <c r="F3457" s="10" t="s">
        <v>2311</v>
      </c>
      <c r="G3457" s="10" t="s">
        <v>12</v>
      </c>
      <c r="H3457" t="s">
        <v>17</v>
      </c>
      <c r="I3457" s="10" t="s">
        <v>14</v>
      </c>
      <c r="J3457" s="10" t="s">
        <v>1239</v>
      </c>
    </row>
    <row r="3458" spans="1:10" x14ac:dyDescent="0.3">
      <c r="A3458" s="10">
        <v>222161</v>
      </c>
      <c r="B3458" s="20">
        <v>45162</v>
      </c>
      <c r="C3458" s="10" t="s">
        <v>490</v>
      </c>
      <c r="D3458" s="21">
        <v>60000</v>
      </c>
      <c r="E3458" s="10" t="s">
        <v>48</v>
      </c>
      <c r="F3458" s="10" t="s">
        <v>2311</v>
      </c>
      <c r="G3458" s="10" t="s">
        <v>12</v>
      </c>
      <c r="H3458" t="s">
        <v>13</v>
      </c>
      <c r="I3458" s="10" t="s">
        <v>14</v>
      </c>
      <c r="J3458" s="10" t="s">
        <v>40</v>
      </c>
    </row>
    <row r="3459" spans="1:10" x14ac:dyDescent="0.3">
      <c r="A3459" s="10">
        <v>222162</v>
      </c>
      <c r="B3459" s="20">
        <v>45162</v>
      </c>
      <c r="C3459" s="10" t="s">
        <v>490</v>
      </c>
      <c r="D3459" s="21">
        <v>50000</v>
      </c>
      <c r="E3459" s="10" t="s">
        <v>48</v>
      </c>
      <c r="F3459" s="10" t="s">
        <v>2311</v>
      </c>
      <c r="G3459" s="10" t="s">
        <v>12</v>
      </c>
      <c r="H3459" t="s">
        <v>13</v>
      </c>
      <c r="I3459" s="10" t="s">
        <v>14</v>
      </c>
      <c r="J3459" s="10" t="s">
        <v>399</v>
      </c>
    </row>
    <row r="3460" spans="1:10" x14ac:dyDescent="0.3">
      <c r="A3460" s="10">
        <v>222155</v>
      </c>
      <c r="B3460" s="20">
        <v>45162</v>
      </c>
      <c r="C3460" s="10" t="s">
        <v>1378</v>
      </c>
      <c r="D3460" s="21">
        <v>120000</v>
      </c>
      <c r="E3460" s="10" t="s">
        <v>48</v>
      </c>
      <c r="F3460" s="10" t="s">
        <v>2309</v>
      </c>
      <c r="G3460" s="10" t="s">
        <v>12</v>
      </c>
      <c r="H3460" t="s">
        <v>13</v>
      </c>
      <c r="I3460" s="10" t="s">
        <v>14</v>
      </c>
      <c r="J3460" s="10" t="s">
        <v>258</v>
      </c>
    </row>
    <row r="3461" spans="1:10" x14ac:dyDescent="0.3">
      <c r="A3461" s="10">
        <v>222164</v>
      </c>
      <c r="B3461" s="20">
        <v>45162</v>
      </c>
      <c r="C3461" s="10" t="s">
        <v>1379</v>
      </c>
      <c r="D3461" s="21">
        <v>2500</v>
      </c>
      <c r="E3461" s="10" t="s">
        <v>10</v>
      </c>
      <c r="F3461" s="10" t="s">
        <v>2309</v>
      </c>
      <c r="G3461" s="10" t="s">
        <v>12</v>
      </c>
      <c r="H3461" t="s">
        <v>17</v>
      </c>
      <c r="I3461" s="10" t="s">
        <v>14</v>
      </c>
      <c r="J3461" s="10" t="s">
        <v>84</v>
      </c>
    </row>
    <row r="3462" spans="1:10" x14ac:dyDescent="0.3">
      <c r="A3462" s="10">
        <v>222153</v>
      </c>
      <c r="B3462" s="20">
        <v>45162</v>
      </c>
      <c r="C3462" s="10" t="s">
        <v>1380</v>
      </c>
      <c r="D3462" s="21">
        <v>2000</v>
      </c>
      <c r="E3462" s="10" t="s">
        <v>10</v>
      </c>
      <c r="F3462" s="10" t="s">
        <v>2309</v>
      </c>
      <c r="G3462" s="10" t="s">
        <v>12</v>
      </c>
      <c r="H3462" t="s">
        <v>17</v>
      </c>
      <c r="I3462" s="10" t="s">
        <v>14</v>
      </c>
      <c r="J3462" s="10" t="s">
        <v>972</v>
      </c>
    </row>
    <row r="3463" spans="1:10" x14ac:dyDescent="0.3">
      <c r="A3463" s="10">
        <v>222154</v>
      </c>
      <c r="B3463" s="20">
        <v>45162</v>
      </c>
      <c r="C3463" s="10" t="s">
        <v>1381</v>
      </c>
      <c r="D3463" s="21">
        <v>2000</v>
      </c>
      <c r="E3463" s="10" t="s">
        <v>10</v>
      </c>
      <c r="F3463" s="10" t="s">
        <v>2309</v>
      </c>
      <c r="G3463" s="10" t="s">
        <v>12</v>
      </c>
      <c r="H3463" t="s">
        <v>17</v>
      </c>
      <c r="I3463" s="10" t="s">
        <v>14</v>
      </c>
      <c r="J3463" s="10" t="s">
        <v>972</v>
      </c>
    </row>
    <row r="3464" spans="1:10" x14ac:dyDescent="0.3">
      <c r="A3464" s="10">
        <v>222165</v>
      </c>
      <c r="B3464" s="20">
        <v>45162</v>
      </c>
      <c r="C3464" s="10" t="s">
        <v>670</v>
      </c>
      <c r="D3464" s="21">
        <v>2000</v>
      </c>
      <c r="E3464" s="10" t="s">
        <v>10</v>
      </c>
      <c r="F3464" s="10" t="s">
        <v>2309</v>
      </c>
      <c r="G3464" s="10" t="s">
        <v>12</v>
      </c>
      <c r="H3464" t="s">
        <v>17</v>
      </c>
      <c r="I3464" s="10" t="s">
        <v>14</v>
      </c>
      <c r="J3464" s="10" t="s">
        <v>972</v>
      </c>
    </row>
    <row r="3465" spans="1:10" x14ac:dyDescent="0.3">
      <c r="A3465" s="10">
        <v>222163</v>
      </c>
      <c r="B3465" s="20">
        <v>45162</v>
      </c>
      <c r="C3465" s="10" t="s">
        <v>1522</v>
      </c>
      <c r="D3465" s="21">
        <v>5000</v>
      </c>
      <c r="E3465" s="10" t="s">
        <v>10</v>
      </c>
      <c r="F3465" s="10" t="s">
        <v>2308</v>
      </c>
      <c r="G3465" s="10" t="s">
        <v>88</v>
      </c>
      <c r="H3465" t="s">
        <v>17</v>
      </c>
      <c r="I3465" s="10" t="s">
        <v>14</v>
      </c>
      <c r="J3465" s="10" t="s">
        <v>876</v>
      </c>
    </row>
    <row r="3466" spans="1:10" x14ac:dyDescent="0.3">
      <c r="A3466" s="10">
        <v>222189</v>
      </c>
      <c r="B3466" s="20">
        <v>45163</v>
      </c>
      <c r="C3466" s="10" t="s">
        <v>1023</v>
      </c>
      <c r="D3466" s="21">
        <v>2500</v>
      </c>
      <c r="E3466" s="10" t="s">
        <v>10</v>
      </c>
      <c r="F3466" s="10" t="s">
        <v>2307</v>
      </c>
      <c r="G3466" s="10" t="s">
        <v>88</v>
      </c>
      <c r="H3466" t="s">
        <v>17</v>
      </c>
      <c r="I3466" s="10" t="s">
        <v>14</v>
      </c>
      <c r="J3466" s="10" t="s">
        <v>1024</v>
      </c>
    </row>
    <row r="3467" spans="1:10" x14ac:dyDescent="0.3">
      <c r="A3467" s="10">
        <v>222187</v>
      </c>
      <c r="B3467" s="20">
        <v>45163</v>
      </c>
      <c r="C3467" s="10" t="s">
        <v>260</v>
      </c>
      <c r="D3467" s="21">
        <v>10000</v>
      </c>
      <c r="E3467" s="10" t="s">
        <v>48</v>
      </c>
      <c r="F3467" s="10" t="s">
        <v>2318</v>
      </c>
      <c r="G3467" s="10" t="s">
        <v>12</v>
      </c>
      <c r="H3467" t="s">
        <v>17</v>
      </c>
      <c r="I3467" s="10" t="s">
        <v>14</v>
      </c>
      <c r="J3467" s="10" t="s">
        <v>36</v>
      </c>
    </row>
    <row r="3468" spans="1:10" x14ac:dyDescent="0.3">
      <c r="A3468" s="10">
        <v>222174</v>
      </c>
      <c r="B3468" s="20">
        <v>45163</v>
      </c>
      <c r="C3468" s="10" t="s">
        <v>1108</v>
      </c>
      <c r="D3468" s="21">
        <v>2500</v>
      </c>
      <c r="E3468" s="10" t="s">
        <v>10</v>
      </c>
      <c r="F3468" s="10" t="s">
        <v>2318</v>
      </c>
      <c r="G3468" s="10" t="s">
        <v>12</v>
      </c>
      <c r="H3468" t="s">
        <v>17</v>
      </c>
      <c r="I3468" s="10" t="s">
        <v>14</v>
      </c>
      <c r="J3468" s="10" t="s">
        <v>57</v>
      </c>
    </row>
    <row r="3469" spans="1:10" x14ac:dyDescent="0.3">
      <c r="A3469" s="10">
        <v>222175</v>
      </c>
      <c r="B3469" s="20">
        <v>45163</v>
      </c>
      <c r="C3469" s="10" t="s">
        <v>613</v>
      </c>
      <c r="D3469" s="21">
        <v>5000</v>
      </c>
      <c r="E3469" s="10" t="s">
        <v>10</v>
      </c>
      <c r="F3469" s="10" t="s">
        <v>2318</v>
      </c>
      <c r="G3469" s="10" t="s">
        <v>88</v>
      </c>
      <c r="H3469" t="s">
        <v>17</v>
      </c>
      <c r="I3469" s="10" t="s">
        <v>14</v>
      </c>
      <c r="J3469" s="10" t="s">
        <v>24</v>
      </c>
    </row>
    <row r="3470" spans="1:10" x14ac:dyDescent="0.3">
      <c r="A3470" s="10">
        <v>222176</v>
      </c>
      <c r="B3470" s="20">
        <v>45163</v>
      </c>
      <c r="C3470" s="10" t="s">
        <v>613</v>
      </c>
      <c r="D3470" s="21">
        <v>5000</v>
      </c>
      <c r="E3470" s="10" t="s">
        <v>10</v>
      </c>
      <c r="F3470" s="10" t="s">
        <v>2318</v>
      </c>
      <c r="G3470" s="10" t="s">
        <v>88</v>
      </c>
      <c r="H3470" t="s">
        <v>17</v>
      </c>
      <c r="I3470" s="10" t="s">
        <v>14</v>
      </c>
      <c r="J3470" s="10" t="s">
        <v>971</v>
      </c>
    </row>
    <row r="3471" spans="1:10" x14ac:dyDescent="0.3">
      <c r="A3471" s="10">
        <v>222179</v>
      </c>
      <c r="B3471" s="20">
        <v>45163</v>
      </c>
      <c r="C3471" s="10" t="s">
        <v>1111</v>
      </c>
      <c r="D3471" s="21">
        <v>25000</v>
      </c>
      <c r="E3471" s="10" t="s">
        <v>48</v>
      </c>
      <c r="F3471" s="10" t="s">
        <v>2318</v>
      </c>
      <c r="G3471" s="10" t="s">
        <v>12</v>
      </c>
      <c r="H3471" t="s">
        <v>17</v>
      </c>
      <c r="I3471" s="10" t="s">
        <v>14</v>
      </c>
      <c r="J3471" s="10" t="s">
        <v>971</v>
      </c>
    </row>
    <row r="3472" spans="1:10" x14ac:dyDescent="0.3">
      <c r="A3472" s="10">
        <v>222180</v>
      </c>
      <c r="B3472" s="20">
        <v>45163</v>
      </c>
      <c r="C3472" s="10" t="s">
        <v>512</v>
      </c>
      <c r="D3472" s="21">
        <v>2000</v>
      </c>
      <c r="E3472" s="10" t="s">
        <v>10</v>
      </c>
      <c r="F3472" s="10" t="s">
        <v>2311</v>
      </c>
      <c r="G3472" s="10" t="s">
        <v>12</v>
      </c>
      <c r="H3472" t="s">
        <v>17</v>
      </c>
      <c r="I3472" s="10" t="s">
        <v>14</v>
      </c>
      <c r="J3472" s="10" t="s">
        <v>1022</v>
      </c>
    </row>
    <row r="3473" spans="1:10" x14ac:dyDescent="0.3">
      <c r="A3473" s="10">
        <v>222190</v>
      </c>
      <c r="B3473" s="20">
        <v>45163</v>
      </c>
      <c r="C3473" s="10" t="s">
        <v>579</v>
      </c>
      <c r="D3473" s="21">
        <v>5000</v>
      </c>
      <c r="E3473" s="10" t="s">
        <v>10</v>
      </c>
      <c r="F3473" s="10" t="s">
        <v>2311</v>
      </c>
      <c r="G3473" s="10" t="s">
        <v>12</v>
      </c>
      <c r="H3473" t="s">
        <v>17</v>
      </c>
      <c r="I3473" s="10" t="s">
        <v>14</v>
      </c>
      <c r="J3473" s="10" t="s">
        <v>209</v>
      </c>
    </row>
    <row r="3474" spans="1:10" x14ac:dyDescent="0.3">
      <c r="A3474" s="10">
        <v>222191</v>
      </c>
      <c r="B3474" s="20">
        <v>45163</v>
      </c>
      <c r="C3474" s="10" t="s">
        <v>579</v>
      </c>
      <c r="D3474" s="21">
        <v>5000</v>
      </c>
      <c r="E3474" s="10" t="s">
        <v>10</v>
      </c>
      <c r="F3474" s="10" t="s">
        <v>2311</v>
      </c>
      <c r="G3474" s="10" t="s">
        <v>12</v>
      </c>
      <c r="H3474" t="s">
        <v>17</v>
      </c>
      <c r="I3474" s="10" t="s">
        <v>14</v>
      </c>
      <c r="J3474" s="10" t="s">
        <v>473</v>
      </c>
    </row>
    <row r="3475" spans="1:10" x14ac:dyDescent="0.3">
      <c r="A3475" s="10">
        <v>222188</v>
      </c>
      <c r="B3475" s="20">
        <v>45163</v>
      </c>
      <c r="C3475" s="10" t="s">
        <v>1310</v>
      </c>
      <c r="D3475" s="21">
        <v>100000</v>
      </c>
      <c r="E3475" s="10" t="s">
        <v>48</v>
      </c>
      <c r="F3475" s="10" t="s">
        <v>2309</v>
      </c>
      <c r="G3475" s="10" t="s">
        <v>12</v>
      </c>
      <c r="H3475" t="s">
        <v>17</v>
      </c>
      <c r="I3475" s="10" t="s">
        <v>14</v>
      </c>
      <c r="J3475" s="10" t="s">
        <v>737</v>
      </c>
    </row>
    <row r="3476" spans="1:10" x14ac:dyDescent="0.3">
      <c r="A3476" s="10">
        <v>222177</v>
      </c>
      <c r="B3476" s="20">
        <v>45163</v>
      </c>
      <c r="C3476" s="10" t="s">
        <v>715</v>
      </c>
      <c r="D3476" s="21">
        <v>50000</v>
      </c>
      <c r="E3476" s="10" t="s">
        <v>48</v>
      </c>
      <c r="F3476" s="10" t="s">
        <v>2309</v>
      </c>
      <c r="G3476" s="10" t="s">
        <v>12</v>
      </c>
      <c r="H3476" t="s">
        <v>17</v>
      </c>
      <c r="I3476" s="10" t="s">
        <v>14</v>
      </c>
      <c r="J3476" s="10" t="s">
        <v>27</v>
      </c>
    </row>
    <row r="3477" spans="1:10" x14ac:dyDescent="0.3">
      <c r="A3477" s="10">
        <v>222178</v>
      </c>
      <c r="B3477" s="20">
        <v>45163</v>
      </c>
      <c r="C3477" s="10" t="s">
        <v>715</v>
      </c>
      <c r="D3477" s="21">
        <v>50000</v>
      </c>
      <c r="E3477" s="10" t="s">
        <v>48</v>
      </c>
      <c r="F3477" s="10" t="s">
        <v>2309</v>
      </c>
      <c r="G3477" s="10" t="s">
        <v>12</v>
      </c>
      <c r="H3477" t="s">
        <v>17</v>
      </c>
      <c r="I3477" s="10" t="s">
        <v>14</v>
      </c>
      <c r="J3477" s="10" t="s">
        <v>972</v>
      </c>
    </row>
    <row r="3478" spans="1:10" x14ac:dyDescent="0.3">
      <c r="A3478" s="10">
        <v>222172</v>
      </c>
      <c r="B3478" s="20">
        <v>45163</v>
      </c>
      <c r="C3478" s="10" t="s">
        <v>1448</v>
      </c>
      <c r="D3478" s="21">
        <v>30000</v>
      </c>
      <c r="E3478" s="10" t="s">
        <v>48</v>
      </c>
      <c r="F3478" s="10" t="s">
        <v>2317</v>
      </c>
      <c r="G3478" s="10" t="s">
        <v>12</v>
      </c>
      <c r="H3478" t="s">
        <v>17</v>
      </c>
      <c r="I3478" s="10" t="s">
        <v>14</v>
      </c>
      <c r="J3478" s="10" t="s">
        <v>824</v>
      </c>
    </row>
    <row r="3479" spans="1:10" x14ac:dyDescent="0.3">
      <c r="A3479" s="10">
        <v>222173</v>
      </c>
      <c r="B3479" s="20">
        <v>45163</v>
      </c>
      <c r="C3479" s="10" t="s">
        <v>1448</v>
      </c>
      <c r="D3479" s="21">
        <v>2000</v>
      </c>
      <c r="E3479" s="10" t="s">
        <v>10</v>
      </c>
      <c r="F3479" s="10" t="s">
        <v>2317</v>
      </c>
      <c r="G3479" s="10" t="s">
        <v>12</v>
      </c>
      <c r="H3479" t="s">
        <v>17</v>
      </c>
      <c r="I3479" s="10" t="s">
        <v>14</v>
      </c>
      <c r="J3479" s="10" t="s">
        <v>1445</v>
      </c>
    </row>
    <row r="3480" spans="1:10" x14ac:dyDescent="0.3">
      <c r="A3480" s="10">
        <v>222171</v>
      </c>
      <c r="B3480" s="20">
        <v>45163</v>
      </c>
      <c r="C3480" s="10" t="s">
        <v>1448</v>
      </c>
      <c r="D3480" s="21">
        <v>30000</v>
      </c>
      <c r="E3480" s="10" t="s">
        <v>48</v>
      </c>
      <c r="F3480" s="10" t="s">
        <v>2317</v>
      </c>
      <c r="G3480" s="10" t="s">
        <v>12</v>
      </c>
      <c r="H3480" t="s">
        <v>17</v>
      </c>
      <c r="I3480" s="10" t="s">
        <v>14</v>
      </c>
      <c r="J3480" s="10" t="s">
        <v>814</v>
      </c>
    </row>
    <row r="3481" spans="1:10" x14ac:dyDescent="0.3">
      <c r="A3481" s="10">
        <v>222184</v>
      </c>
      <c r="B3481" s="20">
        <v>45163</v>
      </c>
      <c r="C3481" s="10" t="s">
        <v>1517</v>
      </c>
      <c r="D3481" s="21">
        <v>2500</v>
      </c>
      <c r="E3481" s="10" t="s">
        <v>10</v>
      </c>
      <c r="F3481" s="10" t="s">
        <v>2308</v>
      </c>
      <c r="G3481" s="10" t="s">
        <v>12</v>
      </c>
      <c r="H3481" t="s">
        <v>17</v>
      </c>
      <c r="I3481" s="10" t="s">
        <v>14</v>
      </c>
      <c r="J3481" s="10" t="s">
        <v>1493</v>
      </c>
    </row>
    <row r="3482" spans="1:10" x14ac:dyDescent="0.3">
      <c r="A3482" s="10">
        <v>222185</v>
      </c>
      <c r="B3482" s="20">
        <v>45163</v>
      </c>
      <c r="C3482" s="10" t="s">
        <v>1516</v>
      </c>
      <c r="D3482" s="21">
        <v>2500</v>
      </c>
      <c r="E3482" s="10" t="s">
        <v>10</v>
      </c>
      <c r="F3482" s="10" t="s">
        <v>2308</v>
      </c>
      <c r="G3482" s="10" t="s">
        <v>12</v>
      </c>
      <c r="H3482" t="s">
        <v>17</v>
      </c>
      <c r="I3482" s="10" t="s">
        <v>14</v>
      </c>
      <c r="J3482" s="10" t="s">
        <v>42</v>
      </c>
    </row>
    <row r="3483" spans="1:10" x14ac:dyDescent="0.3">
      <c r="A3483" s="10">
        <v>222186</v>
      </c>
      <c r="B3483" s="20">
        <v>45163</v>
      </c>
      <c r="C3483" s="10" t="s">
        <v>1523</v>
      </c>
      <c r="D3483" s="21">
        <v>21000</v>
      </c>
      <c r="E3483" s="10" t="s">
        <v>48</v>
      </c>
      <c r="F3483" s="10" t="s">
        <v>2308</v>
      </c>
      <c r="G3483" s="10" t="s">
        <v>12</v>
      </c>
      <c r="H3483" t="s">
        <v>17</v>
      </c>
      <c r="I3483" s="10" t="s">
        <v>14</v>
      </c>
      <c r="J3483" s="10" t="s">
        <v>973</v>
      </c>
    </row>
    <row r="3484" spans="1:10" x14ac:dyDescent="0.3">
      <c r="A3484" s="10">
        <v>222183</v>
      </c>
      <c r="B3484" s="20">
        <v>45163</v>
      </c>
      <c r="C3484" s="10" t="s">
        <v>1524</v>
      </c>
      <c r="D3484" s="21">
        <v>300000</v>
      </c>
      <c r="E3484" s="10" t="s">
        <v>48</v>
      </c>
      <c r="F3484" s="10" t="s">
        <v>2308</v>
      </c>
      <c r="G3484" s="10" t="s">
        <v>12</v>
      </c>
      <c r="H3484" t="s">
        <v>17</v>
      </c>
      <c r="I3484" s="10" t="s">
        <v>14</v>
      </c>
      <c r="J3484" s="10" t="s">
        <v>1520</v>
      </c>
    </row>
    <row r="3485" spans="1:10" x14ac:dyDescent="0.3">
      <c r="A3485" s="10">
        <v>222181</v>
      </c>
      <c r="B3485" s="20">
        <v>45163</v>
      </c>
      <c r="C3485" s="10" t="s">
        <v>1524</v>
      </c>
      <c r="D3485" s="21">
        <v>100000</v>
      </c>
      <c r="E3485" s="10" t="s">
        <v>48</v>
      </c>
      <c r="F3485" s="10" t="s">
        <v>2308</v>
      </c>
      <c r="G3485" s="10" t="s">
        <v>12</v>
      </c>
      <c r="H3485" t="s">
        <v>17</v>
      </c>
      <c r="I3485" s="10" t="s">
        <v>14</v>
      </c>
      <c r="J3485" s="10" t="s">
        <v>1513</v>
      </c>
    </row>
    <row r="3486" spans="1:10" x14ac:dyDescent="0.3">
      <c r="A3486" s="10">
        <v>222182</v>
      </c>
      <c r="B3486" s="20">
        <v>45163</v>
      </c>
      <c r="C3486" s="10" t="s">
        <v>1524</v>
      </c>
      <c r="D3486" s="21">
        <v>10000</v>
      </c>
      <c r="E3486" s="10" t="s">
        <v>10</v>
      </c>
      <c r="F3486" s="10" t="s">
        <v>2308</v>
      </c>
      <c r="G3486" s="10" t="s">
        <v>12</v>
      </c>
      <c r="H3486" t="s">
        <v>17</v>
      </c>
      <c r="I3486" s="10" t="s">
        <v>14</v>
      </c>
      <c r="J3486" s="10" t="s">
        <v>1513</v>
      </c>
    </row>
    <row r="3487" spans="1:10" x14ac:dyDescent="0.3">
      <c r="A3487" s="10">
        <v>222244</v>
      </c>
      <c r="B3487" s="20">
        <v>45166</v>
      </c>
      <c r="C3487" s="10" t="s">
        <v>1025</v>
      </c>
      <c r="D3487" s="21">
        <v>5000</v>
      </c>
      <c r="E3487" s="10" t="s">
        <v>10</v>
      </c>
      <c r="F3487" s="10" t="s">
        <v>2307</v>
      </c>
      <c r="G3487" s="10" t="s">
        <v>12</v>
      </c>
      <c r="H3487" t="s">
        <v>17</v>
      </c>
      <c r="I3487" s="10" t="s">
        <v>14</v>
      </c>
      <c r="J3487" s="10" t="s">
        <v>162</v>
      </c>
    </row>
    <row r="3488" spans="1:10" x14ac:dyDescent="0.3">
      <c r="A3488" s="10">
        <v>222245</v>
      </c>
      <c r="B3488" s="20">
        <v>45166</v>
      </c>
      <c r="C3488" s="10" t="s">
        <v>72</v>
      </c>
      <c r="D3488" s="21">
        <v>3000</v>
      </c>
      <c r="E3488" s="10" t="s">
        <v>10</v>
      </c>
      <c r="F3488" s="10" t="s">
        <v>2307</v>
      </c>
      <c r="G3488" s="10" t="s">
        <v>12</v>
      </c>
      <c r="H3488" t="s">
        <v>17</v>
      </c>
      <c r="I3488" s="10" t="s">
        <v>14</v>
      </c>
      <c r="J3488" s="10" t="s">
        <v>976</v>
      </c>
    </row>
    <row r="3489" spans="1:10" x14ac:dyDescent="0.3">
      <c r="A3489" s="10">
        <v>222202</v>
      </c>
      <c r="B3489" s="20">
        <v>45166</v>
      </c>
      <c r="C3489" s="10" t="s">
        <v>76</v>
      </c>
      <c r="D3489" s="21">
        <v>3000</v>
      </c>
      <c r="E3489" s="10" t="s">
        <v>10</v>
      </c>
      <c r="F3489" s="10" t="s">
        <v>2307</v>
      </c>
      <c r="G3489" s="10" t="s">
        <v>12</v>
      </c>
      <c r="H3489" t="s">
        <v>17</v>
      </c>
      <c r="I3489" s="10" t="s">
        <v>14</v>
      </c>
      <c r="J3489" s="10" t="s">
        <v>42</v>
      </c>
    </row>
    <row r="3490" spans="1:10" x14ac:dyDescent="0.3">
      <c r="A3490" s="10">
        <v>222203</v>
      </c>
      <c r="B3490" s="20">
        <v>45166</v>
      </c>
      <c r="C3490" s="10" t="s">
        <v>76</v>
      </c>
      <c r="D3490" s="21">
        <v>3000</v>
      </c>
      <c r="E3490" s="10" t="s">
        <v>10</v>
      </c>
      <c r="F3490" s="10" t="s">
        <v>2307</v>
      </c>
      <c r="G3490" s="10" t="s">
        <v>12</v>
      </c>
      <c r="H3490" t="s">
        <v>17</v>
      </c>
      <c r="I3490" s="10" t="s">
        <v>14</v>
      </c>
      <c r="J3490" s="10" t="s">
        <v>1026</v>
      </c>
    </row>
    <row r="3491" spans="1:10" x14ac:dyDescent="0.3">
      <c r="A3491" s="10">
        <v>222206</v>
      </c>
      <c r="B3491" s="20">
        <v>45166</v>
      </c>
      <c r="C3491" s="10" t="s">
        <v>1108</v>
      </c>
      <c r="D3491" s="21">
        <v>50000</v>
      </c>
      <c r="E3491" s="10" t="s">
        <v>48</v>
      </c>
      <c r="F3491" s="10" t="s">
        <v>2318</v>
      </c>
      <c r="G3491" s="10" t="s">
        <v>12</v>
      </c>
      <c r="H3491" t="s">
        <v>17</v>
      </c>
      <c r="I3491" s="10" t="s">
        <v>14</v>
      </c>
      <c r="J3491" s="10" t="s">
        <v>1110</v>
      </c>
    </row>
    <row r="3492" spans="1:10" x14ac:dyDescent="0.3">
      <c r="A3492" s="10">
        <v>222207</v>
      </c>
      <c r="B3492" s="20">
        <v>45166</v>
      </c>
      <c r="C3492" s="10" t="s">
        <v>1108</v>
      </c>
      <c r="D3492" s="21">
        <v>50000</v>
      </c>
      <c r="E3492" s="10" t="s">
        <v>48</v>
      </c>
      <c r="F3492" s="10" t="s">
        <v>2318</v>
      </c>
      <c r="G3492" s="10" t="s">
        <v>12</v>
      </c>
      <c r="H3492" t="s">
        <v>17</v>
      </c>
      <c r="I3492" s="10" t="s">
        <v>14</v>
      </c>
      <c r="J3492" s="10" t="s">
        <v>306</v>
      </c>
    </row>
    <row r="3493" spans="1:10" x14ac:dyDescent="0.3">
      <c r="A3493" s="10">
        <v>222199</v>
      </c>
      <c r="B3493" s="20">
        <v>45166</v>
      </c>
      <c r="C3493" s="10" t="s">
        <v>1108</v>
      </c>
      <c r="D3493" s="21">
        <v>50000</v>
      </c>
      <c r="E3493" s="10" t="s">
        <v>48</v>
      </c>
      <c r="F3493" s="10" t="s">
        <v>2318</v>
      </c>
      <c r="G3493" s="10" t="s">
        <v>12</v>
      </c>
      <c r="H3493" t="s">
        <v>17</v>
      </c>
      <c r="I3493" s="10" t="s">
        <v>14</v>
      </c>
      <c r="J3493" s="10" t="s">
        <v>24</v>
      </c>
    </row>
    <row r="3494" spans="1:10" x14ac:dyDescent="0.3">
      <c r="A3494" s="10">
        <v>222200</v>
      </c>
      <c r="B3494" s="20">
        <v>45166</v>
      </c>
      <c r="C3494" s="10" t="s">
        <v>1108</v>
      </c>
      <c r="D3494" s="21">
        <v>50000</v>
      </c>
      <c r="E3494" s="10" t="s">
        <v>48</v>
      </c>
      <c r="F3494" s="10" t="s">
        <v>2318</v>
      </c>
      <c r="G3494" s="10" t="s">
        <v>12</v>
      </c>
      <c r="H3494" t="s">
        <v>17</v>
      </c>
      <c r="I3494" s="10" t="s">
        <v>14</v>
      </c>
      <c r="J3494" s="10" t="s">
        <v>323</v>
      </c>
    </row>
    <row r="3495" spans="1:10" x14ac:dyDescent="0.3">
      <c r="A3495" s="10">
        <v>222201</v>
      </c>
      <c r="B3495" s="20">
        <v>45166</v>
      </c>
      <c r="C3495" s="10" t="s">
        <v>1105</v>
      </c>
      <c r="D3495" s="21">
        <v>5000</v>
      </c>
      <c r="E3495" s="10" t="s">
        <v>10</v>
      </c>
      <c r="F3495" s="10" t="s">
        <v>2318</v>
      </c>
      <c r="G3495" s="10" t="s">
        <v>12</v>
      </c>
      <c r="H3495" t="s">
        <v>17</v>
      </c>
      <c r="I3495" s="10" t="s">
        <v>14</v>
      </c>
      <c r="J3495" s="10" t="s">
        <v>177</v>
      </c>
    </row>
    <row r="3496" spans="1:10" x14ac:dyDescent="0.3">
      <c r="A3496" s="10">
        <v>222204</v>
      </c>
      <c r="B3496" s="20">
        <v>45166</v>
      </c>
      <c r="C3496" s="10" t="s">
        <v>1191</v>
      </c>
      <c r="D3496" s="21">
        <v>5000</v>
      </c>
      <c r="E3496" s="10" t="s">
        <v>10</v>
      </c>
      <c r="F3496" s="10" t="s">
        <v>2329</v>
      </c>
      <c r="G3496" s="10" t="s">
        <v>12</v>
      </c>
      <c r="H3496" t="s">
        <v>17</v>
      </c>
      <c r="I3496" s="10" t="s">
        <v>14</v>
      </c>
      <c r="J3496" s="10" t="s">
        <v>246</v>
      </c>
    </row>
    <row r="3497" spans="1:10" x14ac:dyDescent="0.3">
      <c r="A3497" s="10">
        <v>222205</v>
      </c>
      <c r="B3497" s="20">
        <v>45166</v>
      </c>
      <c r="C3497" s="10" t="s">
        <v>1191</v>
      </c>
      <c r="D3497" s="21">
        <v>5000</v>
      </c>
      <c r="E3497" s="10" t="s">
        <v>10</v>
      </c>
      <c r="F3497" s="10" t="s">
        <v>2329</v>
      </c>
      <c r="G3497" s="10" t="s">
        <v>12</v>
      </c>
      <c r="H3497" t="s">
        <v>17</v>
      </c>
      <c r="I3497" s="10" t="s">
        <v>14</v>
      </c>
      <c r="J3497" s="10" t="s">
        <v>1192</v>
      </c>
    </row>
    <row r="3498" spans="1:10" x14ac:dyDescent="0.3">
      <c r="A3498" s="10">
        <v>222196</v>
      </c>
      <c r="B3498" s="20">
        <v>45166</v>
      </c>
      <c r="C3498" s="10" t="s">
        <v>1191</v>
      </c>
      <c r="D3498" s="21">
        <v>5000</v>
      </c>
      <c r="E3498" s="10" t="s">
        <v>10</v>
      </c>
      <c r="F3498" s="10" t="s">
        <v>2329</v>
      </c>
      <c r="G3498" s="10" t="s">
        <v>12</v>
      </c>
      <c r="H3498" t="s">
        <v>17</v>
      </c>
      <c r="I3498" s="10" t="s">
        <v>14</v>
      </c>
      <c r="J3498" s="10" t="s">
        <v>222</v>
      </c>
    </row>
    <row r="3499" spans="1:10" x14ac:dyDescent="0.3">
      <c r="A3499" s="10">
        <v>222197</v>
      </c>
      <c r="B3499" s="20">
        <v>45166</v>
      </c>
      <c r="C3499" s="10" t="s">
        <v>1191</v>
      </c>
      <c r="D3499" s="21">
        <v>5000</v>
      </c>
      <c r="E3499" s="10" t="s">
        <v>10</v>
      </c>
      <c r="F3499" s="10" t="s">
        <v>2329</v>
      </c>
      <c r="G3499" s="10" t="s">
        <v>12</v>
      </c>
      <c r="H3499" t="s">
        <v>17</v>
      </c>
      <c r="I3499" s="10" t="s">
        <v>14</v>
      </c>
      <c r="J3499" s="10" t="s">
        <v>409</v>
      </c>
    </row>
    <row r="3500" spans="1:10" x14ac:dyDescent="0.3">
      <c r="A3500" s="10">
        <v>222198</v>
      </c>
      <c r="B3500" s="20">
        <v>45166</v>
      </c>
      <c r="C3500" s="10" t="s">
        <v>1191</v>
      </c>
      <c r="D3500" s="21">
        <v>5000</v>
      </c>
      <c r="E3500" s="10" t="s">
        <v>10</v>
      </c>
      <c r="F3500" s="10" t="s">
        <v>2329</v>
      </c>
      <c r="G3500" s="10" t="s">
        <v>12</v>
      </c>
      <c r="H3500" t="s">
        <v>17</v>
      </c>
      <c r="I3500" s="10" t="s">
        <v>14</v>
      </c>
      <c r="J3500" s="10" t="s">
        <v>432</v>
      </c>
    </row>
    <row r="3501" spans="1:10" x14ac:dyDescent="0.3">
      <c r="A3501" s="10">
        <v>222194</v>
      </c>
      <c r="B3501" s="20">
        <v>45166</v>
      </c>
      <c r="C3501" s="10" t="s">
        <v>1379</v>
      </c>
      <c r="D3501" s="21">
        <v>10000</v>
      </c>
      <c r="E3501" s="10" t="s">
        <v>48</v>
      </c>
      <c r="F3501" s="10" t="s">
        <v>2309</v>
      </c>
      <c r="G3501" s="10" t="s">
        <v>12</v>
      </c>
      <c r="H3501" t="s">
        <v>17</v>
      </c>
      <c r="I3501" s="10" t="s">
        <v>14</v>
      </c>
      <c r="J3501" s="10" t="s">
        <v>1382</v>
      </c>
    </row>
    <row r="3502" spans="1:10" x14ac:dyDescent="0.3">
      <c r="A3502" s="10">
        <v>222208</v>
      </c>
      <c r="B3502" s="20">
        <v>45166</v>
      </c>
      <c r="C3502" s="10" t="s">
        <v>1383</v>
      </c>
      <c r="D3502" s="21">
        <v>3000</v>
      </c>
      <c r="E3502" s="10" t="s">
        <v>10</v>
      </c>
      <c r="F3502" s="10" t="s">
        <v>2309</v>
      </c>
      <c r="G3502" s="10" t="s">
        <v>12</v>
      </c>
      <c r="H3502" t="s">
        <v>17</v>
      </c>
      <c r="I3502" s="10" t="s">
        <v>14</v>
      </c>
      <c r="J3502" s="10" t="s">
        <v>972</v>
      </c>
    </row>
    <row r="3503" spans="1:10" x14ac:dyDescent="0.3">
      <c r="A3503" s="10">
        <v>222192</v>
      </c>
      <c r="B3503" s="20">
        <v>45166</v>
      </c>
      <c r="C3503" s="10" t="s">
        <v>1379</v>
      </c>
      <c r="D3503" s="21">
        <v>10000</v>
      </c>
      <c r="E3503" s="10" t="s">
        <v>48</v>
      </c>
      <c r="F3503" s="10" t="s">
        <v>2309</v>
      </c>
      <c r="G3503" s="10" t="s">
        <v>12</v>
      </c>
      <c r="H3503" t="s">
        <v>17</v>
      </c>
      <c r="I3503" s="10" t="s">
        <v>14</v>
      </c>
      <c r="J3503" s="10" t="s">
        <v>84</v>
      </c>
    </row>
    <row r="3504" spans="1:10" x14ac:dyDescent="0.3">
      <c r="A3504" s="10">
        <v>222193</v>
      </c>
      <c r="B3504" s="20">
        <v>45166</v>
      </c>
      <c r="C3504" s="10" t="s">
        <v>1379</v>
      </c>
      <c r="D3504" s="21">
        <v>10000</v>
      </c>
      <c r="E3504" s="10" t="s">
        <v>48</v>
      </c>
      <c r="F3504" s="10" t="s">
        <v>2309</v>
      </c>
      <c r="G3504" s="10" t="s">
        <v>12</v>
      </c>
      <c r="H3504" t="s">
        <v>17</v>
      </c>
      <c r="I3504" s="10" t="s">
        <v>14</v>
      </c>
      <c r="J3504" s="10" t="s">
        <v>249</v>
      </c>
    </row>
    <row r="3505" spans="1:10" x14ac:dyDescent="0.3">
      <c r="A3505" s="10">
        <v>222195</v>
      </c>
      <c r="B3505" s="20">
        <v>45166</v>
      </c>
      <c r="C3505" s="10" t="s">
        <v>668</v>
      </c>
      <c r="D3505" s="21">
        <v>4000</v>
      </c>
      <c r="E3505" s="10" t="s">
        <v>10</v>
      </c>
      <c r="F3505" s="10" t="s">
        <v>2309</v>
      </c>
      <c r="G3505" s="10" t="s">
        <v>12</v>
      </c>
      <c r="H3505" t="s">
        <v>17</v>
      </c>
      <c r="I3505" s="10" t="s">
        <v>14</v>
      </c>
      <c r="J3505" s="10" t="s">
        <v>409</v>
      </c>
    </row>
    <row r="3506" spans="1:10" x14ac:dyDescent="0.3">
      <c r="A3506" s="10">
        <v>222243</v>
      </c>
      <c r="B3506" s="20">
        <v>45167</v>
      </c>
      <c r="C3506" s="10" t="s">
        <v>1027</v>
      </c>
      <c r="D3506" s="21">
        <v>2000</v>
      </c>
      <c r="E3506" s="10" t="s">
        <v>10</v>
      </c>
      <c r="F3506" s="10" t="s">
        <v>2307</v>
      </c>
      <c r="G3506" s="10" t="s">
        <v>88</v>
      </c>
      <c r="H3506" t="s">
        <v>17</v>
      </c>
      <c r="I3506" s="10" t="s">
        <v>14</v>
      </c>
      <c r="J3506" s="10" t="s">
        <v>1028</v>
      </c>
    </row>
    <row r="3507" spans="1:10" x14ac:dyDescent="0.3">
      <c r="A3507" s="10">
        <v>222242</v>
      </c>
      <c r="B3507" s="20">
        <v>45167</v>
      </c>
      <c r="C3507" s="10" t="s">
        <v>1027</v>
      </c>
      <c r="D3507" s="21">
        <v>3000</v>
      </c>
      <c r="E3507" s="10" t="s">
        <v>10</v>
      </c>
      <c r="F3507" s="10" t="s">
        <v>2307</v>
      </c>
      <c r="G3507" s="10" t="s">
        <v>88</v>
      </c>
      <c r="H3507" t="s">
        <v>17</v>
      </c>
      <c r="I3507" s="10" t="s">
        <v>14</v>
      </c>
      <c r="J3507" s="10" t="s">
        <v>972</v>
      </c>
    </row>
    <row r="3508" spans="1:10" x14ac:dyDescent="0.3">
      <c r="A3508" s="10">
        <v>222223</v>
      </c>
      <c r="B3508" s="20">
        <v>45167</v>
      </c>
      <c r="C3508" s="10" t="s">
        <v>1108</v>
      </c>
      <c r="D3508" s="21">
        <v>50000</v>
      </c>
      <c r="E3508" s="10" t="s">
        <v>48</v>
      </c>
      <c r="F3508" s="10" t="s">
        <v>2318</v>
      </c>
      <c r="G3508" s="10" t="s">
        <v>12</v>
      </c>
      <c r="H3508" t="s">
        <v>17</v>
      </c>
      <c r="I3508" s="10" t="s">
        <v>14</v>
      </c>
      <c r="J3508" s="10" t="s">
        <v>177</v>
      </c>
    </row>
    <row r="3509" spans="1:10" x14ac:dyDescent="0.3">
      <c r="A3509" s="10">
        <v>222217</v>
      </c>
      <c r="B3509" s="20">
        <v>45167</v>
      </c>
      <c r="C3509" s="10" t="s">
        <v>1109</v>
      </c>
      <c r="D3509" s="21">
        <v>50000</v>
      </c>
      <c r="E3509" s="10" t="s">
        <v>48</v>
      </c>
      <c r="F3509" s="10" t="s">
        <v>2318</v>
      </c>
      <c r="G3509" s="10" t="s">
        <v>88</v>
      </c>
      <c r="H3509" t="s">
        <v>17</v>
      </c>
      <c r="I3509" s="10" t="s">
        <v>14</v>
      </c>
      <c r="J3509" s="10" t="s">
        <v>24</v>
      </c>
    </row>
    <row r="3510" spans="1:10" x14ac:dyDescent="0.3">
      <c r="A3510" s="10">
        <v>222216</v>
      </c>
      <c r="B3510" s="20">
        <v>45167</v>
      </c>
      <c r="C3510" s="10" t="s">
        <v>1109</v>
      </c>
      <c r="D3510" s="21">
        <v>5000</v>
      </c>
      <c r="E3510" s="10" t="s">
        <v>10</v>
      </c>
      <c r="F3510" s="10" t="s">
        <v>2318</v>
      </c>
      <c r="G3510" s="10" t="s">
        <v>88</v>
      </c>
      <c r="H3510" t="s">
        <v>17</v>
      </c>
      <c r="I3510" s="10" t="s">
        <v>14</v>
      </c>
      <c r="J3510" s="10" t="s">
        <v>246</v>
      </c>
    </row>
    <row r="3511" spans="1:10" x14ac:dyDescent="0.3">
      <c r="A3511" s="10">
        <v>222209</v>
      </c>
      <c r="B3511" s="20">
        <v>45167</v>
      </c>
      <c r="C3511" s="10" t="s">
        <v>441</v>
      </c>
      <c r="D3511" s="21">
        <v>56000</v>
      </c>
      <c r="E3511" s="10" t="s">
        <v>48</v>
      </c>
      <c r="F3511" s="10" t="s">
        <v>2329</v>
      </c>
      <c r="G3511" s="10" t="s">
        <v>12</v>
      </c>
      <c r="H3511" t="s">
        <v>17</v>
      </c>
      <c r="I3511" s="10" t="s">
        <v>14</v>
      </c>
      <c r="J3511" s="10" t="s">
        <v>40</v>
      </c>
    </row>
    <row r="3512" spans="1:10" x14ac:dyDescent="0.3">
      <c r="A3512" s="10">
        <v>222210</v>
      </c>
      <c r="B3512" s="20">
        <v>45167</v>
      </c>
      <c r="C3512" s="10" t="s">
        <v>525</v>
      </c>
      <c r="D3512" s="21">
        <v>200000</v>
      </c>
      <c r="E3512" s="10" t="s">
        <v>48</v>
      </c>
      <c r="F3512" s="10" t="s">
        <v>2311</v>
      </c>
      <c r="G3512" s="10" t="s">
        <v>12</v>
      </c>
      <c r="H3512" t="s">
        <v>17</v>
      </c>
      <c r="I3512" s="10" t="s">
        <v>14</v>
      </c>
      <c r="J3512" s="10" t="s">
        <v>503</v>
      </c>
    </row>
    <row r="3513" spans="1:10" x14ac:dyDescent="0.3">
      <c r="A3513" s="10">
        <v>222211</v>
      </c>
      <c r="B3513" s="20">
        <v>45167</v>
      </c>
      <c r="C3513" s="10" t="s">
        <v>525</v>
      </c>
      <c r="D3513" s="21">
        <v>300000</v>
      </c>
      <c r="E3513" s="10" t="s">
        <v>48</v>
      </c>
      <c r="F3513" s="10" t="s">
        <v>2311</v>
      </c>
      <c r="G3513" s="10" t="s">
        <v>12</v>
      </c>
      <c r="H3513" t="s">
        <v>17</v>
      </c>
      <c r="I3513" s="10" t="s">
        <v>14</v>
      </c>
      <c r="J3513" s="10" t="s">
        <v>209</v>
      </c>
    </row>
    <row r="3514" spans="1:10" x14ac:dyDescent="0.3">
      <c r="A3514" s="10">
        <v>222212</v>
      </c>
      <c r="B3514" s="20">
        <v>45167</v>
      </c>
      <c r="C3514" s="10" t="s">
        <v>525</v>
      </c>
      <c r="D3514" s="21">
        <v>50000</v>
      </c>
      <c r="E3514" s="10" t="s">
        <v>48</v>
      </c>
      <c r="F3514" s="10" t="s">
        <v>2311</v>
      </c>
      <c r="G3514" s="10" t="s">
        <v>12</v>
      </c>
      <c r="H3514" t="s">
        <v>17</v>
      </c>
      <c r="I3514" s="10" t="s">
        <v>14</v>
      </c>
      <c r="J3514" s="10" t="s">
        <v>1235</v>
      </c>
    </row>
    <row r="3515" spans="1:10" x14ac:dyDescent="0.3">
      <c r="A3515" s="10">
        <v>222229</v>
      </c>
      <c r="B3515" s="20">
        <v>45167</v>
      </c>
      <c r="C3515" s="10" t="s">
        <v>1237</v>
      </c>
      <c r="D3515" s="21">
        <v>5000</v>
      </c>
      <c r="E3515" s="10" t="s">
        <v>10</v>
      </c>
      <c r="F3515" s="10" t="s">
        <v>2311</v>
      </c>
      <c r="G3515" s="10" t="s">
        <v>12</v>
      </c>
      <c r="H3515" t="s">
        <v>17</v>
      </c>
      <c r="I3515" s="10" t="s">
        <v>14</v>
      </c>
      <c r="J3515" s="10" t="s">
        <v>1022</v>
      </c>
    </row>
    <row r="3516" spans="1:10" x14ac:dyDescent="0.3">
      <c r="A3516" s="10">
        <v>222213</v>
      </c>
      <c r="B3516" s="20">
        <v>45167</v>
      </c>
      <c r="C3516" s="10" t="s">
        <v>525</v>
      </c>
      <c r="D3516" s="21">
        <v>120000</v>
      </c>
      <c r="E3516" s="10" t="s">
        <v>48</v>
      </c>
      <c r="F3516" s="10" t="s">
        <v>2311</v>
      </c>
      <c r="G3516" s="10" t="s">
        <v>12</v>
      </c>
      <c r="H3516" t="s">
        <v>17</v>
      </c>
      <c r="I3516" s="10" t="s">
        <v>14</v>
      </c>
      <c r="J3516" s="10" t="s">
        <v>40</v>
      </c>
    </row>
    <row r="3517" spans="1:10" x14ac:dyDescent="0.3">
      <c r="A3517" s="10">
        <v>222214</v>
      </c>
      <c r="B3517" s="20">
        <v>45167</v>
      </c>
      <c r="C3517" s="10" t="s">
        <v>525</v>
      </c>
      <c r="D3517" s="21">
        <v>80000</v>
      </c>
      <c r="E3517" s="10" t="s">
        <v>48</v>
      </c>
      <c r="F3517" s="10" t="s">
        <v>2311</v>
      </c>
      <c r="G3517" s="10" t="s">
        <v>12</v>
      </c>
      <c r="H3517" t="s">
        <v>13</v>
      </c>
      <c r="I3517" s="10" t="s">
        <v>14</v>
      </c>
      <c r="J3517" s="10" t="s">
        <v>40</v>
      </c>
    </row>
    <row r="3518" spans="1:10" x14ac:dyDescent="0.3">
      <c r="A3518" s="10">
        <v>222215</v>
      </c>
      <c r="B3518" s="20">
        <v>45167</v>
      </c>
      <c r="C3518" s="10" t="s">
        <v>1384</v>
      </c>
      <c r="D3518" s="21">
        <v>4000</v>
      </c>
      <c r="E3518" s="10" t="s">
        <v>10</v>
      </c>
      <c r="F3518" s="10" t="s">
        <v>2309</v>
      </c>
      <c r="G3518" s="10" t="s">
        <v>12</v>
      </c>
      <c r="H3518" t="s">
        <v>17</v>
      </c>
      <c r="I3518" s="10" t="s">
        <v>14</v>
      </c>
      <c r="J3518" s="10" t="s">
        <v>972</v>
      </c>
    </row>
    <row r="3519" spans="1:10" x14ac:dyDescent="0.3">
      <c r="A3519" s="10">
        <v>222225</v>
      </c>
      <c r="B3519" s="20">
        <v>45167</v>
      </c>
      <c r="C3519" s="10" t="s">
        <v>788</v>
      </c>
      <c r="D3519" s="21">
        <v>25000</v>
      </c>
      <c r="E3519" s="10" t="s">
        <v>48</v>
      </c>
      <c r="F3519" s="10" t="s">
        <v>2309</v>
      </c>
      <c r="G3519" s="10" t="s">
        <v>12</v>
      </c>
      <c r="H3519" t="s">
        <v>13</v>
      </c>
      <c r="I3519" s="10" t="s">
        <v>14</v>
      </c>
      <c r="J3519" s="10" t="s">
        <v>1385</v>
      </c>
    </row>
    <row r="3520" spans="1:10" x14ac:dyDescent="0.3">
      <c r="A3520" s="10">
        <v>222226</v>
      </c>
      <c r="B3520" s="20">
        <v>45167</v>
      </c>
      <c r="C3520" s="10" t="s">
        <v>788</v>
      </c>
      <c r="D3520" s="21">
        <v>25000</v>
      </c>
      <c r="E3520" s="10" t="s">
        <v>48</v>
      </c>
      <c r="F3520" s="10" t="s">
        <v>2309</v>
      </c>
      <c r="G3520" s="10" t="s">
        <v>12</v>
      </c>
      <c r="H3520" t="s">
        <v>13</v>
      </c>
      <c r="I3520" s="10" t="s">
        <v>14</v>
      </c>
      <c r="J3520" s="10" t="s">
        <v>409</v>
      </c>
    </row>
    <row r="3521" spans="1:10" x14ac:dyDescent="0.3">
      <c r="A3521" s="10">
        <v>222227</v>
      </c>
      <c r="B3521" s="20">
        <v>45167</v>
      </c>
      <c r="C3521" s="10" t="s">
        <v>788</v>
      </c>
      <c r="D3521" s="21">
        <v>25000</v>
      </c>
      <c r="E3521" s="10" t="s">
        <v>48</v>
      </c>
      <c r="F3521" s="10" t="s">
        <v>2309</v>
      </c>
      <c r="G3521" s="10" t="s">
        <v>12</v>
      </c>
      <c r="H3521" t="s">
        <v>13</v>
      </c>
      <c r="I3521" s="10" t="s">
        <v>14</v>
      </c>
      <c r="J3521" s="10" t="s">
        <v>972</v>
      </c>
    </row>
    <row r="3522" spans="1:10" x14ac:dyDescent="0.3">
      <c r="A3522" s="10">
        <v>222228</v>
      </c>
      <c r="B3522" s="20">
        <v>45167</v>
      </c>
      <c r="C3522" s="10" t="s">
        <v>1386</v>
      </c>
      <c r="D3522" s="21">
        <v>2500</v>
      </c>
      <c r="E3522" s="10" t="s">
        <v>10</v>
      </c>
      <c r="F3522" s="10" t="s">
        <v>2309</v>
      </c>
      <c r="G3522" s="10" t="s">
        <v>12</v>
      </c>
      <c r="H3522" t="s">
        <v>13</v>
      </c>
      <c r="I3522" s="10" t="s">
        <v>14</v>
      </c>
      <c r="J3522" s="10" t="s">
        <v>409</v>
      </c>
    </row>
    <row r="3523" spans="1:10" x14ac:dyDescent="0.3">
      <c r="A3523" s="10">
        <v>222220</v>
      </c>
      <c r="B3523" s="20">
        <v>45167</v>
      </c>
      <c r="C3523" s="10" t="s">
        <v>1387</v>
      </c>
      <c r="D3523" s="21">
        <v>4000</v>
      </c>
      <c r="E3523" s="10" t="s">
        <v>10</v>
      </c>
      <c r="F3523" s="10" t="s">
        <v>2309</v>
      </c>
      <c r="G3523" s="10" t="s">
        <v>12</v>
      </c>
      <c r="H3523" t="s">
        <v>17</v>
      </c>
      <c r="I3523" s="10" t="s">
        <v>14</v>
      </c>
      <c r="J3523" s="10" t="s">
        <v>409</v>
      </c>
    </row>
    <row r="3524" spans="1:10" x14ac:dyDescent="0.3">
      <c r="A3524" s="10">
        <v>222224</v>
      </c>
      <c r="B3524" s="20">
        <v>45167</v>
      </c>
      <c r="C3524" s="10" t="s">
        <v>788</v>
      </c>
      <c r="D3524" s="21">
        <v>25000</v>
      </c>
      <c r="E3524" s="10" t="s">
        <v>48</v>
      </c>
      <c r="F3524" s="10" t="s">
        <v>2309</v>
      </c>
      <c r="G3524" s="10" t="s">
        <v>12</v>
      </c>
      <c r="H3524" t="s">
        <v>13</v>
      </c>
      <c r="I3524" s="10" t="s">
        <v>14</v>
      </c>
      <c r="J3524" s="10" t="s">
        <v>258</v>
      </c>
    </row>
    <row r="3525" spans="1:10" x14ac:dyDescent="0.3">
      <c r="A3525" s="10">
        <v>222219</v>
      </c>
      <c r="B3525" s="20">
        <v>45167</v>
      </c>
      <c r="C3525" s="10" t="s">
        <v>1387</v>
      </c>
      <c r="D3525" s="21">
        <v>3000</v>
      </c>
      <c r="E3525" s="10" t="s">
        <v>10</v>
      </c>
      <c r="F3525" s="10" t="s">
        <v>2309</v>
      </c>
      <c r="G3525" s="10" t="s">
        <v>12</v>
      </c>
      <c r="H3525" t="s">
        <v>13</v>
      </c>
      <c r="I3525" s="10" t="s">
        <v>14</v>
      </c>
      <c r="J3525" s="10" t="s">
        <v>972</v>
      </c>
    </row>
    <row r="3526" spans="1:10" x14ac:dyDescent="0.3">
      <c r="A3526" s="10">
        <v>222221</v>
      </c>
      <c r="B3526" s="20">
        <v>45167</v>
      </c>
      <c r="C3526" s="10" t="s">
        <v>631</v>
      </c>
      <c r="D3526" s="21">
        <v>5000</v>
      </c>
      <c r="E3526" s="10" t="s">
        <v>10</v>
      </c>
      <c r="F3526" s="10" t="s">
        <v>2309</v>
      </c>
      <c r="G3526" s="10" t="s">
        <v>12</v>
      </c>
      <c r="H3526" t="s">
        <v>17</v>
      </c>
      <c r="I3526" s="10" t="s">
        <v>14</v>
      </c>
      <c r="J3526" s="10" t="s">
        <v>82</v>
      </c>
    </row>
    <row r="3527" spans="1:10" x14ac:dyDescent="0.3">
      <c r="A3527" s="10">
        <v>222222</v>
      </c>
      <c r="B3527" s="20">
        <v>45167</v>
      </c>
      <c r="C3527" s="10" t="s">
        <v>631</v>
      </c>
      <c r="D3527" s="21">
        <v>5000</v>
      </c>
      <c r="E3527" s="10" t="s">
        <v>10</v>
      </c>
      <c r="F3527" s="10" t="s">
        <v>2309</v>
      </c>
      <c r="G3527" s="10" t="s">
        <v>12</v>
      </c>
      <c r="H3527" t="s">
        <v>17</v>
      </c>
      <c r="I3527" s="10" t="s">
        <v>14</v>
      </c>
      <c r="J3527" s="10" t="s">
        <v>149</v>
      </c>
    </row>
    <row r="3528" spans="1:10" x14ac:dyDescent="0.3">
      <c r="A3528" s="10">
        <v>222218</v>
      </c>
      <c r="B3528" s="20">
        <v>45167</v>
      </c>
      <c r="C3528" s="10" t="s">
        <v>1470</v>
      </c>
      <c r="D3528" s="21">
        <v>200000</v>
      </c>
      <c r="E3528" s="10" t="s">
        <v>48</v>
      </c>
      <c r="F3528" s="10" t="s">
        <v>2308</v>
      </c>
      <c r="G3528" s="10" t="s">
        <v>12</v>
      </c>
      <c r="H3528" t="s">
        <v>17</v>
      </c>
      <c r="I3528" s="10" t="s">
        <v>14</v>
      </c>
      <c r="J3528" s="10" t="s">
        <v>1520</v>
      </c>
    </row>
    <row r="3529" spans="1:10" x14ac:dyDescent="0.3">
      <c r="A3529" s="10">
        <v>222241</v>
      </c>
      <c r="B3529" s="20">
        <v>45168</v>
      </c>
      <c r="C3529" s="10" t="s">
        <v>791</v>
      </c>
      <c r="D3529" s="21">
        <v>3000</v>
      </c>
      <c r="E3529" s="10" t="s">
        <v>10</v>
      </c>
      <c r="F3529" s="10" t="s">
        <v>2307</v>
      </c>
      <c r="G3529" s="10" t="s">
        <v>12</v>
      </c>
      <c r="H3529" t="s">
        <v>17</v>
      </c>
      <c r="I3529" s="10" t="s">
        <v>14</v>
      </c>
      <c r="J3529" s="10" t="s">
        <v>972</v>
      </c>
    </row>
    <row r="3530" spans="1:10" x14ac:dyDescent="0.3">
      <c r="A3530" s="10">
        <v>223254</v>
      </c>
      <c r="B3530" s="20">
        <v>45168</v>
      </c>
      <c r="C3530" s="10" t="s">
        <v>125</v>
      </c>
      <c r="D3530" s="21">
        <v>5000</v>
      </c>
      <c r="E3530" s="10" t="s">
        <v>10</v>
      </c>
      <c r="F3530" s="10" t="s">
        <v>2307</v>
      </c>
      <c r="G3530" s="10" t="s">
        <v>12</v>
      </c>
      <c r="H3530" t="s">
        <v>17</v>
      </c>
      <c r="I3530" s="10" t="s">
        <v>14</v>
      </c>
      <c r="J3530" s="10" t="s">
        <v>101</v>
      </c>
    </row>
    <row r="3531" spans="1:10" x14ac:dyDescent="0.3">
      <c r="A3531" s="10">
        <v>223255</v>
      </c>
      <c r="B3531" s="20">
        <v>45168</v>
      </c>
      <c r="C3531" s="10" t="s">
        <v>125</v>
      </c>
      <c r="D3531" s="21">
        <v>5000</v>
      </c>
      <c r="E3531" s="10" t="s">
        <v>10</v>
      </c>
      <c r="F3531" s="10" t="s">
        <v>2307</v>
      </c>
      <c r="G3531" s="10" t="s">
        <v>12</v>
      </c>
      <c r="H3531" t="s">
        <v>17</v>
      </c>
      <c r="I3531" s="10" t="s">
        <v>14</v>
      </c>
      <c r="J3531" s="10" t="s">
        <v>85</v>
      </c>
    </row>
    <row r="3532" spans="1:10" x14ac:dyDescent="0.3">
      <c r="A3532" s="10">
        <v>223256</v>
      </c>
      <c r="B3532" s="20">
        <v>45168</v>
      </c>
      <c r="C3532" s="10" t="s">
        <v>125</v>
      </c>
      <c r="D3532" s="21">
        <v>5000</v>
      </c>
      <c r="E3532" s="10" t="s">
        <v>10</v>
      </c>
      <c r="F3532" s="10" t="s">
        <v>2307</v>
      </c>
      <c r="G3532" s="10" t="s">
        <v>12</v>
      </c>
      <c r="H3532" t="s">
        <v>17</v>
      </c>
      <c r="I3532" s="10" t="s">
        <v>14</v>
      </c>
      <c r="J3532" s="10" t="s">
        <v>250</v>
      </c>
    </row>
    <row r="3533" spans="1:10" x14ac:dyDescent="0.3">
      <c r="A3533" s="10">
        <v>222232</v>
      </c>
      <c r="B3533" s="20">
        <v>45168</v>
      </c>
      <c r="C3533" s="10" t="s">
        <v>655</v>
      </c>
      <c r="D3533" s="21">
        <v>25000</v>
      </c>
      <c r="E3533" s="10" t="s">
        <v>48</v>
      </c>
      <c r="F3533" s="10" t="s">
        <v>2329</v>
      </c>
      <c r="G3533" s="10" t="s">
        <v>12</v>
      </c>
      <c r="H3533" t="s">
        <v>17</v>
      </c>
      <c r="I3533" s="10" t="s">
        <v>14</v>
      </c>
      <c r="J3533" s="10" t="s">
        <v>395</v>
      </c>
    </row>
    <row r="3534" spans="1:10" x14ac:dyDescent="0.3">
      <c r="A3534" s="10">
        <v>222246</v>
      </c>
      <c r="B3534" s="20">
        <v>45168</v>
      </c>
      <c r="C3534" s="10" t="s">
        <v>1195</v>
      </c>
      <c r="D3534" s="21">
        <v>2500</v>
      </c>
      <c r="E3534" s="10" t="s">
        <v>10</v>
      </c>
      <c r="F3534" s="10" t="s">
        <v>2329</v>
      </c>
      <c r="G3534" s="10" t="s">
        <v>12</v>
      </c>
      <c r="H3534" t="s">
        <v>17</v>
      </c>
      <c r="I3534" s="10" t="s">
        <v>14</v>
      </c>
      <c r="J3534" s="10" t="s">
        <v>409</v>
      </c>
    </row>
    <row r="3535" spans="1:10" x14ac:dyDescent="0.3">
      <c r="A3535" s="10">
        <v>222247</v>
      </c>
      <c r="B3535" s="20">
        <v>45168</v>
      </c>
      <c r="C3535" s="10" t="s">
        <v>1195</v>
      </c>
      <c r="D3535" s="21">
        <v>2500</v>
      </c>
      <c r="E3535" s="10" t="s">
        <v>10</v>
      </c>
      <c r="F3535" s="10" t="s">
        <v>2329</v>
      </c>
      <c r="G3535" s="10" t="s">
        <v>12</v>
      </c>
      <c r="H3535" t="s">
        <v>17</v>
      </c>
      <c r="I3535" s="10" t="s">
        <v>14</v>
      </c>
      <c r="J3535" s="10" t="s">
        <v>432</v>
      </c>
    </row>
    <row r="3536" spans="1:10" x14ac:dyDescent="0.3">
      <c r="A3536" s="10">
        <v>222238</v>
      </c>
      <c r="B3536" s="20">
        <v>45168</v>
      </c>
      <c r="C3536" s="10" t="s">
        <v>1233</v>
      </c>
      <c r="D3536" s="21">
        <v>500</v>
      </c>
      <c r="E3536" s="10" t="s">
        <v>10</v>
      </c>
      <c r="F3536" s="10" t="s">
        <v>2311</v>
      </c>
      <c r="G3536" s="10" t="s">
        <v>12</v>
      </c>
      <c r="H3536" t="s">
        <v>13</v>
      </c>
      <c r="I3536" s="10" t="s">
        <v>14</v>
      </c>
      <c r="J3536" s="10" t="s">
        <v>209</v>
      </c>
    </row>
    <row r="3537" spans="1:10" x14ac:dyDescent="0.3">
      <c r="A3537" s="10">
        <v>222237</v>
      </c>
      <c r="B3537" s="20">
        <v>45168</v>
      </c>
      <c r="C3537" s="10" t="s">
        <v>1233</v>
      </c>
      <c r="D3537" s="21">
        <v>2500</v>
      </c>
      <c r="E3537" s="10" t="s">
        <v>10</v>
      </c>
      <c r="F3537" s="10" t="s">
        <v>2311</v>
      </c>
      <c r="G3537" s="10" t="s">
        <v>12</v>
      </c>
      <c r="H3537" t="s">
        <v>17</v>
      </c>
      <c r="I3537" s="10" t="s">
        <v>14</v>
      </c>
      <c r="J3537" s="10" t="s">
        <v>209</v>
      </c>
    </row>
    <row r="3538" spans="1:10" x14ac:dyDescent="0.3">
      <c r="A3538" s="10">
        <v>222239</v>
      </c>
      <c r="B3538" s="20">
        <v>45168</v>
      </c>
      <c r="C3538" s="10" t="s">
        <v>1233</v>
      </c>
      <c r="D3538" s="21">
        <v>2000</v>
      </c>
      <c r="E3538" s="10" t="s">
        <v>10</v>
      </c>
      <c r="F3538" s="10" t="s">
        <v>2311</v>
      </c>
      <c r="G3538" s="10" t="s">
        <v>12</v>
      </c>
      <c r="H3538" t="s">
        <v>13</v>
      </c>
      <c r="I3538" s="10" t="s">
        <v>14</v>
      </c>
      <c r="J3538" s="10" t="s">
        <v>473</v>
      </c>
    </row>
    <row r="3539" spans="1:10" x14ac:dyDescent="0.3">
      <c r="A3539" s="10">
        <v>222240</v>
      </c>
      <c r="B3539" s="20">
        <v>45168</v>
      </c>
      <c r="C3539" s="10" t="s">
        <v>1233</v>
      </c>
      <c r="D3539" s="21">
        <v>2000</v>
      </c>
      <c r="E3539" s="10" t="s">
        <v>10</v>
      </c>
      <c r="F3539" s="10" t="s">
        <v>2311</v>
      </c>
      <c r="G3539" s="10" t="s">
        <v>12</v>
      </c>
      <c r="H3539" t="s">
        <v>13</v>
      </c>
      <c r="I3539" s="10" t="s">
        <v>14</v>
      </c>
      <c r="J3539" s="10" t="s">
        <v>491</v>
      </c>
    </row>
    <row r="3540" spans="1:10" x14ac:dyDescent="0.3">
      <c r="A3540" s="10">
        <v>222249</v>
      </c>
      <c r="B3540" s="20">
        <v>45168</v>
      </c>
      <c r="C3540" s="10" t="s">
        <v>498</v>
      </c>
      <c r="D3540" s="21">
        <v>3500</v>
      </c>
      <c r="E3540" s="10" t="s">
        <v>10</v>
      </c>
      <c r="F3540" s="10" t="s">
        <v>2311</v>
      </c>
      <c r="G3540" s="10" t="s">
        <v>12</v>
      </c>
      <c r="H3540" t="s">
        <v>17</v>
      </c>
      <c r="I3540" s="10" t="s">
        <v>14</v>
      </c>
      <c r="J3540" s="10" t="s">
        <v>503</v>
      </c>
    </row>
    <row r="3541" spans="1:10" x14ac:dyDescent="0.3">
      <c r="A3541" s="10">
        <v>222250</v>
      </c>
      <c r="B3541" s="20">
        <v>45168</v>
      </c>
      <c r="C3541" s="10" t="s">
        <v>498</v>
      </c>
      <c r="D3541" s="21">
        <v>2500</v>
      </c>
      <c r="E3541" s="10" t="s">
        <v>10</v>
      </c>
      <c r="F3541" s="10" t="s">
        <v>2311</v>
      </c>
      <c r="G3541" s="10" t="s">
        <v>12</v>
      </c>
      <c r="H3541" t="s">
        <v>13</v>
      </c>
      <c r="I3541" s="10" t="s">
        <v>14</v>
      </c>
      <c r="J3541" s="10" t="s">
        <v>503</v>
      </c>
    </row>
    <row r="3542" spans="1:10" x14ac:dyDescent="0.3">
      <c r="A3542" s="10">
        <v>222248</v>
      </c>
      <c r="B3542" s="20">
        <v>45168</v>
      </c>
      <c r="C3542" s="10" t="s">
        <v>1236</v>
      </c>
      <c r="D3542" s="21">
        <v>2000</v>
      </c>
      <c r="E3542" s="10" t="s">
        <v>10</v>
      </c>
      <c r="F3542" s="10" t="s">
        <v>2311</v>
      </c>
      <c r="G3542" s="10" t="s">
        <v>12</v>
      </c>
      <c r="H3542" t="s">
        <v>13</v>
      </c>
      <c r="I3542" s="10" t="s">
        <v>14</v>
      </c>
      <c r="J3542" s="10" t="s">
        <v>473</v>
      </c>
    </row>
    <row r="3543" spans="1:10" x14ac:dyDescent="0.3">
      <c r="A3543" s="10">
        <v>222233</v>
      </c>
      <c r="B3543" s="20">
        <v>45168</v>
      </c>
      <c r="C3543" s="10" t="s">
        <v>655</v>
      </c>
      <c r="D3543" s="21">
        <v>5000</v>
      </c>
      <c r="E3543" s="10" t="s">
        <v>10</v>
      </c>
      <c r="F3543" s="10" t="s">
        <v>2309</v>
      </c>
      <c r="G3543" s="10" t="s">
        <v>12</v>
      </c>
      <c r="H3543" t="s">
        <v>17</v>
      </c>
      <c r="I3543" s="10" t="s">
        <v>14</v>
      </c>
      <c r="J3543" s="10" t="s">
        <v>1304</v>
      </c>
    </row>
    <row r="3544" spans="1:10" x14ac:dyDescent="0.3">
      <c r="A3544" s="10">
        <v>222234</v>
      </c>
      <c r="B3544" s="20">
        <v>45168</v>
      </c>
      <c r="C3544" s="10" t="s">
        <v>655</v>
      </c>
      <c r="D3544" s="21">
        <v>5000</v>
      </c>
      <c r="E3544" s="10" t="s">
        <v>10</v>
      </c>
      <c r="F3544" s="10" t="s">
        <v>2309</v>
      </c>
      <c r="G3544" s="10" t="s">
        <v>12</v>
      </c>
      <c r="H3544" t="s">
        <v>17</v>
      </c>
      <c r="I3544" s="10" t="s">
        <v>14</v>
      </c>
      <c r="J3544" s="10" t="s">
        <v>85</v>
      </c>
    </row>
    <row r="3545" spans="1:10" x14ac:dyDescent="0.3">
      <c r="A3545" s="10">
        <v>222235</v>
      </c>
      <c r="B3545" s="20">
        <v>45168</v>
      </c>
      <c r="C3545" s="10" t="s">
        <v>655</v>
      </c>
      <c r="D3545" s="21">
        <v>5000</v>
      </c>
      <c r="E3545" s="10" t="s">
        <v>10</v>
      </c>
      <c r="F3545" s="10" t="s">
        <v>2309</v>
      </c>
      <c r="G3545" s="10" t="s">
        <v>12</v>
      </c>
      <c r="H3545" t="s">
        <v>17</v>
      </c>
      <c r="I3545" s="10" t="s">
        <v>14</v>
      </c>
      <c r="J3545" s="10" t="s">
        <v>771</v>
      </c>
    </row>
    <row r="3546" spans="1:10" x14ac:dyDescent="0.3">
      <c r="A3546" s="10">
        <v>222236</v>
      </c>
      <c r="B3546" s="20">
        <v>45168</v>
      </c>
      <c r="C3546" s="10" t="s">
        <v>1325</v>
      </c>
      <c r="D3546" s="21">
        <v>2500</v>
      </c>
      <c r="E3546" s="10" t="s">
        <v>10</v>
      </c>
      <c r="F3546" s="10" t="s">
        <v>2309</v>
      </c>
      <c r="G3546" s="10" t="s">
        <v>12</v>
      </c>
      <c r="H3546" t="s">
        <v>17</v>
      </c>
      <c r="I3546" s="10" t="s">
        <v>14</v>
      </c>
      <c r="J3546" s="10" t="s">
        <v>972</v>
      </c>
    </row>
    <row r="3547" spans="1:10" x14ac:dyDescent="0.3">
      <c r="A3547" s="10">
        <v>222230</v>
      </c>
      <c r="B3547" s="20">
        <v>45168</v>
      </c>
      <c r="C3547" s="10" t="s">
        <v>1325</v>
      </c>
      <c r="D3547" s="21">
        <v>50000</v>
      </c>
      <c r="E3547" s="10" t="s">
        <v>48</v>
      </c>
      <c r="F3547" s="10" t="s">
        <v>2309</v>
      </c>
      <c r="G3547" s="10" t="s">
        <v>12</v>
      </c>
      <c r="H3547" t="s">
        <v>17</v>
      </c>
      <c r="I3547" s="10" t="s">
        <v>14</v>
      </c>
      <c r="J3547" s="10" t="s">
        <v>27</v>
      </c>
    </row>
    <row r="3548" spans="1:10" x14ac:dyDescent="0.3">
      <c r="A3548" s="10">
        <v>222231</v>
      </c>
      <c r="B3548" s="20">
        <v>45168</v>
      </c>
      <c r="C3548" s="10" t="s">
        <v>1325</v>
      </c>
      <c r="D3548" s="21">
        <v>150000</v>
      </c>
      <c r="E3548" s="10" t="s">
        <v>48</v>
      </c>
      <c r="F3548" s="10" t="s">
        <v>2309</v>
      </c>
      <c r="G3548" s="10" t="s">
        <v>12</v>
      </c>
      <c r="H3548" t="s">
        <v>17</v>
      </c>
      <c r="I3548" s="10" t="s">
        <v>14</v>
      </c>
      <c r="J3548" s="10" t="s">
        <v>972</v>
      </c>
    </row>
    <row r="3549" spans="1:10" x14ac:dyDescent="0.3">
      <c r="A3549" s="10">
        <v>222251</v>
      </c>
      <c r="B3549" s="20">
        <v>45168</v>
      </c>
      <c r="C3549" s="10" t="s">
        <v>1525</v>
      </c>
      <c r="D3549" s="21">
        <v>200000</v>
      </c>
      <c r="E3549" s="10" t="s">
        <v>48</v>
      </c>
      <c r="F3549" s="10" t="s">
        <v>2308</v>
      </c>
      <c r="G3549" s="10" t="s">
        <v>12</v>
      </c>
      <c r="H3549" t="s">
        <v>17</v>
      </c>
      <c r="I3549" s="10" t="s">
        <v>14</v>
      </c>
      <c r="J3549" s="10" t="s">
        <v>42</v>
      </c>
    </row>
    <row r="3550" spans="1:10" x14ac:dyDescent="0.3">
      <c r="A3550" s="10">
        <v>222252</v>
      </c>
      <c r="B3550" s="20">
        <v>45168</v>
      </c>
      <c r="C3550" s="10" t="s">
        <v>1525</v>
      </c>
      <c r="D3550" s="21">
        <v>200000</v>
      </c>
      <c r="E3550" s="10" t="s">
        <v>48</v>
      </c>
      <c r="F3550" s="10" t="s">
        <v>2308</v>
      </c>
      <c r="G3550" s="10" t="s">
        <v>12</v>
      </c>
      <c r="H3550" t="s">
        <v>17</v>
      </c>
      <c r="I3550" s="10" t="s">
        <v>14</v>
      </c>
      <c r="J3550" s="10" t="s">
        <v>250</v>
      </c>
    </row>
    <row r="3551" spans="1:10" x14ac:dyDescent="0.3">
      <c r="A3551" s="10">
        <v>222253</v>
      </c>
      <c r="B3551" s="20">
        <v>45168</v>
      </c>
      <c r="C3551" s="10" t="s">
        <v>1525</v>
      </c>
      <c r="D3551" s="21">
        <v>275000</v>
      </c>
      <c r="E3551" s="10" t="s">
        <v>48</v>
      </c>
      <c r="F3551" s="10" t="s">
        <v>2308</v>
      </c>
      <c r="G3551" s="10" t="s">
        <v>12</v>
      </c>
      <c r="H3551" t="s">
        <v>17</v>
      </c>
      <c r="I3551" s="10" t="s">
        <v>14</v>
      </c>
      <c r="J3551" s="10" t="s">
        <v>876</v>
      </c>
    </row>
    <row r="3552" spans="1:10" x14ac:dyDescent="0.3">
      <c r="A3552" s="10">
        <v>223274</v>
      </c>
      <c r="B3552" s="20">
        <v>45170</v>
      </c>
      <c r="C3552" s="10" t="s">
        <v>456</v>
      </c>
      <c r="D3552" s="21">
        <v>10000</v>
      </c>
      <c r="E3552" s="10" t="s">
        <v>10</v>
      </c>
      <c r="F3552" s="10" t="s">
        <v>2307</v>
      </c>
      <c r="G3552" s="10" t="s">
        <v>12</v>
      </c>
      <c r="H3552" t="s">
        <v>17</v>
      </c>
      <c r="I3552" s="10" t="s">
        <v>14</v>
      </c>
      <c r="J3552" s="10" t="s">
        <v>1022</v>
      </c>
    </row>
    <row r="3553" spans="1:10" x14ac:dyDescent="0.3">
      <c r="A3553" s="10">
        <v>223275</v>
      </c>
      <c r="B3553" s="20">
        <v>45170</v>
      </c>
      <c r="C3553" s="10" t="s">
        <v>456</v>
      </c>
      <c r="D3553" s="21">
        <v>10000</v>
      </c>
      <c r="E3553" s="10" t="s">
        <v>10</v>
      </c>
      <c r="F3553" s="10" t="s">
        <v>2307</v>
      </c>
      <c r="G3553" s="10" t="s">
        <v>12</v>
      </c>
      <c r="H3553" t="s">
        <v>17</v>
      </c>
      <c r="I3553" s="10" t="s">
        <v>14</v>
      </c>
      <c r="J3553" s="10" t="s">
        <v>42</v>
      </c>
    </row>
    <row r="3554" spans="1:10" x14ac:dyDescent="0.3">
      <c r="A3554" s="10">
        <v>223268</v>
      </c>
      <c r="B3554" s="20">
        <v>45170</v>
      </c>
      <c r="C3554" s="10" t="s">
        <v>1105</v>
      </c>
      <c r="D3554" s="21">
        <v>10000</v>
      </c>
      <c r="E3554" s="10" t="s">
        <v>48</v>
      </c>
      <c r="F3554" s="10" t="s">
        <v>2318</v>
      </c>
      <c r="G3554" s="10" t="s">
        <v>12</v>
      </c>
      <c r="H3554" t="s">
        <v>13</v>
      </c>
      <c r="I3554" s="10" t="s">
        <v>14</v>
      </c>
      <c r="J3554" s="10" t="s">
        <v>1106</v>
      </c>
    </row>
    <row r="3555" spans="1:10" x14ac:dyDescent="0.3">
      <c r="A3555" s="10">
        <v>223260</v>
      </c>
      <c r="B3555" s="20">
        <v>45170</v>
      </c>
      <c r="C3555" s="10" t="s">
        <v>1107</v>
      </c>
      <c r="D3555" s="21">
        <v>5000</v>
      </c>
      <c r="E3555" s="10" t="s">
        <v>48</v>
      </c>
      <c r="F3555" s="10" t="s">
        <v>2318</v>
      </c>
      <c r="G3555" s="10" t="s">
        <v>12</v>
      </c>
      <c r="H3555" t="s">
        <v>17</v>
      </c>
      <c r="I3555" s="10" t="s">
        <v>14</v>
      </c>
      <c r="J3555" s="10" t="s">
        <v>24</v>
      </c>
    </row>
    <row r="3556" spans="1:10" x14ac:dyDescent="0.3">
      <c r="A3556" s="10">
        <v>223259</v>
      </c>
      <c r="B3556" s="20">
        <v>45170</v>
      </c>
      <c r="C3556" s="10" t="s">
        <v>1107</v>
      </c>
      <c r="D3556" s="21">
        <v>50000</v>
      </c>
      <c r="E3556" s="10" t="s">
        <v>48</v>
      </c>
      <c r="F3556" s="10" t="s">
        <v>2318</v>
      </c>
      <c r="G3556" s="10" t="s">
        <v>12</v>
      </c>
      <c r="H3556" t="s">
        <v>13</v>
      </c>
      <c r="I3556" s="10" t="s">
        <v>14</v>
      </c>
      <c r="J3556" s="10" t="s">
        <v>24</v>
      </c>
    </row>
    <row r="3557" spans="1:10" x14ac:dyDescent="0.3">
      <c r="A3557" s="10">
        <v>223269</v>
      </c>
      <c r="B3557" s="20">
        <v>45170</v>
      </c>
      <c r="C3557" s="10" t="s">
        <v>1105</v>
      </c>
      <c r="D3557" s="21">
        <v>10000</v>
      </c>
      <c r="E3557" s="10" t="s">
        <v>48</v>
      </c>
      <c r="F3557" s="10" t="s">
        <v>2318</v>
      </c>
      <c r="G3557" s="10" t="s">
        <v>12</v>
      </c>
      <c r="H3557" t="s">
        <v>13</v>
      </c>
      <c r="I3557" s="10" t="s">
        <v>14</v>
      </c>
      <c r="J3557" s="10" t="s">
        <v>270</v>
      </c>
    </row>
    <row r="3558" spans="1:10" x14ac:dyDescent="0.3">
      <c r="A3558" s="10">
        <v>223262</v>
      </c>
      <c r="B3558" s="20">
        <v>45170</v>
      </c>
      <c r="C3558" s="10" t="s">
        <v>1191</v>
      </c>
      <c r="D3558" s="21">
        <v>77500</v>
      </c>
      <c r="E3558" s="10" t="s">
        <v>48</v>
      </c>
      <c r="F3558" s="10" t="s">
        <v>2329</v>
      </c>
      <c r="G3558" s="10" t="s">
        <v>12</v>
      </c>
      <c r="H3558" t="s">
        <v>17</v>
      </c>
      <c r="I3558" s="10" t="s">
        <v>14</v>
      </c>
      <c r="J3558" s="10" t="s">
        <v>432</v>
      </c>
    </row>
    <row r="3559" spans="1:10" x14ac:dyDescent="0.3">
      <c r="A3559" s="10">
        <v>223261</v>
      </c>
      <c r="B3559" s="20">
        <v>45170</v>
      </c>
      <c r="C3559" s="10" t="s">
        <v>1191</v>
      </c>
      <c r="D3559" s="21">
        <v>122500</v>
      </c>
      <c r="E3559" s="10" t="s">
        <v>48</v>
      </c>
      <c r="F3559" s="10" t="s">
        <v>2329</v>
      </c>
      <c r="G3559" s="10" t="s">
        <v>12</v>
      </c>
      <c r="H3559" t="s">
        <v>13</v>
      </c>
      <c r="I3559" s="10" t="s">
        <v>14</v>
      </c>
      <c r="J3559" s="10" t="s">
        <v>432</v>
      </c>
    </row>
    <row r="3560" spans="1:10" x14ac:dyDescent="0.3">
      <c r="A3560" s="10">
        <v>223253</v>
      </c>
      <c r="B3560" s="20">
        <v>45170</v>
      </c>
      <c r="C3560" s="10" t="s">
        <v>1218</v>
      </c>
      <c r="D3560" s="21">
        <v>50000</v>
      </c>
      <c r="E3560" s="10" t="s">
        <v>48</v>
      </c>
      <c r="F3560" s="10" t="s">
        <v>2311</v>
      </c>
      <c r="G3560" s="10" t="s">
        <v>12</v>
      </c>
      <c r="H3560" t="s">
        <v>17</v>
      </c>
      <c r="I3560" s="10" t="s">
        <v>14</v>
      </c>
      <c r="J3560" s="10" t="s">
        <v>209</v>
      </c>
    </row>
    <row r="3561" spans="1:10" x14ac:dyDescent="0.3">
      <c r="A3561" s="10">
        <v>223271</v>
      </c>
      <c r="B3561" s="20">
        <v>45170</v>
      </c>
      <c r="C3561" s="10" t="s">
        <v>539</v>
      </c>
      <c r="D3561" s="21">
        <v>50000</v>
      </c>
      <c r="E3561" s="10" t="s">
        <v>48</v>
      </c>
      <c r="F3561" s="10" t="s">
        <v>2311</v>
      </c>
      <c r="G3561" s="10" t="s">
        <v>12</v>
      </c>
      <c r="H3561" t="s">
        <v>13</v>
      </c>
      <c r="I3561" s="10" t="s">
        <v>14</v>
      </c>
      <c r="J3561" s="10" t="s">
        <v>480</v>
      </c>
    </row>
    <row r="3562" spans="1:10" x14ac:dyDescent="0.3">
      <c r="A3562" s="10">
        <v>223270</v>
      </c>
      <c r="B3562" s="20">
        <v>45170</v>
      </c>
      <c r="C3562" s="10" t="s">
        <v>539</v>
      </c>
      <c r="D3562" s="21">
        <v>50000</v>
      </c>
      <c r="E3562" s="10" t="s">
        <v>48</v>
      </c>
      <c r="F3562" s="10" t="s">
        <v>2311</v>
      </c>
      <c r="G3562" s="10" t="s">
        <v>12</v>
      </c>
      <c r="H3562" t="s">
        <v>13</v>
      </c>
      <c r="I3562" s="10" t="s">
        <v>14</v>
      </c>
      <c r="J3562" s="10" t="s">
        <v>503</v>
      </c>
    </row>
    <row r="3563" spans="1:10" x14ac:dyDescent="0.3">
      <c r="A3563" s="10">
        <v>223272</v>
      </c>
      <c r="B3563" s="20">
        <v>45170</v>
      </c>
      <c r="C3563" s="10" t="s">
        <v>539</v>
      </c>
      <c r="D3563" s="21">
        <v>38000</v>
      </c>
      <c r="E3563" s="10" t="s">
        <v>48</v>
      </c>
      <c r="F3563" s="10" t="s">
        <v>2311</v>
      </c>
      <c r="G3563" s="10" t="s">
        <v>12</v>
      </c>
      <c r="H3563" t="s">
        <v>13</v>
      </c>
      <c r="I3563" s="10" t="s">
        <v>14</v>
      </c>
      <c r="J3563" s="10" t="s">
        <v>399</v>
      </c>
    </row>
    <row r="3564" spans="1:10" x14ac:dyDescent="0.3">
      <c r="A3564" s="10">
        <v>223257</v>
      </c>
      <c r="B3564" s="20">
        <v>45170</v>
      </c>
      <c r="C3564" s="10" t="s">
        <v>1388</v>
      </c>
      <c r="D3564" s="21">
        <v>50000</v>
      </c>
      <c r="E3564" s="10" t="s">
        <v>48</v>
      </c>
      <c r="F3564" s="10" t="s">
        <v>2309</v>
      </c>
      <c r="G3564" s="10" t="s">
        <v>12</v>
      </c>
      <c r="H3564" t="s">
        <v>17</v>
      </c>
      <c r="I3564" s="10" t="s">
        <v>14</v>
      </c>
      <c r="J3564" s="10" t="s">
        <v>972</v>
      </c>
    </row>
    <row r="3565" spans="1:10" x14ac:dyDescent="0.3">
      <c r="A3565" s="10">
        <v>223258</v>
      </c>
      <c r="B3565" s="20">
        <v>45170</v>
      </c>
      <c r="C3565" s="10" t="s">
        <v>1389</v>
      </c>
      <c r="D3565" s="21">
        <v>50000</v>
      </c>
      <c r="E3565" s="10" t="s">
        <v>48</v>
      </c>
      <c r="F3565" s="10" t="s">
        <v>2309</v>
      </c>
      <c r="G3565" s="10" t="s">
        <v>12</v>
      </c>
      <c r="H3565" t="s">
        <v>17</v>
      </c>
      <c r="I3565" s="10" t="s">
        <v>14</v>
      </c>
      <c r="J3565" s="10" t="s">
        <v>1390</v>
      </c>
    </row>
    <row r="3566" spans="1:10" x14ac:dyDescent="0.3">
      <c r="A3566" s="10">
        <v>223251</v>
      </c>
      <c r="B3566" s="20">
        <v>45170</v>
      </c>
      <c r="C3566" s="10" t="s">
        <v>1446</v>
      </c>
      <c r="D3566" s="21">
        <v>3000</v>
      </c>
      <c r="E3566" s="10" t="s">
        <v>10</v>
      </c>
      <c r="F3566" s="10" t="s">
        <v>2317</v>
      </c>
      <c r="G3566" s="10" t="s">
        <v>12</v>
      </c>
      <c r="H3566" t="s">
        <v>17</v>
      </c>
      <c r="I3566" s="10" t="s">
        <v>14</v>
      </c>
      <c r="J3566" s="10" t="s">
        <v>814</v>
      </c>
    </row>
    <row r="3567" spans="1:10" x14ac:dyDescent="0.3">
      <c r="A3567" s="10">
        <v>223252</v>
      </c>
      <c r="B3567" s="20">
        <v>45170</v>
      </c>
      <c r="C3567" s="10" t="s">
        <v>1446</v>
      </c>
      <c r="D3567" s="21">
        <v>3000</v>
      </c>
      <c r="E3567" s="10" t="s">
        <v>10</v>
      </c>
      <c r="F3567" s="10" t="s">
        <v>2317</v>
      </c>
      <c r="G3567" s="10" t="s">
        <v>12</v>
      </c>
      <c r="H3567" t="s">
        <v>17</v>
      </c>
      <c r="I3567" s="10" t="s">
        <v>14</v>
      </c>
      <c r="J3567" s="10" t="s">
        <v>1447</v>
      </c>
    </row>
    <row r="3568" spans="1:10" x14ac:dyDescent="0.3">
      <c r="A3568" s="10">
        <v>223263</v>
      </c>
      <c r="B3568" s="20">
        <v>45170</v>
      </c>
      <c r="C3568" s="10" t="s">
        <v>1497</v>
      </c>
      <c r="D3568" s="21">
        <v>50000</v>
      </c>
      <c r="E3568" s="10" t="s">
        <v>48</v>
      </c>
      <c r="F3568" s="10" t="s">
        <v>2308</v>
      </c>
      <c r="G3568" s="10" t="s">
        <v>12</v>
      </c>
      <c r="H3568" t="s">
        <v>17</v>
      </c>
      <c r="I3568" s="10" t="s">
        <v>14</v>
      </c>
      <c r="J3568" s="10" t="s">
        <v>42</v>
      </c>
    </row>
    <row r="3569" spans="1:10" x14ac:dyDescent="0.3">
      <c r="A3569" s="10">
        <v>223264</v>
      </c>
      <c r="B3569" s="20">
        <v>45170</v>
      </c>
      <c r="C3569" s="10" t="s">
        <v>881</v>
      </c>
      <c r="D3569" s="21">
        <v>20000</v>
      </c>
      <c r="E3569" s="10" t="s">
        <v>48</v>
      </c>
      <c r="F3569" s="10" t="s">
        <v>2308</v>
      </c>
      <c r="G3569" s="10" t="s">
        <v>12</v>
      </c>
      <c r="H3569" t="s">
        <v>17</v>
      </c>
      <c r="I3569" s="10" t="s">
        <v>14</v>
      </c>
      <c r="J3569" s="10" t="s">
        <v>884</v>
      </c>
    </row>
    <row r="3570" spans="1:10" x14ac:dyDescent="0.3">
      <c r="A3570" s="10">
        <v>223265</v>
      </c>
      <c r="B3570" s="20">
        <v>45170</v>
      </c>
      <c r="C3570" s="10" t="s">
        <v>1526</v>
      </c>
      <c r="D3570" s="21">
        <v>100000</v>
      </c>
      <c r="E3570" s="10" t="s">
        <v>48</v>
      </c>
      <c r="F3570" s="10" t="s">
        <v>2308</v>
      </c>
      <c r="G3570" s="10" t="s">
        <v>88</v>
      </c>
      <c r="H3570" t="s">
        <v>17</v>
      </c>
      <c r="I3570" s="10" t="s">
        <v>14</v>
      </c>
      <c r="J3570" s="10" t="s">
        <v>876</v>
      </c>
    </row>
    <row r="3571" spans="1:10" x14ac:dyDescent="0.3">
      <c r="A3571" s="10">
        <v>223266</v>
      </c>
      <c r="B3571" s="20">
        <v>45170</v>
      </c>
      <c r="C3571" s="10" t="s">
        <v>1526</v>
      </c>
      <c r="D3571" s="21">
        <v>50000</v>
      </c>
      <c r="E3571" s="10" t="s">
        <v>48</v>
      </c>
      <c r="F3571" s="10" t="s">
        <v>2308</v>
      </c>
      <c r="G3571" s="10" t="s">
        <v>88</v>
      </c>
      <c r="H3571" t="s">
        <v>17</v>
      </c>
      <c r="I3571" s="10" t="s">
        <v>14</v>
      </c>
      <c r="J3571" s="10" t="s">
        <v>42</v>
      </c>
    </row>
    <row r="3572" spans="1:10" x14ac:dyDescent="0.3">
      <c r="A3572" s="10">
        <v>223267</v>
      </c>
      <c r="B3572" s="20">
        <v>45170</v>
      </c>
      <c r="C3572" s="10" t="s">
        <v>1527</v>
      </c>
      <c r="D3572" s="21">
        <v>50000</v>
      </c>
      <c r="E3572" s="10" t="s">
        <v>48</v>
      </c>
      <c r="F3572" s="10" t="s">
        <v>2308</v>
      </c>
      <c r="G3572" s="10" t="s">
        <v>12</v>
      </c>
      <c r="H3572" t="s">
        <v>17</v>
      </c>
      <c r="I3572" s="10" t="s">
        <v>14</v>
      </c>
      <c r="J3572" s="10" t="s">
        <v>876</v>
      </c>
    </row>
    <row r="3573" spans="1:10" x14ac:dyDescent="0.3">
      <c r="A3573" s="10">
        <v>223296</v>
      </c>
      <c r="B3573" s="20">
        <v>45171</v>
      </c>
      <c r="C3573" s="10" t="s">
        <v>1029</v>
      </c>
      <c r="D3573" s="21">
        <v>5000</v>
      </c>
      <c r="E3573" s="10" t="s">
        <v>10</v>
      </c>
      <c r="F3573" s="10" t="s">
        <v>2307</v>
      </c>
      <c r="G3573" s="10" t="s">
        <v>12</v>
      </c>
      <c r="H3573" t="s">
        <v>17</v>
      </c>
      <c r="I3573" s="10" t="s">
        <v>14</v>
      </c>
      <c r="J3573" s="10" t="s">
        <v>55</v>
      </c>
    </row>
    <row r="3574" spans="1:10" x14ac:dyDescent="0.3">
      <c r="A3574" s="10">
        <v>223297</v>
      </c>
      <c r="B3574" s="20">
        <v>45171</v>
      </c>
      <c r="C3574" s="10" t="s">
        <v>1029</v>
      </c>
      <c r="D3574" s="21">
        <v>5000</v>
      </c>
      <c r="E3574" s="10" t="s">
        <v>10</v>
      </c>
      <c r="F3574" s="10" t="s">
        <v>2307</v>
      </c>
      <c r="G3574" s="10" t="s">
        <v>12</v>
      </c>
      <c r="H3574" t="s">
        <v>17</v>
      </c>
      <c r="I3574" s="10" t="s">
        <v>14</v>
      </c>
      <c r="J3574" s="10" t="s">
        <v>971</v>
      </c>
    </row>
    <row r="3575" spans="1:10" x14ac:dyDescent="0.3">
      <c r="A3575" s="10">
        <v>223280</v>
      </c>
      <c r="B3575" s="20">
        <v>45171</v>
      </c>
      <c r="C3575" s="10" t="s">
        <v>1030</v>
      </c>
      <c r="D3575" s="21">
        <v>1000</v>
      </c>
      <c r="E3575" s="10" t="s">
        <v>10</v>
      </c>
      <c r="F3575" s="10" t="s">
        <v>2307</v>
      </c>
      <c r="G3575" s="10" t="s">
        <v>12</v>
      </c>
      <c r="H3575" t="s">
        <v>17</v>
      </c>
      <c r="I3575" s="10" t="s">
        <v>14</v>
      </c>
      <c r="J3575" s="10" t="s">
        <v>1031</v>
      </c>
    </row>
    <row r="3576" spans="1:10" x14ac:dyDescent="0.3">
      <c r="A3576" s="10">
        <v>223273</v>
      </c>
      <c r="B3576" s="20">
        <v>45171</v>
      </c>
      <c r="C3576" s="10" t="s">
        <v>1189</v>
      </c>
      <c r="D3576" s="21">
        <v>8000</v>
      </c>
      <c r="E3576" s="10" t="s">
        <v>48</v>
      </c>
      <c r="F3576" s="10" t="s">
        <v>2329</v>
      </c>
      <c r="G3576" s="10" t="s">
        <v>12</v>
      </c>
      <c r="H3576" t="s">
        <v>13</v>
      </c>
      <c r="I3576" s="10" t="s">
        <v>14</v>
      </c>
      <c r="J3576" s="10" t="s">
        <v>1022</v>
      </c>
    </row>
    <row r="3577" spans="1:10" x14ac:dyDescent="0.3">
      <c r="A3577" s="10">
        <v>223277</v>
      </c>
      <c r="B3577" s="20">
        <v>45171</v>
      </c>
      <c r="C3577" s="10" t="s">
        <v>459</v>
      </c>
      <c r="D3577" s="21">
        <v>100000</v>
      </c>
      <c r="E3577" s="10" t="s">
        <v>48</v>
      </c>
      <c r="F3577" s="10" t="s">
        <v>2329</v>
      </c>
      <c r="G3577" s="10" t="s">
        <v>12</v>
      </c>
      <c r="H3577" t="s">
        <v>17</v>
      </c>
      <c r="I3577" s="10" t="s">
        <v>14</v>
      </c>
      <c r="J3577" s="10" t="s">
        <v>409</v>
      </c>
    </row>
    <row r="3578" spans="1:10" x14ac:dyDescent="0.3">
      <c r="A3578" s="10">
        <v>223278</v>
      </c>
      <c r="B3578" s="20">
        <v>45171</v>
      </c>
      <c r="C3578" s="10" t="s">
        <v>449</v>
      </c>
      <c r="D3578" s="21">
        <v>2000</v>
      </c>
      <c r="E3578" s="10" t="s">
        <v>10</v>
      </c>
      <c r="F3578" s="10" t="s">
        <v>2329</v>
      </c>
      <c r="G3578" s="10" t="s">
        <v>12</v>
      </c>
      <c r="H3578" t="s">
        <v>17</v>
      </c>
      <c r="I3578" s="10" t="s">
        <v>14</v>
      </c>
      <c r="J3578" s="10" t="s">
        <v>1194</v>
      </c>
    </row>
    <row r="3579" spans="1:10" x14ac:dyDescent="0.3">
      <c r="A3579" s="10">
        <v>223281</v>
      </c>
      <c r="B3579" s="20">
        <v>45171</v>
      </c>
      <c r="C3579" s="10" t="s">
        <v>542</v>
      </c>
      <c r="D3579" s="21">
        <v>75000</v>
      </c>
      <c r="E3579" s="10" t="s">
        <v>48</v>
      </c>
      <c r="F3579" s="10" t="s">
        <v>2311</v>
      </c>
      <c r="G3579" s="10" t="s">
        <v>12</v>
      </c>
      <c r="H3579" t="s">
        <v>13</v>
      </c>
      <c r="I3579" s="10" t="s">
        <v>14</v>
      </c>
      <c r="J3579" s="10" t="s">
        <v>1235</v>
      </c>
    </row>
    <row r="3580" spans="1:10" x14ac:dyDescent="0.3">
      <c r="A3580" s="10">
        <v>223279</v>
      </c>
      <c r="B3580" s="20">
        <v>45171</v>
      </c>
      <c r="C3580" s="10" t="s">
        <v>1391</v>
      </c>
      <c r="D3580" s="21">
        <v>5000</v>
      </c>
      <c r="E3580" s="10" t="s">
        <v>10</v>
      </c>
      <c r="F3580" s="10" t="s">
        <v>2309</v>
      </c>
      <c r="G3580" s="10" t="s">
        <v>12</v>
      </c>
      <c r="H3580" t="s">
        <v>17</v>
      </c>
      <c r="I3580" s="10" t="s">
        <v>14</v>
      </c>
      <c r="J3580" s="10" t="s">
        <v>972</v>
      </c>
    </row>
    <row r="3581" spans="1:10" x14ac:dyDescent="0.3">
      <c r="A3581" s="10">
        <v>223306</v>
      </c>
      <c r="B3581" s="20">
        <v>45171</v>
      </c>
      <c r="C3581" s="10" t="s">
        <v>1392</v>
      </c>
      <c r="D3581" s="21">
        <v>3000</v>
      </c>
      <c r="E3581" s="10" t="s">
        <v>10</v>
      </c>
      <c r="F3581" s="10" t="s">
        <v>2309</v>
      </c>
      <c r="G3581" s="10" t="s">
        <v>12</v>
      </c>
      <c r="H3581" t="s">
        <v>17</v>
      </c>
      <c r="I3581" s="10" t="s">
        <v>14</v>
      </c>
      <c r="J3581" s="10" t="s">
        <v>149</v>
      </c>
    </row>
    <row r="3582" spans="1:10" x14ac:dyDescent="0.3">
      <c r="A3582" s="10">
        <v>223309</v>
      </c>
      <c r="B3582" s="20">
        <v>45171</v>
      </c>
      <c r="C3582" s="10" t="s">
        <v>1393</v>
      </c>
      <c r="D3582" s="21">
        <v>1000</v>
      </c>
      <c r="E3582" s="10" t="s">
        <v>10</v>
      </c>
      <c r="F3582" s="10" t="s">
        <v>2309</v>
      </c>
      <c r="G3582" s="10" t="s">
        <v>12</v>
      </c>
      <c r="H3582" t="s">
        <v>17</v>
      </c>
      <c r="I3582" s="10" t="s">
        <v>14</v>
      </c>
      <c r="J3582" s="10" t="s">
        <v>1394</v>
      </c>
    </row>
    <row r="3583" spans="1:10" x14ac:dyDescent="0.3">
      <c r="A3583" s="10">
        <v>223311</v>
      </c>
      <c r="B3583" s="20">
        <v>45171</v>
      </c>
      <c r="C3583" s="10" t="s">
        <v>1395</v>
      </c>
      <c r="D3583" s="21">
        <v>4000</v>
      </c>
      <c r="E3583" s="10" t="s">
        <v>48</v>
      </c>
      <c r="F3583" s="10" t="s">
        <v>2309</v>
      </c>
      <c r="G3583" s="10" t="s">
        <v>12</v>
      </c>
      <c r="H3583" t="s">
        <v>17</v>
      </c>
      <c r="I3583" s="10" t="s">
        <v>14</v>
      </c>
      <c r="J3583" s="10" t="s">
        <v>74</v>
      </c>
    </row>
    <row r="3584" spans="1:10" x14ac:dyDescent="0.3">
      <c r="A3584" s="10">
        <v>223276</v>
      </c>
      <c r="B3584" s="20">
        <v>45171</v>
      </c>
      <c r="C3584" s="10" t="s">
        <v>1396</v>
      </c>
      <c r="D3584" s="21">
        <v>3000</v>
      </c>
      <c r="E3584" s="10" t="s">
        <v>10</v>
      </c>
      <c r="F3584" s="10" t="s">
        <v>2309</v>
      </c>
      <c r="G3584" s="10" t="s">
        <v>12</v>
      </c>
      <c r="H3584" t="s">
        <v>13</v>
      </c>
      <c r="I3584" s="10" t="s">
        <v>14</v>
      </c>
      <c r="J3584" s="10" t="s">
        <v>36</v>
      </c>
    </row>
    <row r="3585" spans="1:10" x14ac:dyDescent="0.3">
      <c r="A3585" s="10">
        <v>223363</v>
      </c>
      <c r="B3585" s="20">
        <v>45173</v>
      </c>
      <c r="C3585" s="10" t="s">
        <v>1032</v>
      </c>
      <c r="D3585" s="21">
        <v>2000</v>
      </c>
      <c r="E3585" s="10" t="s">
        <v>10</v>
      </c>
      <c r="F3585" s="10" t="s">
        <v>2307</v>
      </c>
      <c r="G3585" s="10" t="s">
        <v>12</v>
      </c>
      <c r="H3585" t="s">
        <v>17</v>
      </c>
      <c r="I3585" s="10" t="s">
        <v>14</v>
      </c>
      <c r="J3585" s="10" t="s">
        <v>51</v>
      </c>
    </row>
    <row r="3586" spans="1:10" x14ac:dyDescent="0.3">
      <c r="A3586" s="10">
        <v>223364</v>
      </c>
      <c r="B3586" s="20">
        <v>45173</v>
      </c>
      <c r="C3586" s="10" t="s">
        <v>1032</v>
      </c>
      <c r="D3586" s="21">
        <v>5000</v>
      </c>
      <c r="E3586" s="10" t="s">
        <v>10</v>
      </c>
      <c r="F3586" s="10" t="s">
        <v>2307</v>
      </c>
      <c r="G3586" s="10" t="s">
        <v>12</v>
      </c>
      <c r="H3586" t="s">
        <v>17</v>
      </c>
      <c r="I3586" s="10" t="s">
        <v>14</v>
      </c>
      <c r="J3586" s="10" t="s">
        <v>689</v>
      </c>
    </row>
    <row r="3587" spans="1:10" x14ac:dyDescent="0.3">
      <c r="A3587" s="10">
        <v>223301</v>
      </c>
      <c r="B3587" s="20">
        <v>45173</v>
      </c>
      <c r="C3587" s="10" t="s">
        <v>1007</v>
      </c>
      <c r="D3587" s="21">
        <v>10000</v>
      </c>
      <c r="E3587" s="10" t="s">
        <v>48</v>
      </c>
      <c r="F3587" s="10" t="s">
        <v>2307</v>
      </c>
      <c r="G3587" s="10" t="s">
        <v>12</v>
      </c>
      <c r="H3587" t="s">
        <v>17</v>
      </c>
      <c r="I3587" s="10" t="s">
        <v>14</v>
      </c>
      <c r="J3587" s="10" t="s">
        <v>937</v>
      </c>
    </row>
    <row r="3588" spans="1:10" x14ac:dyDescent="0.3">
      <c r="A3588" s="10">
        <v>223295</v>
      </c>
      <c r="B3588" s="20">
        <v>45173</v>
      </c>
      <c r="C3588" s="10" t="s">
        <v>1033</v>
      </c>
      <c r="D3588" s="21">
        <v>50000</v>
      </c>
      <c r="E3588" s="10" t="s">
        <v>48</v>
      </c>
      <c r="F3588" s="10" t="s">
        <v>2307</v>
      </c>
      <c r="G3588" s="10" t="s">
        <v>12</v>
      </c>
      <c r="H3588" t="s">
        <v>17</v>
      </c>
      <c r="I3588" s="10" t="s">
        <v>14</v>
      </c>
      <c r="J3588" s="10" t="s">
        <v>80</v>
      </c>
    </row>
    <row r="3589" spans="1:10" x14ac:dyDescent="0.3">
      <c r="A3589" s="10">
        <v>223298</v>
      </c>
      <c r="B3589" s="20">
        <v>45173</v>
      </c>
      <c r="C3589" s="10" t="s">
        <v>806</v>
      </c>
      <c r="D3589" s="21">
        <v>3000</v>
      </c>
      <c r="E3589" s="10" t="s">
        <v>10</v>
      </c>
      <c r="F3589" s="10" t="s">
        <v>2318</v>
      </c>
      <c r="G3589" s="10" t="s">
        <v>12</v>
      </c>
      <c r="H3589" t="s">
        <v>17</v>
      </c>
      <c r="I3589" s="10" t="s">
        <v>14</v>
      </c>
      <c r="J3589" s="10" t="s">
        <v>24</v>
      </c>
    </row>
    <row r="3590" spans="1:10" x14ac:dyDescent="0.3">
      <c r="A3590" s="10">
        <v>223299</v>
      </c>
      <c r="B3590" s="20">
        <v>45173</v>
      </c>
      <c r="C3590" s="10" t="s">
        <v>806</v>
      </c>
      <c r="D3590" s="21">
        <v>2000</v>
      </c>
      <c r="E3590" s="10" t="s">
        <v>10</v>
      </c>
      <c r="F3590" s="10" t="s">
        <v>2318</v>
      </c>
      <c r="G3590" s="10" t="s">
        <v>12</v>
      </c>
      <c r="H3590" t="s">
        <v>17</v>
      </c>
      <c r="I3590" s="10" t="s">
        <v>14</v>
      </c>
      <c r="J3590" s="10" t="s">
        <v>177</v>
      </c>
    </row>
    <row r="3591" spans="1:10" x14ac:dyDescent="0.3">
      <c r="A3591" s="10">
        <v>223284</v>
      </c>
      <c r="B3591" s="20">
        <v>45173</v>
      </c>
      <c r="C3591" s="10" t="s">
        <v>1103</v>
      </c>
      <c r="D3591" s="21">
        <v>2000</v>
      </c>
      <c r="E3591" s="10" t="s">
        <v>10</v>
      </c>
      <c r="F3591" s="10" t="s">
        <v>2318</v>
      </c>
      <c r="G3591" s="10" t="s">
        <v>88</v>
      </c>
      <c r="H3591" t="s">
        <v>17</v>
      </c>
      <c r="I3591" s="10" t="s">
        <v>14</v>
      </c>
      <c r="J3591" s="10" t="s">
        <v>177</v>
      </c>
    </row>
    <row r="3592" spans="1:10" x14ac:dyDescent="0.3">
      <c r="A3592" s="10">
        <v>223285</v>
      </c>
      <c r="B3592" s="20">
        <v>45173</v>
      </c>
      <c r="C3592" s="10" t="s">
        <v>1104</v>
      </c>
      <c r="D3592" s="21">
        <v>1500</v>
      </c>
      <c r="E3592" s="10" t="s">
        <v>10</v>
      </c>
      <c r="F3592" s="10" t="s">
        <v>2318</v>
      </c>
      <c r="G3592" s="10" t="s">
        <v>12</v>
      </c>
      <c r="H3592" t="s">
        <v>19</v>
      </c>
      <c r="I3592" s="10" t="s">
        <v>14</v>
      </c>
      <c r="J3592" s="10" t="s">
        <v>289</v>
      </c>
    </row>
    <row r="3593" spans="1:10" x14ac:dyDescent="0.3">
      <c r="A3593" s="10">
        <v>223288</v>
      </c>
      <c r="B3593" s="20">
        <v>45173</v>
      </c>
      <c r="C3593" s="10" t="s">
        <v>1196</v>
      </c>
      <c r="D3593" s="21">
        <v>5000</v>
      </c>
      <c r="E3593" s="10" t="s">
        <v>10</v>
      </c>
      <c r="F3593" s="10" t="s">
        <v>2329</v>
      </c>
      <c r="G3593" s="10" t="s">
        <v>12</v>
      </c>
      <c r="H3593" t="s">
        <v>17</v>
      </c>
      <c r="I3593" s="10" t="s">
        <v>14</v>
      </c>
      <c r="J3593" s="10" t="s">
        <v>409</v>
      </c>
    </row>
    <row r="3594" spans="1:10" x14ac:dyDescent="0.3">
      <c r="A3594" s="10">
        <v>223290</v>
      </c>
      <c r="B3594" s="20">
        <v>45173</v>
      </c>
      <c r="C3594" s="10" t="s">
        <v>1197</v>
      </c>
      <c r="D3594" s="21">
        <v>5000</v>
      </c>
      <c r="E3594" s="10" t="s">
        <v>48</v>
      </c>
      <c r="F3594" s="10" t="s">
        <v>2329</v>
      </c>
      <c r="G3594" s="10" t="s">
        <v>12</v>
      </c>
      <c r="H3594" t="s">
        <v>17</v>
      </c>
      <c r="I3594" s="10" t="s">
        <v>14</v>
      </c>
      <c r="J3594" s="10" t="s">
        <v>409</v>
      </c>
    </row>
    <row r="3595" spans="1:10" x14ac:dyDescent="0.3">
      <c r="A3595" s="10">
        <v>223289</v>
      </c>
      <c r="B3595" s="20">
        <v>45173</v>
      </c>
      <c r="C3595" s="10" t="s">
        <v>1197</v>
      </c>
      <c r="D3595" s="21">
        <v>40000</v>
      </c>
      <c r="E3595" s="10" t="s">
        <v>48</v>
      </c>
      <c r="F3595" s="10" t="s">
        <v>2329</v>
      </c>
      <c r="G3595" s="10" t="s">
        <v>12</v>
      </c>
      <c r="H3595" t="s">
        <v>13</v>
      </c>
      <c r="I3595" s="10" t="s">
        <v>14</v>
      </c>
      <c r="J3595" s="10" t="s">
        <v>409</v>
      </c>
    </row>
    <row r="3596" spans="1:10" x14ac:dyDescent="0.3">
      <c r="A3596" s="10">
        <v>223286</v>
      </c>
      <c r="B3596" s="20">
        <v>45173</v>
      </c>
      <c r="C3596" s="10" t="s">
        <v>532</v>
      </c>
      <c r="D3596" s="21">
        <v>1000</v>
      </c>
      <c r="E3596" s="10" t="s">
        <v>10</v>
      </c>
      <c r="F3596" s="10" t="s">
        <v>2311</v>
      </c>
      <c r="G3596" s="10" t="s">
        <v>12</v>
      </c>
      <c r="H3596" t="s">
        <v>17</v>
      </c>
      <c r="I3596" s="10" t="s">
        <v>14</v>
      </c>
      <c r="J3596" s="10" t="s">
        <v>189</v>
      </c>
    </row>
    <row r="3597" spans="1:10" x14ac:dyDescent="0.3">
      <c r="A3597" s="10">
        <v>223287</v>
      </c>
      <c r="B3597" s="20">
        <v>45173</v>
      </c>
      <c r="C3597" s="10" t="s">
        <v>532</v>
      </c>
      <c r="D3597" s="21">
        <v>3000</v>
      </c>
      <c r="E3597" s="10" t="s">
        <v>10</v>
      </c>
      <c r="F3597" s="10" t="s">
        <v>2311</v>
      </c>
      <c r="G3597" s="10" t="s">
        <v>12</v>
      </c>
      <c r="H3597" t="s">
        <v>13</v>
      </c>
      <c r="I3597" s="10" t="s">
        <v>14</v>
      </c>
      <c r="J3597" s="10" t="s">
        <v>189</v>
      </c>
    </row>
    <row r="3598" spans="1:10" x14ac:dyDescent="0.3">
      <c r="A3598" s="10">
        <v>223300</v>
      </c>
      <c r="B3598" s="20">
        <v>45173</v>
      </c>
      <c r="C3598" s="10" t="s">
        <v>1397</v>
      </c>
      <c r="D3598" s="21">
        <v>2000</v>
      </c>
      <c r="E3598" s="10" t="s">
        <v>10</v>
      </c>
      <c r="F3598" s="10" t="s">
        <v>2309</v>
      </c>
      <c r="G3598" s="10" t="s">
        <v>12</v>
      </c>
      <c r="H3598" t="s">
        <v>17</v>
      </c>
      <c r="I3598" s="10" t="s">
        <v>14</v>
      </c>
      <c r="J3598" s="10" t="s">
        <v>941</v>
      </c>
    </row>
    <row r="3599" spans="1:10" x14ac:dyDescent="0.3">
      <c r="A3599" s="10">
        <v>223282</v>
      </c>
      <c r="B3599" s="20">
        <v>45173</v>
      </c>
      <c r="C3599" s="10" t="s">
        <v>1440</v>
      </c>
      <c r="D3599" s="21">
        <v>100000</v>
      </c>
      <c r="E3599" s="10" t="s">
        <v>48</v>
      </c>
      <c r="F3599" s="10" t="s">
        <v>2317</v>
      </c>
      <c r="G3599" s="10" t="s">
        <v>12</v>
      </c>
      <c r="H3599" t="s">
        <v>17</v>
      </c>
      <c r="I3599" s="10" t="s">
        <v>14</v>
      </c>
      <c r="J3599" s="10" t="s">
        <v>1435</v>
      </c>
    </row>
    <row r="3600" spans="1:10" x14ac:dyDescent="0.3">
      <c r="A3600" s="10">
        <v>223283</v>
      </c>
      <c r="B3600" s="20">
        <v>45173</v>
      </c>
      <c r="C3600" s="10" t="s">
        <v>1440</v>
      </c>
      <c r="D3600" s="21">
        <v>100000</v>
      </c>
      <c r="E3600" s="10" t="s">
        <v>48</v>
      </c>
      <c r="F3600" s="10" t="s">
        <v>2317</v>
      </c>
      <c r="G3600" s="10" t="s">
        <v>12</v>
      </c>
      <c r="H3600" t="s">
        <v>17</v>
      </c>
      <c r="I3600" s="10" t="s">
        <v>14</v>
      </c>
      <c r="J3600" s="10" t="s">
        <v>833</v>
      </c>
    </row>
    <row r="3601" spans="1:10" x14ac:dyDescent="0.3">
      <c r="A3601" s="10">
        <v>223291</v>
      </c>
      <c r="B3601" s="20">
        <v>45173</v>
      </c>
      <c r="C3601" s="10" t="s">
        <v>1522</v>
      </c>
      <c r="D3601" s="21">
        <v>5000</v>
      </c>
      <c r="E3601" s="10" t="s">
        <v>10</v>
      </c>
      <c r="F3601" s="10" t="s">
        <v>2308</v>
      </c>
      <c r="G3601" s="10" t="s">
        <v>12</v>
      </c>
      <c r="H3601" t="s">
        <v>17</v>
      </c>
      <c r="I3601" s="10" t="s">
        <v>14</v>
      </c>
      <c r="J3601" s="10" t="s">
        <v>42</v>
      </c>
    </row>
    <row r="3602" spans="1:10" x14ac:dyDescent="0.3">
      <c r="A3602" s="10">
        <v>223292</v>
      </c>
      <c r="B3602" s="20">
        <v>45173</v>
      </c>
      <c r="C3602" s="10" t="s">
        <v>1522</v>
      </c>
      <c r="D3602" s="21">
        <v>5000</v>
      </c>
      <c r="E3602" s="10" t="s">
        <v>10</v>
      </c>
      <c r="F3602" s="10" t="s">
        <v>2308</v>
      </c>
      <c r="G3602" s="10" t="s">
        <v>12</v>
      </c>
      <c r="H3602" t="s">
        <v>17</v>
      </c>
      <c r="I3602" s="10" t="s">
        <v>14</v>
      </c>
      <c r="J3602" s="10" t="s">
        <v>876</v>
      </c>
    </row>
    <row r="3603" spans="1:10" x14ac:dyDescent="0.3">
      <c r="A3603" s="10">
        <v>223293</v>
      </c>
      <c r="B3603" s="20">
        <v>45173</v>
      </c>
      <c r="C3603" s="10" t="s">
        <v>1528</v>
      </c>
      <c r="D3603" s="21">
        <v>5000</v>
      </c>
      <c r="E3603" s="10" t="s">
        <v>10</v>
      </c>
      <c r="F3603" s="10" t="s">
        <v>2308</v>
      </c>
      <c r="G3603" s="10" t="s">
        <v>12</v>
      </c>
      <c r="H3603" t="s">
        <v>17</v>
      </c>
      <c r="I3603" s="10" t="s">
        <v>14</v>
      </c>
      <c r="J3603" s="10" t="s">
        <v>876</v>
      </c>
    </row>
    <row r="3604" spans="1:10" x14ac:dyDescent="0.3">
      <c r="A3604" s="10">
        <v>223294</v>
      </c>
      <c r="B3604" s="20">
        <v>45173</v>
      </c>
      <c r="C3604" s="10" t="s">
        <v>1529</v>
      </c>
      <c r="D3604" s="21">
        <v>4000</v>
      </c>
      <c r="E3604" s="10" t="s">
        <v>10</v>
      </c>
      <c r="F3604" s="10" t="s">
        <v>2308</v>
      </c>
      <c r="G3604" s="10" t="s">
        <v>12</v>
      </c>
      <c r="H3604" t="s">
        <v>17</v>
      </c>
      <c r="I3604" s="10" t="s">
        <v>14</v>
      </c>
      <c r="J3604" s="10" t="s">
        <v>142</v>
      </c>
    </row>
    <row r="3605" spans="1:10" x14ac:dyDescent="0.3">
      <c r="A3605" s="10">
        <v>223308</v>
      </c>
      <c r="B3605" s="20">
        <v>45174</v>
      </c>
      <c r="C3605" s="10" t="s">
        <v>1099</v>
      </c>
      <c r="D3605" s="21">
        <v>10000</v>
      </c>
      <c r="E3605" s="10" t="s">
        <v>48</v>
      </c>
      <c r="F3605" s="10" t="s">
        <v>2318</v>
      </c>
      <c r="G3605" s="10" t="s">
        <v>12</v>
      </c>
      <c r="H3605" t="s">
        <v>17</v>
      </c>
      <c r="I3605" s="10" t="s">
        <v>14</v>
      </c>
      <c r="J3605" s="10" t="s">
        <v>938</v>
      </c>
    </row>
    <row r="3606" spans="1:10" x14ac:dyDescent="0.3">
      <c r="A3606" s="10">
        <v>223310</v>
      </c>
      <c r="B3606" s="20">
        <v>45174</v>
      </c>
      <c r="C3606" s="10" t="s">
        <v>1100</v>
      </c>
      <c r="D3606" s="21">
        <v>2000</v>
      </c>
      <c r="E3606" s="10" t="s">
        <v>10</v>
      </c>
      <c r="F3606" s="10" t="s">
        <v>2318</v>
      </c>
      <c r="G3606" s="10" t="s">
        <v>12</v>
      </c>
      <c r="H3606" t="s">
        <v>19</v>
      </c>
      <c r="I3606" s="10" t="s">
        <v>14</v>
      </c>
      <c r="J3606" s="10" t="s">
        <v>289</v>
      </c>
    </row>
    <row r="3607" spans="1:10" x14ac:dyDescent="0.3">
      <c r="A3607" s="10">
        <v>223312</v>
      </c>
      <c r="B3607" s="20">
        <v>45174</v>
      </c>
      <c r="C3607" s="10" t="s">
        <v>1173</v>
      </c>
      <c r="D3607" s="21">
        <v>2000</v>
      </c>
      <c r="E3607" s="10" t="s">
        <v>10</v>
      </c>
      <c r="F3607" s="10" t="s">
        <v>2329</v>
      </c>
      <c r="G3607" s="10" t="s">
        <v>12</v>
      </c>
      <c r="H3607" t="s">
        <v>17</v>
      </c>
      <c r="I3607" s="10" t="s">
        <v>14</v>
      </c>
      <c r="J3607" s="10" t="s">
        <v>1022</v>
      </c>
    </row>
    <row r="3608" spans="1:10" x14ac:dyDescent="0.3">
      <c r="A3608" s="10">
        <v>223307</v>
      </c>
      <c r="B3608" s="20">
        <v>45174</v>
      </c>
      <c r="C3608" s="10" t="s">
        <v>655</v>
      </c>
      <c r="D3608" s="21">
        <v>25000</v>
      </c>
      <c r="E3608" s="10" t="s">
        <v>48</v>
      </c>
      <c r="F3608" s="10" t="s">
        <v>2329</v>
      </c>
      <c r="G3608" s="10" t="s">
        <v>12</v>
      </c>
      <c r="H3608" t="s">
        <v>13</v>
      </c>
      <c r="I3608" s="10" t="s">
        <v>14</v>
      </c>
      <c r="J3608" s="10" t="s">
        <v>409</v>
      </c>
    </row>
    <row r="3609" spans="1:10" x14ac:dyDescent="0.3">
      <c r="A3609" s="10">
        <v>223314</v>
      </c>
      <c r="B3609" s="20">
        <v>45174</v>
      </c>
      <c r="C3609" s="10" t="s">
        <v>1234</v>
      </c>
      <c r="D3609" s="21">
        <v>5000</v>
      </c>
      <c r="E3609" s="10" t="s">
        <v>48</v>
      </c>
      <c r="F3609" s="10" t="s">
        <v>2311</v>
      </c>
      <c r="G3609" s="10" t="s">
        <v>12</v>
      </c>
      <c r="H3609" t="s">
        <v>17</v>
      </c>
      <c r="I3609" s="10" t="s">
        <v>14</v>
      </c>
      <c r="J3609" s="10" t="s">
        <v>1022</v>
      </c>
    </row>
    <row r="3610" spans="1:10" x14ac:dyDescent="0.3">
      <c r="A3610" s="10">
        <v>223302</v>
      </c>
      <c r="B3610" s="20">
        <v>45174</v>
      </c>
      <c r="C3610" s="10" t="s">
        <v>1399</v>
      </c>
      <c r="D3610" s="21">
        <v>2500</v>
      </c>
      <c r="E3610" s="10" t="s">
        <v>10</v>
      </c>
      <c r="F3610" s="10" t="s">
        <v>2309</v>
      </c>
      <c r="G3610" s="10" t="s">
        <v>12</v>
      </c>
      <c r="H3610" t="s">
        <v>17</v>
      </c>
      <c r="I3610" s="10" t="s">
        <v>14</v>
      </c>
      <c r="J3610" s="10" t="s">
        <v>27</v>
      </c>
    </row>
    <row r="3611" spans="1:10" x14ac:dyDescent="0.3">
      <c r="A3611" s="10">
        <v>223303</v>
      </c>
      <c r="B3611" s="20">
        <v>45174</v>
      </c>
      <c r="C3611" s="10" t="s">
        <v>1399</v>
      </c>
      <c r="D3611" s="21">
        <v>2500</v>
      </c>
      <c r="E3611" s="10" t="s">
        <v>10</v>
      </c>
      <c r="F3611" s="10" t="s">
        <v>2309</v>
      </c>
      <c r="G3611" s="10" t="s">
        <v>12</v>
      </c>
      <c r="H3611" t="s">
        <v>17</v>
      </c>
      <c r="I3611" s="10" t="s">
        <v>14</v>
      </c>
      <c r="J3611" s="10" t="s">
        <v>1304</v>
      </c>
    </row>
    <row r="3612" spans="1:10" x14ac:dyDescent="0.3">
      <c r="A3612" s="10">
        <v>223304</v>
      </c>
      <c r="B3612" s="20">
        <v>45174</v>
      </c>
      <c r="C3612" s="10" t="s">
        <v>1400</v>
      </c>
      <c r="D3612" s="21">
        <v>5000</v>
      </c>
      <c r="E3612" s="10" t="s">
        <v>10</v>
      </c>
      <c r="F3612" s="10" t="s">
        <v>2309</v>
      </c>
      <c r="G3612" s="10" t="s">
        <v>88</v>
      </c>
      <c r="H3612" t="s">
        <v>17</v>
      </c>
      <c r="I3612" s="10" t="s">
        <v>14</v>
      </c>
      <c r="J3612" s="10" t="s">
        <v>258</v>
      </c>
    </row>
    <row r="3613" spans="1:10" x14ac:dyDescent="0.3">
      <c r="A3613" s="10">
        <v>223305</v>
      </c>
      <c r="B3613" s="20">
        <v>45174</v>
      </c>
      <c r="C3613" s="10" t="s">
        <v>1400</v>
      </c>
      <c r="D3613" s="21">
        <v>5000</v>
      </c>
      <c r="E3613" s="10" t="s">
        <v>10</v>
      </c>
      <c r="F3613" s="10" t="s">
        <v>2309</v>
      </c>
      <c r="G3613" s="10" t="s">
        <v>88</v>
      </c>
      <c r="H3613" t="s">
        <v>17</v>
      </c>
      <c r="I3613" s="10" t="s">
        <v>14</v>
      </c>
      <c r="J3613" s="10" t="s">
        <v>409</v>
      </c>
    </row>
    <row r="3614" spans="1:10" x14ac:dyDescent="0.3">
      <c r="A3614" s="10">
        <v>223391</v>
      </c>
      <c r="B3614" s="20">
        <v>45175</v>
      </c>
      <c r="C3614" s="10" t="s">
        <v>158</v>
      </c>
      <c r="D3614" s="21">
        <v>5000</v>
      </c>
      <c r="E3614" s="10" t="s">
        <v>10</v>
      </c>
      <c r="F3614" s="10" t="s">
        <v>2307</v>
      </c>
      <c r="G3614" s="10" t="s">
        <v>12</v>
      </c>
      <c r="H3614" t="s">
        <v>17</v>
      </c>
      <c r="I3614" s="10" t="s">
        <v>14</v>
      </c>
      <c r="J3614" s="10" t="s">
        <v>1034</v>
      </c>
    </row>
    <row r="3615" spans="1:10" x14ac:dyDescent="0.3">
      <c r="A3615" s="10">
        <v>223392</v>
      </c>
      <c r="B3615" s="20">
        <v>45175</v>
      </c>
      <c r="C3615" s="10" t="s">
        <v>158</v>
      </c>
      <c r="D3615" s="21">
        <v>5000</v>
      </c>
      <c r="E3615" s="10" t="s">
        <v>10</v>
      </c>
      <c r="F3615" s="10" t="s">
        <v>2307</v>
      </c>
      <c r="G3615" s="10" t="s">
        <v>12</v>
      </c>
      <c r="H3615" t="s">
        <v>17</v>
      </c>
      <c r="I3615" s="10" t="s">
        <v>14</v>
      </c>
      <c r="J3615" s="10" t="s">
        <v>1035</v>
      </c>
    </row>
    <row r="3616" spans="1:10" x14ac:dyDescent="0.3">
      <c r="A3616" s="10">
        <v>223345</v>
      </c>
      <c r="B3616" s="20">
        <v>45175</v>
      </c>
      <c r="C3616" s="10" t="s">
        <v>1036</v>
      </c>
      <c r="D3616" s="21">
        <v>6000</v>
      </c>
      <c r="E3616" s="10" t="s">
        <v>10</v>
      </c>
      <c r="F3616" s="10" t="s">
        <v>2307</v>
      </c>
      <c r="G3616" s="10" t="s">
        <v>12</v>
      </c>
      <c r="H3616" t="s">
        <v>13</v>
      </c>
      <c r="I3616" s="10" t="s">
        <v>14</v>
      </c>
      <c r="J3616" s="10" t="s">
        <v>1022</v>
      </c>
    </row>
    <row r="3617" spans="1:10" x14ac:dyDescent="0.3">
      <c r="A3617" s="10">
        <v>223346</v>
      </c>
      <c r="B3617" s="20">
        <v>45175</v>
      </c>
      <c r="C3617" s="10" t="s">
        <v>1037</v>
      </c>
      <c r="D3617" s="21">
        <v>1000</v>
      </c>
      <c r="E3617" s="10" t="s">
        <v>10</v>
      </c>
      <c r="F3617" s="10" t="s">
        <v>2307</v>
      </c>
      <c r="G3617" s="10" t="s">
        <v>12</v>
      </c>
      <c r="H3617" t="s">
        <v>19</v>
      </c>
      <c r="I3617" s="10" t="s">
        <v>14</v>
      </c>
      <c r="J3617" s="10" t="s">
        <v>401</v>
      </c>
    </row>
    <row r="3618" spans="1:10" x14ac:dyDescent="0.3">
      <c r="A3618" s="10">
        <v>223347</v>
      </c>
      <c r="B3618" s="20">
        <v>45175</v>
      </c>
      <c r="C3618" s="10" t="s">
        <v>34</v>
      </c>
      <c r="D3618" s="21">
        <v>5000</v>
      </c>
      <c r="E3618" s="10" t="s">
        <v>10</v>
      </c>
      <c r="F3618" s="10" t="s">
        <v>2307</v>
      </c>
      <c r="G3618" s="10" t="s">
        <v>12</v>
      </c>
      <c r="H3618" t="s">
        <v>19</v>
      </c>
      <c r="I3618" s="10" t="s">
        <v>14</v>
      </c>
      <c r="J3618" s="10" t="s">
        <v>289</v>
      </c>
    </row>
    <row r="3619" spans="1:10" x14ac:dyDescent="0.3">
      <c r="A3619" s="10">
        <v>223348</v>
      </c>
      <c r="B3619" s="20">
        <v>45175</v>
      </c>
      <c r="C3619" s="10" t="s">
        <v>1038</v>
      </c>
      <c r="D3619" s="21">
        <v>2000</v>
      </c>
      <c r="E3619" s="10" t="s">
        <v>10</v>
      </c>
      <c r="F3619" s="10" t="s">
        <v>2307</v>
      </c>
      <c r="G3619" s="10" t="s">
        <v>12</v>
      </c>
      <c r="H3619" t="s">
        <v>19</v>
      </c>
      <c r="I3619" s="10" t="s">
        <v>14</v>
      </c>
      <c r="J3619" s="10" t="s">
        <v>401</v>
      </c>
    </row>
    <row r="3620" spans="1:10" x14ac:dyDescent="0.3">
      <c r="A3620" s="10">
        <v>223349</v>
      </c>
      <c r="B3620" s="20">
        <v>45175</v>
      </c>
      <c r="C3620" s="10" t="s">
        <v>989</v>
      </c>
      <c r="D3620" s="21">
        <v>3000</v>
      </c>
      <c r="E3620" s="10" t="s">
        <v>10</v>
      </c>
      <c r="F3620" s="10" t="s">
        <v>2307</v>
      </c>
      <c r="G3620" s="10" t="s">
        <v>12</v>
      </c>
      <c r="H3620" t="s">
        <v>13</v>
      </c>
      <c r="I3620" s="10" t="s">
        <v>14</v>
      </c>
      <c r="J3620" s="10" t="s">
        <v>250</v>
      </c>
    </row>
    <row r="3621" spans="1:10" x14ac:dyDescent="0.3">
      <c r="A3621" s="10">
        <v>223343</v>
      </c>
      <c r="B3621" s="20">
        <v>45175</v>
      </c>
      <c r="C3621" s="10" t="s">
        <v>1039</v>
      </c>
      <c r="D3621" s="21">
        <v>1000</v>
      </c>
      <c r="E3621" s="10" t="s">
        <v>10</v>
      </c>
      <c r="F3621" s="10" t="s">
        <v>2307</v>
      </c>
      <c r="G3621" s="10" t="s">
        <v>12</v>
      </c>
      <c r="H3621" t="s">
        <v>17</v>
      </c>
      <c r="I3621" s="10" t="s">
        <v>14</v>
      </c>
      <c r="J3621" s="10" t="s">
        <v>1040</v>
      </c>
    </row>
    <row r="3622" spans="1:10" x14ac:dyDescent="0.3">
      <c r="A3622" s="10">
        <v>223344</v>
      </c>
      <c r="B3622" s="20">
        <v>45175</v>
      </c>
      <c r="C3622" s="10" t="s">
        <v>1041</v>
      </c>
      <c r="D3622" s="21">
        <v>5000</v>
      </c>
      <c r="E3622" s="10" t="s">
        <v>48</v>
      </c>
      <c r="F3622" s="10" t="s">
        <v>2307</v>
      </c>
      <c r="G3622" s="10" t="s">
        <v>88</v>
      </c>
      <c r="H3622" t="s">
        <v>17</v>
      </c>
      <c r="I3622" s="10" t="s">
        <v>14</v>
      </c>
      <c r="J3622" s="10" t="s">
        <v>103</v>
      </c>
    </row>
    <row r="3623" spans="1:10" x14ac:dyDescent="0.3">
      <c r="A3623" s="10">
        <v>223330</v>
      </c>
      <c r="B3623" s="20">
        <v>45175</v>
      </c>
      <c r="C3623" s="10" t="s">
        <v>1098</v>
      </c>
      <c r="D3623" s="21">
        <v>5000</v>
      </c>
      <c r="E3623" s="10" t="s">
        <v>10</v>
      </c>
      <c r="F3623" s="10" t="s">
        <v>2318</v>
      </c>
      <c r="G3623" s="10" t="s">
        <v>12</v>
      </c>
      <c r="H3623" t="s">
        <v>17</v>
      </c>
      <c r="I3623" s="10" t="s">
        <v>14</v>
      </c>
      <c r="J3623" s="10" t="s">
        <v>355</v>
      </c>
    </row>
    <row r="3624" spans="1:10" x14ac:dyDescent="0.3">
      <c r="A3624" s="10">
        <v>223332</v>
      </c>
      <c r="B3624" s="20">
        <v>45175</v>
      </c>
      <c r="C3624" s="10" t="s">
        <v>1101</v>
      </c>
      <c r="D3624" s="21">
        <v>3000</v>
      </c>
      <c r="E3624" s="10" t="s">
        <v>10</v>
      </c>
      <c r="F3624" s="10" t="s">
        <v>2318</v>
      </c>
      <c r="G3624" s="10" t="s">
        <v>12</v>
      </c>
      <c r="H3624" t="s">
        <v>17</v>
      </c>
      <c r="I3624" s="10" t="s">
        <v>14</v>
      </c>
      <c r="J3624" s="10" t="s">
        <v>1102</v>
      </c>
    </row>
    <row r="3625" spans="1:10" x14ac:dyDescent="0.3">
      <c r="A3625" s="10">
        <v>223333</v>
      </c>
      <c r="B3625" s="20">
        <v>45175</v>
      </c>
      <c r="C3625" s="10" t="s">
        <v>1101</v>
      </c>
      <c r="D3625" s="21">
        <v>2000</v>
      </c>
      <c r="E3625" s="10" t="s">
        <v>10</v>
      </c>
      <c r="F3625" s="10" t="s">
        <v>2318</v>
      </c>
      <c r="G3625" s="10" t="s">
        <v>12</v>
      </c>
      <c r="H3625" t="s">
        <v>17</v>
      </c>
      <c r="I3625" s="10" t="s">
        <v>14</v>
      </c>
      <c r="J3625" s="10" t="s">
        <v>24</v>
      </c>
    </row>
    <row r="3626" spans="1:10" x14ac:dyDescent="0.3">
      <c r="A3626" s="10">
        <v>223328</v>
      </c>
      <c r="B3626" s="20">
        <v>45175</v>
      </c>
      <c r="C3626" s="10" t="s">
        <v>1198</v>
      </c>
      <c r="D3626" s="21">
        <v>1000</v>
      </c>
      <c r="E3626" s="10" t="s">
        <v>10</v>
      </c>
      <c r="F3626" s="10" t="s">
        <v>2329</v>
      </c>
      <c r="G3626" s="10" t="s">
        <v>12</v>
      </c>
      <c r="H3626" t="s">
        <v>17</v>
      </c>
      <c r="I3626" s="10" t="s">
        <v>14</v>
      </c>
      <c r="J3626" s="10" t="s">
        <v>222</v>
      </c>
    </row>
    <row r="3627" spans="1:10" x14ac:dyDescent="0.3">
      <c r="A3627" s="10">
        <v>223321</v>
      </c>
      <c r="B3627" s="20">
        <v>45175</v>
      </c>
      <c r="C3627" s="10" t="s">
        <v>512</v>
      </c>
      <c r="D3627" s="21">
        <v>26000</v>
      </c>
      <c r="E3627" s="10" t="s">
        <v>48</v>
      </c>
      <c r="F3627" s="10" t="s">
        <v>2311</v>
      </c>
      <c r="G3627" s="10" t="s">
        <v>12</v>
      </c>
      <c r="H3627" t="s">
        <v>13</v>
      </c>
      <c r="I3627" s="10" t="s">
        <v>14</v>
      </c>
      <c r="J3627" s="10" t="s">
        <v>503</v>
      </c>
    </row>
    <row r="3628" spans="1:10" x14ac:dyDescent="0.3">
      <c r="A3628" s="10">
        <v>223320</v>
      </c>
      <c r="B3628" s="20">
        <v>45175</v>
      </c>
      <c r="C3628" s="10" t="s">
        <v>1223</v>
      </c>
      <c r="D3628" s="21">
        <v>50000</v>
      </c>
      <c r="E3628" s="10" t="s">
        <v>48</v>
      </c>
      <c r="F3628" s="10" t="s">
        <v>2311</v>
      </c>
      <c r="G3628" s="10" t="s">
        <v>12</v>
      </c>
      <c r="H3628" t="s">
        <v>17</v>
      </c>
      <c r="I3628" s="10" t="s">
        <v>14</v>
      </c>
      <c r="J3628" s="10" t="s">
        <v>1022</v>
      </c>
    </row>
    <row r="3629" spans="1:10" x14ac:dyDescent="0.3">
      <c r="A3629" s="10">
        <v>223323</v>
      </c>
      <c r="B3629" s="20">
        <v>45175</v>
      </c>
      <c r="C3629" s="10" t="s">
        <v>1379</v>
      </c>
      <c r="D3629" s="21">
        <v>10000</v>
      </c>
      <c r="E3629" s="10" t="s">
        <v>48</v>
      </c>
      <c r="F3629" s="10" t="s">
        <v>2309</v>
      </c>
      <c r="G3629" s="10" t="s">
        <v>12</v>
      </c>
      <c r="H3629" t="s">
        <v>17</v>
      </c>
      <c r="I3629" s="10" t="s">
        <v>14</v>
      </c>
      <c r="J3629" s="10" t="s">
        <v>249</v>
      </c>
    </row>
    <row r="3630" spans="1:10" x14ac:dyDescent="0.3">
      <c r="A3630" s="10">
        <v>223324</v>
      </c>
      <c r="B3630" s="20">
        <v>45175</v>
      </c>
      <c r="C3630" s="10" t="s">
        <v>727</v>
      </c>
      <c r="D3630" s="21">
        <v>40000</v>
      </c>
      <c r="E3630" s="10" t="s">
        <v>10</v>
      </c>
      <c r="F3630" s="10" t="s">
        <v>2309</v>
      </c>
      <c r="G3630" s="10" t="s">
        <v>12</v>
      </c>
      <c r="H3630" t="s">
        <v>13</v>
      </c>
      <c r="I3630" s="10" t="s">
        <v>14</v>
      </c>
      <c r="J3630" s="10" t="s">
        <v>646</v>
      </c>
    </row>
    <row r="3631" spans="1:10" x14ac:dyDescent="0.3">
      <c r="A3631" s="10">
        <v>223325</v>
      </c>
      <c r="B3631" s="20">
        <v>45175</v>
      </c>
      <c r="C3631" s="10" t="s">
        <v>715</v>
      </c>
      <c r="D3631" s="21">
        <v>50000</v>
      </c>
      <c r="E3631" s="10" t="s">
        <v>48</v>
      </c>
      <c r="F3631" s="10" t="s">
        <v>2309</v>
      </c>
      <c r="G3631" s="10" t="s">
        <v>12</v>
      </c>
      <c r="H3631" t="s">
        <v>17</v>
      </c>
      <c r="I3631" s="10" t="s">
        <v>14</v>
      </c>
      <c r="J3631" s="10" t="s">
        <v>1398</v>
      </c>
    </row>
    <row r="3632" spans="1:10" x14ac:dyDescent="0.3">
      <c r="A3632" s="10">
        <v>223326</v>
      </c>
      <c r="B3632" s="20">
        <v>45175</v>
      </c>
      <c r="C3632" s="10" t="s">
        <v>715</v>
      </c>
      <c r="D3632" s="21">
        <v>50000</v>
      </c>
      <c r="E3632" s="10" t="s">
        <v>48</v>
      </c>
      <c r="F3632" s="10" t="s">
        <v>2309</v>
      </c>
      <c r="G3632" s="10" t="s">
        <v>12</v>
      </c>
      <c r="H3632" t="s">
        <v>17</v>
      </c>
      <c r="I3632" s="10" t="s">
        <v>14</v>
      </c>
      <c r="J3632" s="10" t="s">
        <v>972</v>
      </c>
    </row>
    <row r="3633" spans="1:10" x14ac:dyDescent="0.3">
      <c r="A3633" s="10">
        <v>223322</v>
      </c>
      <c r="B3633" s="20">
        <v>45175</v>
      </c>
      <c r="C3633" s="10" t="s">
        <v>1379</v>
      </c>
      <c r="D3633" s="21">
        <v>10000</v>
      </c>
      <c r="E3633" s="10" t="s">
        <v>48</v>
      </c>
      <c r="F3633" s="10" t="s">
        <v>2309</v>
      </c>
      <c r="G3633" s="10" t="s">
        <v>12</v>
      </c>
      <c r="H3633" t="s">
        <v>17</v>
      </c>
      <c r="I3633" s="10" t="s">
        <v>14</v>
      </c>
      <c r="J3633" s="10" t="s">
        <v>84</v>
      </c>
    </row>
    <row r="3634" spans="1:10" x14ac:dyDescent="0.3">
      <c r="A3634" s="10">
        <v>223329</v>
      </c>
      <c r="B3634" s="20">
        <v>45175</v>
      </c>
      <c r="C3634" s="10" t="s">
        <v>715</v>
      </c>
      <c r="D3634" s="21">
        <v>50000</v>
      </c>
      <c r="E3634" s="10" t="s">
        <v>48</v>
      </c>
      <c r="F3634" s="10" t="s">
        <v>2309</v>
      </c>
      <c r="G3634" s="10" t="s">
        <v>12</v>
      </c>
      <c r="H3634" t="s">
        <v>17</v>
      </c>
      <c r="I3634" s="10" t="s">
        <v>14</v>
      </c>
      <c r="J3634" s="10" t="s">
        <v>84</v>
      </c>
    </row>
    <row r="3635" spans="1:10" x14ac:dyDescent="0.3">
      <c r="A3635" s="10">
        <v>223331</v>
      </c>
      <c r="B3635" s="20">
        <v>45175</v>
      </c>
      <c r="C3635" s="10" t="s">
        <v>1369</v>
      </c>
      <c r="D3635" s="21">
        <v>50000</v>
      </c>
      <c r="E3635" s="10" t="s">
        <v>48</v>
      </c>
      <c r="F3635" s="10" t="s">
        <v>2309</v>
      </c>
      <c r="G3635" s="10" t="s">
        <v>12</v>
      </c>
      <c r="H3635" t="s">
        <v>17</v>
      </c>
      <c r="I3635" s="10" t="s">
        <v>14</v>
      </c>
      <c r="J3635" s="10" t="s">
        <v>972</v>
      </c>
    </row>
    <row r="3636" spans="1:10" x14ac:dyDescent="0.3">
      <c r="A3636" s="10">
        <v>223327</v>
      </c>
      <c r="B3636" s="20">
        <v>45175</v>
      </c>
      <c r="C3636" s="10" t="s">
        <v>715</v>
      </c>
      <c r="D3636" s="21">
        <v>50000</v>
      </c>
      <c r="E3636" s="10" t="s">
        <v>48</v>
      </c>
      <c r="F3636" s="10" t="s">
        <v>2309</v>
      </c>
      <c r="G3636" s="10" t="s">
        <v>12</v>
      </c>
      <c r="H3636" t="s">
        <v>17</v>
      </c>
      <c r="I3636" s="10" t="s">
        <v>14</v>
      </c>
      <c r="J3636" s="10" t="s">
        <v>149</v>
      </c>
    </row>
    <row r="3637" spans="1:10" x14ac:dyDescent="0.3">
      <c r="A3637" s="10">
        <v>223315</v>
      </c>
      <c r="B3637" s="20">
        <v>45175</v>
      </c>
      <c r="C3637" s="10" t="s">
        <v>1530</v>
      </c>
      <c r="D3637" s="21">
        <v>61000</v>
      </c>
      <c r="E3637" s="10" t="s">
        <v>48</v>
      </c>
      <c r="F3637" s="10" t="s">
        <v>2308</v>
      </c>
      <c r="G3637" s="10" t="s">
        <v>12</v>
      </c>
      <c r="H3637" t="s">
        <v>17</v>
      </c>
      <c r="I3637" s="10" t="s">
        <v>14</v>
      </c>
      <c r="J3637" s="10" t="s">
        <v>1520</v>
      </c>
    </row>
    <row r="3638" spans="1:10" x14ac:dyDescent="0.3">
      <c r="A3638" s="10">
        <v>223316</v>
      </c>
      <c r="B3638" s="20">
        <v>45175</v>
      </c>
      <c r="C3638" s="10" t="s">
        <v>1531</v>
      </c>
      <c r="D3638" s="21">
        <v>5000</v>
      </c>
      <c r="E3638" s="10" t="s">
        <v>10</v>
      </c>
      <c r="F3638" s="10" t="s">
        <v>2308</v>
      </c>
      <c r="G3638" s="10" t="s">
        <v>12</v>
      </c>
      <c r="H3638" t="s">
        <v>17</v>
      </c>
      <c r="I3638" s="10" t="s">
        <v>14</v>
      </c>
      <c r="J3638" s="10" t="s">
        <v>884</v>
      </c>
    </row>
    <row r="3639" spans="1:10" x14ac:dyDescent="0.3">
      <c r="A3639" s="10">
        <v>223317</v>
      </c>
      <c r="B3639" s="20">
        <v>45175</v>
      </c>
      <c r="C3639" s="10" t="s">
        <v>1531</v>
      </c>
      <c r="D3639" s="21">
        <v>5000</v>
      </c>
      <c r="E3639" s="10" t="s">
        <v>10</v>
      </c>
      <c r="F3639" s="10" t="s">
        <v>2308</v>
      </c>
      <c r="G3639" s="10" t="s">
        <v>12</v>
      </c>
      <c r="H3639" t="s">
        <v>17</v>
      </c>
      <c r="I3639" s="10" t="s">
        <v>14</v>
      </c>
      <c r="J3639" s="10" t="s">
        <v>876</v>
      </c>
    </row>
    <row r="3640" spans="1:10" x14ac:dyDescent="0.3">
      <c r="A3640" s="10">
        <v>223318</v>
      </c>
      <c r="B3640" s="20">
        <v>45175</v>
      </c>
      <c r="C3640" s="10" t="s">
        <v>1531</v>
      </c>
      <c r="D3640" s="21">
        <v>5000</v>
      </c>
      <c r="E3640" s="10" t="s">
        <v>10</v>
      </c>
      <c r="F3640" s="10" t="s">
        <v>2308</v>
      </c>
      <c r="G3640" s="10" t="s">
        <v>12</v>
      </c>
      <c r="H3640" t="s">
        <v>17</v>
      </c>
      <c r="I3640" s="10" t="s">
        <v>14</v>
      </c>
      <c r="J3640" s="10" t="s">
        <v>42</v>
      </c>
    </row>
    <row r="3641" spans="1:10" x14ac:dyDescent="0.3">
      <c r="A3641" s="10">
        <v>223319</v>
      </c>
      <c r="B3641" s="20">
        <v>45175</v>
      </c>
      <c r="C3641" s="10" t="s">
        <v>1531</v>
      </c>
      <c r="D3641" s="21">
        <v>5000</v>
      </c>
      <c r="E3641" s="10" t="s">
        <v>10</v>
      </c>
      <c r="F3641" s="10" t="s">
        <v>2308</v>
      </c>
      <c r="G3641" s="10" t="s">
        <v>12</v>
      </c>
      <c r="H3641" t="s">
        <v>17</v>
      </c>
      <c r="I3641" s="10" t="s">
        <v>14</v>
      </c>
      <c r="J3641" s="10" t="s">
        <v>250</v>
      </c>
    </row>
    <row r="3642" spans="1:10" x14ac:dyDescent="0.3">
      <c r="A3642" s="10">
        <v>223342</v>
      </c>
      <c r="B3642" s="20">
        <v>45176</v>
      </c>
      <c r="C3642" s="10" t="s">
        <v>1042</v>
      </c>
      <c r="D3642" s="21">
        <v>2500</v>
      </c>
      <c r="E3642" s="10" t="s">
        <v>10</v>
      </c>
      <c r="F3642" s="10" t="s">
        <v>2307</v>
      </c>
      <c r="G3642" s="10" t="s">
        <v>88</v>
      </c>
      <c r="H3642" t="s">
        <v>17</v>
      </c>
      <c r="I3642" s="10" t="s">
        <v>14</v>
      </c>
      <c r="J3642" s="10" t="s">
        <v>976</v>
      </c>
    </row>
    <row r="3643" spans="1:10" x14ac:dyDescent="0.3">
      <c r="A3643" s="10">
        <v>223350</v>
      </c>
      <c r="B3643" s="20">
        <v>45176</v>
      </c>
      <c r="C3643" s="10" t="s">
        <v>1043</v>
      </c>
      <c r="D3643" s="21">
        <v>5000</v>
      </c>
      <c r="E3643" s="10" t="s">
        <v>10</v>
      </c>
      <c r="F3643" s="10" t="s">
        <v>2307</v>
      </c>
      <c r="G3643" s="10" t="s">
        <v>12</v>
      </c>
      <c r="H3643" t="s">
        <v>13</v>
      </c>
      <c r="I3643" s="10" t="s">
        <v>14</v>
      </c>
      <c r="J3643" s="10" t="s">
        <v>42</v>
      </c>
    </row>
    <row r="3644" spans="1:10" x14ac:dyDescent="0.3">
      <c r="A3644" s="10">
        <v>223339</v>
      </c>
      <c r="B3644" s="20">
        <v>45176</v>
      </c>
      <c r="C3644" s="10" t="s">
        <v>1092</v>
      </c>
      <c r="D3644" s="21">
        <v>1000</v>
      </c>
      <c r="E3644" s="10" t="s">
        <v>10</v>
      </c>
      <c r="F3644" s="10" t="s">
        <v>2318</v>
      </c>
      <c r="G3644" s="10" t="s">
        <v>88</v>
      </c>
      <c r="H3644" t="s">
        <v>17</v>
      </c>
      <c r="I3644" s="10" t="s">
        <v>14</v>
      </c>
      <c r="J3644" s="10" t="s">
        <v>971</v>
      </c>
    </row>
    <row r="3645" spans="1:10" x14ac:dyDescent="0.3">
      <c r="A3645" s="10">
        <v>223357</v>
      </c>
      <c r="B3645" s="20">
        <v>45176</v>
      </c>
      <c r="C3645" s="10" t="s">
        <v>1095</v>
      </c>
      <c r="D3645" s="21">
        <v>1000</v>
      </c>
      <c r="E3645" s="10" t="s">
        <v>10</v>
      </c>
      <c r="F3645" s="10" t="s">
        <v>2318</v>
      </c>
      <c r="G3645" s="10" t="s">
        <v>12</v>
      </c>
      <c r="H3645" t="s">
        <v>13</v>
      </c>
      <c r="I3645" s="10" t="s">
        <v>14</v>
      </c>
      <c r="J3645" s="10" t="s">
        <v>971</v>
      </c>
    </row>
    <row r="3646" spans="1:10" x14ac:dyDescent="0.3">
      <c r="A3646" s="10">
        <v>223356</v>
      </c>
      <c r="B3646" s="20">
        <v>45176</v>
      </c>
      <c r="C3646" s="10" t="s">
        <v>1096</v>
      </c>
      <c r="D3646" s="21">
        <v>1000</v>
      </c>
      <c r="E3646" s="10" t="s">
        <v>10</v>
      </c>
      <c r="F3646" s="10" t="s">
        <v>2318</v>
      </c>
      <c r="G3646" s="10" t="s">
        <v>12</v>
      </c>
      <c r="H3646" t="s">
        <v>19</v>
      </c>
      <c r="I3646" s="10" t="s">
        <v>14</v>
      </c>
      <c r="J3646" s="10" t="s">
        <v>237</v>
      </c>
    </row>
    <row r="3647" spans="1:10" x14ac:dyDescent="0.3">
      <c r="A3647" s="10">
        <v>223338</v>
      </c>
      <c r="B3647" s="20">
        <v>45176</v>
      </c>
      <c r="C3647" s="10" t="s">
        <v>1097</v>
      </c>
      <c r="D3647" s="21">
        <v>2500</v>
      </c>
      <c r="E3647" s="10" t="s">
        <v>10</v>
      </c>
      <c r="F3647" s="10" t="s">
        <v>2318</v>
      </c>
      <c r="G3647" s="10" t="s">
        <v>88</v>
      </c>
      <c r="H3647" t="s">
        <v>17</v>
      </c>
      <c r="I3647" s="10" t="s">
        <v>14</v>
      </c>
      <c r="J3647" s="10" t="s">
        <v>177</v>
      </c>
    </row>
    <row r="3648" spans="1:10" x14ac:dyDescent="0.3">
      <c r="A3648" s="10">
        <v>223337</v>
      </c>
      <c r="B3648" s="20">
        <v>45176</v>
      </c>
      <c r="C3648" s="10" t="s">
        <v>1097</v>
      </c>
      <c r="D3648" s="21">
        <v>2500</v>
      </c>
      <c r="E3648" s="10" t="s">
        <v>10</v>
      </c>
      <c r="F3648" s="10" t="s">
        <v>2318</v>
      </c>
      <c r="G3648" s="10" t="s">
        <v>88</v>
      </c>
      <c r="H3648" t="s">
        <v>17</v>
      </c>
      <c r="I3648" s="10" t="s">
        <v>14</v>
      </c>
      <c r="J3648" s="10" t="s">
        <v>24</v>
      </c>
    </row>
    <row r="3649" spans="1:10" x14ac:dyDescent="0.3">
      <c r="A3649" s="10">
        <v>223336</v>
      </c>
      <c r="B3649" s="20">
        <v>45176</v>
      </c>
      <c r="C3649" s="10" t="s">
        <v>1231</v>
      </c>
      <c r="D3649" s="21">
        <v>5000</v>
      </c>
      <c r="E3649" s="10" t="s">
        <v>10</v>
      </c>
      <c r="F3649" s="10" t="s">
        <v>2311</v>
      </c>
      <c r="G3649" s="10" t="s">
        <v>12</v>
      </c>
      <c r="H3649" t="s">
        <v>17</v>
      </c>
      <c r="I3649" s="10" t="s">
        <v>14</v>
      </c>
      <c r="J3649" s="10" t="s">
        <v>473</v>
      </c>
    </row>
    <row r="3650" spans="1:10" x14ac:dyDescent="0.3">
      <c r="A3650" s="10">
        <v>223358</v>
      </c>
      <c r="B3650" s="20">
        <v>45176</v>
      </c>
      <c r="C3650" s="10" t="s">
        <v>1129</v>
      </c>
      <c r="D3650" s="21">
        <v>5000</v>
      </c>
      <c r="E3650" s="10" t="s">
        <v>10</v>
      </c>
      <c r="F3650" s="10" t="s">
        <v>2311</v>
      </c>
      <c r="G3650" s="10" t="s">
        <v>12</v>
      </c>
      <c r="H3650" t="s">
        <v>17</v>
      </c>
      <c r="I3650" s="10" t="s">
        <v>14</v>
      </c>
      <c r="J3650" s="10" t="s">
        <v>503</v>
      </c>
    </row>
    <row r="3651" spans="1:10" x14ac:dyDescent="0.3">
      <c r="A3651" s="10">
        <v>223334</v>
      </c>
      <c r="B3651" s="20">
        <v>45176</v>
      </c>
      <c r="C3651" s="10" t="s">
        <v>1231</v>
      </c>
      <c r="D3651" s="21">
        <v>2000</v>
      </c>
      <c r="E3651" s="10" t="s">
        <v>10</v>
      </c>
      <c r="F3651" s="10" t="s">
        <v>2311</v>
      </c>
      <c r="G3651" s="10" t="s">
        <v>12</v>
      </c>
      <c r="H3651" t="s">
        <v>17</v>
      </c>
      <c r="I3651" s="10" t="s">
        <v>14</v>
      </c>
      <c r="J3651" s="10" t="s">
        <v>1232</v>
      </c>
    </row>
    <row r="3652" spans="1:10" x14ac:dyDescent="0.3">
      <c r="A3652" s="10">
        <v>223444</v>
      </c>
      <c r="B3652" s="20">
        <v>45176</v>
      </c>
      <c r="C3652" s="10" t="s">
        <v>804</v>
      </c>
      <c r="D3652" s="21">
        <v>5000</v>
      </c>
      <c r="E3652" s="10" t="s">
        <v>10</v>
      </c>
      <c r="F3652" s="10" t="s">
        <v>2309</v>
      </c>
      <c r="G3652" s="10" t="s">
        <v>12</v>
      </c>
      <c r="H3652" t="s">
        <v>17</v>
      </c>
      <c r="I3652" s="10" t="s">
        <v>14</v>
      </c>
      <c r="J3652" s="10" t="s">
        <v>84</v>
      </c>
    </row>
    <row r="3653" spans="1:10" x14ac:dyDescent="0.3">
      <c r="A3653" s="10">
        <v>223341</v>
      </c>
      <c r="B3653" s="20">
        <v>45176</v>
      </c>
      <c r="C3653" s="10" t="s">
        <v>1401</v>
      </c>
      <c r="D3653" s="21">
        <v>3000</v>
      </c>
      <c r="E3653" s="10" t="s">
        <v>10</v>
      </c>
      <c r="F3653" s="10" t="s">
        <v>2309</v>
      </c>
      <c r="G3653" s="10" t="s">
        <v>12</v>
      </c>
      <c r="H3653" t="s">
        <v>19</v>
      </c>
      <c r="I3653" s="10" t="s">
        <v>14</v>
      </c>
      <c r="J3653" s="10" t="s">
        <v>646</v>
      </c>
    </row>
    <row r="3654" spans="1:10" x14ac:dyDescent="0.3">
      <c r="A3654" s="10">
        <v>223443</v>
      </c>
      <c r="B3654" s="20">
        <v>45176</v>
      </c>
      <c r="C3654" s="10" t="s">
        <v>804</v>
      </c>
      <c r="D3654" s="21">
        <v>5000</v>
      </c>
      <c r="E3654" s="10" t="s">
        <v>10</v>
      </c>
      <c r="F3654" s="10" t="s">
        <v>2309</v>
      </c>
      <c r="G3654" s="10" t="s">
        <v>12</v>
      </c>
      <c r="H3654" t="s">
        <v>17</v>
      </c>
      <c r="I3654" s="10" t="s">
        <v>14</v>
      </c>
      <c r="J3654" s="10" t="s">
        <v>972</v>
      </c>
    </row>
    <row r="3655" spans="1:10" x14ac:dyDescent="0.3">
      <c r="A3655" s="10">
        <v>223340</v>
      </c>
      <c r="B3655" s="20">
        <v>45176</v>
      </c>
      <c r="C3655" s="10" t="s">
        <v>1403</v>
      </c>
      <c r="D3655" s="21">
        <v>2000</v>
      </c>
      <c r="E3655" s="10" t="s">
        <v>10</v>
      </c>
      <c r="F3655" s="10" t="s">
        <v>2309</v>
      </c>
      <c r="G3655" s="10" t="s">
        <v>12</v>
      </c>
      <c r="H3655" t="s">
        <v>17</v>
      </c>
      <c r="I3655" s="10" t="s">
        <v>14</v>
      </c>
      <c r="J3655" s="10" t="s">
        <v>972</v>
      </c>
    </row>
    <row r="3656" spans="1:10" x14ac:dyDescent="0.3">
      <c r="A3656" s="10">
        <v>223354</v>
      </c>
      <c r="B3656" s="20">
        <v>45176</v>
      </c>
      <c r="C3656" s="10" t="s">
        <v>1444</v>
      </c>
      <c r="D3656" s="21">
        <v>2000</v>
      </c>
      <c r="E3656" s="10" t="s">
        <v>10</v>
      </c>
      <c r="F3656" s="10" t="s">
        <v>2317</v>
      </c>
      <c r="G3656" s="10" t="s">
        <v>88</v>
      </c>
      <c r="H3656" t="s">
        <v>17</v>
      </c>
      <c r="I3656" s="10" t="s">
        <v>14</v>
      </c>
      <c r="J3656" s="10" t="s">
        <v>814</v>
      </c>
    </row>
    <row r="3657" spans="1:10" x14ac:dyDescent="0.3">
      <c r="A3657" s="10">
        <v>223355</v>
      </c>
      <c r="B3657" s="20">
        <v>45176</v>
      </c>
      <c r="C3657" s="10" t="s">
        <v>1444</v>
      </c>
      <c r="D3657" s="21">
        <v>2000</v>
      </c>
      <c r="E3657" s="10" t="s">
        <v>10</v>
      </c>
      <c r="F3657" s="10" t="s">
        <v>2317</v>
      </c>
      <c r="G3657" s="10" t="s">
        <v>88</v>
      </c>
      <c r="H3657" t="s">
        <v>17</v>
      </c>
      <c r="I3657" s="10" t="s">
        <v>14</v>
      </c>
      <c r="J3657" s="10" t="s">
        <v>246</v>
      </c>
    </row>
    <row r="3658" spans="1:10" x14ac:dyDescent="0.3">
      <c r="A3658" s="10">
        <v>223335</v>
      </c>
      <c r="B3658" s="20">
        <v>45176</v>
      </c>
      <c r="C3658" s="10" t="s">
        <v>1439</v>
      </c>
      <c r="D3658" s="21">
        <v>100000</v>
      </c>
      <c r="E3658" s="10" t="s">
        <v>48</v>
      </c>
      <c r="F3658" s="10" t="s">
        <v>2317</v>
      </c>
      <c r="G3658" s="10" t="s">
        <v>88</v>
      </c>
      <c r="H3658" t="s">
        <v>17</v>
      </c>
      <c r="I3658" s="10" t="s">
        <v>14</v>
      </c>
      <c r="J3658" s="10" t="s">
        <v>814</v>
      </c>
    </row>
    <row r="3659" spans="1:10" x14ac:dyDescent="0.3">
      <c r="A3659" s="10">
        <v>223351</v>
      </c>
      <c r="B3659" s="20">
        <v>45176</v>
      </c>
      <c r="C3659" s="10" t="s">
        <v>819</v>
      </c>
      <c r="D3659" s="21">
        <v>150000</v>
      </c>
      <c r="E3659" s="10" t="s">
        <v>48</v>
      </c>
      <c r="F3659" s="10" t="s">
        <v>2317</v>
      </c>
      <c r="G3659" s="10" t="s">
        <v>12</v>
      </c>
      <c r="H3659" t="s">
        <v>17</v>
      </c>
      <c r="I3659" s="10" t="s">
        <v>14</v>
      </c>
      <c r="J3659" s="10" t="s">
        <v>814</v>
      </c>
    </row>
    <row r="3660" spans="1:10" x14ac:dyDescent="0.3">
      <c r="A3660" s="10">
        <v>223352</v>
      </c>
      <c r="B3660" s="20">
        <v>45176</v>
      </c>
      <c r="C3660" s="10" t="s">
        <v>819</v>
      </c>
      <c r="D3660" s="21">
        <v>150000</v>
      </c>
      <c r="E3660" s="10" t="s">
        <v>48</v>
      </c>
      <c r="F3660" s="10" t="s">
        <v>2317</v>
      </c>
      <c r="G3660" s="10" t="s">
        <v>12</v>
      </c>
      <c r="H3660" t="s">
        <v>17</v>
      </c>
      <c r="I3660" s="10" t="s">
        <v>14</v>
      </c>
      <c r="J3660" s="10" t="s">
        <v>1445</v>
      </c>
    </row>
    <row r="3661" spans="1:10" x14ac:dyDescent="0.3">
      <c r="A3661" s="10">
        <v>223353</v>
      </c>
      <c r="B3661" s="20">
        <v>45176</v>
      </c>
      <c r="C3661" s="10" t="s">
        <v>1439</v>
      </c>
      <c r="D3661" s="21">
        <v>100000</v>
      </c>
      <c r="E3661" s="10" t="s">
        <v>48</v>
      </c>
      <c r="F3661" s="10" t="s">
        <v>2317</v>
      </c>
      <c r="G3661" s="10" t="s">
        <v>88</v>
      </c>
      <c r="H3661" t="s">
        <v>17</v>
      </c>
      <c r="I3661" s="10" t="s">
        <v>14</v>
      </c>
      <c r="J3661" s="10" t="s">
        <v>1441</v>
      </c>
    </row>
    <row r="3662" spans="1:10" x14ac:dyDescent="0.3">
      <c r="A3662" s="10">
        <v>223360</v>
      </c>
      <c r="B3662" s="20">
        <v>45177</v>
      </c>
      <c r="C3662" s="10" t="s">
        <v>1442</v>
      </c>
      <c r="D3662" s="21">
        <v>10000</v>
      </c>
      <c r="E3662" s="10" t="s">
        <v>48</v>
      </c>
      <c r="F3662" s="10" t="s">
        <v>2317</v>
      </c>
      <c r="G3662" s="10" t="s">
        <v>12</v>
      </c>
      <c r="H3662" t="s">
        <v>17</v>
      </c>
      <c r="I3662" s="10" t="s">
        <v>14</v>
      </c>
      <c r="J3662" s="10" t="s">
        <v>814</v>
      </c>
    </row>
    <row r="3663" spans="1:10" x14ac:dyDescent="0.3">
      <c r="A3663" s="10">
        <v>223361</v>
      </c>
      <c r="B3663" s="20">
        <v>45177</v>
      </c>
      <c r="C3663" s="10" t="s">
        <v>1442</v>
      </c>
      <c r="D3663" s="21">
        <v>30000</v>
      </c>
      <c r="E3663" s="10" t="s">
        <v>48</v>
      </c>
      <c r="F3663" s="10" t="s">
        <v>2317</v>
      </c>
      <c r="G3663" s="10" t="s">
        <v>12</v>
      </c>
      <c r="H3663" t="s">
        <v>17</v>
      </c>
      <c r="I3663" s="10" t="s">
        <v>14</v>
      </c>
      <c r="J3663" s="10" t="s">
        <v>1435</v>
      </c>
    </row>
    <row r="3664" spans="1:10" x14ac:dyDescent="0.3">
      <c r="A3664" s="10">
        <v>223359</v>
      </c>
      <c r="B3664" s="20">
        <v>45177</v>
      </c>
      <c r="C3664" s="10" t="s">
        <v>1443</v>
      </c>
      <c r="D3664" s="21">
        <v>10000</v>
      </c>
      <c r="E3664" s="10" t="s">
        <v>48</v>
      </c>
      <c r="F3664" s="10" t="s">
        <v>2317</v>
      </c>
      <c r="G3664" s="10" t="s">
        <v>12</v>
      </c>
      <c r="H3664" t="s">
        <v>17</v>
      </c>
      <c r="I3664" s="10" t="s">
        <v>14</v>
      </c>
      <c r="J3664" s="10" t="s">
        <v>814</v>
      </c>
    </row>
    <row r="3665" spans="1:10" x14ac:dyDescent="0.3">
      <c r="A3665" s="10">
        <v>223362</v>
      </c>
      <c r="B3665" s="20">
        <v>45180</v>
      </c>
      <c r="C3665" s="10" t="s">
        <v>1044</v>
      </c>
      <c r="D3665" s="21">
        <v>2000</v>
      </c>
      <c r="E3665" s="10" t="s">
        <v>10</v>
      </c>
      <c r="F3665" s="10" t="s">
        <v>2307</v>
      </c>
      <c r="G3665" s="10" t="s">
        <v>12</v>
      </c>
      <c r="H3665" t="s">
        <v>17</v>
      </c>
      <c r="I3665" s="10" t="s">
        <v>14</v>
      </c>
      <c r="J3665" s="10" t="s">
        <v>42</v>
      </c>
    </row>
    <row r="3666" spans="1:10" x14ac:dyDescent="0.3">
      <c r="A3666" s="10">
        <v>223366</v>
      </c>
      <c r="B3666" s="20">
        <v>45180</v>
      </c>
      <c r="C3666" s="10" t="s">
        <v>1091</v>
      </c>
      <c r="D3666" s="21">
        <v>3000</v>
      </c>
      <c r="E3666" s="10" t="s">
        <v>10</v>
      </c>
      <c r="F3666" s="10" t="s">
        <v>2318</v>
      </c>
      <c r="G3666" s="10" t="s">
        <v>12</v>
      </c>
      <c r="H3666" t="s">
        <v>17</v>
      </c>
      <c r="I3666" s="10" t="s">
        <v>14</v>
      </c>
      <c r="J3666" s="10" t="s">
        <v>177</v>
      </c>
    </row>
    <row r="3667" spans="1:10" x14ac:dyDescent="0.3">
      <c r="A3667" s="10">
        <v>223367</v>
      </c>
      <c r="B3667" s="20">
        <v>45180</v>
      </c>
      <c r="C3667" s="10" t="s">
        <v>386</v>
      </c>
      <c r="D3667" s="21">
        <v>5000</v>
      </c>
      <c r="E3667" s="10" t="s">
        <v>10</v>
      </c>
      <c r="F3667" s="10" t="s">
        <v>2318</v>
      </c>
      <c r="G3667" s="10" t="s">
        <v>12</v>
      </c>
      <c r="H3667" t="s">
        <v>17</v>
      </c>
      <c r="I3667" s="10" t="s">
        <v>14</v>
      </c>
      <c r="J3667" s="10" t="s">
        <v>24</v>
      </c>
    </row>
    <row r="3668" spans="1:10" x14ac:dyDescent="0.3">
      <c r="A3668" s="10">
        <v>223368</v>
      </c>
      <c r="B3668" s="20">
        <v>45180</v>
      </c>
      <c r="C3668" s="10" t="s">
        <v>386</v>
      </c>
      <c r="D3668" s="21">
        <v>10000</v>
      </c>
      <c r="E3668" s="10" t="s">
        <v>10</v>
      </c>
      <c r="F3668" s="10" t="s">
        <v>2318</v>
      </c>
      <c r="G3668" s="10" t="s">
        <v>12</v>
      </c>
      <c r="H3668" t="s">
        <v>17</v>
      </c>
      <c r="I3668" s="10" t="s">
        <v>14</v>
      </c>
      <c r="J3668" s="10" t="s">
        <v>85</v>
      </c>
    </row>
    <row r="3669" spans="1:10" x14ac:dyDescent="0.3">
      <c r="A3669" s="10">
        <v>223375</v>
      </c>
      <c r="B3669" s="20">
        <v>45180</v>
      </c>
      <c r="C3669" s="10" t="s">
        <v>1093</v>
      </c>
      <c r="D3669" s="21">
        <v>3000</v>
      </c>
      <c r="E3669" s="10" t="s">
        <v>10</v>
      </c>
      <c r="F3669" s="10" t="s">
        <v>2318</v>
      </c>
      <c r="G3669" s="10" t="s">
        <v>12</v>
      </c>
      <c r="H3669" t="s">
        <v>17</v>
      </c>
      <c r="I3669" s="10" t="s">
        <v>14</v>
      </c>
      <c r="J3669" s="10" t="s">
        <v>1094</v>
      </c>
    </row>
    <row r="3670" spans="1:10" x14ac:dyDescent="0.3">
      <c r="A3670" s="10">
        <v>223365</v>
      </c>
      <c r="B3670" s="20">
        <v>45180</v>
      </c>
      <c r="C3670" s="10" t="s">
        <v>1199</v>
      </c>
      <c r="D3670" s="21">
        <v>2000</v>
      </c>
      <c r="E3670" s="10" t="s">
        <v>10</v>
      </c>
      <c r="F3670" s="10" t="s">
        <v>2329</v>
      </c>
      <c r="G3670" s="10" t="s">
        <v>12</v>
      </c>
      <c r="H3670" t="s">
        <v>17</v>
      </c>
      <c r="I3670" s="10" t="s">
        <v>14</v>
      </c>
      <c r="J3670" s="10" t="s">
        <v>409</v>
      </c>
    </row>
    <row r="3671" spans="1:10" x14ac:dyDescent="0.3">
      <c r="A3671" s="10">
        <v>223377</v>
      </c>
      <c r="B3671" s="20">
        <v>45180</v>
      </c>
      <c r="C3671" s="10" t="s">
        <v>1229</v>
      </c>
      <c r="D3671" s="21">
        <v>2500</v>
      </c>
      <c r="E3671" s="10" t="s">
        <v>10</v>
      </c>
      <c r="F3671" s="10" t="s">
        <v>2311</v>
      </c>
      <c r="G3671" s="10" t="s">
        <v>12</v>
      </c>
      <c r="H3671" t="s">
        <v>13</v>
      </c>
      <c r="I3671" s="10" t="s">
        <v>14</v>
      </c>
      <c r="J3671" s="10" t="s">
        <v>1022</v>
      </c>
    </row>
    <row r="3672" spans="1:10" x14ac:dyDescent="0.3">
      <c r="A3672" s="10">
        <v>223376</v>
      </c>
      <c r="B3672" s="20">
        <v>45180</v>
      </c>
      <c r="C3672" s="10" t="s">
        <v>1229</v>
      </c>
      <c r="D3672" s="21">
        <v>2500</v>
      </c>
      <c r="E3672" s="10" t="s">
        <v>10</v>
      </c>
      <c r="F3672" s="10" t="s">
        <v>2311</v>
      </c>
      <c r="G3672" s="10" t="s">
        <v>12</v>
      </c>
      <c r="H3672" t="s">
        <v>13</v>
      </c>
      <c r="I3672" s="10" t="s">
        <v>14</v>
      </c>
      <c r="J3672" s="10" t="s">
        <v>473</v>
      </c>
    </row>
    <row r="3673" spans="1:10" x14ac:dyDescent="0.3">
      <c r="A3673" s="10">
        <v>223378</v>
      </c>
      <c r="B3673" s="20">
        <v>45180</v>
      </c>
      <c r="C3673" s="10" t="s">
        <v>498</v>
      </c>
      <c r="D3673" s="21">
        <v>70000</v>
      </c>
      <c r="E3673" s="10" t="s">
        <v>48</v>
      </c>
      <c r="F3673" s="10" t="s">
        <v>2311</v>
      </c>
      <c r="G3673" s="10" t="s">
        <v>12</v>
      </c>
      <c r="H3673" t="s">
        <v>13</v>
      </c>
      <c r="I3673" s="10" t="s">
        <v>14</v>
      </c>
      <c r="J3673" s="10" t="s">
        <v>503</v>
      </c>
    </row>
    <row r="3674" spans="1:10" x14ac:dyDescent="0.3">
      <c r="A3674" s="10">
        <v>223372</v>
      </c>
      <c r="B3674" s="20">
        <v>45180</v>
      </c>
      <c r="C3674" s="10" t="s">
        <v>641</v>
      </c>
      <c r="D3674" s="21">
        <v>25000</v>
      </c>
      <c r="E3674" s="10" t="s">
        <v>48</v>
      </c>
      <c r="F3674" s="10" t="s">
        <v>2309</v>
      </c>
      <c r="G3674" s="10" t="s">
        <v>12</v>
      </c>
      <c r="H3674" t="s">
        <v>13</v>
      </c>
      <c r="I3674" s="10" t="s">
        <v>14</v>
      </c>
      <c r="J3674" s="10" t="s">
        <v>409</v>
      </c>
    </row>
    <row r="3675" spans="1:10" x14ac:dyDescent="0.3">
      <c r="A3675" s="10">
        <v>223373</v>
      </c>
      <c r="B3675" s="20">
        <v>45180</v>
      </c>
      <c r="C3675" s="10" t="s">
        <v>641</v>
      </c>
      <c r="D3675" s="21">
        <v>75000</v>
      </c>
      <c r="E3675" s="10" t="s">
        <v>48</v>
      </c>
      <c r="F3675" s="10" t="s">
        <v>2309</v>
      </c>
      <c r="G3675" s="10" t="s">
        <v>12</v>
      </c>
      <c r="H3675" t="s">
        <v>17</v>
      </c>
      <c r="I3675" s="10" t="s">
        <v>14</v>
      </c>
      <c r="J3675" s="10" t="s">
        <v>409</v>
      </c>
    </row>
    <row r="3676" spans="1:10" x14ac:dyDescent="0.3">
      <c r="A3676" s="10">
        <v>223374</v>
      </c>
      <c r="B3676" s="20">
        <v>45180</v>
      </c>
      <c r="C3676" s="10" t="s">
        <v>690</v>
      </c>
      <c r="D3676" s="21">
        <v>10000</v>
      </c>
      <c r="E3676" s="10" t="s">
        <v>10</v>
      </c>
      <c r="F3676" s="10" t="s">
        <v>2309</v>
      </c>
      <c r="G3676" s="10" t="s">
        <v>12</v>
      </c>
      <c r="H3676" t="s">
        <v>17</v>
      </c>
      <c r="I3676" s="10" t="s">
        <v>14</v>
      </c>
      <c r="J3676" s="10" t="s">
        <v>972</v>
      </c>
    </row>
    <row r="3677" spans="1:10" x14ac:dyDescent="0.3">
      <c r="A3677" s="10">
        <v>223369</v>
      </c>
      <c r="B3677" s="20">
        <v>45180</v>
      </c>
      <c r="C3677" s="10" t="s">
        <v>1402</v>
      </c>
      <c r="D3677" s="21">
        <v>150000</v>
      </c>
      <c r="E3677" s="10" t="s">
        <v>48</v>
      </c>
      <c r="F3677" s="10" t="s">
        <v>2309</v>
      </c>
      <c r="G3677" s="10" t="s">
        <v>12</v>
      </c>
      <c r="H3677" t="s">
        <v>13</v>
      </c>
      <c r="I3677" s="10" t="s">
        <v>14</v>
      </c>
      <c r="J3677" s="10" t="s">
        <v>27</v>
      </c>
    </row>
    <row r="3678" spans="1:10" x14ac:dyDescent="0.3">
      <c r="A3678" s="10">
        <v>223370</v>
      </c>
      <c r="B3678" s="20">
        <v>45180</v>
      </c>
      <c r="C3678" s="10" t="s">
        <v>641</v>
      </c>
      <c r="D3678" s="21">
        <v>100000</v>
      </c>
      <c r="E3678" s="10" t="s">
        <v>48</v>
      </c>
      <c r="F3678" s="10" t="s">
        <v>2309</v>
      </c>
      <c r="G3678" s="10" t="s">
        <v>12</v>
      </c>
      <c r="H3678" t="s">
        <v>13</v>
      </c>
      <c r="I3678" s="10" t="s">
        <v>14</v>
      </c>
      <c r="J3678" s="10" t="s">
        <v>84</v>
      </c>
    </row>
    <row r="3679" spans="1:10" x14ac:dyDescent="0.3">
      <c r="A3679" s="10">
        <v>223371</v>
      </c>
      <c r="B3679" s="20">
        <v>45180</v>
      </c>
      <c r="C3679" s="10" t="s">
        <v>641</v>
      </c>
      <c r="D3679" s="21">
        <v>125000</v>
      </c>
      <c r="E3679" s="10" t="s">
        <v>48</v>
      </c>
      <c r="F3679" s="10" t="s">
        <v>2309</v>
      </c>
      <c r="G3679" s="10" t="s">
        <v>12</v>
      </c>
      <c r="H3679" t="s">
        <v>13</v>
      </c>
      <c r="I3679" s="10" t="s">
        <v>14</v>
      </c>
      <c r="J3679" s="10" t="s">
        <v>85</v>
      </c>
    </row>
    <row r="3680" spans="1:10" x14ac:dyDescent="0.3">
      <c r="A3680" s="10">
        <v>223379</v>
      </c>
      <c r="B3680" s="20">
        <v>45180</v>
      </c>
      <c r="C3680" s="10" t="s">
        <v>881</v>
      </c>
      <c r="D3680" s="21">
        <v>3000</v>
      </c>
      <c r="E3680" s="10" t="s">
        <v>10</v>
      </c>
      <c r="F3680" s="10" t="s">
        <v>2308</v>
      </c>
      <c r="G3680" s="10" t="s">
        <v>12</v>
      </c>
      <c r="H3680" t="s">
        <v>17</v>
      </c>
      <c r="I3680" s="10" t="s">
        <v>14</v>
      </c>
      <c r="J3680" s="10" t="s">
        <v>1493</v>
      </c>
    </row>
    <row r="3681" spans="1:10" x14ac:dyDescent="0.3">
      <c r="A3681" s="10">
        <v>223386</v>
      </c>
      <c r="B3681" s="20">
        <v>45181</v>
      </c>
      <c r="C3681" s="10" t="s">
        <v>1089</v>
      </c>
      <c r="D3681" s="21">
        <v>2000</v>
      </c>
      <c r="E3681" s="10" t="s">
        <v>10</v>
      </c>
      <c r="F3681" s="10" t="s">
        <v>2318</v>
      </c>
      <c r="G3681" s="10" t="s">
        <v>12</v>
      </c>
      <c r="H3681" t="s">
        <v>17</v>
      </c>
      <c r="I3681" s="10" t="s">
        <v>14</v>
      </c>
      <c r="J3681" s="10" t="s">
        <v>971</v>
      </c>
    </row>
    <row r="3682" spans="1:10" x14ac:dyDescent="0.3">
      <c r="A3682" s="10">
        <v>223385</v>
      </c>
      <c r="B3682" s="20">
        <v>45181</v>
      </c>
      <c r="C3682" s="10" t="s">
        <v>1090</v>
      </c>
      <c r="D3682" s="21">
        <v>2000</v>
      </c>
      <c r="E3682" s="10" t="s">
        <v>10</v>
      </c>
      <c r="F3682" s="10" t="s">
        <v>2318</v>
      </c>
      <c r="G3682" s="10" t="s">
        <v>12</v>
      </c>
      <c r="H3682" t="s">
        <v>17</v>
      </c>
      <c r="I3682" s="10" t="s">
        <v>14</v>
      </c>
      <c r="J3682" s="10" t="s">
        <v>246</v>
      </c>
    </row>
    <row r="3683" spans="1:10" x14ac:dyDescent="0.3">
      <c r="A3683" s="10">
        <v>223380</v>
      </c>
      <c r="B3683" s="20">
        <v>45181</v>
      </c>
      <c r="C3683" s="10" t="s">
        <v>1200</v>
      </c>
      <c r="D3683" s="21">
        <v>107000</v>
      </c>
      <c r="E3683" s="10" t="s">
        <v>48</v>
      </c>
      <c r="F3683" s="10" t="s">
        <v>2329</v>
      </c>
      <c r="G3683" s="10" t="s">
        <v>12</v>
      </c>
      <c r="H3683" t="s">
        <v>13</v>
      </c>
      <c r="I3683" s="10" t="s">
        <v>14</v>
      </c>
      <c r="J3683" s="10" t="s">
        <v>432</v>
      </c>
    </row>
    <row r="3684" spans="1:10" x14ac:dyDescent="0.3">
      <c r="A3684" s="10">
        <v>223393</v>
      </c>
      <c r="B3684" s="20">
        <v>45181</v>
      </c>
      <c r="C3684" s="10" t="s">
        <v>1228</v>
      </c>
      <c r="D3684" s="21">
        <v>3000</v>
      </c>
      <c r="E3684" s="10" t="s">
        <v>10</v>
      </c>
      <c r="F3684" s="10" t="s">
        <v>2311</v>
      </c>
      <c r="G3684" s="10" t="s">
        <v>12</v>
      </c>
      <c r="H3684" t="s">
        <v>19</v>
      </c>
      <c r="I3684" s="10" t="s">
        <v>14</v>
      </c>
      <c r="J3684" s="10" t="s">
        <v>399</v>
      </c>
    </row>
    <row r="3685" spans="1:10" x14ac:dyDescent="0.3">
      <c r="A3685" s="10">
        <v>223383</v>
      </c>
      <c r="B3685" s="20">
        <v>45181</v>
      </c>
      <c r="C3685" s="10" t="s">
        <v>515</v>
      </c>
      <c r="D3685" s="21">
        <v>10000</v>
      </c>
      <c r="E3685" s="10" t="s">
        <v>48</v>
      </c>
      <c r="F3685" s="10" t="s">
        <v>2311</v>
      </c>
      <c r="G3685" s="10" t="s">
        <v>12</v>
      </c>
      <c r="H3685" t="s">
        <v>17</v>
      </c>
      <c r="I3685" s="10" t="s">
        <v>14</v>
      </c>
      <c r="J3685" s="10" t="s">
        <v>473</v>
      </c>
    </row>
    <row r="3686" spans="1:10" x14ac:dyDescent="0.3">
      <c r="A3686" s="10">
        <v>223381</v>
      </c>
      <c r="B3686" s="20">
        <v>45181</v>
      </c>
      <c r="C3686" s="10" t="s">
        <v>1230</v>
      </c>
      <c r="D3686" s="21">
        <v>2500</v>
      </c>
      <c r="E3686" s="10" t="s">
        <v>10</v>
      </c>
      <c r="F3686" s="10" t="s">
        <v>2311</v>
      </c>
      <c r="G3686" s="10" t="s">
        <v>12</v>
      </c>
      <c r="H3686" t="s">
        <v>17</v>
      </c>
      <c r="I3686" s="10" t="s">
        <v>14</v>
      </c>
      <c r="J3686" s="10" t="s">
        <v>209</v>
      </c>
    </row>
    <row r="3687" spans="1:10" x14ac:dyDescent="0.3">
      <c r="A3687" s="10">
        <v>223382</v>
      </c>
      <c r="B3687" s="20">
        <v>45181</v>
      </c>
      <c r="C3687" s="10" t="s">
        <v>1230</v>
      </c>
      <c r="D3687" s="21">
        <v>2500</v>
      </c>
      <c r="E3687" s="10" t="s">
        <v>10</v>
      </c>
      <c r="F3687" s="10" t="s">
        <v>2311</v>
      </c>
      <c r="G3687" s="10" t="s">
        <v>12</v>
      </c>
      <c r="H3687" t="s">
        <v>17</v>
      </c>
      <c r="I3687" s="10" t="s">
        <v>14</v>
      </c>
      <c r="J3687" s="10" t="s">
        <v>473</v>
      </c>
    </row>
    <row r="3688" spans="1:10" x14ac:dyDescent="0.3">
      <c r="A3688" s="10">
        <v>223384</v>
      </c>
      <c r="B3688" s="20">
        <v>45181</v>
      </c>
      <c r="C3688" s="10" t="s">
        <v>515</v>
      </c>
      <c r="D3688" s="21">
        <v>15000</v>
      </c>
      <c r="E3688" s="10" t="s">
        <v>48</v>
      </c>
      <c r="F3688" s="10" t="s">
        <v>2311</v>
      </c>
      <c r="G3688" s="10" t="s">
        <v>12</v>
      </c>
      <c r="H3688" t="s">
        <v>17</v>
      </c>
      <c r="I3688" s="10" t="s">
        <v>14</v>
      </c>
      <c r="J3688" s="10" t="s">
        <v>578</v>
      </c>
    </row>
    <row r="3689" spans="1:10" x14ac:dyDescent="0.3">
      <c r="A3689" s="10">
        <v>223389</v>
      </c>
      <c r="B3689" s="20">
        <v>45181</v>
      </c>
      <c r="C3689" s="10" t="s">
        <v>1404</v>
      </c>
      <c r="D3689" s="21">
        <v>2500</v>
      </c>
      <c r="E3689" s="10" t="s">
        <v>10</v>
      </c>
      <c r="F3689" s="10" t="s">
        <v>2309</v>
      </c>
      <c r="G3689" s="10" t="s">
        <v>88</v>
      </c>
      <c r="H3689" t="s">
        <v>17</v>
      </c>
      <c r="I3689" s="10" t="s">
        <v>14</v>
      </c>
      <c r="J3689" s="10" t="s">
        <v>27</v>
      </c>
    </row>
    <row r="3690" spans="1:10" x14ac:dyDescent="0.3">
      <c r="A3690" s="10">
        <v>223390</v>
      </c>
      <c r="B3690" s="20">
        <v>45181</v>
      </c>
      <c r="C3690" s="10" t="s">
        <v>1404</v>
      </c>
      <c r="D3690" s="21">
        <v>2500</v>
      </c>
      <c r="E3690" s="10" t="s">
        <v>10</v>
      </c>
      <c r="F3690" s="10" t="s">
        <v>2309</v>
      </c>
      <c r="G3690" s="10" t="s">
        <v>88</v>
      </c>
      <c r="H3690" t="s">
        <v>17</v>
      </c>
      <c r="I3690" s="10" t="s">
        <v>14</v>
      </c>
      <c r="J3690" s="10" t="s">
        <v>972</v>
      </c>
    </row>
    <row r="3691" spans="1:10" x14ac:dyDescent="0.3">
      <c r="A3691" s="10">
        <v>223388</v>
      </c>
      <c r="B3691" s="20">
        <v>45181</v>
      </c>
      <c r="C3691" s="10" t="s">
        <v>1405</v>
      </c>
      <c r="D3691" s="21">
        <v>2000</v>
      </c>
      <c r="E3691" s="10" t="s">
        <v>10</v>
      </c>
      <c r="F3691" s="10" t="s">
        <v>2309</v>
      </c>
      <c r="G3691" s="10" t="s">
        <v>12</v>
      </c>
      <c r="H3691" t="s">
        <v>17</v>
      </c>
      <c r="I3691" s="10" t="s">
        <v>14</v>
      </c>
      <c r="J3691" s="10" t="s">
        <v>409</v>
      </c>
    </row>
    <row r="3692" spans="1:10" x14ac:dyDescent="0.3">
      <c r="A3692" s="10">
        <v>223387</v>
      </c>
      <c r="B3692" s="20">
        <v>45181</v>
      </c>
      <c r="C3692" s="10" t="s">
        <v>1405</v>
      </c>
      <c r="D3692" s="21">
        <v>2000</v>
      </c>
      <c r="E3692" s="10" t="s">
        <v>10</v>
      </c>
      <c r="F3692" s="10" t="s">
        <v>2309</v>
      </c>
      <c r="G3692" s="10" t="s">
        <v>12</v>
      </c>
      <c r="H3692" t="s">
        <v>17</v>
      </c>
      <c r="I3692" s="10" t="s">
        <v>14</v>
      </c>
      <c r="J3692" s="10" t="s">
        <v>258</v>
      </c>
    </row>
    <row r="3693" spans="1:10" x14ac:dyDescent="0.3">
      <c r="A3693" s="10">
        <v>223394</v>
      </c>
      <c r="B3693" s="20">
        <v>45181</v>
      </c>
      <c r="C3693" s="10" t="s">
        <v>1490</v>
      </c>
      <c r="D3693" s="21">
        <v>100000</v>
      </c>
      <c r="E3693" s="10" t="s">
        <v>48</v>
      </c>
      <c r="F3693" s="10" t="s">
        <v>2308</v>
      </c>
      <c r="G3693" s="10" t="s">
        <v>12</v>
      </c>
      <c r="H3693" t="s">
        <v>17</v>
      </c>
      <c r="I3693" s="10" t="s">
        <v>14</v>
      </c>
      <c r="J3693" s="10" t="s">
        <v>1520</v>
      </c>
    </row>
    <row r="3694" spans="1:10" x14ac:dyDescent="0.3">
      <c r="A3694" s="10">
        <v>223401</v>
      </c>
      <c r="B3694" s="20">
        <v>45182</v>
      </c>
      <c r="C3694" s="10" t="s">
        <v>219</v>
      </c>
      <c r="D3694" s="21">
        <v>8000</v>
      </c>
      <c r="E3694" s="10" t="s">
        <v>48</v>
      </c>
      <c r="F3694" s="10" t="s">
        <v>2307</v>
      </c>
      <c r="G3694" s="10" t="s">
        <v>12</v>
      </c>
      <c r="H3694" t="s">
        <v>17</v>
      </c>
      <c r="I3694" s="10" t="s">
        <v>14</v>
      </c>
      <c r="J3694" s="10" t="s">
        <v>1045</v>
      </c>
    </row>
    <row r="3695" spans="1:10" x14ac:dyDescent="0.3">
      <c r="A3695" s="10">
        <v>223541</v>
      </c>
      <c r="B3695" s="20">
        <v>45182</v>
      </c>
      <c r="C3695" s="10" t="s">
        <v>1046</v>
      </c>
      <c r="D3695" s="21">
        <v>2000</v>
      </c>
      <c r="E3695" s="10" t="s">
        <v>10</v>
      </c>
      <c r="F3695" s="10" t="s">
        <v>2307</v>
      </c>
      <c r="G3695" s="10" t="s">
        <v>12</v>
      </c>
      <c r="H3695" t="s">
        <v>17</v>
      </c>
      <c r="I3695" s="10" t="s">
        <v>14</v>
      </c>
      <c r="J3695" s="10" t="s">
        <v>976</v>
      </c>
    </row>
    <row r="3696" spans="1:10" x14ac:dyDescent="0.3">
      <c r="A3696" s="10">
        <v>223404</v>
      </c>
      <c r="B3696" s="20">
        <v>45182</v>
      </c>
      <c r="C3696" s="10" t="s">
        <v>1047</v>
      </c>
      <c r="D3696" s="21">
        <v>2000</v>
      </c>
      <c r="E3696" s="10" t="s">
        <v>10</v>
      </c>
      <c r="F3696" s="10" t="s">
        <v>2307</v>
      </c>
      <c r="G3696" s="10" t="s">
        <v>12</v>
      </c>
      <c r="H3696" t="s">
        <v>17</v>
      </c>
      <c r="I3696" s="10" t="s">
        <v>14</v>
      </c>
      <c r="J3696" s="10" t="s">
        <v>976</v>
      </c>
    </row>
    <row r="3697" spans="1:10" x14ac:dyDescent="0.3">
      <c r="A3697" s="10">
        <v>223400</v>
      </c>
      <c r="B3697" s="20">
        <v>45182</v>
      </c>
      <c r="C3697" s="10" t="s">
        <v>219</v>
      </c>
      <c r="D3697" s="21">
        <v>7000</v>
      </c>
      <c r="E3697" s="10" t="s">
        <v>48</v>
      </c>
      <c r="F3697" s="10" t="s">
        <v>2307</v>
      </c>
      <c r="G3697" s="10" t="s">
        <v>12</v>
      </c>
      <c r="H3697" t="s">
        <v>17</v>
      </c>
      <c r="I3697" s="10" t="s">
        <v>14</v>
      </c>
      <c r="J3697" s="10" t="s">
        <v>40</v>
      </c>
    </row>
    <row r="3698" spans="1:10" x14ac:dyDescent="0.3">
      <c r="A3698" s="10">
        <v>223405</v>
      </c>
      <c r="B3698" s="20">
        <v>45182</v>
      </c>
      <c r="C3698" s="10" t="s">
        <v>1047</v>
      </c>
      <c r="D3698" s="21">
        <v>10000</v>
      </c>
      <c r="E3698" s="10" t="s">
        <v>48</v>
      </c>
      <c r="F3698" s="10" t="s">
        <v>2307</v>
      </c>
      <c r="G3698" s="10" t="s">
        <v>12</v>
      </c>
      <c r="H3698" t="s">
        <v>17</v>
      </c>
      <c r="I3698" s="10" t="s">
        <v>14</v>
      </c>
      <c r="J3698" s="10" t="s">
        <v>174</v>
      </c>
    </row>
    <row r="3699" spans="1:10" x14ac:dyDescent="0.3">
      <c r="A3699" s="10">
        <v>223403</v>
      </c>
      <c r="B3699" s="20">
        <v>45182</v>
      </c>
      <c r="C3699" s="10" t="s">
        <v>1087</v>
      </c>
      <c r="D3699" s="21">
        <v>1500</v>
      </c>
      <c r="E3699" s="10" t="s">
        <v>10</v>
      </c>
      <c r="F3699" s="10" t="s">
        <v>2318</v>
      </c>
      <c r="G3699" s="10" t="s">
        <v>12</v>
      </c>
      <c r="H3699" t="s">
        <v>13</v>
      </c>
      <c r="I3699" s="10" t="s">
        <v>14</v>
      </c>
      <c r="J3699" s="10" t="s">
        <v>24</v>
      </c>
    </row>
    <row r="3700" spans="1:10" x14ac:dyDescent="0.3">
      <c r="A3700" s="10">
        <v>223402</v>
      </c>
      <c r="B3700" s="20">
        <v>45182</v>
      </c>
      <c r="C3700" s="10" t="s">
        <v>1088</v>
      </c>
      <c r="D3700" s="21">
        <v>1500</v>
      </c>
      <c r="E3700" s="10" t="s">
        <v>10</v>
      </c>
      <c r="F3700" s="10" t="s">
        <v>2318</v>
      </c>
      <c r="G3700" s="10" t="s">
        <v>12</v>
      </c>
      <c r="H3700" t="s">
        <v>17</v>
      </c>
      <c r="I3700" s="10" t="s">
        <v>14</v>
      </c>
      <c r="J3700" s="10" t="s">
        <v>24</v>
      </c>
    </row>
    <row r="3701" spans="1:10" x14ac:dyDescent="0.3">
      <c r="A3701" s="10">
        <v>223406</v>
      </c>
      <c r="B3701" s="20">
        <v>45182</v>
      </c>
      <c r="C3701" s="10" t="s">
        <v>687</v>
      </c>
      <c r="D3701" s="21">
        <v>1000</v>
      </c>
      <c r="E3701" s="10" t="s">
        <v>10</v>
      </c>
      <c r="F3701" s="10" t="s">
        <v>2318</v>
      </c>
      <c r="G3701" s="10" t="s">
        <v>12</v>
      </c>
      <c r="H3701" t="s">
        <v>17</v>
      </c>
      <c r="I3701" s="10" t="s">
        <v>14</v>
      </c>
      <c r="J3701" s="10" t="s">
        <v>246</v>
      </c>
    </row>
    <row r="3702" spans="1:10" x14ac:dyDescent="0.3">
      <c r="A3702" s="10">
        <v>223398</v>
      </c>
      <c r="B3702" s="20">
        <v>45182</v>
      </c>
      <c r="C3702" s="10" t="s">
        <v>1201</v>
      </c>
      <c r="D3702" s="21">
        <v>3000</v>
      </c>
      <c r="E3702" s="10" t="s">
        <v>10</v>
      </c>
      <c r="F3702" s="10" t="s">
        <v>2329</v>
      </c>
      <c r="G3702" s="10" t="s">
        <v>12</v>
      </c>
      <c r="H3702" t="s">
        <v>17</v>
      </c>
      <c r="I3702" s="10" t="s">
        <v>14</v>
      </c>
      <c r="J3702" s="10" t="s">
        <v>409</v>
      </c>
    </row>
    <row r="3703" spans="1:10" x14ac:dyDescent="0.3">
      <c r="A3703" s="10">
        <v>223395</v>
      </c>
      <c r="B3703" s="20">
        <v>45182</v>
      </c>
      <c r="C3703" s="10" t="s">
        <v>1227</v>
      </c>
      <c r="D3703" s="21">
        <v>5000</v>
      </c>
      <c r="E3703" s="10" t="s">
        <v>10</v>
      </c>
      <c r="F3703" s="10" t="s">
        <v>2311</v>
      </c>
      <c r="G3703" s="10" t="s">
        <v>12</v>
      </c>
      <c r="H3703" t="s">
        <v>17</v>
      </c>
      <c r="I3703" s="10" t="s">
        <v>14</v>
      </c>
      <c r="J3703" s="10" t="s">
        <v>1022</v>
      </c>
    </row>
    <row r="3704" spans="1:10" x14ac:dyDescent="0.3">
      <c r="A3704" s="10">
        <v>223407</v>
      </c>
      <c r="B3704" s="20">
        <v>45182</v>
      </c>
      <c r="C3704" s="10" t="s">
        <v>1221</v>
      </c>
      <c r="D3704" s="21">
        <v>2000</v>
      </c>
      <c r="E3704" s="10" t="s">
        <v>10</v>
      </c>
      <c r="F3704" s="10" t="s">
        <v>2311</v>
      </c>
      <c r="G3704" s="10" t="s">
        <v>12</v>
      </c>
      <c r="H3704" t="s">
        <v>13</v>
      </c>
      <c r="I3704" s="10" t="s">
        <v>14</v>
      </c>
      <c r="J3704" s="10" t="s">
        <v>503</v>
      </c>
    </row>
    <row r="3705" spans="1:10" x14ac:dyDescent="0.3">
      <c r="A3705" s="10">
        <v>223396</v>
      </c>
      <c r="B3705" s="20">
        <v>45182</v>
      </c>
      <c r="C3705" s="10" t="s">
        <v>1370</v>
      </c>
      <c r="D3705" s="21">
        <v>5000</v>
      </c>
      <c r="E3705" s="10" t="s">
        <v>48</v>
      </c>
      <c r="F3705" s="10" t="s">
        <v>2309</v>
      </c>
      <c r="G3705" s="10" t="s">
        <v>12</v>
      </c>
      <c r="H3705" t="s">
        <v>17</v>
      </c>
      <c r="I3705" s="10" t="s">
        <v>14</v>
      </c>
      <c r="J3705" s="10" t="s">
        <v>36</v>
      </c>
    </row>
    <row r="3706" spans="1:10" x14ac:dyDescent="0.3">
      <c r="A3706" s="10">
        <v>223397</v>
      </c>
      <c r="B3706" s="20">
        <v>45182</v>
      </c>
      <c r="C3706" s="10" t="s">
        <v>1370</v>
      </c>
      <c r="D3706" s="21">
        <v>5000</v>
      </c>
      <c r="E3706" s="10" t="s">
        <v>48</v>
      </c>
      <c r="F3706" s="10" t="s">
        <v>2309</v>
      </c>
      <c r="G3706" s="10" t="s">
        <v>12</v>
      </c>
      <c r="H3706" t="s">
        <v>17</v>
      </c>
      <c r="I3706" s="10" t="s">
        <v>14</v>
      </c>
      <c r="J3706" s="10" t="s">
        <v>624</v>
      </c>
    </row>
    <row r="3707" spans="1:10" x14ac:dyDescent="0.3">
      <c r="A3707" s="10">
        <v>223399</v>
      </c>
      <c r="B3707" s="20">
        <v>45182</v>
      </c>
      <c r="C3707" s="10" t="s">
        <v>1310</v>
      </c>
      <c r="D3707" s="21">
        <v>100000</v>
      </c>
      <c r="E3707" s="10" t="s">
        <v>48</v>
      </c>
      <c r="F3707" s="10" t="s">
        <v>2309</v>
      </c>
      <c r="G3707" s="10" t="s">
        <v>12</v>
      </c>
      <c r="H3707" t="s">
        <v>17</v>
      </c>
      <c r="I3707" s="10" t="s">
        <v>14</v>
      </c>
      <c r="J3707" s="10" t="s">
        <v>737</v>
      </c>
    </row>
    <row r="3708" spans="1:10" x14ac:dyDescent="0.3">
      <c r="A3708" s="10">
        <v>223415</v>
      </c>
      <c r="B3708" s="20">
        <v>45183</v>
      </c>
      <c r="C3708" s="10" t="s">
        <v>1048</v>
      </c>
      <c r="D3708" s="21">
        <v>3000</v>
      </c>
      <c r="E3708" s="10" t="s">
        <v>10</v>
      </c>
      <c r="F3708" s="10" t="s">
        <v>2307</v>
      </c>
      <c r="G3708" s="10" t="s">
        <v>12</v>
      </c>
      <c r="H3708" t="s">
        <v>17</v>
      </c>
      <c r="I3708" s="10" t="s">
        <v>14</v>
      </c>
      <c r="J3708" s="10" t="s">
        <v>55</v>
      </c>
    </row>
    <row r="3709" spans="1:10" x14ac:dyDescent="0.3">
      <c r="A3709" s="10">
        <v>223431</v>
      </c>
      <c r="B3709" s="20">
        <v>45183</v>
      </c>
      <c r="C3709" s="10" t="s">
        <v>1049</v>
      </c>
      <c r="D3709" s="21">
        <v>5000</v>
      </c>
      <c r="E3709" s="10" t="s">
        <v>10</v>
      </c>
      <c r="F3709" s="10" t="s">
        <v>2307</v>
      </c>
      <c r="G3709" s="10" t="s">
        <v>88</v>
      </c>
      <c r="H3709" t="s">
        <v>17</v>
      </c>
      <c r="I3709" s="10" t="s">
        <v>14</v>
      </c>
      <c r="J3709" s="10" t="s">
        <v>40</v>
      </c>
    </row>
    <row r="3710" spans="1:10" x14ac:dyDescent="0.3">
      <c r="A3710" s="10">
        <v>223429</v>
      </c>
      <c r="B3710" s="20">
        <v>45183</v>
      </c>
      <c r="C3710" s="10" t="s">
        <v>204</v>
      </c>
      <c r="D3710" s="21">
        <v>3000</v>
      </c>
      <c r="E3710" s="10" t="s">
        <v>10</v>
      </c>
      <c r="F3710" s="10" t="s">
        <v>2307</v>
      </c>
      <c r="G3710" s="10" t="s">
        <v>12</v>
      </c>
      <c r="H3710" t="s">
        <v>17</v>
      </c>
      <c r="I3710" s="10" t="s">
        <v>14</v>
      </c>
      <c r="J3710" s="10" t="s">
        <v>1050</v>
      </c>
    </row>
    <row r="3711" spans="1:10" x14ac:dyDescent="0.3">
      <c r="A3711" s="10">
        <v>223430</v>
      </c>
      <c r="B3711" s="20">
        <v>45183</v>
      </c>
      <c r="C3711" s="10" t="s">
        <v>1049</v>
      </c>
      <c r="D3711" s="21">
        <v>10000</v>
      </c>
      <c r="E3711" s="10" t="s">
        <v>10</v>
      </c>
      <c r="F3711" s="10" t="s">
        <v>2307</v>
      </c>
      <c r="G3711" s="10" t="s">
        <v>88</v>
      </c>
      <c r="H3711" t="s">
        <v>17</v>
      </c>
      <c r="I3711" s="10" t="s">
        <v>14</v>
      </c>
      <c r="J3711" s="10" t="s">
        <v>1022</v>
      </c>
    </row>
    <row r="3712" spans="1:10" x14ac:dyDescent="0.3">
      <c r="A3712" s="10">
        <v>223432</v>
      </c>
      <c r="B3712" s="20">
        <v>45183</v>
      </c>
      <c r="C3712" s="10" t="s">
        <v>1049</v>
      </c>
      <c r="D3712" s="21">
        <v>5000</v>
      </c>
      <c r="E3712" s="10" t="s">
        <v>10</v>
      </c>
      <c r="F3712" s="10" t="s">
        <v>2307</v>
      </c>
      <c r="G3712" s="10" t="s">
        <v>88</v>
      </c>
      <c r="H3712" t="s">
        <v>17</v>
      </c>
      <c r="I3712" s="10" t="s">
        <v>14</v>
      </c>
      <c r="J3712" s="10" t="s">
        <v>1051</v>
      </c>
    </row>
    <row r="3713" spans="1:10" x14ac:dyDescent="0.3">
      <c r="A3713" s="10">
        <v>223433</v>
      </c>
      <c r="B3713" s="20">
        <v>45183</v>
      </c>
      <c r="C3713" s="10" t="s">
        <v>1049</v>
      </c>
      <c r="D3713" s="21">
        <v>5000</v>
      </c>
      <c r="E3713" s="10" t="s">
        <v>10</v>
      </c>
      <c r="F3713" s="10" t="s">
        <v>2307</v>
      </c>
      <c r="G3713" s="10" t="s">
        <v>88</v>
      </c>
      <c r="H3713" t="s">
        <v>17</v>
      </c>
      <c r="I3713" s="10" t="s">
        <v>14</v>
      </c>
      <c r="J3713" s="10" t="s">
        <v>1052</v>
      </c>
    </row>
    <row r="3714" spans="1:10" x14ac:dyDescent="0.3">
      <c r="A3714" s="10">
        <v>223418</v>
      </c>
      <c r="B3714" s="20">
        <v>45183</v>
      </c>
      <c r="C3714" s="10" t="s">
        <v>1053</v>
      </c>
      <c r="D3714" s="21">
        <v>1000</v>
      </c>
      <c r="E3714" s="10" t="s">
        <v>10</v>
      </c>
      <c r="F3714" s="10" t="s">
        <v>2307</v>
      </c>
      <c r="G3714" s="10" t="s">
        <v>88</v>
      </c>
      <c r="H3714" t="s">
        <v>17</v>
      </c>
      <c r="I3714" s="10" t="s">
        <v>14</v>
      </c>
      <c r="J3714" s="10" t="s">
        <v>117</v>
      </c>
    </row>
    <row r="3715" spans="1:10" x14ac:dyDescent="0.3">
      <c r="A3715" s="10">
        <v>223416</v>
      </c>
      <c r="B3715" s="20">
        <v>45183</v>
      </c>
      <c r="C3715" s="10" t="s">
        <v>1048</v>
      </c>
      <c r="D3715" s="21">
        <v>2000</v>
      </c>
      <c r="E3715" s="10" t="s">
        <v>10</v>
      </c>
      <c r="F3715" s="10" t="s">
        <v>2307</v>
      </c>
      <c r="G3715" s="10" t="s">
        <v>12</v>
      </c>
      <c r="H3715" t="s">
        <v>19</v>
      </c>
      <c r="I3715" s="10" t="s">
        <v>14</v>
      </c>
      <c r="J3715" s="10" t="s">
        <v>401</v>
      </c>
    </row>
    <row r="3716" spans="1:10" x14ac:dyDescent="0.3">
      <c r="A3716" s="10">
        <v>223419</v>
      </c>
      <c r="B3716" s="20">
        <v>45183</v>
      </c>
      <c r="C3716" s="10" t="s">
        <v>609</v>
      </c>
      <c r="D3716" s="21">
        <v>1000</v>
      </c>
      <c r="E3716" s="10" t="s">
        <v>10</v>
      </c>
      <c r="F3716" s="10" t="s">
        <v>2318</v>
      </c>
      <c r="G3716" s="10" t="s">
        <v>88</v>
      </c>
      <c r="H3716" t="s">
        <v>17</v>
      </c>
      <c r="I3716" s="10" t="s">
        <v>14</v>
      </c>
      <c r="J3716" s="10" t="s">
        <v>177</v>
      </c>
    </row>
    <row r="3717" spans="1:10" x14ac:dyDescent="0.3">
      <c r="A3717" s="10">
        <v>223413</v>
      </c>
      <c r="B3717" s="20">
        <v>45183</v>
      </c>
      <c r="C3717" s="10" t="s">
        <v>386</v>
      </c>
      <c r="D3717" s="21">
        <v>15000</v>
      </c>
      <c r="E3717" s="10" t="s">
        <v>10</v>
      </c>
      <c r="F3717" s="10" t="s">
        <v>2318</v>
      </c>
      <c r="G3717" s="10" t="s">
        <v>12</v>
      </c>
      <c r="H3717" t="s">
        <v>17</v>
      </c>
      <c r="I3717" s="10" t="s">
        <v>14</v>
      </c>
      <c r="J3717" s="10" t="s">
        <v>177</v>
      </c>
    </row>
    <row r="3718" spans="1:10" x14ac:dyDescent="0.3">
      <c r="A3718" s="10">
        <v>223421</v>
      </c>
      <c r="B3718" s="20">
        <v>45183</v>
      </c>
      <c r="C3718" s="10" t="s">
        <v>433</v>
      </c>
      <c r="D3718" s="21">
        <v>56000</v>
      </c>
      <c r="E3718" s="10" t="s">
        <v>48</v>
      </c>
      <c r="F3718" s="10" t="s">
        <v>2329</v>
      </c>
      <c r="G3718" s="10" t="s">
        <v>12</v>
      </c>
      <c r="H3718" t="s">
        <v>13</v>
      </c>
      <c r="I3718" s="10" t="s">
        <v>14</v>
      </c>
      <c r="J3718" s="10" t="s">
        <v>1022</v>
      </c>
    </row>
    <row r="3719" spans="1:10" x14ac:dyDescent="0.3">
      <c r="A3719" s="10">
        <v>223420</v>
      </c>
      <c r="B3719" s="20">
        <v>45183</v>
      </c>
      <c r="C3719" s="10" t="s">
        <v>1202</v>
      </c>
      <c r="D3719" s="21">
        <v>1000</v>
      </c>
      <c r="E3719" s="10" t="s">
        <v>10</v>
      </c>
      <c r="F3719" s="10" t="s">
        <v>2329</v>
      </c>
      <c r="G3719" s="10" t="s">
        <v>12</v>
      </c>
      <c r="H3719" t="s">
        <v>17</v>
      </c>
      <c r="I3719" s="10" t="s">
        <v>14</v>
      </c>
      <c r="J3719" s="10" t="s">
        <v>1022</v>
      </c>
    </row>
    <row r="3720" spans="1:10" x14ac:dyDescent="0.3">
      <c r="A3720" s="10">
        <v>223422</v>
      </c>
      <c r="B3720" s="20">
        <v>45183</v>
      </c>
      <c r="C3720" s="10" t="s">
        <v>1225</v>
      </c>
      <c r="D3720" s="21">
        <v>1500</v>
      </c>
      <c r="E3720" s="10" t="s">
        <v>10</v>
      </c>
      <c r="F3720" s="10" t="s">
        <v>2311</v>
      </c>
      <c r="G3720" s="10" t="s">
        <v>12</v>
      </c>
      <c r="H3720" t="s">
        <v>13</v>
      </c>
      <c r="I3720" s="10" t="s">
        <v>14</v>
      </c>
      <c r="J3720" s="10" t="s">
        <v>473</v>
      </c>
    </row>
    <row r="3721" spans="1:10" x14ac:dyDescent="0.3">
      <c r="A3721" s="10">
        <v>223414</v>
      </c>
      <c r="B3721" s="20">
        <v>45183</v>
      </c>
      <c r="C3721" s="10" t="s">
        <v>1406</v>
      </c>
      <c r="D3721" s="21">
        <v>5000</v>
      </c>
      <c r="E3721" s="10" t="s">
        <v>48</v>
      </c>
      <c r="F3721" s="10" t="s">
        <v>2309</v>
      </c>
      <c r="G3721" s="10" t="s">
        <v>12</v>
      </c>
      <c r="H3721" t="s">
        <v>17</v>
      </c>
      <c r="I3721" s="10" t="s">
        <v>14</v>
      </c>
      <c r="J3721" s="10" t="s">
        <v>74</v>
      </c>
    </row>
    <row r="3722" spans="1:10" x14ac:dyDescent="0.3">
      <c r="A3722" s="10">
        <v>223417</v>
      </c>
      <c r="B3722" s="20">
        <v>45183</v>
      </c>
      <c r="C3722" s="10" t="s">
        <v>1407</v>
      </c>
      <c r="D3722" s="21">
        <v>10000</v>
      </c>
      <c r="E3722" s="10" t="s">
        <v>10</v>
      </c>
      <c r="F3722" s="10" t="s">
        <v>2309</v>
      </c>
      <c r="G3722" s="10" t="s">
        <v>12</v>
      </c>
      <c r="H3722" t="s">
        <v>17</v>
      </c>
      <c r="I3722" s="10" t="s">
        <v>14</v>
      </c>
      <c r="J3722" s="10" t="s">
        <v>149</v>
      </c>
    </row>
    <row r="3723" spans="1:10" x14ac:dyDescent="0.3">
      <c r="A3723" s="10">
        <v>223408</v>
      </c>
      <c r="B3723" s="20">
        <v>45183</v>
      </c>
      <c r="C3723" s="10" t="s">
        <v>1532</v>
      </c>
      <c r="D3723" s="21">
        <v>50000</v>
      </c>
      <c r="E3723" s="10" t="s">
        <v>48</v>
      </c>
      <c r="F3723" s="10" t="s">
        <v>2308</v>
      </c>
      <c r="G3723" s="10" t="s">
        <v>88</v>
      </c>
      <c r="H3723" t="s">
        <v>17</v>
      </c>
      <c r="I3723" s="10" t="s">
        <v>14</v>
      </c>
      <c r="J3723" s="10" t="s">
        <v>876</v>
      </c>
    </row>
    <row r="3724" spans="1:10" x14ac:dyDescent="0.3">
      <c r="A3724" s="10">
        <v>223409</v>
      </c>
      <c r="B3724" s="20">
        <v>45183</v>
      </c>
      <c r="C3724" s="10" t="s">
        <v>1533</v>
      </c>
      <c r="D3724" s="21">
        <v>25000</v>
      </c>
      <c r="E3724" s="10" t="s">
        <v>48</v>
      </c>
      <c r="F3724" s="10" t="s">
        <v>2308</v>
      </c>
      <c r="G3724" s="10" t="s">
        <v>88</v>
      </c>
      <c r="H3724" t="s">
        <v>17</v>
      </c>
      <c r="I3724" s="10" t="s">
        <v>14</v>
      </c>
      <c r="J3724" s="10" t="s">
        <v>42</v>
      </c>
    </row>
    <row r="3725" spans="1:10" x14ac:dyDescent="0.3">
      <c r="A3725" s="10">
        <v>223410</v>
      </c>
      <c r="B3725" s="20">
        <v>45183</v>
      </c>
      <c r="C3725" s="10" t="s">
        <v>1533</v>
      </c>
      <c r="D3725" s="21">
        <v>25000</v>
      </c>
      <c r="E3725" s="10" t="s">
        <v>48</v>
      </c>
      <c r="F3725" s="10" t="s">
        <v>2308</v>
      </c>
      <c r="G3725" s="10" t="s">
        <v>88</v>
      </c>
      <c r="H3725" t="s">
        <v>17</v>
      </c>
      <c r="I3725" s="10" t="s">
        <v>14</v>
      </c>
      <c r="J3725" s="10" t="s">
        <v>250</v>
      </c>
    </row>
    <row r="3726" spans="1:10" x14ac:dyDescent="0.3">
      <c r="A3726" s="10">
        <v>223411</v>
      </c>
      <c r="B3726" s="20">
        <v>45183</v>
      </c>
      <c r="C3726" s="10" t="s">
        <v>1533</v>
      </c>
      <c r="D3726" s="21">
        <v>1500</v>
      </c>
      <c r="E3726" s="10" t="s">
        <v>10</v>
      </c>
      <c r="F3726" s="10" t="s">
        <v>2308</v>
      </c>
      <c r="G3726" s="10" t="s">
        <v>88</v>
      </c>
      <c r="H3726" t="s">
        <v>17</v>
      </c>
      <c r="I3726" s="10" t="s">
        <v>14</v>
      </c>
      <c r="J3726" s="10" t="s">
        <v>250</v>
      </c>
    </row>
    <row r="3727" spans="1:10" x14ac:dyDescent="0.3">
      <c r="A3727" s="10">
        <v>223412</v>
      </c>
      <c r="B3727" s="20">
        <v>45183</v>
      </c>
      <c r="C3727" s="10" t="s">
        <v>1532</v>
      </c>
      <c r="D3727" s="21">
        <v>1500</v>
      </c>
      <c r="E3727" s="10" t="s">
        <v>10</v>
      </c>
      <c r="F3727" s="10" t="s">
        <v>2308</v>
      </c>
      <c r="G3727" s="10" t="s">
        <v>88</v>
      </c>
      <c r="H3727" t="s">
        <v>17</v>
      </c>
      <c r="I3727" s="10" t="s">
        <v>14</v>
      </c>
      <c r="J3727" s="10" t="s">
        <v>42</v>
      </c>
    </row>
    <row r="3728" spans="1:10" x14ac:dyDescent="0.3">
      <c r="A3728" s="10">
        <v>223442</v>
      </c>
      <c r="B3728" s="20">
        <v>45184</v>
      </c>
      <c r="C3728" s="10" t="s">
        <v>1084</v>
      </c>
      <c r="D3728" s="21">
        <v>2000</v>
      </c>
      <c r="E3728" s="10" t="s">
        <v>10</v>
      </c>
      <c r="F3728" s="10" t="s">
        <v>2318</v>
      </c>
      <c r="G3728" s="10" t="s">
        <v>12</v>
      </c>
      <c r="H3728" t="s">
        <v>17</v>
      </c>
      <c r="I3728" s="10" t="s">
        <v>14</v>
      </c>
      <c r="J3728" s="10" t="s">
        <v>177</v>
      </c>
    </row>
    <row r="3729" spans="1:10" x14ac:dyDescent="0.3">
      <c r="A3729" s="10">
        <v>223438</v>
      </c>
      <c r="B3729" s="20">
        <v>45184</v>
      </c>
      <c r="C3729" s="10" t="s">
        <v>613</v>
      </c>
      <c r="D3729" s="21">
        <v>5000</v>
      </c>
      <c r="E3729" s="10" t="s">
        <v>10</v>
      </c>
      <c r="F3729" s="10" t="s">
        <v>2318</v>
      </c>
      <c r="G3729" s="10" t="s">
        <v>12</v>
      </c>
      <c r="H3729" t="s">
        <v>17</v>
      </c>
      <c r="I3729" s="10" t="s">
        <v>14</v>
      </c>
      <c r="J3729" s="10" t="s">
        <v>1085</v>
      </c>
    </row>
    <row r="3730" spans="1:10" x14ac:dyDescent="0.3">
      <c r="A3730" s="10">
        <v>223439</v>
      </c>
      <c r="B3730" s="20">
        <v>45184</v>
      </c>
      <c r="C3730" s="10" t="s">
        <v>613</v>
      </c>
      <c r="D3730" s="21">
        <v>5000</v>
      </c>
      <c r="E3730" s="10" t="s">
        <v>10</v>
      </c>
      <c r="F3730" s="10" t="s">
        <v>2318</v>
      </c>
      <c r="G3730" s="10" t="s">
        <v>12</v>
      </c>
      <c r="H3730" t="s">
        <v>17</v>
      </c>
      <c r="I3730" s="10" t="s">
        <v>14</v>
      </c>
      <c r="J3730" s="10" t="s">
        <v>24</v>
      </c>
    </row>
    <row r="3731" spans="1:10" x14ac:dyDescent="0.3">
      <c r="A3731" s="10">
        <v>223440</v>
      </c>
      <c r="B3731" s="20">
        <v>45184</v>
      </c>
      <c r="C3731" s="10" t="s">
        <v>1086</v>
      </c>
      <c r="D3731" s="21">
        <v>1000</v>
      </c>
      <c r="E3731" s="10" t="s">
        <v>10</v>
      </c>
      <c r="F3731" s="10" t="s">
        <v>2318</v>
      </c>
      <c r="G3731" s="10" t="s">
        <v>12</v>
      </c>
      <c r="H3731" t="s">
        <v>17</v>
      </c>
      <c r="I3731" s="10" t="s">
        <v>14</v>
      </c>
      <c r="J3731" s="10" t="s">
        <v>1085</v>
      </c>
    </row>
    <row r="3732" spans="1:10" x14ac:dyDescent="0.3">
      <c r="A3732" s="10">
        <v>223445</v>
      </c>
      <c r="B3732" s="20">
        <v>45184</v>
      </c>
      <c r="C3732" s="10" t="s">
        <v>1167</v>
      </c>
      <c r="D3732" s="21">
        <v>2000</v>
      </c>
      <c r="E3732" s="10" t="s">
        <v>10</v>
      </c>
      <c r="F3732" s="10" t="s">
        <v>2329</v>
      </c>
      <c r="G3732" s="10" t="s">
        <v>12</v>
      </c>
      <c r="H3732" t="s">
        <v>19</v>
      </c>
      <c r="I3732" s="10" t="s">
        <v>14</v>
      </c>
      <c r="J3732" s="10" t="s">
        <v>399</v>
      </c>
    </row>
    <row r="3733" spans="1:10" x14ac:dyDescent="0.3">
      <c r="A3733" s="10">
        <v>223446</v>
      </c>
      <c r="B3733" s="20">
        <v>45184</v>
      </c>
      <c r="C3733" s="10" t="s">
        <v>1203</v>
      </c>
      <c r="D3733" s="21">
        <v>2000</v>
      </c>
      <c r="E3733" s="10" t="s">
        <v>10</v>
      </c>
      <c r="F3733" s="10" t="s">
        <v>2329</v>
      </c>
      <c r="G3733" s="10" t="s">
        <v>12</v>
      </c>
      <c r="H3733" t="s">
        <v>19</v>
      </c>
      <c r="I3733" s="10" t="s">
        <v>14</v>
      </c>
      <c r="J3733" s="10" t="s">
        <v>399</v>
      </c>
    </row>
    <row r="3734" spans="1:10" x14ac:dyDescent="0.3">
      <c r="A3734" s="10">
        <v>223424</v>
      </c>
      <c r="B3734" s="20">
        <v>45184</v>
      </c>
      <c r="C3734" s="10" t="s">
        <v>1223</v>
      </c>
      <c r="D3734" s="21">
        <v>5000</v>
      </c>
      <c r="E3734" s="10" t="s">
        <v>10</v>
      </c>
      <c r="F3734" s="10" t="s">
        <v>2311</v>
      </c>
      <c r="G3734" s="10" t="s">
        <v>12</v>
      </c>
      <c r="H3734" t="s">
        <v>17</v>
      </c>
      <c r="I3734" s="10" t="s">
        <v>14</v>
      </c>
      <c r="J3734" s="10" t="s">
        <v>1022</v>
      </c>
    </row>
    <row r="3735" spans="1:10" x14ac:dyDescent="0.3">
      <c r="A3735" s="10">
        <v>223434</v>
      </c>
      <c r="B3735" s="20">
        <v>45184</v>
      </c>
      <c r="C3735" s="10" t="s">
        <v>1224</v>
      </c>
      <c r="D3735" s="21">
        <v>1000</v>
      </c>
      <c r="E3735" s="10" t="s">
        <v>10</v>
      </c>
      <c r="F3735" s="10" t="s">
        <v>2311</v>
      </c>
      <c r="G3735" s="10" t="s">
        <v>88</v>
      </c>
      <c r="H3735" t="s">
        <v>17</v>
      </c>
      <c r="I3735" s="10" t="s">
        <v>14</v>
      </c>
      <c r="J3735" s="10" t="s">
        <v>189</v>
      </c>
    </row>
    <row r="3736" spans="1:10" x14ac:dyDescent="0.3">
      <c r="A3736" s="10">
        <v>223435</v>
      </c>
      <c r="B3736" s="20">
        <v>45184</v>
      </c>
      <c r="C3736" s="10" t="s">
        <v>1224</v>
      </c>
      <c r="D3736" s="21">
        <v>1000</v>
      </c>
      <c r="E3736" s="10" t="s">
        <v>10</v>
      </c>
      <c r="F3736" s="10" t="s">
        <v>2311</v>
      </c>
      <c r="G3736" s="10" t="s">
        <v>88</v>
      </c>
      <c r="H3736" t="s">
        <v>17</v>
      </c>
      <c r="I3736" s="10" t="s">
        <v>14</v>
      </c>
      <c r="J3736" s="10" t="s">
        <v>473</v>
      </c>
    </row>
    <row r="3737" spans="1:10" x14ac:dyDescent="0.3">
      <c r="A3737" s="10">
        <v>223428</v>
      </c>
      <c r="B3737" s="20">
        <v>45184</v>
      </c>
      <c r="C3737" s="10" t="s">
        <v>1223</v>
      </c>
      <c r="D3737" s="21">
        <v>15000</v>
      </c>
      <c r="E3737" s="10" t="s">
        <v>10</v>
      </c>
      <c r="F3737" s="10" t="s">
        <v>2311</v>
      </c>
      <c r="G3737" s="10" t="s">
        <v>12</v>
      </c>
      <c r="H3737" t="s">
        <v>17</v>
      </c>
      <c r="I3737" s="10" t="s">
        <v>14</v>
      </c>
      <c r="J3737" s="10" t="s">
        <v>209</v>
      </c>
    </row>
    <row r="3738" spans="1:10" x14ac:dyDescent="0.3">
      <c r="A3738" s="10">
        <v>223437</v>
      </c>
      <c r="B3738" s="20">
        <v>45184</v>
      </c>
      <c r="C3738" s="10" t="s">
        <v>1225</v>
      </c>
      <c r="D3738" s="21">
        <v>30000</v>
      </c>
      <c r="E3738" s="10" t="s">
        <v>10</v>
      </c>
      <c r="F3738" s="10" t="s">
        <v>2311</v>
      </c>
      <c r="G3738" s="10" t="s">
        <v>12</v>
      </c>
      <c r="H3738" t="s">
        <v>13</v>
      </c>
      <c r="I3738" s="10" t="s">
        <v>14</v>
      </c>
      <c r="J3738" s="10" t="s">
        <v>399</v>
      </c>
    </row>
    <row r="3739" spans="1:10" x14ac:dyDescent="0.3">
      <c r="A3739" s="10">
        <v>223441</v>
      </c>
      <c r="B3739" s="20">
        <v>45184</v>
      </c>
      <c r="C3739" s="10" t="s">
        <v>1226</v>
      </c>
      <c r="D3739" s="21">
        <v>3000</v>
      </c>
      <c r="E3739" s="10" t="s">
        <v>10</v>
      </c>
      <c r="F3739" s="10" t="s">
        <v>2311</v>
      </c>
      <c r="G3739" s="10" t="s">
        <v>12</v>
      </c>
      <c r="H3739" t="s">
        <v>17</v>
      </c>
      <c r="I3739" s="10" t="s">
        <v>14</v>
      </c>
      <c r="J3739" s="10" t="s">
        <v>1022</v>
      </c>
    </row>
    <row r="3740" spans="1:10" x14ac:dyDescent="0.3">
      <c r="A3740" s="10">
        <v>224629</v>
      </c>
      <c r="B3740" s="20">
        <v>45184</v>
      </c>
      <c r="C3740" s="10" t="s">
        <v>1225</v>
      </c>
      <c r="D3740" s="21">
        <v>38000</v>
      </c>
      <c r="E3740" s="10" t="s">
        <v>48</v>
      </c>
      <c r="F3740" s="10" t="s">
        <v>2311</v>
      </c>
      <c r="G3740" s="10" t="s">
        <v>12</v>
      </c>
      <c r="H3740" t="s">
        <v>13</v>
      </c>
      <c r="I3740" s="10" t="s">
        <v>14</v>
      </c>
      <c r="J3740" s="10" t="s">
        <v>209</v>
      </c>
    </row>
    <row r="3741" spans="1:10" x14ac:dyDescent="0.3">
      <c r="A3741" s="10">
        <v>223425</v>
      </c>
      <c r="B3741" s="20">
        <v>45184</v>
      </c>
      <c r="C3741" s="10" t="s">
        <v>1223</v>
      </c>
      <c r="D3741" s="21">
        <v>10000</v>
      </c>
      <c r="E3741" s="10" t="s">
        <v>10</v>
      </c>
      <c r="F3741" s="10" t="s">
        <v>2311</v>
      </c>
      <c r="G3741" s="10" t="s">
        <v>12</v>
      </c>
      <c r="H3741" t="s">
        <v>17</v>
      </c>
      <c r="I3741" s="10" t="s">
        <v>14</v>
      </c>
      <c r="J3741" s="10" t="s">
        <v>40</v>
      </c>
    </row>
    <row r="3742" spans="1:10" x14ac:dyDescent="0.3">
      <c r="A3742" s="10">
        <v>223426</v>
      </c>
      <c r="B3742" s="20">
        <v>45184</v>
      </c>
      <c r="C3742" s="10" t="s">
        <v>1223</v>
      </c>
      <c r="D3742" s="21">
        <v>10000</v>
      </c>
      <c r="E3742" s="10" t="s">
        <v>10</v>
      </c>
      <c r="F3742" s="10" t="s">
        <v>2311</v>
      </c>
      <c r="G3742" s="10" t="s">
        <v>12</v>
      </c>
      <c r="H3742" t="s">
        <v>17</v>
      </c>
      <c r="I3742" s="10" t="s">
        <v>14</v>
      </c>
      <c r="J3742" s="10" t="s">
        <v>503</v>
      </c>
    </row>
    <row r="3743" spans="1:10" x14ac:dyDescent="0.3">
      <c r="A3743" s="10">
        <v>224630</v>
      </c>
      <c r="B3743" s="20">
        <v>45184</v>
      </c>
      <c r="C3743" s="10" t="s">
        <v>1225</v>
      </c>
      <c r="D3743" s="21">
        <v>30000</v>
      </c>
      <c r="E3743" s="10" t="s">
        <v>48</v>
      </c>
      <c r="F3743" s="10" t="s">
        <v>2311</v>
      </c>
      <c r="G3743" s="10" t="s">
        <v>12</v>
      </c>
      <c r="H3743" t="s">
        <v>13</v>
      </c>
      <c r="I3743" s="10" t="s">
        <v>14</v>
      </c>
      <c r="J3743" s="10" t="s">
        <v>399</v>
      </c>
    </row>
    <row r="3744" spans="1:10" x14ac:dyDescent="0.3">
      <c r="A3744" s="10">
        <v>223436</v>
      </c>
      <c r="B3744" s="20">
        <v>45184</v>
      </c>
      <c r="C3744" s="10" t="s">
        <v>1225</v>
      </c>
      <c r="D3744" s="21">
        <v>38000</v>
      </c>
      <c r="E3744" s="10" t="s">
        <v>10</v>
      </c>
      <c r="F3744" s="10" t="s">
        <v>2311</v>
      </c>
      <c r="G3744" s="10" t="s">
        <v>12</v>
      </c>
      <c r="H3744" t="s">
        <v>13</v>
      </c>
      <c r="I3744" s="10" t="s">
        <v>14</v>
      </c>
      <c r="J3744" s="10" t="s">
        <v>209</v>
      </c>
    </row>
    <row r="3745" spans="1:10" x14ac:dyDescent="0.3">
      <c r="A3745" s="10">
        <v>223427</v>
      </c>
      <c r="B3745" s="20">
        <v>45184</v>
      </c>
      <c r="C3745" s="10" t="s">
        <v>1223</v>
      </c>
      <c r="D3745" s="21">
        <v>10000</v>
      </c>
      <c r="E3745" s="10" t="s">
        <v>10</v>
      </c>
      <c r="F3745" s="10" t="s">
        <v>2311</v>
      </c>
      <c r="G3745" s="10" t="s">
        <v>12</v>
      </c>
      <c r="H3745" t="s">
        <v>17</v>
      </c>
      <c r="I3745" s="10" t="s">
        <v>14</v>
      </c>
      <c r="J3745" s="10" t="s">
        <v>578</v>
      </c>
    </row>
    <row r="3746" spans="1:10" x14ac:dyDescent="0.3">
      <c r="A3746" s="10">
        <v>223423</v>
      </c>
      <c r="B3746" s="20">
        <v>45184</v>
      </c>
      <c r="C3746" s="10" t="s">
        <v>1368</v>
      </c>
      <c r="D3746" s="21">
        <v>7500</v>
      </c>
      <c r="E3746" s="10" t="s">
        <v>48</v>
      </c>
      <c r="F3746" s="10" t="s">
        <v>2309</v>
      </c>
      <c r="G3746" s="10" t="s">
        <v>12</v>
      </c>
      <c r="H3746" t="s">
        <v>17</v>
      </c>
      <c r="I3746" s="10" t="s">
        <v>14</v>
      </c>
      <c r="J3746" s="10" t="s">
        <v>36</v>
      </c>
    </row>
    <row r="3747" spans="1:10" x14ac:dyDescent="0.3">
      <c r="A3747" s="10">
        <v>223488</v>
      </c>
      <c r="B3747" s="20">
        <v>45185</v>
      </c>
      <c r="C3747" s="10" t="s">
        <v>994</v>
      </c>
      <c r="D3747" s="21">
        <v>3000</v>
      </c>
      <c r="E3747" s="10" t="s">
        <v>10</v>
      </c>
      <c r="F3747" s="10" t="s">
        <v>2307</v>
      </c>
      <c r="G3747" s="10" t="s">
        <v>12</v>
      </c>
      <c r="H3747" t="s">
        <v>17</v>
      </c>
      <c r="I3747" s="10" t="s">
        <v>14</v>
      </c>
      <c r="J3747" s="10" t="s">
        <v>101</v>
      </c>
    </row>
    <row r="3748" spans="1:10" x14ac:dyDescent="0.3">
      <c r="A3748" s="10">
        <v>223489</v>
      </c>
      <c r="B3748" s="20">
        <v>45185</v>
      </c>
      <c r="C3748" s="10" t="s">
        <v>994</v>
      </c>
      <c r="D3748" s="21">
        <v>2000</v>
      </c>
      <c r="E3748" s="10" t="s">
        <v>10</v>
      </c>
      <c r="F3748" s="10" t="s">
        <v>2307</v>
      </c>
      <c r="G3748" s="10" t="s">
        <v>12</v>
      </c>
      <c r="H3748" t="s">
        <v>17</v>
      </c>
      <c r="I3748" s="10" t="s">
        <v>14</v>
      </c>
      <c r="J3748" s="10" t="s">
        <v>104</v>
      </c>
    </row>
    <row r="3749" spans="1:10" x14ac:dyDescent="0.3">
      <c r="A3749" s="10">
        <v>223490</v>
      </c>
      <c r="B3749" s="20">
        <v>45185</v>
      </c>
      <c r="C3749" s="10" t="s">
        <v>994</v>
      </c>
      <c r="D3749" s="21">
        <v>5000</v>
      </c>
      <c r="E3749" s="10" t="s">
        <v>10</v>
      </c>
      <c r="F3749" s="10" t="s">
        <v>2307</v>
      </c>
      <c r="G3749" s="10" t="s">
        <v>12</v>
      </c>
      <c r="H3749" t="s">
        <v>17</v>
      </c>
      <c r="I3749" s="10" t="s">
        <v>14</v>
      </c>
      <c r="J3749" s="10" t="s">
        <v>85</v>
      </c>
    </row>
    <row r="3750" spans="1:10" x14ac:dyDescent="0.3">
      <c r="A3750" s="10">
        <v>223491</v>
      </c>
      <c r="B3750" s="20">
        <v>45185</v>
      </c>
      <c r="C3750" s="10" t="s">
        <v>994</v>
      </c>
      <c r="D3750" s="21">
        <v>5000</v>
      </c>
      <c r="E3750" s="10" t="s">
        <v>10</v>
      </c>
      <c r="F3750" s="10" t="s">
        <v>2307</v>
      </c>
      <c r="G3750" s="10" t="s">
        <v>12</v>
      </c>
      <c r="H3750" t="s">
        <v>17</v>
      </c>
      <c r="I3750" s="10" t="s">
        <v>14</v>
      </c>
      <c r="J3750" s="10" t="s">
        <v>1054</v>
      </c>
    </row>
    <row r="3751" spans="1:10" x14ac:dyDescent="0.3">
      <c r="A3751" s="10">
        <v>223492</v>
      </c>
      <c r="B3751" s="20">
        <v>45185</v>
      </c>
      <c r="C3751" s="10" t="s">
        <v>994</v>
      </c>
      <c r="D3751" s="21">
        <v>5000</v>
      </c>
      <c r="E3751" s="10" t="s">
        <v>10</v>
      </c>
      <c r="F3751" s="10" t="s">
        <v>2307</v>
      </c>
      <c r="G3751" s="10" t="s">
        <v>12</v>
      </c>
      <c r="H3751" t="s">
        <v>17</v>
      </c>
      <c r="I3751" s="10" t="s">
        <v>14</v>
      </c>
      <c r="J3751" s="10" t="s">
        <v>1015</v>
      </c>
    </row>
    <row r="3752" spans="1:10" x14ac:dyDescent="0.3">
      <c r="A3752" s="10">
        <v>223475</v>
      </c>
      <c r="B3752" s="20">
        <v>45185</v>
      </c>
      <c r="C3752" s="10" t="s">
        <v>1055</v>
      </c>
      <c r="D3752" s="21">
        <v>2000</v>
      </c>
      <c r="E3752" s="10" t="s">
        <v>10</v>
      </c>
      <c r="F3752" s="10" t="s">
        <v>2307</v>
      </c>
      <c r="G3752" s="10" t="s">
        <v>12</v>
      </c>
      <c r="H3752" t="s">
        <v>17</v>
      </c>
      <c r="I3752" s="10" t="s">
        <v>14</v>
      </c>
      <c r="J3752" s="10" t="s">
        <v>1016</v>
      </c>
    </row>
    <row r="3753" spans="1:10" x14ac:dyDescent="0.3">
      <c r="A3753" s="10">
        <v>223476</v>
      </c>
      <c r="B3753" s="20">
        <v>45185</v>
      </c>
      <c r="C3753" s="10" t="s">
        <v>1055</v>
      </c>
      <c r="D3753" s="21">
        <v>5000</v>
      </c>
      <c r="E3753" s="10" t="s">
        <v>10</v>
      </c>
      <c r="F3753" s="10" t="s">
        <v>2307</v>
      </c>
      <c r="G3753" s="10" t="s">
        <v>12</v>
      </c>
      <c r="H3753" t="s">
        <v>17</v>
      </c>
      <c r="I3753" s="10" t="s">
        <v>14</v>
      </c>
      <c r="J3753" s="10" t="s">
        <v>971</v>
      </c>
    </row>
    <row r="3754" spans="1:10" x14ac:dyDescent="0.3">
      <c r="A3754" s="10">
        <v>223451</v>
      </c>
      <c r="B3754" s="20">
        <v>45185</v>
      </c>
      <c r="C3754" s="10" t="s">
        <v>260</v>
      </c>
      <c r="D3754" s="21">
        <v>14000</v>
      </c>
      <c r="E3754" s="10" t="s">
        <v>48</v>
      </c>
      <c r="F3754" s="10" t="s">
        <v>2318</v>
      </c>
      <c r="G3754" s="10" t="s">
        <v>12</v>
      </c>
      <c r="H3754" t="s">
        <v>17</v>
      </c>
      <c r="I3754" s="10" t="s">
        <v>14</v>
      </c>
      <c r="J3754" s="10" t="s">
        <v>36</v>
      </c>
    </row>
    <row r="3755" spans="1:10" x14ac:dyDescent="0.3">
      <c r="A3755" s="10">
        <v>223449</v>
      </c>
      <c r="B3755" s="20">
        <v>45185</v>
      </c>
      <c r="C3755" s="10" t="s">
        <v>1082</v>
      </c>
      <c r="D3755" s="21">
        <v>2000</v>
      </c>
      <c r="E3755" s="10" t="s">
        <v>10</v>
      </c>
      <c r="F3755" s="10" t="s">
        <v>2318</v>
      </c>
      <c r="G3755" s="10" t="s">
        <v>12</v>
      </c>
      <c r="H3755" t="s">
        <v>17</v>
      </c>
      <c r="I3755" s="10" t="s">
        <v>14</v>
      </c>
      <c r="J3755" s="10" t="s">
        <v>24</v>
      </c>
    </row>
    <row r="3756" spans="1:10" x14ac:dyDescent="0.3">
      <c r="A3756" s="10">
        <v>223450</v>
      </c>
      <c r="B3756" s="20">
        <v>45185</v>
      </c>
      <c r="C3756" s="10" t="s">
        <v>1083</v>
      </c>
      <c r="D3756" s="21">
        <v>3000</v>
      </c>
      <c r="E3756" s="10" t="s">
        <v>10</v>
      </c>
      <c r="F3756" s="10" t="s">
        <v>2318</v>
      </c>
      <c r="G3756" s="10" t="s">
        <v>12</v>
      </c>
      <c r="H3756" t="s">
        <v>17</v>
      </c>
      <c r="I3756" s="10" t="s">
        <v>14</v>
      </c>
      <c r="J3756" s="10" t="s">
        <v>177</v>
      </c>
    </row>
    <row r="3757" spans="1:10" x14ac:dyDescent="0.3">
      <c r="A3757" s="10">
        <v>223313</v>
      </c>
      <c r="B3757" s="20">
        <v>45185</v>
      </c>
      <c r="C3757" s="10" t="s">
        <v>1204</v>
      </c>
      <c r="D3757" s="21">
        <v>1000</v>
      </c>
      <c r="E3757" s="10" t="s">
        <v>10</v>
      </c>
      <c r="F3757" s="10" t="s">
        <v>2329</v>
      </c>
      <c r="G3757" s="10" t="s">
        <v>12</v>
      </c>
      <c r="H3757" t="s">
        <v>19</v>
      </c>
      <c r="I3757" s="10" t="s">
        <v>14</v>
      </c>
      <c r="J3757" s="10" t="s">
        <v>401</v>
      </c>
    </row>
    <row r="3758" spans="1:10" x14ac:dyDescent="0.3">
      <c r="A3758" s="10">
        <v>223448</v>
      </c>
      <c r="B3758" s="20">
        <v>45185</v>
      </c>
      <c r="C3758" s="10" t="s">
        <v>1204</v>
      </c>
      <c r="D3758" s="21">
        <v>1000</v>
      </c>
      <c r="E3758" s="10" t="s">
        <v>10</v>
      </c>
      <c r="F3758" s="10" t="s">
        <v>2329</v>
      </c>
      <c r="G3758" s="10" t="s">
        <v>12</v>
      </c>
      <c r="H3758" t="s">
        <v>17</v>
      </c>
      <c r="I3758" s="10" t="s">
        <v>14</v>
      </c>
      <c r="J3758" s="10" t="s">
        <v>401</v>
      </c>
    </row>
    <row r="3759" spans="1:10" x14ac:dyDescent="0.3">
      <c r="A3759" s="10">
        <v>223453</v>
      </c>
      <c r="B3759" s="20">
        <v>45185</v>
      </c>
      <c r="C3759" s="10" t="s">
        <v>674</v>
      </c>
      <c r="D3759" s="21">
        <v>5000</v>
      </c>
      <c r="E3759" s="10" t="s">
        <v>10</v>
      </c>
      <c r="F3759" s="10" t="s">
        <v>2309</v>
      </c>
      <c r="G3759" s="10" t="s">
        <v>12</v>
      </c>
      <c r="H3759" t="s">
        <v>17</v>
      </c>
      <c r="I3759" s="10" t="s">
        <v>14</v>
      </c>
      <c r="J3759" s="10" t="s">
        <v>85</v>
      </c>
    </row>
    <row r="3760" spans="1:10" x14ac:dyDescent="0.3">
      <c r="A3760" s="10">
        <v>223454</v>
      </c>
      <c r="B3760" s="20">
        <v>45185</v>
      </c>
      <c r="C3760" s="10" t="s">
        <v>674</v>
      </c>
      <c r="D3760" s="21">
        <v>10000</v>
      </c>
      <c r="E3760" s="10" t="s">
        <v>10</v>
      </c>
      <c r="F3760" s="10" t="s">
        <v>2309</v>
      </c>
      <c r="G3760" s="10" t="s">
        <v>12</v>
      </c>
      <c r="H3760" t="s">
        <v>17</v>
      </c>
      <c r="I3760" s="10" t="s">
        <v>14</v>
      </c>
      <c r="J3760" s="10" t="s">
        <v>258</v>
      </c>
    </row>
    <row r="3761" spans="1:10" x14ac:dyDescent="0.3">
      <c r="A3761" s="10">
        <v>223455</v>
      </c>
      <c r="B3761" s="20">
        <v>45185</v>
      </c>
      <c r="C3761" s="10" t="s">
        <v>674</v>
      </c>
      <c r="D3761" s="21">
        <v>10000</v>
      </c>
      <c r="E3761" s="10" t="s">
        <v>10</v>
      </c>
      <c r="F3761" s="10" t="s">
        <v>2309</v>
      </c>
      <c r="G3761" s="10" t="s">
        <v>12</v>
      </c>
      <c r="H3761" t="s">
        <v>17</v>
      </c>
      <c r="I3761" s="10" t="s">
        <v>14</v>
      </c>
      <c r="J3761" s="10" t="s">
        <v>84</v>
      </c>
    </row>
    <row r="3762" spans="1:10" x14ac:dyDescent="0.3">
      <c r="A3762" s="10">
        <v>223560</v>
      </c>
      <c r="B3762" s="20">
        <v>45185</v>
      </c>
      <c r="C3762" s="10" t="s">
        <v>1408</v>
      </c>
      <c r="D3762" s="21">
        <v>8000</v>
      </c>
      <c r="E3762" s="10" t="s">
        <v>10</v>
      </c>
      <c r="F3762" s="10" t="s">
        <v>2309</v>
      </c>
      <c r="G3762" s="10" t="s">
        <v>12</v>
      </c>
      <c r="H3762" t="s">
        <v>17</v>
      </c>
      <c r="I3762" s="10" t="s">
        <v>14</v>
      </c>
      <c r="J3762" s="10" t="s">
        <v>27</v>
      </c>
    </row>
    <row r="3763" spans="1:10" x14ac:dyDescent="0.3">
      <c r="A3763" s="10">
        <v>223452</v>
      </c>
      <c r="B3763" s="20">
        <v>45185</v>
      </c>
      <c r="C3763" s="10" t="s">
        <v>674</v>
      </c>
      <c r="D3763" s="21">
        <v>10000</v>
      </c>
      <c r="E3763" s="10" t="s">
        <v>10</v>
      </c>
      <c r="F3763" s="10" t="s">
        <v>2309</v>
      </c>
      <c r="G3763" s="10" t="s">
        <v>12</v>
      </c>
      <c r="H3763" t="s">
        <v>17</v>
      </c>
      <c r="I3763" s="10" t="s">
        <v>14</v>
      </c>
      <c r="J3763" s="10" t="s">
        <v>27</v>
      </c>
    </row>
    <row r="3764" spans="1:10" x14ac:dyDescent="0.3">
      <c r="A3764" s="10">
        <v>223447</v>
      </c>
      <c r="B3764" s="20">
        <v>45185</v>
      </c>
      <c r="C3764" s="10" t="s">
        <v>708</v>
      </c>
      <c r="D3764" s="21">
        <v>5000</v>
      </c>
      <c r="E3764" s="10" t="s">
        <v>10</v>
      </c>
      <c r="F3764" s="10" t="s">
        <v>2309</v>
      </c>
      <c r="G3764" s="10" t="s">
        <v>12</v>
      </c>
      <c r="H3764" t="s">
        <v>17</v>
      </c>
      <c r="I3764" s="10" t="s">
        <v>14</v>
      </c>
      <c r="J3764" s="10" t="s">
        <v>27</v>
      </c>
    </row>
    <row r="3765" spans="1:10" x14ac:dyDescent="0.3">
      <c r="A3765" s="10">
        <v>223472</v>
      </c>
      <c r="B3765" s="20">
        <v>45187</v>
      </c>
      <c r="C3765" s="10" t="s">
        <v>163</v>
      </c>
      <c r="D3765" s="21">
        <v>5000</v>
      </c>
      <c r="E3765" s="10" t="s">
        <v>10</v>
      </c>
      <c r="F3765" s="10" t="s">
        <v>2307</v>
      </c>
      <c r="G3765" s="10" t="s">
        <v>12</v>
      </c>
      <c r="H3765" t="s">
        <v>17</v>
      </c>
      <c r="I3765" s="10" t="s">
        <v>14</v>
      </c>
      <c r="J3765" s="10" t="s">
        <v>473</v>
      </c>
    </row>
    <row r="3766" spans="1:10" x14ac:dyDescent="0.3">
      <c r="A3766" s="10">
        <v>223467</v>
      </c>
      <c r="B3766" s="20">
        <v>45187</v>
      </c>
      <c r="C3766" s="10" t="s">
        <v>240</v>
      </c>
      <c r="D3766" s="21">
        <v>2500</v>
      </c>
      <c r="E3766" s="10" t="s">
        <v>10</v>
      </c>
      <c r="F3766" s="10" t="s">
        <v>2307</v>
      </c>
      <c r="G3766" s="10" t="s">
        <v>12</v>
      </c>
      <c r="H3766" t="s">
        <v>17</v>
      </c>
      <c r="I3766" s="10" t="s">
        <v>14</v>
      </c>
      <c r="J3766" s="10" t="s">
        <v>1056</v>
      </c>
    </row>
    <row r="3767" spans="1:10" x14ac:dyDescent="0.3">
      <c r="A3767" s="10">
        <v>223474</v>
      </c>
      <c r="B3767" s="20">
        <v>45187</v>
      </c>
      <c r="C3767" s="10" t="s">
        <v>1057</v>
      </c>
      <c r="D3767" s="21">
        <v>3000</v>
      </c>
      <c r="E3767" s="10" t="s">
        <v>10</v>
      </c>
      <c r="F3767" s="10" t="s">
        <v>2307</v>
      </c>
      <c r="G3767" s="10" t="s">
        <v>12</v>
      </c>
      <c r="H3767" t="s">
        <v>17</v>
      </c>
      <c r="I3767" s="10" t="s">
        <v>14</v>
      </c>
      <c r="J3767" s="10" t="s">
        <v>972</v>
      </c>
    </row>
    <row r="3768" spans="1:10" x14ac:dyDescent="0.3">
      <c r="A3768" s="10">
        <v>223470</v>
      </c>
      <c r="B3768" s="20">
        <v>45187</v>
      </c>
      <c r="C3768" s="10" t="s">
        <v>163</v>
      </c>
      <c r="D3768" s="21">
        <v>5000</v>
      </c>
      <c r="E3768" s="10" t="s">
        <v>10</v>
      </c>
      <c r="F3768" s="10" t="s">
        <v>2307</v>
      </c>
      <c r="G3768" s="10" t="s">
        <v>12</v>
      </c>
      <c r="H3768" t="s">
        <v>17</v>
      </c>
      <c r="I3768" s="10" t="s">
        <v>14</v>
      </c>
      <c r="J3768" s="10" t="s">
        <v>27</v>
      </c>
    </row>
    <row r="3769" spans="1:10" x14ac:dyDescent="0.3">
      <c r="A3769" s="10">
        <v>223466</v>
      </c>
      <c r="B3769" s="20">
        <v>45187</v>
      </c>
      <c r="C3769" s="10" t="s">
        <v>240</v>
      </c>
      <c r="D3769" s="21">
        <v>2500</v>
      </c>
      <c r="E3769" s="10" t="s">
        <v>10</v>
      </c>
      <c r="F3769" s="10" t="s">
        <v>2307</v>
      </c>
      <c r="G3769" s="10" t="s">
        <v>12</v>
      </c>
      <c r="H3769" t="s">
        <v>17</v>
      </c>
      <c r="I3769" s="10" t="s">
        <v>14</v>
      </c>
      <c r="J3769" s="10" t="s">
        <v>85</v>
      </c>
    </row>
    <row r="3770" spans="1:10" x14ac:dyDescent="0.3">
      <c r="A3770" s="10">
        <v>223465</v>
      </c>
      <c r="B3770" s="20">
        <v>45187</v>
      </c>
      <c r="C3770" s="10" t="s">
        <v>1080</v>
      </c>
      <c r="D3770" s="21">
        <v>2000</v>
      </c>
      <c r="E3770" s="10" t="s">
        <v>10</v>
      </c>
      <c r="F3770" s="10" t="s">
        <v>2318</v>
      </c>
      <c r="G3770" s="10" t="s">
        <v>12</v>
      </c>
      <c r="H3770" t="s">
        <v>17</v>
      </c>
      <c r="I3770" s="10" t="s">
        <v>14</v>
      </c>
      <c r="J3770" s="10" t="s">
        <v>177</v>
      </c>
    </row>
    <row r="3771" spans="1:10" x14ac:dyDescent="0.3">
      <c r="A3771" s="10">
        <v>223473</v>
      </c>
      <c r="B3771" s="20">
        <v>45187</v>
      </c>
      <c r="C3771" s="10" t="s">
        <v>613</v>
      </c>
      <c r="D3771" s="21">
        <v>50000</v>
      </c>
      <c r="E3771" s="10" t="s">
        <v>48</v>
      </c>
      <c r="F3771" s="10" t="s">
        <v>2318</v>
      </c>
      <c r="G3771" s="10" t="s">
        <v>12</v>
      </c>
      <c r="H3771" t="s">
        <v>17</v>
      </c>
      <c r="I3771" s="10" t="s">
        <v>14</v>
      </c>
      <c r="J3771" s="10" t="s">
        <v>246</v>
      </c>
    </row>
    <row r="3772" spans="1:10" x14ac:dyDescent="0.3">
      <c r="A3772" s="10">
        <v>223471</v>
      </c>
      <c r="B3772" s="20">
        <v>45187</v>
      </c>
      <c r="C3772" s="10" t="s">
        <v>613</v>
      </c>
      <c r="D3772" s="21">
        <v>50000</v>
      </c>
      <c r="E3772" s="10" t="s">
        <v>48</v>
      </c>
      <c r="F3772" s="10" t="s">
        <v>2318</v>
      </c>
      <c r="G3772" s="10" t="s">
        <v>12</v>
      </c>
      <c r="H3772" t="s">
        <v>17</v>
      </c>
      <c r="I3772" s="10" t="s">
        <v>14</v>
      </c>
      <c r="J3772" s="10" t="s">
        <v>24</v>
      </c>
    </row>
    <row r="3773" spans="1:10" x14ac:dyDescent="0.3">
      <c r="A3773" s="10">
        <v>223463</v>
      </c>
      <c r="B3773" s="20">
        <v>45187</v>
      </c>
      <c r="C3773" s="10" t="s">
        <v>1072</v>
      </c>
      <c r="D3773" s="21">
        <v>10000</v>
      </c>
      <c r="E3773" s="10" t="s">
        <v>10</v>
      </c>
      <c r="F3773" s="10" t="s">
        <v>2318</v>
      </c>
      <c r="G3773" s="10" t="s">
        <v>12</v>
      </c>
      <c r="H3773" t="s">
        <v>17</v>
      </c>
      <c r="I3773" s="10" t="s">
        <v>14</v>
      </c>
      <c r="J3773" s="10" t="s">
        <v>24</v>
      </c>
    </row>
    <row r="3774" spans="1:10" x14ac:dyDescent="0.3">
      <c r="A3774" s="10">
        <v>223464</v>
      </c>
      <c r="B3774" s="20">
        <v>45187</v>
      </c>
      <c r="C3774" s="10" t="s">
        <v>1072</v>
      </c>
      <c r="D3774" s="21">
        <v>10000</v>
      </c>
      <c r="E3774" s="10" t="s">
        <v>10</v>
      </c>
      <c r="F3774" s="10" t="s">
        <v>2318</v>
      </c>
      <c r="G3774" s="10" t="s">
        <v>12</v>
      </c>
      <c r="H3774" t="s">
        <v>17</v>
      </c>
      <c r="I3774" s="10" t="s">
        <v>14</v>
      </c>
      <c r="J3774" s="10" t="s">
        <v>177</v>
      </c>
    </row>
    <row r="3775" spans="1:10" x14ac:dyDescent="0.3">
      <c r="A3775" s="10">
        <v>223477</v>
      </c>
      <c r="B3775" s="20">
        <v>45187</v>
      </c>
      <c r="C3775" s="10" t="s">
        <v>1205</v>
      </c>
      <c r="D3775" s="21">
        <v>5000</v>
      </c>
      <c r="E3775" s="10" t="s">
        <v>10</v>
      </c>
      <c r="F3775" s="10" t="s">
        <v>2329</v>
      </c>
      <c r="G3775" s="10" t="s">
        <v>12</v>
      </c>
      <c r="H3775" t="s">
        <v>17</v>
      </c>
      <c r="I3775" s="10" t="s">
        <v>14</v>
      </c>
      <c r="J3775" s="10" t="s">
        <v>1206</v>
      </c>
    </row>
    <row r="3776" spans="1:10" x14ac:dyDescent="0.3">
      <c r="A3776" s="10">
        <v>223478</v>
      </c>
      <c r="B3776" s="20">
        <v>45187</v>
      </c>
      <c r="C3776" s="10" t="s">
        <v>1205</v>
      </c>
      <c r="D3776" s="21">
        <v>5000</v>
      </c>
      <c r="E3776" s="10" t="s">
        <v>10</v>
      </c>
      <c r="F3776" s="10" t="s">
        <v>2329</v>
      </c>
      <c r="G3776" s="10" t="s">
        <v>12</v>
      </c>
      <c r="H3776" t="s">
        <v>17</v>
      </c>
      <c r="I3776" s="10" t="s">
        <v>14</v>
      </c>
      <c r="J3776" s="10" t="s">
        <v>40</v>
      </c>
    </row>
    <row r="3777" spans="1:10" x14ac:dyDescent="0.3">
      <c r="A3777" s="10">
        <v>223459</v>
      </c>
      <c r="B3777" s="20">
        <v>45187</v>
      </c>
      <c r="C3777" s="10" t="s">
        <v>927</v>
      </c>
      <c r="D3777" s="21">
        <v>1500</v>
      </c>
      <c r="E3777" s="10" t="s">
        <v>10</v>
      </c>
      <c r="F3777" s="10" t="s">
        <v>2311</v>
      </c>
      <c r="G3777" s="10" t="s">
        <v>12</v>
      </c>
      <c r="H3777" t="s">
        <v>13</v>
      </c>
      <c r="I3777" s="10" t="s">
        <v>14</v>
      </c>
      <c r="J3777" s="10" t="s">
        <v>473</v>
      </c>
    </row>
    <row r="3778" spans="1:10" x14ac:dyDescent="0.3">
      <c r="A3778" s="10">
        <v>223460</v>
      </c>
      <c r="B3778" s="20">
        <v>45187</v>
      </c>
      <c r="C3778" s="10" t="s">
        <v>927</v>
      </c>
      <c r="D3778" s="21">
        <v>1000</v>
      </c>
      <c r="E3778" s="10" t="s">
        <v>10</v>
      </c>
      <c r="F3778" s="10" t="s">
        <v>2311</v>
      </c>
      <c r="G3778" s="10" t="s">
        <v>12</v>
      </c>
      <c r="H3778" t="s">
        <v>13</v>
      </c>
      <c r="I3778" s="10" t="s">
        <v>14</v>
      </c>
      <c r="J3778" s="10" t="s">
        <v>585</v>
      </c>
    </row>
    <row r="3779" spans="1:10" x14ac:dyDescent="0.3">
      <c r="A3779" s="10">
        <v>223461</v>
      </c>
      <c r="B3779" s="20">
        <v>45187</v>
      </c>
      <c r="C3779" s="10" t="s">
        <v>498</v>
      </c>
      <c r="D3779" s="21">
        <v>70000</v>
      </c>
      <c r="E3779" s="10" t="s">
        <v>48</v>
      </c>
      <c r="F3779" s="10" t="s">
        <v>2311</v>
      </c>
      <c r="G3779" s="10" t="s">
        <v>12</v>
      </c>
      <c r="H3779" t="s">
        <v>13</v>
      </c>
      <c r="I3779" s="10" t="s">
        <v>14</v>
      </c>
      <c r="J3779" s="10" t="s">
        <v>503</v>
      </c>
    </row>
    <row r="3780" spans="1:10" x14ac:dyDescent="0.3">
      <c r="A3780" s="10">
        <v>223457</v>
      </c>
      <c r="B3780" s="20">
        <v>45187</v>
      </c>
      <c r="C3780" s="10" t="s">
        <v>1221</v>
      </c>
      <c r="D3780" s="21">
        <v>4000</v>
      </c>
      <c r="E3780" s="10" t="s">
        <v>48</v>
      </c>
      <c r="F3780" s="10" t="s">
        <v>2311</v>
      </c>
      <c r="G3780" s="10" t="s">
        <v>12</v>
      </c>
      <c r="H3780" t="s">
        <v>17</v>
      </c>
      <c r="I3780" s="10" t="s">
        <v>14</v>
      </c>
      <c r="J3780" s="10" t="s">
        <v>1022</v>
      </c>
    </row>
    <row r="3781" spans="1:10" x14ac:dyDescent="0.3">
      <c r="A3781" s="10">
        <v>223458</v>
      </c>
      <c r="B3781" s="20">
        <v>45187</v>
      </c>
      <c r="C3781" s="10" t="s">
        <v>927</v>
      </c>
      <c r="D3781" s="21">
        <v>2500</v>
      </c>
      <c r="E3781" s="10" t="s">
        <v>10</v>
      </c>
      <c r="F3781" s="10" t="s">
        <v>2311</v>
      </c>
      <c r="G3781" s="10" t="s">
        <v>12</v>
      </c>
      <c r="H3781" t="s">
        <v>13</v>
      </c>
      <c r="I3781" s="10" t="s">
        <v>14</v>
      </c>
      <c r="J3781" s="10" t="s">
        <v>1222</v>
      </c>
    </row>
    <row r="3782" spans="1:10" x14ac:dyDescent="0.3">
      <c r="A3782" s="10">
        <v>223468</v>
      </c>
      <c r="B3782" s="20">
        <v>45187</v>
      </c>
      <c r="C3782" s="10" t="s">
        <v>1409</v>
      </c>
      <c r="D3782" s="21">
        <v>5000</v>
      </c>
      <c r="E3782" s="10" t="s">
        <v>10</v>
      </c>
      <c r="F3782" s="10" t="s">
        <v>2309</v>
      </c>
      <c r="G3782" s="10" t="s">
        <v>12</v>
      </c>
      <c r="H3782" t="s">
        <v>17</v>
      </c>
      <c r="I3782" s="10" t="s">
        <v>14</v>
      </c>
      <c r="J3782" s="10" t="s">
        <v>27</v>
      </c>
    </row>
    <row r="3783" spans="1:10" x14ac:dyDescent="0.3">
      <c r="A3783" s="10">
        <v>223469</v>
      </c>
      <c r="B3783" s="20">
        <v>45187</v>
      </c>
      <c r="C3783" s="10" t="s">
        <v>1409</v>
      </c>
      <c r="D3783" s="21">
        <v>5000</v>
      </c>
      <c r="E3783" s="10" t="s">
        <v>10</v>
      </c>
      <c r="F3783" s="10" t="s">
        <v>2309</v>
      </c>
      <c r="G3783" s="10" t="s">
        <v>12</v>
      </c>
      <c r="H3783" t="s">
        <v>17</v>
      </c>
      <c r="I3783" s="10" t="s">
        <v>14</v>
      </c>
      <c r="J3783" s="10" t="s">
        <v>972</v>
      </c>
    </row>
    <row r="3784" spans="1:10" x14ac:dyDescent="0.3">
      <c r="A3784" s="10">
        <v>223462</v>
      </c>
      <c r="B3784" s="20">
        <v>45187</v>
      </c>
      <c r="C3784" s="10" t="s">
        <v>1311</v>
      </c>
      <c r="D3784" s="21">
        <v>60000</v>
      </c>
      <c r="E3784" s="10" t="s">
        <v>48</v>
      </c>
      <c r="F3784" s="10" t="s">
        <v>2309</v>
      </c>
      <c r="G3784" s="10" t="s">
        <v>12</v>
      </c>
      <c r="H3784" t="s">
        <v>13</v>
      </c>
      <c r="I3784" s="10" t="s">
        <v>14</v>
      </c>
      <c r="J3784" s="10" t="s">
        <v>409</v>
      </c>
    </row>
    <row r="3785" spans="1:10" x14ac:dyDescent="0.3">
      <c r="A3785" s="10">
        <v>223456</v>
      </c>
      <c r="B3785" s="20">
        <v>45187</v>
      </c>
      <c r="C3785" s="10" t="s">
        <v>815</v>
      </c>
      <c r="D3785" s="21">
        <v>6000</v>
      </c>
      <c r="E3785" s="10" t="s">
        <v>48</v>
      </c>
      <c r="F3785" s="10" t="s">
        <v>2317</v>
      </c>
      <c r="G3785" s="10" t="s">
        <v>12</v>
      </c>
      <c r="H3785" t="s">
        <v>17</v>
      </c>
      <c r="I3785" s="10" t="s">
        <v>14</v>
      </c>
      <c r="J3785" s="10" t="s">
        <v>820</v>
      </c>
    </row>
    <row r="3786" spans="1:10" x14ac:dyDescent="0.3">
      <c r="A3786" s="10">
        <v>223493</v>
      </c>
      <c r="B3786" s="20">
        <v>45188</v>
      </c>
      <c r="C3786" s="10" t="s">
        <v>1058</v>
      </c>
      <c r="D3786" s="21">
        <v>3000</v>
      </c>
      <c r="E3786" s="10" t="s">
        <v>10</v>
      </c>
      <c r="F3786" s="10" t="s">
        <v>2307</v>
      </c>
      <c r="G3786" s="10" t="s">
        <v>12</v>
      </c>
      <c r="H3786" t="s">
        <v>17</v>
      </c>
      <c r="I3786" s="10" t="s">
        <v>14</v>
      </c>
      <c r="J3786" s="10" t="s">
        <v>27</v>
      </c>
    </row>
    <row r="3787" spans="1:10" x14ac:dyDescent="0.3">
      <c r="A3787" s="10">
        <v>223494</v>
      </c>
      <c r="B3787" s="20">
        <v>45188</v>
      </c>
      <c r="C3787" s="10" t="s">
        <v>319</v>
      </c>
      <c r="D3787" s="21">
        <v>2000</v>
      </c>
      <c r="E3787" s="10" t="s">
        <v>10</v>
      </c>
      <c r="F3787" s="10" t="s">
        <v>2318</v>
      </c>
      <c r="G3787" s="10" t="s">
        <v>12</v>
      </c>
      <c r="H3787" t="s">
        <v>17</v>
      </c>
      <c r="I3787" s="10" t="s">
        <v>14</v>
      </c>
      <c r="J3787" s="10" t="s">
        <v>971</v>
      </c>
    </row>
    <row r="3788" spans="1:10" x14ac:dyDescent="0.3">
      <c r="A3788" s="10">
        <v>223499</v>
      </c>
      <c r="B3788" s="20">
        <v>45188</v>
      </c>
      <c r="C3788" s="10" t="s">
        <v>1207</v>
      </c>
      <c r="D3788" s="21">
        <v>5000</v>
      </c>
      <c r="E3788" s="10" t="s">
        <v>10</v>
      </c>
      <c r="F3788" s="10" t="s">
        <v>2329</v>
      </c>
      <c r="G3788" s="10" t="s">
        <v>12</v>
      </c>
      <c r="H3788" t="s">
        <v>17</v>
      </c>
      <c r="I3788" s="10" t="s">
        <v>14</v>
      </c>
      <c r="J3788" s="10" t="s">
        <v>1022</v>
      </c>
    </row>
    <row r="3789" spans="1:10" x14ac:dyDescent="0.3">
      <c r="A3789" s="10">
        <v>223498</v>
      </c>
      <c r="B3789" s="20">
        <v>45188</v>
      </c>
      <c r="C3789" s="10" t="s">
        <v>1207</v>
      </c>
      <c r="D3789" s="21">
        <v>5000</v>
      </c>
      <c r="E3789" s="10" t="s">
        <v>10</v>
      </c>
      <c r="F3789" s="10" t="s">
        <v>2329</v>
      </c>
      <c r="G3789" s="10" t="s">
        <v>12</v>
      </c>
      <c r="H3789" t="s">
        <v>17</v>
      </c>
      <c r="I3789" s="10" t="s">
        <v>14</v>
      </c>
      <c r="J3789" s="10" t="s">
        <v>432</v>
      </c>
    </row>
    <row r="3790" spans="1:10" x14ac:dyDescent="0.3">
      <c r="A3790" s="10">
        <v>223495</v>
      </c>
      <c r="B3790" s="20">
        <v>45188</v>
      </c>
      <c r="C3790" s="10" t="s">
        <v>1220</v>
      </c>
      <c r="D3790" s="21">
        <v>2000</v>
      </c>
      <c r="E3790" s="10" t="s">
        <v>10</v>
      </c>
      <c r="F3790" s="10" t="s">
        <v>2311</v>
      </c>
      <c r="G3790" s="10" t="s">
        <v>12</v>
      </c>
      <c r="H3790" t="s">
        <v>13</v>
      </c>
      <c r="I3790" s="10" t="s">
        <v>14</v>
      </c>
      <c r="J3790" s="10" t="s">
        <v>40</v>
      </c>
    </row>
    <row r="3791" spans="1:10" x14ac:dyDescent="0.3">
      <c r="A3791" s="10">
        <v>223496</v>
      </c>
      <c r="B3791" s="20">
        <v>45188</v>
      </c>
      <c r="C3791" s="10" t="s">
        <v>540</v>
      </c>
      <c r="D3791" s="21">
        <v>43500</v>
      </c>
      <c r="E3791" s="10" t="s">
        <v>48</v>
      </c>
      <c r="F3791" s="10" t="s">
        <v>2311</v>
      </c>
      <c r="G3791" s="10" t="s">
        <v>12</v>
      </c>
      <c r="H3791" t="s">
        <v>13</v>
      </c>
      <c r="I3791" s="10" t="s">
        <v>14</v>
      </c>
      <c r="J3791" s="10" t="s">
        <v>209</v>
      </c>
    </row>
    <row r="3792" spans="1:10" x14ac:dyDescent="0.3">
      <c r="A3792" s="10">
        <v>223497</v>
      </c>
      <c r="B3792" s="20">
        <v>45188</v>
      </c>
      <c r="C3792" s="10" t="s">
        <v>540</v>
      </c>
      <c r="D3792" s="21">
        <v>40000</v>
      </c>
      <c r="E3792" s="10" t="s">
        <v>48</v>
      </c>
      <c r="F3792" s="10" t="s">
        <v>2311</v>
      </c>
      <c r="G3792" s="10" t="s">
        <v>12</v>
      </c>
      <c r="H3792" t="s">
        <v>13</v>
      </c>
      <c r="I3792" s="10" t="s">
        <v>14</v>
      </c>
      <c r="J3792" s="10" t="s">
        <v>503</v>
      </c>
    </row>
    <row r="3793" spans="1:10" x14ac:dyDescent="0.3">
      <c r="A3793" s="10">
        <v>223500</v>
      </c>
      <c r="B3793" s="20">
        <v>45188</v>
      </c>
      <c r="C3793" s="10" t="s">
        <v>1410</v>
      </c>
      <c r="D3793" s="21">
        <v>3000</v>
      </c>
      <c r="E3793" s="10" t="s">
        <v>10</v>
      </c>
      <c r="F3793" s="10" t="s">
        <v>2309</v>
      </c>
      <c r="G3793" s="10" t="s">
        <v>88</v>
      </c>
      <c r="H3793" t="s">
        <v>17</v>
      </c>
      <c r="I3793" s="10" t="s">
        <v>14</v>
      </c>
      <c r="J3793" s="10" t="s">
        <v>27</v>
      </c>
    </row>
    <row r="3794" spans="1:10" x14ac:dyDescent="0.3">
      <c r="A3794" s="10">
        <v>223501</v>
      </c>
      <c r="B3794" s="20">
        <v>45188</v>
      </c>
      <c r="C3794" s="10" t="s">
        <v>1410</v>
      </c>
      <c r="D3794" s="21">
        <v>3000</v>
      </c>
      <c r="E3794" s="10" t="s">
        <v>10</v>
      </c>
      <c r="F3794" s="10" t="s">
        <v>2309</v>
      </c>
      <c r="G3794" s="10" t="s">
        <v>88</v>
      </c>
      <c r="H3794" t="s">
        <v>17</v>
      </c>
      <c r="I3794" s="10" t="s">
        <v>14</v>
      </c>
      <c r="J3794" s="10" t="s">
        <v>84</v>
      </c>
    </row>
    <row r="3795" spans="1:10" x14ac:dyDescent="0.3">
      <c r="A3795" s="10">
        <v>223502</v>
      </c>
      <c r="B3795" s="20">
        <v>45188</v>
      </c>
      <c r="C3795" s="10" t="s">
        <v>1410</v>
      </c>
      <c r="D3795" s="21">
        <v>4000</v>
      </c>
      <c r="E3795" s="10" t="s">
        <v>10</v>
      </c>
      <c r="F3795" s="10" t="s">
        <v>2309</v>
      </c>
      <c r="G3795" s="10" t="s">
        <v>88</v>
      </c>
      <c r="H3795" t="s">
        <v>17</v>
      </c>
      <c r="I3795" s="10" t="s">
        <v>14</v>
      </c>
      <c r="J3795" s="10" t="s">
        <v>409</v>
      </c>
    </row>
    <row r="3796" spans="1:10" x14ac:dyDescent="0.3">
      <c r="A3796" s="10">
        <v>223487</v>
      </c>
      <c r="B3796" s="20">
        <v>45188</v>
      </c>
      <c r="C3796" s="10" t="s">
        <v>819</v>
      </c>
      <c r="D3796" s="21">
        <v>200000</v>
      </c>
      <c r="E3796" s="10" t="s">
        <v>48</v>
      </c>
      <c r="F3796" s="10" t="s">
        <v>2317</v>
      </c>
      <c r="G3796" s="10" t="s">
        <v>12</v>
      </c>
      <c r="H3796" t="s">
        <v>17</v>
      </c>
      <c r="I3796" s="10" t="s">
        <v>14</v>
      </c>
      <c r="J3796" s="10" t="s">
        <v>1435</v>
      </c>
    </row>
    <row r="3797" spans="1:10" x14ac:dyDescent="0.3">
      <c r="A3797" s="10">
        <v>223486</v>
      </c>
      <c r="B3797" s="20">
        <v>45188</v>
      </c>
      <c r="C3797" s="10" t="s">
        <v>819</v>
      </c>
      <c r="D3797" s="21">
        <v>100000</v>
      </c>
      <c r="E3797" s="10" t="s">
        <v>48</v>
      </c>
      <c r="F3797" s="10" t="s">
        <v>2317</v>
      </c>
      <c r="G3797" s="10" t="s">
        <v>12</v>
      </c>
      <c r="H3797" t="s">
        <v>17</v>
      </c>
      <c r="I3797" s="10" t="s">
        <v>14</v>
      </c>
      <c r="J3797" s="10" t="s">
        <v>820</v>
      </c>
    </row>
    <row r="3798" spans="1:10" x14ac:dyDescent="0.3">
      <c r="A3798" s="10">
        <v>223479</v>
      </c>
      <c r="B3798" s="20">
        <v>45188</v>
      </c>
      <c r="C3798" s="10" t="s">
        <v>1534</v>
      </c>
      <c r="D3798" s="21">
        <v>5000</v>
      </c>
      <c r="E3798" s="10" t="s">
        <v>10</v>
      </c>
      <c r="F3798" s="10" t="s">
        <v>2308</v>
      </c>
      <c r="G3798" s="10" t="s">
        <v>12</v>
      </c>
      <c r="H3798" t="s">
        <v>17</v>
      </c>
      <c r="I3798" s="10" t="s">
        <v>14</v>
      </c>
      <c r="J3798" s="10" t="s">
        <v>900</v>
      </c>
    </row>
    <row r="3799" spans="1:10" x14ac:dyDescent="0.3">
      <c r="A3799" s="10">
        <v>223480</v>
      </c>
      <c r="B3799" s="20">
        <v>45188</v>
      </c>
      <c r="C3799" s="10" t="s">
        <v>1535</v>
      </c>
      <c r="D3799" s="21">
        <v>50000</v>
      </c>
      <c r="E3799" s="10" t="s">
        <v>48</v>
      </c>
      <c r="F3799" s="10" t="s">
        <v>2308</v>
      </c>
      <c r="G3799" s="10" t="s">
        <v>12</v>
      </c>
      <c r="H3799" t="s">
        <v>17</v>
      </c>
      <c r="I3799" s="10" t="s">
        <v>14</v>
      </c>
      <c r="J3799" s="10" t="s">
        <v>876</v>
      </c>
    </row>
    <row r="3800" spans="1:10" x14ac:dyDescent="0.3">
      <c r="A3800" s="10">
        <v>223481</v>
      </c>
      <c r="B3800" s="20">
        <v>45188</v>
      </c>
      <c r="C3800" s="10" t="s">
        <v>927</v>
      </c>
      <c r="D3800" s="21">
        <v>2000</v>
      </c>
      <c r="E3800" s="10" t="s">
        <v>10</v>
      </c>
      <c r="F3800" s="10" t="s">
        <v>2308</v>
      </c>
      <c r="G3800" s="10" t="s">
        <v>88</v>
      </c>
      <c r="H3800" t="s">
        <v>17</v>
      </c>
      <c r="I3800" s="10" t="s">
        <v>14</v>
      </c>
      <c r="J3800" s="10" t="s">
        <v>876</v>
      </c>
    </row>
    <row r="3801" spans="1:10" x14ac:dyDescent="0.3">
      <c r="A3801" s="10">
        <v>223482</v>
      </c>
      <c r="B3801" s="20">
        <v>45188</v>
      </c>
      <c r="C3801" s="10" t="s">
        <v>927</v>
      </c>
      <c r="D3801" s="21">
        <v>1000</v>
      </c>
      <c r="E3801" s="10" t="s">
        <v>10</v>
      </c>
      <c r="F3801" s="10" t="s">
        <v>2308</v>
      </c>
      <c r="G3801" s="10" t="s">
        <v>88</v>
      </c>
      <c r="H3801" t="s">
        <v>17</v>
      </c>
      <c r="I3801" s="10" t="s">
        <v>14</v>
      </c>
      <c r="J3801" s="10" t="s">
        <v>897</v>
      </c>
    </row>
    <row r="3802" spans="1:10" x14ac:dyDescent="0.3">
      <c r="A3802" s="10">
        <v>223483</v>
      </c>
      <c r="B3802" s="20">
        <v>45188</v>
      </c>
      <c r="C3802" s="10" t="s">
        <v>1536</v>
      </c>
      <c r="D3802" s="21">
        <v>2500</v>
      </c>
      <c r="E3802" s="10" t="s">
        <v>10</v>
      </c>
      <c r="F3802" s="10" t="s">
        <v>2308</v>
      </c>
      <c r="G3802" s="10" t="s">
        <v>88</v>
      </c>
      <c r="H3802" t="s">
        <v>17</v>
      </c>
      <c r="I3802" s="10" t="s">
        <v>14</v>
      </c>
      <c r="J3802" s="10" t="s">
        <v>897</v>
      </c>
    </row>
    <row r="3803" spans="1:10" x14ac:dyDescent="0.3">
      <c r="A3803" s="10">
        <v>223484</v>
      </c>
      <c r="B3803" s="20">
        <v>45188</v>
      </c>
      <c r="C3803" s="10" t="s">
        <v>1536</v>
      </c>
      <c r="D3803" s="21">
        <v>2500</v>
      </c>
      <c r="E3803" s="10" t="s">
        <v>10</v>
      </c>
      <c r="F3803" s="10" t="s">
        <v>2308</v>
      </c>
      <c r="G3803" s="10" t="s">
        <v>88</v>
      </c>
      <c r="H3803" t="s">
        <v>17</v>
      </c>
      <c r="I3803" s="10" t="s">
        <v>14</v>
      </c>
      <c r="J3803" s="10" t="s">
        <v>876</v>
      </c>
    </row>
    <row r="3804" spans="1:10" x14ac:dyDescent="0.3">
      <c r="A3804" s="10">
        <v>223485</v>
      </c>
      <c r="B3804" s="20">
        <v>45188</v>
      </c>
      <c r="C3804" s="10" t="s">
        <v>1537</v>
      </c>
      <c r="D3804" s="21">
        <v>5000</v>
      </c>
      <c r="E3804" s="10" t="s">
        <v>10</v>
      </c>
      <c r="F3804" s="10" t="s">
        <v>2308</v>
      </c>
      <c r="G3804" s="10" t="s">
        <v>12</v>
      </c>
      <c r="H3804" t="s">
        <v>17</v>
      </c>
      <c r="I3804" s="10" t="s">
        <v>14</v>
      </c>
      <c r="J3804" s="10" t="s">
        <v>165</v>
      </c>
    </row>
    <row r="3805" spans="1:10" x14ac:dyDescent="0.3">
      <c r="A3805" s="10">
        <v>223511</v>
      </c>
      <c r="B3805" s="20">
        <v>45189</v>
      </c>
      <c r="C3805" s="10" t="s">
        <v>1059</v>
      </c>
      <c r="D3805" s="21">
        <v>50000</v>
      </c>
      <c r="E3805" s="10" t="s">
        <v>48</v>
      </c>
      <c r="F3805" s="10" t="s">
        <v>2307</v>
      </c>
      <c r="G3805" s="10" t="s">
        <v>12</v>
      </c>
      <c r="H3805" t="s">
        <v>13</v>
      </c>
      <c r="I3805" s="10" t="s">
        <v>14</v>
      </c>
      <c r="J3805" s="10" t="s">
        <v>42</v>
      </c>
    </row>
    <row r="3806" spans="1:10" x14ac:dyDescent="0.3">
      <c r="A3806" s="10">
        <v>223512</v>
      </c>
      <c r="B3806" s="20">
        <v>45189</v>
      </c>
      <c r="C3806" s="10" t="s">
        <v>1060</v>
      </c>
      <c r="D3806" s="21">
        <v>4000</v>
      </c>
      <c r="E3806" s="10" t="s">
        <v>10</v>
      </c>
      <c r="F3806" s="10" t="s">
        <v>2307</v>
      </c>
      <c r="G3806" s="10" t="s">
        <v>12</v>
      </c>
      <c r="H3806" t="s">
        <v>17</v>
      </c>
      <c r="I3806" s="10" t="s">
        <v>14</v>
      </c>
      <c r="J3806" s="10" t="s">
        <v>971</v>
      </c>
    </row>
    <row r="3807" spans="1:10" x14ac:dyDescent="0.3">
      <c r="A3807" s="10">
        <v>223513</v>
      </c>
      <c r="B3807" s="20">
        <v>45189</v>
      </c>
      <c r="C3807" s="10" t="s">
        <v>1059</v>
      </c>
      <c r="D3807" s="21">
        <v>50000</v>
      </c>
      <c r="E3807" s="10" t="s">
        <v>48</v>
      </c>
      <c r="F3807" s="10" t="s">
        <v>2307</v>
      </c>
      <c r="G3807" s="10" t="s">
        <v>12</v>
      </c>
      <c r="H3807" t="s">
        <v>13</v>
      </c>
      <c r="I3807" s="10" t="s">
        <v>14</v>
      </c>
      <c r="J3807" s="10" t="s">
        <v>971</v>
      </c>
    </row>
    <row r="3808" spans="1:10" x14ac:dyDescent="0.3">
      <c r="A3808" s="10">
        <v>223514</v>
      </c>
      <c r="B3808" s="20">
        <v>45189</v>
      </c>
      <c r="C3808" s="10" t="s">
        <v>1060</v>
      </c>
      <c r="D3808" s="21">
        <v>4000</v>
      </c>
      <c r="E3808" s="10" t="s">
        <v>10</v>
      </c>
      <c r="F3808" s="10" t="s">
        <v>2307</v>
      </c>
      <c r="G3808" s="10" t="s">
        <v>12</v>
      </c>
      <c r="H3808" t="s">
        <v>17</v>
      </c>
      <c r="I3808" s="10" t="s">
        <v>14</v>
      </c>
      <c r="J3808" s="10" t="s">
        <v>85</v>
      </c>
    </row>
    <row r="3809" spans="1:10" x14ac:dyDescent="0.3">
      <c r="A3809" s="10">
        <v>223510</v>
      </c>
      <c r="B3809" s="20">
        <v>45189</v>
      </c>
      <c r="C3809" s="10" t="s">
        <v>1060</v>
      </c>
      <c r="D3809" s="21">
        <v>1000</v>
      </c>
      <c r="E3809" s="10" t="s">
        <v>10</v>
      </c>
      <c r="F3809" s="10" t="s">
        <v>2307</v>
      </c>
      <c r="G3809" s="10" t="s">
        <v>12</v>
      </c>
      <c r="H3809" t="s">
        <v>17</v>
      </c>
      <c r="I3809" s="10" t="s">
        <v>14</v>
      </c>
      <c r="J3809" s="10" t="s">
        <v>1061</v>
      </c>
    </row>
    <row r="3810" spans="1:10" x14ac:dyDescent="0.3">
      <c r="A3810" s="10">
        <v>223515</v>
      </c>
      <c r="B3810" s="20">
        <v>45189</v>
      </c>
      <c r="C3810" s="10" t="s">
        <v>1059</v>
      </c>
      <c r="D3810" s="21">
        <v>100000</v>
      </c>
      <c r="E3810" s="10" t="s">
        <v>10</v>
      </c>
      <c r="F3810" s="10" t="s">
        <v>2307</v>
      </c>
      <c r="G3810" s="10" t="s">
        <v>12</v>
      </c>
      <c r="H3810" t="s">
        <v>13</v>
      </c>
      <c r="I3810" s="10" t="s">
        <v>14</v>
      </c>
      <c r="J3810" s="10" t="s">
        <v>1062</v>
      </c>
    </row>
    <row r="3811" spans="1:10" x14ac:dyDescent="0.3">
      <c r="A3811" s="10">
        <v>223505</v>
      </c>
      <c r="B3811" s="20">
        <v>45189</v>
      </c>
      <c r="C3811" s="10" t="s">
        <v>1081</v>
      </c>
      <c r="D3811" s="21">
        <v>1000</v>
      </c>
      <c r="E3811" s="10" t="s">
        <v>10</v>
      </c>
      <c r="F3811" s="10" t="s">
        <v>2318</v>
      </c>
      <c r="G3811" s="10" t="s">
        <v>88</v>
      </c>
      <c r="H3811" t="s">
        <v>17</v>
      </c>
      <c r="I3811" s="10" t="s">
        <v>14</v>
      </c>
      <c r="J3811" s="10" t="s">
        <v>24</v>
      </c>
    </row>
    <row r="3812" spans="1:10" x14ac:dyDescent="0.3">
      <c r="A3812" s="10">
        <v>223506</v>
      </c>
      <c r="B3812" s="20">
        <v>45189</v>
      </c>
      <c r="C3812" s="10" t="s">
        <v>1081</v>
      </c>
      <c r="D3812" s="21">
        <v>1000</v>
      </c>
      <c r="E3812" s="10" t="s">
        <v>10</v>
      </c>
      <c r="F3812" s="10" t="s">
        <v>2318</v>
      </c>
      <c r="G3812" s="10" t="s">
        <v>88</v>
      </c>
      <c r="H3812" t="s">
        <v>17</v>
      </c>
      <c r="I3812" s="10" t="s">
        <v>14</v>
      </c>
      <c r="J3812" s="10" t="s">
        <v>177</v>
      </c>
    </row>
    <row r="3813" spans="1:10" x14ac:dyDescent="0.3">
      <c r="A3813" s="10">
        <v>223503</v>
      </c>
      <c r="B3813" s="20">
        <v>45189</v>
      </c>
      <c r="C3813" s="10" t="s">
        <v>1208</v>
      </c>
      <c r="D3813" s="21">
        <v>1000</v>
      </c>
      <c r="E3813" s="10" t="s">
        <v>10</v>
      </c>
      <c r="F3813" s="10" t="s">
        <v>2329</v>
      </c>
      <c r="G3813" s="10" t="s">
        <v>12</v>
      </c>
      <c r="H3813" t="s">
        <v>17</v>
      </c>
      <c r="I3813" s="10" t="s">
        <v>14</v>
      </c>
      <c r="J3813" s="10" t="s">
        <v>395</v>
      </c>
    </row>
    <row r="3814" spans="1:10" x14ac:dyDescent="0.3">
      <c r="A3814" s="10">
        <v>223504</v>
      </c>
      <c r="B3814" s="20">
        <v>45189</v>
      </c>
      <c r="C3814" s="10" t="s">
        <v>1208</v>
      </c>
      <c r="D3814" s="21">
        <v>2000</v>
      </c>
      <c r="E3814" s="10" t="s">
        <v>10</v>
      </c>
      <c r="F3814" s="10" t="s">
        <v>2329</v>
      </c>
      <c r="G3814" s="10" t="s">
        <v>12</v>
      </c>
      <c r="H3814" t="s">
        <v>17</v>
      </c>
      <c r="I3814" s="10" t="s">
        <v>14</v>
      </c>
      <c r="J3814" s="10" t="s">
        <v>432</v>
      </c>
    </row>
    <row r="3815" spans="1:10" x14ac:dyDescent="0.3">
      <c r="A3815" s="10">
        <v>223507</v>
      </c>
      <c r="B3815" s="20">
        <v>45189</v>
      </c>
      <c r="C3815" s="10" t="s">
        <v>1414</v>
      </c>
      <c r="D3815" s="21">
        <v>180000</v>
      </c>
      <c r="E3815" s="10" t="s">
        <v>48</v>
      </c>
      <c r="F3815" s="10" t="s">
        <v>2309</v>
      </c>
      <c r="G3815" s="10" t="s">
        <v>12</v>
      </c>
      <c r="H3815" t="s">
        <v>17</v>
      </c>
      <c r="I3815" s="10" t="s">
        <v>14</v>
      </c>
      <c r="J3815" s="10" t="s">
        <v>27</v>
      </c>
    </row>
    <row r="3816" spans="1:10" x14ac:dyDescent="0.3">
      <c r="A3816" s="10">
        <v>223527</v>
      </c>
      <c r="B3816" s="20">
        <v>45190</v>
      </c>
      <c r="C3816" s="10" t="s">
        <v>1077</v>
      </c>
      <c r="D3816" s="21">
        <v>3000</v>
      </c>
      <c r="E3816" s="10" t="s">
        <v>10</v>
      </c>
      <c r="F3816" s="10" t="s">
        <v>2318</v>
      </c>
      <c r="G3816" s="10" t="s">
        <v>12</v>
      </c>
      <c r="H3816" t="s">
        <v>17</v>
      </c>
      <c r="I3816" s="10" t="s">
        <v>14</v>
      </c>
      <c r="J3816" s="10" t="s">
        <v>24</v>
      </c>
    </row>
    <row r="3817" spans="1:10" x14ac:dyDescent="0.3">
      <c r="A3817" s="10">
        <v>223528</v>
      </c>
      <c r="B3817" s="20">
        <v>45190</v>
      </c>
      <c r="C3817" s="10" t="s">
        <v>1078</v>
      </c>
      <c r="D3817" s="21">
        <v>45000</v>
      </c>
      <c r="E3817" s="10" t="s">
        <v>48</v>
      </c>
      <c r="F3817" s="10" t="s">
        <v>2318</v>
      </c>
      <c r="G3817" s="10" t="s">
        <v>12</v>
      </c>
      <c r="H3817" t="s">
        <v>13</v>
      </c>
      <c r="I3817" s="10" t="s">
        <v>14</v>
      </c>
      <c r="J3817" s="10" t="s">
        <v>24</v>
      </c>
    </row>
    <row r="3818" spans="1:10" x14ac:dyDescent="0.3">
      <c r="A3818" s="10">
        <v>223529</v>
      </c>
      <c r="B3818" s="20">
        <v>45190</v>
      </c>
      <c r="C3818" s="10" t="s">
        <v>1079</v>
      </c>
      <c r="D3818" s="21">
        <v>50000</v>
      </c>
      <c r="E3818" s="10" t="s">
        <v>48</v>
      </c>
      <c r="F3818" s="10" t="s">
        <v>2318</v>
      </c>
      <c r="G3818" s="10" t="s">
        <v>12</v>
      </c>
      <c r="H3818" t="s">
        <v>17</v>
      </c>
      <c r="I3818" s="10" t="s">
        <v>14</v>
      </c>
      <c r="J3818" s="10" t="s">
        <v>85</v>
      </c>
    </row>
    <row r="3819" spans="1:10" x14ac:dyDescent="0.3">
      <c r="A3819" s="10">
        <v>223530</v>
      </c>
      <c r="B3819" s="20">
        <v>45190</v>
      </c>
      <c r="C3819" s="10" t="s">
        <v>1079</v>
      </c>
      <c r="D3819" s="21">
        <v>50000</v>
      </c>
      <c r="E3819" s="10" t="s">
        <v>48</v>
      </c>
      <c r="F3819" s="10" t="s">
        <v>2318</v>
      </c>
      <c r="G3819" s="10" t="s">
        <v>12</v>
      </c>
      <c r="H3819" t="s">
        <v>17</v>
      </c>
      <c r="I3819" s="10" t="s">
        <v>14</v>
      </c>
      <c r="J3819" s="10" t="s">
        <v>971</v>
      </c>
    </row>
    <row r="3820" spans="1:10" x14ac:dyDescent="0.3">
      <c r="A3820" s="10">
        <v>223531</v>
      </c>
      <c r="B3820" s="20">
        <v>45190</v>
      </c>
      <c r="C3820" s="10" t="s">
        <v>1209</v>
      </c>
      <c r="D3820" s="21">
        <v>1000</v>
      </c>
      <c r="E3820" s="10" t="s">
        <v>10</v>
      </c>
      <c r="F3820" s="10" t="s">
        <v>2329</v>
      </c>
      <c r="G3820" s="10" t="s">
        <v>12</v>
      </c>
      <c r="H3820" t="s">
        <v>19</v>
      </c>
      <c r="I3820" s="10" t="s">
        <v>14</v>
      </c>
      <c r="J3820" s="10" t="s">
        <v>113</v>
      </c>
    </row>
    <row r="3821" spans="1:10" x14ac:dyDescent="0.3">
      <c r="A3821" s="10">
        <v>223533</v>
      </c>
      <c r="B3821" s="20">
        <v>45190</v>
      </c>
      <c r="C3821" s="10" t="s">
        <v>1218</v>
      </c>
      <c r="D3821" s="21">
        <v>50000</v>
      </c>
      <c r="E3821" s="10" t="s">
        <v>48</v>
      </c>
      <c r="F3821" s="10" t="s">
        <v>2311</v>
      </c>
      <c r="G3821" s="10" t="s">
        <v>12</v>
      </c>
      <c r="H3821" t="s">
        <v>13</v>
      </c>
      <c r="I3821" s="10" t="s">
        <v>14</v>
      </c>
      <c r="J3821" s="10" t="s">
        <v>40</v>
      </c>
    </row>
    <row r="3822" spans="1:10" x14ac:dyDescent="0.3">
      <c r="A3822" s="10">
        <v>223534</v>
      </c>
      <c r="B3822" s="20">
        <v>45190</v>
      </c>
      <c r="C3822" s="10" t="s">
        <v>477</v>
      </c>
      <c r="D3822" s="21">
        <v>50000</v>
      </c>
      <c r="E3822" s="10" t="s">
        <v>48</v>
      </c>
      <c r="F3822" s="10" t="s">
        <v>2311</v>
      </c>
      <c r="G3822" s="10" t="s">
        <v>12</v>
      </c>
      <c r="H3822" t="s">
        <v>13</v>
      </c>
      <c r="I3822" s="10" t="s">
        <v>14</v>
      </c>
      <c r="J3822" s="10" t="s">
        <v>40</v>
      </c>
    </row>
    <row r="3823" spans="1:10" x14ac:dyDescent="0.3">
      <c r="A3823" s="10">
        <v>223535</v>
      </c>
      <c r="B3823" s="20">
        <v>45190</v>
      </c>
      <c r="C3823" s="10" t="s">
        <v>477</v>
      </c>
      <c r="D3823" s="21">
        <v>50000</v>
      </c>
      <c r="E3823" s="10" t="s">
        <v>48</v>
      </c>
      <c r="F3823" s="10" t="s">
        <v>2311</v>
      </c>
      <c r="G3823" s="10" t="s">
        <v>12</v>
      </c>
      <c r="H3823" t="s">
        <v>13</v>
      </c>
      <c r="I3823" s="10" t="s">
        <v>14</v>
      </c>
      <c r="J3823" s="10" t="s">
        <v>503</v>
      </c>
    </row>
    <row r="3824" spans="1:10" x14ac:dyDescent="0.3">
      <c r="A3824" s="10">
        <v>223536</v>
      </c>
      <c r="B3824" s="20">
        <v>45190</v>
      </c>
      <c r="C3824" s="10" t="s">
        <v>477</v>
      </c>
      <c r="D3824" s="21">
        <v>50000</v>
      </c>
      <c r="E3824" s="10" t="s">
        <v>48</v>
      </c>
      <c r="F3824" s="10" t="s">
        <v>2311</v>
      </c>
      <c r="G3824" s="10" t="s">
        <v>12</v>
      </c>
      <c r="H3824" t="s">
        <v>13</v>
      </c>
      <c r="I3824" s="10" t="s">
        <v>14</v>
      </c>
      <c r="J3824" s="10" t="s">
        <v>480</v>
      </c>
    </row>
    <row r="3825" spans="1:10" x14ac:dyDescent="0.3">
      <c r="A3825" s="10">
        <v>223537</v>
      </c>
      <c r="B3825" s="20">
        <v>45190</v>
      </c>
      <c r="C3825" s="10" t="s">
        <v>512</v>
      </c>
      <c r="D3825" s="21">
        <v>30000</v>
      </c>
      <c r="E3825" s="10" t="s">
        <v>48</v>
      </c>
      <c r="F3825" s="10" t="s">
        <v>2311</v>
      </c>
      <c r="G3825" s="10" t="s">
        <v>12</v>
      </c>
      <c r="H3825" t="s">
        <v>13</v>
      </c>
      <c r="I3825" s="10" t="s">
        <v>14</v>
      </c>
      <c r="J3825" s="10" t="s">
        <v>480</v>
      </c>
    </row>
    <row r="3826" spans="1:10" x14ac:dyDescent="0.3">
      <c r="A3826" s="10">
        <v>223538</v>
      </c>
      <c r="B3826" s="20">
        <v>45190</v>
      </c>
      <c r="C3826" s="10" t="s">
        <v>512</v>
      </c>
      <c r="D3826" s="21">
        <v>38000</v>
      </c>
      <c r="E3826" s="10" t="s">
        <v>48</v>
      </c>
      <c r="F3826" s="10" t="s">
        <v>2311</v>
      </c>
      <c r="G3826" s="10" t="s">
        <v>12</v>
      </c>
      <c r="H3826" t="s">
        <v>13</v>
      </c>
      <c r="I3826" s="10" t="s">
        <v>14</v>
      </c>
      <c r="J3826" s="10" t="s">
        <v>40</v>
      </c>
    </row>
    <row r="3827" spans="1:10" x14ac:dyDescent="0.3">
      <c r="A3827" s="10">
        <v>223539</v>
      </c>
      <c r="B3827" s="20">
        <v>45190</v>
      </c>
      <c r="C3827" s="10" t="s">
        <v>1219</v>
      </c>
      <c r="D3827" s="21">
        <v>27000</v>
      </c>
      <c r="E3827" s="10" t="s">
        <v>48</v>
      </c>
      <c r="F3827" s="10" t="s">
        <v>2311</v>
      </c>
      <c r="G3827" s="10" t="s">
        <v>12</v>
      </c>
      <c r="H3827" t="s">
        <v>13</v>
      </c>
      <c r="I3827" s="10" t="s">
        <v>14</v>
      </c>
      <c r="J3827" s="10" t="s">
        <v>503</v>
      </c>
    </row>
    <row r="3828" spans="1:10" x14ac:dyDescent="0.3">
      <c r="A3828" s="10">
        <v>223532</v>
      </c>
      <c r="B3828" s="20">
        <v>45190</v>
      </c>
      <c r="C3828" s="10" t="s">
        <v>1218</v>
      </c>
      <c r="D3828" s="21">
        <v>23000</v>
      </c>
      <c r="E3828" s="10" t="s">
        <v>48</v>
      </c>
      <c r="F3828" s="10" t="s">
        <v>2311</v>
      </c>
      <c r="G3828" s="10" t="s">
        <v>12</v>
      </c>
      <c r="H3828" t="s">
        <v>13</v>
      </c>
      <c r="I3828" s="10" t="s">
        <v>14</v>
      </c>
      <c r="J3828" s="10" t="s">
        <v>209</v>
      </c>
    </row>
    <row r="3829" spans="1:10" x14ac:dyDescent="0.3">
      <c r="A3829" s="10">
        <v>223508</v>
      </c>
      <c r="B3829" s="20">
        <v>45190</v>
      </c>
      <c r="C3829" s="10" t="s">
        <v>605</v>
      </c>
      <c r="D3829" s="21">
        <v>2500</v>
      </c>
      <c r="E3829" s="10" t="s">
        <v>10</v>
      </c>
      <c r="F3829" s="10" t="s">
        <v>2311</v>
      </c>
      <c r="G3829" s="10" t="s">
        <v>12</v>
      </c>
      <c r="H3829" t="s">
        <v>17</v>
      </c>
      <c r="I3829" s="10" t="s">
        <v>14</v>
      </c>
      <c r="J3829" s="10" t="s">
        <v>40</v>
      </c>
    </row>
    <row r="3830" spans="1:10" x14ac:dyDescent="0.3">
      <c r="A3830" s="10">
        <v>223509</v>
      </c>
      <c r="B3830" s="20">
        <v>45190</v>
      </c>
      <c r="C3830" s="10" t="s">
        <v>605</v>
      </c>
      <c r="D3830" s="21">
        <v>2500</v>
      </c>
      <c r="E3830" s="10" t="s">
        <v>10</v>
      </c>
      <c r="F3830" s="10" t="s">
        <v>2311</v>
      </c>
      <c r="G3830" s="10" t="s">
        <v>12</v>
      </c>
      <c r="H3830" t="s">
        <v>17</v>
      </c>
      <c r="I3830" s="10" t="s">
        <v>14</v>
      </c>
      <c r="J3830" s="10" t="s">
        <v>189</v>
      </c>
    </row>
    <row r="3831" spans="1:10" x14ac:dyDescent="0.3">
      <c r="A3831" s="10">
        <v>223517</v>
      </c>
      <c r="B3831" s="20">
        <v>45190</v>
      </c>
      <c r="C3831" s="10" t="s">
        <v>507</v>
      </c>
      <c r="D3831" s="21">
        <v>5000</v>
      </c>
      <c r="E3831" s="10" t="s">
        <v>10</v>
      </c>
      <c r="F3831" s="10" t="s">
        <v>2311</v>
      </c>
      <c r="G3831" s="10" t="s">
        <v>12</v>
      </c>
      <c r="H3831" t="s">
        <v>17</v>
      </c>
      <c r="I3831" s="10" t="s">
        <v>14</v>
      </c>
      <c r="J3831" s="10" t="s">
        <v>209</v>
      </c>
    </row>
    <row r="3832" spans="1:10" x14ac:dyDescent="0.3">
      <c r="A3832" s="10">
        <v>223519</v>
      </c>
      <c r="B3832" s="20">
        <v>45190</v>
      </c>
      <c r="C3832" s="10" t="s">
        <v>1411</v>
      </c>
      <c r="D3832" s="21">
        <v>2500</v>
      </c>
      <c r="E3832" s="10" t="s">
        <v>10</v>
      </c>
      <c r="F3832" s="10" t="s">
        <v>2309</v>
      </c>
      <c r="G3832" s="10" t="s">
        <v>88</v>
      </c>
      <c r="H3832" t="s">
        <v>17</v>
      </c>
      <c r="I3832" s="10" t="s">
        <v>14</v>
      </c>
      <c r="J3832" s="10" t="s">
        <v>409</v>
      </c>
    </row>
    <row r="3833" spans="1:10" x14ac:dyDescent="0.3">
      <c r="A3833" s="10">
        <v>223524</v>
      </c>
      <c r="B3833" s="20">
        <v>45190</v>
      </c>
      <c r="C3833" s="10" t="s">
        <v>1412</v>
      </c>
      <c r="D3833" s="21">
        <v>5000</v>
      </c>
      <c r="E3833" s="10" t="s">
        <v>48</v>
      </c>
      <c r="F3833" s="10" t="s">
        <v>2309</v>
      </c>
      <c r="G3833" s="10" t="s">
        <v>88</v>
      </c>
      <c r="H3833" t="s">
        <v>17</v>
      </c>
      <c r="I3833" s="10" t="s">
        <v>14</v>
      </c>
      <c r="J3833" s="10" t="s">
        <v>1339</v>
      </c>
    </row>
    <row r="3834" spans="1:10" x14ac:dyDescent="0.3">
      <c r="A3834" s="10">
        <v>223526</v>
      </c>
      <c r="B3834" s="20">
        <v>45190</v>
      </c>
      <c r="C3834" s="10" t="s">
        <v>1412</v>
      </c>
      <c r="D3834" s="21">
        <v>5000</v>
      </c>
      <c r="E3834" s="10" t="s">
        <v>48</v>
      </c>
      <c r="F3834" s="10" t="s">
        <v>2309</v>
      </c>
      <c r="G3834" s="10" t="s">
        <v>88</v>
      </c>
      <c r="H3834" t="s">
        <v>17</v>
      </c>
      <c r="I3834" s="10" t="s">
        <v>14</v>
      </c>
      <c r="J3834" s="10" t="s">
        <v>1338</v>
      </c>
    </row>
    <row r="3835" spans="1:10" x14ac:dyDescent="0.3">
      <c r="A3835" s="10">
        <v>223518</v>
      </c>
      <c r="B3835" s="20">
        <v>45190</v>
      </c>
      <c r="C3835" s="10" t="s">
        <v>1411</v>
      </c>
      <c r="D3835" s="21">
        <v>2500</v>
      </c>
      <c r="E3835" s="10" t="s">
        <v>10</v>
      </c>
      <c r="F3835" s="10" t="s">
        <v>2309</v>
      </c>
      <c r="G3835" s="10" t="s">
        <v>88</v>
      </c>
      <c r="H3835" t="s">
        <v>17</v>
      </c>
      <c r="I3835" s="10" t="s">
        <v>14</v>
      </c>
      <c r="J3835" s="10" t="s">
        <v>27</v>
      </c>
    </row>
    <row r="3836" spans="1:10" x14ac:dyDescent="0.3">
      <c r="A3836" s="10">
        <v>223516</v>
      </c>
      <c r="B3836" s="20">
        <v>45190</v>
      </c>
      <c r="C3836" s="10" t="s">
        <v>768</v>
      </c>
      <c r="D3836" s="21">
        <v>5000</v>
      </c>
      <c r="E3836" s="10" t="s">
        <v>10</v>
      </c>
      <c r="F3836" s="10" t="s">
        <v>2309</v>
      </c>
      <c r="G3836" s="10" t="s">
        <v>12</v>
      </c>
      <c r="H3836" t="s">
        <v>17</v>
      </c>
      <c r="I3836" s="10" t="s">
        <v>14</v>
      </c>
      <c r="J3836" s="10" t="s">
        <v>85</v>
      </c>
    </row>
    <row r="3837" spans="1:10" x14ac:dyDescent="0.3">
      <c r="A3837" s="10">
        <v>223525</v>
      </c>
      <c r="B3837" s="20">
        <v>45190</v>
      </c>
      <c r="C3837" s="10" t="s">
        <v>1412</v>
      </c>
      <c r="D3837" s="21">
        <v>5000</v>
      </c>
      <c r="E3837" s="10" t="s">
        <v>48</v>
      </c>
      <c r="F3837" s="10" t="s">
        <v>2309</v>
      </c>
      <c r="G3837" s="10" t="s">
        <v>88</v>
      </c>
      <c r="H3837" t="s">
        <v>17</v>
      </c>
      <c r="I3837" s="10" t="s">
        <v>14</v>
      </c>
      <c r="J3837" s="10" t="s">
        <v>1413</v>
      </c>
    </row>
    <row r="3838" spans="1:10" x14ac:dyDescent="0.3">
      <c r="A3838" s="10">
        <v>223520</v>
      </c>
      <c r="B3838" s="20">
        <v>45190</v>
      </c>
      <c r="C3838" s="10" t="s">
        <v>1440</v>
      </c>
      <c r="D3838" s="21">
        <v>100000</v>
      </c>
      <c r="E3838" s="10" t="s">
        <v>48</v>
      </c>
      <c r="F3838" s="10" t="s">
        <v>2317</v>
      </c>
      <c r="G3838" s="10" t="s">
        <v>12</v>
      </c>
      <c r="H3838" t="s">
        <v>17</v>
      </c>
      <c r="I3838" s="10" t="s">
        <v>14</v>
      </c>
      <c r="J3838" s="10" t="s">
        <v>833</v>
      </c>
    </row>
    <row r="3839" spans="1:10" x14ac:dyDescent="0.3">
      <c r="A3839" s="10">
        <v>223521</v>
      </c>
      <c r="B3839" s="20">
        <v>45190</v>
      </c>
      <c r="C3839" s="10" t="s">
        <v>1440</v>
      </c>
      <c r="D3839" s="21">
        <v>100000</v>
      </c>
      <c r="E3839" s="10" t="s">
        <v>48</v>
      </c>
      <c r="F3839" s="10" t="s">
        <v>2317</v>
      </c>
      <c r="G3839" s="10" t="s">
        <v>12</v>
      </c>
      <c r="H3839" t="s">
        <v>17</v>
      </c>
      <c r="I3839" s="10" t="s">
        <v>14</v>
      </c>
      <c r="J3839" s="10" t="s">
        <v>1441</v>
      </c>
    </row>
    <row r="3840" spans="1:10" x14ac:dyDescent="0.3">
      <c r="A3840" s="10">
        <v>223522</v>
      </c>
      <c r="B3840" s="20">
        <v>45190</v>
      </c>
      <c r="C3840" s="10" t="s">
        <v>1440</v>
      </c>
      <c r="D3840" s="21">
        <v>150000</v>
      </c>
      <c r="E3840" s="10" t="s">
        <v>48</v>
      </c>
      <c r="F3840" s="10" t="s">
        <v>2317</v>
      </c>
      <c r="G3840" s="10" t="s">
        <v>12</v>
      </c>
      <c r="H3840" t="s">
        <v>17</v>
      </c>
      <c r="I3840" s="10" t="s">
        <v>14</v>
      </c>
      <c r="J3840" s="10" t="s">
        <v>1435</v>
      </c>
    </row>
    <row r="3841" spans="1:10" x14ac:dyDescent="0.3">
      <c r="A3841" s="10">
        <v>223523</v>
      </c>
      <c r="B3841" s="20">
        <v>45190</v>
      </c>
      <c r="C3841" s="10" t="s">
        <v>1440</v>
      </c>
      <c r="D3841" s="21">
        <v>200000</v>
      </c>
      <c r="E3841" s="10" t="s">
        <v>48</v>
      </c>
      <c r="F3841" s="10" t="s">
        <v>2317</v>
      </c>
      <c r="G3841" s="10" t="s">
        <v>12</v>
      </c>
      <c r="H3841" t="s">
        <v>17</v>
      </c>
      <c r="I3841" s="10" t="s">
        <v>14</v>
      </c>
      <c r="J3841" s="10" t="s">
        <v>814</v>
      </c>
    </row>
    <row r="3842" spans="1:10" x14ac:dyDescent="0.3">
      <c r="A3842" s="10">
        <v>223546</v>
      </c>
      <c r="B3842" s="20">
        <v>45191</v>
      </c>
      <c r="C3842" s="10" t="s">
        <v>1063</v>
      </c>
      <c r="D3842" s="21">
        <v>2500</v>
      </c>
      <c r="E3842" s="10" t="s">
        <v>10</v>
      </c>
      <c r="F3842" s="10" t="s">
        <v>2307</v>
      </c>
      <c r="G3842" s="10" t="s">
        <v>12</v>
      </c>
      <c r="H3842" t="s">
        <v>17</v>
      </c>
      <c r="I3842" s="10" t="s">
        <v>14</v>
      </c>
      <c r="J3842" s="10" t="s">
        <v>85</v>
      </c>
    </row>
    <row r="3843" spans="1:10" x14ac:dyDescent="0.3">
      <c r="A3843" s="10">
        <v>223547</v>
      </c>
      <c r="B3843" s="20">
        <v>45191</v>
      </c>
      <c r="C3843" s="10" t="s">
        <v>1063</v>
      </c>
      <c r="D3843" s="21">
        <v>2500</v>
      </c>
      <c r="E3843" s="10" t="s">
        <v>10</v>
      </c>
      <c r="F3843" s="10" t="s">
        <v>2307</v>
      </c>
      <c r="G3843" s="10" t="s">
        <v>12</v>
      </c>
      <c r="H3843" t="s">
        <v>17</v>
      </c>
      <c r="I3843" s="10" t="s">
        <v>14</v>
      </c>
      <c r="J3843" s="10" t="s">
        <v>972</v>
      </c>
    </row>
    <row r="3844" spans="1:10" x14ac:dyDescent="0.3">
      <c r="A3844" s="10">
        <v>223540</v>
      </c>
      <c r="B3844" s="20">
        <v>45191</v>
      </c>
      <c r="C3844" s="10" t="s">
        <v>1210</v>
      </c>
      <c r="D3844" s="21">
        <v>25000</v>
      </c>
      <c r="E3844" s="10" t="s">
        <v>48</v>
      </c>
      <c r="F3844" s="10" t="s">
        <v>2329</v>
      </c>
      <c r="G3844" s="10" t="s">
        <v>12</v>
      </c>
      <c r="H3844" t="s">
        <v>17</v>
      </c>
      <c r="I3844" s="10" t="s">
        <v>14</v>
      </c>
      <c r="J3844" s="10" t="s">
        <v>432</v>
      </c>
    </row>
    <row r="3845" spans="1:10" x14ac:dyDescent="0.3">
      <c r="A3845" s="10">
        <v>223545</v>
      </c>
      <c r="B3845" s="20">
        <v>45191</v>
      </c>
      <c r="C3845" s="10" t="s">
        <v>1217</v>
      </c>
      <c r="D3845" s="21">
        <v>25000</v>
      </c>
      <c r="E3845" s="10" t="s">
        <v>48</v>
      </c>
      <c r="F3845" s="10" t="s">
        <v>2311</v>
      </c>
      <c r="G3845" s="10" t="s">
        <v>12</v>
      </c>
      <c r="H3845" t="s">
        <v>13</v>
      </c>
      <c r="I3845" s="10" t="s">
        <v>14</v>
      </c>
      <c r="J3845" s="10" t="s">
        <v>503</v>
      </c>
    </row>
    <row r="3846" spans="1:10" x14ac:dyDescent="0.3">
      <c r="A3846" s="10">
        <v>223548</v>
      </c>
      <c r="B3846" s="20">
        <v>45191</v>
      </c>
      <c r="C3846" s="10" t="s">
        <v>1416</v>
      </c>
      <c r="D3846" s="21">
        <v>3000</v>
      </c>
      <c r="E3846" s="10" t="s">
        <v>10</v>
      </c>
      <c r="F3846" s="10" t="s">
        <v>2309</v>
      </c>
      <c r="G3846" s="10" t="s">
        <v>12</v>
      </c>
      <c r="H3846" t="s">
        <v>17</v>
      </c>
      <c r="I3846" s="10" t="s">
        <v>14</v>
      </c>
      <c r="J3846" s="10" t="s">
        <v>972</v>
      </c>
    </row>
    <row r="3847" spans="1:10" x14ac:dyDescent="0.3">
      <c r="A3847" s="10">
        <v>223559</v>
      </c>
      <c r="B3847" s="20">
        <v>45191</v>
      </c>
      <c r="C3847" s="10" t="s">
        <v>715</v>
      </c>
      <c r="D3847" s="21">
        <v>10000</v>
      </c>
      <c r="E3847" s="10" t="s">
        <v>10</v>
      </c>
      <c r="F3847" s="10" t="s">
        <v>2309</v>
      </c>
      <c r="G3847" s="10" t="s">
        <v>12</v>
      </c>
      <c r="H3847" t="s">
        <v>17</v>
      </c>
      <c r="I3847" s="10" t="s">
        <v>14</v>
      </c>
      <c r="J3847" s="10" t="s">
        <v>27</v>
      </c>
    </row>
    <row r="3848" spans="1:10" x14ac:dyDescent="0.3">
      <c r="A3848" s="10">
        <v>223542</v>
      </c>
      <c r="B3848" s="20">
        <v>45191</v>
      </c>
      <c r="C3848" s="10" t="s">
        <v>1417</v>
      </c>
      <c r="D3848" s="21">
        <v>23000</v>
      </c>
      <c r="E3848" s="10" t="s">
        <v>48</v>
      </c>
      <c r="F3848" s="10" t="s">
        <v>2309</v>
      </c>
      <c r="G3848" s="10" t="s">
        <v>12</v>
      </c>
      <c r="H3848" t="s">
        <v>17</v>
      </c>
      <c r="I3848" s="10" t="s">
        <v>14</v>
      </c>
      <c r="J3848" s="10" t="s">
        <v>74</v>
      </c>
    </row>
    <row r="3849" spans="1:10" x14ac:dyDescent="0.3">
      <c r="A3849" s="10">
        <v>223543</v>
      </c>
      <c r="B3849" s="20">
        <v>45191</v>
      </c>
      <c r="C3849" s="10" t="s">
        <v>1418</v>
      </c>
      <c r="D3849" s="21">
        <v>2500</v>
      </c>
      <c r="E3849" s="10" t="s">
        <v>10</v>
      </c>
      <c r="F3849" s="10" t="s">
        <v>2309</v>
      </c>
      <c r="G3849" s="10" t="s">
        <v>88</v>
      </c>
      <c r="H3849" t="s">
        <v>17</v>
      </c>
      <c r="I3849" s="10" t="s">
        <v>14</v>
      </c>
      <c r="J3849" s="10" t="s">
        <v>27</v>
      </c>
    </row>
    <row r="3850" spans="1:10" x14ac:dyDescent="0.3">
      <c r="A3850" s="10">
        <v>223544</v>
      </c>
      <c r="B3850" s="20">
        <v>45191</v>
      </c>
      <c r="C3850" s="10" t="s">
        <v>1418</v>
      </c>
      <c r="D3850" s="21">
        <v>2500</v>
      </c>
      <c r="E3850" s="10" t="s">
        <v>10</v>
      </c>
      <c r="F3850" s="10" t="s">
        <v>2309</v>
      </c>
      <c r="G3850" s="10" t="s">
        <v>88</v>
      </c>
      <c r="H3850" t="s">
        <v>17</v>
      </c>
      <c r="I3850" s="10" t="s">
        <v>14</v>
      </c>
      <c r="J3850" s="10" t="s">
        <v>972</v>
      </c>
    </row>
    <row r="3851" spans="1:10" x14ac:dyDescent="0.3">
      <c r="A3851" s="10">
        <v>223554</v>
      </c>
      <c r="B3851" s="20">
        <v>45194</v>
      </c>
      <c r="C3851" s="10" t="s">
        <v>1064</v>
      </c>
      <c r="D3851" s="21">
        <v>100000</v>
      </c>
      <c r="E3851" s="10" t="s">
        <v>48</v>
      </c>
      <c r="F3851" s="10" t="s">
        <v>2307</v>
      </c>
      <c r="G3851" s="10" t="s">
        <v>12</v>
      </c>
      <c r="H3851" t="s">
        <v>17</v>
      </c>
      <c r="I3851" s="10" t="s">
        <v>14</v>
      </c>
      <c r="J3851" s="10" t="s">
        <v>814</v>
      </c>
    </row>
    <row r="3852" spans="1:10" x14ac:dyDescent="0.3">
      <c r="A3852" s="10">
        <v>223561</v>
      </c>
      <c r="B3852" s="20">
        <v>45194</v>
      </c>
      <c r="C3852" s="10" t="s">
        <v>1065</v>
      </c>
      <c r="D3852" s="21">
        <v>2000</v>
      </c>
      <c r="E3852" s="10" t="s">
        <v>10</v>
      </c>
      <c r="F3852" s="10" t="s">
        <v>2307</v>
      </c>
      <c r="G3852" s="10" t="s">
        <v>88</v>
      </c>
      <c r="H3852" t="s">
        <v>17</v>
      </c>
      <c r="I3852" s="10" t="s">
        <v>14</v>
      </c>
      <c r="J3852" s="10" t="s">
        <v>174</v>
      </c>
    </row>
    <row r="3853" spans="1:10" x14ac:dyDescent="0.3">
      <c r="A3853" s="10">
        <v>223562</v>
      </c>
      <c r="B3853" s="20">
        <v>45194</v>
      </c>
      <c r="C3853" s="10" t="s">
        <v>1065</v>
      </c>
      <c r="D3853" s="21">
        <v>2000</v>
      </c>
      <c r="E3853" s="10" t="s">
        <v>10</v>
      </c>
      <c r="F3853" s="10" t="s">
        <v>2307</v>
      </c>
      <c r="G3853" s="10" t="s">
        <v>88</v>
      </c>
      <c r="H3853" t="s">
        <v>17</v>
      </c>
      <c r="I3853" s="10" t="s">
        <v>14</v>
      </c>
      <c r="J3853" s="10" t="s">
        <v>1066</v>
      </c>
    </row>
    <row r="3854" spans="1:10" x14ac:dyDescent="0.3">
      <c r="A3854" s="10">
        <v>224581</v>
      </c>
      <c r="B3854" s="20">
        <v>45194</v>
      </c>
      <c r="C3854" s="10" t="s">
        <v>1067</v>
      </c>
      <c r="D3854" s="21">
        <v>5000</v>
      </c>
      <c r="E3854" s="10" t="s">
        <v>10</v>
      </c>
      <c r="F3854" s="10" t="s">
        <v>2307</v>
      </c>
      <c r="G3854" s="10" t="s">
        <v>88</v>
      </c>
      <c r="H3854" t="s">
        <v>17</v>
      </c>
      <c r="I3854" s="10" t="s">
        <v>14</v>
      </c>
      <c r="J3854" s="10" t="s">
        <v>814</v>
      </c>
    </row>
    <row r="3855" spans="1:10" x14ac:dyDescent="0.3">
      <c r="A3855" s="10">
        <v>224582</v>
      </c>
      <c r="B3855" s="20">
        <v>45194</v>
      </c>
      <c r="C3855" s="10" t="s">
        <v>1067</v>
      </c>
      <c r="D3855" s="21">
        <v>3000</v>
      </c>
      <c r="E3855" s="10" t="s">
        <v>10</v>
      </c>
      <c r="F3855" s="10" t="s">
        <v>2307</v>
      </c>
      <c r="G3855" s="10" t="s">
        <v>88</v>
      </c>
      <c r="H3855" t="s">
        <v>17</v>
      </c>
      <c r="I3855" s="10" t="s">
        <v>14</v>
      </c>
      <c r="J3855" s="10" t="s">
        <v>85</v>
      </c>
    </row>
    <row r="3856" spans="1:10" x14ac:dyDescent="0.3">
      <c r="A3856" s="10">
        <v>224583</v>
      </c>
      <c r="B3856" s="20">
        <v>45194</v>
      </c>
      <c r="C3856" s="10" t="s">
        <v>1067</v>
      </c>
      <c r="D3856" s="21">
        <v>4000</v>
      </c>
      <c r="E3856" s="10" t="s">
        <v>10</v>
      </c>
      <c r="F3856" s="10" t="s">
        <v>2307</v>
      </c>
      <c r="G3856" s="10" t="s">
        <v>88</v>
      </c>
      <c r="H3856" t="s">
        <v>17</v>
      </c>
      <c r="I3856" s="10" t="s">
        <v>14</v>
      </c>
      <c r="J3856" s="10" t="s">
        <v>36</v>
      </c>
    </row>
    <row r="3857" spans="1:10" x14ac:dyDescent="0.3">
      <c r="A3857" s="10">
        <v>223557</v>
      </c>
      <c r="B3857" s="20">
        <v>45194</v>
      </c>
      <c r="C3857" s="10" t="s">
        <v>1073</v>
      </c>
      <c r="D3857" s="21">
        <v>50000</v>
      </c>
      <c r="E3857" s="10" t="s">
        <v>48</v>
      </c>
      <c r="F3857" s="10" t="s">
        <v>2318</v>
      </c>
      <c r="G3857" s="10" t="s">
        <v>12</v>
      </c>
      <c r="H3857" t="s">
        <v>17</v>
      </c>
      <c r="I3857" s="10" t="s">
        <v>14</v>
      </c>
      <c r="J3857" s="10" t="s">
        <v>85</v>
      </c>
    </row>
    <row r="3858" spans="1:10" x14ac:dyDescent="0.3">
      <c r="A3858" s="10">
        <v>223558</v>
      </c>
      <c r="B3858" s="20">
        <v>45194</v>
      </c>
      <c r="C3858" s="10" t="s">
        <v>1073</v>
      </c>
      <c r="D3858" s="21">
        <v>50000</v>
      </c>
      <c r="E3858" s="10" t="s">
        <v>48</v>
      </c>
      <c r="F3858" s="10" t="s">
        <v>2318</v>
      </c>
      <c r="G3858" s="10" t="s">
        <v>12</v>
      </c>
      <c r="H3858" t="s">
        <v>17</v>
      </c>
      <c r="I3858" s="10" t="s">
        <v>14</v>
      </c>
      <c r="J3858" s="10" t="s">
        <v>971</v>
      </c>
    </row>
    <row r="3859" spans="1:10" x14ac:dyDescent="0.3">
      <c r="A3859" s="10">
        <v>224631</v>
      </c>
      <c r="B3859" s="20">
        <v>45194</v>
      </c>
      <c r="C3859" s="10" t="s">
        <v>1215</v>
      </c>
      <c r="D3859" s="21">
        <v>2000</v>
      </c>
      <c r="E3859" s="10" t="s">
        <v>10</v>
      </c>
      <c r="F3859" s="10" t="s">
        <v>2311</v>
      </c>
      <c r="G3859" s="10" t="s">
        <v>12</v>
      </c>
      <c r="H3859" t="s">
        <v>13</v>
      </c>
      <c r="I3859" s="10" t="s">
        <v>14</v>
      </c>
      <c r="J3859" s="10" t="s">
        <v>40</v>
      </c>
    </row>
    <row r="3860" spans="1:10" x14ac:dyDescent="0.3">
      <c r="A3860" s="10">
        <v>223563</v>
      </c>
      <c r="B3860" s="20">
        <v>45194</v>
      </c>
      <c r="C3860" s="10" t="s">
        <v>498</v>
      </c>
      <c r="D3860" s="21">
        <v>35000</v>
      </c>
      <c r="E3860" s="10" t="s">
        <v>48</v>
      </c>
      <c r="F3860" s="10" t="s">
        <v>2311</v>
      </c>
      <c r="G3860" s="10" t="s">
        <v>12</v>
      </c>
      <c r="H3860" t="s">
        <v>17</v>
      </c>
      <c r="I3860" s="10" t="s">
        <v>14</v>
      </c>
      <c r="J3860" s="10" t="s">
        <v>503</v>
      </c>
    </row>
    <row r="3861" spans="1:10" x14ac:dyDescent="0.3">
      <c r="A3861" s="10">
        <v>223549</v>
      </c>
      <c r="B3861" s="20">
        <v>45194</v>
      </c>
      <c r="C3861" s="10" t="s">
        <v>767</v>
      </c>
      <c r="D3861" s="21">
        <v>1500</v>
      </c>
      <c r="E3861" s="10" t="s">
        <v>10</v>
      </c>
      <c r="F3861" s="10" t="s">
        <v>2309</v>
      </c>
      <c r="G3861" s="10" t="s">
        <v>12</v>
      </c>
      <c r="H3861" t="s">
        <v>17</v>
      </c>
      <c r="I3861" s="10" t="s">
        <v>14</v>
      </c>
      <c r="J3861" s="10" t="s">
        <v>258</v>
      </c>
    </row>
    <row r="3862" spans="1:10" x14ac:dyDescent="0.3">
      <c r="A3862" s="10">
        <v>223551</v>
      </c>
      <c r="B3862" s="20">
        <v>45194</v>
      </c>
      <c r="C3862" s="10" t="s">
        <v>1437</v>
      </c>
      <c r="D3862" s="21">
        <v>150000</v>
      </c>
      <c r="E3862" s="10" t="s">
        <v>48</v>
      </c>
      <c r="F3862" s="10" t="s">
        <v>2317</v>
      </c>
      <c r="G3862" s="10" t="s">
        <v>12</v>
      </c>
      <c r="H3862" t="s">
        <v>17</v>
      </c>
      <c r="I3862" s="10" t="s">
        <v>14</v>
      </c>
      <c r="J3862" s="10" t="s">
        <v>1438</v>
      </c>
    </row>
    <row r="3863" spans="1:10" x14ac:dyDescent="0.3">
      <c r="A3863" s="10">
        <v>223556</v>
      </c>
      <c r="B3863" s="20">
        <v>45194</v>
      </c>
      <c r="C3863" s="10" t="s">
        <v>1439</v>
      </c>
      <c r="D3863" s="21">
        <v>100000</v>
      </c>
      <c r="E3863" s="10" t="s">
        <v>48</v>
      </c>
      <c r="F3863" s="10" t="s">
        <v>2317</v>
      </c>
      <c r="G3863" s="10" t="s">
        <v>88</v>
      </c>
      <c r="H3863" t="s">
        <v>17</v>
      </c>
      <c r="I3863" s="10" t="s">
        <v>14</v>
      </c>
      <c r="J3863" s="10" t="s">
        <v>809</v>
      </c>
    </row>
    <row r="3864" spans="1:10" x14ac:dyDescent="0.3">
      <c r="A3864" s="10">
        <v>223550</v>
      </c>
      <c r="B3864" s="20">
        <v>45194</v>
      </c>
      <c r="C3864" s="10" t="s">
        <v>1437</v>
      </c>
      <c r="D3864" s="21">
        <v>600000</v>
      </c>
      <c r="E3864" s="10" t="s">
        <v>48</v>
      </c>
      <c r="F3864" s="10" t="s">
        <v>2317</v>
      </c>
      <c r="G3864" s="10" t="s">
        <v>12</v>
      </c>
      <c r="H3864" t="s">
        <v>17</v>
      </c>
      <c r="I3864" s="10" t="s">
        <v>14</v>
      </c>
      <c r="J3864" s="10" t="s">
        <v>814</v>
      </c>
    </row>
    <row r="3865" spans="1:10" x14ac:dyDescent="0.3">
      <c r="A3865" s="10">
        <v>223552</v>
      </c>
      <c r="B3865" s="20">
        <v>45194</v>
      </c>
      <c r="C3865" s="10" t="s">
        <v>1437</v>
      </c>
      <c r="D3865" s="21">
        <v>100000</v>
      </c>
      <c r="E3865" s="10" t="s">
        <v>48</v>
      </c>
      <c r="F3865" s="10" t="s">
        <v>2317</v>
      </c>
      <c r="G3865" s="10" t="s">
        <v>12</v>
      </c>
      <c r="H3865" t="s">
        <v>17</v>
      </c>
      <c r="I3865" s="10" t="s">
        <v>14</v>
      </c>
      <c r="J3865" s="10" t="s">
        <v>1435</v>
      </c>
    </row>
    <row r="3866" spans="1:10" x14ac:dyDescent="0.3">
      <c r="A3866" s="10">
        <v>223553</v>
      </c>
      <c r="B3866" s="20">
        <v>45194</v>
      </c>
      <c r="C3866" s="10" t="s">
        <v>1437</v>
      </c>
      <c r="D3866" s="21">
        <v>150000</v>
      </c>
      <c r="E3866" s="10" t="s">
        <v>48</v>
      </c>
      <c r="F3866" s="10" t="s">
        <v>2317</v>
      </c>
      <c r="G3866" s="10" t="s">
        <v>12</v>
      </c>
      <c r="H3866" t="s">
        <v>17</v>
      </c>
      <c r="I3866" s="10" t="s">
        <v>14</v>
      </c>
      <c r="J3866" s="10" t="s">
        <v>811</v>
      </c>
    </row>
    <row r="3867" spans="1:10" x14ac:dyDescent="0.3">
      <c r="A3867" s="10">
        <v>223555</v>
      </c>
      <c r="B3867" s="20">
        <v>45194</v>
      </c>
      <c r="C3867" s="10" t="s">
        <v>1439</v>
      </c>
      <c r="D3867" s="21">
        <v>100000</v>
      </c>
      <c r="E3867" s="10" t="s">
        <v>48</v>
      </c>
      <c r="F3867" s="10" t="s">
        <v>2317</v>
      </c>
      <c r="G3867" s="10" t="s">
        <v>88</v>
      </c>
      <c r="H3867" t="s">
        <v>17</v>
      </c>
      <c r="I3867" s="10" t="s">
        <v>14</v>
      </c>
      <c r="J3867" s="10" t="s">
        <v>814</v>
      </c>
    </row>
    <row r="3868" spans="1:10" x14ac:dyDescent="0.3">
      <c r="A3868" s="10">
        <v>223564</v>
      </c>
      <c r="B3868" s="20">
        <v>45194</v>
      </c>
      <c r="C3868" s="10" t="s">
        <v>904</v>
      </c>
      <c r="D3868" s="21">
        <v>100000</v>
      </c>
      <c r="E3868" s="10" t="s">
        <v>48</v>
      </c>
      <c r="F3868" s="10" t="s">
        <v>2308</v>
      </c>
      <c r="G3868" s="10" t="s">
        <v>12</v>
      </c>
      <c r="H3868" t="s">
        <v>17</v>
      </c>
      <c r="I3868" s="10" t="s">
        <v>14</v>
      </c>
      <c r="J3868" s="10" t="s">
        <v>876</v>
      </c>
    </row>
    <row r="3869" spans="1:10" x14ac:dyDescent="0.3">
      <c r="A3869" s="10">
        <v>223565</v>
      </c>
      <c r="B3869" s="20">
        <v>45194</v>
      </c>
      <c r="C3869" s="10" t="s">
        <v>902</v>
      </c>
      <c r="D3869" s="21">
        <v>10000</v>
      </c>
      <c r="E3869" s="10" t="s">
        <v>10</v>
      </c>
      <c r="F3869" s="10" t="s">
        <v>2308</v>
      </c>
      <c r="G3869" s="10" t="s">
        <v>12</v>
      </c>
      <c r="H3869" t="s">
        <v>17</v>
      </c>
      <c r="I3869" s="10" t="s">
        <v>14</v>
      </c>
      <c r="J3869" s="10" t="s">
        <v>876</v>
      </c>
    </row>
    <row r="3870" spans="1:10" x14ac:dyDescent="0.3">
      <c r="A3870" s="10">
        <v>223566</v>
      </c>
      <c r="B3870" s="20">
        <v>45194</v>
      </c>
      <c r="C3870" s="10" t="s">
        <v>904</v>
      </c>
      <c r="D3870" s="21">
        <v>10000</v>
      </c>
      <c r="E3870" s="10" t="s">
        <v>10</v>
      </c>
      <c r="F3870" s="10" t="s">
        <v>2308</v>
      </c>
      <c r="G3870" s="10" t="s">
        <v>12</v>
      </c>
      <c r="H3870" t="s">
        <v>17</v>
      </c>
      <c r="I3870" s="10" t="s">
        <v>14</v>
      </c>
      <c r="J3870" s="10" t="s">
        <v>897</v>
      </c>
    </row>
    <row r="3871" spans="1:10" x14ac:dyDescent="0.3">
      <c r="A3871" s="10">
        <v>223567</v>
      </c>
      <c r="B3871" s="20">
        <v>45195</v>
      </c>
      <c r="C3871" s="10" t="s">
        <v>1216</v>
      </c>
      <c r="D3871" s="21">
        <v>2500</v>
      </c>
      <c r="E3871" s="10" t="s">
        <v>10</v>
      </c>
      <c r="F3871" s="10" t="s">
        <v>2311</v>
      </c>
      <c r="G3871" s="10" t="s">
        <v>88</v>
      </c>
      <c r="H3871" t="s">
        <v>17</v>
      </c>
      <c r="I3871" s="10" t="s">
        <v>14</v>
      </c>
      <c r="J3871" s="10" t="s">
        <v>209</v>
      </c>
    </row>
    <row r="3872" spans="1:10" x14ac:dyDescent="0.3">
      <c r="A3872" s="10">
        <v>223568</v>
      </c>
      <c r="B3872" s="20">
        <v>45195</v>
      </c>
      <c r="C3872" s="10" t="s">
        <v>1216</v>
      </c>
      <c r="D3872" s="21">
        <v>2500</v>
      </c>
      <c r="E3872" s="10" t="s">
        <v>10</v>
      </c>
      <c r="F3872" s="10" t="s">
        <v>2311</v>
      </c>
      <c r="G3872" s="10" t="s">
        <v>88</v>
      </c>
      <c r="H3872" t="s">
        <v>17</v>
      </c>
      <c r="I3872" s="10" t="s">
        <v>14</v>
      </c>
      <c r="J3872" s="10" t="s">
        <v>473</v>
      </c>
    </row>
    <row r="3873" spans="1:10" x14ac:dyDescent="0.3">
      <c r="A3873" s="10">
        <v>223575</v>
      </c>
      <c r="B3873" s="20">
        <v>45195</v>
      </c>
      <c r="C3873" s="10" t="s">
        <v>1219</v>
      </c>
      <c r="D3873" s="21">
        <v>27000</v>
      </c>
      <c r="E3873" s="10" t="s">
        <v>48</v>
      </c>
      <c r="F3873" s="10" t="s">
        <v>2311</v>
      </c>
      <c r="G3873" s="10" t="s">
        <v>12</v>
      </c>
      <c r="H3873" t="s">
        <v>13</v>
      </c>
      <c r="I3873" s="10" t="s">
        <v>14</v>
      </c>
      <c r="J3873" s="10" t="s">
        <v>399</v>
      </c>
    </row>
    <row r="3874" spans="1:10" x14ac:dyDescent="0.3">
      <c r="A3874" s="10">
        <v>223576</v>
      </c>
      <c r="B3874" s="20">
        <v>45195</v>
      </c>
      <c r="C3874" s="10" t="s">
        <v>1219</v>
      </c>
      <c r="D3874" s="21">
        <v>40000</v>
      </c>
      <c r="E3874" s="10" t="s">
        <v>48</v>
      </c>
      <c r="F3874" s="10" t="s">
        <v>2311</v>
      </c>
      <c r="G3874" s="10" t="s">
        <v>12</v>
      </c>
      <c r="H3874" t="s">
        <v>13</v>
      </c>
      <c r="I3874" s="10" t="s">
        <v>14</v>
      </c>
      <c r="J3874" s="10" t="s">
        <v>209</v>
      </c>
    </row>
    <row r="3875" spans="1:10" x14ac:dyDescent="0.3">
      <c r="A3875" s="10">
        <v>223579</v>
      </c>
      <c r="B3875" s="20">
        <v>45195</v>
      </c>
      <c r="C3875" s="10" t="s">
        <v>132</v>
      </c>
      <c r="D3875" s="21">
        <v>2000</v>
      </c>
      <c r="E3875" s="10" t="s">
        <v>10</v>
      </c>
      <c r="F3875" s="10" t="s">
        <v>2311</v>
      </c>
      <c r="G3875" s="10" t="s">
        <v>12</v>
      </c>
      <c r="H3875" t="s">
        <v>13</v>
      </c>
      <c r="I3875" s="10" t="s">
        <v>14</v>
      </c>
      <c r="J3875" s="10" t="s">
        <v>473</v>
      </c>
    </row>
    <row r="3876" spans="1:10" x14ac:dyDescent="0.3">
      <c r="A3876" s="10">
        <v>223571</v>
      </c>
      <c r="B3876" s="20">
        <v>45195</v>
      </c>
      <c r="C3876" s="10" t="s">
        <v>1310</v>
      </c>
      <c r="D3876" s="21">
        <v>50000</v>
      </c>
      <c r="E3876" s="10" t="s">
        <v>48</v>
      </c>
      <c r="F3876" s="10" t="s">
        <v>2309</v>
      </c>
      <c r="G3876" s="10" t="s">
        <v>12</v>
      </c>
      <c r="H3876" t="s">
        <v>17</v>
      </c>
      <c r="I3876" s="10" t="s">
        <v>14</v>
      </c>
      <c r="J3876" s="10" t="s">
        <v>27</v>
      </c>
    </row>
    <row r="3877" spans="1:10" x14ac:dyDescent="0.3">
      <c r="A3877" s="10">
        <v>223572</v>
      </c>
      <c r="B3877" s="20">
        <v>45195</v>
      </c>
      <c r="C3877" s="10" t="s">
        <v>1365</v>
      </c>
      <c r="D3877" s="21">
        <v>50000</v>
      </c>
      <c r="E3877" s="10" t="s">
        <v>48</v>
      </c>
      <c r="F3877" s="10" t="s">
        <v>2309</v>
      </c>
      <c r="G3877" s="10" t="s">
        <v>12</v>
      </c>
      <c r="H3877" t="s">
        <v>17</v>
      </c>
      <c r="I3877" s="10" t="s">
        <v>14</v>
      </c>
      <c r="J3877" s="10" t="s">
        <v>258</v>
      </c>
    </row>
    <row r="3878" spans="1:10" x14ac:dyDescent="0.3">
      <c r="A3878" s="10">
        <v>223573</v>
      </c>
      <c r="B3878" s="20">
        <v>45195</v>
      </c>
      <c r="C3878" s="10" t="s">
        <v>1365</v>
      </c>
      <c r="D3878" s="21">
        <v>50000</v>
      </c>
      <c r="E3878" s="10" t="s">
        <v>48</v>
      </c>
      <c r="F3878" s="10" t="s">
        <v>2309</v>
      </c>
      <c r="G3878" s="10" t="s">
        <v>12</v>
      </c>
      <c r="H3878" t="s">
        <v>17</v>
      </c>
      <c r="I3878" s="10" t="s">
        <v>14</v>
      </c>
      <c r="J3878" s="10" t="s">
        <v>84</v>
      </c>
    </row>
    <row r="3879" spans="1:10" x14ac:dyDescent="0.3">
      <c r="A3879" s="10">
        <v>223578</v>
      </c>
      <c r="B3879" s="20">
        <v>45195</v>
      </c>
      <c r="C3879" s="10" t="s">
        <v>1415</v>
      </c>
      <c r="D3879" s="21">
        <v>10000</v>
      </c>
      <c r="E3879" s="10" t="s">
        <v>10</v>
      </c>
      <c r="F3879" s="10" t="s">
        <v>2309</v>
      </c>
      <c r="G3879" s="10" t="s">
        <v>12</v>
      </c>
      <c r="H3879" t="s">
        <v>17</v>
      </c>
      <c r="I3879" s="10" t="s">
        <v>14</v>
      </c>
      <c r="J3879" s="10" t="s">
        <v>771</v>
      </c>
    </row>
    <row r="3880" spans="1:10" x14ac:dyDescent="0.3">
      <c r="A3880" s="10">
        <v>223577</v>
      </c>
      <c r="B3880" s="20">
        <v>45195</v>
      </c>
      <c r="C3880" s="10" t="s">
        <v>1415</v>
      </c>
      <c r="D3880" s="21">
        <v>10000</v>
      </c>
      <c r="E3880" s="10" t="s">
        <v>10</v>
      </c>
      <c r="F3880" s="10" t="s">
        <v>2309</v>
      </c>
      <c r="G3880" s="10" t="s">
        <v>12</v>
      </c>
      <c r="H3880" t="s">
        <v>17</v>
      </c>
      <c r="I3880" s="10" t="s">
        <v>14</v>
      </c>
      <c r="J3880" s="10" t="s">
        <v>409</v>
      </c>
    </row>
    <row r="3881" spans="1:10" x14ac:dyDescent="0.3">
      <c r="A3881" s="10">
        <v>223574</v>
      </c>
      <c r="B3881" s="20">
        <v>45195</v>
      </c>
      <c r="C3881" s="10" t="s">
        <v>1395</v>
      </c>
      <c r="D3881" s="21">
        <v>10000</v>
      </c>
      <c r="E3881" s="10" t="s">
        <v>48</v>
      </c>
      <c r="F3881" s="10" t="s">
        <v>2309</v>
      </c>
      <c r="G3881" s="10" t="s">
        <v>12</v>
      </c>
      <c r="H3881" t="s">
        <v>17</v>
      </c>
      <c r="I3881" s="10" t="s">
        <v>14</v>
      </c>
      <c r="J3881" s="10" t="s">
        <v>36</v>
      </c>
    </row>
    <row r="3882" spans="1:10" x14ac:dyDescent="0.3">
      <c r="A3882" s="10">
        <v>223569</v>
      </c>
      <c r="B3882" s="20">
        <v>45195</v>
      </c>
      <c r="C3882" s="10" t="s">
        <v>1436</v>
      </c>
      <c r="D3882" s="21">
        <v>500</v>
      </c>
      <c r="E3882" s="10" t="s">
        <v>10</v>
      </c>
      <c r="F3882" s="10" t="s">
        <v>2317</v>
      </c>
      <c r="G3882" s="10" t="s">
        <v>12</v>
      </c>
      <c r="H3882" t="s">
        <v>17</v>
      </c>
      <c r="I3882" s="10" t="s">
        <v>14</v>
      </c>
      <c r="J3882" s="10" t="s">
        <v>809</v>
      </c>
    </row>
    <row r="3883" spans="1:10" x14ac:dyDescent="0.3">
      <c r="A3883" s="10">
        <v>223570</v>
      </c>
      <c r="B3883" s="20">
        <v>45195</v>
      </c>
      <c r="C3883" s="10" t="s">
        <v>1436</v>
      </c>
      <c r="D3883" s="21">
        <v>500</v>
      </c>
      <c r="E3883" s="10" t="s">
        <v>10</v>
      </c>
      <c r="F3883" s="10" t="s">
        <v>2317</v>
      </c>
      <c r="G3883" s="10" t="s">
        <v>12</v>
      </c>
      <c r="H3883" t="s">
        <v>17</v>
      </c>
      <c r="I3883" s="10" t="s">
        <v>14</v>
      </c>
      <c r="J3883" s="10" t="s">
        <v>353</v>
      </c>
    </row>
    <row r="3884" spans="1:10" x14ac:dyDescent="0.3">
      <c r="A3884" s="10">
        <v>224586</v>
      </c>
      <c r="B3884" s="20">
        <v>45196</v>
      </c>
      <c r="C3884" s="10" t="s">
        <v>266</v>
      </c>
      <c r="D3884" s="21">
        <v>50000</v>
      </c>
      <c r="E3884" s="10" t="s">
        <v>48</v>
      </c>
      <c r="F3884" s="10" t="s">
        <v>2318</v>
      </c>
      <c r="G3884" s="10" t="s">
        <v>12</v>
      </c>
      <c r="H3884" t="s">
        <v>17</v>
      </c>
      <c r="I3884" s="10" t="s">
        <v>14</v>
      </c>
      <c r="J3884" s="10" t="s">
        <v>85</v>
      </c>
    </row>
    <row r="3885" spans="1:10" x14ac:dyDescent="0.3">
      <c r="A3885" s="10">
        <v>224588</v>
      </c>
      <c r="B3885" s="20">
        <v>45196</v>
      </c>
      <c r="C3885" s="10" t="s">
        <v>325</v>
      </c>
      <c r="D3885" s="21">
        <v>5000</v>
      </c>
      <c r="E3885" s="10" t="s">
        <v>10</v>
      </c>
      <c r="F3885" s="10" t="s">
        <v>2318</v>
      </c>
      <c r="G3885" s="10" t="s">
        <v>12</v>
      </c>
      <c r="H3885" t="s">
        <v>17</v>
      </c>
      <c r="I3885" s="10" t="s">
        <v>14</v>
      </c>
      <c r="J3885" s="10" t="s">
        <v>1074</v>
      </c>
    </row>
    <row r="3886" spans="1:10" x14ac:dyDescent="0.3">
      <c r="A3886" s="10">
        <v>224587</v>
      </c>
      <c r="B3886" s="20">
        <v>45196</v>
      </c>
      <c r="C3886" s="10" t="s">
        <v>1075</v>
      </c>
      <c r="D3886" s="21">
        <v>1500</v>
      </c>
      <c r="E3886" s="10" t="s">
        <v>10</v>
      </c>
      <c r="F3886" s="10" t="s">
        <v>2318</v>
      </c>
      <c r="G3886" s="10" t="s">
        <v>12</v>
      </c>
      <c r="H3886" t="s">
        <v>17</v>
      </c>
      <c r="I3886" s="10" t="s">
        <v>14</v>
      </c>
      <c r="J3886" s="10" t="s">
        <v>1076</v>
      </c>
    </row>
    <row r="3887" spans="1:10" x14ac:dyDescent="0.3">
      <c r="A3887" s="10">
        <v>224579</v>
      </c>
      <c r="B3887" s="20">
        <v>45196</v>
      </c>
      <c r="C3887" s="10" t="s">
        <v>1214</v>
      </c>
      <c r="D3887" s="21">
        <v>5000</v>
      </c>
      <c r="E3887" s="10" t="s">
        <v>10</v>
      </c>
      <c r="F3887" s="10" t="s">
        <v>2311</v>
      </c>
      <c r="G3887" s="10" t="s">
        <v>12</v>
      </c>
      <c r="H3887" t="s">
        <v>17</v>
      </c>
      <c r="I3887" s="10" t="s">
        <v>14</v>
      </c>
      <c r="J3887" s="10" t="s">
        <v>209</v>
      </c>
    </row>
    <row r="3888" spans="1:10" x14ac:dyDescent="0.3">
      <c r="A3888" s="10">
        <v>224580</v>
      </c>
      <c r="B3888" s="20">
        <v>45196</v>
      </c>
      <c r="C3888" s="10" t="s">
        <v>1214</v>
      </c>
      <c r="D3888" s="21">
        <v>5000</v>
      </c>
      <c r="E3888" s="10" t="s">
        <v>10</v>
      </c>
      <c r="F3888" s="10" t="s">
        <v>2311</v>
      </c>
      <c r="G3888" s="10" t="s">
        <v>12</v>
      </c>
      <c r="H3888" t="s">
        <v>17</v>
      </c>
      <c r="I3888" s="10" t="s">
        <v>14</v>
      </c>
      <c r="J3888" s="10" t="s">
        <v>503</v>
      </c>
    </row>
    <row r="3889" spans="1:10" x14ac:dyDescent="0.3">
      <c r="A3889" s="10">
        <v>224585</v>
      </c>
      <c r="B3889" s="20">
        <v>45196</v>
      </c>
      <c r="C3889" s="10" t="s">
        <v>1395</v>
      </c>
      <c r="D3889" s="21">
        <v>5000</v>
      </c>
      <c r="E3889" s="10" t="s">
        <v>48</v>
      </c>
      <c r="F3889" s="10" t="s">
        <v>2309</v>
      </c>
      <c r="G3889" s="10" t="s">
        <v>12</v>
      </c>
      <c r="H3889" t="s">
        <v>17</v>
      </c>
      <c r="I3889" s="10" t="s">
        <v>14</v>
      </c>
      <c r="J3889" s="10" t="s">
        <v>74</v>
      </c>
    </row>
    <row r="3890" spans="1:10" x14ac:dyDescent="0.3">
      <c r="A3890" s="10">
        <v>224584</v>
      </c>
      <c r="B3890" s="20">
        <v>45196</v>
      </c>
      <c r="C3890" s="10" t="s">
        <v>731</v>
      </c>
      <c r="D3890" s="21">
        <v>30000</v>
      </c>
      <c r="E3890" s="10" t="s">
        <v>48</v>
      </c>
      <c r="F3890" s="10" t="s">
        <v>2309</v>
      </c>
      <c r="G3890" s="10" t="s">
        <v>12</v>
      </c>
      <c r="H3890" t="s">
        <v>17</v>
      </c>
      <c r="I3890" s="10" t="s">
        <v>14</v>
      </c>
      <c r="J3890" s="10" t="s">
        <v>258</v>
      </c>
    </row>
    <row r="3891" spans="1:10" x14ac:dyDescent="0.3">
      <c r="A3891" s="10">
        <v>224615</v>
      </c>
      <c r="B3891" s="20">
        <v>45197</v>
      </c>
      <c r="C3891" s="10" t="s">
        <v>1068</v>
      </c>
      <c r="D3891" s="21">
        <v>2000</v>
      </c>
      <c r="E3891" s="10" t="s">
        <v>10</v>
      </c>
      <c r="F3891" s="10" t="s">
        <v>2307</v>
      </c>
      <c r="G3891" s="10" t="s">
        <v>12</v>
      </c>
      <c r="H3891" t="s">
        <v>17</v>
      </c>
      <c r="I3891" s="10" t="s">
        <v>14</v>
      </c>
      <c r="J3891" s="10" t="s">
        <v>1054</v>
      </c>
    </row>
    <row r="3892" spans="1:10" x14ac:dyDescent="0.3">
      <c r="A3892" s="10">
        <v>224616</v>
      </c>
      <c r="B3892" s="20">
        <v>45197</v>
      </c>
      <c r="C3892" s="10" t="s">
        <v>1068</v>
      </c>
      <c r="D3892" s="21">
        <v>2000</v>
      </c>
      <c r="E3892" s="10" t="s">
        <v>10</v>
      </c>
      <c r="F3892" s="10" t="s">
        <v>2307</v>
      </c>
      <c r="G3892" s="10" t="s">
        <v>12</v>
      </c>
      <c r="H3892" t="s">
        <v>17</v>
      </c>
      <c r="I3892" s="10" t="s">
        <v>14</v>
      </c>
      <c r="J3892" s="10" t="s">
        <v>1069</v>
      </c>
    </row>
    <row r="3893" spans="1:10" x14ac:dyDescent="0.3">
      <c r="A3893" s="10">
        <v>224589</v>
      </c>
      <c r="B3893" s="20">
        <v>45197</v>
      </c>
      <c r="C3893" s="10" t="s">
        <v>1070</v>
      </c>
      <c r="D3893" s="21">
        <v>2000</v>
      </c>
      <c r="E3893" s="10" t="s">
        <v>10</v>
      </c>
      <c r="F3893" s="10" t="s">
        <v>2307</v>
      </c>
      <c r="G3893" s="10" t="s">
        <v>12</v>
      </c>
      <c r="H3893" t="s">
        <v>17</v>
      </c>
      <c r="I3893" s="10" t="s">
        <v>14</v>
      </c>
      <c r="J3893" s="10" t="s">
        <v>243</v>
      </c>
    </row>
    <row r="3894" spans="1:10" x14ac:dyDescent="0.3">
      <c r="A3894" s="10">
        <v>224606</v>
      </c>
      <c r="B3894" s="20">
        <v>45197</v>
      </c>
      <c r="C3894" s="10" t="s">
        <v>1072</v>
      </c>
      <c r="D3894" s="21">
        <v>65000</v>
      </c>
      <c r="E3894" s="10" t="s">
        <v>48</v>
      </c>
      <c r="F3894" s="10" t="s">
        <v>2318</v>
      </c>
      <c r="G3894" s="10" t="s">
        <v>12</v>
      </c>
      <c r="H3894" t="s">
        <v>13</v>
      </c>
      <c r="I3894" s="10" t="s">
        <v>14</v>
      </c>
      <c r="J3894" s="10" t="s">
        <v>24</v>
      </c>
    </row>
    <row r="3895" spans="1:10" x14ac:dyDescent="0.3">
      <c r="A3895" s="10">
        <v>224607</v>
      </c>
      <c r="B3895" s="20">
        <v>45197</v>
      </c>
      <c r="C3895" s="10" t="s">
        <v>1072</v>
      </c>
      <c r="D3895" s="21">
        <v>50000</v>
      </c>
      <c r="E3895" s="10" t="s">
        <v>48</v>
      </c>
      <c r="F3895" s="10" t="s">
        <v>2318</v>
      </c>
      <c r="G3895" s="10" t="s">
        <v>12</v>
      </c>
      <c r="H3895" t="s">
        <v>13</v>
      </c>
      <c r="I3895" s="10" t="s">
        <v>14</v>
      </c>
      <c r="J3895" s="10" t="s">
        <v>270</v>
      </c>
    </row>
    <row r="3896" spans="1:10" x14ac:dyDescent="0.3">
      <c r="A3896" s="10">
        <v>224608</v>
      </c>
      <c r="B3896" s="20">
        <v>45197</v>
      </c>
      <c r="C3896" s="10" t="s">
        <v>1072</v>
      </c>
      <c r="D3896" s="21">
        <v>50000</v>
      </c>
      <c r="E3896" s="10" t="s">
        <v>48</v>
      </c>
      <c r="F3896" s="10" t="s">
        <v>2318</v>
      </c>
      <c r="G3896" s="10" t="s">
        <v>12</v>
      </c>
      <c r="H3896" t="s">
        <v>13</v>
      </c>
      <c r="I3896" s="10" t="s">
        <v>14</v>
      </c>
      <c r="J3896" s="10" t="s">
        <v>177</v>
      </c>
    </row>
    <row r="3897" spans="1:10" x14ac:dyDescent="0.3">
      <c r="A3897" s="10">
        <v>224601</v>
      </c>
      <c r="B3897" s="20">
        <v>45197</v>
      </c>
      <c r="C3897" s="10" t="s">
        <v>1211</v>
      </c>
      <c r="D3897" s="21">
        <v>3000</v>
      </c>
      <c r="E3897" s="10" t="s">
        <v>10</v>
      </c>
      <c r="F3897" s="10" t="s">
        <v>2329</v>
      </c>
      <c r="G3897" s="10" t="s">
        <v>88</v>
      </c>
      <c r="H3897" t="s">
        <v>17</v>
      </c>
      <c r="I3897" s="10" t="s">
        <v>14</v>
      </c>
      <c r="J3897" s="10" t="s">
        <v>1194</v>
      </c>
    </row>
    <row r="3898" spans="1:10" x14ac:dyDescent="0.3">
      <c r="A3898" s="10">
        <v>224602</v>
      </c>
      <c r="B3898" s="20">
        <v>45197</v>
      </c>
      <c r="C3898" s="10" t="s">
        <v>1211</v>
      </c>
      <c r="D3898" s="21">
        <v>3000</v>
      </c>
      <c r="E3898" s="10" t="s">
        <v>10</v>
      </c>
      <c r="F3898" s="10" t="s">
        <v>2329</v>
      </c>
      <c r="G3898" s="10" t="s">
        <v>88</v>
      </c>
      <c r="H3898" t="s">
        <v>17</v>
      </c>
      <c r="I3898" s="10" t="s">
        <v>14</v>
      </c>
      <c r="J3898" s="10" t="s">
        <v>432</v>
      </c>
    </row>
    <row r="3899" spans="1:10" x14ac:dyDescent="0.3">
      <c r="A3899" s="10">
        <v>224603</v>
      </c>
      <c r="B3899" s="20">
        <v>45197</v>
      </c>
      <c r="C3899" s="10" t="s">
        <v>1211</v>
      </c>
      <c r="D3899" s="21">
        <v>4000</v>
      </c>
      <c r="E3899" s="10" t="s">
        <v>10</v>
      </c>
      <c r="F3899" s="10" t="s">
        <v>2329</v>
      </c>
      <c r="G3899" s="10" t="s">
        <v>88</v>
      </c>
      <c r="H3899" t="s">
        <v>17</v>
      </c>
      <c r="I3899" s="10" t="s">
        <v>14</v>
      </c>
      <c r="J3899" s="10" t="s">
        <v>222</v>
      </c>
    </row>
    <row r="3900" spans="1:10" x14ac:dyDescent="0.3">
      <c r="A3900" s="10">
        <v>224594</v>
      </c>
      <c r="B3900" s="20">
        <v>45197</v>
      </c>
      <c r="C3900" s="10" t="s">
        <v>1212</v>
      </c>
      <c r="D3900" s="21">
        <v>5000</v>
      </c>
      <c r="E3900" s="10" t="s">
        <v>10</v>
      </c>
      <c r="F3900" s="10" t="s">
        <v>2311</v>
      </c>
      <c r="G3900" s="10" t="s">
        <v>12</v>
      </c>
      <c r="H3900" t="s">
        <v>13</v>
      </c>
      <c r="I3900" s="10" t="s">
        <v>14</v>
      </c>
      <c r="J3900" s="10" t="s">
        <v>209</v>
      </c>
    </row>
    <row r="3901" spans="1:10" x14ac:dyDescent="0.3">
      <c r="A3901" s="10">
        <v>224595</v>
      </c>
      <c r="B3901" s="20">
        <v>45197</v>
      </c>
      <c r="C3901" s="10" t="s">
        <v>1212</v>
      </c>
      <c r="D3901" s="21">
        <v>7000</v>
      </c>
      <c r="E3901" s="10" t="s">
        <v>10</v>
      </c>
      <c r="F3901" s="10" t="s">
        <v>2311</v>
      </c>
      <c r="G3901" s="10" t="s">
        <v>12</v>
      </c>
      <c r="H3901" t="s">
        <v>13</v>
      </c>
      <c r="I3901" s="10" t="s">
        <v>14</v>
      </c>
      <c r="J3901" s="10" t="s">
        <v>40</v>
      </c>
    </row>
    <row r="3902" spans="1:10" x14ac:dyDescent="0.3">
      <c r="A3902" s="10">
        <v>224605</v>
      </c>
      <c r="B3902" s="20">
        <v>45197</v>
      </c>
      <c r="C3902" s="10" t="s">
        <v>1213</v>
      </c>
      <c r="D3902" s="21">
        <v>5000</v>
      </c>
      <c r="E3902" s="10" t="s">
        <v>10</v>
      </c>
      <c r="F3902" s="10" t="s">
        <v>2311</v>
      </c>
      <c r="G3902" s="10" t="s">
        <v>12</v>
      </c>
      <c r="H3902" t="s">
        <v>13</v>
      </c>
      <c r="I3902" s="10" t="s">
        <v>14</v>
      </c>
      <c r="J3902" s="10" t="s">
        <v>40</v>
      </c>
    </row>
    <row r="3903" spans="1:10" x14ac:dyDescent="0.3">
      <c r="A3903" s="10">
        <v>224604</v>
      </c>
      <c r="B3903" s="20">
        <v>45197</v>
      </c>
      <c r="C3903" s="10" t="s">
        <v>498</v>
      </c>
      <c r="D3903" s="21">
        <v>20000</v>
      </c>
      <c r="E3903" s="10" t="s">
        <v>48</v>
      </c>
      <c r="F3903" s="10" t="s">
        <v>2311</v>
      </c>
      <c r="G3903" s="10" t="s">
        <v>12</v>
      </c>
      <c r="H3903" t="s">
        <v>17</v>
      </c>
      <c r="I3903" s="10" t="s">
        <v>14</v>
      </c>
      <c r="J3903" s="10" t="s">
        <v>503</v>
      </c>
    </row>
    <row r="3904" spans="1:10" x14ac:dyDescent="0.3">
      <c r="A3904" s="10">
        <v>224593</v>
      </c>
      <c r="B3904" s="20">
        <v>45197</v>
      </c>
      <c r="C3904" s="10" t="s">
        <v>1212</v>
      </c>
      <c r="D3904" s="21">
        <v>7000</v>
      </c>
      <c r="E3904" s="10" t="s">
        <v>10</v>
      </c>
      <c r="F3904" s="10" t="s">
        <v>2311</v>
      </c>
      <c r="G3904" s="10" t="s">
        <v>12</v>
      </c>
      <c r="H3904" t="s">
        <v>17</v>
      </c>
      <c r="I3904" s="10" t="s">
        <v>14</v>
      </c>
      <c r="J3904" s="10" t="s">
        <v>503</v>
      </c>
    </row>
    <row r="3905" spans="1:10" x14ac:dyDescent="0.3">
      <c r="A3905" s="10">
        <v>224596</v>
      </c>
      <c r="B3905" s="20">
        <v>45197</v>
      </c>
      <c r="C3905" s="10" t="s">
        <v>1419</v>
      </c>
      <c r="D3905" s="21">
        <v>5000</v>
      </c>
      <c r="E3905" s="10" t="s">
        <v>10</v>
      </c>
      <c r="F3905" s="10" t="s">
        <v>2309</v>
      </c>
      <c r="G3905" s="10" t="s">
        <v>12</v>
      </c>
      <c r="H3905" t="s">
        <v>17</v>
      </c>
      <c r="I3905" s="10" t="s">
        <v>14</v>
      </c>
      <c r="J3905" s="10" t="s">
        <v>85</v>
      </c>
    </row>
    <row r="3906" spans="1:10" x14ac:dyDescent="0.3">
      <c r="A3906" s="10">
        <v>224597</v>
      </c>
      <c r="B3906" s="20">
        <v>45197</v>
      </c>
      <c r="C3906" s="10" t="s">
        <v>1419</v>
      </c>
      <c r="D3906" s="21">
        <v>5000</v>
      </c>
      <c r="E3906" s="10" t="s">
        <v>10</v>
      </c>
      <c r="F3906" s="10" t="s">
        <v>2309</v>
      </c>
      <c r="G3906" s="10" t="s">
        <v>12</v>
      </c>
      <c r="H3906" t="s">
        <v>17</v>
      </c>
      <c r="I3906" s="10" t="s">
        <v>14</v>
      </c>
      <c r="J3906" s="10" t="s">
        <v>972</v>
      </c>
    </row>
    <row r="3907" spans="1:10" x14ac:dyDescent="0.3">
      <c r="A3907" s="10">
        <v>224598</v>
      </c>
      <c r="B3907" s="20">
        <v>45197</v>
      </c>
      <c r="C3907" s="10" t="s">
        <v>1432</v>
      </c>
      <c r="D3907" s="21">
        <v>5000</v>
      </c>
      <c r="E3907" s="10" t="s">
        <v>10</v>
      </c>
      <c r="F3907" s="10" t="s">
        <v>2317</v>
      </c>
      <c r="G3907" s="10" t="s">
        <v>88</v>
      </c>
      <c r="H3907" t="s">
        <v>17</v>
      </c>
      <c r="I3907" s="10" t="s">
        <v>14</v>
      </c>
      <c r="J3907" s="10" t="s">
        <v>811</v>
      </c>
    </row>
    <row r="3908" spans="1:10" x14ac:dyDescent="0.3">
      <c r="A3908" s="10">
        <v>224599</v>
      </c>
      <c r="B3908" s="20">
        <v>45197</v>
      </c>
      <c r="C3908" s="10" t="s">
        <v>1432</v>
      </c>
      <c r="D3908" s="21">
        <v>5000</v>
      </c>
      <c r="E3908" s="10" t="s">
        <v>10</v>
      </c>
      <c r="F3908" s="10" t="s">
        <v>2317</v>
      </c>
      <c r="G3908" s="10" t="s">
        <v>88</v>
      </c>
      <c r="H3908" t="s">
        <v>17</v>
      </c>
      <c r="I3908" s="10" t="s">
        <v>14</v>
      </c>
      <c r="J3908" s="10" t="s">
        <v>1433</v>
      </c>
    </row>
    <row r="3909" spans="1:10" x14ac:dyDescent="0.3">
      <c r="A3909" s="10">
        <v>224600</v>
      </c>
      <c r="B3909" s="20">
        <v>45197</v>
      </c>
      <c r="C3909" s="10" t="s">
        <v>1432</v>
      </c>
      <c r="D3909" s="21">
        <v>5000</v>
      </c>
      <c r="E3909" s="10" t="s">
        <v>10</v>
      </c>
      <c r="F3909" s="10" t="s">
        <v>2317</v>
      </c>
      <c r="G3909" s="10" t="s">
        <v>88</v>
      </c>
      <c r="H3909" t="s">
        <v>17</v>
      </c>
      <c r="I3909" s="10" t="s">
        <v>14</v>
      </c>
      <c r="J3909" s="10" t="s">
        <v>809</v>
      </c>
    </row>
    <row r="3910" spans="1:10" x14ac:dyDescent="0.3">
      <c r="A3910" s="10">
        <v>224591</v>
      </c>
      <c r="B3910" s="20">
        <v>45197</v>
      </c>
      <c r="C3910" s="10" t="s">
        <v>1434</v>
      </c>
      <c r="D3910" s="21">
        <v>3000</v>
      </c>
      <c r="E3910" s="10" t="s">
        <v>10</v>
      </c>
      <c r="F3910" s="10" t="s">
        <v>2317</v>
      </c>
      <c r="G3910" s="10" t="s">
        <v>88</v>
      </c>
      <c r="H3910" t="s">
        <v>17</v>
      </c>
      <c r="I3910" s="10" t="s">
        <v>14</v>
      </c>
      <c r="J3910" s="10" t="s">
        <v>814</v>
      </c>
    </row>
    <row r="3911" spans="1:10" x14ac:dyDescent="0.3">
      <c r="A3911" s="10">
        <v>224592</v>
      </c>
      <c r="B3911" s="20">
        <v>45197</v>
      </c>
      <c r="C3911" s="10" t="s">
        <v>1434</v>
      </c>
      <c r="D3911" s="21">
        <v>3000</v>
      </c>
      <c r="E3911" s="10" t="s">
        <v>10</v>
      </c>
      <c r="F3911" s="10" t="s">
        <v>2317</v>
      </c>
      <c r="G3911" s="10" t="s">
        <v>88</v>
      </c>
      <c r="H3911" t="s">
        <v>17</v>
      </c>
      <c r="I3911" s="10" t="s">
        <v>14</v>
      </c>
      <c r="J3911" s="10" t="s">
        <v>1435</v>
      </c>
    </row>
    <row r="3912" spans="1:10" x14ac:dyDescent="0.3">
      <c r="A3912" s="10">
        <v>224609</v>
      </c>
      <c r="B3912" s="20">
        <v>45197</v>
      </c>
      <c r="C3912" s="10" t="s">
        <v>861</v>
      </c>
      <c r="D3912" s="21">
        <v>1500</v>
      </c>
      <c r="E3912" s="10" t="s">
        <v>10</v>
      </c>
      <c r="F3912" s="10" t="s">
        <v>2317</v>
      </c>
      <c r="G3912" s="10" t="s">
        <v>12</v>
      </c>
      <c r="H3912" t="s">
        <v>17</v>
      </c>
      <c r="I3912" s="10" t="s">
        <v>14</v>
      </c>
      <c r="J3912" s="10" t="s">
        <v>809</v>
      </c>
    </row>
    <row r="3913" spans="1:10" x14ac:dyDescent="0.3">
      <c r="A3913" s="10">
        <v>224590</v>
      </c>
      <c r="B3913" s="20">
        <v>45197</v>
      </c>
      <c r="C3913" s="10" t="s">
        <v>1064</v>
      </c>
      <c r="D3913" s="21">
        <v>100000</v>
      </c>
      <c r="E3913" s="10" t="s">
        <v>48</v>
      </c>
      <c r="F3913" s="10" t="s">
        <v>2317</v>
      </c>
      <c r="G3913" s="10" t="s">
        <v>12</v>
      </c>
      <c r="H3913" t="s">
        <v>17</v>
      </c>
      <c r="I3913" s="10" t="s">
        <v>14</v>
      </c>
      <c r="J3913" s="10" t="s">
        <v>814</v>
      </c>
    </row>
    <row r="3914" spans="1:10" x14ac:dyDescent="0.3">
      <c r="A3914" s="10">
        <v>224613</v>
      </c>
      <c r="B3914" s="20">
        <v>45198</v>
      </c>
      <c r="C3914" s="10" t="s">
        <v>1041</v>
      </c>
      <c r="D3914" s="21">
        <v>2000</v>
      </c>
      <c r="E3914" s="10" t="s">
        <v>10</v>
      </c>
      <c r="F3914" s="10" t="s">
        <v>2307</v>
      </c>
      <c r="G3914" s="10" t="s">
        <v>12</v>
      </c>
      <c r="H3914" t="s">
        <v>17</v>
      </c>
      <c r="I3914" s="10" t="s">
        <v>14</v>
      </c>
      <c r="J3914" s="10" t="s">
        <v>85</v>
      </c>
    </row>
    <row r="3915" spans="1:10" x14ac:dyDescent="0.3">
      <c r="A3915" s="10">
        <v>224614</v>
      </c>
      <c r="B3915" s="20">
        <v>45198</v>
      </c>
      <c r="C3915" s="10" t="s">
        <v>1041</v>
      </c>
      <c r="D3915" s="21">
        <v>3000</v>
      </c>
      <c r="E3915" s="10" t="s">
        <v>10</v>
      </c>
      <c r="F3915" s="10" t="s">
        <v>2307</v>
      </c>
      <c r="G3915" s="10" t="s">
        <v>12</v>
      </c>
      <c r="H3915" t="s">
        <v>17</v>
      </c>
      <c r="I3915" s="10" t="s">
        <v>14</v>
      </c>
      <c r="J3915" s="10" t="s">
        <v>250</v>
      </c>
    </row>
    <row r="3916" spans="1:10" x14ac:dyDescent="0.3">
      <c r="A3916" s="10">
        <v>224620</v>
      </c>
      <c r="B3916" s="20">
        <v>45198</v>
      </c>
      <c r="C3916" s="10" t="s">
        <v>1420</v>
      </c>
      <c r="D3916" s="21">
        <v>2500</v>
      </c>
      <c r="E3916" s="10" t="s">
        <v>10</v>
      </c>
      <c r="F3916" s="10" t="s">
        <v>2309</v>
      </c>
      <c r="G3916" s="10" t="s">
        <v>12</v>
      </c>
      <c r="H3916" t="s">
        <v>17</v>
      </c>
      <c r="I3916" s="10" t="s">
        <v>14</v>
      </c>
      <c r="J3916" s="10" t="s">
        <v>27</v>
      </c>
    </row>
    <row r="3917" spans="1:10" x14ac:dyDescent="0.3">
      <c r="A3917" s="10">
        <v>224621</v>
      </c>
      <c r="B3917" s="20">
        <v>45198</v>
      </c>
      <c r="C3917" s="10" t="s">
        <v>1420</v>
      </c>
      <c r="D3917" s="21">
        <v>2500</v>
      </c>
      <c r="E3917" s="10" t="s">
        <v>10</v>
      </c>
      <c r="F3917" s="10" t="s">
        <v>2309</v>
      </c>
      <c r="G3917" s="10" t="s">
        <v>12</v>
      </c>
      <c r="H3917" t="s">
        <v>17</v>
      </c>
      <c r="I3917" s="10" t="s">
        <v>14</v>
      </c>
      <c r="J3917" s="10" t="s">
        <v>626</v>
      </c>
    </row>
    <row r="3918" spans="1:10" x14ac:dyDescent="0.3">
      <c r="A3918" s="10">
        <v>224622</v>
      </c>
      <c r="B3918" s="20">
        <v>45198</v>
      </c>
      <c r="C3918" s="10" t="s">
        <v>1420</v>
      </c>
      <c r="D3918" s="21">
        <v>5000</v>
      </c>
      <c r="E3918" s="10" t="s">
        <v>10</v>
      </c>
      <c r="F3918" s="10" t="s">
        <v>2309</v>
      </c>
      <c r="G3918" s="10" t="s">
        <v>12</v>
      </c>
      <c r="H3918" t="s">
        <v>17</v>
      </c>
      <c r="I3918" s="10" t="s">
        <v>14</v>
      </c>
      <c r="J3918" s="10" t="s">
        <v>82</v>
      </c>
    </row>
    <row r="3919" spans="1:10" x14ac:dyDescent="0.3">
      <c r="A3919" s="10">
        <v>224610</v>
      </c>
      <c r="B3919" s="20">
        <v>45198</v>
      </c>
      <c r="C3919" s="10" t="s">
        <v>861</v>
      </c>
      <c r="D3919" s="21">
        <v>7500</v>
      </c>
      <c r="E3919" s="10" t="s">
        <v>48</v>
      </c>
      <c r="F3919" s="10" t="s">
        <v>2317</v>
      </c>
      <c r="G3919" s="10" t="s">
        <v>12</v>
      </c>
      <c r="H3919" t="s">
        <v>17</v>
      </c>
      <c r="I3919" s="10" t="s">
        <v>14</v>
      </c>
      <c r="J3919" s="10" t="s">
        <v>824</v>
      </c>
    </row>
    <row r="3920" spans="1:10" x14ac:dyDescent="0.3">
      <c r="A3920" s="10">
        <v>224611</v>
      </c>
      <c r="B3920" s="20">
        <v>45198</v>
      </c>
      <c r="C3920" s="10" t="s">
        <v>1425</v>
      </c>
      <c r="D3920" s="21">
        <v>5000</v>
      </c>
      <c r="E3920" s="10" t="s">
        <v>10</v>
      </c>
      <c r="F3920" s="10" t="s">
        <v>2317</v>
      </c>
      <c r="G3920" s="10" t="s">
        <v>88</v>
      </c>
      <c r="H3920" t="s">
        <v>17</v>
      </c>
      <c r="I3920" s="10" t="s">
        <v>14</v>
      </c>
      <c r="J3920" s="10" t="s">
        <v>1426</v>
      </c>
    </row>
    <row r="3921" spans="1:10" x14ac:dyDescent="0.3">
      <c r="A3921" s="10">
        <v>224612</v>
      </c>
      <c r="B3921" s="20">
        <v>45198</v>
      </c>
      <c r="C3921" s="10" t="s">
        <v>1427</v>
      </c>
      <c r="D3921" s="21">
        <v>2000</v>
      </c>
      <c r="E3921" s="10" t="s">
        <v>10</v>
      </c>
      <c r="F3921" s="10" t="s">
        <v>2317</v>
      </c>
      <c r="G3921" s="10" t="s">
        <v>88</v>
      </c>
      <c r="H3921" t="s">
        <v>17</v>
      </c>
      <c r="I3921" s="10" t="s">
        <v>14</v>
      </c>
      <c r="J3921" s="10" t="s">
        <v>814</v>
      </c>
    </row>
    <row r="3922" spans="1:10" x14ac:dyDescent="0.3">
      <c r="A3922" s="10">
        <v>224617</v>
      </c>
      <c r="B3922" s="20">
        <v>45198</v>
      </c>
      <c r="C3922" s="10" t="s">
        <v>1428</v>
      </c>
      <c r="D3922" s="21">
        <v>2000</v>
      </c>
      <c r="E3922" s="10" t="s">
        <v>10</v>
      </c>
      <c r="F3922" s="10" t="s">
        <v>2317</v>
      </c>
      <c r="G3922" s="10" t="s">
        <v>12</v>
      </c>
      <c r="H3922" t="s">
        <v>19</v>
      </c>
      <c r="I3922" s="10" t="s">
        <v>14</v>
      </c>
      <c r="J3922" s="10" t="s">
        <v>1429</v>
      </c>
    </row>
    <row r="3923" spans="1:10" x14ac:dyDescent="0.3">
      <c r="A3923" s="10">
        <v>224618</v>
      </c>
      <c r="B3923" s="20">
        <v>45198</v>
      </c>
      <c r="C3923" s="10" t="s">
        <v>1430</v>
      </c>
      <c r="D3923" s="21">
        <v>2000</v>
      </c>
      <c r="E3923" s="10" t="s">
        <v>10</v>
      </c>
      <c r="F3923" s="10" t="s">
        <v>2317</v>
      </c>
      <c r="G3923" s="10" t="s">
        <v>12</v>
      </c>
      <c r="H3923" t="s">
        <v>19</v>
      </c>
      <c r="I3923" s="10" t="s">
        <v>14</v>
      </c>
      <c r="J3923" s="10" t="s">
        <v>825</v>
      </c>
    </row>
    <row r="3924" spans="1:10" x14ac:dyDescent="0.3">
      <c r="A3924" s="10">
        <v>224619</v>
      </c>
      <c r="B3924" s="20">
        <v>45198</v>
      </c>
      <c r="C3924" s="10" t="s">
        <v>1430</v>
      </c>
      <c r="D3924" s="21">
        <v>2000</v>
      </c>
      <c r="E3924" s="10" t="s">
        <v>10</v>
      </c>
      <c r="F3924" s="10" t="s">
        <v>2317</v>
      </c>
      <c r="G3924" s="10" t="s">
        <v>12</v>
      </c>
      <c r="H3924" t="s">
        <v>19</v>
      </c>
      <c r="I3924" s="10" t="s">
        <v>14</v>
      </c>
      <c r="J3924" s="10" t="s">
        <v>1431</v>
      </c>
    </row>
    <row r="3925" spans="1:10" x14ac:dyDescent="0.3">
      <c r="A3925" s="10">
        <v>224625</v>
      </c>
      <c r="B3925" s="20">
        <v>45199</v>
      </c>
      <c r="C3925" s="10" t="s">
        <v>1071</v>
      </c>
      <c r="D3925" s="21">
        <v>2500</v>
      </c>
      <c r="E3925" s="10" t="s">
        <v>10</v>
      </c>
      <c r="F3925" s="10" t="s">
        <v>2307</v>
      </c>
      <c r="G3925" s="10" t="s">
        <v>88</v>
      </c>
      <c r="H3925" t="s">
        <v>17</v>
      </c>
      <c r="I3925" s="10" t="s">
        <v>14</v>
      </c>
      <c r="J3925" s="10" t="s">
        <v>31</v>
      </c>
    </row>
    <row r="3926" spans="1:10" x14ac:dyDescent="0.3">
      <c r="A3926" s="10">
        <v>224626</v>
      </c>
      <c r="B3926" s="20">
        <v>45199</v>
      </c>
      <c r="C3926" s="10" t="s">
        <v>1071</v>
      </c>
      <c r="D3926" s="21">
        <v>2500</v>
      </c>
      <c r="E3926" s="10" t="s">
        <v>10</v>
      </c>
      <c r="F3926" s="10" t="s">
        <v>2307</v>
      </c>
      <c r="G3926" s="10" t="s">
        <v>88</v>
      </c>
      <c r="H3926" t="s">
        <v>17</v>
      </c>
      <c r="I3926" s="10" t="s">
        <v>14</v>
      </c>
      <c r="J3926" s="10" t="s">
        <v>990</v>
      </c>
    </row>
    <row r="3927" spans="1:10" x14ac:dyDescent="0.3">
      <c r="A3927" s="10">
        <v>224623</v>
      </c>
      <c r="B3927" s="20">
        <v>45199</v>
      </c>
      <c r="C3927" s="10" t="s">
        <v>386</v>
      </c>
      <c r="D3927" s="21">
        <v>85000</v>
      </c>
      <c r="E3927" s="10" t="s">
        <v>48</v>
      </c>
      <c r="F3927" s="10" t="s">
        <v>2318</v>
      </c>
      <c r="G3927" s="10" t="s">
        <v>12</v>
      </c>
      <c r="H3927" t="s">
        <v>13</v>
      </c>
      <c r="I3927" s="10" t="s">
        <v>14</v>
      </c>
      <c r="J3927" s="10" t="s">
        <v>85</v>
      </c>
    </row>
    <row r="3928" spans="1:10" x14ac:dyDescent="0.3">
      <c r="A3928" s="10">
        <v>224627</v>
      </c>
      <c r="B3928" s="20">
        <v>45199</v>
      </c>
      <c r="C3928" s="10" t="s">
        <v>1421</v>
      </c>
      <c r="D3928" s="21">
        <v>2500</v>
      </c>
      <c r="E3928" s="10" t="s">
        <v>10</v>
      </c>
      <c r="F3928" s="10" t="s">
        <v>2309</v>
      </c>
      <c r="G3928" s="10" t="s">
        <v>88</v>
      </c>
      <c r="H3928" t="s">
        <v>17</v>
      </c>
      <c r="I3928" s="10" t="s">
        <v>14</v>
      </c>
      <c r="J3928" s="10" t="s">
        <v>1422</v>
      </c>
    </row>
    <row r="3929" spans="1:10" x14ac:dyDescent="0.3">
      <c r="A3929" s="10">
        <v>224628</v>
      </c>
      <c r="B3929" s="20">
        <v>45199</v>
      </c>
      <c r="C3929" s="10" t="s">
        <v>1421</v>
      </c>
      <c r="D3929" s="21">
        <v>2500</v>
      </c>
      <c r="E3929" s="10" t="s">
        <v>10</v>
      </c>
      <c r="F3929" s="10" t="s">
        <v>2309</v>
      </c>
      <c r="G3929" s="10" t="s">
        <v>88</v>
      </c>
      <c r="H3929" t="s">
        <v>17</v>
      </c>
      <c r="I3929" s="10" t="s">
        <v>14</v>
      </c>
      <c r="J3929" s="10" t="s">
        <v>1022</v>
      </c>
    </row>
    <row r="3930" spans="1:10" x14ac:dyDescent="0.3">
      <c r="A3930" s="10">
        <v>224624</v>
      </c>
      <c r="B3930" s="20">
        <v>45199</v>
      </c>
      <c r="C3930" s="10" t="s">
        <v>1423</v>
      </c>
      <c r="D3930" s="21">
        <v>2500</v>
      </c>
      <c r="E3930" s="10" t="s">
        <v>10</v>
      </c>
      <c r="F3930" s="10" t="s">
        <v>2317</v>
      </c>
      <c r="G3930" s="10" t="s">
        <v>12</v>
      </c>
      <c r="H3930" t="s">
        <v>13</v>
      </c>
      <c r="I3930" s="10" t="s">
        <v>14</v>
      </c>
      <c r="J3930" s="10" t="s">
        <v>1424</v>
      </c>
    </row>
    <row r="3931" spans="1:10" x14ac:dyDescent="0.3">
      <c r="A3931" s="10">
        <v>224643</v>
      </c>
      <c r="B3931" s="20">
        <v>45202</v>
      </c>
      <c r="C3931" s="10" t="s">
        <v>1768</v>
      </c>
      <c r="D3931" s="21">
        <v>1000</v>
      </c>
      <c r="E3931" s="10" t="s">
        <v>10</v>
      </c>
      <c r="F3931" s="10" t="s">
        <v>2317</v>
      </c>
      <c r="G3931" s="10" t="s">
        <v>88</v>
      </c>
      <c r="H3931" t="s">
        <v>17</v>
      </c>
      <c r="I3931" s="10" t="s">
        <v>14</v>
      </c>
      <c r="J3931" s="10" t="s">
        <v>814</v>
      </c>
    </row>
    <row r="3932" spans="1:10" x14ac:dyDescent="0.3">
      <c r="A3932" s="10">
        <v>224642</v>
      </c>
      <c r="B3932" s="20">
        <v>45202</v>
      </c>
      <c r="C3932" s="10" t="s">
        <v>1459</v>
      </c>
      <c r="D3932" s="21">
        <v>2000</v>
      </c>
      <c r="E3932" s="10" t="s">
        <v>10</v>
      </c>
      <c r="F3932" s="10" t="s">
        <v>2317</v>
      </c>
      <c r="G3932" s="10" t="s">
        <v>12</v>
      </c>
      <c r="H3932" t="s">
        <v>19</v>
      </c>
      <c r="I3932" s="10" t="s">
        <v>14</v>
      </c>
      <c r="J3932" s="10" t="s">
        <v>843</v>
      </c>
    </row>
    <row r="3933" spans="1:10" x14ac:dyDescent="0.3">
      <c r="A3933" s="10">
        <v>224634</v>
      </c>
      <c r="B3933" s="20">
        <v>45202</v>
      </c>
      <c r="C3933" s="10" t="s">
        <v>1460</v>
      </c>
      <c r="D3933" s="21">
        <v>2000</v>
      </c>
      <c r="E3933" s="10" t="s">
        <v>10</v>
      </c>
      <c r="F3933" s="10" t="s">
        <v>2317</v>
      </c>
      <c r="G3933" s="10" t="s">
        <v>12</v>
      </c>
      <c r="H3933" t="s">
        <v>13</v>
      </c>
      <c r="I3933" s="10" t="s">
        <v>14</v>
      </c>
      <c r="J3933" s="10" t="s">
        <v>811</v>
      </c>
    </row>
    <row r="3934" spans="1:10" x14ac:dyDescent="0.3">
      <c r="A3934" s="10">
        <v>224639</v>
      </c>
      <c r="B3934" s="20">
        <v>45202</v>
      </c>
      <c r="C3934" s="10" t="s">
        <v>1739</v>
      </c>
      <c r="D3934" s="21">
        <v>2000</v>
      </c>
      <c r="E3934" s="10" t="s">
        <v>10</v>
      </c>
      <c r="F3934" s="10" t="s">
        <v>2317</v>
      </c>
      <c r="G3934" s="10" t="s">
        <v>12</v>
      </c>
      <c r="H3934" t="s">
        <v>13</v>
      </c>
      <c r="I3934" s="10" t="s">
        <v>14</v>
      </c>
      <c r="J3934" s="10" t="s">
        <v>814</v>
      </c>
    </row>
    <row r="3935" spans="1:10" x14ac:dyDescent="0.3">
      <c r="A3935" s="10">
        <v>225645</v>
      </c>
      <c r="B3935" s="20">
        <v>45202</v>
      </c>
      <c r="C3935" s="10" t="s">
        <v>1538</v>
      </c>
      <c r="D3935" s="21">
        <v>2000</v>
      </c>
      <c r="E3935" s="10" t="s">
        <v>10</v>
      </c>
      <c r="F3935" s="10" t="s">
        <v>2307</v>
      </c>
      <c r="G3935" s="10" t="s">
        <v>12</v>
      </c>
      <c r="H3935" t="s">
        <v>17</v>
      </c>
      <c r="I3935" s="10" t="s">
        <v>14</v>
      </c>
      <c r="J3935" s="10" t="s">
        <v>1035</v>
      </c>
    </row>
    <row r="3936" spans="1:10" x14ac:dyDescent="0.3">
      <c r="A3936" s="10">
        <v>224641</v>
      </c>
      <c r="B3936" s="20">
        <v>45202</v>
      </c>
      <c r="C3936" s="10" t="s">
        <v>869</v>
      </c>
      <c r="D3936" s="21">
        <v>2000</v>
      </c>
      <c r="E3936" s="10" t="s">
        <v>10</v>
      </c>
      <c r="F3936" s="10" t="s">
        <v>2317</v>
      </c>
      <c r="G3936" s="10" t="s">
        <v>12</v>
      </c>
      <c r="H3936" t="s">
        <v>19</v>
      </c>
      <c r="I3936" s="10" t="s">
        <v>14</v>
      </c>
      <c r="J3936" s="10" t="s">
        <v>860</v>
      </c>
    </row>
    <row r="3937" spans="1:10" x14ac:dyDescent="0.3">
      <c r="A3937" s="10">
        <v>224640</v>
      </c>
      <c r="B3937" s="20">
        <v>45202</v>
      </c>
      <c r="C3937" s="10" t="s">
        <v>1739</v>
      </c>
      <c r="D3937" s="21">
        <v>2000</v>
      </c>
      <c r="E3937" s="10" t="s">
        <v>10</v>
      </c>
      <c r="F3937" s="10" t="s">
        <v>2317</v>
      </c>
      <c r="G3937" s="10" t="s">
        <v>12</v>
      </c>
      <c r="H3937" t="s">
        <v>13</v>
      </c>
      <c r="I3937" s="10" t="s">
        <v>14</v>
      </c>
      <c r="J3937" s="10" t="s">
        <v>1435</v>
      </c>
    </row>
    <row r="3938" spans="1:10" x14ac:dyDescent="0.3">
      <c r="A3938" s="10">
        <v>224635</v>
      </c>
      <c r="B3938" s="20">
        <v>45202</v>
      </c>
      <c r="C3938" s="10" t="s">
        <v>1690</v>
      </c>
      <c r="D3938" s="21">
        <v>1500</v>
      </c>
      <c r="E3938" s="10" t="s">
        <v>10</v>
      </c>
      <c r="F3938" s="10" t="s">
        <v>2311</v>
      </c>
      <c r="G3938" s="10" t="s">
        <v>12</v>
      </c>
      <c r="H3938" t="s">
        <v>17</v>
      </c>
      <c r="I3938" s="10" t="s">
        <v>14</v>
      </c>
      <c r="J3938" s="10" t="s">
        <v>209</v>
      </c>
    </row>
    <row r="3939" spans="1:10" x14ac:dyDescent="0.3">
      <c r="A3939" s="10">
        <v>224637</v>
      </c>
      <c r="B3939" s="20">
        <v>45202</v>
      </c>
      <c r="C3939" s="10" t="s">
        <v>731</v>
      </c>
      <c r="D3939" s="21">
        <v>5000</v>
      </c>
      <c r="E3939" s="10" t="s">
        <v>10</v>
      </c>
      <c r="F3939" s="10" t="s">
        <v>2309</v>
      </c>
      <c r="G3939" s="10" t="s">
        <v>12</v>
      </c>
      <c r="H3939" t="s">
        <v>17</v>
      </c>
      <c r="I3939" s="10" t="s">
        <v>14</v>
      </c>
      <c r="J3939" s="10" t="s">
        <v>1694</v>
      </c>
    </row>
    <row r="3940" spans="1:10" x14ac:dyDescent="0.3">
      <c r="A3940" s="10">
        <v>224636</v>
      </c>
      <c r="B3940" s="20">
        <v>45202</v>
      </c>
      <c r="C3940" s="10" t="s">
        <v>1690</v>
      </c>
      <c r="D3940" s="21">
        <v>1500</v>
      </c>
      <c r="E3940" s="10" t="s">
        <v>10</v>
      </c>
      <c r="F3940" s="10" t="s">
        <v>2311</v>
      </c>
      <c r="G3940" s="10" t="s">
        <v>12</v>
      </c>
      <c r="H3940" t="s">
        <v>17</v>
      </c>
      <c r="I3940" s="10" t="s">
        <v>14</v>
      </c>
      <c r="J3940" s="10" t="s">
        <v>503</v>
      </c>
    </row>
    <row r="3941" spans="1:10" x14ac:dyDescent="0.3">
      <c r="A3941" s="10">
        <v>225646</v>
      </c>
      <c r="B3941" s="20">
        <v>45202</v>
      </c>
      <c r="C3941" s="10" t="s">
        <v>1538</v>
      </c>
      <c r="D3941" s="21">
        <v>2000</v>
      </c>
      <c r="E3941" s="10" t="s">
        <v>10</v>
      </c>
      <c r="F3941" s="10" t="s">
        <v>2307</v>
      </c>
      <c r="G3941" s="10" t="s">
        <v>12</v>
      </c>
      <c r="H3941" t="s">
        <v>17</v>
      </c>
      <c r="I3941" s="10" t="s">
        <v>14</v>
      </c>
      <c r="J3941" s="10" t="s">
        <v>971</v>
      </c>
    </row>
    <row r="3942" spans="1:10" x14ac:dyDescent="0.3">
      <c r="A3942" s="10">
        <v>224632</v>
      </c>
      <c r="B3942" s="20">
        <v>45202</v>
      </c>
      <c r="C3942" s="10" t="s">
        <v>1460</v>
      </c>
      <c r="D3942" s="21">
        <v>1000</v>
      </c>
      <c r="E3942" s="10" t="s">
        <v>10</v>
      </c>
      <c r="F3942" s="10" t="s">
        <v>2317</v>
      </c>
      <c r="G3942" s="10" t="s">
        <v>12</v>
      </c>
      <c r="H3942" t="s">
        <v>17</v>
      </c>
      <c r="I3942" s="10" t="s">
        <v>14</v>
      </c>
      <c r="J3942" s="10" t="s">
        <v>811</v>
      </c>
    </row>
    <row r="3943" spans="1:10" x14ac:dyDescent="0.3">
      <c r="A3943" s="10">
        <v>224633</v>
      </c>
      <c r="B3943" s="20">
        <v>45202</v>
      </c>
      <c r="C3943" s="10" t="s">
        <v>1460</v>
      </c>
      <c r="D3943" s="21">
        <v>2000</v>
      </c>
      <c r="E3943" s="10" t="s">
        <v>10</v>
      </c>
      <c r="F3943" s="10" t="s">
        <v>2317</v>
      </c>
      <c r="G3943" s="10" t="s">
        <v>12</v>
      </c>
      <c r="H3943" t="s">
        <v>19</v>
      </c>
      <c r="I3943" s="10" t="s">
        <v>14</v>
      </c>
      <c r="J3943" s="10" t="s">
        <v>835</v>
      </c>
    </row>
    <row r="3944" spans="1:10" x14ac:dyDescent="0.3">
      <c r="A3944" s="10">
        <v>224638</v>
      </c>
      <c r="B3944" s="20">
        <v>45202</v>
      </c>
      <c r="C3944" s="10" t="s">
        <v>1767</v>
      </c>
      <c r="D3944" s="21">
        <v>2000</v>
      </c>
      <c r="E3944" s="10" t="s">
        <v>10</v>
      </c>
      <c r="F3944" s="10" t="s">
        <v>2317</v>
      </c>
      <c r="G3944" s="10" t="s">
        <v>12</v>
      </c>
      <c r="H3944" t="s">
        <v>13</v>
      </c>
      <c r="I3944" s="10" t="s">
        <v>14</v>
      </c>
      <c r="J3944" s="10" t="s">
        <v>814</v>
      </c>
    </row>
    <row r="3945" spans="1:10" x14ac:dyDescent="0.3">
      <c r="A3945" s="10">
        <v>224644</v>
      </c>
      <c r="B3945" s="20">
        <v>45202</v>
      </c>
      <c r="C3945" s="10" t="s">
        <v>1768</v>
      </c>
      <c r="D3945" s="21">
        <v>1000</v>
      </c>
      <c r="E3945" s="10" t="s">
        <v>10</v>
      </c>
      <c r="F3945" s="10" t="s">
        <v>2317</v>
      </c>
      <c r="G3945" s="10" t="s">
        <v>88</v>
      </c>
      <c r="H3945" t="s">
        <v>17</v>
      </c>
      <c r="I3945" s="10" t="s">
        <v>14</v>
      </c>
      <c r="J3945" s="10" t="s">
        <v>824</v>
      </c>
    </row>
    <row r="3946" spans="1:10" x14ac:dyDescent="0.3">
      <c r="A3946" s="10">
        <v>225643</v>
      </c>
      <c r="B3946" s="20">
        <v>45203</v>
      </c>
      <c r="C3946" s="10" t="s">
        <v>1696</v>
      </c>
      <c r="D3946" s="21">
        <v>50000</v>
      </c>
      <c r="E3946" s="10" t="s">
        <v>48</v>
      </c>
      <c r="F3946" s="10" t="s">
        <v>2309</v>
      </c>
      <c r="G3946" s="10" t="s">
        <v>88</v>
      </c>
      <c r="H3946" t="s">
        <v>17</v>
      </c>
      <c r="I3946" s="10" t="s">
        <v>14</v>
      </c>
      <c r="J3946" s="10" t="s">
        <v>27</v>
      </c>
    </row>
    <row r="3947" spans="1:10" x14ac:dyDescent="0.3">
      <c r="A3947" s="10">
        <v>225652</v>
      </c>
      <c r="B3947" s="20">
        <v>45203</v>
      </c>
      <c r="C3947" s="10" t="s">
        <v>1695</v>
      </c>
      <c r="D3947" s="21">
        <v>2500</v>
      </c>
      <c r="E3947" s="10" t="s">
        <v>10</v>
      </c>
      <c r="F3947" s="10" t="s">
        <v>2309</v>
      </c>
      <c r="G3947" s="10" t="s">
        <v>12</v>
      </c>
      <c r="H3947" t="s">
        <v>17</v>
      </c>
      <c r="I3947" s="10" t="s">
        <v>14</v>
      </c>
      <c r="J3947" s="10" t="s">
        <v>85</v>
      </c>
    </row>
    <row r="3948" spans="1:10" x14ac:dyDescent="0.3">
      <c r="A3948" s="10">
        <v>225651</v>
      </c>
      <c r="B3948" s="20">
        <v>45203</v>
      </c>
      <c r="C3948" s="10" t="s">
        <v>1695</v>
      </c>
      <c r="D3948" s="21">
        <v>2500</v>
      </c>
      <c r="E3948" s="10" t="s">
        <v>10</v>
      </c>
      <c r="F3948" s="10" t="s">
        <v>2309</v>
      </c>
      <c r="G3948" s="10" t="s">
        <v>12</v>
      </c>
      <c r="H3948" t="s">
        <v>17</v>
      </c>
      <c r="I3948" s="10" t="s">
        <v>14</v>
      </c>
      <c r="J3948" s="10" t="s">
        <v>409</v>
      </c>
    </row>
    <row r="3949" spans="1:10" x14ac:dyDescent="0.3">
      <c r="A3949" s="10">
        <v>225642</v>
      </c>
      <c r="B3949" s="20">
        <v>45203</v>
      </c>
      <c r="C3949" s="10" t="s">
        <v>1769</v>
      </c>
      <c r="D3949" s="21">
        <v>3000</v>
      </c>
      <c r="E3949" s="10" t="s">
        <v>10</v>
      </c>
      <c r="F3949" s="10" t="s">
        <v>2317</v>
      </c>
      <c r="G3949" s="10" t="s">
        <v>12</v>
      </c>
      <c r="H3949" t="s">
        <v>17</v>
      </c>
      <c r="I3949" s="10" t="s">
        <v>14</v>
      </c>
      <c r="J3949" s="10" t="s">
        <v>811</v>
      </c>
    </row>
    <row r="3950" spans="1:10" x14ac:dyDescent="0.3">
      <c r="A3950" s="10">
        <v>225647</v>
      </c>
      <c r="B3950" s="20">
        <v>45203</v>
      </c>
      <c r="C3950" s="10" t="s">
        <v>731</v>
      </c>
      <c r="D3950" s="21">
        <v>30000</v>
      </c>
      <c r="E3950" s="10" t="s">
        <v>48</v>
      </c>
      <c r="F3950" s="10" t="s">
        <v>2309</v>
      </c>
      <c r="G3950" s="10" t="s">
        <v>12</v>
      </c>
      <c r="H3950" t="s">
        <v>17</v>
      </c>
      <c r="I3950" s="10" t="s">
        <v>14</v>
      </c>
      <c r="J3950" s="10" t="s">
        <v>84</v>
      </c>
    </row>
    <row r="3951" spans="1:10" x14ac:dyDescent="0.3">
      <c r="A3951" s="10">
        <v>225644</v>
      </c>
      <c r="B3951" s="20">
        <v>45203</v>
      </c>
      <c r="C3951" s="10" t="s">
        <v>1696</v>
      </c>
      <c r="D3951" s="21">
        <v>50000</v>
      </c>
      <c r="E3951" s="10" t="s">
        <v>48</v>
      </c>
      <c r="F3951" s="10" t="s">
        <v>2309</v>
      </c>
      <c r="G3951" s="10" t="s">
        <v>88</v>
      </c>
      <c r="H3951" t="s">
        <v>17</v>
      </c>
      <c r="I3951" s="10" t="s">
        <v>14</v>
      </c>
      <c r="J3951" s="10" t="s">
        <v>409</v>
      </c>
    </row>
    <row r="3952" spans="1:10" x14ac:dyDescent="0.3">
      <c r="A3952" s="10">
        <v>225655</v>
      </c>
      <c r="B3952" s="20">
        <v>45203</v>
      </c>
      <c r="C3952" s="10" t="s">
        <v>1593</v>
      </c>
      <c r="D3952" s="21">
        <v>51000</v>
      </c>
      <c r="E3952" s="10" t="s">
        <v>48</v>
      </c>
      <c r="F3952" s="10" t="s">
        <v>2318</v>
      </c>
      <c r="G3952" s="10" t="s">
        <v>12</v>
      </c>
      <c r="H3952" t="s">
        <v>17</v>
      </c>
      <c r="I3952" s="10" t="s">
        <v>14</v>
      </c>
      <c r="J3952" s="10" t="s">
        <v>177</v>
      </c>
    </row>
    <row r="3953" spans="1:10" x14ac:dyDescent="0.3">
      <c r="A3953" s="10">
        <v>225654</v>
      </c>
      <c r="B3953" s="20">
        <v>45203</v>
      </c>
      <c r="C3953" s="10" t="s">
        <v>1691</v>
      </c>
      <c r="D3953" s="21">
        <v>32000</v>
      </c>
      <c r="E3953" s="10" t="s">
        <v>48</v>
      </c>
      <c r="F3953" s="10" t="s">
        <v>2311</v>
      </c>
      <c r="G3953" s="10" t="s">
        <v>12</v>
      </c>
      <c r="H3953" t="s">
        <v>13</v>
      </c>
      <c r="I3953" s="10" t="s">
        <v>14</v>
      </c>
      <c r="J3953" s="10" t="s">
        <v>503</v>
      </c>
    </row>
    <row r="3954" spans="1:10" x14ac:dyDescent="0.3">
      <c r="A3954" s="10">
        <v>225656</v>
      </c>
      <c r="B3954" s="20">
        <v>45203</v>
      </c>
      <c r="C3954" s="10" t="s">
        <v>275</v>
      </c>
      <c r="D3954" s="21">
        <v>1000</v>
      </c>
      <c r="E3954" s="10" t="s">
        <v>10</v>
      </c>
      <c r="F3954" s="10" t="s">
        <v>2318</v>
      </c>
      <c r="G3954" s="10" t="s">
        <v>12</v>
      </c>
      <c r="H3954" t="s">
        <v>19</v>
      </c>
      <c r="I3954" s="10" t="s">
        <v>14</v>
      </c>
      <c r="J3954" s="10" t="s">
        <v>1621</v>
      </c>
    </row>
    <row r="3955" spans="1:10" x14ac:dyDescent="0.3">
      <c r="A3955" s="10">
        <v>225657</v>
      </c>
      <c r="B3955" s="20">
        <v>45203</v>
      </c>
      <c r="C3955" s="10" t="s">
        <v>45</v>
      </c>
      <c r="D3955" s="21">
        <v>5000</v>
      </c>
      <c r="E3955" s="10" t="s">
        <v>10</v>
      </c>
      <c r="F3955" s="10" t="s">
        <v>2307</v>
      </c>
      <c r="G3955" s="10" t="s">
        <v>12</v>
      </c>
      <c r="H3955" t="s">
        <v>17</v>
      </c>
      <c r="I3955" s="10" t="s">
        <v>14</v>
      </c>
      <c r="J3955" s="10" t="s">
        <v>971</v>
      </c>
    </row>
    <row r="3956" spans="1:10" x14ac:dyDescent="0.3">
      <c r="A3956" s="10">
        <v>225649</v>
      </c>
      <c r="B3956" s="20">
        <v>45203</v>
      </c>
      <c r="C3956" s="10" t="s">
        <v>1693</v>
      </c>
      <c r="D3956" s="21">
        <v>2000</v>
      </c>
      <c r="E3956" s="10" t="s">
        <v>48</v>
      </c>
      <c r="F3956" s="10" t="s">
        <v>2309</v>
      </c>
      <c r="G3956" s="10" t="s">
        <v>12</v>
      </c>
      <c r="H3956" t="s">
        <v>13</v>
      </c>
      <c r="I3956" s="10" t="s">
        <v>14</v>
      </c>
      <c r="J3956" s="10" t="s">
        <v>84</v>
      </c>
    </row>
    <row r="3957" spans="1:10" x14ac:dyDescent="0.3">
      <c r="A3957" s="10">
        <v>225650</v>
      </c>
      <c r="B3957" s="20">
        <v>45203</v>
      </c>
      <c r="C3957" s="10" t="s">
        <v>1693</v>
      </c>
      <c r="D3957" s="21">
        <v>30000</v>
      </c>
      <c r="E3957" s="10" t="s">
        <v>48</v>
      </c>
      <c r="F3957" s="10" t="s">
        <v>2309</v>
      </c>
      <c r="G3957" s="10" t="s">
        <v>12</v>
      </c>
      <c r="H3957" t="s">
        <v>17</v>
      </c>
      <c r="I3957" s="10" t="s">
        <v>14</v>
      </c>
      <c r="J3957" s="10" t="s">
        <v>84</v>
      </c>
    </row>
    <row r="3958" spans="1:10" x14ac:dyDescent="0.3">
      <c r="A3958" s="10">
        <v>225653</v>
      </c>
      <c r="B3958" s="20">
        <v>45203</v>
      </c>
      <c r="C3958" s="10" t="s">
        <v>1685</v>
      </c>
      <c r="D3958" s="21">
        <v>2000</v>
      </c>
      <c r="E3958" s="10" t="s">
        <v>10</v>
      </c>
      <c r="F3958" s="10" t="s">
        <v>2311</v>
      </c>
      <c r="G3958" s="10" t="s">
        <v>12</v>
      </c>
      <c r="H3958" t="s">
        <v>17</v>
      </c>
      <c r="I3958" s="10" t="s">
        <v>14</v>
      </c>
      <c r="J3958" s="10" t="s">
        <v>473</v>
      </c>
    </row>
    <row r="3959" spans="1:10" x14ac:dyDescent="0.3">
      <c r="A3959" s="10">
        <v>225648</v>
      </c>
      <c r="B3959" s="20">
        <v>45203</v>
      </c>
      <c r="C3959" s="10" t="s">
        <v>1693</v>
      </c>
      <c r="D3959" s="21">
        <v>50000</v>
      </c>
      <c r="E3959" s="10" t="s">
        <v>48</v>
      </c>
      <c r="F3959" s="10" t="s">
        <v>2309</v>
      </c>
      <c r="G3959" s="10" t="s">
        <v>12</v>
      </c>
      <c r="H3959" t="s">
        <v>13</v>
      </c>
      <c r="I3959" s="10" t="s">
        <v>14</v>
      </c>
      <c r="J3959" s="10" t="s">
        <v>409</v>
      </c>
    </row>
    <row r="3960" spans="1:10" x14ac:dyDescent="0.3">
      <c r="A3960" s="10">
        <v>225659</v>
      </c>
      <c r="B3960" s="20">
        <v>45204</v>
      </c>
      <c r="C3960" s="10" t="s">
        <v>1766</v>
      </c>
      <c r="D3960" s="21">
        <v>2000</v>
      </c>
      <c r="E3960" s="10" t="s">
        <v>10</v>
      </c>
      <c r="F3960" s="10" t="s">
        <v>2317</v>
      </c>
      <c r="G3960" s="10" t="s">
        <v>12</v>
      </c>
      <c r="H3960" t="s">
        <v>17</v>
      </c>
      <c r="I3960" s="10" t="s">
        <v>14</v>
      </c>
      <c r="J3960" s="10" t="s">
        <v>814</v>
      </c>
    </row>
    <row r="3961" spans="1:10" x14ac:dyDescent="0.3">
      <c r="A3961" s="10">
        <v>225658</v>
      </c>
      <c r="B3961" s="20">
        <v>45204</v>
      </c>
      <c r="C3961" s="10" t="s">
        <v>1766</v>
      </c>
      <c r="D3961" s="21">
        <v>3000</v>
      </c>
      <c r="E3961" s="10" t="s">
        <v>10</v>
      </c>
      <c r="F3961" s="10" t="s">
        <v>2317</v>
      </c>
      <c r="G3961" s="10" t="s">
        <v>12</v>
      </c>
      <c r="H3961" t="s">
        <v>13</v>
      </c>
      <c r="I3961" s="10" t="s">
        <v>14</v>
      </c>
      <c r="J3961" s="10" t="s">
        <v>814</v>
      </c>
    </row>
    <row r="3962" spans="1:10" x14ac:dyDescent="0.3">
      <c r="A3962" s="10">
        <v>225661</v>
      </c>
      <c r="B3962" s="20">
        <v>45204</v>
      </c>
      <c r="C3962" s="10" t="s">
        <v>266</v>
      </c>
      <c r="D3962" s="21">
        <v>25000</v>
      </c>
      <c r="E3962" s="10" t="s">
        <v>48</v>
      </c>
      <c r="F3962" s="10" t="s">
        <v>2318</v>
      </c>
      <c r="G3962" s="10" t="s">
        <v>12</v>
      </c>
      <c r="H3962" t="s">
        <v>17</v>
      </c>
      <c r="I3962" s="10" t="s">
        <v>14</v>
      </c>
      <c r="J3962" s="10" t="s">
        <v>85</v>
      </c>
    </row>
    <row r="3963" spans="1:10" x14ac:dyDescent="0.3">
      <c r="A3963" s="10">
        <v>225660</v>
      </c>
      <c r="B3963" s="20">
        <v>45204</v>
      </c>
      <c r="C3963" s="10" t="s">
        <v>1622</v>
      </c>
      <c r="D3963" s="21">
        <v>1000</v>
      </c>
      <c r="E3963" s="10" t="s">
        <v>10</v>
      </c>
      <c r="F3963" s="10" t="s">
        <v>2329</v>
      </c>
      <c r="G3963" s="10" t="s">
        <v>12</v>
      </c>
      <c r="H3963" t="s">
        <v>19</v>
      </c>
      <c r="I3963" s="10" t="s">
        <v>14</v>
      </c>
      <c r="J3963" s="10" t="s">
        <v>399</v>
      </c>
    </row>
    <row r="3964" spans="1:10" x14ac:dyDescent="0.3">
      <c r="A3964" s="10">
        <v>225662</v>
      </c>
      <c r="B3964" s="20">
        <v>45204</v>
      </c>
      <c r="C3964" s="10" t="s">
        <v>1277</v>
      </c>
      <c r="D3964" s="21">
        <v>2500</v>
      </c>
      <c r="E3964" s="10" t="s">
        <v>10</v>
      </c>
      <c r="F3964" s="10" t="s">
        <v>2311</v>
      </c>
      <c r="G3964" s="10" t="s">
        <v>12</v>
      </c>
      <c r="H3964" t="s">
        <v>19</v>
      </c>
      <c r="I3964" s="10" t="s">
        <v>14</v>
      </c>
      <c r="J3964" s="10" t="s">
        <v>585</v>
      </c>
    </row>
    <row r="3965" spans="1:10" x14ac:dyDescent="0.3">
      <c r="A3965" s="10">
        <v>225675</v>
      </c>
      <c r="B3965" s="20">
        <v>45205</v>
      </c>
      <c r="C3965" s="10" t="s">
        <v>1623</v>
      </c>
      <c r="D3965" s="21">
        <v>5000</v>
      </c>
      <c r="E3965" s="10" t="s">
        <v>10</v>
      </c>
      <c r="F3965" s="10" t="s">
        <v>2329</v>
      </c>
      <c r="G3965" s="10" t="s">
        <v>12</v>
      </c>
      <c r="H3965" t="s">
        <v>17</v>
      </c>
      <c r="I3965" s="10" t="s">
        <v>14</v>
      </c>
      <c r="J3965" s="10" t="s">
        <v>1510</v>
      </c>
    </row>
    <row r="3966" spans="1:10" x14ac:dyDescent="0.3">
      <c r="A3966" s="10">
        <v>225663</v>
      </c>
      <c r="B3966" s="20">
        <v>45205</v>
      </c>
      <c r="C3966" s="10" t="s">
        <v>1692</v>
      </c>
      <c r="D3966" s="21">
        <v>30000</v>
      </c>
      <c r="E3966" s="10" t="s">
        <v>48</v>
      </c>
      <c r="F3966" s="10" t="s">
        <v>2311</v>
      </c>
      <c r="G3966" s="10" t="s">
        <v>88</v>
      </c>
      <c r="H3966" t="s">
        <v>17</v>
      </c>
      <c r="I3966" s="10" t="s">
        <v>14</v>
      </c>
      <c r="J3966" s="10" t="s">
        <v>189</v>
      </c>
    </row>
    <row r="3967" spans="1:10" x14ac:dyDescent="0.3">
      <c r="A3967" s="10">
        <v>225676</v>
      </c>
      <c r="B3967" s="20">
        <v>45205</v>
      </c>
      <c r="C3967" s="10" t="s">
        <v>1623</v>
      </c>
      <c r="D3967" s="21">
        <v>5000</v>
      </c>
      <c r="E3967" s="10" t="s">
        <v>10</v>
      </c>
      <c r="F3967" s="10" t="s">
        <v>2329</v>
      </c>
      <c r="G3967" s="10" t="s">
        <v>12</v>
      </c>
      <c r="H3967" t="s">
        <v>17</v>
      </c>
      <c r="I3967" s="10" t="s">
        <v>14</v>
      </c>
      <c r="J3967" s="10" t="s">
        <v>432</v>
      </c>
    </row>
    <row r="3968" spans="1:10" x14ac:dyDescent="0.3">
      <c r="A3968" s="10">
        <v>225670</v>
      </c>
      <c r="B3968" s="20">
        <v>45205</v>
      </c>
      <c r="C3968" s="10" t="s">
        <v>456</v>
      </c>
      <c r="D3968" s="21">
        <v>2000</v>
      </c>
      <c r="E3968" s="10" t="s">
        <v>10</v>
      </c>
      <c r="F3968" s="10" t="s">
        <v>2329</v>
      </c>
      <c r="G3968" s="10" t="s">
        <v>12</v>
      </c>
      <c r="H3968" t="s">
        <v>17</v>
      </c>
      <c r="I3968" s="10" t="s">
        <v>14</v>
      </c>
      <c r="J3968" s="10" t="s">
        <v>1624</v>
      </c>
    </row>
    <row r="3969" spans="1:10" x14ac:dyDescent="0.3">
      <c r="A3969" s="10">
        <v>225672</v>
      </c>
      <c r="B3969" s="20">
        <v>45205</v>
      </c>
      <c r="C3969" s="10" t="s">
        <v>1395</v>
      </c>
      <c r="D3969" s="21">
        <v>8000</v>
      </c>
      <c r="E3969" s="10" t="s">
        <v>48</v>
      </c>
      <c r="F3969" s="10" t="s">
        <v>2309</v>
      </c>
      <c r="G3969" s="10" t="s">
        <v>12</v>
      </c>
      <c r="H3969" t="s">
        <v>17</v>
      </c>
      <c r="I3969" s="10" t="s">
        <v>14</v>
      </c>
      <c r="J3969" s="10" t="s">
        <v>36</v>
      </c>
    </row>
    <row r="3970" spans="1:10" x14ac:dyDescent="0.3">
      <c r="A3970" s="10">
        <v>225669</v>
      </c>
      <c r="B3970" s="20">
        <v>45205</v>
      </c>
      <c r="C3970" s="10" t="s">
        <v>850</v>
      </c>
      <c r="D3970" s="21">
        <v>100000</v>
      </c>
      <c r="E3970" s="10" t="s">
        <v>48</v>
      </c>
      <c r="F3970" s="10" t="s">
        <v>2317</v>
      </c>
      <c r="G3970" s="10" t="s">
        <v>12</v>
      </c>
      <c r="H3970" t="s">
        <v>17</v>
      </c>
      <c r="I3970" s="10" t="s">
        <v>14</v>
      </c>
      <c r="J3970" s="10" t="s">
        <v>1441</v>
      </c>
    </row>
    <row r="3971" spans="1:10" x14ac:dyDescent="0.3">
      <c r="A3971" s="10">
        <v>225668</v>
      </c>
      <c r="B3971" s="20">
        <v>45205</v>
      </c>
      <c r="C3971" s="10" t="s">
        <v>850</v>
      </c>
      <c r="D3971" s="21">
        <v>100000</v>
      </c>
      <c r="E3971" s="10" t="s">
        <v>48</v>
      </c>
      <c r="F3971" s="10" t="s">
        <v>2317</v>
      </c>
      <c r="G3971" s="10" t="s">
        <v>12</v>
      </c>
      <c r="H3971" t="s">
        <v>17</v>
      </c>
      <c r="I3971" s="10" t="s">
        <v>14</v>
      </c>
      <c r="J3971" s="10" t="s">
        <v>814</v>
      </c>
    </row>
    <row r="3972" spans="1:10" x14ac:dyDescent="0.3">
      <c r="A3972" s="10">
        <v>225673</v>
      </c>
      <c r="B3972" s="20">
        <v>45205</v>
      </c>
      <c r="C3972" s="10" t="s">
        <v>1697</v>
      </c>
      <c r="D3972" s="21">
        <v>5000</v>
      </c>
      <c r="E3972" s="10" t="s">
        <v>10</v>
      </c>
      <c r="F3972" s="10" t="s">
        <v>2309</v>
      </c>
      <c r="G3972" s="10" t="s">
        <v>12</v>
      </c>
      <c r="H3972" t="s">
        <v>17</v>
      </c>
      <c r="I3972" s="10" t="s">
        <v>14</v>
      </c>
      <c r="J3972" s="10" t="s">
        <v>85</v>
      </c>
    </row>
    <row r="3973" spans="1:10" x14ac:dyDescent="0.3">
      <c r="A3973" s="10">
        <v>225674</v>
      </c>
      <c r="B3973" s="20">
        <v>45205</v>
      </c>
      <c r="C3973" s="10" t="s">
        <v>1697</v>
      </c>
      <c r="D3973" s="21">
        <v>5000</v>
      </c>
      <c r="E3973" s="10" t="s">
        <v>10</v>
      </c>
      <c r="F3973" s="10" t="s">
        <v>2309</v>
      </c>
      <c r="G3973" s="10" t="s">
        <v>12</v>
      </c>
      <c r="H3973" t="s">
        <v>17</v>
      </c>
      <c r="I3973" s="10" t="s">
        <v>14</v>
      </c>
      <c r="J3973" s="10" t="s">
        <v>258</v>
      </c>
    </row>
    <row r="3974" spans="1:10" x14ac:dyDescent="0.3">
      <c r="A3974" s="10">
        <v>225681</v>
      </c>
      <c r="B3974" s="20">
        <v>45205</v>
      </c>
      <c r="C3974" s="10" t="s">
        <v>1540</v>
      </c>
      <c r="D3974" s="21">
        <v>2000</v>
      </c>
      <c r="E3974" s="10" t="s">
        <v>10</v>
      </c>
      <c r="F3974" s="10" t="s">
        <v>2307</v>
      </c>
      <c r="G3974" s="10" t="s">
        <v>12</v>
      </c>
      <c r="H3974" t="s">
        <v>17</v>
      </c>
      <c r="I3974" s="10" t="s">
        <v>14</v>
      </c>
      <c r="J3974" s="10" t="s">
        <v>42</v>
      </c>
    </row>
    <row r="3975" spans="1:10" x14ac:dyDescent="0.3">
      <c r="A3975" s="10">
        <v>225682</v>
      </c>
      <c r="B3975" s="20">
        <v>45205</v>
      </c>
      <c r="C3975" s="10" t="s">
        <v>1540</v>
      </c>
      <c r="D3975" s="21">
        <v>2000</v>
      </c>
      <c r="E3975" s="10" t="s">
        <v>10</v>
      </c>
      <c r="F3975" s="10" t="s">
        <v>2307</v>
      </c>
      <c r="G3975" s="10" t="s">
        <v>12</v>
      </c>
      <c r="H3975" t="s">
        <v>17</v>
      </c>
      <c r="I3975" s="10" t="s">
        <v>14</v>
      </c>
      <c r="J3975" s="10" t="s">
        <v>1016</v>
      </c>
    </row>
    <row r="3976" spans="1:10" x14ac:dyDescent="0.3">
      <c r="A3976" s="10">
        <v>225684</v>
      </c>
      <c r="B3976" s="20">
        <v>45205</v>
      </c>
      <c r="C3976" s="10" t="s">
        <v>1539</v>
      </c>
      <c r="D3976" s="21">
        <v>5000</v>
      </c>
      <c r="E3976" s="10" t="s">
        <v>10</v>
      </c>
      <c r="F3976" s="10" t="s">
        <v>2307</v>
      </c>
      <c r="G3976" s="10" t="s">
        <v>12</v>
      </c>
      <c r="H3976" t="s">
        <v>17</v>
      </c>
      <c r="I3976" s="10" t="s">
        <v>14</v>
      </c>
      <c r="J3976" s="10" t="s">
        <v>27</v>
      </c>
    </row>
    <row r="3977" spans="1:10" x14ac:dyDescent="0.3">
      <c r="A3977" s="10">
        <v>225686</v>
      </c>
      <c r="B3977" s="20">
        <v>45205</v>
      </c>
      <c r="C3977" s="10" t="s">
        <v>1539</v>
      </c>
      <c r="D3977" s="21">
        <v>5000</v>
      </c>
      <c r="E3977" s="10" t="s">
        <v>10</v>
      </c>
      <c r="F3977" s="10" t="s">
        <v>2307</v>
      </c>
      <c r="G3977" s="10" t="s">
        <v>12</v>
      </c>
      <c r="H3977" t="s">
        <v>17</v>
      </c>
      <c r="I3977" s="10" t="s">
        <v>14</v>
      </c>
      <c r="J3977" s="10" t="s">
        <v>1015</v>
      </c>
    </row>
    <row r="3978" spans="1:10" x14ac:dyDescent="0.3">
      <c r="A3978" s="10">
        <v>225683</v>
      </c>
      <c r="B3978" s="20">
        <v>45205</v>
      </c>
      <c r="C3978" s="10" t="s">
        <v>1539</v>
      </c>
      <c r="D3978" s="21">
        <v>5000</v>
      </c>
      <c r="E3978" s="10" t="s">
        <v>10</v>
      </c>
      <c r="F3978" s="10" t="s">
        <v>2307</v>
      </c>
      <c r="G3978" s="10" t="s">
        <v>12</v>
      </c>
      <c r="H3978" t="s">
        <v>17</v>
      </c>
      <c r="I3978" s="10" t="s">
        <v>14</v>
      </c>
      <c r="J3978" s="10" t="s">
        <v>85</v>
      </c>
    </row>
    <row r="3979" spans="1:10" x14ac:dyDescent="0.3">
      <c r="A3979" s="10">
        <v>225685</v>
      </c>
      <c r="B3979" s="20">
        <v>45205</v>
      </c>
      <c r="C3979" s="10" t="s">
        <v>1539</v>
      </c>
      <c r="D3979" s="21">
        <v>5000</v>
      </c>
      <c r="E3979" s="10" t="s">
        <v>10</v>
      </c>
      <c r="F3979" s="10" t="s">
        <v>2307</v>
      </c>
      <c r="G3979" s="10" t="s">
        <v>12</v>
      </c>
      <c r="H3979" t="s">
        <v>17</v>
      </c>
      <c r="I3979" s="10" t="s">
        <v>14</v>
      </c>
      <c r="J3979" s="10" t="s">
        <v>971</v>
      </c>
    </row>
    <row r="3980" spans="1:10" x14ac:dyDescent="0.3">
      <c r="A3980" s="10">
        <v>225671</v>
      </c>
      <c r="B3980" s="20">
        <v>45205</v>
      </c>
      <c r="C3980" s="10" t="s">
        <v>456</v>
      </c>
      <c r="D3980" s="21">
        <v>2000</v>
      </c>
      <c r="E3980" s="10" t="s">
        <v>10</v>
      </c>
      <c r="F3980" s="10" t="s">
        <v>2329</v>
      </c>
      <c r="G3980" s="10" t="s">
        <v>12</v>
      </c>
      <c r="H3980" t="s">
        <v>17</v>
      </c>
      <c r="I3980" s="10" t="s">
        <v>14</v>
      </c>
      <c r="J3980" s="10" t="s">
        <v>1192</v>
      </c>
    </row>
    <row r="3981" spans="1:10" x14ac:dyDescent="0.3">
      <c r="A3981" s="10">
        <v>225665</v>
      </c>
      <c r="B3981" s="20">
        <v>45205</v>
      </c>
      <c r="C3981" s="10" t="s">
        <v>1560</v>
      </c>
      <c r="D3981" s="21">
        <v>1000</v>
      </c>
      <c r="E3981" s="10" t="s">
        <v>10</v>
      </c>
      <c r="F3981" s="10" t="s">
        <v>2329</v>
      </c>
      <c r="G3981" s="10" t="s">
        <v>12</v>
      </c>
      <c r="H3981" t="s">
        <v>19</v>
      </c>
      <c r="I3981" s="10" t="s">
        <v>14</v>
      </c>
      <c r="J3981" s="10" t="s">
        <v>401</v>
      </c>
    </row>
    <row r="3982" spans="1:10" x14ac:dyDescent="0.3">
      <c r="A3982" s="10">
        <v>225667</v>
      </c>
      <c r="B3982" s="20">
        <v>45205</v>
      </c>
      <c r="C3982" s="10" t="s">
        <v>1619</v>
      </c>
      <c r="D3982" s="21">
        <v>2000</v>
      </c>
      <c r="E3982" s="10" t="s">
        <v>10</v>
      </c>
      <c r="F3982" s="10" t="s">
        <v>2318</v>
      </c>
      <c r="G3982" s="10" t="s">
        <v>12</v>
      </c>
      <c r="H3982" t="s">
        <v>17</v>
      </c>
      <c r="I3982" s="10" t="s">
        <v>14</v>
      </c>
      <c r="J3982" s="10" t="s">
        <v>104</v>
      </c>
    </row>
    <row r="3983" spans="1:10" x14ac:dyDescent="0.3">
      <c r="A3983" s="10">
        <v>225664</v>
      </c>
      <c r="B3983" s="20">
        <v>45205</v>
      </c>
      <c r="C3983" s="10" t="s">
        <v>324</v>
      </c>
      <c r="D3983" s="21">
        <v>2000</v>
      </c>
      <c r="E3983" s="10" t="s">
        <v>10</v>
      </c>
      <c r="F3983" s="10" t="s">
        <v>2318</v>
      </c>
      <c r="G3983" s="10" t="s">
        <v>12</v>
      </c>
      <c r="H3983" t="s">
        <v>13</v>
      </c>
      <c r="I3983" s="10" t="s">
        <v>14</v>
      </c>
      <c r="J3983" s="10" t="s">
        <v>177</v>
      </c>
    </row>
    <row r="3984" spans="1:10" x14ac:dyDescent="0.3">
      <c r="A3984" s="10">
        <v>225666</v>
      </c>
      <c r="B3984" s="20">
        <v>45205</v>
      </c>
      <c r="C3984" s="10" t="s">
        <v>1619</v>
      </c>
      <c r="D3984" s="21">
        <v>2000</v>
      </c>
      <c r="E3984" s="10" t="s">
        <v>10</v>
      </c>
      <c r="F3984" s="10" t="s">
        <v>2318</v>
      </c>
      <c r="G3984" s="10" t="s">
        <v>12</v>
      </c>
      <c r="H3984" t="s">
        <v>17</v>
      </c>
      <c r="I3984" s="10" t="s">
        <v>14</v>
      </c>
      <c r="J3984" s="10" t="s">
        <v>1620</v>
      </c>
    </row>
    <row r="3985" spans="1:10" x14ac:dyDescent="0.3">
      <c r="A3985" s="10">
        <v>225678</v>
      </c>
      <c r="B3985" s="20">
        <v>45206</v>
      </c>
      <c r="C3985" s="10" t="s">
        <v>633</v>
      </c>
      <c r="D3985" s="21">
        <v>10000</v>
      </c>
      <c r="E3985" s="10" t="s">
        <v>10</v>
      </c>
      <c r="F3985" s="10" t="s">
        <v>2309</v>
      </c>
      <c r="G3985" s="10" t="s">
        <v>12</v>
      </c>
      <c r="H3985" t="s">
        <v>17</v>
      </c>
      <c r="I3985" s="10" t="s">
        <v>14</v>
      </c>
      <c r="J3985" s="10" t="s">
        <v>27</v>
      </c>
    </row>
    <row r="3986" spans="1:10" x14ac:dyDescent="0.3">
      <c r="A3986" s="10">
        <v>225677</v>
      </c>
      <c r="B3986" s="20">
        <v>45206</v>
      </c>
      <c r="C3986" s="10" t="s">
        <v>1238</v>
      </c>
      <c r="D3986" s="21">
        <v>2000</v>
      </c>
      <c r="E3986" s="10" t="s">
        <v>10</v>
      </c>
      <c r="F3986" s="10" t="s">
        <v>2311</v>
      </c>
      <c r="G3986" s="10" t="s">
        <v>12</v>
      </c>
      <c r="H3986" t="s">
        <v>17</v>
      </c>
      <c r="I3986" s="10" t="s">
        <v>14</v>
      </c>
      <c r="J3986" s="10" t="s">
        <v>473</v>
      </c>
    </row>
    <row r="3987" spans="1:10" x14ac:dyDescent="0.3">
      <c r="A3987" s="10">
        <v>225680</v>
      </c>
      <c r="B3987" s="20">
        <v>45206</v>
      </c>
      <c r="C3987" s="10" t="s">
        <v>633</v>
      </c>
      <c r="D3987" s="21">
        <v>10000</v>
      </c>
      <c r="E3987" s="10" t="s">
        <v>10</v>
      </c>
      <c r="F3987" s="10" t="s">
        <v>2309</v>
      </c>
      <c r="G3987" s="10" t="s">
        <v>12</v>
      </c>
      <c r="H3987" t="s">
        <v>17</v>
      </c>
      <c r="I3987" s="10" t="s">
        <v>14</v>
      </c>
      <c r="J3987" s="10" t="s">
        <v>84</v>
      </c>
    </row>
    <row r="3988" spans="1:10" x14ac:dyDescent="0.3">
      <c r="A3988" s="10">
        <v>225679</v>
      </c>
      <c r="B3988" s="20">
        <v>45206</v>
      </c>
      <c r="C3988" s="10" t="s">
        <v>633</v>
      </c>
      <c r="D3988" s="21">
        <v>10000</v>
      </c>
      <c r="E3988" s="10" t="s">
        <v>10</v>
      </c>
      <c r="F3988" s="10" t="s">
        <v>2309</v>
      </c>
      <c r="G3988" s="10" t="s">
        <v>12</v>
      </c>
      <c r="H3988" t="s">
        <v>17</v>
      </c>
      <c r="I3988" s="10" t="s">
        <v>14</v>
      </c>
      <c r="J3988" s="10" t="s">
        <v>249</v>
      </c>
    </row>
    <row r="3989" spans="1:10" x14ac:dyDescent="0.3">
      <c r="A3989" s="10">
        <v>225687</v>
      </c>
      <c r="B3989" s="20">
        <v>45206</v>
      </c>
      <c r="C3989" s="10" t="s">
        <v>1623</v>
      </c>
      <c r="D3989" s="21">
        <v>4000</v>
      </c>
      <c r="E3989" s="10" t="s">
        <v>10</v>
      </c>
      <c r="F3989" s="10" t="s">
        <v>2329</v>
      </c>
      <c r="G3989" s="10" t="s">
        <v>12</v>
      </c>
      <c r="H3989" t="s">
        <v>13</v>
      </c>
      <c r="I3989" s="10" t="s">
        <v>14</v>
      </c>
      <c r="J3989" s="10" t="s">
        <v>40</v>
      </c>
    </row>
    <row r="3990" spans="1:10" x14ac:dyDescent="0.3">
      <c r="A3990" s="10">
        <v>225689</v>
      </c>
      <c r="B3990" s="20">
        <v>45206</v>
      </c>
      <c r="C3990" s="10" t="s">
        <v>329</v>
      </c>
      <c r="D3990" s="21">
        <v>3000</v>
      </c>
      <c r="E3990" s="10" t="s">
        <v>10</v>
      </c>
      <c r="F3990" s="10" t="s">
        <v>2318</v>
      </c>
      <c r="G3990" s="10" t="s">
        <v>12</v>
      </c>
      <c r="H3990" t="s">
        <v>17</v>
      </c>
      <c r="I3990" s="10" t="s">
        <v>14</v>
      </c>
      <c r="J3990" s="10" t="s">
        <v>85</v>
      </c>
    </row>
    <row r="3991" spans="1:10" x14ac:dyDescent="0.3">
      <c r="A3991" s="10">
        <v>225699</v>
      </c>
      <c r="B3991" s="20">
        <v>45206</v>
      </c>
      <c r="C3991" s="10" t="s">
        <v>946</v>
      </c>
      <c r="D3991" s="21">
        <v>5000</v>
      </c>
      <c r="E3991" s="10" t="s">
        <v>10</v>
      </c>
      <c r="F3991" s="10" t="s">
        <v>2307</v>
      </c>
      <c r="G3991" s="10" t="s">
        <v>12</v>
      </c>
      <c r="H3991" t="s">
        <v>17</v>
      </c>
      <c r="I3991" s="10" t="s">
        <v>14</v>
      </c>
      <c r="J3991" s="10" t="s">
        <v>103</v>
      </c>
    </row>
    <row r="3992" spans="1:10" x14ac:dyDescent="0.3">
      <c r="A3992" s="10">
        <v>225692</v>
      </c>
      <c r="B3992" s="20">
        <v>45206</v>
      </c>
      <c r="C3992" s="10" t="s">
        <v>1541</v>
      </c>
      <c r="D3992" s="21">
        <v>2000</v>
      </c>
      <c r="E3992" s="10" t="s">
        <v>10</v>
      </c>
      <c r="F3992" s="10" t="s">
        <v>2307</v>
      </c>
      <c r="G3992" s="10" t="s">
        <v>12</v>
      </c>
      <c r="H3992" t="s">
        <v>17</v>
      </c>
      <c r="I3992" s="10" t="s">
        <v>14</v>
      </c>
      <c r="J3992" s="10" t="s">
        <v>1542</v>
      </c>
    </row>
    <row r="3993" spans="1:10" x14ac:dyDescent="0.3">
      <c r="A3993" s="10">
        <v>225688</v>
      </c>
      <c r="B3993" s="20">
        <v>45206</v>
      </c>
      <c r="C3993" s="10" t="s">
        <v>1623</v>
      </c>
      <c r="D3993" s="21">
        <v>2000</v>
      </c>
      <c r="E3993" s="10" t="s">
        <v>10</v>
      </c>
      <c r="F3993" s="10" t="s">
        <v>2329</v>
      </c>
      <c r="G3993" s="10" t="s">
        <v>12</v>
      </c>
      <c r="H3993" t="s">
        <v>19</v>
      </c>
      <c r="I3993" s="10" t="s">
        <v>14</v>
      </c>
      <c r="J3993" s="10" t="s">
        <v>399</v>
      </c>
    </row>
    <row r="3994" spans="1:10" x14ac:dyDescent="0.3">
      <c r="A3994" s="10">
        <v>225691</v>
      </c>
      <c r="B3994" s="20">
        <v>45206</v>
      </c>
      <c r="C3994" s="10" t="s">
        <v>341</v>
      </c>
      <c r="D3994" s="21">
        <v>1000</v>
      </c>
      <c r="E3994" s="10" t="s">
        <v>10</v>
      </c>
      <c r="F3994" s="10" t="s">
        <v>2318</v>
      </c>
      <c r="G3994" s="10" t="s">
        <v>12</v>
      </c>
      <c r="H3994" t="s">
        <v>17</v>
      </c>
      <c r="I3994" s="10" t="s">
        <v>14</v>
      </c>
      <c r="J3994" s="10" t="s">
        <v>207</v>
      </c>
    </row>
    <row r="3995" spans="1:10" x14ac:dyDescent="0.3">
      <c r="A3995" s="10">
        <v>225690</v>
      </c>
      <c r="B3995" s="20">
        <v>45206</v>
      </c>
      <c r="C3995" s="10" t="s">
        <v>341</v>
      </c>
      <c r="D3995" s="21">
        <v>1000</v>
      </c>
      <c r="E3995" s="10" t="s">
        <v>10</v>
      </c>
      <c r="F3995" s="10" t="s">
        <v>2318</v>
      </c>
      <c r="G3995" s="10" t="s">
        <v>12</v>
      </c>
      <c r="H3995" t="s">
        <v>17</v>
      </c>
      <c r="I3995" s="10" t="s">
        <v>14</v>
      </c>
      <c r="J3995" s="10" t="s">
        <v>85</v>
      </c>
    </row>
    <row r="3996" spans="1:10" x14ac:dyDescent="0.3">
      <c r="A3996" s="10">
        <v>225694</v>
      </c>
      <c r="B3996" s="20">
        <v>45208</v>
      </c>
      <c r="C3996" s="10" t="s">
        <v>1765</v>
      </c>
      <c r="D3996" s="21">
        <v>2000</v>
      </c>
      <c r="E3996" s="10" t="s">
        <v>10</v>
      </c>
      <c r="F3996" s="10" t="s">
        <v>2317</v>
      </c>
      <c r="G3996" s="10" t="s">
        <v>88</v>
      </c>
      <c r="H3996" t="s">
        <v>17</v>
      </c>
      <c r="I3996" s="10" t="s">
        <v>14</v>
      </c>
      <c r="J3996" s="10" t="s">
        <v>1441</v>
      </c>
    </row>
    <row r="3997" spans="1:10" x14ac:dyDescent="0.3">
      <c r="A3997" s="10">
        <v>225693</v>
      </c>
      <c r="B3997" s="20">
        <v>45208</v>
      </c>
      <c r="C3997" s="10" t="s">
        <v>1765</v>
      </c>
      <c r="D3997" s="21">
        <v>2000</v>
      </c>
      <c r="E3997" s="10" t="s">
        <v>10</v>
      </c>
      <c r="F3997" s="10" t="s">
        <v>2317</v>
      </c>
      <c r="G3997" s="10" t="s">
        <v>88</v>
      </c>
      <c r="H3997" t="s">
        <v>17</v>
      </c>
      <c r="I3997" s="10" t="s">
        <v>14</v>
      </c>
      <c r="J3997" s="10" t="s">
        <v>246</v>
      </c>
    </row>
    <row r="3998" spans="1:10" x14ac:dyDescent="0.3">
      <c r="A3998" s="10">
        <v>225700</v>
      </c>
      <c r="B3998" s="20">
        <v>45208</v>
      </c>
      <c r="C3998" s="10" t="s">
        <v>1701</v>
      </c>
      <c r="D3998" s="21">
        <v>5000</v>
      </c>
      <c r="E3998" s="10" t="s">
        <v>10</v>
      </c>
      <c r="F3998" s="10" t="s">
        <v>2309</v>
      </c>
      <c r="G3998" s="10" t="s">
        <v>12</v>
      </c>
      <c r="H3998" t="s">
        <v>17</v>
      </c>
      <c r="I3998" s="10" t="s">
        <v>14</v>
      </c>
      <c r="J3998" s="10" t="s">
        <v>36</v>
      </c>
    </row>
    <row r="3999" spans="1:10" x14ac:dyDescent="0.3">
      <c r="A3999" s="10">
        <v>225695</v>
      </c>
      <c r="B3999" s="20">
        <v>45208</v>
      </c>
      <c r="C3999" s="10" t="s">
        <v>1618</v>
      </c>
      <c r="D3999" s="21">
        <v>1000</v>
      </c>
      <c r="E3999" s="10" t="s">
        <v>10</v>
      </c>
      <c r="F3999" s="10" t="s">
        <v>2318</v>
      </c>
      <c r="G3999" s="10" t="s">
        <v>12</v>
      </c>
      <c r="H3999" t="s">
        <v>17</v>
      </c>
      <c r="I3999" s="10" t="s">
        <v>14</v>
      </c>
      <c r="J3999" s="10" t="s">
        <v>177</v>
      </c>
    </row>
    <row r="4000" spans="1:10" x14ac:dyDescent="0.3">
      <c r="A4000" s="10">
        <v>225697</v>
      </c>
      <c r="B4000" s="20">
        <v>45208</v>
      </c>
      <c r="C4000" s="10" t="s">
        <v>402</v>
      </c>
      <c r="D4000" s="21">
        <v>20000</v>
      </c>
      <c r="E4000" s="10" t="s">
        <v>48</v>
      </c>
      <c r="F4000" s="10" t="s">
        <v>2329</v>
      </c>
      <c r="G4000" s="10" t="s">
        <v>12</v>
      </c>
      <c r="H4000" t="s">
        <v>17</v>
      </c>
      <c r="I4000" s="10" t="s">
        <v>14</v>
      </c>
      <c r="J4000" s="10" t="s">
        <v>222</v>
      </c>
    </row>
    <row r="4001" spans="1:10" x14ac:dyDescent="0.3">
      <c r="A4001" s="10">
        <v>225696</v>
      </c>
      <c r="B4001" s="20">
        <v>45208</v>
      </c>
      <c r="C4001" s="10" t="s">
        <v>1411</v>
      </c>
      <c r="D4001" s="21">
        <v>1000</v>
      </c>
      <c r="E4001" s="10" t="s">
        <v>10</v>
      </c>
      <c r="F4001" s="10" t="s">
        <v>2309</v>
      </c>
      <c r="G4001" s="10" t="s">
        <v>12</v>
      </c>
      <c r="H4001" t="s">
        <v>17</v>
      </c>
      <c r="I4001" s="10" t="s">
        <v>14</v>
      </c>
      <c r="J4001" s="10" t="s">
        <v>1698</v>
      </c>
    </row>
    <row r="4002" spans="1:10" x14ac:dyDescent="0.3">
      <c r="A4002" s="10">
        <v>225698</v>
      </c>
      <c r="B4002" s="20">
        <v>45208</v>
      </c>
      <c r="C4002" s="10" t="s">
        <v>402</v>
      </c>
      <c r="D4002" s="21">
        <v>50000</v>
      </c>
      <c r="E4002" s="10" t="s">
        <v>48</v>
      </c>
      <c r="F4002" s="10" t="s">
        <v>2329</v>
      </c>
      <c r="G4002" s="10" t="s">
        <v>12</v>
      </c>
      <c r="H4002" t="s">
        <v>17</v>
      </c>
      <c r="I4002" s="10" t="s">
        <v>14</v>
      </c>
      <c r="J4002" s="10" t="s">
        <v>40</v>
      </c>
    </row>
    <row r="4003" spans="1:10" x14ac:dyDescent="0.3">
      <c r="A4003" s="10">
        <v>225707</v>
      </c>
      <c r="B4003" s="20">
        <v>45209</v>
      </c>
      <c r="C4003" s="10" t="s">
        <v>1699</v>
      </c>
      <c r="D4003" s="21">
        <v>1000</v>
      </c>
      <c r="E4003" s="10" t="s">
        <v>10</v>
      </c>
      <c r="F4003" s="10" t="s">
        <v>2309</v>
      </c>
      <c r="G4003" s="10" t="s">
        <v>12</v>
      </c>
      <c r="H4003" t="s">
        <v>17</v>
      </c>
      <c r="I4003" s="10" t="s">
        <v>14</v>
      </c>
      <c r="J4003" s="10" t="s">
        <v>84</v>
      </c>
    </row>
    <row r="4004" spans="1:10" x14ac:dyDescent="0.3">
      <c r="A4004" s="10">
        <v>225717</v>
      </c>
      <c r="B4004" s="20">
        <v>45209</v>
      </c>
      <c r="C4004" s="10" t="s">
        <v>1700</v>
      </c>
      <c r="D4004" s="21">
        <v>10000</v>
      </c>
      <c r="E4004" s="10" t="s">
        <v>10</v>
      </c>
      <c r="F4004" s="10" t="s">
        <v>2309</v>
      </c>
      <c r="G4004" s="10" t="s">
        <v>12</v>
      </c>
      <c r="H4004" t="s">
        <v>17</v>
      </c>
      <c r="I4004" s="10" t="s">
        <v>14</v>
      </c>
      <c r="J4004" s="10" t="s">
        <v>626</v>
      </c>
    </row>
    <row r="4005" spans="1:10" x14ac:dyDescent="0.3">
      <c r="A4005" s="10">
        <v>225705</v>
      </c>
      <c r="B4005" s="20">
        <v>45209</v>
      </c>
      <c r="C4005" s="10" t="s">
        <v>1699</v>
      </c>
      <c r="D4005" s="21">
        <v>1000</v>
      </c>
      <c r="E4005" s="10" t="s">
        <v>10</v>
      </c>
      <c r="F4005" s="10" t="s">
        <v>2309</v>
      </c>
      <c r="G4005" s="10" t="s">
        <v>12</v>
      </c>
      <c r="H4005" t="s">
        <v>17</v>
      </c>
      <c r="I4005" s="10" t="s">
        <v>14</v>
      </c>
      <c r="J4005" s="10" t="s">
        <v>972</v>
      </c>
    </row>
    <row r="4006" spans="1:10" x14ac:dyDescent="0.3">
      <c r="A4006" s="10">
        <v>225706</v>
      </c>
      <c r="B4006" s="20">
        <v>45209</v>
      </c>
      <c r="C4006" s="10" t="s">
        <v>1699</v>
      </c>
      <c r="D4006" s="21">
        <v>1000</v>
      </c>
      <c r="E4006" s="10" t="s">
        <v>10</v>
      </c>
      <c r="F4006" s="10" t="s">
        <v>2309</v>
      </c>
      <c r="G4006" s="10" t="s">
        <v>12</v>
      </c>
      <c r="H4006" t="s">
        <v>17</v>
      </c>
      <c r="I4006" s="10" t="s">
        <v>14</v>
      </c>
      <c r="J4006" s="10" t="s">
        <v>409</v>
      </c>
    </row>
    <row r="4007" spans="1:10" x14ac:dyDescent="0.3">
      <c r="A4007" s="10">
        <v>225710</v>
      </c>
      <c r="B4007" s="20">
        <v>45209</v>
      </c>
      <c r="C4007" s="10" t="s">
        <v>1397</v>
      </c>
      <c r="D4007" s="21">
        <v>2500</v>
      </c>
      <c r="E4007" s="10" t="s">
        <v>10</v>
      </c>
      <c r="F4007" s="10" t="s">
        <v>2309</v>
      </c>
      <c r="G4007" s="10" t="s">
        <v>12</v>
      </c>
      <c r="H4007" t="s">
        <v>13</v>
      </c>
      <c r="I4007" s="10" t="s">
        <v>14</v>
      </c>
      <c r="J4007" s="10" t="s">
        <v>972</v>
      </c>
    </row>
    <row r="4008" spans="1:10" x14ac:dyDescent="0.3">
      <c r="A4008" s="10">
        <v>225709</v>
      </c>
      <c r="B4008" s="20">
        <v>45209</v>
      </c>
      <c r="C4008" s="10" t="s">
        <v>810</v>
      </c>
      <c r="D4008" s="21">
        <v>3000</v>
      </c>
      <c r="E4008" s="10" t="s">
        <v>48</v>
      </c>
      <c r="F4008" s="10" t="s">
        <v>2317</v>
      </c>
      <c r="G4008" s="10" t="s">
        <v>12</v>
      </c>
      <c r="H4008" t="s">
        <v>17</v>
      </c>
      <c r="I4008" s="10" t="s">
        <v>14</v>
      </c>
      <c r="J4008" s="10" t="s">
        <v>811</v>
      </c>
    </row>
    <row r="4009" spans="1:10" x14ac:dyDescent="0.3">
      <c r="A4009" s="10">
        <v>225701</v>
      </c>
      <c r="B4009" s="20">
        <v>45209</v>
      </c>
      <c r="C4009" s="10" t="s">
        <v>1764</v>
      </c>
      <c r="D4009" s="21">
        <v>30000</v>
      </c>
      <c r="E4009" s="10" t="s">
        <v>48</v>
      </c>
      <c r="F4009" s="10" t="s">
        <v>2317</v>
      </c>
      <c r="G4009" s="10" t="s">
        <v>88</v>
      </c>
      <c r="H4009" t="s">
        <v>17</v>
      </c>
      <c r="I4009" s="10" t="s">
        <v>14</v>
      </c>
      <c r="J4009" s="10" t="s">
        <v>814</v>
      </c>
    </row>
    <row r="4010" spans="1:10" x14ac:dyDescent="0.3">
      <c r="A4010" s="10">
        <v>225711</v>
      </c>
      <c r="B4010" s="20">
        <v>45209</v>
      </c>
      <c r="C4010" s="10" t="s">
        <v>1411</v>
      </c>
      <c r="D4010" s="21">
        <v>2500</v>
      </c>
      <c r="E4010" s="10" t="s">
        <v>10</v>
      </c>
      <c r="F4010" s="10" t="s">
        <v>2309</v>
      </c>
      <c r="G4010" s="10" t="s">
        <v>12</v>
      </c>
      <c r="H4010" t="s">
        <v>17</v>
      </c>
      <c r="I4010" s="10" t="s">
        <v>14</v>
      </c>
      <c r="J4010" s="10" t="s">
        <v>258</v>
      </c>
    </row>
    <row r="4011" spans="1:10" x14ac:dyDescent="0.3">
      <c r="A4011" s="10">
        <v>225708</v>
      </c>
      <c r="B4011" s="20">
        <v>45209</v>
      </c>
      <c r="C4011" s="10" t="s">
        <v>810</v>
      </c>
      <c r="D4011" s="21">
        <v>4000</v>
      </c>
      <c r="E4011" s="10" t="s">
        <v>48</v>
      </c>
      <c r="F4011" s="10" t="s">
        <v>2317</v>
      </c>
      <c r="G4011" s="10" t="s">
        <v>12</v>
      </c>
      <c r="H4011" t="s">
        <v>17</v>
      </c>
      <c r="I4011" s="10" t="s">
        <v>14</v>
      </c>
      <c r="J4011" s="10" t="s">
        <v>1763</v>
      </c>
    </row>
    <row r="4012" spans="1:10" x14ac:dyDescent="0.3">
      <c r="A4012" s="10">
        <v>225713</v>
      </c>
      <c r="B4012" s="20">
        <v>45209</v>
      </c>
      <c r="C4012" s="10" t="s">
        <v>332</v>
      </c>
      <c r="D4012" s="21">
        <v>2000</v>
      </c>
      <c r="E4012" s="10" t="s">
        <v>10</v>
      </c>
      <c r="F4012" s="10" t="s">
        <v>2318</v>
      </c>
      <c r="G4012" s="10" t="s">
        <v>12</v>
      </c>
      <c r="H4012" t="s">
        <v>17</v>
      </c>
      <c r="I4012" s="10" t="s">
        <v>14</v>
      </c>
      <c r="J4012" s="10" t="s">
        <v>177</v>
      </c>
    </row>
    <row r="4013" spans="1:10" x14ac:dyDescent="0.3">
      <c r="A4013" s="10">
        <v>225714</v>
      </c>
      <c r="B4013" s="20">
        <v>45209</v>
      </c>
      <c r="C4013" s="10" t="s">
        <v>1587</v>
      </c>
      <c r="D4013" s="21">
        <v>1500</v>
      </c>
      <c r="E4013" s="10" t="s">
        <v>10</v>
      </c>
      <c r="F4013" s="10" t="s">
        <v>2318</v>
      </c>
      <c r="G4013" s="10" t="s">
        <v>12</v>
      </c>
      <c r="H4013" t="s">
        <v>17</v>
      </c>
      <c r="I4013" s="10" t="s">
        <v>14</v>
      </c>
      <c r="J4013" s="10" t="s">
        <v>270</v>
      </c>
    </row>
    <row r="4014" spans="1:10" x14ac:dyDescent="0.3">
      <c r="A4014" s="10">
        <v>225712</v>
      </c>
      <c r="B4014" s="20">
        <v>45209</v>
      </c>
      <c r="C4014" s="10" t="s">
        <v>332</v>
      </c>
      <c r="D4014" s="21">
        <v>1500</v>
      </c>
      <c r="E4014" s="10" t="s">
        <v>10</v>
      </c>
      <c r="F4014" s="10" t="s">
        <v>2318</v>
      </c>
      <c r="G4014" s="10" t="s">
        <v>12</v>
      </c>
      <c r="H4014" t="s">
        <v>13</v>
      </c>
      <c r="I4014" s="10" t="s">
        <v>14</v>
      </c>
      <c r="J4014" s="10" t="s">
        <v>177</v>
      </c>
    </row>
    <row r="4015" spans="1:10" x14ac:dyDescent="0.3">
      <c r="A4015" s="10">
        <v>225719</v>
      </c>
      <c r="B4015" s="20">
        <v>45209</v>
      </c>
      <c r="C4015" s="10" t="s">
        <v>1543</v>
      </c>
      <c r="D4015" s="21">
        <v>5000</v>
      </c>
      <c r="E4015" s="10" t="s">
        <v>10</v>
      </c>
      <c r="F4015" s="10" t="s">
        <v>2307</v>
      </c>
      <c r="G4015" s="10" t="s">
        <v>12</v>
      </c>
      <c r="H4015" t="s">
        <v>17</v>
      </c>
      <c r="I4015" s="10" t="s">
        <v>14</v>
      </c>
      <c r="J4015" s="10" t="s">
        <v>40</v>
      </c>
    </row>
    <row r="4016" spans="1:10" x14ac:dyDescent="0.3">
      <c r="A4016" s="10">
        <v>225718</v>
      </c>
      <c r="B4016" s="20">
        <v>45209</v>
      </c>
      <c r="C4016" s="10" t="s">
        <v>1543</v>
      </c>
      <c r="D4016" s="21">
        <v>5000</v>
      </c>
      <c r="E4016" s="10" t="s">
        <v>10</v>
      </c>
      <c r="F4016" s="10" t="s">
        <v>2307</v>
      </c>
      <c r="G4016" s="10" t="s">
        <v>12</v>
      </c>
      <c r="H4016" t="s">
        <v>17</v>
      </c>
      <c r="I4016" s="10" t="s">
        <v>14</v>
      </c>
      <c r="J4016" s="10" t="s">
        <v>972</v>
      </c>
    </row>
    <row r="4017" spans="1:10" x14ac:dyDescent="0.3">
      <c r="A4017" s="10">
        <v>225715</v>
      </c>
      <c r="B4017" s="20">
        <v>45209</v>
      </c>
      <c r="C4017" s="10" t="s">
        <v>1587</v>
      </c>
      <c r="D4017" s="21">
        <v>1500</v>
      </c>
      <c r="E4017" s="10" t="s">
        <v>10</v>
      </c>
      <c r="F4017" s="10" t="s">
        <v>2318</v>
      </c>
      <c r="G4017" s="10" t="s">
        <v>12</v>
      </c>
      <c r="H4017" t="s">
        <v>17</v>
      </c>
      <c r="I4017" s="10" t="s">
        <v>14</v>
      </c>
      <c r="J4017" s="10" t="s">
        <v>85</v>
      </c>
    </row>
    <row r="4018" spans="1:10" x14ac:dyDescent="0.3">
      <c r="A4018" s="10">
        <v>225702</v>
      </c>
      <c r="B4018" s="20">
        <v>45209</v>
      </c>
      <c r="C4018" s="10" t="s">
        <v>373</v>
      </c>
      <c r="D4018" s="21">
        <v>3500</v>
      </c>
      <c r="E4018" s="10" t="s">
        <v>10</v>
      </c>
      <c r="F4018" s="10" t="s">
        <v>2318</v>
      </c>
      <c r="G4018" s="10" t="s">
        <v>12</v>
      </c>
      <c r="H4018" t="s">
        <v>13</v>
      </c>
      <c r="I4018" s="10" t="s">
        <v>14</v>
      </c>
      <c r="J4018" s="10" t="s">
        <v>177</v>
      </c>
    </row>
    <row r="4019" spans="1:10" x14ac:dyDescent="0.3">
      <c r="A4019" s="10">
        <v>225703</v>
      </c>
      <c r="B4019" s="20">
        <v>45209</v>
      </c>
      <c r="C4019" s="10" t="s">
        <v>441</v>
      </c>
      <c r="D4019" s="21">
        <v>5000</v>
      </c>
      <c r="E4019" s="10" t="s">
        <v>10</v>
      </c>
      <c r="F4019" s="10" t="s">
        <v>2329</v>
      </c>
      <c r="G4019" s="10" t="s">
        <v>12</v>
      </c>
      <c r="H4019" t="s">
        <v>17</v>
      </c>
      <c r="I4019" s="10" t="s">
        <v>14</v>
      </c>
      <c r="J4019" s="10" t="s">
        <v>40</v>
      </c>
    </row>
    <row r="4020" spans="1:10" x14ac:dyDescent="0.3">
      <c r="A4020" s="10">
        <v>225704</v>
      </c>
      <c r="B4020" s="20">
        <v>45209</v>
      </c>
      <c r="C4020" s="10" t="s">
        <v>359</v>
      </c>
      <c r="D4020" s="21">
        <v>2000</v>
      </c>
      <c r="E4020" s="10" t="s">
        <v>10</v>
      </c>
      <c r="F4020" s="10" t="s">
        <v>2318</v>
      </c>
      <c r="G4020" s="10" t="s">
        <v>12</v>
      </c>
      <c r="H4020" t="s">
        <v>13</v>
      </c>
      <c r="I4020" s="10" t="s">
        <v>14</v>
      </c>
      <c r="J4020" s="10" t="s">
        <v>85</v>
      </c>
    </row>
    <row r="4021" spans="1:10" x14ac:dyDescent="0.3">
      <c r="A4021" s="10">
        <v>225716</v>
      </c>
      <c r="B4021" s="20">
        <v>45209</v>
      </c>
      <c r="C4021" s="10" t="s">
        <v>1587</v>
      </c>
      <c r="D4021" s="21">
        <v>1000</v>
      </c>
      <c r="E4021" s="10" t="s">
        <v>10</v>
      </c>
      <c r="F4021" s="10" t="s">
        <v>2318</v>
      </c>
      <c r="G4021" s="10" t="s">
        <v>12</v>
      </c>
      <c r="H4021" t="s">
        <v>17</v>
      </c>
      <c r="I4021" s="10" t="s">
        <v>14</v>
      </c>
      <c r="J4021" s="10" t="s">
        <v>306</v>
      </c>
    </row>
    <row r="4022" spans="1:10" x14ac:dyDescent="0.3">
      <c r="A4022" s="10">
        <v>225720</v>
      </c>
      <c r="B4022" s="20">
        <v>45209</v>
      </c>
      <c r="C4022" s="10" t="s">
        <v>1611</v>
      </c>
      <c r="D4022" s="21">
        <v>3000</v>
      </c>
      <c r="E4022" s="10" t="s">
        <v>10</v>
      </c>
      <c r="F4022" s="10" t="s">
        <v>2318</v>
      </c>
      <c r="G4022" s="10" t="s">
        <v>12</v>
      </c>
      <c r="H4022" t="s">
        <v>17</v>
      </c>
      <c r="I4022" s="10" t="s">
        <v>14</v>
      </c>
      <c r="J4022" s="10" t="s">
        <v>85</v>
      </c>
    </row>
    <row r="4023" spans="1:10" x14ac:dyDescent="0.3">
      <c r="A4023" s="10">
        <v>225721</v>
      </c>
      <c r="B4023" s="20">
        <v>45210</v>
      </c>
      <c r="C4023" s="10" t="s">
        <v>1702</v>
      </c>
      <c r="D4023" s="21">
        <v>5000</v>
      </c>
      <c r="E4023" s="10" t="s">
        <v>10</v>
      </c>
      <c r="F4023" s="10" t="s">
        <v>2309</v>
      </c>
      <c r="G4023" s="10" t="s">
        <v>12</v>
      </c>
      <c r="H4023" t="s">
        <v>13</v>
      </c>
      <c r="I4023" s="10" t="s">
        <v>14</v>
      </c>
      <c r="J4023" s="10" t="s">
        <v>84</v>
      </c>
    </row>
    <row r="4024" spans="1:10" x14ac:dyDescent="0.3">
      <c r="A4024" s="10">
        <v>225724</v>
      </c>
      <c r="B4024" s="20">
        <v>45210</v>
      </c>
      <c r="C4024" s="10" t="s">
        <v>498</v>
      </c>
      <c r="D4024" s="21">
        <v>7000</v>
      </c>
      <c r="E4024" s="10" t="s">
        <v>10</v>
      </c>
      <c r="F4024" s="10" t="s">
        <v>2311</v>
      </c>
      <c r="G4024" s="10" t="s">
        <v>12</v>
      </c>
      <c r="H4024" t="s">
        <v>17</v>
      </c>
      <c r="I4024" s="10" t="s">
        <v>14</v>
      </c>
      <c r="J4024" s="10" t="s">
        <v>585</v>
      </c>
    </row>
    <row r="4025" spans="1:10" x14ac:dyDescent="0.3">
      <c r="A4025" s="10">
        <v>225723</v>
      </c>
      <c r="B4025" s="20">
        <v>45210</v>
      </c>
      <c r="C4025" s="10" t="s">
        <v>1702</v>
      </c>
      <c r="D4025" s="21">
        <v>5000</v>
      </c>
      <c r="E4025" s="10" t="s">
        <v>10</v>
      </c>
      <c r="F4025" s="10" t="s">
        <v>2309</v>
      </c>
      <c r="G4025" s="10" t="s">
        <v>12</v>
      </c>
      <c r="H4025" t="s">
        <v>13</v>
      </c>
      <c r="I4025" s="10" t="s">
        <v>14</v>
      </c>
      <c r="J4025" s="10" t="s">
        <v>409</v>
      </c>
    </row>
    <row r="4026" spans="1:10" x14ac:dyDescent="0.3">
      <c r="A4026" s="10">
        <v>225722</v>
      </c>
      <c r="B4026" s="20">
        <v>45210</v>
      </c>
      <c r="C4026" s="10" t="s">
        <v>1702</v>
      </c>
      <c r="D4026" s="21">
        <v>5000</v>
      </c>
      <c r="E4026" s="10" t="s">
        <v>10</v>
      </c>
      <c r="F4026" s="10" t="s">
        <v>2309</v>
      </c>
      <c r="G4026" s="10" t="s">
        <v>12</v>
      </c>
      <c r="H4026" t="s">
        <v>13</v>
      </c>
      <c r="I4026" s="10" t="s">
        <v>14</v>
      </c>
      <c r="J4026" s="10" t="s">
        <v>85</v>
      </c>
    </row>
    <row r="4027" spans="1:10" x14ac:dyDescent="0.3">
      <c r="A4027" s="10">
        <v>225730</v>
      </c>
      <c r="B4027" s="20">
        <v>45210</v>
      </c>
      <c r="C4027" s="10" t="s">
        <v>1615</v>
      </c>
      <c r="D4027" s="21">
        <v>2500</v>
      </c>
      <c r="E4027" s="10" t="s">
        <v>10</v>
      </c>
      <c r="F4027" s="10" t="s">
        <v>2318</v>
      </c>
      <c r="G4027" s="10" t="s">
        <v>12</v>
      </c>
      <c r="H4027" t="s">
        <v>17</v>
      </c>
      <c r="I4027" s="10" t="s">
        <v>14</v>
      </c>
      <c r="J4027" s="10" t="s">
        <v>177</v>
      </c>
    </row>
    <row r="4028" spans="1:10" x14ac:dyDescent="0.3">
      <c r="A4028" s="10">
        <v>225726</v>
      </c>
      <c r="B4028" s="20">
        <v>45210</v>
      </c>
      <c r="C4028" s="10" t="s">
        <v>1544</v>
      </c>
      <c r="D4028" s="21">
        <v>50000</v>
      </c>
      <c r="E4028" s="10" t="s">
        <v>48</v>
      </c>
      <c r="F4028" s="10" t="s">
        <v>2307</v>
      </c>
      <c r="G4028" s="10" t="s">
        <v>12</v>
      </c>
      <c r="H4028" t="s">
        <v>17</v>
      </c>
      <c r="I4028" s="10" t="s">
        <v>14</v>
      </c>
      <c r="J4028" s="10" t="s">
        <v>1545</v>
      </c>
    </row>
    <row r="4029" spans="1:10" x14ac:dyDescent="0.3">
      <c r="A4029" s="10">
        <v>225729</v>
      </c>
      <c r="B4029" s="20">
        <v>45210</v>
      </c>
      <c r="C4029" s="10" t="s">
        <v>1615</v>
      </c>
      <c r="D4029" s="21">
        <v>2500</v>
      </c>
      <c r="E4029" s="10" t="s">
        <v>10</v>
      </c>
      <c r="F4029" s="10" t="s">
        <v>2318</v>
      </c>
      <c r="G4029" s="10" t="s">
        <v>12</v>
      </c>
      <c r="H4029" t="s">
        <v>17</v>
      </c>
      <c r="I4029" s="10" t="s">
        <v>14</v>
      </c>
      <c r="J4029" s="10" t="s">
        <v>85</v>
      </c>
    </row>
    <row r="4030" spans="1:10" x14ac:dyDescent="0.3">
      <c r="A4030" s="10">
        <v>225725</v>
      </c>
      <c r="B4030" s="20">
        <v>45210</v>
      </c>
      <c r="C4030" s="10" t="s">
        <v>1237</v>
      </c>
      <c r="D4030" s="21">
        <v>2500</v>
      </c>
      <c r="E4030" s="10" t="s">
        <v>10</v>
      </c>
      <c r="F4030" s="10" t="s">
        <v>2311</v>
      </c>
      <c r="G4030" s="10" t="s">
        <v>12</v>
      </c>
      <c r="H4030" t="s">
        <v>13</v>
      </c>
      <c r="I4030" s="10" t="s">
        <v>14</v>
      </c>
      <c r="J4030" s="10" t="s">
        <v>503</v>
      </c>
    </row>
    <row r="4031" spans="1:10" x14ac:dyDescent="0.3">
      <c r="A4031" s="10">
        <v>225728</v>
      </c>
      <c r="B4031" s="20">
        <v>45210</v>
      </c>
      <c r="C4031" s="10" t="s">
        <v>1616</v>
      </c>
      <c r="D4031" s="21">
        <v>2000</v>
      </c>
      <c r="E4031" s="10" t="s">
        <v>10</v>
      </c>
      <c r="F4031" s="10" t="s">
        <v>2318</v>
      </c>
      <c r="G4031" s="10" t="s">
        <v>12</v>
      </c>
      <c r="H4031" t="s">
        <v>17</v>
      </c>
      <c r="I4031" s="10" t="s">
        <v>14</v>
      </c>
      <c r="J4031" s="10" t="s">
        <v>85</v>
      </c>
    </row>
    <row r="4032" spans="1:10" x14ac:dyDescent="0.3">
      <c r="A4032" s="10">
        <v>225727</v>
      </c>
      <c r="B4032" s="20">
        <v>45210</v>
      </c>
      <c r="C4032" s="10" t="s">
        <v>1584</v>
      </c>
      <c r="D4032" s="21">
        <v>2000</v>
      </c>
      <c r="E4032" s="10" t="s">
        <v>10</v>
      </c>
      <c r="F4032" s="10" t="s">
        <v>2318</v>
      </c>
      <c r="G4032" s="10" t="s">
        <v>88</v>
      </c>
      <c r="H4032" t="s">
        <v>17</v>
      </c>
      <c r="I4032" s="10" t="s">
        <v>14</v>
      </c>
      <c r="J4032" s="10" t="s">
        <v>85</v>
      </c>
    </row>
    <row r="4033" spans="1:10" x14ac:dyDescent="0.3">
      <c r="A4033" s="10">
        <v>225741</v>
      </c>
      <c r="B4033" s="20">
        <v>45211</v>
      </c>
      <c r="C4033" s="10" t="s">
        <v>1770</v>
      </c>
      <c r="D4033" s="21">
        <v>5000</v>
      </c>
      <c r="E4033" s="10" t="s">
        <v>10</v>
      </c>
      <c r="F4033" s="10" t="s">
        <v>2308</v>
      </c>
      <c r="G4033" s="10" t="s">
        <v>12</v>
      </c>
      <c r="H4033" t="s">
        <v>17</v>
      </c>
      <c r="I4033" s="10" t="s">
        <v>14</v>
      </c>
      <c r="J4033" s="10" t="s">
        <v>900</v>
      </c>
    </row>
    <row r="4034" spans="1:10" x14ac:dyDescent="0.3">
      <c r="A4034" s="10">
        <v>225737</v>
      </c>
      <c r="B4034" s="20">
        <v>45211</v>
      </c>
      <c r="C4034" s="10" t="s">
        <v>1774</v>
      </c>
      <c r="D4034" s="21">
        <v>10000</v>
      </c>
      <c r="E4034" s="10" t="s">
        <v>10</v>
      </c>
      <c r="F4034" s="10" t="s">
        <v>2308</v>
      </c>
      <c r="G4034" s="10" t="s">
        <v>12</v>
      </c>
      <c r="H4034" t="s">
        <v>17</v>
      </c>
      <c r="I4034" s="10" t="s">
        <v>14</v>
      </c>
      <c r="J4034" s="10" t="s">
        <v>876</v>
      </c>
    </row>
    <row r="4035" spans="1:10" x14ac:dyDescent="0.3">
      <c r="A4035" s="10">
        <v>225740</v>
      </c>
      <c r="B4035" s="20">
        <v>45211</v>
      </c>
      <c r="C4035" s="10" t="s">
        <v>1770</v>
      </c>
      <c r="D4035" s="21">
        <v>5000</v>
      </c>
      <c r="E4035" s="10" t="s">
        <v>10</v>
      </c>
      <c r="F4035" s="10" t="s">
        <v>2308</v>
      </c>
      <c r="G4035" s="10" t="s">
        <v>12</v>
      </c>
      <c r="H4035" t="s">
        <v>17</v>
      </c>
      <c r="I4035" s="10" t="s">
        <v>14</v>
      </c>
      <c r="J4035" s="10" t="s">
        <v>1775</v>
      </c>
    </row>
    <row r="4036" spans="1:10" x14ac:dyDescent="0.3">
      <c r="A4036" s="10">
        <v>225735</v>
      </c>
      <c r="B4036" s="20">
        <v>45211</v>
      </c>
      <c r="C4036" s="10" t="s">
        <v>1772</v>
      </c>
      <c r="D4036" s="21">
        <v>5000</v>
      </c>
      <c r="E4036" s="10" t="s">
        <v>10</v>
      </c>
      <c r="F4036" s="10" t="s">
        <v>2308</v>
      </c>
      <c r="G4036" s="10" t="s">
        <v>12</v>
      </c>
      <c r="H4036" t="s">
        <v>17</v>
      </c>
      <c r="I4036" s="10" t="s">
        <v>14</v>
      </c>
      <c r="J4036" s="10" t="s">
        <v>1773</v>
      </c>
    </row>
    <row r="4037" spans="1:10" x14ac:dyDescent="0.3">
      <c r="A4037" s="10">
        <v>225734</v>
      </c>
      <c r="B4037" s="20">
        <v>45211</v>
      </c>
      <c r="C4037" s="10" t="s">
        <v>1771</v>
      </c>
      <c r="D4037" s="21">
        <v>50000</v>
      </c>
      <c r="E4037" s="10" t="s">
        <v>48</v>
      </c>
      <c r="F4037" s="10" t="s">
        <v>2308</v>
      </c>
      <c r="G4037" s="10" t="s">
        <v>88</v>
      </c>
      <c r="H4037" t="s">
        <v>17</v>
      </c>
      <c r="I4037" s="10" t="s">
        <v>14</v>
      </c>
      <c r="J4037" s="10" t="s">
        <v>42</v>
      </c>
    </row>
    <row r="4038" spans="1:10" x14ac:dyDescent="0.3">
      <c r="A4038" s="10">
        <v>225736</v>
      </c>
      <c r="B4038" s="20">
        <v>45211</v>
      </c>
      <c r="C4038" s="10" t="s">
        <v>1774</v>
      </c>
      <c r="D4038" s="21">
        <v>10000</v>
      </c>
      <c r="E4038" s="10" t="s">
        <v>10</v>
      </c>
      <c r="F4038" s="10" t="s">
        <v>2308</v>
      </c>
      <c r="G4038" s="10" t="s">
        <v>12</v>
      </c>
      <c r="H4038" t="s">
        <v>17</v>
      </c>
      <c r="I4038" s="10" t="s">
        <v>14</v>
      </c>
      <c r="J4038" s="10" t="s">
        <v>912</v>
      </c>
    </row>
    <row r="4039" spans="1:10" x14ac:dyDescent="0.3">
      <c r="A4039" s="10">
        <v>225732</v>
      </c>
      <c r="B4039" s="20">
        <v>45211</v>
      </c>
      <c r="C4039" s="10" t="s">
        <v>1625</v>
      </c>
      <c r="D4039" s="21">
        <v>2000</v>
      </c>
      <c r="E4039" s="10" t="s">
        <v>10</v>
      </c>
      <c r="F4039" s="10" t="s">
        <v>2329</v>
      </c>
      <c r="G4039" s="10" t="s">
        <v>12</v>
      </c>
      <c r="H4039" t="s">
        <v>17</v>
      </c>
      <c r="I4039" s="10" t="s">
        <v>14</v>
      </c>
      <c r="J4039" s="10" t="s">
        <v>40</v>
      </c>
    </row>
    <row r="4040" spans="1:10" x14ac:dyDescent="0.3">
      <c r="A4040" s="10">
        <v>225738</v>
      </c>
      <c r="B4040" s="20">
        <v>45211</v>
      </c>
      <c r="C4040" s="10" t="s">
        <v>363</v>
      </c>
      <c r="D4040" s="21">
        <v>2000</v>
      </c>
      <c r="E4040" s="10" t="s">
        <v>10</v>
      </c>
      <c r="F4040" s="10" t="s">
        <v>2318</v>
      </c>
      <c r="G4040" s="10" t="s">
        <v>12</v>
      </c>
      <c r="H4040" t="s">
        <v>17</v>
      </c>
      <c r="I4040" s="10" t="s">
        <v>14</v>
      </c>
      <c r="J4040" s="10" t="s">
        <v>85</v>
      </c>
    </row>
    <row r="4041" spans="1:10" x14ac:dyDescent="0.3">
      <c r="A4041" s="10">
        <v>225739</v>
      </c>
      <c r="B4041" s="20">
        <v>45211</v>
      </c>
      <c r="C4041" s="10" t="s">
        <v>1617</v>
      </c>
      <c r="D4041" s="21">
        <v>2000</v>
      </c>
      <c r="E4041" s="10" t="s">
        <v>10</v>
      </c>
      <c r="F4041" s="10" t="s">
        <v>2318</v>
      </c>
      <c r="G4041" s="10" t="s">
        <v>12</v>
      </c>
      <c r="H4041" t="s">
        <v>17</v>
      </c>
      <c r="I4041" s="10" t="s">
        <v>14</v>
      </c>
      <c r="J4041" s="10" t="s">
        <v>57</v>
      </c>
    </row>
    <row r="4042" spans="1:10" x14ac:dyDescent="0.3">
      <c r="A4042" s="10">
        <v>225733</v>
      </c>
      <c r="B4042" s="20">
        <v>45211</v>
      </c>
      <c r="C4042" s="10" t="s">
        <v>1771</v>
      </c>
      <c r="D4042" s="21">
        <v>50000</v>
      </c>
      <c r="E4042" s="10" t="s">
        <v>48</v>
      </c>
      <c r="F4042" s="10" t="s">
        <v>2308</v>
      </c>
      <c r="G4042" s="10" t="s">
        <v>88</v>
      </c>
      <c r="H4042" t="s">
        <v>17</v>
      </c>
      <c r="I4042" s="10" t="s">
        <v>14</v>
      </c>
      <c r="J4042" s="10" t="s">
        <v>876</v>
      </c>
    </row>
    <row r="4043" spans="1:10" x14ac:dyDescent="0.3">
      <c r="A4043" s="10">
        <v>225742</v>
      </c>
      <c r="B4043" s="20">
        <v>45211</v>
      </c>
      <c r="C4043" s="10" t="s">
        <v>1770</v>
      </c>
      <c r="D4043" s="21">
        <v>5000</v>
      </c>
      <c r="E4043" s="10" t="s">
        <v>10</v>
      </c>
      <c r="F4043" s="10" t="s">
        <v>2308</v>
      </c>
      <c r="G4043" s="10" t="s">
        <v>12</v>
      </c>
      <c r="H4043" t="s">
        <v>17</v>
      </c>
      <c r="I4043" s="10" t="s">
        <v>14</v>
      </c>
      <c r="J4043" s="10" t="s">
        <v>901</v>
      </c>
    </row>
    <row r="4044" spans="1:10" x14ac:dyDescent="0.3">
      <c r="A4044" s="10">
        <v>225731</v>
      </c>
      <c r="B4044" s="20">
        <v>45211</v>
      </c>
      <c r="C4044" s="10" t="s">
        <v>1625</v>
      </c>
      <c r="D4044" s="21">
        <v>1000</v>
      </c>
      <c r="E4044" s="10" t="s">
        <v>10</v>
      </c>
      <c r="F4044" s="10" t="s">
        <v>2329</v>
      </c>
      <c r="G4044" s="10" t="s">
        <v>12</v>
      </c>
      <c r="H4044" t="s">
        <v>17</v>
      </c>
      <c r="I4044" s="10" t="s">
        <v>14</v>
      </c>
      <c r="J4044" s="10" t="s">
        <v>1624</v>
      </c>
    </row>
    <row r="4045" spans="1:10" x14ac:dyDescent="0.3">
      <c r="A4045" s="10">
        <v>226742</v>
      </c>
      <c r="B4045" s="20">
        <v>45212</v>
      </c>
      <c r="C4045" s="10" t="s">
        <v>1684</v>
      </c>
      <c r="D4045" s="21">
        <v>3000</v>
      </c>
      <c r="E4045" s="10" t="s">
        <v>10</v>
      </c>
      <c r="F4045" s="10" t="s">
        <v>2311</v>
      </c>
      <c r="G4045" s="10" t="s">
        <v>12</v>
      </c>
      <c r="H4045" t="s">
        <v>17</v>
      </c>
      <c r="I4045" s="10" t="s">
        <v>14</v>
      </c>
      <c r="J4045" s="10" t="s">
        <v>473</v>
      </c>
    </row>
    <row r="4046" spans="1:10" x14ac:dyDescent="0.3">
      <c r="A4046" s="10">
        <v>226740</v>
      </c>
      <c r="B4046" s="20">
        <v>45212</v>
      </c>
      <c r="C4046" s="10" t="s">
        <v>1328</v>
      </c>
      <c r="D4046" s="21">
        <v>5000</v>
      </c>
      <c r="E4046" s="10" t="s">
        <v>10</v>
      </c>
      <c r="F4046" s="10" t="s">
        <v>2309</v>
      </c>
      <c r="G4046" s="10" t="s">
        <v>12</v>
      </c>
      <c r="H4046" t="s">
        <v>17</v>
      </c>
      <c r="I4046" s="10" t="s">
        <v>14</v>
      </c>
      <c r="J4046" s="10" t="s">
        <v>626</v>
      </c>
    </row>
    <row r="4047" spans="1:10" x14ac:dyDescent="0.3">
      <c r="A4047" s="10">
        <v>226743</v>
      </c>
      <c r="B4047" s="20">
        <v>45212</v>
      </c>
      <c r="C4047" s="10" t="s">
        <v>1684</v>
      </c>
      <c r="D4047" s="21">
        <v>3000</v>
      </c>
      <c r="E4047" s="10" t="s">
        <v>10</v>
      </c>
      <c r="F4047" s="10" t="s">
        <v>2311</v>
      </c>
      <c r="G4047" s="10" t="s">
        <v>12</v>
      </c>
      <c r="H4047" t="s">
        <v>17</v>
      </c>
      <c r="I4047" s="10" t="s">
        <v>14</v>
      </c>
      <c r="J4047" s="10" t="s">
        <v>503</v>
      </c>
    </row>
    <row r="4048" spans="1:10" x14ac:dyDescent="0.3">
      <c r="A4048" s="10">
        <v>226741</v>
      </c>
      <c r="B4048" s="20">
        <v>45212</v>
      </c>
      <c r="C4048" s="10" t="s">
        <v>1703</v>
      </c>
      <c r="D4048" s="21">
        <v>2500</v>
      </c>
      <c r="E4048" s="10" t="s">
        <v>10</v>
      </c>
      <c r="F4048" s="10" t="s">
        <v>2309</v>
      </c>
      <c r="G4048" s="10" t="s">
        <v>88</v>
      </c>
      <c r="H4048" t="s">
        <v>17</v>
      </c>
      <c r="I4048" s="10" t="s">
        <v>14</v>
      </c>
      <c r="J4048" s="10" t="s">
        <v>409</v>
      </c>
    </row>
    <row r="4049" spans="1:10" x14ac:dyDescent="0.3">
      <c r="A4049" s="10">
        <v>226745</v>
      </c>
      <c r="B4049" s="20">
        <v>45213</v>
      </c>
      <c r="C4049" s="10" t="s">
        <v>1761</v>
      </c>
      <c r="D4049" s="21">
        <v>50000</v>
      </c>
      <c r="E4049" s="10" t="s">
        <v>48</v>
      </c>
      <c r="F4049" s="10" t="s">
        <v>2317</v>
      </c>
      <c r="G4049" s="10" t="s">
        <v>88</v>
      </c>
      <c r="H4049" t="s">
        <v>17</v>
      </c>
      <c r="I4049" s="10" t="s">
        <v>14</v>
      </c>
      <c r="J4049" s="10" t="s">
        <v>1435</v>
      </c>
    </row>
    <row r="4050" spans="1:10" x14ac:dyDescent="0.3">
      <c r="A4050" s="10">
        <v>226744</v>
      </c>
      <c r="B4050" s="20">
        <v>45213</v>
      </c>
      <c r="C4050" s="10" t="s">
        <v>1761</v>
      </c>
      <c r="D4050" s="21">
        <v>50000</v>
      </c>
      <c r="E4050" s="10" t="s">
        <v>48</v>
      </c>
      <c r="F4050" s="10" t="s">
        <v>2317</v>
      </c>
      <c r="G4050" s="10" t="s">
        <v>88</v>
      </c>
      <c r="H4050" t="s">
        <v>17</v>
      </c>
      <c r="I4050" s="10" t="s">
        <v>14</v>
      </c>
      <c r="J4050" s="10" t="s">
        <v>814</v>
      </c>
    </row>
    <row r="4051" spans="1:10" x14ac:dyDescent="0.3">
      <c r="A4051" s="10">
        <v>227750</v>
      </c>
      <c r="B4051" s="20">
        <v>45215</v>
      </c>
      <c r="C4051" s="10" t="s">
        <v>1707</v>
      </c>
      <c r="D4051" s="21">
        <v>7500</v>
      </c>
      <c r="E4051" s="10" t="s">
        <v>10</v>
      </c>
      <c r="F4051" s="10" t="s">
        <v>2309</v>
      </c>
      <c r="G4051" s="10" t="s">
        <v>88</v>
      </c>
      <c r="H4051" t="s">
        <v>17</v>
      </c>
      <c r="I4051" s="10" t="s">
        <v>14</v>
      </c>
      <c r="J4051" s="10" t="s">
        <v>409</v>
      </c>
    </row>
    <row r="4052" spans="1:10" x14ac:dyDescent="0.3">
      <c r="A4052" s="10">
        <v>227749</v>
      </c>
      <c r="B4052" s="20">
        <v>45215</v>
      </c>
      <c r="C4052" s="10" t="s">
        <v>1707</v>
      </c>
      <c r="D4052" s="21">
        <v>7500</v>
      </c>
      <c r="E4052" s="10" t="s">
        <v>10</v>
      </c>
      <c r="F4052" s="10" t="s">
        <v>2309</v>
      </c>
      <c r="G4052" s="10" t="s">
        <v>88</v>
      </c>
      <c r="H4052" t="s">
        <v>17</v>
      </c>
      <c r="I4052" s="10" t="s">
        <v>14</v>
      </c>
      <c r="J4052" s="10" t="s">
        <v>972</v>
      </c>
    </row>
    <row r="4053" spans="1:10" x14ac:dyDescent="0.3">
      <c r="A4053" s="10">
        <v>227746</v>
      </c>
      <c r="B4053" s="20">
        <v>45215</v>
      </c>
      <c r="C4053" s="10" t="s">
        <v>1427</v>
      </c>
      <c r="D4053" s="21">
        <v>5000</v>
      </c>
      <c r="E4053" s="10" t="s">
        <v>48</v>
      </c>
      <c r="F4053" s="10" t="s">
        <v>2317</v>
      </c>
      <c r="G4053" s="10" t="s">
        <v>12</v>
      </c>
      <c r="H4053" t="s">
        <v>17</v>
      </c>
      <c r="I4053" s="10" t="s">
        <v>14</v>
      </c>
      <c r="J4053" s="10" t="s">
        <v>809</v>
      </c>
    </row>
    <row r="4054" spans="1:10" x14ac:dyDescent="0.3">
      <c r="A4054" s="10">
        <v>227745</v>
      </c>
      <c r="B4054" s="20">
        <v>45215</v>
      </c>
      <c r="C4054" s="10" t="s">
        <v>1427</v>
      </c>
      <c r="D4054" s="21">
        <v>5000</v>
      </c>
      <c r="E4054" s="10" t="s">
        <v>48</v>
      </c>
      <c r="F4054" s="10" t="s">
        <v>2317</v>
      </c>
      <c r="G4054" s="10" t="s">
        <v>12</v>
      </c>
      <c r="H4054" t="s">
        <v>17</v>
      </c>
      <c r="I4054" s="10" t="s">
        <v>14</v>
      </c>
      <c r="J4054" s="10" t="s">
        <v>814</v>
      </c>
    </row>
    <row r="4055" spans="1:10" x14ac:dyDescent="0.3">
      <c r="A4055" s="10">
        <v>227751</v>
      </c>
      <c r="B4055" s="20">
        <v>45215</v>
      </c>
      <c r="C4055" s="10" t="s">
        <v>1704</v>
      </c>
      <c r="D4055" s="21">
        <v>5000</v>
      </c>
      <c r="E4055" s="10" t="s">
        <v>10</v>
      </c>
      <c r="F4055" s="10" t="s">
        <v>2309</v>
      </c>
      <c r="G4055" s="10" t="s">
        <v>12</v>
      </c>
      <c r="H4055" t="s">
        <v>17</v>
      </c>
      <c r="I4055" s="10" t="s">
        <v>14</v>
      </c>
      <c r="J4055" s="10" t="s">
        <v>1705</v>
      </c>
    </row>
    <row r="4056" spans="1:10" x14ac:dyDescent="0.3">
      <c r="A4056" s="10">
        <v>227753</v>
      </c>
      <c r="B4056" s="20">
        <v>45215</v>
      </c>
      <c r="C4056" s="10" t="s">
        <v>543</v>
      </c>
      <c r="D4056" s="21">
        <v>1500</v>
      </c>
      <c r="E4056" s="10" t="s">
        <v>10</v>
      </c>
      <c r="F4056" s="10" t="s">
        <v>2311</v>
      </c>
      <c r="G4056" s="10" t="s">
        <v>12</v>
      </c>
      <c r="H4056" t="s">
        <v>13</v>
      </c>
      <c r="I4056" s="10" t="s">
        <v>14</v>
      </c>
      <c r="J4056" s="10" t="s">
        <v>40</v>
      </c>
    </row>
    <row r="4057" spans="1:10" x14ac:dyDescent="0.3">
      <c r="A4057" s="10">
        <v>227744</v>
      </c>
      <c r="B4057" s="20">
        <v>45215</v>
      </c>
      <c r="C4057" s="10" t="s">
        <v>1544</v>
      </c>
      <c r="D4057" s="21">
        <v>50000</v>
      </c>
      <c r="E4057" s="10" t="s">
        <v>48</v>
      </c>
      <c r="F4057" s="10" t="s">
        <v>2307</v>
      </c>
      <c r="G4057" s="10" t="s">
        <v>12</v>
      </c>
      <c r="H4057" t="s">
        <v>17</v>
      </c>
      <c r="I4057" s="10" t="s">
        <v>14</v>
      </c>
      <c r="J4057" s="10" t="s">
        <v>85</v>
      </c>
    </row>
    <row r="4058" spans="1:10" x14ac:dyDescent="0.3">
      <c r="A4058" s="10">
        <v>227748</v>
      </c>
      <c r="B4058" s="20">
        <v>45215</v>
      </c>
      <c r="C4058" s="10" t="s">
        <v>1706</v>
      </c>
      <c r="D4058" s="21">
        <v>5000</v>
      </c>
      <c r="E4058" s="10" t="s">
        <v>10</v>
      </c>
      <c r="F4058" s="10" t="s">
        <v>2309</v>
      </c>
      <c r="G4058" s="10" t="s">
        <v>12</v>
      </c>
      <c r="H4058" t="s">
        <v>17</v>
      </c>
      <c r="I4058" s="10" t="s">
        <v>14</v>
      </c>
      <c r="J4058" s="10" t="s">
        <v>972</v>
      </c>
    </row>
    <row r="4059" spans="1:10" x14ac:dyDescent="0.3">
      <c r="A4059" s="10">
        <v>227747</v>
      </c>
      <c r="B4059" s="20">
        <v>45215</v>
      </c>
      <c r="C4059" s="10" t="s">
        <v>1706</v>
      </c>
      <c r="D4059" s="21">
        <v>5000</v>
      </c>
      <c r="E4059" s="10" t="s">
        <v>10</v>
      </c>
      <c r="F4059" s="10" t="s">
        <v>2309</v>
      </c>
      <c r="G4059" s="10" t="s">
        <v>12</v>
      </c>
      <c r="H4059" t="s">
        <v>13</v>
      </c>
      <c r="I4059" s="10" t="s">
        <v>14</v>
      </c>
      <c r="J4059" s="10" t="s">
        <v>85</v>
      </c>
    </row>
    <row r="4060" spans="1:10" x14ac:dyDescent="0.3">
      <c r="A4060" s="10">
        <v>227752</v>
      </c>
      <c r="B4060" s="20">
        <v>45215</v>
      </c>
      <c r="C4060" s="10" t="s">
        <v>1704</v>
      </c>
      <c r="D4060" s="21">
        <v>5000</v>
      </c>
      <c r="E4060" s="10" t="s">
        <v>10</v>
      </c>
      <c r="F4060" s="10" t="s">
        <v>2309</v>
      </c>
      <c r="G4060" s="10" t="s">
        <v>12</v>
      </c>
      <c r="H4060" t="s">
        <v>17</v>
      </c>
      <c r="I4060" s="10" t="s">
        <v>14</v>
      </c>
      <c r="J4060" s="10" t="s">
        <v>1021</v>
      </c>
    </row>
    <row r="4061" spans="1:10" x14ac:dyDescent="0.3">
      <c r="A4061" s="10">
        <v>227758</v>
      </c>
      <c r="B4061" s="20">
        <v>45216</v>
      </c>
      <c r="C4061" s="10" t="s">
        <v>1708</v>
      </c>
      <c r="D4061" s="21">
        <v>4000</v>
      </c>
      <c r="E4061" s="10" t="s">
        <v>10</v>
      </c>
      <c r="F4061" s="10" t="s">
        <v>2309</v>
      </c>
      <c r="G4061" s="10" t="s">
        <v>12</v>
      </c>
      <c r="H4061" t="s">
        <v>17</v>
      </c>
      <c r="I4061" s="10" t="s">
        <v>14</v>
      </c>
      <c r="J4061" s="10" t="s">
        <v>972</v>
      </c>
    </row>
    <row r="4062" spans="1:10" x14ac:dyDescent="0.3">
      <c r="A4062" s="10">
        <v>227761</v>
      </c>
      <c r="B4062" s="20">
        <v>45216</v>
      </c>
      <c r="C4062" s="10" t="s">
        <v>1708</v>
      </c>
      <c r="D4062" s="21">
        <v>2000</v>
      </c>
      <c r="E4062" s="10" t="s">
        <v>10</v>
      </c>
      <c r="F4062" s="10" t="s">
        <v>2309</v>
      </c>
      <c r="G4062" s="10" t="s">
        <v>12</v>
      </c>
      <c r="H4062" t="s">
        <v>13</v>
      </c>
      <c r="I4062" s="10" t="s">
        <v>14</v>
      </c>
      <c r="J4062" s="10" t="s">
        <v>85</v>
      </c>
    </row>
    <row r="4063" spans="1:10" x14ac:dyDescent="0.3">
      <c r="A4063" s="10">
        <v>227767</v>
      </c>
      <c r="B4063" s="20">
        <v>45216</v>
      </c>
      <c r="C4063" s="10" t="s">
        <v>1689</v>
      </c>
      <c r="D4063" s="21">
        <v>4000</v>
      </c>
      <c r="E4063" s="10" t="s">
        <v>10</v>
      </c>
      <c r="F4063" s="10" t="s">
        <v>2311</v>
      </c>
      <c r="G4063" s="10" t="s">
        <v>12</v>
      </c>
      <c r="H4063" t="s">
        <v>13</v>
      </c>
      <c r="I4063" s="10" t="s">
        <v>14</v>
      </c>
      <c r="J4063" s="10" t="s">
        <v>473</v>
      </c>
    </row>
    <row r="4064" spans="1:10" x14ac:dyDescent="0.3">
      <c r="A4064" s="10">
        <v>227764</v>
      </c>
      <c r="B4064" s="20">
        <v>45216</v>
      </c>
      <c r="C4064" s="10" t="s">
        <v>1283</v>
      </c>
      <c r="D4064" s="21">
        <v>2000</v>
      </c>
      <c r="E4064" s="10" t="s">
        <v>10</v>
      </c>
      <c r="F4064" s="10" t="s">
        <v>2311</v>
      </c>
      <c r="G4064" s="10" t="s">
        <v>12</v>
      </c>
      <c r="H4064" t="s">
        <v>13</v>
      </c>
      <c r="I4064" s="10" t="s">
        <v>14</v>
      </c>
      <c r="J4064" s="10" t="s">
        <v>503</v>
      </c>
    </row>
    <row r="4065" spans="1:10" x14ac:dyDescent="0.3">
      <c r="A4065" s="10">
        <v>227756</v>
      </c>
      <c r="B4065" s="20">
        <v>45216</v>
      </c>
      <c r="C4065" s="10" t="s">
        <v>834</v>
      </c>
      <c r="D4065" s="21">
        <v>50000</v>
      </c>
      <c r="E4065" s="10" t="s">
        <v>48</v>
      </c>
      <c r="F4065" s="10" t="s">
        <v>2317</v>
      </c>
      <c r="G4065" s="10" t="s">
        <v>12</v>
      </c>
      <c r="H4065" t="s">
        <v>17</v>
      </c>
      <c r="I4065" s="10" t="s">
        <v>14</v>
      </c>
      <c r="J4065" s="10" t="s">
        <v>811</v>
      </c>
    </row>
    <row r="4066" spans="1:10" x14ac:dyDescent="0.3">
      <c r="A4066" s="10">
        <v>227755</v>
      </c>
      <c r="B4066" s="20">
        <v>45216</v>
      </c>
      <c r="C4066" s="10" t="s">
        <v>1762</v>
      </c>
      <c r="D4066" s="21">
        <v>3000</v>
      </c>
      <c r="E4066" s="10" t="s">
        <v>10</v>
      </c>
      <c r="F4066" s="10" t="s">
        <v>2317</v>
      </c>
      <c r="G4066" s="10" t="s">
        <v>12</v>
      </c>
      <c r="H4066" t="s">
        <v>17</v>
      </c>
      <c r="I4066" s="10" t="s">
        <v>14</v>
      </c>
      <c r="J4066" s="10" t="s">
        <v>809</v>
      </c>
    </row>
    <row r="4067" spans="1:10" x14ac:dyDescent="0.3">
      <c r="A4067" s="10">
        <v>227759</v>
      </c>
      <c r="B4067" s="20">
        <v>45216</v>
      </c>
      <c r="C4067" s="10" t="s">
        <v>1708</v>
      </c>
      <c r="D4067" s="21">
        <v>2000</v>
      </c>
      <c r="E4067" s="10" t="s">
        <v>10</v>
      </c>
      <c r="F4067" s="10" t="s">
        <v>2309</v>
      </c>
      <c r="G4067" s="10" t="s">
        <v>12</v>
      </c>
      <c r="H4067" t="s">
        <v>17</v>
      </c>
      <c r="I4067" s="10" t="s">
        <v>14</v>
      </c>
      <c r="J4067" s="10" t="s">
        <v>36</v>
      </c>
    </row>
    <row r="4068" spans="1:10" x14ac:dyDescent="0.3">
      <c r="A4068" s="10">
        <v>227760</v>
      </c>
      <c r="B4068" s="20">
        <v>45216</v>
      </c>
      <c r="C4068" s="10" t="s">
        <v>1708</v>
      </c>
      <c r="D4068" s="21">
        <v>2000</v>
      </c>
      <c r="E4068" s="10" t="s">
        <v>10</v>
      </c>
      <c r="F4068" s="10" t="s">
        <v>2309</v>
      </c>
      <c r="G4068" s="10" t="s">
        <v>12</v>
      </c>
      <c r="H4068" t="s">
        <v>13</v>
      </c>
      <c r="I4068" s="10" t="s">
        <v>14</v>
      </c>
      <c r="J4068" s="10" t="s">
        <v>74</v>
      </c>
    </row>
    <row r="4069" spans="1:10" x14ac:dyDescent="0.3">
      <c r="A4069" s="10">
        <v>227754</v>
      </c>
      <c r="B4069" s="20">
        <v>45216</v>
      </c>
      <c r="C4069" s="10" t="s">
        <v>1138</v>
      </c>
      <c r="D4069" s="21">
        <v>10000</v>
      </c>
      <c r="E4069" s="10" t="s">
        <v>48</v>
      </c>
      <c r="F4069" s="10" t="s">
        <v>2318</v>
      </c>
      <c r="G4069" s="10" t="s">
        <v>12</v>
      </c>
      <c r="H4069" t="s">
        <v>17</v>
      </c>
      <c r="I4069" s="10" t="s">
        <v>14</v>
      </c>
      <c r="J4069" s="10" t="s">
        <v>1094</v>
      </c>
    </row>
    <row r="4070" spans="1:10" x14ac:dyDescent="0.3">
      <c r="A4070" s="10">
        <v>227768</v>
      </c>
      <c r="B4070" s="20">
        <v>45216</v>
      </c>
      <c r="C4070" s="10" t="s">
        <v>1613</v>
      </c>
      <c r="D4070" s="21">
        <v>1000</v>
      </c>
      <c r="E4070" s="10" t="s">
        <v>10</v>
      </c>
      <c r="F4070" s="10" t="s">
        <v>2318</v>
      </c>
      <c r="G4070" s="10" t="s">
        <v>12</v>
      </c>
      <c r="H4070" t="s">
        <v>19</v>
      </c>
      <c r="I4070" s="10" t="s">
        <v>14</v>
      </c>
      <c r="J4070" s="10" t="s">
        <v>1614</v>
      </c>
    </row>
    <row r="4071" spans="1:10" x14ac:dyDescent="0.3">
      <c r="A4071" s="10">
        <v>227769</v>
      </c>
      <c r="B4071" s="20">
        <v>45216</v>
      </c>
      <c r="C4071" s="10" t="s">
        <v>1547</v>
      </c>
      <c r="D4071" s="21">
        <v>3000</v>
      </c>
      <c r="E4071" s="10" t="s">
        <v>10</v>
      </c>
      <c r="F4071" s="10" t="s">
        <v>2307</v>
      </c>
      <c r="G4071" s="10" t="s">
        <v>88</v>
      </c>
      <c r="H4071" t="s">
        <v>17</v>
      </c>
      <c r="I4071" s="10" t="s">
        <v>14</v>
      </c>
      <c r="J4071" s="10" t="s">
        <v>184</v>
      </c>
    </row>
    <row r="4072" spans="1:10" x14ac:dyDescent="0.3">
      <c r="A4072" s="10">
        <v>227770</v>
      </c>
      <c r="B4072" s="20">
        <v>45216</v>
      </c>
      <c r="C4072" s="10" t="s">
        <v>1042</v>
      </c>
      <c r="D4072" s="21">
        <v>1500</v>
      </c>
      <c r="E4072" s="10" t="s">
        <v>10</v>
      </c>
      <c r="F4072" s="10" t="s">
        <v>2307</v>
      </c>
      <c r="G4072" s="10" t="s">
        <v>88</v>
      </c>
      <c r="H4072" t="s">
        <v>17</v>
      </c>
      <c r="I4072" s="10" t="s">
        <v>14</v>
      </c>
      <c r="J4072" s="10" t="s">
        <v>1546</v>
      </c>
    </row>
    <row r="4073" spans="1:10" x14ac:dyDescent="0.3">
      <c r="A4073" s="10">
        <v>227771</v>
      </c>
      <c r="B4073" s="20">
        <v>45216</v>
      </c>
      <c r="C4073" s="10" t="s">
        <v>1042</v>
      </c>
      <c r="D4073" s="21">
        <v>1500</v>
      </c>
      <c r="E4073" s="10" t="s">
        <v>10</v>
      </c>
      <c r="F4073" s="10" t="s">
        <v>2307</v>
      </c>
      <c r="G4073" s="10" t="s">
        <v>88</v>
      </c>
      <c r="H4073" t="s">
        <v>17</v>
      </c>
      <c r="I4073" s="10" t="s">
        <v>14</v>
      </c>
      <c r="J4073" s="10" t="s">
        <v>174</v>
      </c>
    </row>
    <row r="4074" spans="1:10" x14ac:dyDescent="0.3">
      <c r="A4074" s="10">
        <v>227762</v>
      </c>
      <c r="B4074" s="20">
        <v>45216</v>
      </c>
      <c r="C4074" s="10" t="s">
        <v>1687</v>
      </c>
      <c r="D4074" s="21">
        <v>2000</v>
      </c>
      <c r="E4074" s="10" t="s">
        <v>10</v>
      </c>
      <c r="F4074" s="10" t="s">
        <v>2311</v>
      </c>
      <c r="G4074" s="10" t="s">
        <v>12</v>
      </c>
      <c r="H4074" t="s">
        <v>13</v>
      </c>
      <c r="I4074" s="10" t="s">
        <v>14</v>
      </c>
      <c r="J4074" s="10" t="s">
        <v>503</v>
      </c>
    </row>
    <row r="4075" spans="1:10" x14ac:dyDescent="0.3">
      <c r="A4075" s="10">
        <v>227763</v>
      </c>
      <c r="B4075" s="20">
        <v>45216</v>
      </c>
      <c r="C4075" s="10" t="s">
        <v>1688</v>
      </c>
      <c r="D4075" s="21">
        <v>2000</v>
      </c>
      <c r="E4075" s="10" t="s">
        <v>10</v>
      </c>
      <c r="F4075" s="10" t="s">
        <v>2311</v>
      </c>
      <c r="G4075" s="10" t="s">
        <v>12</v>
      </c>
      <c r="H4075" t="s">
        <v>13</v>
      </c>
      <c r="I4075" s="10" t="s">
        <v>14</v>
      </c>
      <c r="J4075" s="10" t="s">
        <v>503</v>
      </c>
    </row>
    <row r="4076" spans="1:10" x14ac:dyDescent="0.3">
      <c r="A4076" s="10">
        <v>227766</v>
      </c>
      <c r="B4076" s="20">
        <v>45216</v>
      </c>
      <c r="C4076" s="10" t="s">
        <v>1684</v>
      </c>
      <c r="D4076" s="21">
        <v>3000</v>
      </c>
      <c r="E4076" s="10" t="s">
        <v>10</v>
      </c>
      <c r="F4076" s="10" t="s">
        <v>2311</v>
      </c>
      <c r="G4076" s="10" t="s">
        <v>12</v>
      </c>
      <c r="H4076" t="s">
        <v>13</v>
      </c>
      <c r="I4076" s="10" t="s">
        <v>14</v>
      </c>
      <c r="J4076" s="10" t="s">
        <v>49</v>
      </c>
    </row>
    <row r="4077" spans="1:10" x14ac:dyDescent="0.3">
      <c r="A4077" s="10">
        <v>227757</v>
      </c>
      <c r="B4077" s="20">
        <v>45216</v>
      </c>
      <c r="C4077" s="10" t="s">
        <v>329</v>
      </c>
      <c r="D4077" s="21">
        <v>2000</v>
      </c>
      <c r="E4077" s="10" t="s">
        <v>10</v>
      </c>
      <c r="F4077" s="10" t="s">
        <v>2329</v>
      </c>
      <c r="G4077" s="10" t="s">
        <v>88</v>
      </c>
      <c r="H4077" t="s">
        <v>17</v>
      </c>
      <c r="I4077" s="10" t="s">
        <v>14</v>
      </c>
      <c r="J4077" s="10" t="s">
        <v>222</v>
      </c>
    </row>
    <row r="4078" spans="1:10" x14ac:dyDescent="0.3">
      <c r="A4078" s="10">
        <v>227765</v>
      </c>
      <c r="B4078" s="20">
        <v>45216</v>
      </c>
      <c r="C4078" s="10" t="s">
        <v>1283</v>
      </c>
      <c r="D4078" s="21">
        <v>2000</v>
      </c>
      <c r="E4078" s="10" t="s">
        <v>10</v>
      </c>
      <c r="F4078" s="10" t="s">
        <v>2311</v>
      </c>
      <c r="G4078" s="10" t="s">
        <v>12</v>
      </c>
      <c r="H4078" t="s">
        <v>13</v>
      </c>
      <c r="I4078" s="10" t="s">
        <v>14</v>
      </c>
      <c r="J4078" s="10" t="s">
        <v>40</v>
      </c>
    </row>
    <row r="4079" spans="1:10" x14ac:dyDescent="0.3">
      <c r="A4079" s="10">
        <v>227777</v>
      </c>
      <c r="B4079" s="20">
        <v>45217</v>
      </c>
      <c r="C4079" s="10" t="s">
        <v>1759</v>
      </c>
      <c r="D4079" s="21">
        <v>1000</v>
      </c>
      <c r="E4079" s="10" t="s">
        <v>10</v>
      </c>
      <c r="F4079" s="10" t="s">
        <v>2317</v>
      </c>
      <c r="G4079" s="10" t="s">
        <v>12</v>
      </c>
      <c r="H4079" t="s">
        <v>19</v>
      </c>
      <c r="I4079" s="10" t="s">
        <v>14</v>
      </c>
      <c r="J4079" s="10" t="s">
        <v>1465</v>
      </c>
    </row>
    <row r="4080" spans="1:10" x14ac:dyDescent="0.3">
      <c r="A4080" s="10">
        <v>227775</v>
      </c>
      <c r="B4080" s="20">
        <v>45217</v>
      </c>
      <c r="C4080" s="10" t="s">
        <v>1680</v>
      </c>
      <c r="D4080" s="21">
        <v>43000</v>
      </c>
      <c r="E4080" s="10" t="s">
        <v>48</v>
      </c>
      <c r="F4080" s="10" t="s">
        <v>2311</v>
      </c>
      <c r="G4080" s="10" t="s">
        <v>12</v>
      </c>
      <c r="H4080" t="s">
        <v>13</v>
      </c>
      <c r="I4080" s="10" t="s">
        <v>14</v>
      </c>
      <c r="J4080" s="10" t="s">
        <v>480</v>
      </c>
    </row>
    <row r="4081" spans="1:10" x14ac:dyDescent="0.3">
      <c r="A4081" s="10">
        <v>227779</v>
      </c>
      <c r="B4081" s="20">
        <v>45217</v>
      </c>
      <c r="C4081" s="10" t="s">
        <v>1680</v>
      </c>
      <c r="D4081" s="21">
        <v>50000</v>
      </c>
      <c r="E4081" s="10" t="s">
        <v>48</v>
      </c>
      <c r="F4081" s="10" t="s">
        <v>2311</v>
      </c>
      <c r="G4081" s="10" t="s">
        <v>12</v>
      </c>
      <c r="H4081" t="s">
        <v>13</v>
      </c>
      <c r="I4081" s="10" t="s">
        <v>14</v>
      </c>
      <c r="J4081" s="10" t="s">
        <v>209</v>
      </c>
    </row>
    <row r="4082" spans="1:10" x14ac:dyDescent="0.3">
      <c r="A4082" s="10">
        <v>227776</v>
      </c>
      <c r="B4082" s="20">
        <v>45217</v>
      </c>
      <c r="C4082" s="10" t="s">
        <v>1760</v>
      </c>
      <c r="D4082" s="21">
        <v>5000</v>
      </c>
      <c r="E4082" s="10" t="s">
        <v>10</v>
      </c>
      <c r="F4082" s="10" t="s">
        <v>2317</v>
      </c>
      <c r="G4082" s="10" t="s">
        <v>12</v>
      </c>
      <c r="H4082" t="s">
        <v>13</v>
      </c>
      <c r="I4082" s="10" t="s">
        <v>14</v>
      </c>
      <c r="J4082" s="10" t="s">
        <v>814</v>
      </c>
    </row>
    <row r="4083" spans="1:10" x14ac:dyDescent="0.3">
      <c r="A4083" s="10">
        <v>227772</v>
      </c>
      <c r="B4083" s="20">
        <v>45217</v>
      </c>
      <c r="C4083" s="10" t="s">
        <v>1761</v>
      </c>
      <c r="D4083" s="21">
        <v>5000</v>
      </c>
      <c r="E4083" s="10" t="s">
        <v>10</v>
      </c>
      <c r="F4083" s="10" t="s">
        <v>2317</v>
      </c>
      <c r="G4083" s="10" t="s">
        <v>88</v>
      </c>
      <c r="H4083" t="s">
        <v>17</v>
      </c>
      <c r="I4083" s="10" t="s">
        <v>14</v>
      </c>
      <c r="J4083" s="10" t="s">
        <v>824</v>
      </c>
    </row>
    <row r="4084" spans="1:10" x14ac:dyDescent="0.3">
      <c r="A4084" s="10">
        <v>227774</v>
      </c>
      <c r="B4084" s="20">
        <v>45217</v>
      </c>
      <c r="C4084" s="10" t="s">
        <v>1760</v>
      </c>
      <c r="D4084" s="21">
        <v>5000</v>
      </c>
      <c r="E4084" s="10" t="s">
        <v>10</v>
      </c>
      <c r="F4084" s="10" t="s">
        <v>2317</v>
      </c>
      <c r="G4084" s="10" t="s">
        <v>12</v>
      </c>
      <c r="H4084" t="s">
        <v>13</v>
      </c>
      <c r="I4084" s="10" t="s">
        <v>14</v>
      </c>
      <c r="J4084" s="10" t="s">
        <v>843</v>
      </c>
    </row>
    <row r="4085" spans="1:10" x14ac:dyDescent="0.3">
      <c r="A4085" s="10">
        <v>227784</v>
      </c>
      <c r="B4085" s="20">
        <v>45217</v>
      </c>
      <c r="C4085" s="10" t="s">
        <v>454</v>
      </c>
      <c r="D4085" s="21">
        <v>34000</v>
      </c>
      <c r="E4085" s="10" t="s">
        <v>10</v>
      </c>
      <c r="F4085" s="10" t="s">
        <v>2329</v>
      </c>
      <c r="G4085" s="10" t="s">
        <v>12</v>
      </c>
      <c r="H4085" t="s">
        <v>13</v>
      </c>
      <c r="I4085" s="10" t="s">
        <v>14</v>
      </c>
      <c r="J4085" s="10" t="s">
        <v>113</v>
      </c>
    </row>
    <row r="4086" spans="1:10" x14ac:dyDescent="0.3">
      <c r="A4086" s="10">
        <v>227778</v>
      </c>
      <c r="B4086" s="20">
        <v>45217</v>
      </c>
      <c r="C4086" s="10" t="s">
        <v>1680</v>
      </c>
      <c r="D4086" s="21">
        <v>50000</v>
      </c>
      <c r="E4086" s="10" t="s">
        <v>48</v>
      </c>
      <c r="F4086" s="10" t="s">
        <v>2311</v>
      </c>
      <c r="G4086" s="10" t="s">
        <v>12</v>
      </c>
      <c r="H4086" t="s">
        <v>13</v>
      </c>
      <c r="I4086" s="10" t="s">
        <v>14</v>
      </c>
      <c r="J4086" s="10" t="s">
        <v>1663</v>
      </c>
    </row>
    <row r="4087" spans="1:10" x14ac:dyDescent="0.3">
      <c r="A4087" s="10">
        <v>227785</v>
      </c>
      <c r="B4087" s="20">
        <v>45217</v>
      </c>
      <c r="C4087" s="10" t="s">
        <v>278</v>
      </c>
      <c r="D4087" s="21">
        <v>2000</v>
      </c>
      <c r="E4087" s="10" t="s">
        <v>10</v>
      </c>
      <c r="F4087" s="10" t="s">
        <v>2318</v>
      </c>
      <c r="G4087" s="10" t="s">
        <v>12</v>
      </c>
      <c r="H4087" t="s">
        <v>17</v>
      </c>
      <c r="I4087" s="10" t="s">
        <v>14</v>
      </c>
      <c r="J4087" s="10" t="s">
        <v>177</v>
      </c>
    </row>
    <row r="4088" spans="1:10" x14ac:dyDescent="0.3">
      <c r="A4088" s="10">
        <v>227783</v>
      </c>
      <c r="B4088" s="20">
        <v>45217</v>
      </c>
      <c r="C4088" s="10" t="s">
        <v>454</v>
      </c>
      <c r="D4088" s="21">
        <v>2000</v>
      </c>
      <c r="E4088" s="10" t="s">
        <v>10</v>
      </c>
      <c r="F4088" s="10" t="s">
        <v>2329</v>
      </c>
      <c r="G4088" s="10" t="s">
        <v>12</v>
      </c>
      <c r="H4088" t="s">
        <v>17</v>
      </c>
      <c r="I4088" s="10" t="s">
        <v>14</v>
      </c>
      <c r="J4088" s="10" t="s">
        <v>585</v>
      </c>
    </row>
    <row r="4089" spans="1:10" x14ac:dyDescent="0.3">
      <c r="A4089" s="10">
        <v>227782</v>
      </c>
      <c r="B4089" s="20">
        <v>45217</v>
      </c>
      <c r="C4089" s="10" t="s">
        <v>1223</v>
      </c>
      <c r="D4089" s="21">
        <v>5000</v>
      </c>
      <c r="E4089" s="10" t="s">
        <v>48</v>
      </c>
      <c r="F4089" s="10" t="s">
        <v>2311</v>
      </c>
      <c r="G4089" s="10" t="s">
        <v>12</v>
      </c>
      <c r="H4089" t="s">
        <v>17</v>
      </c>
      <c r="I4089" s="10" t="s">
        <v>14</v>
      </c>
      <c r="J4089" s="10" t="s">
        <v>1022</v>
      </c>
    </row>
    <row r="4090" spans="1:10" x14ac:dyDescent="0.3">
      <c r="A4090" s="10">
        <v>227773</v>
      </c>
      <c r="B4090" s="20">
        <v>45217</v>
      </c>
      <c r="C4090" s="10" t="s">
        <v>1680</v>
      </c>
      <c r="D4090" s="21">
        <v>7000</v>
      </c>
      <c r="E4090" s="10" t="s">
        <v>48</v>
      </c>
      <c r="F4090" s="10" t="s">
        <v>2311</v>
      </c>
      <c r="G4090" s="10" t="s">
        <v>12</v>
      </c>
      <c r="H4090" t="s">
        <v>17</v>
      </c>
      <c r="I4090" s="10" t="s">
        <v>14</v>
      </c>
      <c r="J4090" s="10" t="s">
        <v>480</v>
      </c>
    </row>
    <row r="4091" spans="1:10" x14ac:dyDescent="0.3">
      <c r="A4091" s="10">
        <v>227781</v>
      </c>
      <c r="B4091" s="20">
        <v>45217</v>
      </c>
      <c r="C4091" s="10" t="s">
        <v>1681</v>
      </c>
      <c r="D4091" s="21">
        <v>1000</v>
      </c>
      <c r="E4091" s="10" t="s">
        <v>10</v>
      </c>
      <c r="F4091" s="10" t="s">
        <v>2311</v>
      </c>
      <c r="G4091" s="10" t="s">
        <v>12</v>
      </c>
      <c r="H4091" t="s">
        <v>13</v>
      </c>
      <c r="I4091" s="10" t="s">
        <v>14</v>
      </c>
      <c r="J4091" s="10" t="s">
        <v>40</v>
      </c>
    </row>
    <row r="4092" spans="1:10" x14ac:dyDescent="0.3">
      <c r="A4092" s="10">
        <v>227780</v>
      </c>
      <c r="B4092" s="20">
        <v>45217</v>
      </c>
      <c r="C4092" s="10" t="s">
        <v>1682</v>
      </c>
      <c r="D4092" s="21">
        <v>1500</v>
      </c>
      <c r="E4092" s="10" t="s">
        <v>10</v>
      </c>
      <c r="F4092" s="10" t="s">
        <v>2311</v>
      </c>
      <c r="G4092" s="10" t="s">
        <v>12</v>
      </c>
      <c r="H4092" t="s">
        <v>13</v>
      </c>
      <c r="I4092" s="10" t="s">
        <v>14</v>
      </c>
      <c r="J4092" s="10" t="s">
        <v>503</v>
      </c>
    </row>
    <row r="4093" spans="1:10" x14ac:dyDescent="0.3">
      <c r="A4093" s="10">
        <v>227787</v>
      </c>
      <c r="B4093" s="20">
        <v>45218</v>
      </c>
      <c r="C4093" s="10" t="s">
        <v>1454</v>
      </c>
      <c r="D4093" s="21">
        <v>5000</v>
      </c>
      <c r="E4093" s="10" t="s">
        <v>10</v>
      </c>
      <c r="F4093" s="10" t="s">
        <v>2317</v>
      </c>
      <c r="G4093" s="10" t="s">
        <v>12</v>
      </c>
      <c r="H4093" t="s">
        <v>17</v>
      </c>
      <c r="I4093" s="10" t="s">
        <v>14</v>
      </c>
      <c r="J4093" s="10" t="s">
        <v>246</v>
      </c>
    </row>
    <row r="4094" spans="1:10" x14ac:dyDescent="0.3">
      <c r="A4094" s="10">
        <v>227786</v>
      </c>
      <c r="B4094" s="20">
        <v>45218</v>
      </c>
      <c r="C4094" s="10" t="s">
        <v>1454</v>
      </c>
      <c r="D4094" s="21">
        <v>5000</v>
      </c>
      <c r="E4094" s="10" t="s">
        <v>10</v>
      </c>
      <c r="F4094" s="10" t="s">
        <v>2317</v>
      </c>
      <c r="G4094" s="10" t="s">
        <v>12</v>
      </c>
      <c r="H4094" t="s">
        <v>17</v>
      </c>
      <c r="I4094" s="10" t="s">
        <v>14</v>
      </c>
      <c r="J4094" s="10" t="s">
        <v>63</v>
      </c>
    </row>
    <row r="4095" spans="1:10" x14ac:dyDescent="0.3">
      <c r="A4095" s="10">
        <v>227797</v>
      </c>
      <c r="B4095" s="20">
        <v>45218</v>
      </c>
      <c r="C4095" s="10" t="s">
        <v>1703</v>
      </c>
      <c r="D4095" s="21">
        <v>100000</v>
      </c>
      <c r="E4095" s="10" t="s">
        <v>48</v>
      </c>
      <c r="F4095" s="10" t="s">
        <v>2309</v>
      </c>
      <c r="G4095" s="10" t="s">
        <v>12</v>
      </c>
      <c r="H4095" t="s">
        <v>17</v>
      </c>
      <c r="I4095" s="10" t="s">
        <v>14</v>
      </c>
      <c r="J4095" s="10" t="s">
        <v>409</v>
      </c>
    </row>
    <row r="4096" spans="1:10" x14ac:dyDescent="0.3">
      <c r="A4096" s="10">
        <v>227799</v>
      </c>
      <c r="B4096" s="20">
        <v>45218</v>
      </c>
      <c r="C4096" s="10" t="s">
        <v>1776</v>
      </c>
      <c r="D4096" s="21">
        <v>3000</v>
      </c>
      <c r="E4096" s="10" t="s">
        <v>10</v>
      </c>
      <c r="F4096" s="10" t="s">
        <v>2308</v>
      </c>
      <c r="G4096" s="10" t="s">
        <v>12</v>
      </c>
      <c r="H4096" t="s">
        <v>17</v>
      </c>
      <c r="I4096" s="10" t="s">
        <v>14</v>
      </c>
      <c r="J4096" s="10" t="s">
        <v>897</v>
      </c>
    </row>
    <row r="4097" spans="1:10" x14ac:dyDescent="0.3">
      <c r="A4097" s="10">
        <v>227789</v>
      </c>
      <c r="B4097" s="20">
        <v>45218</v>
      </c>
      <c r="C4097" s="10" t="s">
        <v>1454</v>
      </c>
      <c r="D4097" s="21">
        <v>5000</v>
      </c>
      <c r="E4097" s="10" t="s">
        <v>10</v>
      </c>
      <c r="F4097" s="10" t="s">
        <v>2317</v>
      </c>
      <c r="G4097" s="10" t="s">
        <v>12</v>
      </c>
      <c r="H4097" t="s">
        <v>17</v>
      </c>
      <c r="I4097" s="10" t="s">
        <v>14</v>
      </c>
      <c r="J4097" s="10" t="s">
        <v>824</v>
      </c>
    </row>
    <row r="4098" spans="1:10" x14ac:dyDescent="0.3">
      <c r="A4098" s="10">
        <v>227788</v>
      </c>
      <c r="B4098" s="20">
        <v>45218</v>
      </c>
      <c r="C4098" s="10" t="s">
        <v>1454</v>
      </c>
      <c r="D4098" s="21">
        <v>5000</v>
      </c>
      <c r="E4098" s="10" t="s">
        <v>10</v>
      </c>
      <c r="F4098" s="10" t="s">
        <v>2317</v>
      </c>
      <c r="G4098" s="10" t="s">
        <v>12</v>
      </c>
      <c r="H4098" t="s">
        <v>17</v>
      </c>
      <c r="I4098" s="10" t="s">
        <v>14</v>
      </c>
      <c r="J4098" s="10" t="s">
        <v>1445</v>
      </c>
    </row>
    <row r="4099" spans="1:10" x14ac:dyDescent="0.3">
      <c r="A4099" s="10">
        <v>227792</v>
      </c>
      <c r="B4099" s="20">
        <v>45218</v>
      </c>
      <c r="C4099" s="10" t="s">
        <v>1685</v>
      </c>
      <c r="D4099" s="21">
        <v>12000</v>
      </c>
      <c r="E4099" s="10" t="s">
        <v>48</v>
      </c>
      <c r="F4099" s="10" t="s">
        <v>2311</v>
      </c>
      <c r="G4099" s="10" t="s">
        <v>12</v>
      </c>
      <c r="H4099" t="s">
        <v>17</v>
      </c>
      <c r="I4099" s="10" t="s">
        <v>14</v>
      </c>
      <c r="J4099" s="10" t="s">
        <v>49</v>
      </c>
    </row>
    <row r="4100" spans="1:10" x14ac:dyDescent="0.3">
      <c r="A4100" s="10">
        <v>227796</v>
      </c>
      <c r="B4100" s="20">
        <v>45218</v>
      </c>
      <c r="C4100" s="10" t="s">
        <v>1611</v>
      </c>
      <c r="D4100" s="21">
        <v>33000</v>
      </c>
      <c r="E4100" s="10" t="s">
        <v>48</v>
      </c>
      <c r="F4100" s="10" t="s">
        <v>2318</v>
      </c>
      <c r="G4100" s="10" t="s">
        <v>12</v>
      </c>
      <c r="H4100" t="s">
        <v>13</v>
      </c>
      <c r="I4100" s="10" t="s">
        <v>14</v>
      </c>
      <c r="J4100" s="10" t="s">
        <v>85</v>
      </c>
    </row>
    <row r="4101" spans="1:10" x14ac:dyDescent="0.3">
      <c r="A4101" s="10">
        <v>229031</v>
      </c>
      <c r="B4101" s="20">
        <v>45218</v>
      </c>
      <c r="C4101" s="10" t="s">
        <v>1626</v>
      </c>
      <c r="D4101" s="21">
        <v>2500</v>
      </c>
      <c r="E4101" s="10" t="s">
        <v>10</v>
      </c>
      <c r="F4101" s="10" t="s">
        <v>2329</v>
      </c>
      <c r="G4101" s="10" t="s">
        <v>12</v>
      </c>
      <c r="H4101" t="s">
        <v>13</v>
      </c>
      <c r="I4101" s="10" t="s">
        <v>14</v>
      </c>
      <c r="J4101" s="10" t="s">
        <v>399</v>
      </c>
    </row>
    <row r="4102" spans="1:10" x14ac:dyDescent="0.3">
      <c r="A4102" s="10">
        <v>227794</v>
      </c>
      <c r="B4102" s="20">
        <v>45218</v>
      </c>
      <c r="C4102" s="10" t="s">
        <v>1101</v>
      </c>
      <c r="D4102" s="21">
        <v>33000</v>
      </c>
      <c r="E4102" s="10" t="s">
        <v>48</v>
      </c>
      <c r="F4102" s="10" t="s">
        <v>2318</v>
      </c>
      <c r="G4102" s="10" t="s">
        <v>12</v>
      </c>
      <c r="H4102" t="s">
        <v>13</v>
      </c>
      <c r="I4102" s="10" t="s">
        <v>14</v>
      </c>
      <c r="J4102" s="10" t="s">
        <v>24</v>
      </c>
    </row>
    <row r="4103" spans="1:10" x14ac:dyDescent="0.3">
      <c r="A4103" s="10">
        <v>227795</v>
      </c>
      <c r="B4103" s="20">
        <v>45218</v>
      </c>
      <c r="C4103" s="10" t="s">
        <v>1101</v>
      </c>
      <c r="D4103" s="21">
        <v>2000</v>
      </c>
      <c r="E4103" s="10" t="s">
        <v>48</v>
      </c>
      <c r="F4103" s="10" t="s">
        <v>2318</v>
      </c>
      <c r="G4103" s="10" t="s">
        <v>12</v>
      </c>
      <c r="H4103" t="s">
        <v>17</v>
      </c>
      <c r="I4103" s="10" t="s">
        <v>14</v>
      </c>
      <c r="J4103" s="10" t="s">
        <v>24</v>
      </c>
    </row>
    <row r="4104" spans="1:10" x14ac:dyDescent="0.3">
      <c r="A4104" s="10">
        <v>227790</v>
      </c>
      <c r="B4104" s="20">
        <v>45218</v>
      </c>
      <c r="C4104" s="10" t="s">
        <v>1683</v>
      </c>
      <c r="D4104" s="21">
        <v>3000</v>
      </c>
      <c r="E4104" s="10" t="s">
        <v>10</v>
      </c>
      <c r="F4104" s="10" t="s">
        <v>2311</v>
      </c>
      <c r="G4104" s="10" t="s">
        <v>88</v>
      </c>
      <c r="H4104" t="s">
        <v>17</v>
      </c>
      <c r="I4104" s="10" t="s">
        <v>14</v>
      </c>
      <c r="J4104" s="10" t="s">
        <v>473</v>
      </c>
    </row>
    <row r="4105" spans="1:10" x14ac:dyDescent="0.3">
      <c r="A4105" s="10">
        <v>227791</v>
      </c>
      <c r="B4105" s="20">
        <v>45218</v>
      </c>
      <c r="C4105" s="10" t="s">
        <v>1685</v>
      </c>
      <c r="D4105" s="21">
        <v>12000</v>
      </c>
      <c r="E4105" s="10" t="s">
        <v>48</v>
      </c>
      <c r="F4105" s="10" t="s">
        <v>2311</v>
      </c>
      <c r="G4105" s="10" t="s">
        <v>12</v>
      </c>
      <c r="H4105" t="s">
        <v>17</v>
      </c>
      <c r="I4105" s="10" t="s">
        <v>14</v>
      </c>
      <c r="J4105" s="10" t="s">
        <v>473</v>
      </c>
    </row>
    <row r="4106" spans="1:10" x14ac:dyDescent="0.3">
      <c r="A4106" s="10">
        <v>227793</v>
      </c>
      <c r="B4106" s="20">
        <v>45218</v>
      </c>
      <c r="C4106" s="10" t="s">
        <v>1627</v>
      </c>
      <c r="D4106" s="21">
        <v>2000</v>
      </c>
      <c r="E4106" s="10" t="s">
        <v>10</v>
      </c>
      <c r="F4106" s="10" t="s">
        <v>2329</v>
      </c>
      <c r="G4106" s="10" t="s">
        <v>88</v>
      </c>
      <c r="H4106" t="s">
        <v>17</v>
      </c>
      <c r="I4106" s="10" t="s">
        <v>14</v>
      </c>
      <c r="J4106" s="10" t="s">
        <v>246</v>
      </c>
    </row>
    <row r="4107" spans="1:10" x14ac:dyDescent="0.3">
      <c r="A4107" s="10">
        <v>227798</v>
      </c>
      <c r="B4107" s="20">
        <v>45218</v>
      </c>
      <c r="C4107" s="10" t="s">
        <v>1628</v>
      </c>
      <c r="D4107" s="21">
        <v>11000</v>
      </c>
      <c r="E4107" s="10" t="s">
        <v>48</v>
      </c>
      <c r="F4107" s="10" t="s">
        <v>2329</v>
      </c>
      <c r="G4107" s="10" t="s">
        <v>12</v>
      </c>
      <c r="H4107" t="s">
        <v>13</v>
      </c>
      <c r="I4107" s="10" t="s">
        <v>14</v>
      </c>
      <c r="J4107" s="10" t="s">
        <v>246</v>
      </c>
    </row>
    <row r="4108" spans="1:10" x14ac:dyDescent="0.3">
      <c r="A4108" s="10">
        <v>227803</v>
      </c>
      <c r="B4108" s="20">
        <v>45219</v>
      </c>
      <c r="C4108" s="10" t="s">
        <v>1709</v>
      </c>
      <c r="D4108" s="21">
        <v>2500</v>
      </c>
      <c r="E4108" s="10" t="s">
        <v>10</v>
      </c>
      <c r="F4108" s="10" t="s">
        <v>2309</v>
      </c>
      <c r="G4108" s="10" t="s">
        <v>12</v>
      </c>
      <c r="H4108" t="s">
        <v>17</v>
      </c>
      <c r="I4108" s="10" t="s">
        <v>14</v>
      </c>
      <c r="J4108" s="10" t="s">
        <v>409</v>
      </c>
    </row>
    <row r="4109" spans="1:10" x14ac:dyDescent="0.3">
      <c r="A4109" s="10">
        <v>227806</v>
      </c>
      <c r="B4109" s="20">
        <v>45219</v>
      </c>
      <c r="C4109" s="10" t="s">
        <v>1686</v>
      </c>
      <c r="D4109" s="21">
        <v>2500</v>
      </c>
      <c r="E4109" s="10" t="s">
        <v>10</v>
      </c>
      <c r="F4109" s="10" t="s">
        <v>2311</v>
      </c>
      <c r="G4109" s="10" t="s">
        <v>88</v>
      </c>
      <c r="H4109" t="s">
        <v>17</v>
      </c>
      <c r="I4109" s="10" t="s">
        <v>14</v>
      </c>
      <c r="J4109" s="10" t="s">
        <v>40</v>
      </c>
    </row>
    <row r="4110" spans="1:10" x14ac:dyDescent="0.3">
      <c r="A4110" s="10">
        <v>227805</v>
      </c>
      <c r="B4110" s="20">
        <v>45219</v>
      </c>
      <c r="C4110" s="10" t="s">
        <v>1686</v>
      </c>
      <c r="D4110" s="21">
        <v>2500</v>
      </c>
      <c r="E4110" s="10" t="s">
        <v>10</v>
      </c>
      <c r="F4110" s="10" t="s">
        <v>2311</v>
      </c>
      <c r="G4110" s="10" t="s">
        <v>88</v>
      </c>
      <c r="H4110" t="s">
        <v>17</v>
      </c>
      <c r="I4110" s="10" t="s">
        <v>14</v>
      </c>
      <c r="J4110" s="10" t="s">
        <v>209</v>
      </c>
    </row>
    <row r="4111" spans="1:10" x14ac:dyDescent="0.3">
      <c r="A4111" s="10">
        <v>227800</v>
      </c>
      <c r="B4111" s="20">
        <v>45219</v>
      </c>
      <c r="C4111" s="10" t="s">
        <v>1064</v>
      </c>
      <c r="D4111" s="21">
        <v>100000</v>
      </c>
      <c r="E4111" s="10" t="s">
        <v>48</v>
      </c>
      <c r="F4111" s="10" t="s">
        <v>2317</v>
      </c>
      <c r="G4111" s="10" t="s">
        <v>12</v>
      </c>
      <c r="H4111" t="s">
        <v>17</v>
      </c>
      <c r="I4111" s="10" t="s">
        <v>14</v>
      </c>
      <c r="J4111" s="10" t="s">
        <v>824</v>
      </c>
    </row>
    <row r="4112" spans="1:10" x14ac:dyDescent="0.3">
      <c r="A4112" s="10">
        <v>227802</v>
      </c>
      <c r="B4112" s="20">
        <v>45219</v>
      </c>
      <c r="C4112" s="10" t="s">
        <v>1709</v>
      </c>
      <c r="D4112" s="21">
        <v>2500</v>
      </c>
      <c r="E4112" s="10" t="s">
        <v>10</v>
      </c>
      <c r="F4112" s="10" t="s">
        <v>2309</v>
      </c>
      <c r="G4112" s="10" t="s">
        <v>12</v>
      </c>
      <c r="H4112" t="s">
        <v>17</v>
      </c>
      <c r="I4112" s="10" t="s">
        <v>14</v>
      </c>
      <c r="J4112" s="10" t="s">
        <v>626</v>
      </c>
    </row>
    <row r="4113" spans="1:10" x14ac:dyDescent="0.3">
      <c r="A4113" s="10">
        <v>227801</v>
      </c>
      <c r="B4113" s="20">
        <v>45219</v>
      </c>
      <c r="C4113" s="10" t="s">
        <v>1710</v>
      </c>
      <c r="D4113" s="21">
        <v>3000</v>
      </c>
      <c r="E4113" s="10" t="s">
        <v>10</v>
      </c>
      <c r="F4113" s="10" t="s">
        <v>2309</v>
      </c>
      <c r="G4113" s="10" t="s">
        <v>12</v>
      </c>
      <c r="H4113" t="s">
        <v>17</v>
      </c>
      <c r="I4113" s="10" t="s">
        <v>14</v>
      </c>
      <c r="J4113" s="10" t="s">
        <v>972</v>
      </c>
    </row>
    <row r="4114" spans="1:10" x14ac:dyDescent="0.3">
      <c r="A4114" s="10">
        <v>227813</v>
      </c>
      <c r="B4114" s="20">
        <v>45219</v>
      </c>
      <c r="C4114" s="10" t="s">
        <v>1676</v>
      </c>
      <c r="D4114" s="21">
        <v>10000</v>
      </c>
      <c r="E4114" s="10" t="s">
        <v>10</v>
      </c>
      <c r="F4114" s="10" t="s">
        <v>2311</v>
      </c>
      <c r="G4114" s="10" t="s">
        <v>12</v>
      </c>
      <c r="H4114" t="s">
        <v>17</v>
      </c>
      <c r="I4114" s="10" t="s">
        <v>14</v>
      </c>
      <c r="J4114" s="10" t="s">
        <v>503</v>
      </c>
    </row>
    <row r="4115" spans="1:10" x14ac:dyDescent="0.3">
      <c r="A4115" s="10">
        <v>227807</v>
      </c>
      <c r="B4115" s="20">
        <v>45219</v>
      </c>
      <c r="C4115" s="10" t="s">
        <v>1610</v>
      </c>
      <c r="D4115" s="21">
        <v>2000</v>
      </c>
      <c r="E4115" s="10" t="s">
        <v>10</v>
      </c>
      <c r="F4115" s="10" t="s">
        <v>2318</v>
      </c>
      <c r="G4115" s="10" t="s">
        <v>88</v>
      </c>
      <c r="H4115" t="s">
        <v>17</v>
      </c>
      <c r="I4115" s="10" t="s">
        <v>14</v>
      </c>
      <c r="J4115" s="10" t="s">
        <v>85</v>
      </c>
    </row>
    <row r="4116" spans="1:10" x14ac:dyDescent="0.3">
      <c r="A4116" s="10">
        <v>227810</v>
      </c>
      <c r="B4116" s="20">
        <v>45219</v>
      </c>
      <c r="C4116" s="10" t="s">
        <v>325</v>
      </c>
      <c r="D4116" s="21">
        <v>2000</v>
      </c>
      <c r="E4116" s="10" t="s">
        <v>10</v>
      </c>
      <c r="F4116" s="10" t="s">
        <v>2318</v>
      </c>
      <c r="G4116" s="10" t="s">
        <v>12</v>
      </c>
      <c r="H4116" t="s">
        <v>17</v>
      </c>
      <c r="I4116" s="10" t="s">
        <v>14</v>
      </c>
      <c r="J4116" s="10" t="s">
        <v>306</v>
      </c>
    </row>
    <row r="4117" spans="1:10" x14ac:dyDescent="0.3">
      <c r="A4117" s="10">
        <v>227809</v>
      </c>
      <c r="B4117" s="20">
        <v>45219</v>
      </c>
      <c r="C4117" s="10" t="s">
        <v>1610</v>
      </c>
      <c r="D4117" s="21">
        <v>2000</v>
      </c>
      <c r="E4117" s="10" t="s">
        <v>10</v>
      </c>
      <c r="F4117" s="10" t="s">
        <v>2318</v>
      </c>
      <c r="G4117" s="10" t="s">
        <v>88</v>
      </c>
      <c r="H4117" t="s">
        <v>17</v>
      </c>
      <c r="I4117" s="10" t="s">
        <v>14</v>
      </c>
      <c r="J4117" s="10" t="s">
        <v>177</v>
      </c>
    </row>
    <row r="4118" spans="1:10" x14ac:dyDescent="0.3">
      <c r="A4118" s="10">
        <v>227808</v>
      </c>
      <c r="B4118" s="20">
        <v>45219</v>
      </c>
      <c r="C4118" s="10" t="s">
        <v>1610</v>
      </c>
      <c r="D4118" s="21">
        <v>2000</v>
      </c>
      <c r="E4118" s="10" t="s">
        <v>10</v>
      </c>
      <c r="F4118" s="10" t="s">
        <v>2318</v>
      </c>
      <c r="G4118" s="10" t="s">
        <v>88</v>
      </c>
      <c r="H4118" t="s">
        <v>17</v>
      </c>
      <c r="I4118" s="10" t="s">
        <v>14</v>
      </c>
      <c r="J4118" s="10" t="s">
        <v>270</v>
      </c>
    </row>
    <row r="4119" spans="1:10" x14ac:dyDescent="0.3">
      <c r="A4119" s="10">
        <v>227811</v>
      </c>
      <c r="B4119" s="20">
        <v>45219</v>
      </c>
      <c r="C4119" s="10" t="s">
        <v>1676</v>
      </c>
      <c r="D4119" s="21">
        <v>5000</v>
      </c>
      <c r="E4119" s="10" t="s">
        <v>10</v>
      </c>
      <c r="F4119" s="10" t="s">
        <v>2311</v>
      </c>
      <c r="G4119" s="10" t="s">
        <v>12</v>
      </c>
      <c r="H4119" t="s">
        <v>17</v>
      </c>
      <c r="I4119" s="10" t="s">
        <v>14</v>
      </c>
      <c r="J4119" s="10" t="s">
        <v>1677</v>
      </c>
    </row>
    <row r="4120" spans="1:10" x14ac:dyDescent="0.3">
      <c r="A4120" s="10">
        <v>227812</v>
      </c>
      <c r="B4120" s="20">
        <v>45219</v>
      </c>
      <c r="C4120" s="10" t="s">
        <v>1676</v>
      </c>
      <c r="D4120" s="21">
        <v>10000</v>
      </c>
      <c r="E4120" s="10" t="s">
        <v>10</v>
      </c>
      <c r="F4120" s="10" t="s">
        <v>2311</v>
      </c>
      <c r="G4120" s="10" t="s">
        <v>12</v>
      </c>
      <c r="H4120" t="s">
        <v>17</v>
      </c>
      <c r="I4120" s="10" t="s">
        <v>14</v>
      </c>
      <c r="J4120" s="10" t="s">
        <v>473</v>
      </c>
    </row>
    <row r="4121" spans="1:10" x14ac:dyDescent="0.3">
      <c r="A4121" s="10">
        <v>227814</v>
      </c>
      <c r="B4121" s="20">
        <v>45219</v>
      </c>
      <c r="C4121" s="10" t="s">
        <v>1612</v>
      </c>
      <c r="D4121" s="21">
        <v>2000</v>
      </c>
      <c r="E4121" s="10" t="s">
        <v>10</v>
      </c>
      <c r="F4121" s="10" t="s">
        <v>2318</v>
      </c>
      <c r="G4121" s="10" t="s">
        <v>12</v>
      </c>
      <c r="H4121" t="s">
        <v>17</v>
      </c>
      <c r="I4121" s="10" t="s">
        <v>14</v>
      </c>
      <c r="J4121" s="10" t="s">
        <v>177</v>
      </c>
    </row>
    <row r="4122" spans="1:10" x14ac:dyDescent="0.3">
      <c r="A4122" s="10">
        <v>227804</v>
      </c>
      <c r="B4122" s="20">
        <v>45219</v>
      </c>
      <c r="C4122" s="10" t="s">
        <v>687</v>
      </c>
      <c r="D4122" s="21">
        <v>2000</v>
      </c>
      <c r="E4122" s="10" t="s">
        <v>10</v>
      </c>
      <c r="F4122" s="10" t="s">
        <v>2329</v>
      </c>
      <c r="G4122" s="10" t="s">
        <v>12</v>
      </c>
      <c r="H4122" t="s">
        <v>17</v>
      </c>
      <c r="I4122" s="10" t="s">
        <v>14</v>
      </c>
      <c r="J4122" s="10" t="s">
        <v>395</v>
      </c>
    </row>
    <row r="4123" spans="1:10" x14ac:dyDescent="0.3">
      <c r="A4123" s="10">
        <v>227835</v>
      </c>
      <c r="B4123" s="20">
        <v>45220</v>
      </c>
      <c r="C4123" s="10" t="s">
        <v>1220</v>
      </c>
      <c r="D4123" s="21">
        <v>7000</v>
      </c>
      <c r="E4123" s="10" t="s">
        <v>48</v>
      </c>
      <c r="F4123" s="10" t="s">
        <v>2311</v>
      </c>
      <c r="G4123" s="10" t="s">
        <v>12</v>
      </c>
      <c r="H4123" t="s">
        <v>13</v>
      </c>
      <c r="I4123" s="10" t="s">
        <v>14</v>
      </c>
      <c r="J4123" s="10" t="s">
        <v>40</v>
      </c>
    </row>
    <row r="4124" spans="1:10" x14ac:dyDescent="0.3">
      <c r="A4124" s="10">
        <v>227834</v>
      </c>
      <c r="B4124" s="20">
        <v>45220</v>
      </c>
      <c r="C4124" s="10" t="s">
        <v>1220</v>
      </c>
      <c r="D4124" s="21">
        <v>3000</v>
      </c>
      <c r="E4124" s="10" t="s">
        <v>48</v>
      </c>
      <c r="F4124" s="10" t="s">
        <v>2311</v>
      </c>
      <c r="G4124" s="10" t="s">
        <v>12</v>
      </c>
      <c r="H4124" t="s">
        <v>17</v>
      </c>
      <c r="I4124" s="10" t="s">
        <v>14</v>
      </c>
      <c r="J4124" s="10" t="s">
        <v>40</v>
      </c>
    </row>
    <row r="4125" spans="1:10" x14ac:dyDescent="0.3">
      <c r="A4125" s="10">
        <v>227816</v>
      </c>
      <c r="B4125" s="20">
        <v>45220</v>
      </c>
      <c r="C4125" s="10" t="s">
        <v>500</v>
      </c>
      <c r="D4125" s="21">
        <v>5000</v>
      </c>
      <c r="E4125" s="10" t="s">
        <v>10</v>
      </c>
      <c r="F4125" s="10" t="s">
        <v>2311</v>
      </c>
      <c r="G4125" s="10" t="s">
        <v>12</v>
      </c>
      <c r="H4125" t="s">
        <v>17</v>
      </c>
      <c r="I4125" s="10" t="s">
        <v>14</v>
      </c>
      <c r="J4125" s="10" t="s">
        <v>49</v>
      </c>
    </row>
    <row r="4126" spans="1:10" x14ac:dyDescent="0.3">
      <c r="A4126" s="10">
        <v>227843</v>
      </c>
      <c r="B4126" s="20">
        <v>45220</v>
      </c>
      <c r="C4126" s="10" t="s">
        <v>479</v>
      </c>
      <c r="D4126" s="21">
        <v>50000</v>
      </c>
      <c r="E4126" s="10" t="s">
        <v>48</v>
      </c>
      <c r="F4126" s="10" t="s">
        <v>2311</v>
      </c>
      <c r="G4126" s="10" t="s">
        <v>12</v>
      </c>
      <c r="H4126" t="s">
        <v>13</v>
      </c>
      <c r="I4126" s="10" t="s">
        <v>14</v>
      </c>
      <c r="J4126" s="10" t="s">
        <v>49</v>
      </c>
    </row>
    <row r="4127" spans="1:10" x14ac:dyDescent="0.3">
      <c r="A4127" s="10">
        <v>227836</v>
      </c>
      <c r="B4127" s="20">
        <v>45220</v>
      </c>
      <c r="C4127" s="10" t="s">
        <v>1215</v>
      </c>
      <c r="D4127" s="21">
        <v>35000</v>
      </c>
      <c r="E4127" s="10" t="s">
        <v>48</v>
      </c>
      <c r="F4127" s="10" t="s">
        <v>2311</v>
      </c>
      <c r="G4127" s="10" t="s">
        <v>12</v>
      </c>
      <c r="H4127" t="s">
        <v>13</v>
      </c>
      <c r="I4127" s="10" t="s">
        <v>14</v>
      </c>
      <c r="J4127" s="10" t="s">
        <v>40</v>
      </c>
    </row>
    <row r="4128" spans="1:10" x14ac:dyDescent="0.3">
      <c r="A4128" s="10">
        <v>227820</v>
      </c>
      <c r="B4128" s="20">
        <v>45220</v>
      </c>
      <c r="C4128" s="10" t="s">
        <v>1630</v>
      </c>
      <c r="D4128" s="21">
        <v>2500</v>
      </c>
      <c r="E4128" s="10" t="s">
        <v>10</v>
      </c>
      <c r="F4128" s="10" t="s">
        <v>2329</v>
      </c>
      <c r="G4128" s="10" t="s">
        <v>12</v>
      </c>
      <c r="H4128" t="s">
        <v>17</v>
      </c>
      <c r="I4128" s="10" t="s">
        <v>14</v>
      </c>
      <c r="J4128" s="10" t="s">
        <v>40</v>
      </c>
    </row>
    <row r="4129" spans="1:10" x14ac:dyDescent="0.3">
      <c r="A4129" s="10">
        <v>227833</v>
      </c>
      <c r="B4129" s="20">
        <v>45220</v>
      </c>
      <c r="C4129" s="10" t="s">
        <v>1678</v>
      </c>
      <c r="D4129" s="21">
        <v>500</v>
      </c>
      <c r="E4129" s="10" t="s">
        <v>10</v>
      </c>
      <c r="F4129" s="10" t="s">
        <v>2311</v>
      </c>
      <c r="G4129" s="10" t="s">
        <v>12</v>
      </c>
      <c r="H4129" t="s">
        <v>17</v>
      </c>
      <c r="I4129" s="10" t="s">
        <v>14</v>
      </c>
      <c r="J4129" s="10" t="s">
        <v>585</v>
      </c>
    </row>
    <row r="4130" spans="1:10" x14ac:dyDescent="0.3">
      <c r="A4130" s="10">
        <v>227837</v>
      </c>
      <c r="B4130" s="20">
        <v>45220</v>
      </c>
      <c r="C4130" s="10" t="s">
        <v>1215</v>
      </c>
      <c r="D4130" s="21">
        <v>35000</v>
      </c>
      <c r="E4130" s="10" t="s">
        <v>48</v>
      </c>
      <c r="F4130" s="10" t="s">
        <v>2311</v>
      </c>
      <c r="G4130" s="10" t="s">
        <v>12</v>
      </c>
      <c r="H4130" t="s">
        <v>13</v>
      </c>
      <c r="I4130" s="10" t="s">
        <v>14</v>
      </c>
      <c r="J4130" s="10" t="s">
        <v>503</v>
      </c>
    </row>
    <row r="4131" spans="1:10" x14ac:dyDescent="0.3">
      <c r="A4131" s="10">
        <v>227818</v>
      </c>
      <c r="B4131" s="20">
        <v>45220</v>
      </c>
      <c r="C4131" s="10" t="s">
        <v>613</v>
      </c>
      <c r="D4131" s="21">
        <v>1000</v>
      </c>
      <c r="E4131" s="10" t="s">
        <v>10</v>
      </c>
      <c r="F4131" s="10" t="s">
        <v>2309</v>
      </c>
      <c r="G4131" s="10" t="s">
        <v>12</v>
      </c>
      <c r="H4131" t="s">
        <v>17</v>
      </c>
      <c r="I4131" s="10" t="s">
        <v>14</v>
      </c>
      <c r="J4131" s="10" t="s">
        <v>84</v>
      </c>
    </row>
    <row r="4132" spans="1:10" x14ac:dyDescent="0.3">
      <c r="A4132" s="10">
        <v>227847</v>
      </c>
      <c r="B4132" s="20">
        <v>45220</v>
      </c>
      <c r="C4132" s="10" t="s">
        <v>1679</v>
      </c>
      <c r="D4132" s="21">
        <v>5000</v>
      </c>
      <c r="E4132" s="10" t="s">
        <v>10</v>
      </c>
      <c r="F4132" s="10" t="s">
        <v>2311</v>
      </c>
      <c r="G4132" s="10" t="s">
        <v>12</v>
      </c>
      <c r="H4132" t="s">
        <v>19</v>
      </c>
      <c r="I4132" s="10" t="s">
        <v>14</v>
      </c>
      <c r="J4132" s="10" t="s">
        <v>585</v>
      </c>
    </row>
    <row r="4133" spans="1:10" x14ac:dyDescent="0.3">
      <c r="A4133" s="10">
        <v>227846</v>
      </c>
      <c r="B4133" s="20">
        <v>45220</v>
      </c>
      <c r="C4133" s="10" t="s">
        <v>1713</v>
      </c>
      <c r="D4133" s="21">
        <v>15000</v>
      </c>
      <c r="E4133" s="10" t="s">
        <v>10</v>
      </c>
      <c r="F4133" s="10" t="s">
        <v>2309</v>
      </c>
      <c r="G4133" s="10" t="s">
        <v>88</v>
      </c>
      <c r="H4133" t="s">
        <v>17</v>
      </c>
      <c r="I4133" s="10" t="s">
        <v>14</v>
      </c>
      <c r="J4133" s="10" t="s">
        <v>1712</v>
      </c>
    </row>
    <row r="4134" spans="1:10" x14ac:dyDescent="0.3">
      <c r="A4134" s="10">
        <v>227845</v>
      </c>
      <c r="B4134" s="20">
        <v>45220</v>
      </c>
      <c r="C4134" s="10" t="s">
        <v>1711</v>
      </c>
      <c r="D4134" s="21">
        <v>15000</v>
      </c>
      <c r="E4134" s="10" t="s">
        <v>10</v>
      </c>
      <c r="F4134" s="10" t="s">
        <v>2309</v>
      </c>
      <c r="G4134" s="10" t="s">
        <v>88</v>
      </c>
      <c r="H4134" t="s">
        <v>17</v>
      </c>
      <c r="I4134" s="10" t="s">
        <v>14</v>
      </c>
      <c r="J4134" s="10" t="s">
        <v>1712</v>
      </c>
    </row>
    <row r="4135" spans="1:10" x14ac:dyDescent="0.3">
      <c r="A4135" s="10">
        <v>227817</v>
      </c>
      <c r="B4135" s="20">
        <v>45220</v>
      </c>
      <c r="C4135" s="10" t="s">
        <v>502</v>
      </c>
      <c r="D4135" s="21">
        <v>5000</v>
      </c>
      <c r="E4135" s="10" t="s">
        <v>10</v>
      </c>
      <c r="F4135" s="10" t="s">
        <v>2311</v>
      </c>
      <c r="G4135" s="10" t="s">
        <v>12</v>
      </c>
      <c r="H4135" t="s">
        <v>17</v>
      </c>
      <c r="I4135" s="10" t="s">
        <v>14</v>
      </c>
      <c r="J4135" s="10" t="s">
        <v>1677</v>
      </c>
    </row>
    <row r="4136" spans="1:10" x14ac:dyDescent="0.3">
      <c r="A4136" s="10">
        <v>227848</v>
      </c>
      <c r="B4136" s="20">
        <v>45220</v>
      </c>
      <c r="C4136" s="10" t="s">
        <v>1679</v>
      </c>
      <c r="D4136" s="21">
        <v>5000</v>
      </c>
      <c r="E4136" s="10" t="s">
        <v>10</v>
      </c>
      <c r="F4136" s="10" t="s">
        <v>2311</v>
      </c>
      <c r="G4136" s="10" t="s">
        <v>12</v>
      </c>
      <c r="H4136" t="s">
        <v>13</v>
      </c>
      <c r="I4136" s="10" t="s">
        <v>14</v>
      </c>
      <c r="J4136" s="10" t="s">
        <v>209</v>
      </c>
    </row>
    <row r="4137" spans="1:10" x14ac:dyDescent="0.3">
      <c r="A4137" s="10">
        <v>227841</v>
      </c>
      <c r="B4137" s="20">
        <v>45220</v>
      </c>
      <c r="C4137" s="10" t="s">
        <v>479</v>
      </c>
      <c r="D4137" s="21">
        <v>50000</v>
      </c>
      <c r="E4137" s="10" t="s">
        <v>48</v>
      </c>
      <c r="F4137" s="10" t="s">
        <v>2311</v>
      </c>
      <c r="G4137" s="10" t="s">
        <v>12</v>
      </c>
      <c r="H4137" t="s">
        <v>13</v>
      </c>
      <c r="I4137" s="10" t="s">
        <v>14</v>
      </c>
      <c r="J4137" s="10" t="s">
        <v>480</v>
      </c>
    </row>
    <row r="4138" spans="1:10" x14ac:dyDescent="0.3">
      <c r="A4138" s="10">
        <v>227840</v>
      </c>
      <c r="B4138" s="20">
        <v>45220</v>
      </c>
      <c r="C4138" s="10" t="s">
        <v>479</v>
      </c>
      <c r="D4138" s="21">
        <v>100000</v>
      </c>
      <c r="E4138" s="10" t="s">
        <v>48</v>
      </c>
      <c r="F4138" s="10" t="s">
        <v>2311</v>
      </c>
      <c r="G4138" s="10" t="s">
        <v>12</v>
      </c>
      <c r="H4138" t="s">
        <v>13</v>
      </c>
      <c r="I4138" s="10" t="s">
        <v>14</v>
      </c>
      <c r="J4138" s="10" t="s">
        <v>503</v>
      </c>
    </row>
    <row r="4139" spans="1:10" x14ac:dyDescent="0.3">
      <c r="A4139" s="10">
        <v>227819</v>
      </c>
      <c r="B4139" s="20">
        <v>45220</v>
      </c>
      <c r="C4139" s="10" t="s">
        <v>1630</v>
      </c>
      <c r="D4139" s="21">
        <v>2500</v>
      </c>
      <c r="E4139" s="10" t="s">
        <v>10</v>
      </c>
      <c r="F4139" s="10" t="s">
        <v>2329</v>
      </c>
      <c r="G4139" s="10" t="s">
        <v>12</v>
      </c>
      <c r="H4139" t="s">
        <v>17</v>
      </c>
      <c r="I4139" s="10" t="s">
        <v>14</v>
      </c>
      <c r="J4139" s="10" t="s">
        <v>1624</v>
      </c>
    </row>
    <row r="4140" spans="1:10" x14ac:dyDescent="0.3">
      <c r="A4140" s="10">
        <v>227829</v>
      </c>
      <c r="B4140" s="20">
        <v>45220</v>
      </c>
      <c r="C4140" s="10" t="s">
        <v>1552</v>
      </c>
      <c r="D4140" s="21">
        <v>1000</v>
      </c>
      <c r="E4140" s="10" t="s">
        <v>10</v>
      </c>
      <c r="F4140" s="10" t="s">
        <v>2307</v>
      </c>
      <c r="G4140" s="10" t="s">
        <v>12</v>
      </c>
      <c r="H4140" t="s">
        <v>17</v>
      </c>
      <c r="I4140" s="10" t="s">
        <v>14</v>
      </c>
      <c r="J4140" s="10" t="s">
        <v>1553</v>
      </c>
    </row>
    <row r="4141" spans="1:10" x14ac:dyDescent="0.3">
      <c r="A4141" s="10">
        <v>227828</v>
      </c>
      <c r="B4141" s="20">
        <v>45220</v>
      </c>
      <c r="C4141" s="10" t="s">
        <v>1552</v>
      </c>
      <c r="D4141" s="21">
        <v>1000</v>
      </c>
      <c r="E4141" s="10" t="s">
        <v>10</v>
      </c>
      <c r="F4141" s="10" t="s">
        <v>2307</v>
      </c>
      <c r="G4141" s="10" t="s">
        <v>12</v>
      </c>
      <c r="H4141" t="s">
        <v>17</v>
      </c>
      <c r="I4141" s="10" t="s">
        <v>14</v>
      </c>
      <c r="J4141" s="10" t="s">
        <v>101</v>
      </c>
    </row>
    <row r="4142" spans="1:10" x14ac:dyDescent="0.3">
      <c r="A4142" s="10">
        <v>227824</v>
      </c>
      <c r="B4142" s="20">
        <v>45220</v>
      </c>
      <c r="C4142" s="10" t="s">
        <v>25</v>
      </c>
      <c r="D4142" s="21">
        <v>10000</v>
      </c>
      <c r="E4142" s="10" t="s">
        <v>10</v>
      </c>
      <c r="F4142" s="10" t="s">
        <v>2307</v>
      </c>
      <c r="G4142" s="10" t="s">
        <v>12</v>
      </c>
      <c r="H4142" t="s">
        <v>17</v>
      </c>
      <c r="I4142" s="10" t="s">
        <v>14</v>
      </c>
      <c r="J4142" s="10" t="s">
        <v>971</v>
      </c>
    </row>
    <row r="4143" spans="1:10" x14ac:dyDescent="0.3">
      <c r="A4143" s="10">
        <v>227823</v>
      </c>
      <c r="B4143" s="20">
        <v>45220</v>
      </c>
      <c r="C4143" s="10" t="s">
        <v>25</v>
      </c>
      <c r="D4143" s="21">
        <v>10000</v>
      </c>
      <c r="E4143" s="10" t="s">
        <v>10</v>
      </c>
      <c r="F4143" s="10" t="s">
        <v>2307</v>
      </c>
      <c r="G4143" s="10" t="s">
        <v>12</v>
      </c>
      <c r="H4143" t="s">
        <v>17</v>
      </c>
      <c r="I4143" s="10" t="s">
        <v>14</v>
      </c>
      <c r="J4143" s="10" t="s">
        <v>101</v>
      </c>
    </row>
    <row r="4144" spans="1:10" x14ac:dyDescent="0.3">
      <c r="A4144" s="10">
        <v>227825</v>
      </c>
      <c r="B4144" s="20">
        <v>45220</v>
      </c>
      <c r="C4144" s="10" t="s">
        <v>25</v>
      </c>
      <c r="D4144" s="21">
        <v>10000</v>
      </c>
      <c r="E4144" s="10" t="s">
        <v>10</v>
      </c>
      <c r="F4144" s="10" t="s">
        <v>2307</v>
      </c>
      <c r="G4144" s="10" t="s">
        <v>12</v>
      </c>
      <c r="H4144" t="s">
        <v>17</v>
      </c>
      <c r="I4144" s="10" t="s">
        <v>14</v>
      </c>
      <c r="J4144" s="10" t="s">
        <v>1551</v>
      </c>
    </row>
    <row r="4145" spans="1:10" x14ac:dyDescent="0.3">
      <c r="A4145" s="10">
        <v>227826</v>
      </c>
      <c r="B4145" s="20">
        <v>45220</v>
      </c>
      <c r="C4145" s="10" t="s">
        <v>25</v>
      </c>
      <c r="D4145" s="21">
        <v>5000</v>
      </c>
      <c r="E4145" s="10" t="s">
        <v>10</v>
      </c>
      <c r="F4145" s="10" t="s">
        <v>2307</v>
      </c>
      <c r="G4145" s="10" t="s">
        <v>12</v>
      </c>
      <c r="H4145" t="s">
        <v>17</v>
      </c>
      <c r="I4145" s="10" t="s">
        <v>14</v>
      </c>
      <c r="J4145" s="10" t="s">
        <v>85</v>
      </c>
    </row>
    <row r="4146" spans="1:10" x14ac:dyDescent="0.3">
      <c r="A4146" s="10">
        <v>227849</v>
      </c>
      <c r="B4146" s="20">
        <v>45220</v>
      </c>
      <c r="C4146" s="10" t="s">
        <v>1548</v>
      </c>
      <c r="D4146" s="21">
        <v>5000</v>
      </c>
      <c r="E4146" s="10" t="s">
        <v>10</v>
      </c>
      <c r="F4146" s="10" t="s">
        <v>2307</v>
      </c>
      <c r="G4146" s="10" t="s">
        <v>12</v>
      </c>
      <c r="H4146" t="s">
        <v>17</v>
      </c>
      <c r="I4146" s="10" t="s">
        <v>14</v>
      </c>
      <c r="J4146" s="10" t="s">
        <v>1549</v>
      </c>
    </row>
    <row r="4147" spans="1:10" x14ac:dyDescent="0.3">
      <c r="A4147" s="10">
        <v>227822</v>
      </c>
      <c r="B4147" s="20">
        <v>45220</v>
      </c>
      <c r="C4147" s="10" t="s">
        <v>25</v>
      </c>
      <c r="D4147" s="21">
        <v>10000</v>
      </c>
      <c r="E4147" s="10" t="s">
        <v>10</v>
      </c>
      <c r="F4147" s="10" t="s">
        <v>2307</v>
      </c>
      <c r="G4147" s="10" t="s">
        <v>12</v>
      </c>
      <c r="H4147" t="s">
        <v>17</v>
      </c>
      <c r="I4147" s="10" t="s">
        <v>14</v>
      </c>
      <c r="J4147" s="10" t="s">
        <v>1550</v>
      </c>
    </row>
    <row r="4148" spans="1:10" x14ac:dyDescent="0.3">
      <c r="A4148" s="10">
        <v>227821</v>
      </c>
      <c r="B4148" s="20">
        <v>45220</v>
      </c>
      <c r="C4148" s="10" t="s">
        <v>25</v>
      </c>
      <c r="D4148" s="21">
        <v>10000</v>
      </c>
      <c r="E4148" s="10" t="s">
        <v>10</v>
      </c>
      <c r="F4148" s="10" t="s">
        <v>2307</v>
      </c>
      <c r="G4148" s="10" t="s">
        <v>12</v>
      </c>
      <c r="H4148" t="s">
        <v>17</v>
      </c>
      <c r="I4148" s="10" t="s">
        <v>14</v>
      </c>
      <c r="J4148" s="10" t="s">
        <v>1015</v>
      </c>
    </row>
    <row r="4149" spans="1:10" x14ac:dyDescent="0.3">
      <c r="A4149" s="10">
        <v>227844</v>
      </c>
      <c r="B4149" s="20">
        <v>45220</v>
      </c>
      <c r="C4149" s="10" t="s">
        <v>328</v>
      </c>
      <c r="D4149" s="21">
        <v>4000</v>
      </c>
      <c r="E4149" s="10" t="s">
        <v>48</v>
      </c>
      <c r="F4149" s="10" t="s">
        <v>2318</v>
      </c>
      <c r="G4149" s="10" t="s">
        <v>12</v>
      </c>
      <c r="H4149" t="s">
        <v>17</v>
      </c>
      <c r="I4149" s="10" t="s">
        <v>14</v>
      </c>
      <c r="J4149" s="10" t="s">
        <v>85</v>
      </c>
    </row>
    <row r="4150" spans="1:10" x14ac:dyDescent="0.3">
      <c r="A4150" s="10">
        <v>227832</v>
      </c>
      <c r="B4150" s="20">
        <v>45220</v>
      </c>
      <c r="C4150" s="10" t="s">
        <v>304</v>
      </c>
      <c r="D4150" s="21">
        <v>2500</v>
      </c>
      <c r="E4150" s="10" t="s">
        <v>10</v>
      </c>
      <c r="F4150" s="10" t="s">
        <v>2318</v>
      </c>
      <c r="G4150" s="10" t="s">
        <v>12</v>
      </c>
      <c r="H4150" t="s">
        <v>17</v>
      </c>
      <c r="I4150" s="10" t="s">
        <v>14</v>
      </c>
      <c r="J4150" s="10" t="s">
        <v>177</v>
      </c>
    </row>
    <row r="4151" spans="1:10" x14ac:dyDescent="0.3">
      <c r="A4151" s="10">
        <v>227815</v>
      </c>
      <c r="B4151" s="20">
        <v>45220</v>
      </c>
      <c r="C4151" s="10" t="s">
        <v>1629</v>
      </c>
      <c r="D4151" s="21">
        <v>1000</v>
      </c>
      <c r="E4151" s="10" t="s">
        <v>10</v>
      </c>
      <c r="F4151" s="10" t="s">
        <v>2329</v>
      </c>
      <c r="G4151" s="10" t="s">
        <v>88</v>
      </c>
      <c r="H4151" t="s">
        <v>17</v>
      </c>
      <c r="I4151" s="10" t="s">
        <v>14</v>
      </c>
      <c r="J4151" s="10" t="s">
        <v>222</v>
      </c>
    </row>
    <row r="4152" spans="1:10" x14ac:dyDescent="0.3">
      <c r="A4152" s="10">
        <v>227842</v>
      </c>
      <c r="B4152" s="20">
        <v>45220</v>
      </c>
      <c r="C4152" s="10" t="s">
        <v>1609</v>
      </c>
      <c r="D4152" s="21">
        <v>97000</v>
      </c>
      <c r="E4152" s="10" t="s">
        <v>48</v>
      </c>
      <c r="F4152" s="10" t="s">
        <v>2318</v>
      </c>
      <c r="G4152" s="10" t="s">
        <v>12</v>
      </c>
      <c r="H4152" t="s">
        <v>13</v>
      </c>
      <c r="I4152" s="10" t="s">
        <v>14</v>
      </c>
      <c r="J4152" s="10" t="s">
        <v>24</v>
      </c>
    </row>
    <row r="4153" spans="1:10" x14ac:dyDescent="0.3">
      <c r="A4153" s="10">
        <v>227831</v>
      </c>
      <c r="B4153" s="20">
        <v>45220</v>
      </c>
      <c r="C4153" s="10" t="s">
        <v>260</v>
      </c>
      <c r="D4153" s="21">
        <v>65000</v>
      </c>
      <c r="E4153" s="10" t="s">
        <v>48</v>
      </c>
      <c r="F4153" s="10" t="s">
        <v>2318</v>
      </c>
      <c r="G4153" s="10" t="s">
        <v>12</v>
      </c>
      <c r="H4153" t="s">
        <v>17</v>
      </c>
      <c r="I4153" s="10" t="s">
        <v>14</v>
      </c>
      <c r="J4153" s="10" t="s">
        <v>36</v>
      </c>
    </row>
    <row r="4154" spans="1:10" x14ac:dyDescent="0.3">
      <c r="A4154" s="10">
        <v>227838</v>
      </c>
      <c r="B4154" s="20">
        <v>45220</v>
      </c>
      <c r="C4154" s="10" t="s">
        <v>1608</v>
      </c>
      <c r="D4154" s="21">
        <v>1000</v>
      </c>
      <c r="E4154" s="10" t="s">
        <v>10</v>
      </c>
      <c r="F4154" s="10" t="s">
        <v>2318</v>
      </c>
      <c r="G4154" s="10" t="s">
        <v>12</v>
      </c>
      <c r="H4154" t="s">
        <v>17</v>
      </c>
      <c r="I4154" s="10" t="s">
        <v>14</v>
      </c>
      <c r="J4154" s="10" t="s">
        <v>323</v>
      </c>
    </row>
    <row r="4155" spans="1:10" x14ac:dyDescent="0.3">
      <c r="A4155" s="10">
        <v>227827</v>
      </c>
      <c r="B4155" s="20">
        <v>45220</v>
      </c>
      <c r="C4155" s="10" t="s">
        <v>25</v>
      </c>
      <c r="D4155" s="21">
        <v>5000</v>
      </c>
      <c r="E4155" s="10" t="s">
        <v>10</v>
      </c>
      <c r="F4155" s="10" t="s">
        <v>2307</v>
      </c>
      <c r="G4155" s="10" t="s">
        <v>12</v>
      </c>
      <c r="H4155" t="s">
        <v>17</v>
      </c>
      <c r="I4155" s="10" t="s">
        <v>14</v>
      </c>
      <c r="J4155" s="10" t="s">
        <v>249</v>
      </c>
    </row>
    <row r="4156" spans="1:10" x14ac:dyDescent="0.3">
      <c r="A4156" s="10">
        <v>227830</v>
      </c>
      <c r="B4156" s="20">
        <v>45220</v>
      </c>
      <c r="C4156" s="10" t="s">
        <v>260</v>
      </c>
      <c r="D4156" s="21">
        <v>2000</v>
      </c>
      <c r="E4156" s="10" t="s">
        <v>10</v>
      </c>
      <c r="F4156" s="10" t="s">
        <v>2318</v>
      </c>
      <c r="G4156" s="10" t="s">
        <v>12</v>
      </c>
      <c r="H4156" t="s">
        <v>17</v>
      </c>
      <c r="I4156" s="10" t="s">
        <v>14</v>
      </c>
      <c r="J4156" s="10" t="s">
        <v>1017</v>
      </c>
    </row>
    <row r="4157" spans="1:10" x14ac:dyDescent="0.3">
      <c r="A4157" s="10">
        <v>227839</v>
      </c>
      <c r="B4157" s="20">
        <v>45220</v>
      </c>
      <c r="C4157" s="10" t="s">
        <v>1608</v>
      </c>
      <c r="D4157" s="21">
        <v>1000</v>
      </c>
      <c r="E4157" s="10" t="s">
        <v>10</v>
      </c>
      <c r="F4157" s="10" t="s">
        <v>2318</v>
      </c>
      <c r="G4157" s="10" t="s">
        <v>12</v>
      </c>
      <c r="H4157" t="s">
        <v>17</v>
      </c>
      <c r="I4157" s="10" t="s">
        <v>14</v>
      </c>
      <c r="J4157" s="10" t="s">
        <v>270</v>
      </c>
    </row>
    <row r="4158" spans="1:10" x14ac:dyDescent="0.3">
      <c r="A4158" s="10">
        <v>227851</v>
      </c>
      <c r="B4158" s="20">
        <v>45222</v>
      </c>
      <c r="C4158" s="10" t="s">
        <v>1714</v>
      </c>
      <c r="D4158" s="21">
        <v>4500</v>
      </c>
      <c r="E4158" s="10" t="s">
        <v>48</v>
      </c>
      <c r="F4158" s="10" t="s">
        <v>2309</v>
      </c>
      <c r="G4158" s="10" t="s">
        <v>12</v>
      </c>
      <c r="H4158" t="s">
        <v>17</v>
      </c>
      <c r="I4158" s="10" t="s">
        <v>14</v>
      </c>
      <c r="J4158" s="10" t="s">
        <v>149</v>
      </c>
    </row>
    <row r="4159" spans="1:10" x14ac:dyDescent="0.3">
      <c r="A4159" s="10">
        <v>227850</v>
      </c>
      <c r="B4159" s="20">
        <v>45222</v>
      </c>
      <c r="C4159" s="10" t="s">
        <v>881</v>
      </c>
      <c r="D4159" s="21">
        <v>40000</v>
      </c>
      <c r="E4159" s="10" t="s">
        <v>48</v>
      </c>
      <c r="F4159" s="10" t="s">
        <v>2308</v>
      </c>
      <c r="G4159" s="10" t="s">
        <v>12</v>
      </c>
      <c r="H4159" t="s">
        <v>17</v>
      </c>
      <c r="I4159" s="10" t="s">
        <v>14</v>
      </c>
      <c r="J4159" s="10" t="s">
        <v>1493</v>
      </c>
    </row>
    <row r="4160" spans="1:10" x14ac:dyDescent="0.3">
      <c r="A4160" s="10">
        <v>227855</v>
      </c>
      <c r="B4160" s="20">
        <v>45222</v>
      </c>
      <c r="C4160" s="10" t="s">
        <v>715</v>
      </c>
      <c r="D4160" s="21">
        <v>10000</v>
      </c>
      <c r="E4160" s="10" t="s">
        <v>10</v>
      </c>
      <c r="F4160" s="10" t="s">
        <v>2309</v>
      </c>
      <c r="G4160" s="10" t="s">
        <v>12</v>
      </c>
      <c r="H4160" t="s">
        <v>17</v>
      </c>
      <c r="I4160" s="10" t="s">
        <v>14</v>
      </c>
      <c r="J4160" s="10" t="s">
        <v>972</v>
      </c>
    </row>
    <row r="4161" spans="1:10" x14ac:dyDescent="0.3">
      <c r="A4161" s="10">
        <v>227852</v>
      </c>
      <c r="B4161" s="20">
        <v>45222</v>
      </c>
      <c r="C4161" s="10" t="s">
        <v>1607</v>
      </c>
      <c r="D4161" s="21">
        <v>1000</v>
      </c>
      <c r="E4161" s="10" t="s">
        <v>10</v>
      </c>
      <c r="F4161" s="10" t="s">
        <v>2318</v>
      </c>
      <c r="G4161" s="10" t="s">
        <v>12</v>
      </c>
      <c r="H4161" t="s">
        <v>17</v>
      </c>
      <c r="I4161" s="10" t="s">
        <v>14</v>
      </c>
      <c r="J4161" s="10" t="s">
        <v>85</v>
      </c>
    </row>
    <row r="4162" spans="1:10" x14ac:dyDescent="0.3">
      <c r="A4162" s="10">
        <v>227854</v>
      </c>
      <c r="B4162" s="20">
        <v>45222</v>
      </c>
      <c r="C4162" s="10" t="s">
        <v>917</v>
      </c>
      <c r="D4162" s="21">
        <v>23000</v>
      </c>
      <c r="E4162" s="10" t="s">
        <v>48</v>
      </c>
      <c r="F4162" s="10" t="s">
        <v>2307</v>
      </c>
      <c r="G4162" s="10" t="s">
        <v>12</v>
      </c>
      <c r="H4162" t="s">
        <v>17</v>
      </c>
      <c r="I4162" s="10" t="s">
        <v>14</v>
      </c>
      <c r="J4162" s="10" t="s">
        <v>1554</v>
      </c>
    </row>
    <row r="4163" spans="1:10" x14ac:dyDescent="0.3">
      <c r="A4163" s="10">
        <v>227853</v>
      </c>
      <c r="B4163" s="20">
        <v>45222</v>
      </c>
      <c r="C4163" s="10" t="s">
        <v>1607</v>
      </c>
      <c r="D4163" s="21">
        <v>1000</v>
      </c>
      <c r="E4163" s="10" t="s">
        <v>10</v>
      </c>
      <c r="F4163" s="10" t="s">
        <v>2318</v>
      </c>
      <c r="G4163" s="10" t="s">
        <v>12</v>
      </c>
      <c r="H4163" t="s">
        <v>17</v>
      </c>
      <c r="I4163" s="10" t="s">
        <v>14</v>
      </c>
      <c r="J4163" s="10" t="s">
        <v>134</v>
      </c>
    </row>
    <row r="4164" spans="1:10" x14ac:dyDescent="0.3">
      <c r="A4164" s="10">
        <v>227856</v>
      </c>
      <c r="B4164" s="20">
        <v>45222</v>
      </c>
      <c r="C4164" s="10" t="s">
        <v>715</v>
      </c>
      <c r="D4164" s="21">
        <v>5000</v>
      </c>
      <c r="E4164" s="10" t="s">
        <v>10</v>
      </c>
      <c r="F4164" s="10" t="s">
        <v>2309</v>
      </c>
      <c r="G4164" s="10" t="s">
        <v>12</v>
      </c>
      <c r="H4164" t="s">
        <v>17</v>
      </c>
      <c r="I4164" s="10" t="s">
        <v>14</v>
      </c>
      <c r="J4164" s="10" t="s">
        <v>84</v>
      </c>
    </row>
    <row r="4165" spans="1:10" x14ac:dyDescent="0.3">
      <c r="A4165" s="10">
        <v>227861</v>
      </c>
      <c r="B4165" s="20">
        <v>45224</v>
      </c>
      <c r="C4165" s="10" t="s">
        <v>1777</v>
      </c>
      <c r="D4165" s="21">
        <v>50000</v>
      </c>
      <c r="E4165" s="10" t="s">
        <v>48</v>
      </c>
      <c r="F4165" s="10" t="s">
        <v>2308</v>
      </c>
      <c r="G4165" s="10" t="s">
        <v>12</v>
      </c>
      <c r="H4165" t="s">
        <v>17</v>
      </c>
      <c r="I4165" s="10" t="s">
        <v>14</v>
      </c>
      <c r="J4165" s="10" t="s">
        <v>42</v>
      </c>
    </row>
    <row r="4166" spans="1:10" x14ac:dyDescent="0.3">
      <c r="A4166" s="10">
        <v>227857</v>
      </c>
      <c r="B4166" s="20">
        <v>45224</v>
      </c>
      <c r="C4166" s="10" t="s">
        <v>1395</v>
      </c>
      <c r="D4166" s="21">
        <v>15000</v>
      </c>
      <c r="E4166" s="10" t="s">
        <v>48</v>
      </c>
      <c r="F4166" s="10" t="s">
        <v>2309</v>
      </c>
      <c r="G4166" s="10" t="s">
        <v>12</v>
      </c>
      <c r="H4166" t="s">
        <v>17</v>
      </c>
      <c r="I4166" s="10" t="s">
        <v>14</v>
      </c>
      <c r="J4166" s="10" t="s">
        <v>1715</v>
      </c>
    </row>
    <row r="4167" spans="1:10" x14ac:dyDescent="0.3">
      <c r="A4167" s="10">
        <v>227859</v>
      </c>
      <c r="B4167" s="20">
        <v>45224</v>
      </c>
      <c r="C4167" s="10" t="s">
        <v>1519</v>
      </c>
      <c r="D4167" s="21">
        <v>100000</v>
      </c>
      <c r="E4167" s="10" t="s">
        <v>48</v>
      </c>
      <c r="F4167" s="10" t="s">
        <v>2308</v>
      </c>
      <c r="G4167" s="10" t="s">
        <v>12</v>
      </c>
      <c r="H4167" t="s">
        <v>17</v>
      </c>
      <c r="I4167" s="10" t="s">
        <v>14</v>
      </c>
      <c r="J4167" s="10" t="s">
        <v>876</v>
      </c>
    </row>
    <row r="4168" spans="1:10" x14ac:dyDescent="0.3">
      <c r="A4168" s="10">
        <v>227858</v>
      </c>
      <c r="B4168" s="20">
        <v>45224</v>
      </c>
      <c r="C4168" s="10" t="s">
        <v>881</v>
      </c>
      <c r="D4168" s="21">
        <v>100000</v>
      </c>
      <c r="E4168" s="10" t="s">
        <v>48</v>
      </c>
      <c r="F4168" s="10" t="s">
        <v>2308</v>
      </c>
      <c r="G4168" s="10" t="s">
        <v>12</v>
      </c>
      <c r="H4168" t="s">
        <v>17</v>
      </c>
      <c r="I4168" s="10" t="s">
        <v>14</v>
      </c>
      <c r="J4168" s="10" t="s">
        <v>900</v>
      </c>
    </row>
    <row r="4169" spans="1:10" x14ac:dyDescent="0.3">
      <c r="A4169" s="10">
        <v>227860</v>
      </c>
      <c r="B4169" s="20">
        <v>45224</v>
      </c>
      <c r="C4169" s="10" t="s">
        <v>1519</v>
      </c>
      <c r="D4169" s="21">
        <v>100000</v>
      </c>
      <c r="E4169" s="10" t="s">
        <v>48</v>
      </c>
      <c r="F4169" s="10" t="s">
        <v>2308</v>
      </c>
      <c r="G4169" s="10" t="s">
        <v>12</v>
      </c>
      <c r="H4169" t="s">
        <v>17</v>
      </c>
      <c r="I4169" s="10" t="s">
        <v>14</v>
      </c>
      <c r="J4169" s="10" t="s">
        <v>42</v>
      </c>
    </row>
    <row r="4170" spans="1:10" x14ac:dyDescent="0.3">
      <c r="A4170" s="10">
        <v>227865</v>
      </c>
      <c r="B4170" s="20">
        <v>45224</v>
      </c>
      <c r="C4170" s="10" t="s">
        <v>1673</v>
      </c>
      <c r="D4170" s="21">
        <v>2500</v>
      </c>
      <c r="E4170" s="10" t="s">
        <v>10</v>
      </c>
      <c r="F4170" s="10" t="s">
        <v>2311</v>
      </c>
      <c r="G4170" s="10" t="s">
        <v>12</v>
      </c>
      <c r="H4170" t="s">
        <v>13</v>
      </c>
      <c r="I4170" s="10" t="s">
        <v>14</v>
      </c>
      <c r="J4170" s="10" t="s">
        <v>473</v>
      </c>
    </row>
    <row r="4171" spans="1:10" x14ac:dyDescent="0.3">
      <c r="A4171" s="10">
        <v>227866</v>
      </c>
      <c r="B4171" s="20">
        <v>45224</v>
      </c>
      <c r="C4171" s="10" t="s">
        <v>293</v>
      </c>
      <c r="D4171" s="21">
        <v>3000</v>
      </c>
      <c r="E4171" s="10" t="s">
        <v>10</v>
      </c>
      <c r="F4171" s="10" t="s">
        <v>2329</v>
      </c>
      <c r="G4171" s="10" t="s">
        <v>12</v>
      </c>
      <c r="H4171" t="s">
        <v>13</v>
      </c>
      <c r="I4171" s="10" t="s">
        <v>14</v>
      </c>
      <c r="J4171" s="10" t="s">
        <v>222</v>
      </c>
    </row>
    <row r="4172" spans="1:10" x14ac:dyDescent="0.3">
      <c r="A4172" s="10">
        <v>228981</v>
      </c>
      <c r="B4172" s="20">
        <v>45224</v>
      </c>
      <c r="C4172" s="10" t="s">
        <v>1555</v>
      </c>
      <c r="D4172" s="21">
        <v>200000</v>
      </c>
      <c r="E4172" s="10" t="s">
        <v>48</v>
      </c>
      <c r="F4172" s="10" t="s">
        <v>2307</v>
      </c>
      <c r="G4172" s="10" t="s">
        <v>12</v>
      </c>
      <c r="H4172" t="s">
        <v>17</v>
      </c>
      <c r="I4172" s="10" t="s">
        <v>14</v>
      </c>
      <c r="J4172" s="10" t="s">
        <v>27</v>
      </c>
    </row>
    <row r="4173" spans="1:10" x14ac:dyDescent="0.3">
      <c r="A4173" s="10">
        <v>227867</v>
      </c>
      <c r="B4173" s="20">
        <v>45224</v>
      </c>
      <c r="C4173" s="10" t="s">
        <v>1674</v>
      </c>
      <c r="D4173" s="21">
        <v>1000</v>
      </c>
      <c r="E4173" s="10" t="s">
        <v>10</v>
      </c>
      <c r="F4173" s="10" t="s">
        <v>2311</v>
      </c>
      <c r="G4173" s="10" t="s">
        <v>12</v>
      </c>
      <c r="H4173" t="s">
        <v>13</v>
      </c>
      <c r="I4173" s="10" t="s">
        <v>14</v>
      </c>
      <c r="J4173" s="10" t="s">
        <v>209</v>
      </c>
    </row>
    <row r="4174" spans="1:10" x14ac:dyDescent="0.3">
      <c r="A4174" s="10">
        <v>227864</v>
      </c>
      <c r="B4174" s="20">
        <v>45224</v>
      </c>
      <c r="C4174" s="10" t="s">
        <v>1673</v>
      </c>
      <c r="D4174" s="21">
        <v>2500</v>
      </c>
      <c r="E4174" s="10" t="s">
        <v>10</v>
      </c>
      <c r="F4174" s="10" t="s">
        <v>2311</v>
      </c>
      <c r="G4174" s="10" t="s">
        <v>12</v>
      </c>
      <c r="H4174" t="s">
        <v>13</v>
      </c>
      <c r="I4174" s="10" t="s">
        <v>14</v>
      </c>
      <c r="J4174" s="10" t="s">
        <v>209</v>
      </c>
    </row>
    <row r="4175" spans="1:10" x14ac:dyDescent="0.3">
      <c r="A4175" s="10">
        <v>227863</v>
      </c>
      <c r="B4175" s="20">
        <v>45224</v>
      </c>
      <c r="C4175" s="10" t="s">
        <v>543</v>
      </c>
      <c r="D4175" s="21">
        <v>16000</v>
      </c>
      <c r="E4175" s="10" t="s">
        <v>48</v>
      </c>
      <c r="F4175" s="10" t="s">
        <v>2311</v>
      </c>
      <c r="G4175" s="10" t="s">
        <v>12</v>
      </c>
      <c r="H4175" t="s">
        <v>13</v>
      </c>
      <c r="I4175" s="10" t="s">
        <v>14</v>
      </c>
      <c r="J4175" s="10" t="s">
        <v>49</v>
      </c>
    </row>
    <row r="4176" spans="1:10" x14ac:dyDescent="0.3">
      <c r="A4176" s="10">
        <v>227862</v>
      </c>
      <c r="B4176" s="20">
        <v>45224</v>
      </c>
      <c r="C4176" s="10" t="s">
        <v>1675</v>
      </c>
      <c r="D4176" s="21">
        <v>5000</v>
      </c>
      <c r="E4176" s="10" t="s">
        <v>48</v>
      </c>
      <c r="F4176" s="10" t="s">
        <v>2311</v>
      </c>
      <c r="G4176" s="10" t="s">
        <v>12</v>
      </c>
      <c r="H4176" t="s">
        <v>17</v>
      </c>
      <c r="I4176" s="10" t="s">
        <v>14</v>
      </c>
      <c r="J4176" s="10" t="s">
        <v>489</v>
      </c>
    </row>
    <row r="4177" spans="1:10" x14ac:dyDescent="0.3">
      <c r="A4177" s="10">
        <v>227880</v>
      </c>
      <c r="B4177" s="20">
        <v>45225</v>
      </c>
      <c r="C4177" s="10" t="s">
        <v>613</v>
      </c>
      <c r="D4177" s="21">
        <v>10000</v>
      </c>
      <c r="E4177" s="10" t="s">
        <v>48</v>
      </c>
      <c r="F4177" s="10" t="s">
        <v>2309</v>
      </c>
      <c r="G4177" s="10" t="s">
        <v>12</v>
      </c>
      <c r="H4177" t="s">
        <v>17</v>
      </c>
      <c r="I4177" s="10" t="s">
        <v>14</v>
      </c>
      <c r="J4177" s="10" t="s">
        <v>632</v>
      </c>
    </row>
    <row r="4178" spans="1:10" x14ac:dyDescent="0.3">
      <c r="A4178" s="10">
        <v>227877</v>
      </c>
      <c r="B4178" s="20">
        <v>45225</v>
      </c>
      <c r="C4178" s="10" t="s">
        <v>1337</v>
      </c>
      <c r="D4178" s="21">
        <v>5000</v>
      </c>
      <c r="E4178" s="10" t="s">
        <v>48</v>
      </c>
      <c r="F4178" s="10" t="s">
        <v>2309</v>
      </c>
      <c r="G4178" s="10" t="s">
        <v>12</v>
      </c>
      <c r="H4178" t="s">
        <v>17</v>
      </c>
      <c r="I4178" s="10" t="s">
        <v>14</v>
      </c>
      <c r="J4178" s="10" t="s">
        <v>1339</v>
      </c>
    </row>
    <row r="4179" spans="1:10" x14ac:dyDescent="0.3">
      <c r="A4179" s="10">
        <v>227870</v>
      </c>
      <c r="B4179" s="20">
        <v>45225</v>
      </c>
      <c r="C4179" s="10" t="s">
        <v>1225</v>
      </c>
      <c r="D4179" s="21">
        <v>3000</v>
      </c>
      <c r="E4179" s="10" t="s">
        <v>10</v>
      </c>
      <c r="F4179" s="10" t="s">
        <v>2311</v>
      </c>
      <c r="G4179" s="10" t="s">
        <v>12</v>
      </c>
      <c r="H4179" t="s">
        <v>13</v>
      </c>
      <c r="I4179" s="10" t="s">
        <v>14</v>
      </c>
      <c r="J4179" s="10" t="s">
        <v>40</v>
      </c>
    </row>
    <row r="4180" spans="1:10" x14ac:dyDescent="0.3">
      <c r="A4180" s="10">
        <v>227869</v>
      </c>
      <c r="B4180" s="20">
        <v>45225</v>
      </c>
      <c r="C4180" s="10" t="s">
        <v>1225</v>
      </c>
      <c r="D4180" s="21">
        <v>1000</v>
      </c>
      <c r="E4180" s="10" t="s">
        <v>10</v>
      </c>
      <c r="F4180" s="10" t="s">
        <v>2311</v>
      </c>
      <c r="G4180" s="10" t="s">
        <v>12</v>
      </c>
      <c r="H4180" t="s">
        <v>17</v>
      </c>
      <c r="I4180" s="10" t="s">
        <v>14</v>
      </c>
      <c r="J4180" s="10" t="s">
        <v>40</v>
      </c>
    </row>
    <row r="4181" spans="1:10" x14ac:dyDescent="0.3">
      <c r="A4181" s="10">
        <v>227923</v>
      </c>
      <c r="B4181" s="20">
        <v>45225</v>
      </c>
      <c r="C4181" s="10" t="s">
        <v>1343</v>
      </c>
      <c r="D4181" s="21">
        <v>5000</v>
      </c>
      <c r="E4181" s="10" t="s">
        <v>10</v>
      </c>
      <c r="F4181" s="10" t="s">
        <v>2309</v>
      </c>
      <c r="G4181" s="10" t="s">
        <v>12</v>
      </c>
      <c r="H4181" t="s">
        <v>17</v>
      </c>
      <c r="I4181" s="10" t="s">
        <v>14</v>
      </c>
      <c r="J4181" s="10" t="s">
        <v>626</v>
      </c>
    </row>
    <row r="4182" spans="1:10" x14ac:dyDescent="0.3">
      <c r="A4182" s="10">
        <v>227924</v>
      </c>
      <c r="B4182" s="20">
        <v>45225</v>
      </c>
      <c r="C4182" s="10" t="s">
        <v>1343</v>
      </c>
      <c r="D4182" s="21">
        <v>5000</v>
      </c>
      <c r="E4182" s="10" t="s">
        <v>10</v>
      </c>
      <c r="F4182" s="10" t="s">
        <v>2309</v>
      </c>
      <c r="G4182" s="10" t="s">
        <v>12</v>
      </c>
      <c r="H4182" t="s">
        <v>17</v>
      </c>
      <c r="I4182" s="10" t="s">
        <v>14</v>
      </c>
      <c r="J4182" s="10" t="s">
        <v>409</v>
      </c>
    </row>
    <row r="4183" spans="1:10" x14ac:dyDescent="0.3">
      <c r="A4183" s="10">
        <v>227922</v>
      </c>
      <c r="B4183" s="20">
        <v>45225</v>
      </c>
      <c r="C4183" s="10" t="s">
        <v>796</v>
      </c>
      <c r="D4183" s="21">
        <v>15000</v>
      </c>
      <c r="E4183" s="10" t="s">
        <v>48</v>
      </c>
      <c r="F4183" s="10" t="s">
        <v>2309</v>
      </c>
      <c r="G4183" s="10" t="s">
        <v>12</v>
      </c>
      <c r="H4183" t="s">
        <v>17</v>
      </c>
      <c r="I4183" s="10" t="s">
        <v>14</v>
      </c>
      <c r="J4183" s="10" t="s">
        <v>187</v>
      </c>
    </row>
    <row r="4184" spans="1:10" x14ac:dyDescent="0.3">
      <c r="A4184" s="10">
        <v>227898</v>
      </c>
      <c r="B4184" s="20">
        <v>45225</v>
      </c>
      <c r="C4184" s="10" t="s">
        <v>801</v>
      </c>
      <c r="D4184" s="21">
        <v>8000</v>
      </c>
      <c r="E4184" s="10" t="s">
        <v>10</v>
      </c>
      <c r="F4184" s="10" t="s">
        <v>2309</v>
      </c>
      <c r="G4184" s="10" t="s">
        <v>12</v>
      </c>
      <c r="H4184" t="s">
        <v>17</v>
      </c>
      <c r="I4184" s="10" t="s">
        <v>14</v>
      </c>
      <c r="J4184" s="10" t="s">
        <v>626</v>
      </c>
    </row>
    <row r="4185" spans="1:10" x14ac:dyDescent="0.3">
      <c r="A4185" s="10">
        <v>227926</v>
      </c>
      <c r="B4185" s="20">
        <v>45225</v>
      </c>
      <c r="C4185" s="10" t="s">
        <v>550</v>
      </c>
      <c r="D4185" s="21">
        <v>10000</v>
      </c>
      <c r="E4185" s="10" t="s">
        <v>48</v>
      </c>
      <c r="F4185" s="10" t="s">
        <v>2311</v>
      </c>
      <c r="G4185" s="10" t="s">
        <v>12</v>
      </c>
      <c r="H4185" t="s">
        <v>17</v>
      </c>
      <c r="I4185" s="10" t="s">
        <v>14</v>
      </c>
      <c r="J4185" s="10" t="s">
        <v>503</v>
      </c>
    </row>
    <row r="4186" spans="1:10" x14ac:dyDescent="0.3">
      <c r="A4186" s="10">
        <v>227899</v>
      </c>
      <c r="B4186" s="20">
        <v>45225</v>
      </c>
      <c r="C4186" s="10" t="s">
        <v>477</v>
      </c>
      <c r="D4186" s="21">
        <v>20000</v>
      </c>
      <c r="E4186" s="10" t="s">
        <v>48</v>
      </c>
      <c r="F4186" s="10" t="s">
        <v>2311</v>
      </c>
      <c r="G4186" s="10" t="s">
        <v>12</v>
      </c>
      <c r="H4186" t="s">
        <v>17</v>
      </c>
      <c r="I4186" s="10" t="s">
        <v>14</v>
      </c>
      <c r="J4186" s="10" t="s">
        <v>40</v>
      </c>
    </row>
    <row r="4187" spans="1:10" x14ac:dyDescent="0.3">
      <c r="A4187" s="10">
        <v>227927</v>
      </c>
      <c r="B4187" s="20">
        <v>45225</v>
      </c>
      <c r="C4187" s="10" t="s">
        <v>550</v>
      </c>
      <c r="D4187" s="21">
        <v>10000</v>
      </c>
      <c r="E4187" s="10" t="s">
        <v>48</v>
      </c>
      <c r="F4187" s="10" t="s">
        <v>2311</v>
      </c>
      <c r="G4187" s="10" t="s">
        <v>12</v>
      </c>
      <c r="H4187" t="s">
        <v>17</v>
      </c>
      <c r="I4187" s="10" t="s">
        <v>14</v>
      </c>
      <c r="J4187" s="10" t="s">
        <v>559</v>
      </c>
    </row>
    <row r="4188" spans="1:10" x14ac:dyDescent="0.3">
      <c r="A4188" s="10">
        <v>227925</v>
      </c>
      <c r="B4188" s="20">
        <v>45225</v>
      </c>
      <c r="C4188" s="10" t="s">
        <v>550</v>
      </c>
      <c r="D4188" s="21">
        <v>10000</v>
      </c>
      <c r="E4188" s="10" t="s">
        <v>48</v>
      </c>
      <c r="F4188" s="10" t="s">
        <v>2311</v>
      </c>
      <c r="G4188" s="10" t="s">
        <v>12</v>
      </c>
      <c r="H4188" t="s">
        <v>17</v>
      </c>
      <c r="I4188" s="10" t="s">
        <v>14</v>
      </c>
      <c r="J4188" s="10" t="s">
        <v>40</v>
      </c>
    </row>
    <row r="4189" spans="1:10" x14ac:dyDescent="0.3">
      <c r="A4189" s="10">
        <v>227901</v>
      </c>
      <c r="B4189" s="20">
        <v>45225</v>
      </c>
      <c r="C4189" s="10" t="s">
        <v>527</v>
      </c>
      <c r="D4189" s="21">
        <v>25000</v>
      </c>
      <c r="E4189" s="10" t="s">
        <v>48</v>
      </c>
      <c r="F4189" s="10" t="s">
        <v>2311</v>
      </c>
      <c r="G4189" s="10" t="s">
        <v>12</v>
      </c>
      <c r="H4189" t="s">
        <v>17</v>
      </c>
      <c r="I4189" s="10" t="s">
        <v>14</v>
      </c>
      <c r="J4189" s="10" t="s">
        <v>399</v>
      </c>
    </row>
    <row r="4190" spans="1:10" x14ac:dyDescent="0.3">
      <c r="A4190" s="10">
        <v>227902</v>
      </c>
      <c r="B4190" s="20">
        <v>45225</v>
      </c>
      <c r="C4190" s="10" t="s">
        <v>527</v>
      </c>
      <c r="D4190" s="21">
        <v>25000</v>
      </c>
      <c r="E4190" s="10" t="s">
        <v>48</v>
      </c>
      <c r="F4190" s="10" t="s">
        <v>2311</v>
      </c>
      <c r="G4190" s="10" t="s">
        <v>12</v>
      </c>
      <c r="H4190" t="s">
        <v>17</v>
      </c>
      <c r="I4190" s="10" t="s">
        <v>14</v>
      </c>
      <c r="J4190" s="10" t="s">
        <v>69</v>
      </c>
    </row>
    <row r="4191" spans="1:10" x14ac:dyDescent="0.3">
      <c r="A4191" s="10">
        <v>227900</v>
      </c>
      <c r="B4191" s="20">
        <v>45225</v>
      </c>
      <c r="C4191" s="10" t="s">
        <v>575</v>
      </c>
      <c r="D4191" s="21">
        <v>50000</v>
      </c>
      <c r="E4191" s="10" t="s">
        <v>48</v>
      </c>
      <c r="F4191" s="10" t="s">
        <v>2311</v>
      </c>
      <c r="G4191" s="10" t="s">
        <v>12</v>
      </c>
      <c r="H4191" t="s">
        <v>17</v>
      </c>
      <c r="I4191" s="10" t="s">
        <v>14</v>
      </c>
      <c r="J4191" s="10" t="s">
        <v>209</v>
      </c>
    </row>
    <row r="4192" spans="1:10" x14ac:dyDescent="0.3">
      <c r="A4192" s="10">
        <v>227903</v>
      </c>
      <c r="B4192" s="20">
        <v>45225</v>
      </c>
      <c r="C4192" s="10" t="s">
        <v>1253</v>
      </c>
      <c r="D4192" s="21">
        <v>5000</v>
      </c>
      <c r="E4192" s="10" t="s">
        <v>10</v>
      </c>
      <c r="F4192" s="10" t="s">
        <v>2311</v>
      </c>
      <c r="G4192" s="10" t="s">
        <v>12</v>
      </c>
      <c r="H4192" t="s">
        <v>17</v>
      </c>
      <c r="I4192" s="10" t="s">
        <v>14</v>
      </c>
      <c r="J4192" s="10" t="s">
        <v>585</v>
      </c>
    </row>
    <row r="4193" spans="1:10" x14ac:dyDescent="0.3">
      <c r="A4193" s="10">
        <v>227875</v>
      </c>
      <c r="B4193" s="20">
        <v>45225</v>
      </c>
      <c r="C4193" s="10" t="s">
        <v>731</v>
      </c>
      <c r="D4193" s="21">
        <v>20000</v>
      </c>
      <c r="E4193" s="10" t="s">
        <v>48</v>
      </c>
      <c r="F4193" s="10" t="s">
        <v>2309</v>
      </c>
      <c r="G4193" s="10" t="s">
        <v>12</v>
      </c>
      <c r="H4193" t="s">
        <v>17</v>
      </c>
      <c r="I4193" s="10" t="s">
        <v>14</v>
      </c>
      <c r="J4193" s="10" t="s">
        <v>28</v>
      </c>
    </row>
    <row r="4194" spans="1:10" x14ac:dyDescent="0.3">
      <c r="A4194" s="10">
        <v>227932</v>
      </c>
      <c r="B4194" s="20">
        <v>45225</v>
      </c>
      <c r="C4194" s="10" t="s">
        <v>861</v>
      </c>
      <c r="D4194" s="21">
        <v>7500</v>
      </c>
      <c r="E4194" s="10" t="s">
        <v>48</v>
      </c>
      <c r="F4194" s="10" t="s">
        <v>2317</v>
      </c>
      <c r="G4194" s="10" t="s">
        <v>12</v>
      </c>
      <c r="H4194" t="s">
        <v>17</v>
      </c>
      <c r="I4194" s="10" t="s">
        <v>14</v>
      </c>
      <c r="J4194" s="10" t="s">
        <v>809</v>
      </c>
    </row>
    <row r="4195" spans="1:10" x14ac:dyDescent="0.3">
      <c r="A4195" s="10">
        <v>227933</v>
      </c>
      <c r="B4195" s="20">
        <v>45225</v>
      </c>
      <c r="C4195" s="10" t="s">
        <v>861</v>
      </c>
      <c r="D4195" s="21">
        <v>7500</v>
      </c>
      <c r="E4195" s="10" t="s">
        <v>48</v>
      </c>
      <c r="F4195" s="10" t="s">
        <v>2317</v>
      </c>
      <c r="G4195" s="10" t="s">
        <v>12</v>
      </c>
      <c r="H4195" t="s">
        <v>17</v>
      </c>
      <c r="I4195" s="10" t="s">
        <v>14</v>
      </c>
      <c r="J4195" s="10" t="s">
        <v>824</v>
      </c>
    </row>
    <row r="4196" spans="1:10" x14ac:dyDescent="0.3">
      <c r="A4196" s="10">
        <v>227884</v>
      </c>
      <c r="B4196" s="20">
        <v>45225</v>
      </c>
      <c r="C4196" s="10" t="s">
        <v>1455</v>
      </c>
      <c r="D4196" s="21">
        <v>30000</v>
      </c>
      <c r="E4196" s="10" t="s">
        <v>48</v>
      </c>
      <c r="F4196" s="10" t="s">
        <v>2317</v>
      </c>
      <c r="G4196" s="10" t="s">
        <v>12</v>
      </c>
      <c r="H4196" t="s">
        <v>17</v>
      </c>
      <c r="I4196" s="10" t="s">
        <v>14</v>
      </c>
      <c r="J4196" s="10" t="s">
        <v>811</v>
      </c>
    </row>
    <row r="4197" spans="1:10" x14ac:dyDescent="0.3">
      <c r="A4197" s="10">
        <v>227916</v>
      </c>
      <c r="B4197" s="20">
        <v>45225</v>
      </c>
      <c r="C4197" s="10" t="s">
        <v>1448</v>
      </c>
      <c r="D4197" s="21">
        <v>20000</v>
      </c>
      <c r="E4197" s="10" t="s">
        <v>48</v>
      </c>
      <c r="F4197" s="10" t="s">
        <v>2317</v>
      </c>
      <c r="G4197" s="10" t="s">
        <v>12</v>
      </c>
      <c r="H4197" t="s">
        <v>17</v>
      </c>
      <c r="I4197" s="10" t="s">
        <v>14</v>
      </c>
      <c r="J4197" s="10" t="s">
        <v>814</v>
      </c>
    </row>
    <row r="4198" spans="1:10" x14ac:dyDescent="0.3">
      <c r="A4198" s="10">
        <v>227873</v>
      </c>
      <c r="B4198" s="20">
        <v>45225</v>
      </c>
      <c r="C4198" s="10" t="s">
        <v>887</v>
      </c>
      <c r="D4198" s="21">
        <v>50000</v>
      </c>
      <c r="E4198" s="10" t="s">
        <v>48</v>
      </c>
      <c r="F4198" s="10" t="s">
        <v>2308</v>
      </c>
      <c r="G4198" s="10" t="s">
        <v>12</v>
      </c>
      <c r="H4198" t="s">
        <v>17</v>
      </c>
      <c r="I4198" s="10" t="s">
        <v>14</v>
      </c>
      <c r="J4198" s="10" t="s">
        <v>897</v>
      </c>
    </row>
    <row r="4199" spans="1:10" x14ac:dyDescent="0.3">
      <c r="A4199" s="10">
        <v>227874</v>
      </c>
      <c r="B4199" s="20">
        <v>45225</v>
      </c>
      <c r="C4199" s="10" t="s">
        <v>887</v>
      </c>
      <c r="D4199" s="21">
        <v>50000</v>
      </c>
      <c r="E4199" s="10" t="s">
        <v>48</v>
      </c>
      <c r="F4199" s="10" t="s">
        <v>2308</v>
      </c>
      <c r="G4199" s="10" t="s">
        <v>12</v>
      </c>
      <c r="H4199" t="s">
        <v>17</v>
      </c>
      <c r="I4199" s="10" t="s">
        <v>14</v>
      </c>
      <c r="J4199" s="10" t="s">
        <v>876</v>
      </c>
    </row>
    <row r="4200" spans="1:10" x14ac:dyDescent="0.3">
      <c r="A4200" s="10">
        <v>227871</v>
      </c>
      <c r="B4200" s="20">
        <v>45225</v>
      </c>
      <c r="C4200" s="10" t="s">
        <v>1502</v>
      </c>
      <c r="D4200" s="21">
        <v>50000</v>
      </c>
      <c r="E4200" s="10" t="s">
        <v>48</v>
      </c>
      <c r="F4200" s="10" t="s">
        <v>2308</v>
      </c>
      <c r="G4200" s="10" t="s">
        <v>12</v>
      </c>
      <c r="H4200" t="s">
        <v>17</v>
      </c>
      <c r="I4200" s="10" t="s">
        <v>14</v>
      </c>
      <c r="J4200" s="10" t="s">
        <v>905</v>
      </c>
    </row>
    <row r="4201" spans="1:10" x14ac:dyDescent="0.3">
      <c r="A4201" s="10">
        <v>227872</v>
      </c>
      <c r="B4201" s="20">
        <v>45225</v>
      </c>
      <c r="C4201" s="10" t="s">
        <v>1503</v>
      </c>
      <c r="D4201" s="21">
        <v>50000</v>
      </c>
      <c r="E4201" s="10" t="s">
        <v>48</v>
      </c>
      <c r="F4201" s="10" t="s">
        <v>2308</v>
      </c>
      <c r="G4201" s="10" t="s">
        <v>12</v>
      </c>
      <c r="H4201" t="s">
        <v>17</v>
      </c>
      <c r="I4201" s="10" t="s">
        <v>14</v>
      </c>
      <c r="J4201" s="10" t="s">
        <v>912</v>
      </c>
    </row>
    <row r="4202" spans="1:10" x14ac:dyDescent="0.3">
      <c r="A4202" s="10">
        <v>227878</v>
      </c>
      <c r="B4202" s="20">
        <v>45225</v>
      </c>
      <c r="C4202" s="10" t="s">
        <v>1717</v>
      </c>
      <c r="D4202" s="21">
        <v>5000</v>
      </c>
      <c r="E4202" s="10" t="s">
        <v>10</v>
      </c>
      <c r="F4202" s="10" t="s">
        <v>2309</v>
      </c>
      <c r="G4202" s="10" t="s">
        <v>88</v>
      </c>
      <c r="H4202" t="s">
        <v>17</v>
      </c>
      <c r="I4202" s="10" t="s">
        <v>14</v>
      </c>
      <c r="J4202" s="10" t="s">
        <v>972</v>
      </c>
    </row>
    <row r="4203" spans="1:10" x14ac:dyDescent="0.3">
      <c r="A4203" s="10">
        <v>227879</v>
      </c>
      <c r="B4203" s="20">
        <v>45225</v>
      </c>
      <c r="C4203" s="10" t="s">
        <v>1717</v>
      </c>
      <c r="D4203" s="21">
        <v>5000</v>
      </c>
      <c r="E4203" s="10" t="s">
        <v>10</v>
      </c>
      <c r="F4203" s="10" t="s">
        <v>2309</v>
      </c>
      <c r="G4203" s="10" t="s">
        <v>88</v>
      </c>
      <c r="H4203" t="s">
        <v>17</v>
      </c>
      <c r="I4203" s="10" t="s">
        <v>14</v>
      </c>
      <c r="J4203" s="10" t="s">
        <v>84</v>
      </c>
    </row>
    <row r="4204" spans="1:10" x14ac:dyDescent="0.3">
      <c r="A4204" s="10">
        <v>227868</v>
      </c>
      <c r="B4204" s="20">
        <v>45225</v>
      </c>
      <c r="C4204" s="10" t="s">
        <v>1365</v>
      </c>
      <c r="D4204" s="21">
        <v>40000</v>
      </c>
      <c r="E4204" s="10" t="s">
        <v>48</v>
      </c>
      <c r="F4204" s="10" t="s">
        <v>2309</v>
      </c>
      <c r="G4204" s="10" t="s">
        <v>12</v>
      </c>
      <c r="H4204" t="s">
        <v>17</v>
      </c>
      <c r="I4204" s="10" t="s">
        <v>14</v>
      </c>
      <c r="J4204" s="10" t="s">
        <v>632</v>
      </c>
    </row>
    <row r="4205" spans="1:10" x14ac:dyDescent="0.3">
      <c r="A4205" s="10">
        <v>227876</v>
      </c>
      <c r="B4205" s="20">
        <v>45225</v>
      </c>
      <c r="C4205" s="10" t="s">
        <v>1417</v>
      </c>
      <c r="D4205" s="21">
        <v>23000</v>
      </c>
      <c r="E4205" s="10" t="s">
        <v>48</v>
      </c>
      <c r="F4205" s="10" t="s">
        <v>2309</v>
      </c>
      <c r="G4205" s="10" t="s">
        <v>12</v>
      </c>
      <c r="H4205" t="s">
        <v>17</v>
      </c>
      <c r="I4205" s="10" t="s">
        <v>14</v>
      </c>
      <c r="J4205" s="10" t="s">
        <v>1716</v>
      </c>
    </row>
    <row r="4206" spans="1:10" x14ac:dyDescent="0.3">
      <c r="A4206" s="10">
        <v>227931</v>
      </c>
      <c r="B4206" s="20">
        <v>45225</v>
      </c>
      <c r="C4206" s="10" t="s">
        <v>828</v>
      </c>
      <c r="D4206" s="21">
        <v>30000</v>
      </c>
      <c r="E4206" s="10" t="s">
        <v>48</v>
      </c>
      <c r="F4206" s="10" t="s">
        <v>2317</v>
      </c>
      <c r="G4206" s="10" t="s">
        <v>12</v>
      </c>
      <c r="H4206" t="s">
        <v>17</v>
      </c>
      <c r="I4206" s="10" t="s">
        <v>14</v>
      </c>
      <c r="J4206" s="10" t="s">
        <v>811</v>
      </c>
    </row>
    <row r="4207" spans="1:10" x14ac:dyDescent="0.3">
      <c r="A4207" s="10">
        <v>227917</v>
      </c>
      <c r="B4207" s="20">
        <v>45225</v>
      </c>
      <c r="C4207" s="10" t="s">
        <v>1448</v>
      </c>
      <c r="D4207" s="21">
        <v>30000</v>
      </c>
      <c r="E4207" s="10" t="s">
        <v>48</v>
      </c>
      <c r="F4207" s="10" t="s">
        <v>2317</v>
      </c>
      <c r="G4207" s="10" t="s">
        <v>12</v>
      </c>
      <c r="H4207" t="s">
        <v>17</v>
      </c>
      <c r="I4207" s="10" t="s">
        <v>14</v>
      </c>
      <c r="J4207" s="10" t="s">
        <v>117</v>
      </c>
    </row>
    <row r="4208" spans="1:10" x14ac:dyDescent="0.3">
      <c r="A4208" s="10">
        <v>227914</v>
      </c>
      <c r="B4208" s="20">
        <v>45225</v>
      </c>
      <c r="C4208" s="10" t="s">
        <v>1369</v>
      </c>
      <c r="D4208" s="21">
        <v>10000</v>
      </c>
      <c r="E4208" s="10" t="s">
        <v>48</v>
      </c>
      <c r="F4208" s="10" t="s">
        <v>2309</v>
      </c>
      <c r="G4208" s="10" t="s">
        <v>12</v>
      </c>
      <c r="H4208" t="s">
        <v>17</v>
      </c>
      <c r="I4208" s="10" t="s">
        <v>14</v>
      </c>
      <c r="J4208" s="10" t="s">
        <v>258</v>
      </c>
    </row>
    <row r="4209" spans="1:10" x14ac:dyDescent="0.3">
      <c r="A4209" s="10">
        <v>227919</v>
      </c>
      <c r="B4209" s="20">
        <v>45225</v>
      </c>
      <c r="C4209" s="10" t="s">
        <v>761</v>
      </c>
      <c r="D4209" s="21">
        <v>25000</v>
      </c>
      <c r="E4209" s="10" t="s">
        <v>48</v>
      </c>
      <c r="F4209" s="10" t="s">
        <v>2309</v>
      </c>
      <c r="G4209" s="10" t="s">
        <v>12</v>
      </c>
      <c r="H4209" t="s">
        <v>17</v>
      </c>
      <c r="I4209" s="10" t="s">
        <v>14</v>
      </c>
      <c r="J4209" s="10" t="s">
        <v>258</v>
      </c>
    </row>
    <row r="4210" spans="1:10" x14ac:dyDescent="0.3">
      <c r="A4210" s="10">
        <v>227908</v>
      </c>
      <c r="B4210" s="20">
        <v>45225</v>
      </c>
      <c r="C4210" s="10" t="s">
        <v>1560</v>
      </c>
      <c r="D4210" s="21">
        <v>4000</v>
      </c>
      <c r="E4210" s="10" t="s">
        <v>48</v>
      </c>
      <c r="F4210" s="10" t="s">
        <v>2307</v>
      </c>
      <c r="G4210" s="10" t="s">
        <v>12</v>
      </c>
      <c r="H4210" t="s">
        <v>17</v>
      </c>
      <c r="I4210" s="10" t="s">
        <v>14</v>
      </c>
      <c r="J4210" s="10" t="s">
        <v>80</v>
      </c>
    </row>
    <row r="4211" spans="1:10" x14ac:dyDescent="0.3">
      <c r="A4211" s="10">
        <v>227918</v>
      </c>
      <c r="B4211" s="20">
        <v>45225</v>
      </c>
      <c r="C4211" s="10" t="s">
        <v>1561</v>
      </c>
      <c r="D4211" s="21">
        <v>5000</v>
      </c>
      <c r="E4211" s="10" t="s">
        <v>48</v>
      </c>
      <c r="F4211" s="10" t="s">
        <v>2307</v>
      </c>
      <c r="G4211" s="10" t="s">
        <v>12</v>
      </c>
      <c r="H4211" t="s">
        <v>17</v>
      </c>
      <c r="I4211" s="10" t="s">
        <v>14</v>
      </c>
      <c r="J4211" s="10" t="s">
        <v>80</v>
      </c>
    </row>
    <row r="4212" spans="1:10" x14ac:dyDescent="0.3">
      <c r="A4212" s="10">
        <v>227904</v>
      </c>
      <c r="B4212" s="20">
        <v>45225</v>
      </c>
      <c r="C4212" s="10" t="s">
        <v>107</v>
      </c>
      <c r="D4212" s="21">
        <v>30000</v>
      </c>
      <c r="E4212" s="10" t="s">
        <v>48</v>
      </c>
      <c r="F4212" s="10" t="s">
        <v>2307</v>
      </c>
      <c r="G4212" s="10" t="s">
        <v>12</v>
      </c>
      <c r="H4212" t="s">
        <v>17</v>
      </c>
      <c r="I4212" s="10" t="s">
        <v>14</v>
      </c>
      <c r="J4212" s="10" t="s">
        <v>101</v>
      </c>
    </row>
    <row r="4213" spans="1:10" x14ac:dyDescent="0.3">
      <c r="A4213" s="10">
        <v>227907</v>
      </c>
      <c r="B4213" s="20">
        <v>45225</v>
      </c>
      <c r="C4213" s="10" t="s">
        <v>1560</v>
      </c>
      <c r="D4213" s="21">
        <v>4000</v>
      </c>
      <c r="E4213" s="10" t="s">
        <v>48</v>
      </c>
      <c r="F4213" s="10" t="s">
        <v>2307</v>
      </c>
      <c r="G4213" s="10" t="s">
        <v>12</v>
      </c>
      <c r="H4213" t="s">
        <v>17</v>
      </c>
      <c r="I4213" s="10" t="s">
        <v>14</v>
      </c>
      <c r="J4213" s="10" t="s">
        <v>85</v>
      </c>
    </row>
    <row r="4214" spans="1:10" x14ac:dyDescent="0.3">
      <c r="A4214" s="10">
        <v>227905</v>
      </c>
      <c r="B4214" s="20">
        <v>45225</v>
      </c>
      <c r="C4214" s="10" t="s">
        <v>107</v>
      </c>
      <c r="D4214" s="21">
        <v>30000</v>
      </c>
      <c r="E4214" s="10" t="s">
        <v>48</v>
      </c>
      <c r="F4214" s="10" t="s">
        <v>2307</v>
      </c>
      <c r="G4214" s="10" t="s">
        <v>12</v>
      </c>
      <c r="H4214" t="s">
        <v>17</v>
      </c>
      <c r="I4214" s="10" t="s">
        <v>14</v>
      </c>
      <c r="J4214" s="10" t="s">
        <v>63</v>
      </c>
    </row>
    <row r="4215" spans="1:10" x14ac:dyDescent="0.3">
      <c r="A4215" s="10">
        <v>227906</v>
      </c>
      <c r="B4215" s="20">
        <v>45225</v>
      </c>
      <c r="C4215" s="10" t="s">
        <v>107</v>
      </c>
      <c r="D4215" s="21">
        <v>40000</v>
      </c>
      <c r="E4215" s="10" t="s">
        <v>48</v>
      </c>
      <c r="F4215" s="10" t="s">
        <v>2307</v>
      </c>
      <c r="G4215" s="10" t="s">
        <v>12</v>
      </c>
      <c r="H4215" t="s">
        <v>17</v>
      </c>
      <c r="I4215" s="10" t="s">
        <v>14</v>
      </c>
      <c r="J4215" s="10" t="s">
        <v>1562</v>
      </c>
    </row>
    <row r="4216" spans="1:10" x14ac:dyDescent="0.3">
      <c r="A4216" s="10">
        <v>227890</v>
      </c>
      <c r="B4216" s="20">
        <v>45225</v>
      </c>
      <c r="C4216" s="10" t="s">
        <v>172</v>
      </c>
      <c r="D4216" s="21">
        <v>15000</v>
      </c>
      <c r="E4216" s="10" t="s">
        <v>48</v>
      </c>
      <c r="F4216" s="10" t="s">
        <v>2307</v>
      </c>
      <c r="G4216" s="10" t="s">
        <v>12</v>
      </c>
      <c r="H4216" t="s">
        <v>17</v>
      </c>
      <c r="I4216" s="10" t="s">
        <v>14</v>
      </c>
      <c r="J4216" s="10" t="s">
        <v>249</v>
      </c>
    </row>
    <row r="4217" spans="1:10" x14ac:dyDescent="0.3">
      <c r="A4217" s="10">
        <v>227891</v>
      </c>
      <c r="B4217" s="20">
        <v>45225</v>
      </c>
      <c r="C4217" s="10" t="s">
        <v>172</v>
      </c>
      <c r="D4217" s="21">
        <v>15000</v>
      </c>
      <c r="E4217" s="10" t="s">
        <v>48</v>
      </c>
      <c r="F4217" s="10" t="s">
        <v>2307</v>
      </c>
      <c r="G4217" s="10" t="s">
        <v>12</v>
      </c>
      <c r="H4217" t="s">
        <v>17</v>
      </c>
      <c r="I4217" s="10" t="s">
        <v>14</v>
      </c>
      <c r="J4217" s="10" t="s">
        <v>971</v>
      </c>
    </row>
    <row r="4218" spans="1:10" x14ac:dyDescent="0.3">
      <c r="A4218" s="10">
        <v>227892</v>
      </c>
      <c r="B4218" s="20">
        <v>45225</v>
      </c>
      <c r="C4218" s="10" t="s">
        <v>172</v>
      </c>
      <c r="D4218" s="21">
        <v>20000</v>
      </c>
      <c r="E4218" s="10" t="s">
        <v>48</v>
      </c>
      <c r="F4218" s="10" t="s">
        <v>2307</v>
      </c>
      <c r="G4218" s="10" t="s">
        <v>12</v>
      </c>
      <c r="H4218" t="s">
        <v>17</v>
      </c>
      <c r="I4218" s="10" t="s">
        <v>14</v>
      </c>
      <c r="J4218" s="10" t="s">
        <v>216</v>
      </c>
    </row>
    <row r="4219" spans="1:10" x14ac:dyDescent="0.3">
      <c r="A4219" s="10">
        <v>227888</v>
      </c>
      <c r="B4219" s="20">
        <v>45225</v>
      </c>
      <c r="C4219" s="10" t="s">
        <v>220</v>
      </c>
      <c r="D4219" s="21">
        <v>30000</v>
      </c>
      <c r="E4219" s="10" t="s">
        <v>48</v>
      </c>
      <c r="F4219" s="10" t="s">
        <v>2307</v>
      </c>
      <c r="G4219" s="10" t="s">
        <v>12</v>
      </c>
      <c r="H4219" t="s">
        <v>17</v>
      </c>
      <c r="I4219" s="10" t="s">
        <v>14</v>
      </c>
      <c r="J4219" s="10" t="s">
        <v>184</v>
      </c>
    </row>
    <row r="4220" spans="1:10" x14ac:dyDescent="0.3">
      <c r="A4220" s="10">
        <v>227886</v>
      </c>
      <c r="B4220" s="20">
        <v>45225</v>
      </c>
      <c r="C4220" s="10" t="s">
        <v>204</v>
      </c>
      <c r="D4220" s="21">
        <v>10000</v>
      </c>
      <c r="E4220" s="10" t="s">
        <v>48</v>
      </c>
      <c r="F4220" s="10" t="s">
        <v>2307</v>
      </c>
      <c r="G4220" s="10" t="s">
        <v>12</v>
      </c>
      <c r="H4220" t="s">
        <v>17</v>
      </c>
      <c r="I4220" s="10" t="s">
        <v>14</v>
      </c>
      <c r="J4220" s="10" t="s">
        <v>1557</v>
      </c>
    </row>
    <row r="4221" spans="1:10" x14ac:dyDescent="0.3">
      <c r="A4221" s="10">
        <v>227885</v>
      </c>
      <c r="B4221" s="20">
        <v>45225</v>
      </c>
      <c r="C4221" s="10" t="s">
        <v>1556</v>
      </c>
      <c r="D4221" s="21">
        <v>50000</v>
      </c>
      <c r="E4221" s="10" t="s">
        <v>48</v>
      </c>
      <c r="F4221" s="10" t="s">
        <v>2307</v>
      </c>
      <c r="G4221" s="10" t="s">
        <v>12</v>
      </c>
      <c r="H4221" t="s">
        <v>17</v>
      </c>
      <c r="I4221" s="10" t="s">
        <v>14</v>
      </c>
      <c r="J4221" s="10" t="s">
        <v>1557</v>
      </c>
    </row>
    <row r="4222" spans="1:10" x14ac:dyDescent="0.3">
      <c r="A4222" s="10">
        <v>227889</v>
      </c>
      <c r="B4222" s="20">
        <v>45225</v>
      </c>
      <c r="C4222" s="10" t="s">
        <v>1033</v>
      </c>
      <c r="D4222" s="21">
        <v>50000</v>
      </c>
      <c r="E4222" s="10" t="s">
        <v>48</v>
      </c>
      <c r="F4222" s="10" t="s">
        <v>2307</v>
      </c>
      <c r="G4222" s="10" t="s">
        <v>12</v>
      </c>
      <c r="H4222" t="s">
        <v>17</v>
      </c>
      <c r="I4222" s="10" t="s">
        <v>14</v>
      </c>
      <c r="J4222" s="10" t="s">
        <v>103</v>
      </c>
    </row>
    <row r="4223" spans="1:10" x14ac:dyDescent="0.3">
      <c r="A4223" s="10">
        <v>227935</v>
      </c>
      <c r="B4223" s="20">
        <v>45225</v>
      </c>
      <c r="C4223" s="10" t="s">
        <v>192</v>
      </c>
      <c r="D4223" s="21">
        <v>10000</v>
      </c>
      <c r="E4223" s="10" t="s">
        <v>48</v>
      </c>
      <c r="F4223" s="10" t="s">
        <v>2307</v>
      </c>
      <c r="G4223" s="10" t="s">
        <v>12</v>
      </c>
      <c r="H4223" t="s">
        <v>17</v>
      </c>
      <c r="I4223" s="10" t="s">
        <v>14</v>
      </c>
      <c r="J4223" s="10" t="s">
        <v>1558</v>
      </c>
    </row>
    <row r="4224" spans="1:10" x14ac:dyDescent="0.3">
      <c r="A4224" s="10">
        <v>227928</v>
      </c>
      <c r="B4224" s="20">
        <v>45225</v>
      </c>
      <c r="C4224" s="10" t="s">
        <v>1559</v>
      </c>
      <c r="D4224" s="21">
        <v>20000</v>
      </c>
      <c r="E4224" s="10" t="s">
        <v>48</v>
      </c>
      <c r="F4224" s="10" t="s">
        <v>2307</v>
      </c>
      <c r="G4224" s="10" t="s">
        <v>12</v>
      </c>
      <c r="H4224" t="s">
        <v>17</v>
      </c>
      <c r="I4224" s="10" t="s">
        <v>14</v>
      </c>
      <c r="J4224" s="10" t="s">
        <v>184</v>
      </c>
    </row>
    <row r="4225" spans="1:10" x14ac:dyDescent="0.3">
      <c r="A4225" s="10">
        <v>227887</v>
      </c>
      <c r="B4225" s="20">
        <v>45225</v>
      </c>
      <c r="C4225" s="10" t="s">
        <v>204</v>
      </c>
      <c r="D4225" s="21">
        <v>10000</v>
      </c>
      <c r="E4225" s="10" t="s">
        <v>48</v>
      </c>
      <c r="F4225" s="10" t="s">
        <v>2307</v>
      </c>
      <c r="G4225" s="10" t="s">
        <v>12</v>
      </c>
      <c r="H4225" t="s">
        <v>17</v>
      </c>
      <c r="I4225" s="10" t="s">
        <v>14</v>
      </c>
      <c r="J4225" s="10" t="s">
        <v>1054</v>
      </c>
    </row>
    <row r="4226" spans="1:10" x14ac:dyDescent="0.3">
      <c r="A4226" s="10">
        <v>227934</v>
      </c>
      <c r="B4226" s="20">
        <v>45225</v>
      </c>
      <c r="C4226" s="10" t="s">
        <v>192</v>
      </c>
      <c r="D4226" s="21">
        <v>15000</v>
      </c>
      <c r="E4226" s="10" t="s">
        <v>48</v>
      </c>
      <c r="F4226" s="10" t="s">
        <v>2307</v>
      </c>
      <c r="G4226" s="10" t="s">
        <v>12</v>
      </c>
      <c r="H4226" t="s">
        <v>17</v>
      </c>
      <c r="I4226" s="10" t="s">
        <v>14</v>
      </c>
      <c r="J4226" s="10" t="s">
        <v>55</v>
      </c>
    </row>
    <row r="4227" spans="1:10" x14ac:dyDescent="0.3">
      <c r="A4227" s="10">
        <v>227909</v>
      </c>
      <c r="B4227" s="20">
        <v>45225</v>
      </c>
      <c r="C4227" s="10" t="s">
        <v>9</v>
      </c>
      <c r="D4227" s="21">
        <v>10000</v>
      </c>
      <c r="E4227" s="10" t="s">
        <v>48</v>
      </c>
      <c r="F4227" s="10" t="s">
        <v>2307</v>
      </c>
      <c r="G4227" s="10" t="s">
        <v>12</v>
      </c>
      <c r="H4227" t="s">
        <v>17</v>
      </c>
      <c r="I4227" s="10" t="s">
        <v>14</v>
      </c>
      <c r="J4227" s="10" t="s">
        <v>1563</v>
      </c>
    </row>
    <row r="4228" spans="1:10" x14ac:dyDescent="0.3">
      <c r="A4228" s="10">
        <v>227921</v>
      </c>
      <c r="B4228" s="20">
        <v>45225</v>
      </c>
      <c r="C4228" s="10" t="s">
        <v>1606</v>
      </c>
      <c r="D4228" s="21">
        <v>1000</v>
      </c>
      <c r="E4228" s="10" t="s">
        <v>10</v>
      </c>
      <c r="F4228" s="10" t="s">
        <v>2318</v>
      </c>
      <c r="G4228" s="10" t="s">
        <v>12</v>
      </c>
      <c r="H4228" t="s">
        <v>17</v>
      </c>
      <c r="I4228" s="10" t="s">
        <v>14</v>
      </c>
      <c r="J4228" s="10" t="s">
        <v>85</v>
      </c>
    </row>
    <row r="4229" spans="1:10" x14ac:dyDescent="0.3">
      <c r="A4229" s="10">
        <v>227882</v>
      </c>
      <c r="B4229" s="20">
        <v>45225</v>
      </c>
      <c r="C4229" s="10" t="s">
        <v>1631</v>
      </c>
      <c r="D4229" s="21">
        <v>2000</v>
      </c>
      <c r="E4229" s="10" t="s">
        <v>10</v>
      </c>
      <c r="F4229" s="10" t="s">
        <v>2329</v>
      </c>
      <c r="G4229" s="10" t="s">
        <v>12</v>
      </c>
      <c r="H4229" t="s">
        <v>17</v>
      </c>
      <c r="I4229" s="10" t="s">
        <v>14</v>
      </c>
      <c r="J4229" s="10" t="s">
        <v>1624</v>
      </c>
    </row>
    <row r="4230" spans="1:10" x14ac:dyDescent="0.3">
      <c r="A4230" s="10">
        <v>227894</v>
      </c>
      <c r="B4230" s="20">
        <v>45225</v>
      </c>
      <c r="C4230" s="10" t="s">
        <v>1115</v>
      </c>
      <c r="D4230" s="21">
        <v>5000</v>
      </c>
      <c r="E4230" s="10" t="s">
        <v>10</v>
      </c>
      <c r="F4230" s="10" t="s">
        <v>2318</v>
      </c>
      <c r="G4230" s="10" t="s">
        <v>12</v>
      </c>
      <c r="H4230" t="s">
        <v>17</v>
      </c>
      <c r="I4230" s="10" t="s">
        <v>14</v>
      </c>
      <c r="J4230" s="10" t="s">
        <v>244</v>
      </c>
    </row>
    <row r="4231" spans="1:10" x14ac:dyDescent="0.3">
      <c r="A4231" s="10">
        <v>227920</v>
      </c>
      <c r="B4231" s="20">
        <v>45225</v>
      </c>
      <c r="C4231" s="10" t="s">
        <v>1606</v>
      </c>
      <c r="D4231" s="21">
        <v>1000</v>
      </c>
      <c r="E4231" s="10" t="s">
        <v>10</v>
      </c>
      <c r="F4231" s="10" t="s">
        <v>2318</v>
      </c>
      <c r="G4231" s="10" t="s">
        <v>12</v>
      </c>
      <c r="H4231" t="s">
        <v>17</v>
      </c>
      <c r="I4231" s="10" t="s">
        <v>14</v>
      </c>
      <c r="J4231" s="10" t="s">
        <v>1094</v>
      </c>
    </row>
    <row r="4232" spans="1:10" x14ac:dyDescent="0.3">
      <c r="A4232" s="10">
        <v>227912</v>
      </c>
      <c r="B4232" s="20">
        <v>45225</v>
      </c>
      <c r="C4232" s="10" t="s">
        <v>459</v>
      </c>
      <c r="D4232" s="21">
        <v>25000</v>
      </c>
      <c r="E4232" s="10" t="s">
        <v>48</v>
      </c>
      <c r="F4232" s="10" t="s">
        <v>2329</v>
      </c>
      <c r="G4232" s="10" t="s">
        <v>12</v>
      </c>
      <c r="H4232" t="s">
        <v>17</v>
      </c>
      <c r="I4232" s="10" t="s">
        <v>14</v>
      </c>
      <c r="J4232" s="10" t="s">
        <v>395</v>
      </c>
    </row>
    <row r="4233" spans="1:10" x14ac:dyDescent="0.3">
      <c r="A4233" s="10">
        <v>227881</v>
      </c>
      <c r="B4233" s="20">
        <v>45225</v>
      </c>
      <c r="C4233" s="10" t="s">
        <v>1204</v>
      </c>
      <c r="D4233" s="21">
        <v>2000</v>
      </c>
      <c r="E4233" s="10" t="s">
        <v>10</v>
      </c>
      <c r="F4233" s="10" t="s">
        <v>2329</v>
      </c>
      <c r="G4233" s="10" t="s">
        <v>12</v>
      </c>
      <c r="H4233" t="s">
        <v>17</v>
      </c>
      <c r="I4233" s="10" t="s">
        <v>14</v>
      </c>
      <c r="J4233" s="10" t="s">
        <v>246</v>
      </c>
    </row>
    <row r="4234" spans="1:10" x14ac:dyDescent="0.3">
      <c r="A4234" s="10">
        <v>227883</v>
      </c>
      <c r="B4234" s="20">
        <v>45225</v>
      </c>
      <c r="C4234" s="10" t="s">
        <v>1630</v>
      </c>
      <c r="D4234" s="21">
        <v>50000</v>
      </c>
      <c r="E4234" s="10" t="s">
        <v>48</v>
      </c>
      <c r="F4234" s="10" t="s">
        <v>2329</v>
      </c>
      <c r="G4234" s="10" t="s">
        <v>12</v>
      </c>
      <c r="H4234" t="s">
        <v>17</v>
      </c>
      <c r="I4234" s="10" t="s">
        <v>14</v>
      </c>
      <c r="J4234" s="10" t="s">
        <v>1624</v>
      </c>
    </row>
    <row r="4235" spans="1:10" x14ac:dyDescent="0.3">
      <c r="A4235" s="10">
        <v>227911</v>
      </c>
      <c r="B4235" s="20">
        <v>45225</v>
      </c>
      <c r="C4235" s="10" t="s">
        <v>459</v>
      </c>
      <c r="D4235" s="21">
        <v>25000</v>
      </c>
      <c r="E4235" s="10" t="s">
        <v>48</v>
      </c>
      <c r="F4235" s="10" t="s">
        <v>2329</v>
      </c>
      <c r="G4235" s="10" t="s">
        <v>12</v>
      </c>
      <c r="H4235" t="s">
        <v>17</v>
      </c>
      <c r="I4235" s="10" t="s">
        <v>14</v>
      </c>
      <c r="J4235" s="10" t="s">
        <v>1206</v>
      </c>
    </row>
    <row r="4236" spans="1:10" x14ac:dyDescent="0.3">
      <c r="A4236" s="10">
        <v>227893</v>
      </c>
      <c r="B4236" s="20">
        <v>45225</v>
      </c>
      <c r="C4236" s="10" t="s">
        <v>325</v>
      </c>
      <c r="D4236" s="21">
        <v>5000</v>
      </c>
      <c r="E4236" s="10" t="s">
        <v>10</v>
      </c>
      <c r="F4236" s="10" t="s">
        <v>2318</v>
      </c>
      <c r="G4236" s="10" t="s">
        <v>12</v>
      </c>
      <c r="H4236" t="s">
        <v>17</v>
      </c>
      <c r="I4236" s="10" t="s">
        <v>14</v>
      </c>
      <c r="J4236" s="10" t="s">
        <v>104</v>
      </c>
    </row>
    <row r="4237" spans="1:10" x14ac:dyDescent="0.3">
      <c r="A4237" s="10">
        <v>227915</v>
      </c>
      <c r="B4237" s="20">
        <v>45225</v>
      </c>
      <c r="C4237" s="10" t="s">
        <v>1564</v>
      </c>
      <c r="D4237" s="21">
        <v>15000</v>
      </c>
      <c r="E4237" s="10" t="s">
        <v>48</v>
      </c>
      <c r="F4237" s="10" t="s">
        <v>2307</v>
      </c>
      <c r="G4237" s="10" t="s">
        <v>12</v>
      </c>
      <c r="H4237" t="s">
        <v>17</v>
      </c>
      <c r="I4237" s="10" t="s">
        <v>14</v>
      </c>
      <c r="J4237" s="10" t="s">
        <v>63</v>
      </c>
    </row>
    <row r="4238" spans="1:10" x14ac:dyDescent="0.3">
      <c r="A4238" s="10">
        <v>227929</v>
      </c>
      <c r="B4238" s="20">
        <v>45225</v>
      </c>
      <c r="C4238" s="10" t="s">
        <v>1603</v>
      </c>
      <c r="D4238" s="21">
        <v>25000</v>
      </c>
      <c r="E4238" s="10" t="s">
        <v>48</v>
      </c>
      <c r="F4238" s="10" t="s">
        <v>2318</v>
      </c>
      <c r="G4238" s="10" t="s">
        <v>12</v>
      </c>
      <c r="H4238" t="s">
        <v>17</v>
      </c>
      <c r="I4238" s="10" t="s">
        <v>14</v>
      </c>
      <c r="J4238" s="10" t="s">
        <v>284</v>
      </c>
    </row>
    <row r="4239" spans="1:10" x14ac:dyDescent="0.3">
      <c r="A4239" s="10">
        <v>227910</v>
      </c>
      <c r="B4239" s="20">
        <v>45225</v>
      </c>
      <c r="C4239" s="10" t="s">
        <v>9</v>
      </c>
      <c r="D4239" s="21">
        <v>10000</v>
      </c>
      <c r="E4239" s="10" t="s">
        <v>48</v>
      </c>
      <c r="F4239" s="10" t="s">
        <v>2307</v>
      </c>
      <c r="G4239" s="10" t="s">
        <v>12</v>
      </c>
      <c r="H4239" t="s">
        <v>17</v>
      </c>
      <c r="I4239" s="10" t="s">
        <v>14</v>
      </c>
      <c r="J4239" s="10" t="s">
        <v>101</v>
      </c>
    </row>
    <row r="4240" spans="1:10" x14ac:dyDescent="0.3">
      <c r="A4240" s="10">
        <v>227913</v>
      </c>
      <c r="B4240" s="20">
        <v>45225</v>
      </c>
      <c r="C4240" s="10" t="s">
        <v>1564</v>
      </c>
      <c r="D4240" s="21">
        <v>10000</v>
      </c>
      <c r="E4240" s="10" t="s">
        <v>48</v>
      </c>
      <c r="F4240" s="10" t="s">
        <v>2307</v>
      </c>
      <c r="G4240" s="10" t="s">
        <v>12</v>
      </c>
      <c r="H4240" t="s">
        <v>17</v>
      </c>
      <c r="I4240" s="10" t="s">
        <v>14</v>
      </c>
      <c r="J4240" s="10" t="s">
        <v>1565</v>
      </c>
    </row>
    <row r="4241" spans="1:10" x14ac:dyDescent="0.3">
      <c r="A4241" s="10">
        <v>227896</v>
      </c>
      <c r="B4241" s="20">
        <v>45225</v>
      </c>
      <c r="C4241" s="10" t="s">
        <v>1605</v>
      </c>
      <c r="D4241" s="21">
        <v>25000</v>
      </c>
      <c r="E4241" s="10" t="s">
        <v>48</v>
      </c>
      <c r="F4241" s="10" t="s">
        <v>2318</v>
      </c>
      <c r="G4241" s="10" t="s">
        <v>12</v>
      </c>
      <c r="H4241" t="s">
        <v>17</v>
      </c>
      <c r="I4241" s="10" t="s">
        <v>14</v>
      </c>
      <c r="J4241" s="10" t="s">
        <v>85</v>
      </c>
    </row>
    <row r="4242" spans="1:10" x14ac:dyDescent="0.3">
      <c r="A4242" s="10">
        <v>227897</v>
      </c>
      <c r="B4242" s="20">
        <v>45225</v>
      </c>
      <c r="C4242" s="10" t="s">
        <v>1605</v>
      </c>
      <c r="D4242" s="21">
        <v>25000</v>
      </c>
      <c r="E4242" s="10" t="s">
        <v>48</v>
      </c>
      <c r="F4242" s="10" t="s">
        <v>2318</v>
      </c>
      <c r="G4242" s="10" t="s">
        <v>12</v>
      </c>
      <c r="H4242" t="s">
        <v>17</v>
      </c>
      <c r="I4242" s="10" t="s">
        <v>14</v>
      </c>
      <c r="J4242" s="10" t="s">
        <v>177</v>
      </c>
    </row>
    <row r="4243" spans="1:10" x14ac:dyDescent="0.3">
      <c r="A4243" s="10">
        <v>227930</v>
      </c>
      <c r="B4243" s="20">
        <v>45225</v>
      </c>
      <c r="C4243" s="10" t="s">
        <v>314</v>
      </c>
      <c r="D4243" s="21">
        <v>25000</v>
      </c>
      <c r="E4243" s="10" t="s">
        <v>48</v>
      </c>
      <c r="F4243" s="10" t="s">
        <v>2318</v>
      </c>
      <c r="G4243" s="10" t="s">
        <v>12</v>
      </c>
      <c r="H4243" t="s">
        <v>17</v>
      </c>
      <c r="I4243" s="10" t="s">
        <v>14</v>
      </c>
      <c r="J4243" s="10" t="s">
        <v>284</v>
      </c>
    </row>
    <row r="4244" spans="1:10" x14ac:dyDescent="0.3">
      <c r="A4244" s="10">
        <v>227895</v>
      </c>
      <c r="B4244" s="20">
        <v>45225</v>
      </c>
      <c r="C4244" s="10" t="s">
        <v>1604</v>
      </c>
      <c r="D4244" s="21">
        <v>5000</v>
      </c>
      <c r="E4244" s="10" t="s">
        <v>48</v>
      </c>
      <c r="F4244" s="10" t="s">
        <v>2318</v>
      </c>
      <c r="G4244" s="10" t="s">
        <v>12</v>
      </c>
      <c r="H4244" t="s">
        <v>17</v>
      </c>
      <c r="I4244" s="10" t="s">
        <v>14</v>
      </c>
      <c r="J4244" s="10" t="s">
        <v>24</v>
      </c>
    </row>
    <row r="4245" spans="1:10" x14ac:dyDescent="0.3">
      <c r="A4245" s="10">
        <v>228950</v>
      </c>
      <c r="B4245" s="20">
        <v>45226</v>
      </c>
      <c r="C4245" s="10" t="s">
        <v>788</v>
      </c>
      <c r="D4245" s="21">
        <v>40000</v>
      </c>
      <c r="E4245" s="10" t="s">
        <v>48</v>
      </c>
      <c r="F4245" s="10" t="s">
        <v>2309</v>
      </c>
      <c r="G4245" s="10" t="s">
        <v>12</v>
      </c>
      <c r="H4245" t="s">
        <v>17</v>
      </c>
      <c r="I4245" s="10" t="s">
        <v>14</v>
      </c>
      <c r="J4245" s="10" t="s">
        <v>258</v>
      </c>
    </row>
    <row r="4246" spans="1:10" x14ac:dyDescent="0.3">
      <c r="A4246" s="10">
        <v>228949</v>
      </c>
      <c r="B4246" s="20">
        <v>45226</v>
      </c>
      <c r="C4246" s="10" t="s">
        <v>1718</v>
      </c>
      <c r="D4246" s="21">
        <v>75000</v>
      </c>
      <c r="E4246" s="10" t="s">
        <v>48</v>
      </c>
      <c r="F4246" s="10" t="s">
        <v>2309</v>
      </c>
      <c r="G4246" s="10" t="s">
        <v>88</v>
      </c>
      <c r="H4246" t="s">
        <v>17</v>
      </c>
      <c r="I4246" s="10" t="s">
        <v>14</v>
      </c>
      <c r="J4246" s="10" t="s">
        <v>258</v>
      </c>
    </row>
    <row r="4247" spans="1:10" x14ac:dyDescent="0.3">
      <c r="A4247" s="10">
        <v>228937</v>
      </c>
      <c r="B4247" s="20">
        <v>45226</v>
      </c>
      <c r="C4247" s="10" t="s">
        <v>1756</v>
      </c>
      <c r="D4247" s="21">
        <v>15000</v>
      </c>
      <c r="E4247" s="10" t="s">
        <v>48</v>
      </c>
      <c r="F4247" s="10" t="s">
        <v>2317</v>
      </c>
      <c r="G4247" s="10" t="s">
        <v>12</v>
      </c>
      <c r="H4247" t="s">
        <v>17</v>
      </c>
      <c r="I4247" s="10" t="s">
        <v>14</v>
      </c>
      <c r="J4247" s="10" t="s">
        <v>824</v>
      </c>
    </row>
    <row r="4248" spans="1:10" x14ac:dyDescent="0.3">
      <c r="A4248" s="10">
        <v>228955</v>
      </c>
      <c r="B4248" s="20">
        <v>45226</v>
      </c>
      <c r="C4248" s="10" t="s">
        <v>789</v>
      </c>
      <c r="D4248" s="21">
        <v>30000</v>
      </c>
      <c r="E4248" s="10" t="s">
        <v>48</v>
      </c>
      <c r="F4248" s="10" t="s">
        <v>2309</v>
      </c>
      <c r="G4248" s="10" t="s">
        <v>12</v>
      </c>
      <c r="H4248" t="s">
        <v>17</v>
      </c>
      <c r="I4248" s="10" t="s">
        <v>14</v>
      </c>
      <c r="J4248" s="10" t="s">
        <v>972</v>
      </c>
    </row>
    <row r="4249" spans="1:10" x14ac:dyDescent="0.3">
      <c r="A4249" s="10">
        <v>228953</v>
      </c>
      <c r="B4249" s="20">
        <v>45226</v>
      </c>
      <c r="C4249" s="10" t="s">
        <v>789</v>
      </c>
      <c r="D4249" s="21">
        <v>40000</v>
      </c>
      <c r="E4249" s="10" t="s">
        <v>48</v>
      </c>
      <c r="F4249" s="10" t="s">
        <v>2309</v>
      </c>
      <c r="G4249" s="10" t="s">
        <v>12</v>
      </c>
      <c r="H4249" t="s">
        <v>17</v>
      </c>
      <c r="I4249" s="10" t="s">
        <v>14</v>
      </c>
      <c r="J4249" s="10" t="s">
        <v>694</v>
      </c>
    </row>
    <row r="4250" spans="1:10" x14ac:dyDescent="0.3">
      <c r="A4250" s="10">
        <v>228952</v>
      </c>
      <c r="B4250" s="20">
        <v>45226</v>
      </c>
      <c r="C4250" s="10" t="s">
        <v>788</v>
      </c>
      <c r="D4250" s="21">
        <v>30000</v>
      </c>
      <c r="E4250" s="10" t="s">
        <v>48</v>
      </c>
      <c r="F4250" s="10" t="s">
        <v>2309</v>
      </c>
      <c r="G4250" s="10" t="s">
        <v>12</v>
      </c>
      <c r="H4250" t="s">
        <v>17</v>
      </c>
      <c r="I4250" s="10" t="s">
        <v>14</v>
      </c>
      <c r="J4250" s="10" t="s">
        <v>694</v>
      </c>
    </row>
    <row r="4251" spans="1:10" x14ac:dyDescent="0.3">
      <c r="A4251" s="10">
        <v>228948</v>
      </c>
      <c r="B4251" s="20">
        <v>45226</v>
      </c>
      <c r="C4251" s="10" t="s">
        <v>1718</v>
      </c>
      <c r="D4251" s="21">
        <v>75000</v>
      </c>
      <c r="E4251" s="10" t="s">
        <v>48</v>
      </c>
      <c r="F4251" s="10" t="s">
        <v>2309</v>
      </c>
      <c r="G4251" s="10" t="s">
        <v>88</v>
      </c>
      <c r="H4251" t="s">
        <v>17</v>
      </c>
      <c r="I4251" s="10" t="s">
        <v>14</v>
      </c>
      <c r="J4251" s="10" t="s">
        <v>85</v>
      </c>
    </row>
    <row r="4252" spans="1:10" x14ac:dyDescent="0.3">
      <c r="A4252" s="10">
        <v>228954</v>
      </c>
      <c r="B4252" s="20">
        <v>45226</v>
      </c>
      <c r="C4252" s="10" t="s">
        <v>789</v>
      </c>
      <c r="D4252" s="21">
        <v>30000</v>
      </c>
      <c r="E4252" s="10" t="s">
        <v>48</v>
      </c>
      <c r="F4252" s="10" t="s">
        <v>2309</v>
      </c>
      <c r="G4252" s="10" t="s">
        <v>12</v>
      </c>
      <c r="H4252" t="s">
        <v>17</v>
      </c>
      <c r="I4252" s="10" t="s">
        <v>14</v>
      </c>
      <c r="J4252" s="10" t="s">
        <v>409</v>
      </c>
    </row>
    <row r="4253" spans="1:10" x14ac:dyDescent="0.3">
      <c r="A4253" s="10">
        <v>228959</v>
      </c>
      <c r="B4253" s="20">
        <v>45226</v>
      </c>
      <c r="C4253" s="10" t="s">
        <v>887</v>
      </c>
      <c r="D4253" s="21">
        <v>5000</v>
      </c>
      <c r="E4253" s="10" t="s">
        <v>10</v>
      </c>
      <c r="F4253" s="10" t="s">
        <v>2308</v>
      </c>
      <c r="G4253" s="10" t="s">
        <v>12</v>
      </c>
      <c r="H4253" t="s">
        <v>17</v>
      </c>
      <c r="I4253" s="10" t="s">
        <v>14</v>
      </c>
      <c r="J4253" s="10" t="s">
        <v>884</v>
      </c>
    </row>
    <row r="4254" spans="1:10" x14ac:dyDescent="0.3">
      <c r="A4254" s="10">
        <v>228956</v>
      </c>
      <c r="B4254" s="20">
        <v>45226</v>
      </c>
      <c r="C4254" s="10" t="s">
        <v>1778</v>
      </c>
      <c r="D4254" s="21">
        <v>3000</v>
      </c>
      <c r="E4254" s="10" t="s">
        <v>10</v>
      </c>
      <c r="F4254" s="10" t="s">
        <v>2308</v>
      </c>
      <c r="G4254" s="10" t="s">
        <v>12</v>
      </c>
      <c r="H4254" t="s">
        <v>17</v>
      </c>
      <c r="I4254" s="10" t="s">
        <v>14</v>
      </c>
      <c r="J4254" s="10" t="s">
        <v>1493</v>
      </c>
    </row>
    <row r="4255" spans="1:10" x14ac:dyDescent="0.3">
      <c r="A4255" s="10">
        <v>228958</v>
      </c>
      <c r="B4255" s="20">
        <v>45226</v>
      </c>
      <c r="C4255" s="10" t="s">
        <v>1779</v>
      </c>
      <c r="D4255" s="21">
        <v>150000</v>
      </c>
      <c r="E4255" s="10" t="s">
        <v>48</v>
      </c>
      <c r="F4255" s="10" t="s">
        <v>2308</v>
      </c>
      <c r="G4255" s="10" t="s">
        <v>12</v>
      </c>
      <c r="H4255" t="s">
        <v>17</v>
      </c>
      <c r="I4255" s="10" t="s">
        <v>14</v>
      </c>
      <c r="J4255" s="10" t="s">
        <v>250</v>
      </c>
    </row>
    <row r="4256" spans="1:10" x14ac:dyDescent="0.3">
      <c r="A4256" s="10">
        <v>228957</v>
      </c>
      <c r="B4256" s="20">
        <v>45226</v>
      </c>
      <c r="C4256" s="10" t="s">
        <v>1524</v>
      </c>
      <c r="D4256" s="21">
        <v>150000</v>
      </c>
      <c r="E4256" s="10" t="s">
        <v>48</v>
      </c>
      <c r="F4256" s="10" t="s">
        <v>2308</v>
      </c>
      <c r="G4256" s="10" t="s">
        <v>12</v>
      </c>
      <c r="H4256" t="s">
        <v>17</v>
      </c>
      <c r="I4256" s="10" t="s">
        <v>14</v>
      </c>
      <c r="J4256" s="10" t="s">
        <v>42</v>
      </c>
    </row>
    <row r="4257" spans="1:10" x14ac:dyDescent="0.3">
      <c r="A4257" s="10">
        <v>228934</v>
      </c>
      <c r="B4257" s="20">
        <v>45226</v>
      </c>
      <c r="C4257" s="10" t="s">
        <v>1758</v>
      </c>
      <c r="D4257" s="21">
        <v>25000</v>
      </c>
      <c r="E4257" s="10" t="s">
        <v>48</v>
      </c>
      <c r="F4257" s="10" t="s">
        <v>2317</v>
      </c>
      <c r="G4257" s="10" t="s">
        <v>12</v>
      </c>
      <c r="H4257" t="s">
        <v>17</v>
      </c>
      <c r="I4257" s="10" t="s">
        <v>14</v>
      </c>
      <c r="J4257" s="10" t="s">
        <v>824</v>
      </c>
    </row>
    <row r="4258" spans="1:10" x14ac:dyDescent="0.3">
      <c r="A4258" s="10">
        <v>228938</v>
      </c>
      <c r="B4258" s="20">
        <v>45226</v>
      </c>
      <c r="C4258" s="10" t="s">
        <v>1757</v>
      </c>
      <c r="D4258" s="21">
        <v>15000</v>
      </c>
      <c r="E4258" s="10" t="s">
        <v>48</v>
      </c>
      <c r="F4258" s="10" t="s">
        <v>2317</v>
      </c>
      <c r="G4258" s="10" t="s">
        <v>12</v>
      </c>
      <c r="H4258" t="s">
        <v>17</v>
      </c>
      <c r="I4258" s="10" t="s">
        <v>14</v>
      </c>
      <c r="J4258" s="10" t="s">
        <v>811</v>
      </c>
    </row>
    <row r="4259" spans="1:10" x14ac:dyDescent="0.3">
      <c r="A4259" s="10">
        <v>228936</v>
      </c>
      <c r="B4259" s="20">
        <v>45226</v>
      </c>
      <c r="C4259" s="10" t="s">
        <v>1756</v>
      </c>
      <c r="D4259" s="21">
        <v>15000</v>
      </c>
      <c r="E4259" s="10" t="s">
        <v>48</v>
      </c>
      <c r="F4259" s="10" t="s">
        <v>2317</v>
      </c>
      <c r="G4259" s="10" t="s">
        <v>12</v>
      </c>
      <c r="H4259" t="s">
        <v>17</v>
      </c>
      <c r="I4259" s="10" t="s">
        <v>14</v>
      </c>
      <c r="J4259" s="10" t="s">
        <v>246</v>
      </c>
    </row>
    <row r="4260" spans="1:10" x14ac:dyDescent="0.3">
      <c r="A4260" s="10">
        <v>228935</v>
      </c>
      <c r="B4260" s="20">
        <v>45226</v>
      </c>
      <c r="C4260" s="10" t="s">
        <v>1758</v>
      </c>
      <c r="D4260" s="21">
        <v>25000</v>
      </c>
      <c r="E4260" s="10" t="s">
        <v>48</v>
      </c>
      <c r="F4260" s="10" t="s">
        <v>2317</v>
      </c>
      <c r="G4260" s="10" t="s">
        <v>12</v>
      </c>
      <c r="H4260" t="s">
        <v>17</v>
      </c>
      <c r="I4260" s="10" t="s">
        <v>14</v>
      </c>
      <c r="J4260" s="10" t="s">
        <v>63</v>
      </c>
    </row>
    <row r="4261" spans="1:10" x14ac:dyDescent="0.3">
      <c r="A4261" s="10">
        <v>228951</v>
      </c>
      <c r="B4261" s="20">
        <v>45226</v>
      </c>
      <c r="C4261" s="10" t="s">
        <v>788</v>
      </c>
      <c r="D4261" s="21">
        <v>30000</v>
      </c>
      <c r="E4261" s="10" t="s">
        <v>48</v>
      </c>
      <c r="F4261" s="10" t="s">
        <v>2309</v>
      </c>
      <c r="G4261" s="10" t="s">
        <v>12</v>
      </c>
      <c r="H4261" t="s">
        <v>17</v>
      </c>
      <c r="I4261" s="10" t="s">
        <v>14</v>
      </c>
      <c r="J4261" s="10" t="s">
        <v>84</v>
      </c>
    </row>
    <row r="4262" spans="1:10" x14ac:dyDescent="0.3">
      <c r="A4262" s="10">
        <v>228946</v>
      </c>
      <c r="B4262" s="20">
        <v>45226</v>
      </c>
      <c r="C4262" s="10" t="s">
        <v>1125</v>
      </c>
      <c r="D4262" s="21">
        <v>15000</v>
      </c>
      <c r="E4262" s="10" t="s">
        <v>48</v>
      </c>
      <c r="F4262" s="10" t="s">
        <v>2318</v>
      </c>
      <c r="G4262" s="10" t="s">
        <v>12</v>
      </c>
      <c r="H4262" t="s">
        <v>17</v>
      </c>
      <c r="I4262" s="10" t="s">
        <v>14</v>
      </c>
      <c r="J4262" s="10" t="s">
        <v>85</v>
      </c>
    </row>
    <row r="4263" spans="1:10" x14ac:dyDescent="0.3">
      <c r="A4263" s="10">
        <v>228966</v>
      </c>
      <c r="B4263" s="20">
        <v>45226</v>
      </c>
      <c r="C4263" s="10" t="s">
        <v>1602</v>
      </c>
      <c r="D4263" s="21">
        <v>50000</v>
      </c>
      <c r="E4263" s="10" t="s">
        <v>48</v>
      </c>
      <c r="F4263" s="10" t="s">
        <v>2318</v>
      </c>
      <c r="G4263" s="10" t="s">
        <v>12</v>
      </c>
      <c r="H4263" t="s">
        <v>17</v>
      </c>
      <c r="I4263" s="10" t="s">
        <v>14</v>
      </c>
      <c r="J4263" s="10" t="s">
        <v>85</v>
      </c>
    </row>
    <row r="4264" spans="1:10" x14ac:dyDescent="0.3">
      <c r="A4264" s="10">
        <v>228964</v>
      </c>
      <c r="B4264" s="20">
        <v>45226</v>
      </c>
      <c r="C4264" s="10" t="s">
        <v>1633</v>
      </c>
      <c r="D4264" s="21">
        <v>2000</v>
      </c>
      <c r="E4264" s="10" t="s">
        <v>10</v>
      </c>
      <c r="F4264" s="10" t="s">
        <v>2329</v>
      </c>
      <c r="G4264" s="10" t="s">
        <v>12</v>
      </c>
      <c r="H4264" t="s">
        <v>17</v>
      </c>
      <c r="I4264" s="10" t="s">
        <v>14</v>
      </c>
      <c r="J4264" s="10" t="s">
        <v>222</v>
      </c>
    </row>
    <row r="4265" spans="1:10" x14ac:dyDescent="0.3">
      <c r="A4265" s="10">
        <v>228965</v>
      </c>
      <c r="B4265" s="20">
        <v>45226</v>
      </c>
      <c r="C4265" s="10" t="s">
        <v>1159</v>
      </c>
      <c r="D4265" s="21">
        <v>5000</v>
      </c>
      <c r="E4265" s="10" t="s">
        <v>48</v>
      </c>
      <c r="F4265" s="10" t="s">
        <v>2329</v>
      </c>
      <c r="G4265" s="10" t="s">
        <v>12</v>
      </c>
      <c r="H4265" t="s">
        <v>17</v>
      </c>
      <c r="I4265" s="10" t="s">
        <v>14</v>
      </c>
      <c r="J4265" s="10" t="s">
        <v>1632</v>
      </c>
    </row>
    <row r="4266" spans="1:10" x14ac:dyDescent="0.3">
      <c r="A4266" s="10">
        <v>228941</v>
      </c>
      <c r="B4266" s="20">
        <v>45226</v>
      </c>
      <c r="C4266" s="10" t="s">
        <v>1601</v>
      </c>
      <c r="D4266" s="21">
        <v>2000</v>
      </c>
      <c r="E4266" s="10" t="s">
        <v>10</v>
      </c>
      <c r="F4266" s="10" t="s">
        <v>2318</v>
      </c>
      <c r="G4266" s="10" t="s">
        <v>12</v>
      </c>
      <c r="H4266" t="s">
        <v>13</v>
      </c>
      <c r="I4266" s="10" t="s">
        <v>14</v>
      </c>
      <c r="J4266" s="10" t="s">
        <v>85</v>
      </c>
    </row>
    <row r="4267" spans="1:10" x14ac:dyDescent="0.3">
      <c r="A4267" s="10">
        <v>228967</v>
      </c>
      <c r="B4267" s="20">
        <v>45226</v>
      </c>
      <c r="C4267" s="10" t="s">
        <v>1602</v>
      </c>
      <c r="D4267" s="21">
        <v>50000</v>
      </c>
      <c r="E4267" s="10" t="s">
        <v>48</v>
      </c>
      <c r="F4267" s="10" t="s">
        <v>2318</v>
      </c>
      <c r="G4267" s="10" t="s">
        <v>12</v>
      </c>
      <c r="H4267" t="s">
        <v>17</v>
      </c>
      <c r="I4267" s="10" t="s">
        <v>14</v>
      </c>
      <c r="J4267" s="10" t="s">
        <v>24</v>
      </c>
    </row>
    <row r="4268" spans="1:10" x14ac:dyDescent="0.3">
      <c r="A4268" s="10">
        <v>228942</v>
      </c>
      <c r="B4268" s="20">
        <v>45226</v>
      </c>
      <c r="C4268" s="10" t="s">
        <v>1601</v>
      </c>
      <c r="D4268" s="21">
        <v>3000</v>
      </c>
      <c r="E4268" s="10" t="s">
        <v>10</v>
      </c>
      <c r="F4268" s="10" t="s">
        <v>2318</v>
      </c>
      <c r="G4268" s="10" t="s">
        <v>12</v>
      </c>
      <c r="H4268" t="s">
        <v>17</v>
      </c>
      <c r="I4268" s="10" t="s">
        <v>14</v>
      </c>
      <c r="J4268" s="10" t="s">
        <v>177</v>
      </c>
    </row>
    <row r="4269" spans="1:10" x14ac:dyDescent="0.3">
      <c r="A4269" s="10">
        <v>228940</v>
      </c>
      <c r="B4269" s="20">
        <v>45226</v>
      </c>
      <c r="C4269" s="10" t="s">
        <v>1601</v>
      </c>
      <c r="D4269" s="21">
        <v>3000</v>
      </c>
      <c r="E4269" s="10" t="s">
        <v>10</v>
      </c>
      <c r="F4269" s="10" t="s">
        <v>2318</v>
      </c>
      <c r="G4269" s="10" t="s">
        <v>12</v>
      </c>
      <c r="H4269" t="s">
        <v>17</v>
      </c>
      <c r="I4269" s="10" t="s">
        <v>14</v>
      </c>
      <c r="J4269" s="10" t="s">
        <v>85</v>
      </c>
    </row>
    <row r="4270" spans="1:10" x14ac:dyDescent="0.3">
      <c r="A4270" s="10">
        <v>228968</v>
      </c>
      <c r="B4270" s="20">
        <v>45226</v>
      </c>
      <c r="C4270" s="10" t="s">
        <v>1602</v>
      </c>
      <c r="D4270" s="21">
        <v>3000</v>
      </c>
      <c r="E4270" s="10" t="s">
        <v>10</v>
      </c>
      <c r="F4270" s="10" t="s">
        <v>2318</v>
      </c>
      <c r="G4270" s="10" t="s">
        <v>12</v>
      </c>
      <c r="H4270" t="s">
        <v>17</v>
      </c>
      <c r="I4270" s="10" t="s">
        <v>14</v>
      </c>
      <c r="J4270" s="10" t="s">
        <v>24</v>
      </c>
    </row>
    <row r="4271" spans="1:10" x14ac:dyDescent="0.3">
      <c r="A4271" s="10">
        <v>228944</v>
      </c>
      <c r="B4271" s="20">
        <v>45226</v>
      </c>
      <c r="C4271" s="10" t="s">
        <v>1670</v>
      </c>
      <c r="D4271" s="21">
        <v>50000</v>
      </c>
      <c r="E4271" s="10" t="s">
        <v>48</v>
      </c>
      <c r="F4271" s="10" t="s">
        <v>2311</v>
      </c>
      <c r="G4271" s="10" t="s">
        <v>12</v>
      </c>
      <c r="H4271" t="s">
        <v>17</v>
      </c>
      <c r="I4271" s="10" t="s">
        <v>14</v>
      </c>
      <c r="J4271" s="10" t="s">
        <v>209</v>
      </c>
    </row>
    <row r="4272" spans="1:10" x14ac:dyDescent="0.3">
      <c r="A4272" s="10">
        <v>228943</v>
      </c>
      <c r="B4272" s="20">
        <v>45226</v>
      </c>
      <c r="C4272" s="10" t="s">
        <v>1670</v>
      </c>
      <c r="D4272" s="21">
        <v>50000</v>
      </c>
      <c r="E4272" s="10" t="s">
        <v>48</v>
      </c>
      <c r="F4272" s="10" t="s">
        <v>2311</v>
      </c>
      <c r="G4272" s="10" t="s">
        <v>12</v>
      </c>
      <c r="H4272" t="s">
        <v>17</v>
      </c>
      <c r="I4272" s="10" t="s">
        <v>14</v>
      </c>
      <c r="J4272" s="10" t="s">
        <v>40</v>
      </c>
    </row>
    <row r="4273" spans="1:10" x14ac:dyDescent="0.3">
      <c r="A4273" s="10">
        <v>228947</v>
      </c>
      <c r="B4273" s="20">
        <v>45226</v>
      </c>
      <c r="C4273" s="10" t="s">
        <v>1718</v>
      </c>
      <c r="D4273" s="21">
        <v>100000</v>
      </c>
      <c r="E4273" s="10" t="s">
        <v>48</v>
      </c>
      <c r="F4273" s="10" t="s">
        <v>2309</v>
      </c>
      <c r="G4273" s="10" t="s">
        <v>88</v>
      </c>
      <c r="H4273" t="s">
        <v>17</v>
      </c>
      <c r="I4273" s="10" t="s">
        <v>14</v>
      </c>
      <c r="J4273" s="10" t="s">
        <v>27</v>
      </c>
    </row>
    <row r="4274" spans="1:10" x14ac:dyDescent="0.3">
      <c r="A4274" s="10">
        <v>228945</v>
      </c>
      <c r="B4274" s="20">
        <v>45226</v>
      </c>
      <c r="C4274" s="10" t="s">
        <v>598</v>
      </c>
      <c r="D4274" s="21">
        <v>5000</v>
      </c>
      <c r="E4274" s="10" t="s">
        <v>48</v>
      </c>
      <c r="F4274" s="10" t="s">
        <v>2311</v>
      </c>
      <c r="G4274" s="10" t="s">
        <v>12</v>
      </c>
      <c r="H4274" t="s">
        <v>17</v>
      </c>
      <c r="I4274" s="10" t="s">
        <v>14</v>
      </c>
      <c r="J4274" s="10" t="s">
        <v>49</v>
      </c>
    </row>
    <row r="4275" spans="1:10" x14ac:dyDescent="0.3">
      <c r="A4275" s="10">
        <v>228961</v>
      </c>
      <c r="B4275" s="20">
        <v>45226</v>
      </c>
      <c r="C4275" s="10" t="s">
        <v>1204</v>
      </c>
      <c r="D4275" s="21">
        <v>25000</v>
      </c>
      <c r="E4275" s="10" t="s">
        <v>48</v>
      </c>
      <c r="F4275" s="10" t="s">
        <v>2329</v>
      </c>
      <c r="G4275" s="10" t="s">
        <v>12</v>
      </c>
      <c r="H4275" t="s">
        <v>13</v>
      </c>
      <c r="I4275" s="10" t="s">
        <v>14</v>
      </c>
      <c r="J4275" s="10" t="s">
        <v>395</v>
      </c>
    </row>
    <row r="4276" spans="1:10" x14ac:dyDescent="0.3">
      <c r="A4276" s="10">
        <v>228963</v>
      </c>
      <c r="B4276" s="20">
        <v>45226</v>
      </c>
      <c r="C4276" s="10" t="s">
        <v>1633</v>
      </c>
      <c r="D4276" s="21">
        <v>2000</v>
      </c>
      <c r="E4276" s="10" t="s">
        <v>10</v>
      </c>
      <c r="F4276" s="10" t="s">
        <v>2329</v>
      </c>
      <c r="G4276" s="10" t="s">
        <v>12</v>
      </c>
      <c r="H4276" t="s">
        <v>17</v>
      </c>
      <c r="I4276" s="10" t="s">
        <v>14</v>
      </c>
      <c r="J4276" s="10" t="s">
        <v>246</v>
      </c>
    </row>
    <row r="4277" spans="1:10" x14ac:dyDescent="0.3">
      <c r="A4277" s="10">
        <v>228939</v>
      </c>
      <c r="B4277" s="20">
        <v>45226</v>
      </c>
      <c r="C4277" s="10" t="s">
        <v>1182</v>
      </c>
      <c r="D4277" s="21">
        <v>5000</v>
      </c>
      <c r="E4277" s="10" t="s">
        <v>48</v>
      </c>
      <c r="F4277" s="10" t="s">
        <v>2329</v>
      </c>
      <c r="G4277" s="10" t="s">
        <v>12</v>
      </c>
      <c r="H4277" t="s">
        <v>17</v>
      </c>
      <c r="I4277" s="10" t="s">
        <v>14</v>
      </c>
      <c r="J4277" s="10" t="s">
        <v>409</v>
      </c>
    </row>
    <row r="4278" spans="1:10" x14ac:dyDescent="0.3">
      <c r="A4278" s="10">
        <v>228960</v>
      </c>
      <c r="B4278" s="20">
        <v>45226</v>
      </c>
      <c r="C4278" s="10" t="s">
        <v>1204</v>
      </c>
      <c r="D4278" s="21">
        <v>2000</v>
      </c>
      <c r="E4278" s="10" t="s">
        <v>10</v>
      </c>
      <c r="F4278" s="10" t="s">
        <v>2329</v>
      </c>
      <c r="G4278" s="10" t="s">
        <v>12</v>
      </c>
      <c r="H4278" t="s">
        <v>13</v>
      </c>
      <c r="I4278" s="10" t="s">
        <v>14</v>
      </c>
      <c r="J4278" s="10" t="s">
        <v>395</v>
      </c>
    </row>
    <row r="4279" spans="1:10" x14ac:dyDescent="0.3">
      <c r="A4279" s="10">
        <v>228962</v>
      </c>
      <c r="B4279" s="20">
        <v>45226</v>
      </c>
      <c r="C4279" s="10" t="s">
        <v>1635</v>
      </c>
      <c r="D4279" s="21">
        <v>10000</v>
      </c>
      <c r="E4279" s="10" t="s">
        <v>48</v>
      </c>
      <c r="F4279" s="10" t="s">
        <v>2329</v>
      </c>
      <c r="G4279" s="10" t="s">
        <v>12</v>
      </c>
      <c r="H4279" t="s">
        <v>17</v>
      </c>
      <c r="I4279" s="10" t="s">
        <v>14</v>
      </c>
      <c r="J4279" s="10" t="s">
        <v>1194</v>
      </c>
    </row>
    <row r="4280" spans="1:10" x14ac:dyDescent="0.3">
      <c r="A4280" s="10">
        <v>228979</v>
      </c>
      <c r="B4280" s="20">
        <v>45229</v>
      </c>
      <c r="C4280" s="10" t="s">
        <v>634</v>
      </c>
      <c r="D4280" s="21">
        <v>5000</v>
      </c>
      <c r="E4280" s="10" t="s">
        <v>10</v>
      </c>
      <c r="F4280" s="10" t="s">
        <v>2309</v>
      </c>
      <c r="G4280" s="10" t="s">
        <v>12</v>
      </c>
      <c r="H4280" t="s">
        <v>17</v>
      </c>
      <c r="I4280" s="10" t="s">
        <v>14</v>
      </c>
      <c r="J4280" s="10" t="s">
        <v>409</v>
      </c>
    </row>
    <row r="4281" spans="1:10" x14ac:dyDescent="0.3">
      <c r="A4281" s="10">
        <v>228974</v>
      </c>
      <c r="B4281" s="20">
        <v>45229</v>
      </c>
      <c r="C4281" s="10" t="s">
        <v>695</v>
      </c>
      <c r="D4281" s="21">
        <v>50000</v>
      </c>
      <c r="E4281" s="10" t="s">
        <v>48</v>
      </c>
      <c r="F4281" s="10" t="s">
        <v>2309</v>
      </c>
      <c r="G4281" s="10" t="s">
        <v>12</v>
      </c>
      <c r="H4281" t="s">
        <v>17</v>
      </c>
      <c r="I4281" s="10" t="s">
        <v>14</v>
      </c>
      <c r="J4281" s="10" t="s">
        <v>27</v>
      </c>
    </row>
    <row r="4282" spans="1:10" x14ac:dyDescent="0.3">
      <c r="A4282" s="10">
        <v>228990</v>
      </c>
      <c r="B4282" s="20">
        <v>45229</v>
      </c>
      <c r="C4282" s="10" t="s">
        <v>1672</v>
      </c>
      <c r="D4282" s="21">
        <v>1000</v>
      </c>
      <c r="E4282" s="10" t="s">
        <v>10</v>
      </c>
      <c r="F4282" s="10" t="s">
        <v>2311</v>
      </c>
      <c r="G4282" s="10" t="s">
        <v>12</v>
      </c>
      <c r="H4282" t="s">
        <v>13</v>
      </c>
      <c r="I4282" s="10" t="s">
        <v>14</v>
      </c>
      <c r="J4282" s="10" t="s">
        <v>473</v>
      </c>
    </row>
    <row r="4283" spans="1:10" x14ac:dyDescent="0.3">
      <c r="A4283" s="10">
        <v>228973</v>
      </c>
      <c r="B4283" s="20">
        <v>45229</v>
      </c>
      <c r="C4283" s="10" t="s">
        <v>695</v>
      </c>
      <c r="D4283" s="21">
        <v>30000</v>
      </c>
      <c r="E4283" s="10" t="s">
        <v>48</v>
      </c>
      <c r="F4283" s="10" t="s">
        <v>2309</v>
      </c>
      <c r="G4283" s="10" t="s">
        <v>12</v>
      </c>
      <c r="H4283" t="s">
        <v>17</v>
      </c>
      <c r="I4283" s="10" t="s">
        <v>14</v>
      </c>
      <c r="J4283" s="10" t="s">
        <v>694</v>
      </c>
    </row>
    <row r="4284" spans="1:10" x14ac:dyDescent="0.3">
      <c r="A4284" s="10">
        <v>228978</v>
      </c>
      <c r="B4284" s="20">
        <v>45229</v>
      </c>
      <c r="C4284" s="10" t="s">
        <v>870</v>
      </c>
      <c r="D4284" s="21">
        <v>10000</v>
      </c>
      <c r="E4284" s="10" t="s">
        <v>48</v>
      </c>
      <c r="F4284" s="10" t="s">
        <v>2317</v>
      </c>
      <c r="G4284" s="10" t="s">
        <v>12</v>
      </c>
      <c r="H4284" t="s">
        <v>17</v>
      </c>
      <c r="I4284" s="10" t="s">
        <v>14</v>
      </c>
      <c r="J4284" s="10" t="s">
        <v>824</v>
      </c>
    </row>
    <row r="4285" spans="1:10" x14ac:dyDescent="0.3">
      <c r="A4285" s="10">
        <v>228975</v>
      </c>
      <c r="B4285" s="20">
        <v>45229</v>
      </c>
      <c r="C4285" s="10" t="s">
        <v>695</v>
      </c>
      <c r="D4285" s="21">
        <v>20000</v>
      </c>
      <c r="E4285" s="10" t="s">
        <v>48</v>
      </c>
      <c r="F4285" s="10" t="s">
        <v>2309</v>
      </c>
      <c r="G4285" s="10" t="s">
        <v>12</v>
      </c>
      <c r="H4285" t="s">
        <v>17</v>
      </c>
      <c r="I4285" s="10" t="s">
        <v>14</v>
      </c>
      <c r="J4285" s="10" t="s">
        <v>409</v>
      </c>
    </row>
    <row r="4286" spans="1:10" x14ac:dyDescent="0.3">
      <c r="A4286" s="10">
        <v>228976</v>
      </c>
      <c r="B4286" s="20">
        <v>45229</v>
      </c>
      <c r="C4286" s="10" t="s">
        <v>836</v>
      </c>
      <c r="D4286" s="21">
        <v>100000</v>
      </c>
      <c r="E4286" s="10" t="s">
        <v>48</v>
      </c>
      <c r="F4286" s="10" t="s">
        <v>2317</v>
      </c>
      <c r="G4286" s="10" t="s">
        <v>12</v>
      </c>
      <c r="H4286" t="s">
        <v>17</v>
      </c>
      <c r="I4286" s="10" t="s">
        <v>14</v>
      </c>
      <c r="J4286" s="10" t="s">
        <v>809</v>
      </c>
    </row>
    <row r="4287" spans="1:10" x14ac:dyDescent="0.3">
      <c r="A4287" s="10">
        <v>228980</v>
      </c>
      <c r="B4287" s="20">
        <v>45229</v>
      </c>
      <c r="C4287" s="10" t="s">
        <v>634</v>
      </c>
      <c r="D4287" s="21">
        <v>5000</v>
      </c>
      <c r="E4287" s="10" t="s">
        <v>10</v>
      </c>
      <c r="F4287" s="10" t="s">
        <v>2309</v>
      </c>
      <c r="G4287" s="10" t="s">
        <v>12</v>
      </c>
      <c r="H4287" t="s">
        <v>17</v>
      </c>
      <c r="I4287" s="10" t="s">
        <v>14</v>
      </c>
      <c r="J4287" s="10" t="s">
        <v>972</v>
      </c>
    </row>
    <row r="4288" spans="1:10" x14ac:dyDescent="0.3">
      <c r="A4288" s="10">
        <v>228977</v>
      </c>
      <c r="B4288" s="20">
        <v>45229</v>
      </c>
      <c r="C4288" s="10" t="s">
        <v>836</v>
      </c>
      <c r="D4288" s="21">
        <v>100000</v>
      </c>
      <c r="E4288" s="10" t="s">
        <v>48</v>
      </c>
      <c r="F4288" s="10" t="s">
        <v>2317</v>
      </c>
      <c r="G4288" s="10" t="s">
        <v>12</v>
      </c>
      <c r="H4288" t="s">
        <v>17</v>
      </c>
      <c r="I4288" s="10" t="s">
        <v>14</v>
      </c>
      <c r="J4288" s="10" t="s">
        <v>1550</v>
      </c>
    </row>
    <row r="4289" spans="1:10" x14ac:dyDescent="0.3">
      <c r="A4289" s="10">
        <v>228989</v>
      </c>
      <c r="B4289" s="20">
        <v>45229</v>
      </c>
      <c r="C4289" s="10" t="s">
        <v>1672</v>
      </c>
      <c r="D4289" s="21">
        <v>1000</v>
      </c>
      <c r="E4289" s="10" t="s">
        <v>10</v>
      </c>
      <c r="F4289" s="10" t="s">
        <v>2311</v>
      </c>
      <c r="G4289" s="10" t="s">
        <v>12</v>
      </c>
      <c r="H4289" t="s">
        <v>19</v>
      </c>
      <c r="I4289" s="10" t="s">
        <v>14</v>
      </c>
      <c r="J4289" s="10" t="s">
        <v>585</v>
      </c>
    </row>
    <row r="4290" spans="1:10" x14ac:dyDescent="0.3">
      <c r="A4290" s="10">
        <v>228969</v>
      </c>
      <c r="B4290" s="20">
        <v>45229</v>
      </c>
      <c r="C4290" s="10" t="s">
        <v>1597</v>
      </c>
      <c r="D4290" s="21">
        <v>150000</v>
      </c>
      <c r="E4290" s="10" t="s">
        <v>48</v>
      </c>
      <c r="F4290" s="10" t="s">
        <v>2318</v>
      </c>
      <c r="G4290" s="10" t="s">
        <v>88</v>
      </c>
      <c r="H4290" t="s">
        <v>17</v>
      </c>
      <c r="I4290" s="10" t="s">
        <v>14</v>
      </c>
      <c r="J4290" s="10" t="s">
        <v>24</v>
      </c>
    </row>
    <row r="4291" spans="1:10" x14ac:dyDescent="0.3">
      <c r="A4291" s="10">
        <v>228970</v>
      </c>
      <c r="B4291" s="20">
        <v>45229</v>
      </c>
      <c r="C4291" s="10" t="s">
        <v>1597</v>
      </c>
      <c r="D4291" s="21">
        <v>150000</v>
      </c>
      <c r="E4291" s="10" t="s">
        <v>48</v>
      </c>
      <c r="F4291" s="10" t="s">
        <v>2318</v>
      </c>
      <c r="G4291" s="10" t="s">
        <v>88</v>
      </c>
      <c r="H4291" t="s">
        <v>17</v>
      </c>
      <c r="I4291" s="10" t="s">
        <v>14</v>
      </c>
      <c r="J4291" s="10" t="s">
        <v>85</v>
      </c>
    </row>
    <row r="4292" spans="1:10" x14ac:dyDescent="0.3">
      <c r="A4292" s="10">
        <v>228983</v>
      </c>
      <c r="B4292" s="20">
        <v>45229</v>
      </c>
      <c r="C4292" s="10" t="s">
        <v>156</v>
      </c>
      <c r="D4292" s="21">
        <v>5000</v>
      </c>
      <c r="E4292" s="10" t="s">
        <v>10</v>
      </c>
      <c r="F4292" s="10" t="s">
        <v>2307</v>
      </c>
      <c r="G4292" s="10" t="s">
        <v>12</v>
      </c>
      <c r="H4292" t="s">
        <v>17</v>
      </c>
      <c r="I4292" s="10" t="s">
        <v>14</v>
      </c>
      <c r="J4292" s="10" t="s">
        <v>101</v>
      </c>
    </row>
    <row r="4293" spans="1:10" x14ac:dyDescent="0.3">
      <c r="A4293" s="10">
        <v>228982</v>
      </c>
      <c r="B4293" s="20">
        <v>45229</v>
      </c>
      <c r="C4293" s="10" t="s">
        <v>156</v>
      </c>
      <c r="D4293" s="21">
        <v>5000</v>
      </c>
      <c r="E4293" s="10" t="s">
        <v>10</v>
      </c>
      <c r="F4293" s="10" t="s">
        <v>2307</v>
      </c>
      <c r="G4293" s="10" t="s">
        <v>12</v>
      </c>
      <c r="H4293" t="s">
        <v>17</v>
      </c>
      <c r="I4293" s="10" t="s">
        <v>14</v>
      </c>
      <c r="J4293" s="10" t="s">
        <v>85</v>
      </c>
    </row>
    <row r="4294" spans="1:10" x14ac:dyDescent="0.3">
      <c r="A4294" s="10">
        <v>228984</v>
      </c>
      <c r="B4294" s="20">
        <v>45229</v>
      </c>
      <c r="C4294" s="10" t="s">
        <v>156</v>
      </c>
      <c r="D4294" s="21">
        <v>5000</v>
      </c>
      <c r="E4294" s="10" t="s">
        <v>10</v>
      </c>
      <c r="F4294" s="10" t="s">
        <v>2307</v>
      </c>
      <c r="G4294" s="10" t="s">
        <v>12</v>
      </c>
      <c r="H4294" t="s">
        <v>17</v>
      </c>
      <c r="I4294" s="10" t="s">
        <v>14</v>
      </c>
      <c r="J4294" s="10" t="s">
        <v>250</v>
      </c>
    </row>
    <row r="4295" spans="1:10" x14ac:dyDescent="0.3">
      <c r="A4295" s="10">
        <v>228972</v>
      </c>
      <c r="B4295" s="20">
        <v>45229</v>
      </c>
      <c r="C4295" s="10" t="s">
        <v>1597</v>
      </c>
      <c r="D4295" s="21">
        <v>100000</v>
      </c>
      <c r="E4295" s="10" t="s">
        <v>48</v>
      </c>
      <c r="F4295" s="10" t="s">
        <v>2318</v>
      </c>
      <c r="G4295" s="10" t="s">
        <v>88</v>
      </c>
      <c r="H4295" t="s">
        <v>17</v>
      </c>
      <c r="I4295" s="10" t="s">
        <v>14</v>
      </c>
      <c r="J4295" s="10" t="s">
        <v>270</v>
      </c>
    </row>
    <row r="4296" spans="1:10" x14ac:dyDescent="0.3">
      <c r="A4296" s="10">
        <v>228988</v>
      </c>
      <c r="B4296" s="20">
        <v>45229</v>
      </c>
      <c r="C4296" s="10" t="s">
        <v>1672</v>
      </c>
      <c r="D4296" s="21">
        <v>2000</v>
      </c>
      <c r="E4296" s="10" t="s">
        <v>10</v>
      </c>
      <c r="F4296" s="10" t="s">
        <v>2311</v>
      </c>
      <c r="G4296" s="10" t="s">
        <v>12</v>
      </c>
      <c r="H4296" t="s">
        <v>19</v>
      </c>
      <c r="I4296" s="10" t="s">
        <v>14</v>
      </c>
      <c r="J4296" s="10" t="s">
        <v>399</v>
      </c>
    </row>
    <row r="4297" spans="1:10" x14ac:dyDescent="0.3">
      <c r="A4297" s="10">
        <v>228987</v>
      </c>
      <c r="B4297" s="20">
        <v>45229</v>
      </c>
      <c r="C4297" s="10" t="s">
        <v>1671</v>
      </c>
      <c r="D4297" s="21">
        <v>2000</v>
      </c>
      <c r="E4297" s="10" t="s">
        <v>10</v>
      </c>
      <c r="F4297" s="10" t="s">
        <v>2311</v>
      </c>
      <c r="G4297" s="10" t="s">
        <v>12</v>
      </c>
      <c r="H4297" t="s">
        <v>17</v>
      </c>
      <c r="I4297" s="10" t="s">
        <v>14</v>
      </c>
      <c r="J4297" s="10" t="s">
        <v>585</v>
      </c>
    </row>
    <row r="4298" spans="1:10" x14ac:dyDescent="0.3">
      <c r="A4298" s="10">
        <v>228986</v>
      </c>
      <c r="B4298" s="20">
        <v>45229</v>
      </c>
      <c r="C4298" s="10" t="s">
        <v>1671</v>
      </c>
      <c r="D4298" s="21">
        <v>2500</v>
      </c>
      <c r="E4298" s="10" t="s">
        <v>10</v>
      </c>
      <c r="F4298" s="10" t="s">
        <v>2311</v>
      </c>
      <c r="G4298" s="10" t="s">
        <v>12</v>
      </c>
      <c r="H4298" t="s">
        <v>17</v>
      </c>
      <c r="I4298" s="10" t="s">
        <v>14</v>
      </c>
      <c r="J4298" s="10" t="s">
        <v>503</v>
      </c>
    </row>
    <row r="4299" spans="1:10" x14ac:dyDescent="0.3">
      <c r="A4299" s="10">
        <v>228971</v>
      </c>
      <c r="B4299" s="20">
        <v>45229</v>
      </c>
      <c r="C4299" s="10" t="s">
        <v>1597</v>
      </c>
      <c r="D4299" s="21">
        <v>100000</v>
      </c>
      <c r="E4299" s="10" t="s">
        <v>48</v>
      </c>
      <c r="F4299" s="10" t="s">
        <v>2318</v>
      </c>
      <c r="G4299" s="10" t="s">
        <v>88</v>
      </c>
      <c r="H4299" t="s">
        <v>17</v>
      </c>
      <c r="I4299" s="10" t="s">
        <v>14</v>
      </c>
      <c r="J4299" s="10" t="s">
        <v>177</v>
      </c>
    </row>
    <row r="4300" spans="1:10" x14ac:dyDescent="0.3">
      <c r="A4300" s="10">
        <v>228985</v>
      </c>
      <c r="B4300" s="20">
        <v>45229</v>
      </c>
      <c r="C4300" s="10" t="s">
        <v>1671</v>
      </c>
      <c r="D4300" s="21">
        <v>2500</v>
      </c>
      <c r="E4300" s="10" t="s">
        <v>10</v>
      </c>
      <c r="F4300" s="10" t="s">
        <v>2311</v>
      </c>
      <c r="G4300" s="10" t="s">
        <v>12</v>
      </c>
      <c r="H4300" t="s">
        <v>17</v>
      </c>
      <c r="I4300" s="10" t="s">
        <v>14</v>
      </c>
      <c r="J4300" s="10" t="s">
        <v>209</v>
      </c>
    </row>
    <row r="4301" spans="1:10" x14ac:dyDescent="0.3">
      <c r="A4301" s="10">
        <v>228998</v>
      </c>
      <c r="B4301" s="20">
        <v>45230</v>
      </c>
      <c r="C4301" s="10" t="s">
        <v>801</v>
      </c>
      <c r="D4301" s="21">
        <v>50000</v>
      </c>
      <c r="E4301" s="10" t="s">
        <v>48</v>
      </c>
      <c r="F4301" s="10" t="s">
        <v>2309</v>
      </c>
      <c r="G4301" s="10" t="s">
        <v>12</v>
      </c>
      <c r="H4301" t="s">
        <v>17</v>
      </c>
      <c r="I4301" s="10" t="s">
        <v>14</v>
      </c>
      <c r="J4301" s="10" t="s">
        <v>771</v>
      </c>
    </row>
    <row r="4302" spans="1:10" x14ac:dyDescent="0.3">
      <c r="A4302" s="10">
        <v>229042</v>
      </c>
      <c r="B4302" s="20">
        <v>45230</v>
      </c>
      <c r="C4302" s="10" t="s">
        <v>1719</v>
      </c>
      <c r="D4302" s="21">
        <v>2500</v>
      </c>
      <c r="E4302" s="10" t="s">
        <v>10</v>
      </c>
      <c r="F4302" s="10" t="s">
        <v>2309</v>
      </c>
      <c r="G4302" s="10" t="s">
        <v>12</v>
      </c>
      <c r="H4302" t="s">
        <v>17</v>
      </c>
      <c r="I4302" s="10" t="s">
        <v>14</v>
      </c>
      <c r="J4302" s="10" t="s">
        <v>27</v>
      </c>
    </row>
    <row r="4303" spans="1:10" x14ac:dyDescent="0.3">
      <c r="A4303" s="10">
        <v>229010</v>
      </c>
      <c r="B4303" s="20">
        <v>45230</v>
      </c>
      <c r="C4303" s="10" t="s">
        <v>540</v>
      </c>
      <c r="D4303" s="21">
        <v>2500</v>
      </c>
      <c r="E4303" s="10" t="s">
        <v>10</v>
      </c>
      <c r="F4303" s="10" t="s">
        <v>2311</v>
      </c>
      <c r="G4303" s="10" t="s">
        <v>12</v>
      </c>
      <c r="H4303" t="s">
        <v>13</v>
      </c>
      <c r="I4303" s="10" t="s">
        <v>14</v>
      </c>
      <c r="J4303" s="10" t="s">
        <v>40</v>
      </c>
    </row>
    <row r="4304" spans="1:10" x14ac:dyDescent="0.3">
      <c r="A4304" s="10">
        <v>228999</v>
      </c>
      <c r="B4304" s="20">
        <v>45230</v>
      </c>
      <c r="C4304" s="10" t="s">
        <v>801</v>
      </c>
      <c r="D4304" s="21">
        <v>50000</v>
      </c>
      <c r="E4304" s="10" t="s">
        <v>48</v>
      </c>
      <c r="F4304" s="10" t="s">
        <v>2309</v>
      </c>
      <c r="G4304" s="10" t="s">
        <v>12</v>
      </c>
      <c r="H4304" t="s">
        <v>17</v>
      </c>
      <c r="I4304" s="10" t="s">
        <v>14</v>
      </c>
      <c r="J4304" s="10" t="s">
        <v>84</v>
      </c>
    </row>
    <row r="4305" spans="1:10" x14ac:dyDescent="0.3">
      <c r="A4305" s="10">
        <v>229043</v>
      </c>
      <c r="B4305" s="20">
        <v>45230</v>
      </c>
      <c r="C4305" s="10" t="s">
        <v>1719</v>
      </c>
      <c r="D4305" s="21">
        <v>2500</v>
      </c>
      <c r="E4305" s="10" t="s">
        <v>10</v>
      </c>
      <c r="F4305" s="10" t="s">
        <v>2309</v>
      </c>
      <c r="G4305" s="10" t="s">
        <v>12</v>
      </c>
      <c r="H4305" t="s">
        <v>17</v>
      </c>
      <c r="I4305" s="10" t="s">
        <v>14</v>
      </c>
      <c r="J4305" s="10" t="s">
        <v>82</v>
      </c>
    </row>
    <row r="4306" spans="1:10" x14ac:dyDescent="0.3">
      <c r="A4306" s="10">
        <v>229001</v>
      </c>
      <c r="B4306" s="20">
        <v>45230</v>
      </c>
      <c r="C4306" s="10" t="s">
        <v>801</v>
      </c>
      <c r="D4306" s="21">
        <v>2000</v>
      </c>
      <c r="E4306" s="10" t="s">
        <v>10</v>
      </c>
      <c r="F4306" s="10" t="s">
        <v>2309</v>
      </c>
      <c r="G4306" s="10" t="s">
        <v>12</v>
      </c>
      <c r="H4306" t="s">
        <v>17</v>
      </c>
      <c r="I4306" s="10" t="s">
        <v>14</v>
      </c>
      <c r="J4306" s="10" t="s">
        <v>409</v>
      </c>
    </row>
    <row r="4307" spans="1:10" x14ac:dyDescent="0.3">
      <c r="A4307" s="10">
        <v>229000</v>
      </c>
      <c r="B4307" s="20">
        <v>45230</v>
      </c>
      <c r="C4307" s="10" t="s">
        <v>801</v>
      </c>
      <c r="D4307" s="21">
        <v>2000</v>
      </c>
      <c r="E4307" s="10" t="s">
        <v>10</v>
      </c>
      <c r="F4307" s="10" t="s">
        <v>2309</v>
      </c>
      <c r="G4307" s="10" t="s">
        <v>12</v>
      </c>
      <c r="H4307" t="s">
        <v>17</v>
      </c>
      <c r="I4307" s="10" t="s">
        <v>14</v>
      </c>
      <c r="J4307" s="10" t="s">
        <v>149</v>
      </c>
    </row>
    <row r="4308" spans="1:10" x14ac:dyDescent="0.3">
      <c r="A4308" s="10">
        <v>229015</v>
      </c>
      <c r="B4308" s="20">
        <v>45230</v>
      </c>
      <c r="C4308" s="10" t="s">
        <v>1658</v>
      </c>
      <c r="D4308" s="21">
        <v>5000</v>
      </c>
      <c r="E4308" s="10" t="s">
        <v>10</v>
      </c>
      <c r="F4308" s="10" t="s">
        <v>2311</v>
      </c>
      <c r="G4308" s="10" t="s">
        <v>12</v>
      </c>
      <c r="H4308" t="s">
        <v>17</v>
      </c>
      <c r="I4308" s="10" t="s">
        <v>14</v>
      </c>
      <c r="J4308" s="10" t="s">
        <v>40</v>
      </c>
    </row>
    <row r="4309" spans="1:10" x14ac:dyDescent="0.3">
      <c r="A4309" s="10">
        <v>229034</v>
      </c>
      <c r="B4309" s="20">
        <v>45230</v>
      </c>
      <c r="C4309" s="10" t="s">
        <v>1662</v>
      </c>
      <c r="D4309" s="21">
        <v>3000</v>
      </c>
      <c r="E4309" s="10" t="s">
        <v>10</v>
      </c>
      <c r="F4309" s="10" t="s">
        <v>2311</v>
      </c>
      <c r="G4309" s="10" t="s">
        <v>12</v>
      </c>
      <c r="H4309" t="s">
        <v>13</v>
      </c>
      <c r="I4309" s="10" t="s">
        <v>14</v>
      </c>
      <c r="J4309" s="10" t="s">
        <v>209</v>
      </c>
    </row>
    <row r="4310" spans="1:10" x14ac:dyDescent="0.3">
      <c r="A4310" s="10">
        <v>229033</v>
      </c>
      <c r="B4310" s="20">
        <v>45230</v>
      </c>
      <c r="C4310" s="10" t="s">
        <v>1662</v>
      </c>
      <c r="D4310" s="21">
        <v>3000</v>
      </c>
      <c r="E4310" s="10" t="s">
        <v>10</v>
      </c>
      <c r="F4310" s="10" t="s">
        <v>2311</v>
      </c>
      <c r="G4310" s="10" t="s">
        <v>12</v>
      </c>
      <c r="H4310" t="s">
        <v>13</v>
      </c>
      <c r="I4310" s="10" t="s">
        <v>14</v>
      </c>
      <c r="J4310" s="10" t="s">
        <v>49</v>
      </c>
    </row>
    <row r="4311" spans="1:10" x14ac:dyDescent="0.3">
      <c r="A4311" s="10">
        <v>229017</v>
      </c>
      <c r="B4311" s="20">
        <v>45230</v>
      </c>
      <c r="C4311" s="10" t="s">
        <v>1658</v>
      </c>
      <c r="D4311" s="21">
        <v>5000</v>
      </c>
      <c r="E4311" s="10" t="s">
        <v>10</v>
      </c>
      <c r="F4311" s="10" t="s">
        <v>2311</v>
      </c>
      <c r="G4311" s="10" t="s">
        <v>12</v>
      </c>
      <c r="H4311" t="s">
        <v>17</v>
      </c>
      <c r="I4311" s="10" t="s">
        <v>14</v>
      </c>
      <c r="J4311" s="10" t="s">
        <v>503</v>
      </c>
    </row>
    <row r="4312" spans="1:10" x14ac:dyDescent="0.3">
      <c r="A4312" s="10">
        <v>229009</v>
      </c>
      <c r="B4312" s="20">
        <v>45230</v>
      </c>
      <c r="C4312" s="10" t="s">
        <v>540</v>
      </c>
      <c r="D4312" s="21">
        <v>2500</v>
      </c>
      <c r="E4312" s="10" t="s">
        <v>10</v>
      </c>
      <c r="F4312" s="10" t="s">
        <v>2311</v>
      </c>
      <c r="G4312" s="10" t="s">
        <v>12</v>
      </c>
      <c r="H4312" t="s">
        <v>17</v>
      </c>
      <c r="I4312" s="10" t="s">
        <v>14</v>
      </c>
      <c r="J4312" s="10" t="s">
        <v>40</v>
      </c>
    </row>
    <row r="4313" spans="1:10" x14ac:dyDescent="0.3">
      <c r="A4313" s="10">
        <v>229044</v>
      </c>
      <c r="B4313" s="20">
        <v>45230</v>
      </c>
      <c r="C4313" s="10" t="s">
        <v>538</v>
      </c>
      <c r="D4313" s="21">
        <v>2000</v>
      </c>
      <c r="E4313" s="10" t="s">
        <v>10</v>
      </c>
      <c r="F4313" s="10" t="s">
        <v>2311</v>
      </c>
      <c r="G4313" s="10" t="s">
        <v>12</v>
      </c>
      <c r="H4313" t="s">
        <v>13</v>
      </c>
      <c r="I4313" s="10" t="s">
        <v>14</v>
      </c>
      <c r="J4313" s="10" t="s">
        <v>399</v>
      </c>
    </row>
    <row r="4314" spans="1:10" x14ac:dyDescent="0.3">
      <c r="A4314" s="10">
        <v>229018</v>
      </c>
      <c r="B4314" s="20">
        <v>45230</v>
      </c>
      <c r="C4314" s="10" t="s">
        <v>1667</v>
      </c>
      <c r="D4314" s="21">
        <v>5000</v>
      </c>
      <c r="E4314" s="10" t="s">
        <v>10</v>
      </c>
      <c r="F4314" s="10" t="s">
        <v>2311</v>
      </c>
      <c r="G4314" s="10" t="s">
        <v>12</v>
      </c>
      <c r="H4314" t="s">
        <v>17</v>
      </c>
      <c r="I4314" s="10" t="s">
        <v>14</v>
      </c>
      <c r="J4314" s="10" t="s">
        <v>1650</v>
      </c>
    </row>
    <row r="4315" spans="1:10" x14ac:dyDescent="0.3">
      <c r="A4315" s="10">
        <v>229004</v>
      </c>
      <c r="B4315" s="20">
        <v>45230</v>
      </c>
      <c r="C4315" s="10" t="s">
        <v>1780</v>
      </c>
      <c r="D4315" s="21">
        <v>3000</v>
      </c>
      <c r="E4315" s="10" t="s">
        <v>10</v>
      </c>
      <c r="F4315" s="10" t="s">
        <v>2308</v>
      </c>
      <c r="G4315" s="10" t="s">
        <v>12</v>
      </c>
      <c r="H4315" t="s">
        <v>17</v>
      </c>
      <c r="I4315" s="10" t="s">
        <v>14</v>
      </c>
      <c r="J4315" s="10" t="s">
        <v>42</v>
      </c>
    </row>
    <row r="4316" spans="1:10" x14ac:dyDescent="0.3">
      <c r="A4316" s="10">
        <v>229032</v>
      </c>
      <c r="B4316" s="20">
        <v>45230</v>
      </c>
      <c r="C4316" s="10" t="s">
        <v>827</v>
      </c>
      <c r="D4316" s="21">
        <v>1000</v>
      </c>
      <c r="E4316" s="10" t="s">
        <v>10</v>
      </c>
      <c r="F4316" s="10" t="s">
        <v>2317</v>
      </c>
      <c r="G4316" s="10" t="s">
        <v>12</v>
      </c>
      <c r="H4316" t="s">
        <v>17</v>
      </c>
      <c r="I4316" s="10" t="s">
        <v>14</v>
      </c>
      <c r="J4316" s="10" t="s">
        <v>824</v>
      </c>
    </row>
    <row r="4317" spans="1:10" x14ac:dyDescent="0.3">
      <c r="A4317" s="10">
        <v>229014</v>
      </c>
      <c r="B4317" s="20">
        <v>45230</v>
      </c>
      <c r="C4317" s="10" t="s">
        <v>1753</v>
      </c>
      <c r="D4317" s="21">
        <v>2000</v>
      </c>
      <c r="E4317" s="10" t="s">
        <v>10</v>
      </c>
      <c r="F4317" s="10" t="s">
        <v>2317</v>
      </c>
      <c r="G4317" s="10" t="s">
        <v>12</v>
      </c>
      <c r="H4317" t="s">
        <v>17</v>
      </c>
      <c r="I4317" s="10" t="s">
        <v>14</v>
      </c>
      <c r="J4317" s="10" t="s">
        <v>812</v>
      </c>
    </row>
    <row r="4318" spans="1:10" x14ac:dyDescent="0.3">
      <c r="A4318" s="10">
        <v>229038</v>
      </c>
      <c r="B4318" s="20">
        <v>45230</v>
      </c>
      <c r="C4318" s="10" t="s">
        <v>1781</v>
      </c>
      <c r="D4318" s="21">
        <v>100000</v>
      </c>
      <c r="E4318" s="10" t="s">
        <v>48</v>
      </c>
      <c r="F4318" s="10" t="s">
        <v>2308</v>
      </c>
      <c r="G4318" s="10" t="s">
        <v>12</v>
      </c>
      <c r="H4318" t="s">
        <v>17</v>
      </c>
      <c r="I4318" s="10" t="s">
        <v>14</v>
      </c>
      <c r="J4318" s="10" t="s">
        <v>876</v>
      </c>
    </row>
    <row r="4319" spans="1:10" x14ac:dyDescent="0.3">
      <c r="A4319" s="10">
        <v>229041</v>
      </c>
      <c r="B4319" s="20">
        <v>45230</v>
      </c>
      <c r="C4319" s="10" t="s">
        <v>1781</v>
      </c>
      <c r="D4319" s="21">
        <v>50000</v>
      </c>
      <c r="E4319" s="10" t="s">
        <v>48</v>
      </c>
      <c r="F4319" s="10" t="s">
        <v>2308</v>
      </c>
      <c r="G4319" s="10" t="s">
        <v>12</v>
      </c>
      <c r="H4319" t="s">
        <v>17</v>
      </c>
      <c r="I4319" s="10" t="s">
        <v>14</v>
      </c>
      <c r="J4319" s="10" t="s">
        <v>884</v>
      </c>
    </row>
    <row r="4320" spans="1:10" x14ac:dyDescent="0.3">
      <c r="A4320" s="10">
        <v>229040</v>
      </c>
      <c r="B4320" s="20">
        <v>45230</v>
      </c>
      <c r="C4320" s="10" t="s">
        <v>1781</v>
      </c>
      <c r="D4320" s="21">
        <v>100000</v>
      </c>
      <c r="E4320" s="10" t="s">
        <v>48</v>
      </c>
      <c r="F4320" s="10" t="s">
        <v>2308</v>
      </c>
      <c r="G4320" s="10" t="s">
        <v>12</v>
      </c>
      <c r="H4320" t="s">
        <v>17</v>
      </c>
      <c r="I4320" s="10" t="s">
        <v>14</v>
      </c>
      <c r="J4320" s="10" t="s">
        <v>250</v>
      </c>
    </row>
    <row r="4321" spans="1:10" x14ac:dyDescent="0.3">
      <c r="A4321" s="10">
        <v>229039</v>
      </c>
      <c r="B4321" s="20">
        <v>45230</v>
      </c>
      <c r="C4321" s="10" t="s">
        <v>1781</v>
      </c>
      <c r="D4321" s="21">
        <v>100000</v>
      </c>
      <c r="E4321" s="10" t="s">
        <v>48</v>
      </c>
      <c r="F4321" s="10" t="s">
        <v>2308</v>
      </c>
      <c r="G4321" s="10" t="s">
        <v>12</v>
      </c>
      <c r="H4321" t="s">
        <v>17</v>
      </c>
      <c r="I4321" s="10" t="s">
        <v>14</v>
      </c>
      <c r="J4321" s="10" t="s">
        <v>42</v>
      </c>
    </row>
    <row r="4322" spans="1:10" x14ac:dyDescent="0.3">
      <c r="A4322" s="10">
        <v>229013</v>
      </c>
      <c r="B4322" s="20">
        <v>45230</v>
      </c>
      <c r="C4322" s="10" t="s">
        <v>1724</v>
      </c>
      <c r="D4322" s="21">
        <v>2500</v>
      </c>
      <c r="E4322" s="10" t="s">
        <v>10</v>
      </c>
      <c r="F4322" s="10" t="s">
        <v>2309</v>
      </c>
      <c r="G4322" s="10" t="s">
        <v>12</v>
      </c>
      <c r="H4322" t="s">
        <v>17</v>
      </c>
      <c r="I4322" s="10" t="s">
        <v>14</v>
      </c>
      <c r="J4322" s="10" t="s">
        <v>27</v>
      </c>
    </row>
    <row r="4323" spans="1:10" x14ac:dyDescent="0.3">
      <c r="A4323" s="10">
        <v>229012</v>
      </c>
      <c r="B4323" s="20">
        <v>45230</v>
      </c>
      <c r="C4323" s="10" t="s">
        <v>748</v>
      </c>
      <c r="D4323" s="21">
        <v>1500</v>
      </c>
      <c r="E4323" s="10" t="s">
        <v>10</v>
      </c>
      <c r="F4323" s="10" t="s">
        <v>2309</v>
      </c>
      <c r="G4323" s="10" t="s">
        <v>12</v>
      </c>
      <c r="H4323" t="s">
        <v>17</v>
      </c>
      <c r="I4323" s="10" t="s">
        <v>14</v>
      </c>
      <c r="J4323" s="10" t="s">
        <v>1723</v>
      </c>
    </row>
    <row r="4324" spans="1:10" x14ac:dyDescent="0.3">
      <c r="A4324" s="10">
        <v>228992</v>
      </c>
      <c r="B4324" s="20">
        <v>45230</v>
      </c>
      <c r="C4324" s="10" t="s">
        <v>1722</v>
      </c>
      <c r="D4324" s="21">
        <v>2000</v>
      </c>
      <c r="E4324" s="10" t="s">
        <v>10</v>
      </c>
      <c r="F4324" s="10" t="s">
        <v>2309</v>
      </c>
      <c r="G4324" s="10" t="s">
        <v>12</v>
      </c>
      <c r="H4324" t="s">
        <v>13</v>
      </c>
      <c r="I4324" s="10" t="s">
        <v>14</v>
      </c>
      <c r="J4324" s="10" t="s">
        <v>694</v>
      </c>
    </row>
    <row r="4325" spans="1:10" x14ac:dyDescent="0.3">
      <c r="A4325" s="10">
        <v>228991</v>
      </c>
      <c r="B4325" s="20">
        <v>45230</v>
      </c>
      <c r="C4325" s="10" t="s">
        <v>1751</v>
      </c>
      <c r="D4325" s="21">
        <v>30000</v>
      </c>
      <c r="E4325" s="10" t="s">
        <v>48</v>
      </c>
      <c r="F4325" s="10" t="s">
        <v>2317</v>
      </c>
      <c r="G4325" s="10" t="s">
        <v>12</v>
      </c>
      <c r="H4325" t="s">
        <v>17</v>
      </c>
      <c r="I4325" s="10" t="s">
        <v>14</v>
      </c>
      <c r="J4325" s="10" t="s">
        <v>811</v>
      </c>
    </row>
    <row r="4326" spans="1:10" x14ac:dyDescent="0.3">
      <c r="A4326" s="10">
        <v>229022</v>
      </c>
      <c r="B4326" s="20">
        <v>45230</v>
      </c>
      <c r="C4326" s="10" t="s">
        <v>1064</v>
      </c>
      <c r="D4326" s="21">
        <v>5000</v>
      </c>
      <c r="E4326" s="10" t="s">
        <v>10</v>
      </c>
      <c r="F4326" s="10" t="s">
        <v>2317</v>
      </c>
      <c r="G4326" s="10" t="s">
        <v>12</v>
      </c>
      <c r="H4326" t="s">
        <v>17</v>
      </c>
      <c r="I4326" s="10" t="s">
        <v>14</v>
      </c>
      <c r="J4326" s="10" t="s">
        <v>809</v>
      </c>
    </row>
    <row r="4327" spans="1:10" x14ac:dyDescent="0.3">
      <c r="A4327" s="10">
        <v>229037</v>
      </c>
      <c r="B4327" s="20">
        <v>45230</v>
      </c>
      <c r="C4327" s="10" t="s">
        <v>1752</v>
      </c>
      <c r="D4327" s="21">
        <v>2000</v>
      </c>
      <c r="E4327" s="10" t="s">
        <v>10</v>
      </c>
      <c r="F4327" s="10" t="s">
        <v>2317</v>
      </c>
      <c r="G4327" s="10" t="s">
        <v>12</v>
      </c>
      <c r="H4327" t="s">
        <v>17</v>
      </c>
      <c r="I4327" s="10" t="s">
        <v>14</v>
      </c>
      <c r="J4327" s="10" t="s">
        <v>809</v>
      </c>
    </row>
    <row r="4328" spans="1:10" x14ac:dyDescent="0.3">
      <c r="A4328" s="10">
        <v>229036</v>
      </c>
      <c r="B4328" s="20">
        <v>45230</v>
      </c>
      <c r="C4328" s="10" t="s">
        <v>1752</v>
      </c>
      <c r="D4328" s="21">
        <v>1000</v>
      </c>
      <c r="E4328" s="10" t="s">
        <v>10</v>
      </c>
      <c r="F4328" s="10" t="s">
        <v>2317</v>
      </c>
      <c r="G4328" s="10" t="s">
        <v>12</v>
      </c>
      <c r="H4328" t="s">
        <v>17</v>
      </c>
      <c r="I4328" s="10" t="s">
        <v>14</v>
      </c>
      <c r="J4328" s="10" t="s">
        <v>814</v>
      </c>
    </row>
    <row r="4329" spans="1:10" x14ac:dyDescent="0.3">
      <c r="A4329" s="10">
        <v>229045</v>
      </c>
      <c r="B4329" s="20">
        <v>45230</v>
      </c>
      <c r="C4329" s="10" t="s">
        <v>613</v>
      </c>
      <c r="D4329" s="21">
        <v>100000</v>
      </c>
      <c r="E4329" s="10" t="s">
        <v>48</v>
      </c>
      <c r="F4329" s="10" t="s">
        <v>2318</v>
      </c>
      <c r="G4329" s="10" t="s">
        <v>12</v>
      </c>
      <c r="H4329" t="s">
        <v>17</v>
      </c>
      <c r="I4329" s="10" t="s">
        <v>14</v>
      </c>
      <c r="J4329" s="10" t="s">
        <v>85</v>
      </c>
    </row>
    <row r="4330" spans="1:10" x14ac:dyDescent="0.3">
      <c r="A4330" s="10">
        <v>229003</v>
      </c>
      <c r="B4330" s="20">
        <v>45230</v>
      </c>
      <c r="C4330" s="10" t="s">
        <v>336</v>
      </c>
      <c r="D4330" s="21">
        <v>1000</v>
      </c>
      <c r="E4330" s="10" t="s">
        <v>10</v>
      </c>
      <c r="F4330" s="10" t="s">
        <v>2318</v>
      </c>
      <c r="G4330" s="10" t="s">
        <v>12</v>
      </c>
      <c r="H4330" t="s">
        <v>17</v>
      </c>
      <c r="I4330" s="10" t="s">
        <v>14</v>
      </c>
      <c r="J4330" s="10" t="s">
        <v>306</v>
      </c>
    </row>
    <row r="4331" spans="1:10" x14ac:dyDescent="0.3">
      <c r="A4331" s="10">
        <v>229002</v>
      </c>
      <c r="B4331" s="20">
        <v>45230</v>
      </c>
      <c r="C4331" s="10" t="s">
        <v>336</v>
      </c>
      <c r="D4331" s="21">
        <v>1000</v>
      </c>
      <c r="E4331" s="10" t="s">
        <v>10</v>
      </c>
      <c r="F4331" s="10" t="s">
        <v>2318</v>
      </c>
      <c r="G4331" s="10" t="s">
        <v>12</v>
      </c>
      <c r="H4331" t="s">
        <v>17</v>
      </c>
      <c r="I4331" s="10" t="s">
        <v>14</v>
      </c>
      <c r="J4331" s="10" t="s">
        <v>85</v>
      </c>
    </row>
    <row r="4332" spans="1:10" x14ac:dyDescent="0.3">
      <c r="A4332" s="10">
        <v>228993</v>
      </c>
      <c r="B4332" s="20">
        <v>45230</v>
      </c>
      <c r="C4332" s="10" t="s">
        <v>273</v>
      </c>
      <c r="D4332" s="21">
        <v>50000</v>
      </c>
      <c r="E4332" s="10" t="s">
        <v>48</v>
      </c>
      <c r="F4332" s="10" t="s">
        <v>2318</v>
      </c>
      <c r="G4332" s="10" t="s">
        <v>12</v>
      </c>
      <c r="H4332" t="s">
        <v>17</v>
      </c>
      <c r="I4332" s="10" t="s">
        <v>14</v>
      </c>
      <c r="J4332" s="10" t="s">
        <v>24</v>
      </c>
    </row>
    <row r="4333" spans="1:10" x14ac:dyDescent="0.3">
      <c r="A4333" s="10">
        <v>229011</v>
      </c>
      <c r="B4333" s="20">
        <v>45230</v>
      </c>
      <c r="C4333" s="10" t="s">
        <v>451</v>
      </c>
      <c r="D4333" s="21">
        <v>10000</v>
      </c>
      <c r="E4333" s="10" t="s">
        <v>48</v>
      </c>
      <c r="F4333" s="10" t="s">
        <v>2329</v>
      </c>
      <c r="G4333" s="10" t="s">
        <v>12</v>
      </c>
      <c r="H4333" t="s">
        <v>17</v>
      </c>
      <c r="I4333" s="10" t="s">
        <v>14</v>
      </c>
      <c r="J4333" s="10" t="s">
        <v>222</v>
      </c>
    </row>
    <row r="4334" spans="1:10" x14ac:dyDescent="0.3">
      <c r="A4334" s="10">
        <v>228996</v>
      </c>
      <c r="B4334" s="20">
        <v>45230</v>
      </c>
      <c r="C4334" s="10" t="s">
        <v>1634</v>
      </c>
      <c r="D4334" s="21">
        <v>1500</v>
      </c>
      <c r="E4334" s="10" t="s">
        <v>10</v>
      </c>
      <c r="F4334" s="10" t="s">
        <v>2329</v>
      </c>
      <c r="G4334" s="10" t="s">
        <v>12</v>
      </c>
      <c r="H4334" t="s">
        <v>17</v>
      </c>
      <c r="I4334" s="10" t="s">
        <v>14</v>
      </c>
      <c r="J4334" s="10" t="s">
        <v>40</v>
      </c>
    </row>
    <row r="4335" spans="1:10" x14ac:dyDescent="0.3">
      <c r="A4335" s="10">
        <v>228994</v>
      </c>
      <c r="B4335" s="20">
        <v>45230</v>
      </c>
      <c r="C4335" s="10" t="s">
        <v>273</v>
      </c>
      <c r="D4335" s="21">
        <v>50000</v>
      </c>
      <c r="E4335" s="10" t="s">
        <v>48</v>
      </c>
      <c r="F4335" s="10" t="s">
        <v>2318</v>
      </c>
      <c r="G4335" s="10" t="s">
        <v>12</v>
      </c>
      <c r="H4335" t="s">
        <v>17</v>
      </c>
      <c r="I4335" s="10" t="s">
        <v>14</v>
      </c>
      <c r="J4335" s="10" t="s">
        <v>177</v>
      </c>
    </row>
    <row r="4336" spans="1:10" x14ac:dyDescent="0.3">
      <c r="A4336" s="10">
        <v>229023</v>
      </c>
      <c r="B4336" s="20">
        <v>45230</v>
      </c>
      <c r="C4336" s="10" t="s">
        <v>1600</v>
      </c>
      <c r="D4336" s="21">
        <v>10000</v>
      </c>
      <c r="E4336" s="10" t="s">
        <v>48</v>
      </c>
      <c r="F4336" s="10" t="s">
        <v>2318</v>
      </c>
      <c r="G4336" s="10" t="s">
        <v>12</v>
      </c>
      <c r="H4336" t="s">
        <v>17</v>
      </c>
      <c r="I4336" s="10" t="s">
        <v>14</v>
      </c>
      <c r="J4336" s="10" t="s">
        <v>1094</v>
      </c>
    </row>
    <row r="4337" spans="1:10" x14ac:dyDescent="0.3">
      <c r="A4337" s="10">
        <v>229024</v>
      </c>
      <c r="B4337" s="20">
        <v>45230</v>
      </c>
      <c r="C4337" s="10" t="s">
        <v>986</v>
      </c>
      <c r="D4337" s="21">
        <v>5000</v>
      </c>
      <c r="E4337" s="10" t="s">
        <v>10</v>
      </c>
      <c r="F4337" s="10" t="s">
        <v>2307</v>
      </c>
      <c r="G4337" s="10" t="s">
        <v>12</v>
      </c>
      <c r="H4337" t="s">
        <v>17</v>
      </c>
      <c r="I4337" s="10" t="s">
        <v>14</v>
      </c>
      <c r="J4337" s="10" t="s">
        <v>85</v>
      </c>
    </row>
    <row r="4338" spans="1:10" x14ac:dyDescent="0.3">
      <c r="A4338" s="10">
        <v>229005</v>
      </c>
      <c r="B4338" s="20">
        <v>45230</v>
      </c>
      <c r="C4338" s="10" t="s">
        <v>1559</v>
      </c>
      <c r="D4338" s="21">
        <v>1000</v>
      </c>
      <c r="E4338" s="10" t="s">
        <v>10</v>
      </c>
      <c r="F4338" s="10" t="s">
        <v>2307</v>
      </c>
      <c r="G4338" s="10" t="s">
        <v>12</v>
      </c>
      <c r="H4338" t="s">
        <v>17</v>
      </c>
      <c r="I4338" s="10" t="s">
        <v>14</v>
      </c>
      <c r="J4338" s="10" t="s">
        <v>976</v>
      </c>
    </row>
    <row r="4339" spans="1:10" x14ac:dyDescent="0.3">
      <c r="A4339" s="10">
        <v>229006</v>
      </c>
      <c r="B4339" s="20">
        <v>45230</v>
      </c>
      <c r="C4339" s="10" t="s">
        <v>1559</v>
      </c>
      <c r="D4339" s="21">
        <v>1000</v>
      </c>
      <c r="E4339" s="10" t="s">
        <v>10</v>
      </c>
      <c r="F4339" s="10" t="s">
        <v>2307</v>
      </c>
      <c r="G4339" s="10" t="s">
        <v>12</v>
      </c>
      <c r="H4339" t="s">
        <v>17</v>
      </c>
      <c r="I4339" s="10" t="s">
        <v>14</v>
      </c>
      <c r="J4339" s="10" t="s">
        <v>146</v>
      </c>
    </row>
    <row r="4340" spans="1:10" x14ac:dyDescent="0.3">
      <c r="A4340" s="10">
        <v>229025</v>
      </c>
      <c r="B4340" s="20">
        <v>45230</v>
      </c>
      <c r="C4340" s="10" t="s">
        <v>986</v>
      </c>
      <c r="D4340" s="21">
        <v>5000</v>
      </c>
      <c r="E4340" s="10" t="s">
        <v>10</v>
      </c>
      <c r="F4340" s="10" t="s">
        <v>2307</v>
      </c>
      <c r="G4340" s="10" t="s">
        <v>12</v>
      </c>
      <c r="H4340" t="s">
        <v>17</v>
      </c>
      <c r="I4340" s="10" t="s">
        <v>14</v>
      </c>
      <c r="J4340" s="10" t="s">
        <v>250</v>
      </c>
    </row>
    <row r="4341" spans="1:10" x14ac:dyDescent="0.3">
      <c r="A4341" s="10">
        <v>229019</v>
      </c>
      <c r="B4341" s="20">
        <v>45230</v>
      </c>
      <c r="C4341" s="10" t="s">
        <v>1135</v>
      </c>
      <c r="D4341" s="21">
        <v>10000</v>
      </c>
      <c r="E4341" s="10" t="s">
        <v>48</v>
      </c>
      <c r="F4341" s="10" t="s">
        <v>2318</v>
      </c>
      <c r="G4341" s="10" t="s">
        <v>12</v>
      </c>
      <c r="H4341" t="s">
        <v>17</v>
      </c>
      <c r="I4341" s="10" t="s">
        <v>14</v>
      </c>
      <c r="J4341" s="10" t="s">
        <v>1017</v>
      </c>
    </row>
    <row r="4342" spans="1:10" x14ac:dyDescent="0.3">
      <c r="A4342" s="10">
        <v>229049</v>
      </c>
      <c r="B4342" s="20">
        <v>45230</v>
      </c>
      <c r="C4342" s="10" t="s">
        <v>613</v>
      </c>
      <c r="D4342" s="21">
        <v>100000</v>
      </c>
      <c r="E4342" s="10" t="s">
        <v>48</v>
      </c>
      <c r="F4342" s="10" t="s">
        <v>2318</v>
      </c>
      <c r="G4342" s="10" t="s">
        <v>12</v>
      </c>
      <c r="H4342" t="s">
        <v>17</v>
      </c>
      <c r="I4342" s="10" t="s">
        <v>14</v>
      </c>
      <c r="J4342" s="10" t="s">
        <v>409</v>
      </c>
    </row>
    <row r="4343" spans="1:10" x14ac:dyDescent="0.3">
      <c r="A4343" s="10">
        <v>229048</v>
      </c>
      <c r="B4343" s="20">
        <v>45230</v>
      </c>
      <c r="C4343" s="10" t="s">
        <v>613</v>
      </c>
      <c r="D4343" s="21">
        <v>100000</v>
      </c>
      <c r="E4343" s="10" t="s">
        <v>48</v>
      </c>
      <c r="F4343" s="10" t="s">
        <v>2318</v>
      </c>
      <c r="G4343" s="10" t="s">
        <v>12</v>
      </c>
      <c r="H4343" t="s">
        <v>17</v>
      </c>
      <c r="I4343" s="10" t="s">
        <v>14</v>
      </c>
      <c r="J4343" s="10" t="s">
        <v>270</v>
      </c>
    </row>
    <row r="4344" spans="1:10" x14ac:dyDescent="0.3">
      <c r="A4344" s="10">
        <v>229046</v>
      </c>
      <c r="B4344" s="20">
        <v>45230</v>
      </c>
      <c r="C4344" s="10" t="s">
        <v>1263</v>
      </c>
      <c r="D4344" s="21">
        <v>3000</v>
      </c>
      <c r="E4344" s="10" t="s">
        <v>10</v>
      </c>
      <c r="F4344" s="10" t="s">
        <v>2311</v>
      </c>
      <c r="G4344" s="10" t="s">
        <v>12</v>
      </c>
      <c r="H4344" t="s">
        <v>13</v>
      </c>
      <c r="I4344" s="10" t="s">
        <v>14</v>
      </c>
      <c r="J4344" s="10" t="s">
        <v>189</v>
      </c>
    </row>
    <row r="4345" spans="1:10" x14ac:dyDescent="0.3">
      <c r="A4345" s="10">
        <v>229027</v>
      </c>
      <c r="B4345" s="20">
        <v>45230</v>
      </c>
      <c r="C4345" s="10" t="s">
        <v>1274</v>
      </c>
      <c r="D4345" s="21">
        <v>5000</v>
      </c>
      <c r="E4345" s="10" t="s">
        <v>10</v>
      </c>
      <c r="F4345" s="10" t="s">
        <v>2311</v>
      </c>
      <c r="G4345" s="10" t="s">
        <v>12</v>
      </c>
      <c r="H4345" t="s">
        <v>19</v>
      </c>
      <c r="I4345" s="10" t="s">
        <v>14</v>
      </c>
      <c r="J4345" s="10" t="s">
        <v>587</v>
      </c>
    </row>
    <row r="4346" spans="1:10" x14ac:dyDescent="0.3">
      <c r="A4346" s="10">
        <v>229026</v>
      </c>
      <c r="B4346" s="20">
        <v>45230</v>
      </c>
      <c r="C4346" s="10" t="s">
        <v>1664</v>
      </c>
      <c r="D4346" s="21">
        <v>1500</v>
      </c>
      <c r="E4346" s="10" t="s">
        <v>10</v>
      </c>
      <c r="F4346" s="10" t="s">
        <v>2311</v>
      </c>
      <c r="G4346" s="10" t="s">
        <v>12</v>
      </c>
      <c r="H4346" t="s">
        <v>13</v>
      </c>
      <c r="I4346" s="10" t="s">
        <v>14</v>
      </c>
      <c r="J4346" s="10" t="s">
        <v>473</v>
      </c>
    </row>
    <row r="4347" spans="1:10" x14ac:dyDescent="0.3">
      <c r="A4347" s="10">
        <v>229047</v>
      </c>
      <c r="B4347" s="20">
        <v>45230</v>
      </c>
      <c r="C4347" s="10" t="s">
        <v>1665</v>
      </c>
      <c r="D4347" s="21">
        <v>4000</v>
      </c>
      <c r="E4347" s="10" t="s">
        <v>10</v>
      </c>
      <c r="F4347" s="10" t="s">
        <v>2311</v>
      </c>
      <c r="G4347" s="10" t="s">
        <v>12</v>
      </c>
      <c r="H4347" t="s">
        <v>19</v>
      </c>
      <c r="I4347" s="10" t="s">
        <v>14</v>
      </c>
      <c r="J4347" s="10" t="s">
        <v>587</v>
      </c>
    </row>
    <row r="4348" spans="1:10" x14ac:dyDescent="0.3">
      <c r="A4348" s="10">
        <v>229021</v>
      </c>
      <c r="B4348" s="20">
        <v>45230</v>
      </c>
      <c r="C4348" s="10" t="s">
        <v>1667</v>
      </c>
      <c r="D4348" s="21">
        <v>10000</v>
      </c>
      <c r="E4348" s="10" t="s">
        <v>10</v>
      </c>
      <c r="F4348" s="10" t="s">
        <v>2311</v>
      </c>
      <c r="G4348" s="10" t="s">
        <v>12</v>
      </c>
      <c r="H4348" t="s">
        <v>17</v>
      </c>
      <c r="I4348" s="10" t="s">
        <v>14</v>
      </c>
      <c r="J4348" s="10" t="s">
        <v>473</v>
      </c>
    </row>
    <row r="4349" spans="1:10" x14ac:dyDescent="0.3">
      <c r="A4349" s="10">
        <v>229020</v>
      </c>
      <c r="B4349" s="20">
        <v>45230</v>
      </c>
      <c r="C4349" s="10" t="s">
        <v>1667</v>
      </c>
      <c r="D4349" s="21">
        <v>5000</v>
      </c>
      <c r="E4349" s="10" t="s">
        <v>10</v>
      </c>
      <c r="F4349" s="10" t="s">
        <v>2311</v>
      </c>
      <c r="G4349" s="10" t="s">
        <v>12</v>
      </c>
      <c r="H4349" t="s">
        <v>17</v>
      </c>
      <c r="I4349" s="10" t="s">
        <v>14</v>
      </c>
      <c r="J4349" s="10" t="s">
        <v>209</v>
      </c>
    </row>
    <row r="4350" spans="1:10" x14ac:dyDescent="0.3">
      <c r="A4350" s="10">
        <v>229028</v>
      </c>
      <c r="B4350" s="20">
        <v>45230</v>
      </c>
      <c r="C4350" s="10" t="s">
        <v>1666</v>
      </c>
      <c r="D4350" s="21">
        <v>2000</v>
      </c>
      <c r="E4350" s="10" t="s">
        <v>10</v>
      </c>
      <c r="F4350" s="10" t="s">
        <v>2311</v>
      </c>
      <c r="G4350" s="10" t="s">
        <v>12</v>
      </c>
      <c r="H4350" t="s">
        <v>13</v>
      </c>
      <c r="I4350" s="10" t="s">
        <v>14</v>
      </c>
      <c r="J4350" s="10" t="s">
        <v>473</v>
      </c>
    </row>
    <row r="4351" spans="1:10" x14ac:dyDescent="0.3">
      <c r="A4351" s="10">
        <v>229035</v>
      </c>
      <c r="B4351" s="20">
        <v>45230</v>
      </c>
      <c r="C4351" s="10" t="s">
        <v>1662</v>
      </c>
      <c r="D4351" s="21">
        <v>3000</v>
      </c>
      <c r="E4351" s="10" t="s">
        <v>10</v>
      </c>
      <c r="F4351" s="10" t="s">
        <v>2311</v>
      </c>
      <c r="G4351" s="10" t="s">
        <v>12</v>
      </c>
      <c r="H4351" t="s">
        <v>13</v>
      </c>
      <c r="I4351" s="10" t="s">
        <v>14</v>
      </c>
      <c r="J4351" s="10" t="s">
        <v>1663</v>
      </c>
    </row>
    <row r="4352" spans="1:10" x14ac:dyDescent="0.3">
      <c r="A4352" s="10">
        <v>228995</v>
      </c>
      <c r="B4352" s="20">
        <v>45230</v>
      </c>
      <c r="C4352" s="10" t="s">
        <v>1634</v>
      </c>
      <c r="D4352" s="21">
        <v>1500</v>
      </c>
      <c r="E4352" s="10" t="s">
        <v>10</v>
      </c>
      <c r="F4352" s="10" t="s">
        <v>2329</v>
      </c>
      <c r="G4352" s="10" t="s">
        <v>12</v>
      </c>
      <c r="H4352" t="s">
        <v>17</v>
      </c>
      <c r="I4352" s="10" t="s">
        <v>14</v>
      </c>
      <c r="J4352" s="10" t="s">
        <v>1624</v>
      </c>
    </row>
    <row r="4353" spans="1:10" x14ac:dyDescent="0.3">
      <c r="A4353" s="10">
        <v>229030</v>
      </c>
      <c r="B4353" s="20">
        <v>45230</v>
      </c>
      <c r="C4353" s="10" t="s">
        <v>1626</v>
      </c>
      <c r="D4353" s="21">
        <v>2000</v>
      </c>
      <c r="E4353" s="10" t="s">
        <v>10</v>
      </c>
      <c r="F4353" s="10" t="s">
        <v>2329</v>
      </c>
      <c r="G4353" s="10" t="s">
        <v>12</v>
      </c>
      <c r="H4353" t="s">
        <v>17</v>
      </c>
      <c r="I4353" s="10" t="s">
        <v>14</v>
      </c>
      <c r="J4353" s="10" t="s">
        <v>409</v>
      </c>
    </row>
    <row r="4354" spans="1:10" x14ac:dyDescent="0.3">
      <c r="A4354" s="10">
        <v>229029</v>
      </c>
      <c r="B4354" s="20">
        <v>45230</v>
      </c>
      <c r="C4354" s="10" t="s">
        <v>1626</v>
      </c>
      <c r="D4354" s="21">
        <v>1000</v>
      </c>
      <c r="E4354" s="10" t="s">
        <v>10</v>
      </c>
      <c r="F4354" s="10" t="s">
        <v>2329</v>
      </c>
      <c r="G4354" s="10" t="s">
        <v>12</v>
      </c>
      <c r="H4354" t="s">
        <v>17</v>
      </c>
      <c r="I4354" s="10" t="s">
        <v>14</v>
      </c>
      <c r="J4354" s="10" t="s">
        <v>1624</v>
      </c>
    </row>
    <row r="4355" spans="1:10" x14ac:dyDescent="0.3">
      <c r="A4355" s="10">
        <v>228997</v>
      </c>
      <c r="B4355" s="20">
        <v>45230</v>
      </c>
      <c r="C4355" s="10" t="s">
        <v>1634</v>
      </c>
      <c r="D4355" s="21">
        <v>2000</v>
      </c>
      <c r="E4355" s="10" t="s">
        <v>10</v>
      </c>
      <c r="F4355" s="10" t="s">
        <v>2329</v>
      </c>
      <c r="G4355" s="10" t="s">
        <v>12</v>
      </c>
      <c r="H4355" t="s">
        <v>17</v>
      </c>
      <c r="I4355" s="10" t="s">
        <v>14</v>
      </c>
      <c r="J4355" s="10" t="s">
        <v>1510</v>
      </c>
    </row>
    <row r="4356" spans="1:10" x14ac:dyDescent="0.3">
      <c r="A4356" s="10">
        <v>229016</v>
      </c>
      <c r="B4356" s="20">
        <v>45230</v>
      </c>
      <c r="C4356" s="10" t="s">
        <v>1658</v>
      </c>
      <c r="D4356" s="21">
        <v>5000</v>
      </c>
      <c r="E4356" s="10" t="s">
        <v>10</v>
      </c>
      <c r="F4356" s="10" t="s">
        <v>2311</v>
      </c>
      <c r="G4356" s="10" t="s">
        <v>12</v>
      </c>
      <c r="H4356" t="s">
        <v>17</v>
      </c>
      <c r="I4356" s="10" t="s">
        <v>14</v>
      </c>
      <c r="J4356" s="10" t="s">
        <v>189</v>
      </c>
    </row>
    <row r="4357" spans="1:10" x14ac:dyDescent="0.3">
      <c r="A4357" s="10">
        <v>229008</v>
      </c>
      <c r="B4357" s="20">
        <v>45230</v>
      </c>
      <c r="C4357" s="10" t="s">
        <v>539</v>
      </c>
      <c r="D4357" s="21">
        <v>7500</v>
      </c>
      <c r="E4357" s="10" t="s">
        <v>10</v>
      </c>
      <c r="F4357" s="10" t="s">
        <v>2311</v>
      </c>
      <c r="G4357" s="10" t="s">
        <v>12</v>
      </c>
      <c r="H4357" t="s">
        <v>13</v>
      </c>
      <c r="I4357" s="10" t="s">
        <v>14</v>
      </c>
      <c r="J4357" s="10" t="s">
        <v>503</v>
      </c>
    </row>
    <row r="4358" spans="1:10" x14ac:dyDescent="0.3">
      <c r="A4358" s="10">
        <v>229007</v>
      </c>
      <c r="B4358" s="20">
        <v>45230</v>
      </c>
      <c r="C4358" s="10" t="s">
        <v>539</v>
      </c>
      <c r="D4358" s="21">
        <v>2500</v>
      </c>
      <c r="E4358" s="10" t="s">
        <v>10</v>
      </c>
      <c r="F4358" s="10" t="s">
        <v>2311</v>
      </c>
      <c r="G4358" s="10" t="s">
        <v>12</v>
      </c>
      <c r="H4358" t="s">
        <v>17</v>
      </c>
      <c r="I4358" s="10" t="s">
        <v>14</v>
      </c>
      <c r="J4358" s="10" t="s">
        <v>503</v>
      </c>
    </row>
    <row r="4359" spans="1:10" x14ac:dyDescent="0.3">
      <c r="A4359" s="10">
        <v>229062</v>
      </c>
      <c r="B4359" s="20">
        <v>45231</v>
      </c>
      <c r="C4359" s="10" t="s">
        <v>1755</v>
      </c>
      <c r="D4359" s="21">
        <v>10000</v>
      </c>
      <c r="E4359" s="10" t="s">
        <v>10</v>
      </c>
      <c r="F4359" s="10" t="s">
        <v>2317</v>
      </c>
      <c r="G4359" s="10" t="s">
        <v>88</v>
      </c>
      <c r="H4359" t="s">
        <v>17</v>
      </c>
      <c r="I4359" s="10" t="s">
        <v>14</v>
      </c>
      <c r="J4359" s="10" t="s">
        <v>814</v>
      </c>
    </row>
    <row r="4360" spans="1:10" x14ac:dyDescent="0.3">
      <c r="A4360" s="10">
        <v>229064</v>
      </c>
      <c r="B4360" s="20">
        <v>45231</v>
      </c>
      <c r="C4360" s="10" t="s">
        <v>1755</v>
      </c>
      <c r="D4360" s="21">
        <v>5000</v>
      </c>
      <c r="E4360" s="10" t="s">
        <v>10</v>
      </c>
      <c r="F4360" s="10" t="s">
        <v>2317</v>
      </c>
      <c r="G4360" s="10" t="s">
        <v>88</v>
      </c>
      <c r="H4360" t="s">
        <v>17</v>
      </c>
      <c r="I4360" s="10" t="s">
        <v>14</v>
      </c>
      <c r="J4360" s="10" t="s">
        <v>833</v>
      </c>
    </row>
    <row r="4361" spans="1:10" x14ac:dyDescent="0.3">
      <c r="A4361" s="10">
        <v>229063</v>
      </c>
      <c r="B4361" s="20">
        <v>45231</v>
      </c>
      <c r="C4361" s="10" t="s">
        <v>1755</v>
      </c>
      <c r="D4361" s="21">
        <v>5000</v>
      </c>
      <c r="E4361" s="10" t="s">
        <v>10</v>
      </c>
      <c r="F4361" s="10" t="s">
        <v>2317</v>
      </c>
      <c r="G4361" s="10" t="s">
        <v>88</v>
      </c>
      <c r="H4361" t="s">
        <v>17</v>
      </c>
      <c r="I4361" s="10" t="s">
        <v>14</v>
      </c>
      <c r="J4361" s="10" t="s">
        <v>1677</v>
      </c>
    </row>
    <row r="4362" spans="1:10" x14ac:dyDescent="0.3">
      <c r="A4362" s="10">
        <v>229050</v>
      </c>
      <c r="B4362" s="20">
        <v>45231</v>
      </c>
      <c r="C4362" s="10" t="s">
        <v>1470</v>
      </c>
      <c r="D4362" s="21">
        <v>50000</v>
      </c>
      <c r="E4362" s="10" t="s">
        <v>48</v>
      </c>
      <c r="F4362" s="10" t="s">
        <v>2308</v>
      </c>
      <c r="G4362" s="10" t="s">
        <v>12</v>
      </c>
      <c r="H4362" t="s">
        <v>17</v>
      </c>
      <c r="I4362" s="10" t="s">
        <v>14</v>
      </c>
      <c r="J4362" s="10" t="s">
        <v>250</v>
      </c>
    </row>
    <row r="4363" spans="1:10" x14ac:dyDescent="0.3">
      <c r="A4363" s="10">
        <v>229053</v>
      </c>
      <c r="B4363" s="20">
        <v>45231</v>
      </c>
      <c r="C4363" s="10" t="s">
        <v>1470</v>
      </c>
      <c r="D4363" s="21">
        <v>50000</v>
      </c>
      <c r="E4363" s="10" t="s">
        <v>48</v>
      </c>
      <c r="F4363" s="10" t="s">
        <v>2308</v>
      </c>
      <c r="G4363" s="10" t="s">
        <v>12</v>
      </c>
      <c r="H4363" t="s">
        <v>17</v>
      </c>
      <c r="I4363" s="10" t="s">
        <v>14</v>
      </c>
      <c r="J4363" s="10" t="s">
        <v>900</v>
      </c>
    </row>
    <row r="4364" spans="1:10" x14ac:dyDescent="0.3">
      <c r="A4364" s="10">
        <v>229052</v>
      </c>
      <c r="B4364" s="20">
        <v>45231</v>
      </c>
      <c r="C4364" s="10" t="s">
        <v>1470</v>
      </c>
      <c r="D4364" s="21">
        <v>50000</v>
      </c>
      <c r="E4364" s="10" t="s">
        <v>48</v>
      </c>
      <c r="F4364" s="10" t="s">
        <v>2308</v>
      </c>
      <c r="G4364" s="10" t="s">
        <v>12</v>
      </c>
      <c r="H4364" t="s">
        <v>17</v>
      </c>
      <c r="I4364" s="10" t="s">
        <v>14</v>
      </c>
      <c r="J4364" s="10" t="s">
        <v>912</v>
      </c>
    </row>
    <row r="4365" spans="1:10" x14ac:dyDescent="0.3">
      <c r="A4365" s="10">
        <v>229051</v>
      </c>
      <c r="B4365" s="20">
        <v>45231</v>
      </c>
      <c r="C4365" s="10" t="s">
        <v>1470</v>
      </c>
      <c r="D4365" s="21">
        <v>50000</v>
      </c>
      <c r="E4365" s="10" t="s">
        <v>48</v>
      </c>
      <c r="F4365" s="10" t="s">
        <v>2308</v>
      </c>
      <c r="G4365" s="10" t="s">
        <v>12</v>
      </c>
      <c r="H4365" t="s">
        <v>17</v>
      </c>
      <c r="I4365" s="10" t="s">
        <v>14</v>
      </c>
      <c r="J4365" s="10" t="s">
        <v>42</v>
      </c>
    </row>
    <row r="4366" spans="1:10" x14ac:dyDescent="0.3">
      <c r="A4366" s="10">
        <v>229054</v>
      </c>
      <c r="B4366" s="20">
        <v>45231</v>
      </c>
      <c r="C4366" s="10" t="s">
        <v>1754</v>
      </c>
      <c r="D4366" s="21">
        <v>1500</v>
      </c>
      <c r="E4366" s="10" t="s">
        <v>10</v>
      </c>
      <c r="F4366" s="10" t="s">
        <v>2317</v>
      </c>
      <c r="G4366" s="10" t="s">
        <v>12</v>
      </c>
      <c r="H4366" t="s">
        <v>17</v>
      </c>
      <c r="I4366" s="10" t="s">
        <v>14</v>
      </c>
      <c r="J4366" s="10" t="s">
        <v>824</v>
      </c>
    </row>
    <row r="4367" spans="1:10" x14ac:dyDescent="0.3">
      <c r="A4367" s="10">
        <v>229055</v>
      </c>
      <c r="B4367" s="20">
        <v>45231</v>
      </c>
      <c r="C4367" s="10" t="s">
        <v>1567</v>
      </c>
      <c r="D4367" s="21">
        <v>2000</v>
      </c>
      <c r="E4367" s="10" t="s">
        <v>10</v>
      </c>
      <c r="F4367" s="10" t="s">
        <v>2311</v>
      </c>
      <c r="G4367" s="10" t="s">
        <v>88</v>
      </c>
      <c r="H4367" t="s">
        <v>17</v>
      </c>
      <c r="I4367" s="10" t="s">
        <v>14</v>
      </c>
      <c r="J4367" s="10" t="s">
        <v>209</v>
      </c>
    </row>
    <row r="4368" spans="1:10" x14ac:dyDescent="0.3">
      <c r="A4368" s="10">
        <v>229060</v>
      </c>
      <c r="B4368" s="20">
        <v>45231</v>
      </c>
      <c r="C4368" s="10" t="s">
        <v>1223</v>
      </c>
      <c r="D4368" s="21">
        <v>25000</v>
      </c>
      <c r="E4368" s="10" t="s">
        <v>48</v>
      </c>
      <c r="F4368" s="10" t="s">
        <v>2311</v>
      </c>
      <c r="G4368" s="10" t="s">
        <v>12</v>
      </c>
      <c r="H4368" t="s">
        <v>17</v>
      </c>
      <c r="I4368" s="10" t="s">
        <v>14</v>
      </c>
      <c r="J4368" s="10" t="s">
        <v>209</v>
      </c>
    </row>
    <row r="4369" spans="1:10" x14ac:dyDescent="0.3">
      <c r="A4369" s="10">
        <v>229069</v>
      </c>
      <c r="B4369" s="20">
        <v>45231</v>
      </c>
      <c r="C4369" s="10" t="s">
        <v>924</v>
      </c>
      <c r="D4369" s="21">
        <v>8000</v>
      </c>
      <c r="E4369" s="10" t="s">
        <v>10</v>
      </c>
      <c r="F4369" s="10" t="s">
        <v>2307</v>
      </c>
      <c r="G4369" s="10" t="s">
        <v>12</v>
      </c>
      <c r="H4369" t="s">
        <v>13</v>
      </c>
      <c r="I4369" s="10" t="s">
        <v>14</v>
      </c>
      <c r="J4369" s="10" t="s">
        <v>101</v>
      </c>
    </row>
    <row r="4370" spans="1:10" x14ac:dyDescent="0.3">
      <c r="A4370" s="10">
        <v>229068</v>
      </c>
      <c r="B4370" s="20">
        <v>45231</v>
      </c>
      <c r="C4370" s="10" t="s">
        <v>924</v>
      </c>
      <c r="D4370" s="21">
        <v>2000</v>
      </c>
      <c r="E4370" s="10" t="s">
        <v>10</v>
      </c>
      <c r="F4370" s="10" t="s">
        <v>2307</v>
      </c>
      <c r="G4370" s="10" t="s">
        <v>12</v>
      </c>
      <c r="H4370" t="s">
        <v>17</v>
      </c>
      <c r="I4370" s="10" t="s">
        <v>14</v>
      </c>
      <c r="J4370" s="10" t="s">
        <v>101</v>
      </c>
    </row>
    <row r="4371" spans="1:10" x14ac:dyDescent="0.3">
      <c r="A4371" s="10">
        <v>229061</v>
      </c>
      <c r="B4371" s="20">
        <v>45231</v>
      </c>
      <c r="C4371" s="10" t="s">
        <v>1223</v>
      </c>
      <c r="D4371" s="21">
        <v>25000</v>
      </c>
      <c r="E4371" s="10" t="s">
        <v>48</v>
      </c>
      <c r="F4371" s="10" t="s">
        <v>2311</v>
      </c>
      <c r="G4371" s="10" t="s">
        <v>12</v>
      </c>
      <c r="H4371" t="s">
        <v>17</v>
      </c>
      <c r="I4371" s="10" t="s">
        <v>14</v>
      </c>
      <c r="J4371" s="10" t="s">
        <v>503</v>
      </c>
    </row>
    <row r="4372" spans="1:10" x14ac:dyDescent="0.3">
      <c r="A4372" s="10">
        <v>229056</v>
      </c>
      <c r="B4372" s="20">
        <v>45231</v>
      </c>
      <c r="C4372" s="10" t="s">
        <v>1567</v>
      </c>
      <c r="D4372" s="21">
        <v>1500</v>
      </c>
      <c r="E4372" s="10" t="s">
        <v>10</v>
      </c>
      <c r="F4372" s="10" t="s">
        <v>2311</v>
      </c>
      <c r="G4372" s="10" t="s">
        <v>88</v>
      </c>
      <c r="H4372" t="s">
        <v>17</v>
      </c>
      <c r="I4372" s="10" t="s">
        <v>14</v>
      </c>
      <c r="J4372" s="10" t="s">
        <v>473</v>
      </c>
    </row>
    <row r="4373" spans="1:10" x14ac:dyDescent="0.3">
      <c r="A4373" s="10">
        <v>229057</v>
      </c>
      <c r="B4373" s="20">
        <v>45231</v>
      </c>
      <c r="C4373" s="10" t="s">
        <v>1567</v>
      </c>
      <c r="D4373" s="21">
        <v>1500</v>
      </c>
      <c r="E4373" s="10" t="s">
        <v>10</v>
      </c>
      <c r="F4373" s="10" t="s">
        <v>2311</v>
      </c>
      <c r="G4373" s="10" t="s">
        <v>88</v>
      </c>
      <c r="H4373" t="s">
        <v>17</v>
      </c>
      <c r="I4373" s="10" t="s">
        <v>14</v>
      </c>
      <c r="J4373" s="10" t="s">
        <v>503</v>
      </c>
    </row>
    <row r="4374" spans="1:10" x14ac:dyDescent="0.3">
      <c r="A4374" s="10">
        <v>229058</v>
      </c>
      <c r="B4374" s="20">
        <v>45231</v>
      </c>
      <c r="C4374" s="10" t="s">
        <v>1668</v>
      </c>
      <c r="D4374" s="21">
        <v>55000</v>
      </c>
      <c r="E4374" s="10" t="s">
        <v>48</v>
      </c>
      <c r="F4374" s="10" t="s">
        <v>2311</v>
      </c>
      <c r="G4374" s="10" t="s">
        <v>12</v>
      </c>
      <c r="H4374" t="s">
        <v>17</v>
      </c>
      <c r="I4374" s="10" t="s">
        <v>14</v>
      </c>
      <c r="J4374" s="10" t="s">
        <v>503</v>
      </c>
    </row>
    <row r="4375" spans="1:10" x14ac:dyDescent="0.3">
      <c r="A4375" s="10">
        <v>229059</v>
      </c>
      <c r="B4375" s="20">
        <v>45231</v>
      </c>
      <c r="C4375" s="10" t="s">
        <v>1668</v>
      </c>
      <c r="D4375" s="21">
        <v>55000</v>
      </c>
      <c r="E4375" s="10" t="s">
        <v>48</v>
      </c>
      <c r="F4375" s="10" t="s">
        <v>2311</v>
      </c>
      <c r="G4375" s="10" t="s">
        <v>12</v>
      </c>
      <c r="H4375" t="s">
        <v>17</v>
      </c>
      <c r="I4375" s="10" t="s">
        <v>14</v>
      </c>
      <c r="J4375" s="10" t="s">
        <v>1669</v>
      </c>
    </row>
    <row r="4376" spans="1:10" x14ac:dyDescent="0.3">
      <c r="A4376" s="10">
        <v>229071</v>
      </c>
      <c r="B4376" s="20">
        <v>45232</v>
      </c>
      <c r="C4376" s="10" t="s">
        <v>1721</v>
      </c>
      <c r="D4376" s="21">
        <v>66000</v>
      </c>
      <c r="E4376" s="10" t="s">
        <v>48</v>
      </c>
      <c r="F4376" s="10" t="s">
        <v>2309</v>
      </c>
      <c r="G4376" s="10" t="s">
        <v>12</v>
      </c>
      <c r="H4376" t="s">
        <v>13</v>
      </c>
      <c r="I4376" s="10" t="s">
        <v>14</v>
      </c>
      <c r="J4376" s="10" t="s">
        <v>27</v>
      </c>
    </row>
    <row r="4377" spans="1:10" x14ac:dyDescent="0.3">
      <c r="A4377" s="10">
        <v>229066</v>
      </c>
      <c r="B4377" s="20">
        <v>45232</v>
      </c>
      <c r="C4377" s="10" t="s">
        <v>1725</v>
      </c>
      <c r="D4377" s="21">
        <v>2500</v>
      </c>
      <c r="E4377" s="10" t="s">
        <v>10</v>
      </c>
      <c r="F4377" s="10" t="s">
        <v>2309</v>
      </c>
      <c r="G4377" s="10" t="s">
        <v>88</v>
      </c>
      <c r="H4377" t="s">
        <v>17</v>
      </c>
      <c r="I4377" s="10" t="s">
        <v>14</v>
      </c>
      <c r="J4377" s="10" t="s">
        <v>84</v>
      </c>
    </row>
    <row r="4378" spans="1:10" x14ac:dyDescent="0.3">
      <c r="A4378" s="10">
        <v>229067</v>
      </c>
      <c r="B4378" s="20">
        <v>45232</v>
      </c>
      <c r="C4378" s="10" t="s">
        <v>1725</v>
      </c>
      <c r="D4378" s="21">
        <v>2500</v>
      </c>
      <c r="E4378" s="10" t="s">
        <v>10</v>
      </c>
      <c r="F4378" s="10" t="s">
        <v>2309</v>
      </c>
      <c r="G4378" s="10" t="s">
        <v>88</v>
      </c>
      <c r="H4378" t="s">
        <v>17</v>
      </c>
      <c r="I4378" s="10" t="s">
        <v>14</v>
      </c>
      <c r="J4378" s="10" t="s">
        <v>972</v>
      </c>
    </row>
    <row r="4379" spans="1:10" x14ac:dyDescent="0.3">
      <c r="A4379" s="10">
        <v>229070</v>
      </c>
      <c r="B4379" s="20">
        <v>45232</v>
      </c>
      <c r="C4379" s="10" t="s">
        <v>1720</v>
      </c>
      <c r="D4379" s="21">
        <v>5000</v>
      </c>
      <c r="E4379" s="10" t="s">
        <v>10</v>
      </c>
      <c r="F4379" s="10" t="s">
        <v>2309</v>
      </c>
      <c r="G4379" s="10" t="s">
        <v>88</v>
      </c>
      <c r="H4379" t="s">
        <v>17</v>
      </c>
      <c r="I4379" s="10" t="s">
        <v>14</v>
      </c>
      <c r="J4379" s="10" t="s">
        <v>1712</v>
      </c>
    </row>
    <row r="4380" spans="1:10" x14ac:dyDescent="0.3">
      <c r="A4380" s="10">
        <v>229072</v>
      </c>
      <c r="B4380" s="20">
        <v>45232</v>
      </c>
      <c r="C4380" s="10" t="s">
        <v>1597</v>
      </c>
      <c r="D4380" s="21">
        <v>300000</v>
      </c>
      <c r="E4380" s="10" t="s">
        <v>48</v>
      </c>
      <c r="F4380" s="10" t="s">
        <v>2318</v>
      </c>
      <c r="G4380" s="10" t="s">
        <v>12</v>
      </c>
      <c r="H4380" t="s">
        <v>17</v>
      </c>
      <c r="I4380" s="10" t="s">
        <v>14</v>
      </c>
      <c r="J4380" s="10" t="s">
        <v>85</v>
      </c>
    </row>
    <row r="4381" spans="1:10" x14ac:dyDescent="0.3">
      <c r="A4381" s="10">
        <v>229065</v>
      </c>
      <c r="B4381" s="20">
        <v>45232</v>
      </c>
      <c r="C4381" s="10" t="s">
        <v>1107</v>
      </c>
      <c r="D4381" s="21">
        <v>50000</v>
      </c>
      <c r="E4381" s="10" t="s">
        <v>48</v>
      </c>
      <c r="F4381" s="10" t="s">
        <v>2318</v>
      </c>
      <c r="G4381" s="10" t="s">
        <v>12</v>
      </c>
      <c r="H4381" t="s">
        <v>17</v>
      </c>
      <c r="I4381" s="10" t="s">
        <v>14</v>
      </c>
      <c r="J4381" s="10" t="s">
        <v>177</v>
      </c>
    </row>
    <row r="4382" spans="1:10" x14ac:dyDescent="0.3">
      <c r="A4382" s="10">
        <v>229073</v>
      </c>
      <c r="B4382" s="20">
        <v>45232</v>
      </c>
      <c r="C4382" s="10" t="s">
        <v>1597</v>
      </c>
      <c r="D4382" s="21">
        <v>300000</v>
      </c>
      <c r="E4382" s="10" t="s">
        <v>48</v>
      </c>
      <c r="F4382" s="10" t="s">
        <v>2318</v>
      </c>
      <c r="G4382" s="10" t="s">
        <v>12</v>
      </c>
      <c r="H4382" t="s">
        <v>17</v>
      </c>
      <c r="I4382" s="10" t="s">
        <v>14</v>
      </c>
      <c r="J4382" s="10" t="s">
        <v>24</v>
      </c>
    </row>
    <row r="4383" spans="1:10" x14ac:dyDescent="0.3">
      <c r="A4383" s="10">
        <v>229075</v>
      </c>
      <c r="B4383" s="20">
        <v>45232</v>
      </c>
      <c r="C4383" s="10" t="s">
        <v>1597</v>
      </c>
      <c r="D4383" s="21">
        <v>200000</v>
      </c>
      <c r="E4383" s="10" t="s">
        <v>48</v>
      </c>
      <c r="F4383" s="10" t="s">
        <v>2318</v>
      </c>
      <c r="G4383" s="10" t="s">
        <v>12</v>
      </c>
      <c r="H4383" t="s">
        <v>17</v>
      </c>
      <c r="I4383" s="10" t="s">
        <v>14</v>
      </c>
      <c r="J4383" s="10" t="s">
        <v>270</v>
      </c>
    </row>
    <row r="4384" spans="1:10" x14ac:dyDescent="0.3">
      <c r="A4384" s="10">
        <v>229074</v>
      </c>
      <c r="B4384" s="20">
        <v>45232</v>
      </c>
      <c r="C4384" s="10" t="s">
        <v>1597</v>
      </c>
      <c r="D4384" s="21">
        <v>200000</v>
      </c>
      <c r="E4384" s="10" t="s">
        <v>48</v>
      </c>
      <c r="F4384" s="10" t="s">
        <v>2318</v>
      </c>
      <c r="G4384" s="10" t="s">
        <v>12</v>
      </c>
      <c r="H4384" t="s">
        <v>17</v>
      </c>
      <c r="I4384" s="10" t="s">
        <v>14</v>
      </c>
      <c r="J4384" s="10" t="s">
        <v>177</v>
      </c>
    </row>
    <row r="4385" spans="1:10" x14ac:dyDescent="0.3">
      <c r="A4385" s="10">
        <v>229077</v>
      </c>
      <c r="B4385" s="20">
        <v>45233</v>
      </c>
      <c r="C4385" s="10" t="s">
        <v>780</v>
      </c>
      <c r="D4385" s="21">
        <v>50000</v>
      </c>
      <c r="E4385" s="10" t="s">
        <v>48</v>
      </c>
      <c r="F4385" s="10" t="s">
        <v>2309</v>
      </c>
      <c r="G4385" s="10" t="s">
        <v>12</v>
      </c>
      <c r="H4385" t="s">
        <v>17</v>
      </c>
      <c r="I4385" s="10" t="s">
        <v>14</v>
      </c>
      <c r="J4385" s="10" t="s">
        <v>27</v>
      </c>
    </row>
    <row r="4386" spans="1:10" x14ac:dyDescent="0.3">
      <c r="A4386" s="10">
        <v>229090</v>
      </c>
      <c r="B4386" s="20">
        <v>45233</v>
      </c>
      <c r="C4386" s="10" t="s">
        <v>1332</v>
      </c>
      <c r="D4386" s="21">
        <v>2500</v>
      </c>
      <c r="E4386" s="10" t="s">
        <v>10</v>
      </c>
      <c r="F4386" s="10" t="s">
        <v>2309</v>
      </c>
      <c r="G4386" s="10" t="s">
        <v>12</v>
      </c>
      <c r="H4386" t="s">
        <v>17</v>
      </c>
      <c r="I4386" s="10" t="s">
        <v>14</v>
      </c>
      <c r="J4386" s="10" t="s">
        <v>85</v>
      </c>
    </row>
    <row r="4387" spans="1:10" x14ac:dyDescent="0.3">
      <c r="A4387" s="10">
        <v>229076</v>
      </c>
      <c r="B4387" s="20">
        <v>45233</v>
      </c>
      <c r="C4387" s="10" t="s">
        <v>781</v>
      </c>
      <c r="D4387" s="21">
        <v>50000</v>
      </c>
      <c r="E4387" s="10" t="s">
        <v>48</v>
      </c>
      <c r="F4387" s="10" t="s">
        <v>2309</v>
      </c>
      <c r="G4387" s="10" t="s">
        <v>12</v>
      </c>
      <c r="H4387" t="s">
        <v>17</v>
      </c>
      <c r="I4387" s="10" t="s">
        <v>14</v>
      </c>
      <c r="J4387" s="10" t="s">
        <v>258</v>
      </c>
    </row>
    <row r="4388" spans="1:10" x14ac:dyDescent="0.3">
      <c r="A4388" s="10">
        <v>229093</v>
      </c>
      <c r="B4388" s="20">
        <v>45233</v>
      </c>
      <c r="C4388" s="10" t="s">
        <v>1237</v>
      </c>
      <c r="D4388" s="21">
        <v>25000</v>
      </c>
      <c r="E4388" s="10" t="s">
        <v>48</v>
      </c>
      <c r="F4388" s="10" t="s">
        <v>2311</v>
      </c>
      <c r="G4388" s="10" t="s">
        <v>12</v>
      </c>
      <c r="H4388" t="s">
        <v>13</v>
      </c>
      <c r="I4388" s="10" t="s">
        <v>14</v>
      </c>
      <c r="J4388" s="10" t="s">
        <v>503</v>
      </c>
    </row>
    <row r="4389" spans="1:10" x14ac:dyDescent="0.3">
      <c r="A4389" s="10">
        <v>229094</v>
      </c>
      <c r="B4389" s="20">
        <v>45233</v>
      </c>
      <c r="C4389" s="10" t="s">
        <v>1237</v>
      </c>
      <c r="D4389" s="21">
        <v>25000</v>
      </c>
      <c r="E4389" s="10" t="s">
        <v>48</v>
      </c>
      <c r="F4389" s="10" t="s">
        <v>2311</v>
      </c>
      <c r="G4389" s="10" t="s">
        <v>12</v>
      </c>
      <c r="H4389" t="s">
        <v>13</v>
      </c>
      <c r="I4389" s="10" t="s">
        <v>14</v>
      </c>
      <c r="J4389" s="10" t="s">
        <v>40</v>
      </c>
    </row>
    <row r="4390" spans="1:10" x14ac:dyDescent="0.3">
      <c r="A4390" s="10">
        <v>229091</v>
      </c>
      <c r="B4390" s="20">
        <v>45233</v>
      </c>
      <c r="C4390" s="10" t="s">
        <v>1332</v>
      </c>
      <c r="D4390" s="21">
        <v>2500</v>
      </c>
      <c r="E4390" s="10" t="s">
        <v>10</v>
      </c>
      <c r="F4390" s="10" t="s">
        <v>2309</v>
      </c>
      <c r="G4390" s="10" t="s">
        <v>12</v>
      </c>
      <c r="H4390" t="s">
        <v>17</v>
      </c>
      <c r="I4390" s="10" t="s">
        <v>14</v>
      </c>
      <c r="J4390" s="10" t="s">
        <v>972</v>
      </c>
    </row>
    <row r="4391" spans="1:10" x14ac:dyDescent="0.3">
      <c r="A4391" s="10">
        <v>229079</v>
      </c>
      <c r="B4391" s="20">
        <v>45233</v>
      </c>
      <c r="C4391" s="10" t="s">
        <v>870</v>
      </c>
      <c r="D4391" s="21">
        <v>2000</v>
      </c>
      <c r="E4391" s="10" t="s">
        <v>10</v>
      </c>
      <c r="F4391" s="10" t="s">
        <v>2317</v>
      </c>
      <c r="G4391" s="10" t="s">
        <v>12</v>
      </c>
      <c r="H4391" t="s">
        <v>17</v>
      </c>
      <c r="I4391" s="10" t="s">
        <v>14</v>
      </c>
      <c r="J4391" s="10" t="s">
        <v>809</v>
      </c>
    </row>
    <row r="4392" spans="1:10" x14ac:dyDescent="0.3">
      <c r="A4392" s="10">
        <v>229080</v>
      </c>
      <c r="B4392" s="20">
        <v>45233</v>
      </c>
      <c r="C4392" s="10" t="s">
        <v>1750</v>
      </c>
      <c r="D4392" s="21">
        <v>25000</v>
      </c>
      <c r="E4392" s="10" t="s">
        <v>48</v>
      </c>
      <c r="F4392" s="10" t="s">
        <v>2317</v>
      </c>
      <c r="G4392" s="10" t="s">
        <v>88</v>
      </c>
      <c r="H4392" t="s">
        <v>17</v>
      </c>
      <c r="I4392" s="10" t="s">
        <v>14</v>
      </c>
      <c r="J4392" s="10" t="s">
        <v>824</v>
      </c>
    </row>
    <row r="4393" spans="1:10" x14ac:dyDescent="0.3">
      <c r="A4393" s="10">
        <v>229078</v>
      </c>
      <c r="B4393" s="20">
        <v>45233</v>
      </c>
      <c r="C4393" s="10" t="s">
        <v>870</v>
      </c>
      <c r="D4393" s="21">
        <v>2000</v>
      </c>
      <c r="E4393" s="10" t="s">
        <v>10</v>
      </c>
      <c r="F4393" s="10" t="s">
        <v>2317</v>
      </c>
      <c r="G4393" s="10" t="s">
        <v>12</v>
      </c>
      <c r="H4393" t="s">
        <v>17</v>
      </c>
      <c r="I4393" s="10" t="s">
        <v>14</v>
      </c>
      <c r="J4393" s="10" t="s">
        <v>824</v>
      </c>
    </row>
    <row r="4394" spans="1:10" x14ac:dyDescent="0.3">
      <c r="A4394" s="10">
        <v>229081</v>
      </c>
      <c r="B4394" s="20">
        <v>45233</v>
      </c>
      <c r="C4394" s="10" t="s">
        <v>1750</v>
      </c>
      <c r="D4394" s="21">
        <v>25000</v>
      </c>
      <c r="E4394" s="10" t="s">
        <v>48</v>
      </c>
      <c r="F4394" s="10" t="s">
        <v>2317</v>
      </c>
      <c r="G4394" s="10" t="s">
        <v>88</v>
      </c>
      <c r="H4394" t="s">
        <v>17</v>
      </c>
      <c r="I4394" s="10" t="s">
        <v>14</v>
      </c>
      <c r="J4394" s="10" t="s">
        <v>1435</v>
      </c>
    </row>
    <row r="4395" spans="1:10" x14ac:dyDescent="0.3">
      <c r="A4395" s="10">
        <v>229082</v>
      </c>
      <c r="B4395" s="20">
        <v>45233</v>
      </c>
      <c r="C4395" s="10" t="s">
        <v>1750</v>
      </c>
      <c r="D4395" s="21">
        <v>25000</v>
      </c>
      <c r="E4395" s="10" t="s">
        <v>48</v>
      </c>
      <c r="F4395" s="10" t="s">
        <v>2317</v>
      </c>
      <c r="G4395" s="10" t="s">
        <v>88</v>
      </c>
      <c r="H4395" t="s">
        <v>17</v>
      </c>
      <c r="I4395" s="10" t="s">
        <v>14</v>
      </c>
      <c r="J4395" s="10" t="s">
        <v>837</v>
      </c>
    </row>
    <row r="4396" spans="1:10" x14ac:dyDescent="0.3">
      <c r="A4396" s="10">
        <v>229097</v>
      </c>
      <c r="B4396" s="20">
        <v>45233</v>
      </c>
      <c r="C4396" s="10" t="s">
        <v>124</v>
      </c>
      <c r="D4396" s="21">
        <v>2000</v>
      </c>
      <c r="E4396" s="10" t="s">
        <v>10</v>
      </c>
      <c r="F4396" s="10" t="s">
        <v>2307</v>
      </c>
      <c r="G4396" s="10" t="s">
        <v>12</v>
      </c>
      <c r="H4396" t="s">
        <v>17</v>
      </c>
      <c r="I4396" s="10" t="s">
        <v>14</v>
      </c>
      <c r="J4396" s="10" t="s">
        <v>1510</v>
      </c>
    </row>
    <row r="4397" spans="1:10" x14ac:dyDescent="0.3">
      <c r="A4397" s="10">
        <v>229098</v>
      </c>
      <c r="B4397" s="20">
        <v>45233</v>
      </c>
      <c r="C4397" s="10" t="s">
        <v>1556</v>
      </c>
      <c r="D4397" s="21">
        <v>5000</v>
      </c>
      <c r="E4397" s="10" t="s">
        <v>10</v>
      </c>
      <c r="F4397" s="10" t="s">
        <v>2307</v>
      </c>
      <c r="G4397" s="10" t="s">
        <v>12</v>
      </c>
      <c r="H4397" t="s">
        <v>17</v>
      </c>
      <c r="I4397" s="10" t="s">
        <v>14</v>
      </c>
      <c r="J4397" s="10" t="s">
        <v>85</v>
      </c>
    </row>
    <row r="4398" spans="1:10" x14ac:dyDescent="0.3">
      <c r="A4398" s="10">
        <v>229085</v>
      </c>
      <c r="B4398" s="20">
        <v>45233</v>
      </c>
      <c r="C4398" s="10" t="s">
        <v>1120</v>
      </c>
      <c r="D4398" s="21">
        <v>25000</v>
      </c>
      <c r="E4398" s="10" t="s">
        <v>48</v>
      </c>
      <c r="F4398" s="10" t="s">
        <v>2318</v>
      </c>
      <c r="G4398" s="10" t="s">
        <v>12</v>
      </c>
      <c r="H4398" t="s">
        <v>17</v>
      </c>
      <c r="I4398" s="10" t="s">
        <v>14</v>
      </c>
      <c r="J4398" s="10" t="s">
        <v>177</v>
      </c>
    </row>
    <row r="4399" spans="1:10" x14ac:dyDescent="0.3">
      <c r="A4399" s="10">
        <v>229099</v>
      </c>
      <c r="B4399" s="20">
        <v>45233</v>
      </c>
      <c r="C4399" s="10" t="s">
        <v>1020</v>
      </c>
      <c r="D4399" s="21">
        <v>3000</v>
      </c>
      <c r="E4399" s="10" t="s">
        <v>10</v>
      </c>
      <c r="F4399" s="10" t="s">
        <v>2307</v>
      </c>
      <c r="G4399" s="10" t="s">
        <v>12</v>
      </c>
      <c r="H4399" t="s">
        <v>17</v>
      </c>
      <c r="I4399" s="10" t="s">
        <v>14</v>
      </c>
      <c r="J4399" s="10" t="s">
        <v>1021</v>
      </c>
    </row>
    <row r="4400" spans="1:10" x14ac:dyDescent="0.3">
      <c r="A4400" s="10">
        <v>229095</v>
      </c>
      <c r="B4400" s="20">
        <v>45233</v>
      </c>
      <c r="C4400" s="10" t="s">
        <v>944</v>
      </c>
      <c r="D4400" s="21">
        <v>30000</v>
      </c>
      <c r="E4400" s="10" t="s">
        <v>48</v>
      </c>
      <c r="F4400" s="10" t="s">
        <v>2307</v>
      </c>
      <c r="G4400" s="10" t="s">
        <v>12</v>
      </c>
      <c r="H4400" t="s">
        <v>17</v>
      </c>
      <c r="I4400" s="10" t="s">
        <v>14</v>
      </c>
      <c r="J4400" s="10" t="s">
        <v>85</v>
      </c>
    </row>
    <row r="4401" spans="1:10" x14ac:dyDescent="0.3">
      <c r="A4401" s="10">
        <v>229096</v>
      </c>
      <c r="B4401" s="20">
        <v>45233</v>
      </c>
      <c r="C4401" s="10" t="s">
        <v>944</v>
      </c>
      <c r="D4401" s="21">
        <v>20000</v>
      </c>
      <c r="E4401" s="10" t="s">
        <v>48</v>
      </c>
      <c r="F4401" s="10" t="s">
        <v>2307</v>
      </c>
      <c r="G4401" s="10" t="s">
        <v>12</v>
      </c>
      <c r="H4401" t="s">
        <v>17</v>
      </c>
      <c r="I4401" s="10" t="s">
        <v>14</v>
      </c>
      <c r="J4401" s="10" t="s">
        <v>250</v>
      </c>
    </row>
    <row r="4402" spans="1:10" x14ac:dyDescent="0.3">
      <c r="A4402" s="10">
        <v>229086</v>
      </c>
      <c r="B4402" s="20">
        <v>45233</v>
      </c>
      <c r="C4402" s="10" t="s">
        <v>1120</v>
      </c>
      <c r="D4402" s="21">
        <v>25000</v>
      </c>
      <c r="E4402" s="10" t="s">
        <v>48</v>
      </c>
      <c r="F4402" s="10" t="s">
        <v>2318</v>
      </c>
      <c r="G4402" s="10" t="s">
        <v>12</v>
      </c>
      <c r="H4402" t="s">
        <v>17</v>
      </c>
      <c r="I4402" s="10" t="s">
        <v>14</v>
      </c>
      <c r="J4402" s="10" t="s">
        <v>270</v>
      </c>
    </row>
    <row r="4403" spans="1:10" x14ac:dyDescent="0.3">
      <c r="A4403" s="10">
        <v>229087</v>
      </c>
      <c r="B4403" s="20">
        <v>45233</v>
      </c>
      <c r="C4403" s="10" t="s">
        <v>1599</v>
      </c>
      <c r="D4403" s="21">
        <v>3000</v>
      </c>
      <c r="E4403" s="10" t="s">
        <v>10</v>
      </c>
      <c r="F4403" s="10" t="s">
        <v>2318</v>
      </c>
      <c r="G4403" s="10" t="s">
        <v>12</v>
      </c>
      <c r="H4403" t="s">
        <v>17</v>
      </c>
      <c r="I4403" s="10" t="s">
        <v>14</v>
      </c>
      <c r="J4403" s="10" t="s">
        <v>177</v>
      </c>
    </row>
    <row r="4404" spans="1:10" x14ac:dyDescent="0.3">
      <c r="A4404" s="10">
        <v>229088</v>
      </c>
      <c r="B4404" s="20">
        <v>45233</v>
      </c>
      <c r="C4404" s="10" t="s">
        <v>1599</v>
      </c>
      <c r="D4404" s="21">
        <v>2000</v>
      </c>
      <c r="E4404" s="10" t="s">
        <v>10</v>
      </c>
      <c r="F4404" s="10" t="s">
        <v>2318</v>
      </c>
      <c r="G4404" s="10" t="s">
        <v>12</v>
      </c>
      <c r="H4404" t="s">
        <v>13</v>
      </c>
      <c r="I4404" s="10" t="s">
        <v>14</v>
      </c>
      <c r="J4404" s="10" t="s">
        <v>177</v>
      </c>
    </row>
    <row r="4405" spans="1:10" x14ac:dyDescent="0.3">
      <c r="A4405" s="10">
        <v>229092</v>
      </c>
      <c r="B4405" s="20">
        <v>45233</v>
      </c>
      <c r="C4405" s="10" t="s">
        <v>1237</v>
      </c>
      <c r="D4405" s="21">
        <v>50000</v>
      </c>
      <c r="E4405" s="10" t="s">
        <v>48</v>
      </c>
      <c r="F4405" s="10" t="s">
        <v>2311</v>
      </c>
      <c r="G4405" s="10" t="s">
        <v>12</v>
      </c>
      <c r="H4405" t="s">
        <v>13</v>
      </c>
      <c r="I4405" s="10" t="s">
        <v>14</v>
      </c>
      <c r="J4405" s="10" t="s">
        <v>209</v>
      </c>
    </row>
    <row r="4406" spans="1:10" x14ac:dyDescent="0.3">
      <c r="A4406" s="10">
        <v>229089</v>
      </c>
      <c r="B4406" s="20">
        <v>45233</v>
      </c>
      <c r="C4406" s="10" t="s">
        <v>259</v>
      </c>
      <c r="D4406" s="21">
        <v>10000</v>
      </c>
      <c r="E4406" s="10" t="s">
        <v>10</v>
      </c>
      <c r="F4406" s="10" t="s">
        <v>2318</v>
      </c>
      <c r="G4406" s="10" t="s">
        <v>12</v>
      </c>
      <c r="H4406" t="s">
        <v>17</v>
      </c>
      <c r="I4406" s="10" t="s">
        <v>14</v>
      </c>
      <c r="J4406" s="10" t="s">
        <v>1598</v>
      </c>
    </row>
    <row r="4407" spans="1:10" x14ac:dyDescent="0.3">
      <c r="A4407" s="10">
        <v>229083</v>
      </c>
      <c r="B4407" s="20">
        <v>45233</v>
      </c>
      <c r="C4407" s="10" t="s">
        <v>1120</v>
      </c>
      <c r="D4407" s="21">
        <v>25000</v>
      </c>
      <c r="E4407" s="10" t="s">
        <v>48</v>
      </c>
      <c r="F4407" s="10" t="s">
        <v>2318</v>
      </c>
      <c r="G4407" s="10" t="s">
        <v>12</v>
      </c>
      <c r="H4407" t="s">
        <v>17</v>
      </c>
      <c r="I4407" s="10" t="s">
        <v>14</v>
      </c>
      <c r="J4407" s="10" t="s">
        <v>24</v>
      </c>
    </row>
    <row r="4408" spans="1:10" x14ac:dyDescent="0.3">
      <c r="A4408" s="10">
        <v>229084</v>
      </c>
      <c r="B4408" s="20">
        <v>45233</v>
      </c>
      <c r="C4408" s="10" t="s">
        <v>1120</v>
      </c>
      <c r="D4408" s="21">
        <v>25000</v>
      </c>
      <c r="E4408" s="10" t="s">
        <v>48</v>
      </c>
      <c r="F4408" s="10" t="s">
        <v>2318</v>
      </c>
      <c r="G4408" s="10" t="s">
        <v>12</v>
      </c>
      <c r="H4408" t="s">
        <v>17</v>
      </c>
      <c r="I4408" s="10" t="s">
        <v>14</v>
      </c>
      <c r="J4408" s="10" t="s">
        <v>85</v>
      </c>
    </row>
    <row r="4409" spans="1:10" x14ac:dyDescent="0.3">
      <c r="A4409" s="10">
        <v>229108</v>
      </c>
      <c r="B4409" s="20">
        <v>45234</v>
      </c>
      <c r="C4409" s="10" t="s">
        <v>595</v>
      </c>
      <c r="D4409" s="21">
        <v>3000</v>
      </c>
      <c r="E4409" s="10" t="s">
        <v>10</v>
      </c>
      <c r="F4409" s="10" t="s">
        <v>2311</v>
      </c>
      <c r="G4409" s="10" t="s">
        <v>12</v>
      </c>
      <c r="H4409" t="s">
        <v>13</v>
      </c>
      <c r="I4409" s="10" t="s">
        <v>14</v>
      </c>
      <c r="J4409" s="10" t="s">
        <v>40</v>
      </c>
    </row>
    <row r="4410" spans="1:10" x14ac:dyDescent="0.3">
      <c r="A4410" s="10">
        <v>229112</v>
      </c>
      <c r="B4410" s="20">
        <v>45234</v>
      </c>
      <c r="C4410" s="10" t="s">
        <v>528</v>
      </c>
      <c r="D4410" s="21">
        <v>6000</v>
      </c>
      <c r="E4410" s="10" t="s">
        <v>10</v>
      </c>
      <c r="F4410" s="10" t="s">
        <v>2311</v>
      </c>
      <c r="G4410" s="10" t="s">
        <v>12</v>
      </c>
      <c r="H4410" t="s">
        <v>17</v>
      </c>
      <c r="I4410" s="10" t="s">
        <v>14</v>
      </c>
      <c r="J4410" s="10" t="s">
        <v>473</v>
      </c>
    </row>
    <row r="4411" spans="1:10" x14ac:dyDescent="0.3">
      <c r="A4411" s="10">
        <v>229107</v>
      </c>
      <c r="B4411" s="20">
        <v>45234</v>
      </c>
      <c r="C4411" s="10" t="s">
        <v>595</v>
      </c>
      <c r="D4411" s="21">
        <v>3000</v>
      </c>
      <c r="E4411" s="10" t="s">
        <v>10</v>
      </c>
      <c r="F4411" s="10" t="s">
        <v>2311</v>
      </c>
      <c r="G4411" s="10" t="s">
        <v>12</v>
      </c>
      <c r="H4411" t="s">
        <v>13</v>
      </c>
      <c r="I4411" s="10" t="s">
        <v>14</v>
      </c>
      <c r="J4411" s="10" t="s">
        <v>209</v>
      </c>
    </row>
    <row r="4412" spans="1:10" x14ac:dyDescent="0.3">
      <c r="A4412" s="10">
        <v>229109</v>
      </c>
      <c r="B4412" s="20">
        <v>45234</v>
      </c>
      <c r="C4412" s="10" t="s">
        <v>595</v>
      </c>
      <c r="D4412" s="21">
        <v>3000</v>
      </c>
      <c r="E4412" s="10" t="s">
        <v>10</v>
      </c>
      <c r="F4412" s="10" t="s">
        <v>2311</v>
      </c>
      <c r="G4412" s="10" t="s">
        <v>12</v>
      </c>
      <c r="H4412" t="s">
        <v>13</v>
      </c>
      <c r="I4412" s="10" t="s">
        <v>14</v>
      </c>
      <c r="J4412" s="10" t="s">
        <v>503</v>
      </c>
    </row>
    <row r="4413" spans="1:10" x14ac:dyDescent="0.3">
      <c r="A4413" s="10">
        <v>229101</v>
      </c>
      <c r="B4413" s="20">
        <v>45234</v>
      </c>
      <c r="C4413" s="10" t="s">
        <v>1331</v>
      </c>
      <c r="D4413" s="21">
        <v>5000</v>
      </c>
      <c r="E4413" s="10" t="s">
        <v>48</v>
      </c>
      <c r="F4413" s="10" t="s">
        <v>2309</v>
      </c>
      <c r="G4413" s="10" t="s">
        <v>12</v>
      </c>
      <c r="H4413" t="s">
        <v>17</v>
      </c>
      <c r="I4413" s="10" t="s">
        <v>14</v>
      </c>
      <c r="J4413" s="10" t="s">
        <v>1304</v>
      </c>
    </row>
    <row r="4414" spans="1:10" x14ac:dyDescent="0.3">
      <c r="A4414" s="10">
        <v>229102</v>
      </c>
      <c r="B4414" s="20">
        <v>45234</v>
      </c>
      <c r="C4414" s="10" t="s">
        <v>1331</v>
      </c>
      <c r="D4414" s="21">
        <v>5000</v>
      </c>
      <c r="E4414" s="10" t="s">
        <v>48</v>
      </c>
      <c r="F4414" s="10" t="s">
        <v>2309</v>
      </c>
      <c r="G4414" s="10" t="s">
        <v>12</v>
      </c>
      <c r="H4414" t="s">
        <v>17</v>
      </c>
      <c r="I4414" s="10" t="s">
        <v>14</v>
      </c>
      <c r="J4414" s="10" t="s">
        <v>614</v>
      </c>
    </row>
    <row r="4415" spans="1:10" x14ac:dyDescent="0.3">
      <c r="A4415" s="10">
        <v>229113</v>
      </c>
      <c r="B4415" s="20">
        <v>45234</v>
      </c>
      <c r="C4415" s="10" t="s">
        <v>528</v>
      </c>
      <c r="D4415" s="21">
        <v>50000</v>
      </c>
      <c r="E4415" s="10" t="s">
        <v>10</v>
      </c>
      <c r="F4415" s="10" t="s">
        <v>2311</v>
      </c>
      <c r="G4415" s="10" t="s">
        <v>12</v>
      </c>
      <c r="H4415" t="s">
        <v>13</v>
      </c>
      <c r="I4415" s="10" t="s">
        <v>14</v>
      </c>
      <c r="J4415" s="10" t="s">
        <v>503</v>
      </c>
    </row>
    <row r="4416" spans="1:10" x14ac:dyDescent="0.3">
      <c r="A4416" s="10">
        <v>229100</v>
      </c>
      <c r="B4416" s="20">
        <v>45234</v>
      </c>
      <c r="C4416" s="10" t="s">
        <v>1331</v>
      </c>
      <c r="D4416" s="21">
        <v>5000</v>
      </c>
      <c r="E4416" s="10" t="s">
        <v>48</v>
      </c>
      <c r="F4416" s="10" t="s">
        <v>2309</v>
      </c>
      <c r="G4416" s="10" t="s">
        <v>12</v>
      </c>
      <c r="H4416" t="s">
        <v>17</v>
      </c>
      <c r="I4416" s="10" t="s">
        <v>14</v>
      </c>
      <c r="J4416" s="10" t="s">
        <v>941</v>
      </c>
    </row>
    <row r="4417" spans="1:10" x14ac:dyDescent="0.3">
      <c r="A4417" s="10">
        <v>229136</v>
      </c>
      <c r="B4417" s="20">
        <v>45234</v>
      </c>
      <c r="C4417" s="10" t="s">
        <v>1566</v>
      </c>
      <c r="D4417" s="21">
        <v>2500</v>
      </c>
      <c r="E4417" s="10" t="s">
        <v>10</v>
      </c>
      <c r="F4417" s="10" t="s">
        <v>2307</v>
      </c>
      <c r="G4417" s="10" t="s">
        <v>12</v>
      </c>
      <c r="H4417" t="s">
        <v>17</v>
      </c>
      <c r="I4417" s="10" t="s">
        <v>14</v>
      </c>
      <c r="J4417" s="10" t="s">
        <v>55</v>
      </c>
    </row>
    <row r="4418" spans="1:10" x14ac:dyDescent="0.3">
      <c r="A4418" s="10">
        <v>229105</v>
      </c>
      <c r="B4418" s="20">
        <v>45234</v>
      </c>
      <c r="C4418" s="10" t="s">
        <v>1582</v>
      </c>
      <c r="D4418" s="21">
        <v>5000</v>
      </c>
      <c r="E4418" s="10" t="s">
        <v>10</v>
      </c>
      <c r="F4418" s="10" t="s">
        <v>2318</v>
      </c>
      <c r="G4418" s="10" t="s">
        <v>12</v>
      </c>
      <c r="H4418" t="s">
        <v>17</v>
      </c>
      <c r="I4418" s="10" t="s">
        <v>14</v>
      </c>
      <c r="J4418" s="10" t="s">
        <v>1074</v>
      </c>
    </row>
    <row r="4419" spans="1:10" x14ac:dyDescent="0.3">
      <c r="A4419" s="10">
        <v>229135</v>
      </c>
      <c r="B4419" s="20">
        <v>45234</v>
      </c>
      <c r="C4419" s="10" t="s">
        <v>1566</v>
      </c>
      <c r="D4419" s="21">
        <v>2500</v>
      </c>
      <c r="E4419" s="10" t="s">
        <v>10</v>
      </c>
      <c r="F4419" s="10" t="s">
        <v>2307</v>
      </c>
      <c r="G4419" s="10" t="s">
        <v>12</v>
      </c>
      <c r="H4419" t="s">
        <v>17</v>
      </c>
      <c r="I4419" s="10" t="s">
        <v>14</v>
      </c>
      <c r="J4419" s="10" t="s">
        <v>184</v>
      </c>
    </row>
    <row r="4420" spans="1:10" x14ac:dyDescent="0.3">
      <c r="A4420" s="10">
        <v>229106</v>
      </c>
      <c r="B4420" s="20">
        <v>45234</v>
      </c>
      <c r="C4420" s="10" t="s">
        <v>1047</v>
      </c>
      <c r="D4420" s="21">
        <v>10000</v>
      </c>
      <c r="E4420" s="10" t="s">
        <v>48</v>
      </c>
      <c r="F4420" s="10" t="s">
        <v>2307</v>
      </c>
      <c r="G4420" s="10" t="s">
        <v>12</v>
      </c>
      <c r="H4420" t="s">
        <v>17</v>
      </c>
      <c r="I4420" s="10" t="s">
        <v>14</v>
      </c>
      <c r="J4420" s="10" t="s">
        <v>174</v>
      </c>
    </row>
    <row r="4421" spans="1:10" x14ac:dyDescent="0.3">
      <c r="A4421" s="10">
        <v>229134</v>
      </c>
      <c r="B4421" s="20">
        <v>45234</v>
      </c>
      <c r="C4421" s="10" t="s">
        <v>1566</v>
      </c>
      <c r="D4421" s="21">
        <v>3000</v>
      </c>
      <c r="E4421" s="10" t="s">
        <v>10</v>
      </c>
      <c r="F4421" s="10" t="s">
        <v>2307</v>
      </c>
      <c r="G4421" s="10" t="s">
        <v>12</v>
      </c>
      <c r="H4421" t="s">
        <v>17</v>
      </c>
      <c r="I4421" s="10" t="s">
        <v>14</v>
      </c>
      <c r="J4421" s="10" t="s">
        <v>80</v>
      </c>
    </row>
    <row r="4422" spans="1:10" x14ac:dyDescent="0.3">
      <c r="A4422" s="10">
        <v>229103</v>
      </c>
      <c r="B4422" s="20">
        <v>45234</v>
      </c>
      <c r="C4422" s="10" t="s">
        <v>1597</v>
      </c>
      <c r="D4422" s="21">
        <v>5000</v>
      </c>
      <c r="E4422" s="10" t="s">
        <v>10</v>
      </c>
      <c r="F4422" s="10" t="s">
        <v>2318</v>
      </c>
      <c r="G4422" s="10" t="s">
        <v>12</v>
      </c>
      <c r="H4422" t="s">
        <v>17</v>
      </c>
      <c r="I4422" s="10" t="s">
        <v>14</v>
      </c>
      <c r="J4422" s="10" t="s">
        <v>295</v>
      </c>
    </row>
    <row r="4423" spans="1:10" x14ac:dyDescent="0.3">
      <c r="A4423" s="10">
        <v>229114</v>
      </c>
      <c r="B4423" s="20">
        <v>45234</v>
      </c>
      <c r="C4423" s="10" t="s">
        <v>529</v>
      </c>
      <c r="D4423" s="21">
        <v>50000</v>
      </c>
      <c r="E4423" s="10" t="s">
        <v>48</v>
      </c>
      <c r="F4423" s="10" t="s">
        <v>2311</v>
      </c>
      <c r="G4423" s="10" t="s">
        <v>12</v>
      </c>
      <c r="H4423" t="s">
        <v>13</v>
      </c>
      <c r="I4423" s="10" t="s">
        <v>14</v>
      </c>
      <c r="J4423" s="10" t="s">
        <v>189</v>
      </c>
    </row>
    <row r="4424" spans="1:10" x14ac:dyDescent="0.3">
      <c r="A4424" s="10">
        <v>229104</v>
      </c>
      <c r="B4424" s="20">
        <v>45234</v>
      </c>
      <c r="C4424" s="10" t="s">
        <v>1582</v>
      </c>
      <c r="D4424" s="21">
        <v>5000</v>
      </c>
      <c r="E4424" s="10" t="s">
        <v>10</v>
      </c>
      <c r="F4424" s="10" t="s">
        <v>2318</v>
      </c>
      <c r="G4424" s="10" t="s">
        <v>12</v>
      </c>
      <c r="H4424" t="s">
        <v>17</v>
      </c>
      <c r="I4424" s="10" t="s">
        <v>14</v>
      </c>
      <c r="J4424" s="10" t="s">
        <v>49</v>
      </c>
    </row>
    <row r="4425" spans="1:10" x14ac:dyDescent="0.3">
      <c r="A4425" s="10">
        <v>229110</v>
      </c>
      <c r="B4425" s="20">
        <v>45234</v>
      </c>
      <c r="C4425" s="10" t="s">
        <v>1593</v>
      </c>
      <c r="D4425" s="21">
        <v>35000</v>
      </c>
      <c r="E4425" s="10" t="s">
        <v>48</v>
      </c>
      <c r="F4425" s="10" t="s">
        <v>2318</v>
      </c>
      <c r="G4425" s="10" t="s">
        <v>12</v>
      </c>
      <c r="H4425" t="s">
        <v>17</v>
      </c>
      <c r="I4425" s="10" t="s">
        <v>14</v>
      </c>
      <c r="J4425" s="10" t="s">
        <v>1594</v>
      </c>
    </row>
    <row r="4426" spans="1:10" x14ac:dyDescent="0.3">
      <c r="A4426" s="10">
        <v>229111</v>
      </c>
      <c r="B4426" s="20">
        <v>45234</v>
      </c>
      <c r="C4426" s="10" t="s">
        <v>1593</v>
      </c>
      <c r="D4426" s="21">
        <v>35000</v>
      </c>
      <c r="E4426" s="10" t="s">
        <v>48</v>
      </c>
      <c r="F4426" s="10" t="s">
        <v>2318</v>
      </c>
      <c r="G4426" s="10" t="s">
        <v>12</v>
      </c>
      <c r="H4426" t="s">
        <v>17</v>
      </c>
      <c r="I4426" s="10" t="s">
        <v>14</v>
      </c>
      <c r="J4426" s="10" t="s">
        <v>177</v>
      </c>
    </row>
    <row r="4427" spans="1:10" x14ac:dyDescent="0.3">
      <c r="A4427" s="10">
        <v>229117</v>
      </c>
      <c r="B4427" s="20">
        <v>45236</v>
      </c>
      <c r="C4427" s="10" t="s">
        <v>1458</v>
      </c>
      <c r="D4427" s="21">
        <v>10000</v>
      </c>
      <c r="E4427" s="10" t="s">
        <v>48</v>
      </c>
      <c r="F4427" s="10" t="s">
        <v>2317</v>
      </c>
      <c r="G4427" s="10" t="s">
        <v>12</v>
      </c>
      <c r="H4427" t="s">
        <v>17</v>
      </c>
      <c r="I4427" s="10" t="s">
        <v>14</v>
      </c>
      <c r="J4427" s="10" t="s">
        <v>814</v>
      </c>
    </row>
    <row r="4428" spans="1:10" x14ac:dyDescent="0.3">
      <c r="A4428" s="10">
        <v>229118</v>
      </c>
      <c r="B4428" s="20">
        <v>45236</v>
      </c>
      <c r="C4428" s="10" t="s">
        <v>826</v>
      </c>
      <c r="D4428" s="21">
        <v>15000</v>
      </c>
      <c r="E4428" s="10" t="s">
        <v>48</v>
      </c>
      <c r="F4428" s="10" t="s">
        <v>2317</v>
      </c>
      <c r="G4428" s="10" t="s">
        <v>12</v>
      </c>
      <c r="H4428" t="s">
        <v>17</v>
      </c>
      <c r="I4428" s="10" t="s">
        <v>14</v>
      </c>
      <c r="J4428" s="10" t="s">
        <v>814</v>
      </c>
    </row>
    <row r="4429" spans="1:10" x14ac:dyDescent="0.3">
      <c r="A4429" s="10">
        <v>229128</v>
      </c>
      <c r="B4429" s="20">
        <v>45236</v>
      </c>
      <c r="C4429" s="10" t="s">
        <v>1726</v>
      </c>
      <c r="D4429" s="21">
        <v>2500</v>
      </c>
      <c r="E4429" s="10" t="s">
        <v>10</v>
      </c>
      <c r="F4429" s="10" t="s">
        <v>2309</v>
      </c>
      <c r="G4429" s="10" t="s">
        <v>12</v>
      </c>
      <c r="H4429" t="s">
        <v>17</v>
      </c>
      <c r="I4429" s="10" t="s">
        <v>14</v>
      </c>
      <c r="J4429" s="10" t="s">
        <v>84</v>
      </c>
    </row>
    <row r="4430" spans="1:10" x14ac:dyDescent="0.3">
      <c r="A4430" s="10">
        <v>229120</v>
      </c>
      <c r="B4430" s="20">
        <v>45236</v>
      </c>
      <c r="C4430" s="10" t="s">
        <v>826</v>
      </c>
      <c r="D4430" s="21">
        <v>10000</v>
      </c>
      <c r="E4430" s="10" t="s">
        <v>48</v>
      </c>
      <c r="F4430" s="10" t="s">
        <v>2317</v>
      </c>
      <c r="G4430" s="10" t="s">
        <v>12</v>
      </c>
      <c r="H4430" t="s">
        <v>17</v>
      </c>
      <c r="I4430" s="10" t="s">
        <v>14</v>
      </c>
      <c r="J4430" s="10" t="s">
        <v>818</v>
      </c>
    </row>
    <row r="4431" spans="1:10" x14ac:dyDescent="0.3">
      <c r="A4431" s="10">
        <v>229115</v>
      </c>
      <c r="B4431" s="20">
        <v>45236</v>
      </c>
      <c r="C4431" s="10" t="s">
        <v>1782</v>
      </c>
      <c r="D4431" s="21">
        <v>2500</v>
      </c>
      <c r="E4431" s="10" t="s">
        <v>10</v>
      </c>
      <c r="F4431" s="10" t="s">
        <v>2308</v>
      </c>
      <c r="G4431" s="10" t="s">
        <v>88</v>
      </c>
      <c r="H4431" t="s">
        <v>17</v>
      </c>
      <c r="I4431" s="10" t="s">
        <v>14</v>
      </c>
      <c r="J4431" s="10" t="s">
        <v>42</v>
      </c>
    </row>
    <row r="4432" spans="1:10" x14ac:dyDescent="0.3">
      <c r="A4432" s="10">
        <v>229116</v>
      </c>
      <c r="B4432" s="20">
        <v>45236</v>
      </c>
      <c r="C4432" s="10" t="s">
        <v>1782</v>
      </c>
      <c r="D4432" s="21">
        <v>2500</v>
      </c>
      <c r="E4432" s="10" t="s">
        <v>10</v>
      </c>
      <c r="F4432" s="10" t="s">
        <v>2308</v>
      </c>
      <c r="G4432" s="10" t="s">
        <v>88</v>
      </c>
      <c r="H4432" t="s">
        <v>17</v>
      </c>
      <c r="I4432" s="10" t="s">
        <v>14</v>
      </c>
      <c r="J4432" s="10" t="s">
        <v>876</v>
      </c>
    </row>
    <row r="4433" spans="1:10" x14ac:dyDescent="0.3">
      <c r="A4433" s="10">
        <v>229119</v>
      </c>
      <c r="B4433" s="20">
        <v>45236</v>
      </c>
      <c r="C4433" s="10" t="s">
        <v>826</v>
      </c>
      <c r="D4433" s="21">
        <v>15000</v>
      </c>
      <c r="E4433" s="10" t="s">
        <v>48</v>
      </c>
      <c r="F4433" s="10" t="s">
        <v>2317</v>
      </c>
      <c r="G4433" s="10" t="s">
        <v>12</v>
      </c>
      <c r="H4433" t="s">
        <v>17</v>
      </c>
      <c r="I4433" s="10" t="s">
        <v>14</v>
      </c>
      <c r="J4433" s="10" t="s">
        <v>63</v>
      </c>
    </row>
    <row r="4434" spans="1:10" x14ac:dyDescent="0.3">
      <c r="A4434" s="10">
        <v>229121</v>
      </c>
      <c r="B4434" s="20">
        <v>45236</v>
      </c>
      <c r="C4434" s="10" t="s">
        <v>1747</v>
      </c>
      <c r="D4434" s="21">
        <v>30000</v>
      </c>
      <c r="E4434" s="10" t="s">
        <v>48</v>
      </c>
      <c r="F4434" s="10" t="s">
        <v>2317</v>
      </c>
      <c r="G4434" s="10" t="s">
        <v>88</v>
      </c>
      <c r="H4434" t="s">
        <v>17</v>
      </c>
      <c r="I4434" s="10" t="s">
        <v>14</v>
      </c>
      <c r="J4434" s="10" t="s">
        <v>1749</v>
      </c>
    </row>
    <row r="4435" spans="1:10" x14ac:dyDescent="0.3">
      <c r="A4435" s="10">
        <v>229125</v>
      </c>
      <c r="B4435" s="20">
        <v>45236</v>
      </c>
      <c r="C4435" s="10" t="s">
        <v>1721</v>
      </c>
      <c r="D4435" s="21">
        <v>25000</v>
      </c>
      <c r="E4435" s="10" t="s">
        <v>48</v>
      </c>
      <c r="F4435" s="10" t="s">
        <v>2309</v>
      </c>
      <c r="G4435" s="10" t="s">
        <v>12</v>
      </c>
      <c r="H4435" t="s">
        <v>17</v>
      </c>
      <c r="I4435" s="10" t="s">
        <v>14</v>
      </c>
      <c r="J4435" s="10" t="s">
        <v>27</v>
      </c>
    </row>
    <row r="4436" spans="1:10" x14ac:dyDescent="0.3">
      <c r="A4436" s="10">
        <v>229126</v>
      </c>
      <c r="B4436" s="20">
        <v>45236</v>
      </c>
      <c r="C4436" s="10" t="s">
        <v>81</v>
      </c>
      <c r="D4436" s="21">
        <v>40000</v>
      </c>
      <c r="E4436" s="10" t="s">
        <v>48</v>
      </c>
      <c r="F4436" s="10" t="s">
        <v>2307</v>
      </c>
      <c r="G4436" s="10" t="s">
        <v>12</v>
      </c>
      <c r="H4436" t="s">
        <v>17</v>
      </c>
      <c r="I4436" s="10" t="s">
        <v>14</v>
      </c>
      <c r="J4436" s="10" t="s">
        <v>184</v>
      </c>
    </row>
    <row r="4437" spans="1:10" x14ac:dyDescent="0.3">
      <c r="A4437" s="10">
        <v>229127</v>
      </c>
      <c r="B4437" s="20">
        <v>45236</v>
      </c>
      <c r="C4437" s="10" t="s">
        <v>81</v>
      </c>
      <c r="D4437" s="21">
        <v>40000</v>
      </c>
      <c r="E4437" s="10" t="s">
        <v>48</v>
      </c>
      <c r="F4437" s="10" t="s">
        <v>2307</v>
      </c>
      <c r="G4437" s="10" t="s">
        <v>12</v>
      </c>
      <c r="H4437" t="s">
        <v>17</v>
      </c>
      <c r="I4437" s="10" t="s">
        <v>14</v>
      </c>
      <c r="J4437" s="10" t="s">
        <v>55</v>
      </c>
    </row>
    <row r="4438" spans="1:10" x14ac:dyDescent="0.3">
      <c r="A4438" s="10">
        <v>229132</v>
      </c>
      <c r="B4438" s="20">
        <v>45236</v>
      </c>
      <c r="C4438" s="10" t="s">
        <v>1569</v>
      </c>
      <c r="D4438" s="21">
        <v>1000</v>
      </c>
      <c r="E4438" s="10" t="s">
        <v>10</v>
      </c>
      <c r="F4438" s="10" t="s">
        <v>2307</v>
      </c>
      <c r="G4438" s="10" t="s">
        <v>12</v>
      </c>
      <c r="H4438" t="s">
        <v>17</v>
      </c>
      <c r="I4438" s="10" t="s">
        <v>14</v>
      </c>
      <c r="J4438" s="10" t="s">
        <v>1570</v>
      </c>
    </row>
    <row r="4439" spans="1:10" x14ac:dyDescent="0.3">
      <c r="A4439" s="10">
        <v>229133</v>
      </c>
      <c r="B4439" s="20">
        <v>45236</v>
      </c>
      <c r="C4439" s="10" t="s">
        <v>1569</v>
      </c>
      <c r="D4439" s="21">
        <v>1000</v>
      </c>
      <c r="E4439" s="10" t="s">
        <v>10</v>
      </c>
      <c r="F4439" s="10" t="s">
        <v>2307</v>
      </c>
      <c r="G4439" s="10" t="s">
        <v>12</v>
      </c>
      <c r="H4439" t="s">
        <v>17</v>
      </c>
      <c r="I4439" s="10" t="s">
        <v>14</v>
      </c>
      <c r="J4439" s="10" t="s">
        <v>22</v>
      </c>
    </row>
    <row r="4440" spans="1:10" x14ac:dyDescent="0.3">
      <c r="A4440" s="10">
        <v>229131</v>
      </c>
      <c r="B4440" s="20">
        <v>45236</v>
      </c>
      <c r="C4440" s="10" t="s">
        <v>1567</v>
      </c>
      <c r="D4440" s="21">
        <v>4000</v>
      </c>
      <c r="E4440" s="10" t="s">
        <v>10</v>
      </c>
      <c r="F4440" s="10" t="s">
        <v>2307</v>
      </c>
      <c r="G4440" s="10" t="s">
        <v>12</v>
      </c>
      <c r="H4440" t="s">
        <v>17</v>
      </c>
      <c r="I4440" s="10" t="s">
        <v>14</v>
      </c>
      <c r="J4440" s="10" t="s">
        <v>1568</v>
      </c>
    </row>
    <row r="4441" spans="1:10" x14ac:dyDescent="0.3">
      <c r="A4441" s="10">
        <v>229122</v>
      </c>
      <c r="B4441" s="20">
        <v>45236</v>
      </c>
      <c r="C4441" s="10" t="s">
        <v>704</v>
      </c>
      <c r="D4441" s="21">
        <v>3000</v>
      </c>
      <c r="E4441" s="10" t="s">
        <v>10</v>
      </c>
      <c r="F4441" s="10" t="s">
        <v>2309</v>
      </c>
      <c r="G4441" s="10" t="s">
        <v>12</v>
      </c>
      <c r="H4441" t="s">
        <v>17</v>
      </c>
      <c r="I4441" s="10" t="s">
        <v>14</v>
      </c>
      <c r="J4441" s="10" t="s">
        <v>409</v>
      </c>
    </row>
    <row r="4442" spans="1:10" x14ac:dyDescent="0.3">
      <c r="A4442" s="10">
        <v>229124</v>
      </c>
      <c r="B4442" s="20">
        <v>45236</v>
      </c>
      <c r="C4442" s="10" t="s">
        <v>1721</v>
      </c>
      <c r="D4442" s="21">
        <v>25000</v>
      </c>
      <c r="E4442" s="10" t="s">
        <v>48</v>
      </c>
      <c r="F4442" s="10" t="s">
        <v>2309</v>
      </c>
      <c r="G4442" s="10" t="s">
        <v>12</v>
      </c>
      <c r="H4442" t="s">
        <v>17</v>
      </c>
      <c r="I4442" s="10" t="s">
        <v>14</v>
      </c>
      <c r="J4442" s="10" t="s">
        <v>409</v>
      </c>
    </row>
    <row r="4443" spans="1:10" x14ac:dyDescent="0.3">
      <c r="A4443" s="10">
        <v>229130</v>
      </c>
      <c r="B4443" s="20">
        <v>45236</v>
      </c>
      <c r="C4443" s="10" t="s">
        <v>498</v>
      </c>
      <c r="D4443" s="21">
        <v>32000</v>
      </c>
      <c r="E4443" s="10" t="s">
        <v>48</v>
      </c>
      <c r="F4443" s="10" t="s">
        <v>2311</v>
      </c>
      <c r="G4443" s="10" t="s">
        <v>12</v>
      </c>
      <c r="H4443" t="s">
        <v>13</v>
      </c>
      <c r="I4443" s="10" t="s">
        <v>14</v>
      </c>
      <c r="J4443" s="10" t="s">
        <v>522</v>
      </c>
    </row>
    <row r="4444" spans="1:10" x14ac:dyDescent="0.3">
      <c r="A4444" s="10">
        <v>229123</v>
      </c>
      <c r="B4444" s="20">
        <v>45236</v>
      </c>
      <c r="C4444" s="10" t="s">
        <v>1596</v>
      </c>
      <c r="D4444" s="21">
        <v>1000</v>
      </c>
      <c r="E4444" s="10" t="s">
        <v>10</v>
      </c>
      <c r="F4444" s="10" t="s">
        <v>2318</v>
      </c>
      <c r="G4444" s="10" t="s">
        <v>12</v>
      </c>
      <c r="H4444" t="s">
        <v>17</v>
      </c>
      <c r="I4444" s="10" t="s">
        <v>14</v>
      </c>
      <c r="J4444" s="10" t="s">
        <v>177</v>
      </c>
    </row>
    <row r="4445" spans="1:10" x14ac:dyDescent="0.3">
      <c r="A4445" s="10">
        <v>229129</v>
      </c>
      <c r="B4445" s="20">
        <v>45236</v>
      </c>
      <c r="C4445" s="10" t="s">
        <v>498</v>
      </c>
      <c r="D4445" s="21">
        <v>32000</v>
      </c>
      <c r="E4445" s="10" t="s">
        <v>48</v>
      </c>
      <c r="F4445" s="10" t="s">
        <v>2311</v>
      </c>
      <c r="G4445" s="10" t="s">
        <v>12</v>
      </c>
      <c r="H4445" t="s">
        <v>13</v>
      </c>
      <c r="I4445" s="10" t="s">
        <v>14</v>
      </c>
      <c r="J4445" s="10" t="s">
        <v>503</v>
      </c>
    </row>
    <row r="4446" spans="1:10" x14ac:dyDescent="0.3">
      <c r="A4446" s="10">
        <v>229142</v>
      </c>
      <c r="B4446" s="20">
        <v>45237</v>
      </c>
      <c r="C4446" s="10" t="s">
        <v>1727</v>
      </c>
      <c r="D4446" s="21">
        <v>5000</v>
      </c>
      <c r="E4446" s="10" t="s">
        <v>10</v>
      </c>
      <c r="F4446" s="10" t="s">
        <v>2309</v>
      </c>
      <c r="G4446" s="10" t="s">
        <v>12</v>
      </c>
      <c r="H4446" t="s">
        <v>19</v>
      </c>
      <c r="I4446" s="10" t="s">
        <v>14</v>
      </c>
      <c r="J4446" s="10" t="s">
        <v>621</v>
      </c>
    </row>
    <row r="4447" spans="1:10" x14ac:dyDescent="0.3">
      <c r="A4447" s="10">
        <v>229143</v>
      </c>
      <c r="B4447" s="20">
        <v>45237</v>
      </c>
      <c r="C4447" s="10" t="s">
        <v>708</v>
      </c>
      <c r="D4447" s="21">
        <v>2000</v>
      </c>
      <c r="E4447" s="10" t="s">
        <v>10</v>
      </c>
      <c r="F4447" s="10" t="s">
        <v>2309</v>
      </c>
      <c r="G4447" s="10" t="s">
        <v>12</v>
      </c>
      <c r="H4447" t="s">
        <v>19</v>
      </c>
      <c r="I4447" s="10" t="s">
        <v>14</v>
      </c>
      <c r="J4447" s="10" t="s">
        <v>74</v>
      </c>
    </row>
    <row r="4448" spans="1:10" x14ac:dyDescent="0.3">
      <c r="A4448" s="10">
        <v>229146</v>
      </c>
      <c r="B4448" s="20">
        <v>45237</v>
      </c>
      <c r="C4448" s="10" t="s">
        <v>1225</v>
      </c>
      <c r="D4448" s="21">
        <v>25000</v>
      </c>
      <c r="E4448" s="10" t="s">
        <v>48</v>
      </c>
      <c r="F4448" s="10" t="s">
        <v>2311</v>
      </c>
      <c r="G4448" s="10" t="s">
        <v>12</v>
      </c>
      <c r="H4448" t="s">
        <v>13</v>
      </c>
      <c r="I4448" s="10" t="s">
        <v>14</v>
      </c>
      <c r="J4448" s="10" t="s">
        <v>40</v>
      </c>
    </row>
    <row r="4449" spans="1:10" x14ac:dyDescent="0.3">
      <c r="A4449" s="10">
        <v>229145</v>
      </c>
      <c r="B4449" s="20">
        <v>45237</v>
      </c>
      <c r="C4449" s="10" t="s">
        <v>1661</v>
      </c>
      <c r="D4449" s="21">
        <v>1000</v>
      </c>
      <c r="E4449" s="10" t="s">
        <v>10</v>
      </c>
      <c r="F4449" s="10" t="s">
        <v>2311</v>
      </c>
      <c r="G4449" s="10" t="s">
        <v>12</v>
      </c>
      <c r="H4449" t="s">
        <v>17</v>
      </c>
      <c r="I4449" s="10" t="s">
        <v>14</v>
      </c>
      <c r="J4449" s="10" t="s">
        <v>399</v>
      </c>
    </row>
    <row r="4450" spans="1:10" x14ac:dyDescent="0.3">
      <c r="A4450" s="10">
        <v>229144</v>
      </c>
      <c r="B4450" s="20">
        <v>45237</v>
      </c>
      <c r="C4450" s="10" t="s">
        <v>699</v>
      </c>
      <c r="D4450" s="21">
        <v>4000</v>
      </c>
      <c r="E4450" s="10" t="s">
        <v>10</v>
      </c>
      <c r="F4450" s="10" t="s">
        <v>2309</v>
      </c>
      <c r="G4450" s="10" t="s">
        <v>12</v>
      </c>
      <c r="H4450" t="s">
        <v>19</v>
      </c>
      <c r="I4450" s="10" t="s">
        <v>14</v>
      </c>
      <c r="J4450" s="10" t="s">
        <v>258</v>
      </c>
    </row>
    <row r="4451" spans="1:10" x14ac:dyDescent="0.3">
      <c r="A4451" s="10">
        <v>229140</v>
      </c>
      <c r="B4451" s="20">
        <v>45237</v>
      </c>
      <c r="C4451" s="10" t="s">
        <v>584</v>
      </c>
      <c r="D4451" s="21">
        <v>5000</v>
      </c>
      <c r="E4451" s="10" t="s">
        <v>10</v>
      </c>
      <c r="F4451" s="10" t="s">
        <v>2317</v>
      </c>
      <c r="G4451" s="10" t="s">
        <v>12</v>
      </c>
      <c r="H4451" t="s">
        <v>13</v>
      </c>
      <c r="I4451" s="10" t="s">
        <v>14</v>
      </c>
      <c r="J4451" s="10" t="s">
        <v>814</v>
      </c>
    </row>
    <row r="4452" spans="1:10" x14ac:dyDescent="0.3">
      <c r="A4452" s="10">
        <v>229141</v>
      </c>
      <c r="B4452" s="20">
        <v>45237</v>
      </c>
      <c r="C4452" s="10" t="s">
        <v>584</v>
      </c>
      <c r="D4452" s="21">
        <v>5000</v>
      </c>
      <c r="E4452" s="10" t="s">
        <v>10</v>
      </c>
      <c r="F4452" s="10" t="s">
        <v>2317</v>
      </c>
      <c r="G4452" s="10" t="s">
        <v>12</v>
      </c>
      <c r="H4452" t="s">
        <v>17</v>
      </c>
      <c r="I4452" s="10" t="s">
        <v>14</v>
      </c>
      <c r="J4452" s="10" t="s">
        <v>824</v>
      </c>
    </row>
    <row r="4453" spans="1:10" x14ac:dyDescent="0.3">
      <c r="A4453" s="10">
        <v>229153</v>
      </c>
      <c r="B4453" s="20">
        <v>45237</v>
      </c>
      <c r="C4453" s="10" t="s">
        <v>736</v>
      </c>
      <c r="D4453" s="21">
        <v>2000</v>
      </c>
      <c r="E4453" s="10" t="s">
        <v>10</v>
      </c>
      <c r="F4453" s="10" t="s">
        <v>2309</v>
      </c>
      <c r="G4453" s="10" t="s">
        <v>12</v>
      </c>
      <c r="H4453" t="s">
        <v>17</v>
      </c>
      <c r="I4453" s="10" t="s">
        <v>14</v>
      </c>
      <c r="J4453" s="10" t="s">
        <v>27</v>
      </c>
    </row>
    <row r="4454" spans="1:10" x14ac:dyDescent="0.3">
      <c r="A4454" s="10">
        <v>229148</v>
      </c>
      <c r="B4454" s="20">
        <v>45237</v>
      </c>
      <c r="C4454" s="10" t="s">
        <v>1726</v>
      </c>
      <c r="D4454" s="21">
        <v>4000</v>
      </c>
      <c r="E4454" s="10" t="s">
        <v>10</v>
      </c>
      <c r="F4454" s="10" t="s">
        <v>2309</v>
      </c>
      <c r="G4454" s="10" t="s">
        <v>12</v>
      </c>
      <c r="H4454" t="s">
        <v>17</v>
      </c>
      <c r="I4454" s="10" t="s">
        <v>14</v>
      </c>
      <c r="J4454" s="10" t="s">
        <v>972</v>
      </c>
    </row>
    <row r="4455" spans="1:10" x14ac:dyDescent="0.3">
      <c r="A4455" s="10">
        <v>229154</v>
      </c>
      <c r="B4455" s="20">
        <v>45237</v>
      </c>
      <c r="C4455" s="10" t="s">
        <v>299</v>
      </c>
      <c r="D4455" s="21">
        <v>2500</v>
      </c>
      <c r="E4455" s="10" t="s">
        <v>10</v>
      </c>
      <c r="F4455" s="10" t="s">
        <v>2318</v>
      </c>
      <c r="G4455" s="10" t="s">
        <v>12</v>
      </c>
      <c r="H4455" t="s">
        <v>13</v>
      </c>
      <c r="I4455" s="10" t="s">
        <v>14</v>
      </c>
      <c r="J4455" s="10" t="s">
        <v>177</v>
      </c>
    </row>
    <row r="4456" spans="1:10" x14ac:dyDescent="0.3">
      <c r="A4456" s="10">
        <v>229155</v>
      </c>
      <c r="B4456" s="20">
        <v>45237</v>
      </c>
      <c r="C4456" s="10" t="s">
        <v>460</v>
      </c>
      <c r="D4456" s="21">
        <v>2000</v>
      </c>
      <c r="E4456" s="10" t="s">
        <v>10</v>
      </c>
      <c r="F4456" s="10" t="s">
        <v>2329</v>
      </c>
      <c r="G4456" s="10" t="s">
        <v>12</v>
      </c>
      <c r="H4456" t="s">
        <v>17</v>
      </c>
      <c r="I4456" s="10" t="s">
        <v>14</v>
      </c>
      <c r="J4456" s="10" t="s">
        <v>430</v>
      </c>
    </row>
    <row r="4457" spans="1:10" x14ac:dyDescent="0.3">
      <c r="A4457" s="10">
        <v>229150</v>
      </c>
      <c r="B4457" s="20">
        <v>45237</v>
      </c>
      <c r="C4457" s="10" t="s">
        <v>1591</v>
      </c>
      <c r="D4457" s="21">
        <v>1000</v>
      </c>
      <c r="E4457" s="10" t="s">
        <v>10</v>
      </c>
      <c r="F4457" s="10" t="s">
        <v>2318</v>
      </c>
      <c r="G4457" s="10" t="s">
        <v>88</v>
      </c>
      <c r="H4457" t="s">
        <v>17</v>
      </c>
      <c r="I4457" s="10" t="s">
        <v>14</v>
      </c>
      <c r="J4457" s="10" t="s">
        <v>85</v>
      </c>
    </row>
    <row r="4458" spans="1:10" x14ac:dyDescent="0.3">
      <c r="A4458" s="10">
        <v>229149</v>
      </c>
      <c r="B4458" s="20">
        <v>45237</v>
      </c>
      <c r="C4458" s="10" t="s">
        <v>1591</v>
      </c>
      <c r="D4458" s="21">
        <v>500</v>
      </c>
      <c r="E4458" s="10" t="s">
        <v>10</v>
      </c>
      <c r="F4458" s="10" t="s">
        <v>2318</v>
      </c>
      <c r="G4458" s="10" t="s">
        <v>88</v>
      </c>
      <c r="H4458" t="s">
        <v>17</v>
      </c>
      <c r="I4458" s="10" t="s">
        <v>14</v>
      </c>
      <c r="J4458" s="10" t="s">
        <v>177</v>
      </c>
    </row>
    <row r="4459" spans="1:10" x14ac:dyDescent="0.3">
      <c r="A4459" s="10">
        <v>229156</v>
      </c>
      <c r="B4459" s="20">
        <v>45237</v>
      </c>
      <c r="C4459" s="10" t="s">
        <v>1595</v>
      </c>
      <c r="D4459" s="21">
        <v>2000</v>
      </c>
      <c r="E4459" s="10" t="s">
        <v>10</v>
      </c>
      <c r="F4459" s="10" t="s">
        <v>2318</v>
      </c>
      <c r="G4459" s="10" t="s">
        <v>12</v>
      </c>
      <c r="H4459" t="s">
        <v>13</v>
      </c>
      <c r="I4459" s="10" t="s">
        <v>14</v>
      </c>
      <c r="J4459" s="10" t="s">
        <v>36</v>
      </c>
    </row>
    <row r="4460" spans="1:10" x14ac:dyDescent="0.3">
      <c r="A4460" s="10">
        <v>229151</v>
      </c>
      <c r="B4460" s="20">
        <v>45237</v>
      </c>
      <c r="C4460" s="10" t="s">
        <v>1636</v>
      </c>
      <c r="D4460" s="21">
        <v>1000</v>
      </c>
      <c r="E4460" s="10" t="s">
        <v>10</v>
      </c>
      <c r="F4460" s="10" t="s">
        <v>2329</v>
      </c>
      <c r="G4460" s="10" t="s">
        <v>88</v>
      </c>
      <c r="H4460" t="s">
        <v>17</v>
      </c>
      <c r="I4460" s="10" t="s">
        <v>14</v>
      </c>
      <c r="J4460" s="10" t="s">
        <v>432</v>
      </c>
    </row>
    <row r="4461" spans="1:10" x14ac:dyDescent="0.3">
      <c r="A4461" s="10">
        <v>229138</v>
      </c>
      <c r="B4461" s="20">
        <v>45237</v>
      </c>
      <c r="C4461" s="10" t="s">
        <v>1660</v>
      </c>
      <c r="D4461" s="21">
        <v>1000</v>
      </c>
      <c r="E4461" s="10" t="s">
        <v>10</v>
      </c>
      <c r="F4461" s="10" t="s">
        <v>2311</v>
      </c>
      <c r="G4461" s="10" t="s">
        <v>12</v>
      </c>
      <c r="H4461" t="s">
        <v>17</v>
      </c>
      <c r="I4461" s="10" t="s">
        <v>14</v>
      </c>
      <c r="J4461" s="10" t="s">
        <v>473</v>
      </c>
    </row>
    <row r="4462" spans="1:10" x14ac:dyDescent="0.3">
      <c r="A4462" s="10">
        <v>229139</v>
      </c>
      <c r="B4462" s="20">
        <v>45237</v>
      </c>
      <c r="C4462" s="10" t="s">
        <v>1660</v>
      </c>
      <c r="D4462" s="21">
        <v>1000</v>
      </c>
      <c r="E4462" s="10" t="s">
        <v>10</v>
      </c>
      <c r="F4462" s="10" t="s">
        <v>2311</v>
      </c>
      <c r="G4462" s="10" t="s">
        <v>12</v>
      </c>
      <c r="H4462" t="s">
        <v>17</v>
      </c>
      <c r="I4462" s="10" t="s">
        <v>14</v>
      </c>
      <c r="J4462" s="10" t="s">
        <v>503</v>
      </c>
    </row>
    <row r="4463" spans="1:10" x14ac:dyDescent="0.3">
      <c r="A4463" s="10">
        <v>229137</v>
      </c>
      <c r="B4463" s="20">
        <v>45237</v>
      </c>
      <c r="C4463" s="10" t="s">
        <v>1660</v>
      </c>
      <c r="D4463" s="21">
        <v>1000</v>
      </c>
      <c r="E4463" s="10" t="s">
        <v>10</v>
      </c>
      <c r="F4463" s="10" t="s">
        <v>2311</v>
      </c>
      <c r="G4463" s="10" t="s">
        <v>12</v>
      </c>
      <c r="H4463" t="s">
        <v>17</v>
      </c>
      <c r="I4463" s="10" t="s">
        <v>14</v>
      </c>
      <c r="J4463" s="10" t="s">
        <v>209</v>
      </c>
    </row>
    <row r="4464" spans="1:10" x14ac:dyDescent="0.3">
      <c r="A4464" s="10">
        <v>229152</v>
      </c>
      <c r="B4464" s="20">
        <v>45237</v>
      </c>
      <c r="C4464" s="10" t="s">
        <v>1636</v>
      </c>
      <c r="D4464" s="21">
        <v>1000</v>
      </c>
      <c r="E4464" s="10" t="s">
        <v>10</v>
      </c>
      <c r="F4464" s="10" t="s">
        <v>2329</v>
      </c>
      <c r="G4464" s="10" t="s">
        <v>88</v>
      </c>
      <c r="H4464" t="s">
        <v>17</v>
      </c>
      <c r="I4464" s="10" t="s">
        <v>14</v>
      </c>
      <c r="J4464" s="10" t="s">
        <v>246</v>
      </c>
    </row>
    <row r="4465" spans="1:10" x14ac:dyDescent="0.3">
      <c r="A4465" s="10">
        <v>229147</v>
      </c>
      <c r="B4465" s="20">
        <v>45237</v>
      </c>
      <c r="C4465" s="10" t="s">
        <v>1225</v>
      </c>
      <c r="D4465" s="21">
        <v>25000</v>
      </c>
      <c r="E4465" s="10" t="s">
        <v>48</v>
      </c>
      <c r="F4465" s="10" t="s">
        <v>2311</v>
      </c>
      <c r="G4465" s="10" t="s">
        <v>12</v>
      </c>
      <c r="H4465" t="s">
        <v>13</v>
      </c>
      <c r="I4465" s="10" t="s">
        <v>14</v>
      </c>
      <c r="J4465" s="10" t="s">
        <v>209</v>
      </c>
    </row>
    <row r="4466" spans="1:10" x14ac:dyDescent="0.3">
      <c r="A4466" s="10">
        <v>229164</v>
      </c>
      <c r="B4466" s="20">
        <v>45238</v>
      </c>
      <c r="C4466" s="10" t="s">
        <v>546</v>
      </c>
      <c r="D4466" s="21">
        <v>2500</v>
      </c>
      <c r="E4466" s="10" t="s">
        <v>10</v>
      </c>
      <c r="F4466" s="10" t="s">
        <v>2311</v>
      </c>
      <c r="G4466" s="10" t="s">
        <v>12</v>
      </c>
      <c r="H4466" t="s">
        <v>19</v>
      </c>
      <c r="I4466" s="10" t="s">
        <v>14</v>
      </c>
      <c r="J4466" s="10" t="s">
        <v>585</v>
      </c>
    </row>
    <row r="4467" spans="1:10" x14ac:dyDescent="0.3">
      <c r="A4467" s="10">
        <v>229162</v>
      </c>
      <c r="B4467" s="20">
        <v>45238</v>
      </c>
      <c r="C4467" s="10" t="s">
        <v>445</v>
      </c>
      <c r="D4467" s="21">
        <v>1000</v>
      </c>
      <c r="E4467" s="10" t="s">
        <v>10</v>
      </c>
      <c r="F4467" s="10" t="s">
        <v>2329</v>
      </c>
      <c r="G4467" s="10" t="s">
        <v>12</v>
      </c>
      <c r="H4467" t="s">
        <v>17</v>
      </c>
      <c r="I4467" s="10" t="s">
        <v>14</v>
      </c>
      <c r="J4467" s="10" t="s">
        <v>399</v>
      </c>
    </row>
    <row r="4468" spans="1:10" x14ac:dyDescent="0.3">
      <c r="A4468" s="10">
        <v>229165</v>
      </c>
      <c r="B4468" s="20">
        <v>45238</v>
      </c>
      <c r="C4468" s="10" t="s">
        <v>546</v>
      </c>
      <c r="D4468" s="21">
        <v>500</v>
      </c>
      <c r="E4468" s="10" t="s">
        <v>10</v>
      </c>
      <c r="F4468" s="10" t="s">
        <v>2311</v>
      </c>
      <c r="G4468" s="10" t="s">
        <v>12</v>
      </c>
      <c r="H4468" t="s">
        <v>17</v>
      </c>
      <c r="I4468" s="10" t="s">
        <v>14</v>
      </c>
      <c r="J4468" s="10" t="s">
        <v>585</v>
      </c>
    </row>
    <row r="4469" spans="1:10" x14ac:dyDescent="0.3">
      <c r="A4469" s="10">
        <v>229163</v>
      </c>
      <c r="B4469" s="20">
        <v>45238</v>
      </c>
      <c r="C4469" s="10" t="s">
        <v>546</v>
      </c>
      <c r="D4469" s="21">
        <v>1500</v>
      </c>
      <c r="E4469" s="10" t="s">
        <v>10</v>
      </c>
      <c r="F4469" s="10" t="s">
        <v>2311</v>
      </c>
      <c r="G4469" s="10" t="s">
        <v>12</v>
      </c>
      <c r="H4469" t="s">
        <v>17</v>
      </c>
      <c r="I4469" s="10" t="s">
        <v>14</v>
      </c>
      <c r="J4469" s="10" t="s">
        <v>1022</v>
      </c>
    </row>
    <row r="4470" spans="1:10" x14ac:dyDescent="0.3">
      <c r="A4470" s="10">
        <v>229170</v>
      </c>
      <c r="B4470" s="20">
        <v>45238</v>
      </c>
      <c r="C4470" s="10" t="s">
        <v>1745</v>
      </c>
      <c r="D4470" s="21">
        <v>5000</v>
      </c>
      <c r="E4470" s="10" t="s">
        <v>48</v>
      </c>
      <c r="F4470" s="10" t="s">
        <v>2317</v>
      </c>
      <c r="G4470" s="10" t="s">
        <v>88</v>
      </c>
      <c r="H4470" t="s">
        <v>17</v>
      </c>
      <c r="I4470" s="10" t="s">
        <v>14</v>
      </c>
      <c r="J4470" s="10" t="s">
        <v>814</v>
      </c>
    </row>
    <row r="4471" spans="1:10" x14ac:dyDescent="0.3">
      <c r="A4471" s="10">
        <v>229167</v>
      </c>
      <c r="B4471" s="20">
        <v>45238</v>
      </c>
      <c r="C4471" s="10" t="s">
        <v>1659</v>
      </c>
      <c r="D4471" s="21">
        <v>2500</v>
      </c>
      <c r="E4471" s="10" t="s">
        <v>10</v>
      </c>
      <c r="F4471" s="10" t="s">
        <v>2311</v>
      </c>
      <c r="G4471" s="10" t="s">
        <v>12</v>
      </c>
      <c r="H4471" t="s">
        <v>13</v>
      </c>
      <c r="I4471" s="10" t="s">
        <v>14</v>
      </c>
      <c r="J4471" s="10" t="s">
        <v>473</v>
      </c>
    </row>
    <row r="4472" spans="1:10" x14ac:dyDescent="0.3">
      <c r="A4472" s="10">
        <v>229160</v>
      </c>
      <c r="B4472" s="20">
        <v>45238</v>
      </c>
      <c r="C4472" s="10" t="s">
        <v>135</v>
      </c>
      <c r="D4472" s="21">
        <v>100000</v>
      </c>
      <c r="E4472" s="10" t="s">
        <v>48</v>
      </c>
      <c r="F4472" s="10" t="s">
        <v>2307</v>
      </c>
      <c r="G4472" s="10" t="s">
        <v>12</v>
      </c>
      <c r="H4472" t="s">
        <v>17</v>
      </c>
      <c r="I4472" s="10" t="s">
        <v>14</v>
      </c>
      <c r="J4472" s="10" t="s">
        <v>138</v>
      </c>
    </row>
    <row r="4473" spans="1:10" x14ac:dyDescent="0.3">
      <c r="A4473" s="10">
        <v>229161</v>
      </c>
      <c r="B4473" s="20">
        <v>45238</v>
      </c>
      <c r="C4473" s="10" t="s">
        <v>135</v>
      </c>
      <c r="D4473" s="21">
        <v>50000</v>
      </c>
      <c r="E4473" s="10" t="s">
        <v>48</v>
      </c>
      <c r="F4473" s="10" t="s">
        <v>2307</v>
      </c>
      <c r="G4473" s="10" t="s">
        <v>12</v>
      </c>
      <c r="H4473" t="s">
        <v>17</v>
      </c>
      <c r="I4473" s="10" t="s">
        <v>14</v>
      </c>
      <c r="J4473" s="10" t="s">
        <v>146</v>
      </c>
    </row>
    <row r="4474" spans="1:10" x14ac:dyDescent="0.3">
      <c r="A4474" s="10">
        <v>229158</v>
      </c>
      <c r="B4474" s="20">
        <v>45238</v>
      </c>
      <c r="C4474" s="10" t="s">
        <v>1571</v>
      </c>
      <c r="D4474" s="21">
        <v>4000</v>
      </c>
      <c r="E4474" s="10" t="s">
        <v>10</v>
      </c>
      <c r="F4474" s="10" t="s">
        <v>2307</v>
      </c>
      <c r="G4474" s="10" t="s">
        <v>12</v>
      </c>
      <c r="H4474" t="s">
        <v>17</v>
      </c>
      <c r="I4474" s="10" t="s">
        <v>14</v>
      </c>
      <c r="J4474" s="10" t="s">
        <v>250</v>
      </c>
    </row>
    <row r="4475" spans="1:10" x14ac:dyDescent="0.3">
      <c r="A4475" s="10">
        <v>229157</v>
      </c>
      <c r="B4475" s="20">
        <v>45238</v>
      </c>
      <c r="C4475" s="10" t="s">
        <v>1571</v>
      </c>
      <c r="D4475" s="21">
        <v>3000</v>
      </c>
      <c r="E4475" s="10" t="s">
        <v>10</v>
      </c>
      <c r="F4475" s="10" t="s">
        <v>2307</v>
      </c>
      <c r="G4475" s="10" t="s">
        <v>12</v>
      </c>
      <c r="H4475" t="s">
        <v>17</v>
      </c>
      <c r="I4475" s="10" t="s">
        <v>14</v>
      </c>
      <c r="J4475" s="10" t="s">
        <v>85</v>
      </c>
    </row>
    <row r="4476" spans="1:10" x14ac:dyDescent="0.3">
      <c r="A4476" s="10">
        <v>229166</v>
      </c>
      <c r="B4476" s="20">
        <v>45238</v>
      </c>
      <c r="C4476" s="10" t="s">
        <v>445</v>
      </c>
      <c r="D4476" s="21">
        <v>2000</v>
      </c>
      <c r="E4476" s="10" t="s">
        <v>10</v>
      </c>
      <c r="F4476" s="10" t="s">
        <v>2329</v>
      </c>
      <c r="G4476" s="10" t="s">
        <v>12</v>
      </c>
      <c r="H4476" t="s">
        <v>13</v>
      </c>
      <c r="I4476" s="10" t="s">
        <v>14</v>
      </c>
      <c r="J4476" s="10" t="s">
        <v>246</v>
      </c>
    </row>
    <row r="4477" spans="1:10" x14ac:dyDescent="0.3">
      <c r="A4477" s="10">
        <v>229169</v>
      </c>
      <c r="B4477" s="20">
        <v>45238</v>
      </c>
      <c r="C4477" s="10" t="s">
        <v>1592</v>
      </c>
      <c r="D4477" s="21">
        <v>2000</v>
      </c>
      <c r="E4477" s="10" t="s">
        <v>10</v>
      </c>
      <c r="F4477" s="10" t="s">
        <v>2318</v>
      </c>
      <c r="G4477" s="10" t="s">
        <v>12</v>
      </c>
      <c r="H4477" t="s">
        <v>17</v>
      </c>
      <c r="I4477" s="10" t="s">
        <v>14</v>
      </c>
      <c r="J4477" s="10" t="s">
        <v>270</v>
      </c>
    </row>
    <row r="4478" spans="1:10" x14ac:dyDescent="0.3">
      <c r="A4478" s="10">
        <v>229159</v>
      </c>
      <c r="B4478" s="20">
        <v>45238</v>
      </c>
      <c r="C4478" s="10" t="s">
        <v>1571</v>
      </c>
      <c r="D4478" s="21">
        <v>3000</v>
      </c>
      <c r="E4478" s="10" t="s">
        <v>10</v>
      </c>
      <c r="F4478" s="10" t="s">
        <v>2307</v>
      </c>
      <c r="G4478" s="10" t="s">
        <v>12</v>
      </c>
      <c r="H4478" t="s">
        <v>17</v>
      </c>
      <c r="I4478" s="10" t="s">
        <v>14</v>
      </c>
      <c r="J4478" s="10" t="s">
        <v>971</v>
      </c>
    </row>
    <row r="4479" spans="1:10" x14ac:dyDescent="0.3">
      <c r="A4479" s="10">
        <v>229168</v>
      </c>
      <c r="B4479" s="20">
        <v>45238</v>
      </c>
      <c r="C4479" s="10" t="s">
        <v>1592</v>
      </c>
      <c r="D4479" s="21">
        <v>2000</v>
      </c>
      <c r="E4479" s="10" t="s">
        <v>10</v>
      </c>
      <c r="F4479" s="10" t="s">
        <v>2318</v>
      </c>
      <c r="G4479" s="10" t="s">
        <v>12</v>
      </c>
      <c r="H4479" t="s">
        <v>17</v>
      </c>
      <c r="I4479" s="10" t="s">
        <v>14</v>
      </c>
      <c r="J4479" s="10" t="s">
        <v>177</v>
      </c>
    </row>
    <row r="4480" spans="1:10" x14ac:dyDescent="0.3">
      <c r="A4480" s="10">
        <v>229174</v>
      </c>
      <c r="B4480" s="20">
        <v>45239</v>
      </c>
      <c r="C4480" s="10" t="s">
        <v>1658</v>
      </c>
      <c r="D4480" s="21">
        <v>30000</v>
      </c>
      <c r="E4480" s="10" t="s">
        <v>48</v>
      </c>
      <c r="F4480" s="10" t="s">
        <v>2311</v>
      </c>
      <c r="G4480" s="10" t="s">
        <v>12</v>
      </c>
      <c r="H4480" t="s">
        <v>17</v>
      </c>
      <c r="I4480" s="10" t="s">
        <v>14</v>
      </c>
      <c r="J4480" s="10" t="s">
        <v>40</v>
      </c>
    </row>
    <row r="4481" spans="1:10" x14ac:dyDescent="0.3">
      <c r="A4481" s="10">
        <v>229177</v>
      </c>
      <c r="B4481" s="20">
        <v>45239</v>
      </c>
      <c r="C4481" s="10" t="s">
        <v>529</v>
      </c>
      <c r="D4481" s="21">
        <v>120000</v>
      </c>
      <c r="E4481" s="10" t="s">
        <v>48</v>
      </c>
      <c r="F4481" s="10" t="s">
        <v>2311</v>
      </c>
      <c r="G4481" s="10" t="s">
        <v>12</v>
      </c>
      <c r="H4481" t="s">
        <v>13</v>
      </c>
      <c r="I4481" s="10" t="s">
        <v>14</v>
      </c>
      <c r="J4481" s="10" t="s">
        <v>473</v>
      </c>
    </row>
    <row r="4482" spans="1:10" x14ac:dyDescent="0.3">
      <c r="A4482" s="10">
        <v>229173</v>
      </c>
      <c r="B4482" s="20">
        <v>45239</v>
      </c>
      <c r="C4482" s="10" t="s">
        <v>1658</v>
      </c>
      <c r="D4482" s="21">
        <v>40000</v>
      </c>
      <c r="E4482" s="10" t="s">
        <v>48</v>
      </c>
      <c r="F4482" s="10" t="s">
        <v>2311</v>
      </c>
      <c r="G4482" s="10" t="s">
        <v>12</v>
      </c>
      <c r="H4482" t="s">
        <v>17</v>
      </c>
      <c r="I4482" s="10" t="s">
        <v>14</v>
      </c>
      <c r="J4482" s="10" t="s">
        <v>189</v>
      </c>
    </row>
    <row r="4483" spans="1:10" x14ac:dyDescent="0.3">
      <c r="A4483" s="10">
        <v>229180</v>
      </c>
      <c r="B4483" s="20">
        <v>45239</v>
      </c>
      <c r="C4483" s="10" t="s">
        <v>801</v>
      </c>
      <c r="D4483" s="21">
        <v>10000</v>
      </c>
      <c r="E4483" s="10" t="s">
        <v>48</v>
      </c>
      <c r="F4483" s="10" t="s">
        <v>2308</v>
      </c>
      <c r="G4483" s="10" t="s">
        <v>12</v>
      </c>
      <c r="H4483" t="s">
        <v>17</v>
      </c>
      <c r="I4483" s="10" t="s">
        <v>14</v>
      </c>
      <c r="J4483" s="10" t="s">
        <v>42</v>
      </c>
    </row>
    <row r="4484" spans="1:10" x14ac:dyDescent="0.3">
      <c r="A4484" s="10">
        <v>229179</v>
      </c>
      <c r="B4484" s="20">
        <v>45239</v>
      </c>
      <c r="C4484" s="10" t="s">
        <v>1503</v>
      </c>
      <c r="D4484" s="21">
        <v>25000</v>
      </c>
      <c r="E4484" s="10" t="s">
        <v>48</v>
      </c>
      <c r="F4484" s="10" t="s">
        <v>2308</v>
      </c>
      <c r="G4484" s="10" t="s">
        <v>12</v>
      </c>
      <c r="H4484" t="s">
        <v>17</v>
      </c>
      <c r="I4484" s="10" t="s">
        <v>14</v>
      </c>
      <c r="J4484" s="10" t="s">
        <v>912</v>
      </c>
    </row>
    <row r="4485" spans="1:10" x14ac:dyDescent="0.3">
      <c r="A4485" s="10">
        <v>229178</v>
      </c>
      <c r="B4485" s="20">
        <v>45239</v>
      </c>
      <c r="C4485" s="10" t="s">
        <v>1782</v>
      </c>
      <c r="D4485" s="21">
        <v>35000</v>
      </c>
      <c r="E4485" s="10" t="s">
        <v>48</v>
      </c>
      <c r="F4485" s="10" t="s">
        <v>2308</v>
      </c>
      <c r="G4485" s="10" t="s">
        <v>12</v>
      </c>
      <c r="H4485" t="s">
        <v>17</v>
      </c>
      <c r="I4485" s="10" t="s">
        <v>14</v>
      </c>
      <c r="J4485" s="10" t="s">
        <v>876</v>
      </c>
    </row>
    <row r="4486" spans="1:10" x14ac:dyDescent="0.3">
      <c r="A4486" s="10">
        <v>229182</v>
      </c>
      <c r="B4486" s="20">
        <v>45239</v>
      </c>
      <c r="C4486" s="10" t="s">
        <v>1638</v>
      </c>
      <c r="D4486" s="21">
        <v>3000</v>
      </c>
      <c r="E4486" s="10" t="s">
        <v>10</v>
      </c>
      <c r="F4486" s="10" t="s">
        <v>2329</v>
      </c>
      <c r="G4486" s="10" t="s">
        <v>12</v>
      </c>
      <c r="H4486" t="s">
        <v>17</v>
      </c>
      <c r="I4486" s="10" t="s">
        <v>14</v>
      </c>
      <c r="J4486" s="10" t="s">
        <v>1624</v>
      </c>
    </row>
    <row r="4487" spans="1:10" x14ac:dyDescent="0.3">
      <c r="A4487" s="10">
        <v>229172</v>
      </c>
      <c r="B4487" s="20">
        <v>45239</v>
      </c>
      <c r="C4487" s="10" t="s">
        <v>1637</v>
      </c>
      <c r="D4487" s="21">
        <v>2000</v>
      </c>
      <c r="E4487" s="10" t="s">
        <v>10</v>
      </c>
      <c r="F4487" s="10" t="s">
        <v>2329</v>
      </c>
      <c r="G4487" s="10" t="s">
        <v>12</v>
      </c>
      <c r="H4487" t="s">
        <v>17</v>
      </c>
      <c r="I4487" s="10" t="s">
        <v>14</v>
      </c>
      <c r="J4487" s="10" t="s">
        <v>395</v>
      </c>
    </row>
    <row r="4488" spans="1:10" x14ac:dyDescent="0.3">
      <c r="A4488" s="10">
        <v>229184</v>
      </c>
      <c r="B4488" s="20">
        <v>45239</v>
      </c>
      <c r="C4488" s="10" t="s">
        <v>1144</v>
      </c>
      <c r="D4488" s="21">
        <v>2000</v>
      </c>
      <c r="E4488" s="10" t="s">
        <v>10</v>
      </c>
      <c r="F4488" s="10" t="s">
        <v>2318</v>
      </c>
      <c r="G4488" s="10" t="s">
        <v>12</v>
      </c>
      <c r="H4488" t="s">
        <v>17</v>
      </c>
      <c r="I4488" s="10" t="s">
        <v>14</v>
      </c>
      <c r="J4488" s="10" t="s">
        <v>270</v>
      </c>
    </row>
    <row r="4489" spans="1:10" x14ac:dyDescent="0.3">
      <c r="A4489" s="10">
        <v>229171</v>
      </c>
      <c r="B4489" s="20">
        <v>45239</v>
      </c>
      <c r="C4489" s="10" t="s">
        <v>1637</v>
      </c>
      <c r="D4489" s="21">
        <v>2000</v>
      </c>
      <c r="E4489" s="10" t="s">
        <v>10</v>
      </c>
      <c r="F4489" s="10" t="s">
        <v>2329</v>
      </c>
      <c r="G4489" s="10" t="s">
        <v>12</v>
      </c>
      <c r="H4489" t="s">
        <v>17</v>
      </c>
      <c r="I4489" s="10" t="s">
        <v>14</v>
      </c>
      <c r="J4489" s="10" t="s">
        <v>432</v>
      </c>
    </row>
    <row r="4490" spans="1:10" x14ac:dyDescent="0.3">
      <c r="A4490" s="10">
        <v>229176</v>
      </c>
      <c r="B4490" s="20">
        <v>45239</v>
      </c>
      <c r="C4490" s="10" t="s">
        <v>529</v>
      </c>
      <c r="D4490" s="21">
        <v>30000</v>
      </c>
      <c r="E4490" s="10" t="s">
        <v>48</v>
      </c>
      <c r="F4490" s="10" t="s">
        <v>2311</v>
      </c>
      <c r="G4490" s="10" t="s">
        <v>12</v>
      </c>
      <c r="H4490" t="s">
        <v>17</v>
      </c>
      <c r="I4490" s="10" t="s">
        <v>14</v>
      </c>
      <c r="J4490" s="10" t="s">
        <v>473</v>
      </c>
    </row>
    <row r="4491" spans="1:10" x14ac:dyDescent="0.3">
      <c r="A4491" s="10">
        <v>229181</v>
      </c>
      <c r="B4491" s="20">
        <v>45239</v>
      </c>
      <c r="C4491" s="10" t="s">
        <v>1295</v>
      </c>
      <c r="D4491" s="21">
        <v>3000</v>
      </c>
      <c r="E4491" s="10" t="s">
        <v>10</v>
      </c>
      <c r="F4491" s="10" t="s">
        <v>2311</v>
      </c>
      <c r="G4491" s="10" t="s">
        <v>12</v>
      </c>
      <c r="H4491" t="s">
        <v>13</v>
      </c>
      <c r="I4491" s="10" t="s">
        <v>14</v>
      </c>
      <c r="J4491" s="10" t="s">
        <v>399</v>
      </c>
    </row>
    <row r="4492" spans="1:10" x14ac:dyDescent="0.3">
      <c r="A4492" s="10">
        <v>229183</v>
      </c>
      <c r="B4492" s="20">
        <v>45239</v>
      </c>
      <c r="C4492" s="10" t="s">
        <v>1638</v>
      </c>
      <c r="D4492" s="21">
        <v>4000</v>
      </c>
      <c r="E4492" s="10" t="s">
        <v>10</v>
      </c>
      <c r="F4492" s="10" t="s">
        <v>2329</v>
      </c>
      <c r="G4492" s="10" t="s">
        <v>12</v>
      </c>
      <c r="H4492" t="s">
        <v>13</v>
      </c>
      <c r="I4492" s="10" t="s">
        <v>14</v>
      </c>
      <c r="J4492" s="10" t="s">
        <v>432</v>
      </c>
    </row>
    <row r="4493" spans="1:10" x14ac:dyDescent="0.3">
      <c r="A4493" s="10">
        <v>229175</v>
      </c>
      <c r="B4493" s="20">
        <v>45239</v>
      </c>
      <c r="C4493" s="10" t="s">
        <v>1658</v>
      </c>
      <c r="D4493" s="21">
        <v>30000</v>
      </c>
      <c r="E4493" s="10" t="s">
        <v>48</v>
      </c>
      <c r="F4493" s="10" t="s">
        <v>2311</v>
      </c>
      <c r="G4493" s="10" t="s">
        <v>12</v>
      </c>
      <c r="H4493" t="s">
        <v>17</v>
      </c>
      <c r="I4493" s="10" t="s">
        <v>14</v>
      </c>
      <c r="J4493" s="10" t="s">
        <v>503</v>
      </c>
    </row>
    <row r="4494" spans="1:10" x14ac:dyDescent="0.3">
      <c r="A4494" s="10">
        <v>229194</v>
      </c>
      <c r="B4494" s="20">
        <v>45240</v>
      </c>
      <c r="C4494" s="10" t="s">
        <v>1732</v>
      </c>
      <c r="D4494" s="21">
        <v>4000</v>
      </c>
      <c r="E4494" s="10" t="s">
        <v>10</v>
      </c>
      <c r="F4494" s="10" t="s">
        <v>2309</v>
      </c>
      <c r="G4494" s="10" t="s">
        <v>88</v>
      </c>
      <c r="H4494" t="s">
        <v>17</v>
      </c>
      <c r="I4494" s="10" t="s">
        <v>14</v>
      </c>
      <c r="J4494" s="10" t="s">
        <v>972</v>
      </c>
    </row>
    <row r="4495" spans="1:10" x14ac:dyDescent="0.3">
      <c r="A4495" s="10">
        <v>229186</v>
      </c>
      <c r="B4495" s="20">
        <v>45240</v>
      </c>
      <c r="C4495" s="10" t="s">
        <v>687</v>
      </c>
      <c r="D4495" s="21">
        <v>5000</v>
      </c>
      <c r="E4495" s="10" t="s">
        <v>10</v>
      </c>
      <c r="F4495" s="10" t="s">
        <v>2309</v>
      </c>
      <c r="G4495" s="10" t="s">
        <v>12</v>
      </c>
      <c r="H4495" t="s">
        <v>17</v>
      </c>
      <c r="I4495" s="10" t="s">
        <v>14</v>
      </c>
      <c r="J4495" s="10" t="s">
        <v>36</v>
      </c>
    </row>
    <row r="4496" spans="1:10" x14ac:dyDescent="0.3">
      <c r="A4496" s="10">
        <v>229185</v>
      </c>
      <c r="B4496" s="20">
        <v>45240</v>
      </c>
      <c r="C4496" s="10" t="s">
        <v>1418</v>
      </c>
      <c r="D4496" s="21">
        <v>10000</v>
      </c>
      <c r="E4496" s="10" t="s">
        <v>48</v>
      </c>
      <c r="F4496" s="10" t="s">
        <v>2309</v>
      </c>
      <c r="G4496" s="10" t="s">
        <v>12</v>
      </c>
      <c r="H4496" t="s">
        <v>17</v>
      </c>
      <c r="I4496" s="10" t="s">
        <v>14</v>
      </c>
      <c r="J4496" s="10" t="s">
        <v>972</v>
      </c>
    </row>
    <row r="4497" spans="1:10" x14ac:dyDescent="0.3">
      <c r="A4497" s="10">
        <v>229195</v>
      </c>
      <c r="B4497" s="20">
        <v>45240</v>
      </c>
      <c r="C4497" s="10" t="s">
        <v>1732</v>
      </c>
      <c r="D4497" s="21">
        <v>4000</v>
      </c>
      <c r="E4497" s="10" t="s">
        <v>10</v>
      </c>
      <c r="F4497" s="10" t="s">
        <v>2309</v>
      </c>
      <c r="G4497" s="10" t="s">
        <v>88</v>
      </c>
      <c r="H4497" t="s">
        <v>17</v>
      </c>
      <c r="I4497" s="10" t="s">
        <v>14</v>
      </c>
      <c r="J4497" s="10" t="s">
        <v>84</v>
      </c>
    </row>
    <row r="4498" spans="1:10" x14ac:dyDescent="0.3">
      <c r="A4498" s="10">
        <v>229198</v>
      </c>
      <c r="B4498" s="20">
        <v>45240</v>
      </c>
      <c r="C4498" s="10" t="s">
        <v>1784</v>
      </c>
      <c r="D4498" s="21">
        <v>50000</v>
      </c>
      <c r="E4498" s="10" t="s">
        <v>48</v>
      </c>
      <c r="F4498" s="10" t="s">
        <v>2308</v>
      </c>
      <c r="G4498" s="10" t="s">
        <v>12</v>
      </c>
      <c r="H4498" t="s">
        <v>17</v>
      </c>
      <c r="I4498" s="10" t="s">
        <v>14</v>
      </c>
      <c r="J4498" s="10" t="s">
        <v>250</v>
      </c>
    </row>
    <row r="4499" spans="1:10" x14ac:dyDescent="0.3">
      <c r="A4499" s="10">
        <v>229197</v>
      </c>
      <c r="B4499" s="20">
        <v>45240</v>
      </c>
      <c r="C4499" s="10" t="s">
        <v>1535</v>
      </c>
      <c r="D4499" s="21">
        <v>75000</v>
      </c>
      <c r="E4499" s="10" t="s">
        <v>48</v>
      </c>
      <c r="F4499" s="10" t="s">
        <v>2308</v>
      </c>
      <c r="G4499" s="10" t="s">
        <v>12</v>
      </c>
      <c r="H4499" t="s">
        <v>17</v>
      </c>
      <c r="I4499" s="10" t="s">
        <v>14</v>
      </c>
      <c r="J4499" s="10" t="s">
        <v>42</v>
      </c>
    </row>
    <row r="4500" spans="1:10" x14ac:dyDescent="0.3">
      <c r="A4500" s="10">
        <v>229196</v>
      </c>
      <c r="B4500" s="20">
        <v>45240</v>
      </c>
      <c r="C4500" s="10" t="s">
        <v>1732</v>
      </c>
      <c r="D4500" s="21">
        <v>4000</v>
      </c>
      <c r="E4500" s="10" t="s">
        <v>10</v>
      </c>
      <c r="F4500" s="10" t="s">
        <v>2309</v>
      </c>
      <c r="G4500" s="10" t="s">
        <v>88</v>
      </c>
      <c r="H4500" t="s">
        <v>17</v>
      </c>
      <c r="I4500" s="10" t="s">
        <v>14</v>
      </c>
      <c r="J4500" s="10" t="s">
        <v>27</v>
      </c>
    </row>
    <row r="4501" spans="1:10" x14ac:dyDescent="0.3">
      <c r="A4501" s="10">
        <v>229191</v>
      </c>
      <c r="B4501" s="20">
        <v>45240</v>
      </c>
      <c r="C4501" s="10" t="s">
        <v>731</v>
      </c>
      <c r="D4501" s="21">
        <v>2000</v>
      </c>
      <c r="E4501" s="10" t="s">
        <v>10</v>
      </c>
      <c r="F4501" s="10" t="s">
        <v>2307</v>
      </c>
      <c r="G4501" s="10" t="s">
        <v>88</v>
      </c>
      <c r="H4501" t="s">
        <v>17</v>
      </c>
      <c r="I4501" s="10" t="s">
        <v>14</v>
      </c>
      <c r="J4501" s="10" t="s">
        <v>55</v>
      </c>
    </row>
    <row r="4502" spans="1:10" x14ac:dyDescent="0.3">
      <c r="A4502" s="10">
        <v>230340</v>
      </c>
      <c r="B4502" s="20">
        <v>45240</v>
      </c>
      <c r="C4502" s="10" t="s">
        <v>1572</v>
      </c>
      <c r="D4502" s="21">
        <v>2000</v>
      </c>
      <c r="E4502" s="10" t="s">
        <v>10</v>
      </c>
      <c r="F4502" s="10" t="s">
        <v>2307</v>
      </c>
      <c r="G4502" s="10" t="s">
        <v>12</v>
      </c>
      <c r="H4502" t="s">
        <v>17</v>
      </c>
      <c r="I4502" s="10" t="s">
        <v>14</v>
      </c>
      <c r="J4502" s="10" t="s">
        <v>1573</v>
      </c>
    </row>
    <row r="4503" spans="1:10" x14ac:dyDescent="0.3">
      <c r="A4503" s="10">
        <v>229193</v>
      </c>
      <c r="B4503" s="20">
        <v>45240</v>
      </c>
      <c r="C4503" s="10" t="s">
        <v>731</v>
      </c>
      <c r="D4503" s="21">
        <v>2000</v>
      </c>
      <c r="E4503" s="10" t="s">
        <v>10</v>
      </c>
      <c r="F4503" s="10" t="s">
        <v>2307</v>
      </c>
      <c r="G4503" s="10" t="s">
        <v>88</v>
      </c>
      <c r="H4503" t="s">
        <v>17</v>
      </c>
      <c r="I4503" s="10" t="s">
        <v>14</v>
      </c>
      <c r="J4503" s="10" t="s">
        <v>1019</v>
      </c>
    </row>
    <row r="4504" spans="1:10" x14ac:dyDescent="0.3">
      <c r="A4504" s="10">
        <v>229192</v>
      </c>
      <c r="B4504" s="20">
        <v>45240</v>
      </c>
      <c r="C4504" s="10" t="s">
        <v>731</v>
      </c>
      <c r="D4504" s="21">
        <v>2000</v>
      </c>
      <c r="E4504" s="10" t="s">
        <v>10</v>
      </c>
      <c r="F4504" s="10" t="s">
        <v>2307</v>
      </c>
      <c r="G4504" s="10" t="s">
        <v>88</v>
      </c>
      <c r="H4504" t="s">
        <v>17</v>
      </c>
      <c r="I4504" s="10" t="s">
        <v>14</v>
      </c>
      <c r="J4504" s="10" t="s">
        <v>174</v>
      </c>
    </row>
    <row r="4505" spans="1:10" x14ac:dyDescent="0.3">
      <c r="A4505" s="10">
        <v>229199</v>
      </c>
      <c r="B4505" s="20">
        <v>45240</v>
      </c>
      <c r="C4505" s="10" t="s">
        <v>1574</v>
      </c>
      <c r="D4505" s="21">
        <v>2000</v>
      </c>
      <c r="E4505" s="10" t="s">
        <v>10</v>
      </c>
      <c r="F4505" s="10" t="s">
        <v>2307</v>
      </c>
      <c r="G4505" s="10" t="s">
        <v>12</v>
      </c>
      <c r="H4505" t="s">
        <v>17</v>
      </c>
      <c r="I4505" s="10" t="s">
        <v>14</v>
      </c>
      <c r="J4505" s="10" t="s">
        <v>1575</v>
      </c>
    </row>
    <row r="4506" spans="1:10" x14ac:dyDescent="0.3">
      <c r="A4506" s="10">
        <v>229189</v>
      </c>
      <c r="B4506" s="20">
        <v>45240</v>
      </c>
      <c r="C4506" s="10" t="s">
        <v>1295</v>
      </c>
      <c r="D4506" s="21">
        <v>3000</v>
      </c>
      <c r="E4506" s="10" t="s">
        <v>48</v>
      </c>
      <c r="F4506" s="10" t="s">
        <v>2311</v>
      </c>
      <c r="G4506" s="10" t="s">
        <v>12</v>
      </c>
      <c r="H4506" t="s">
        <v>13</v>
      </c>
      <c r="I4506" s="10" t="s">
        <v>14</v>
      </c>
      <c r="J4506" s="10" t="s">
        <v>209</v>
      </c>
    </row>
    <row r="4507" spans="1:10" x14ac:dyDescent="0.3">
      <c r="A4507" s="10">
        <v>229187</v>
      </c>
      <c r="B4507" s="20">
        <v>45240</v>
      </c>
      <c r="C4507" s="10" t="s">
        <v>1342</v>
      </c>
      <c r="D4507" s="21">
        <v>4000</v>
      </c>
      <c r="E4507" s="10" t="s">
        <v>10</v>
      </c>
      <c r="F4507" s="10" t="s">
        <v>2309</v>
      </c>
      <c r="G4507" s="10" t="s">
        <v>12</v>
      </c>
      <c r="H4507" t="s">
        <v>17</v>
      </c>
      <c r="I4507" s="10" t="s">
        <v>14</v>
      </c>
      <c r="J4507" s="10" t="s">
        <v>972</v>
      </c>
    </row>
    <row r="4508" spans="1:10" x14ac:dyDescent="0.3">
      <c r="A4508" s="10">
        <v>229190</v>
      </c>
      <c r="B4508" s="20">
        <v>45240</v>
      </c>
      <c r="C4508" s="10" t="s">
        <v>1193</v>
      </c>
      <c r="D4508" s="21">
        <v>5000</v>
      </c>
      <c r="E4508" s="10" t="s">
        <v>48</v>
      </c>
      <c r="F4508" s="10" t="s">
        <v>2329</v>
      </c>
      <c r="G4508" s="10" t="s">
        <v>12</v>
      </c>
      <c r="H4508" t="s">
        <v>17</v>
      </c>
      <c r="I4508" s="10" t="s">
        <v>14</v>
      </c>
      <c r="J4508" s="10" t="s">
        <v>1194</v>
      </c>
    </row>
    <row r="4509" spans="1:10" x14ac:dyDescent="0.3">
      <c r="A4509" s="10">
        <v>229188</v>
      </c>
      <c r="B4509" s="20">
        <v>45240</v>
      </c>
      <c r="C4509" s="10" t="s">
        <v>1639</v>
      </c>
      <c r="D4509" s="21">
        <v>5000</v>
      </c>
      <c r="E4509" s="10" t="s">
        <v>10</v>
      </c>
      <c r="F4509" s="10" t="s">
        <v>2329</v>
      </c>
      <c r="G4509" s="10" t="s">
        <v>12</v>
      </c>
      <c r="H4509" t="s">
        <v>17</v>
      </c>
      <c r="I4509" s="10" t="s">
        <v>14</v>
      </c>
      <c r="J4509" s="10" t="s">
        <v>1624</v>
      </c>
    </row>
    <row r="4510" spans="1:10" x14ac:dyDescent="0.3">
      <c r="A4510" s="10">
        <v>229200</v>
      </c>
      <c r="B4510" s="20">
        <v>45241</v>
      </c>
      <c r="C4510" s="10" t="s">
        <v>1210</v>
      </c>
      <c r="D4510" s="21">
        <v>10000</v>
      </c>
      <c r="E4510" s="10" t="s">
        <v>48</v>
      </c>
      <c r="F4510" s="10" t="s">
        <v>2329</v>
      </c>
      <c r="G4510" s="10" t="s">
        <v>12</v>
      </c>
      <c r="H4510" t="s">
        <v>17</v>
      </c>
      <c r="I4510" s="10" t="s">
        <v>14</v>
      </c>
      <c r="J4510" s="10" t="s">
        <v>432</v>
      </c>
    </row>
    <row r="4511" spans="1:10" x14ac:dyDescent="0.3">
      <c r="A4511" s="10">
        <v>229206</v>
      </c>
      <c r="B4511" s="20">
        <v>45244</v>
      </c>
      <c r="C4511" s="10" t="s">
        <v>1748</v>
      </c>
      <c r="D4511" s="21">
        <v>5000</v>
      </c>
      <c r="E4511" s="10" t="s">
        <v>10</v>
      </c>
      <c r="F4511" s="10" t="s">
        <v>2317</v>
      </c>
      <c r="G4511" s="10" t="s">
        <v>88</v>
      </c>
      <c r="H4511" t="s">
        <v>17</v>
      </c>
      <c r="I4511" s="10" t="s">
        <v>14</v>
      </c>
      <c r="J4511" s="10" t="s">
        <v>843</v>
      </c>
    </row>
    <row r="4512" spans="1:10" x14ac:dyDescent="0.3">
      <c r="A4512" s="10">
        <v>229207</v>
      </c>
      <c r="B4512" s="20">
        <v>45244</v>
      </c>
      <c r="C4512" s="10" t="s">
        <v>1748</v>
      </c>
      <c r="D4512" s="21">
        <v>5000</v>
      </c>
      <c r="E4512" s="10" t="s">
        <v>10</v>
      </c>
      <c r="F4512" s="10" t="s">
        <v>2317</v>
      </c>
      <c r="G4512" s="10" t="s">
        <v>88</v>
      </c>
      <c r="H4512" t="s">
        <v>17</v>
      </c>
      <c r="I4512" s="10" t="s">
        <v>14</v>
      </c>
      <c r="J4512" s="10" t="s">
        <v>837</v>
      </c>
    </row>
    <row r="4513" spans="1:10" x14ac:dyDescent="0.3">
      <c r="A4513" s="10">
        <v>229205</v>
      </c>
      <c r="B4513" s="20">
        <v>45244</v>
      </c>
      <c r="C4513" s="10" t="s">
        <v>1748</v>
      </c>
      <c r="D4513" s="21">
        <v>5000</v>
      </c>
      <c r="E4513" s="10" t="s">
        <v>10</v>
      </c>
      <c r="F4513" s="10" t="s">
        <v>2317</v>
      </c>
      <c r="G4513" s="10" t="s">
        <v>88</v>
      </c>
      <c r="H4513" t="s">
        <v>17</v>
      </c>
      <c r="I4513" s="10" t="s">
        <v>14</v>
      </c>
      <c r="J4513" s="10" t="s">
        <v>809</v>
      </c>
    </row>
    <row r="4514" spans="1:10" x14ac:dyDescent="0.3">
      <c r="A4514" s="10">
        <v>229202</v>
      </c>
      <c r="B4514" s="20">
        <v>45244</v>
      </c>
      <c r="C4514" s="10" t="s">
        <v>838</v>
      </c>
      <c r="D4514" s="21">
        <v>1000</v>
      </c>
      <c r="E4514" s="10" t="s">
        <v>10</v>
      </c>
      <c r="F4514" s="10" t="s">
        <v>2317</v>
      </c>
      <c r="G4514" s="10" t="s">
        <v>12</v>
      </c>
      <c r="H4514" t="s">
        <v>17</v>
      </c>
      <c r="I4514" s="10" t="s">
        <v>14</v>
      </c>
      <c r="J4514" s="10" t="s">
        <v>809</v>
      </c>
    </row>
    <row r="4515" spans="1:10" x14ac:dyDescent="0.3">
      <c r="A4515" s="10">
        <v>229201</v>
      </c>
      <c r="B4515" s="20">
        <v>45244</v>
      </c>
      <c r="C4515" s="10" t="s">
        <v>838</v>
      </c>
      <c r="D4515" s="21">
        <v>2000</v>
      </c>
      <c r="E4515" s="10" t="s">
        <v>10</v>
      </c>
      <c r="F4515" s="10" t="s">
        <v>2317</v>
      </c>
      <c r="G4515" s="10" t="s">
        <v>12</v>
      </c>
      <c r="H4515" t="s">
        <v>17</v>
      </c>
      <c r="I4515" s="10" t="s">
        <v>14</v>
      </c>
      <c r="J4515" s="10" t="s">
        <v>1435</v>
      </c>
    </row>
    <row r="4516" spans="1:10" x14ac:dyDescent="0.3">
      <c r="A4516" s="10">
        <v>229204</v>
      </c>
      <c r="B4516" s="20">
        <v>45244</v>
      </c>
      <c r="C4516" s="10" t="s">
        <v>1748</v>
      </c>
      <c r="D4516" s="21">
        <v>5000</v>
      </c>
      <c r="E4516" s="10" t="s">
        <v>10</v>
      </c>
      <c r="F4516" s="10" t="s">
        <v>2317</v>
      </c>
      <c r="G4516" s="10" t="s">
        <v>88</v>
      </c>
      <c r="H4516" t="s">
        <v>17</v>
      </c>
      <c r="I4516" s="10" t="s">
        <v>14</v>
      </c>
      <c r="J4516" s="10" t="s">
        <v>824</v>
      </c>
    </row>
    <row r="4517" spans="1:10" x14ac:dyDescent="0.3">
      <c r="A4517" s="10">
        <v>229203</v>
      </c>
      <c r="B4517" s="20">
        <v>45244</v>
      </c>
      <c r="C4517" s="10" t="s">
        <v>1748</v>
      </c>
      <c r="D4517" s="21">
        <v>5000</v>
      </c>
      <c r="E4517" s="10" t="s">
        <v>10</v>
      </c>
      <c r="F4517" s="10" t="s">
        <v>2317</v>
      </c>
      <c r="G4517" s="10" t="s">
        <v>88</v>
      </c>
      <c r="H4517" t="s">
        <v>17</v>
      </c>
      <c r="I4517" s="10" t="s">
        <v>14</v>
      </c>
      <c r="J4517" s="10" t="s">
        <v>814</v>
      </c>
    </row>
    <row r="4518" spans="1:10" x14ac:dyDescent="0.3">
      <c r="A4518" s="10">
        <v>230211</v>
      </c>
      <c r="B4518" s="20">
        <v>45246</v>
      </c>
      <c r="C4518" s="10" t="s">
        <v>620</v>
      </c>
      <c r="D4518" s="21">
        <v>4000</v>
      </c>
      <c r="E4518" s="10" t="s">
        <v>10</v>
      </c>
      <c r="F4518" s="10" t="s">
        <v>2309</v>
      </c>
      <c r="G4518" s="10" t="s">
        <v>12</v>
      </c>
      <c r="H4518" t="s">
        <v>17</v>
      </c>
      <c r="I4518" s="10" t="s">
        <v>14</v>
      </c>
      <c r="J4518" s="10" t="s">
        <v>82</v>
      </c>
    </row>
    <row r="4519" spans="1:10" x14ac:dyDescent="0.3">
      <c r="A4519" s="10">
        <v>230213</v>
      </c>
      <c r="B4519" s="20">
        <v>45246</v>
      </c>
      <c r="C4519" s="10" t="s">
        <v>1395</v>
      </c>
      <c r="D4519" s="21">
        <v>42000</v>
      </c>
      <c r="E4519" s="10" t="s">
        <v>48</v>
      </c>
      <c r="F4519" s="10" t="s">
        <v>2309</v>
      </c>
      <c r="G4519" s="10" t="s">
        <v>12</v>
      </c>
      <c r="H4519" t="s">
        <v>17</v>
      </c>
      <c r="I4519" s="10" t="s">
        <v>14</v>
      </c>
      <c r="J4519" s="10" t="s">
        <v>1715</v>
      </c>
    </row>
    <row r="4520" spans="1:10" x14ac:dyDescent="0.3">
      <c r="A4520" s="10">
        <v>230210</v>
      </c>
      <c r="B4520" s="20">
        <v>45246</v>
      </c>
      <c r="C4520" s="10" t="s">
        <v>620</v>
      </c>
      <c r="D4520" s="21">
        <v>4000</v>
      </c>
      <c r="E4520" s="10" t="s">
        <v>10</v>
      </c>
      <c r="F4520" s="10" t="s">
        <v>2309</v>
      </c>
      <c r="G4520" s="10" t="s">
        <v>12</v>
      </c>
      <c r="H4520" t="s">
        <v>17</v>
      </c>
      <c r="I4520" s="10" t="s">
        <v>14</v>
      </c>
      <c r="J4520" s="10" t="s">
        <v>972</v>
      </c>
    </row>
    <row r="4521" spans="1:10" x14ac:dyDescent="0.3">
      <c r="A4521" s="10">
        <v>230212</v>
      </c>
      <c r="B4521" s="20">
        <v>45246</v>
      </c>
      <c r="C4521" s="10" t="s">
        <v>1729</v>
      </c>
      <c r="D4521" s="21">
        <v>4000</v>
      </c>
      <c r="E4521" s="10" t="s">
        <v>10</v>
      </c>
      <c r="F4521" s="10" t="s">
        <v>2309</v>
      </c>
      <c r="G4521" s="10" t="s">
        <v>12</v>
      </c>
      <c r="H4521" t="s">
        <v>17</v>
      </c>
      <c r="I4521" s="10" t="s">
        <v>14</v>
      </c>
      <c r="J4521" s="10" t="s">
        <v>972</v>
      </c>
    </row>
    <row r="4522" spans="1:10" x14ac:dyDescent="0.3">
      <c r="A4522" s="10">
        <v>230203</v>
      </c>
      <c r="B4522" s="20">
        <v>45246</v>
      </c>
      <c r="C4522" s="10" t="s">
        <v>1783</v>
      </c>
      <c r="D4522" s="21">
        <v>2000</v>
      </c>
      <c r="E4522" s="10" t="s">
        <v>10</v>
      </c>
      <c r="F4522" s="10" t="s">
        <v>2308</v>
      </c>
      <c r="G4522" s="10" t="s">
        <v>12</v>
      </c>
      <c r="H4522" t="s">
        <v>17</v>
      </c>
      <c r="I4522" s="10" t="s">
        <v>14</v>
      </c>
      <c r="J4522" s="10" t="s">
        <v>1493</v>
      </c>
    </row>
    <row r="4523" spans="1:10" x14ac:dyDescent="0.3">
      <c r="A4523" s="10">
        <v>230217</v>
      </c>
      <c r="B4523" s="20">
        <v>45246</v>
      </c>
      <c r="C4523" s="10" t="s">
        <v>1731</v>
      </c>
      <c r="D4523" s="21">
        <v>50000</v>
      </c>
      <c r="E4523" s="10" t="s">
        <v>48</v>
      </c>
      <c r="F4523" s="10" t="s">
        <v>2309</v>
      </c>
      <c r="G4523" s="10" t="s">
        <v>12</v>
      </c>
      <c r="H4523" t="s">
        <v>17</v>
      </c>
      <c r="I4523" s="10" t="s">
        <v>14</v>
      </c>
      <c r="J4523" s="10" t="s">
        <v>27</v>
      </c>
    </row>
    <row r="4524" spans="1:10" x14ac:dyDescent="0.3">
      <c r="A4524" s="10">
        <v>230208</v>
      </c>
      <c r="B4524" s="20">
        <v>45246</v>
      </c>
      <c r="C4524" s="10" t="s">
        <v>1730</v>
      </c>
      <c r="D4524" s="21">
        <v>10000</v>
      </c>
      <c r="E4524" s="10" t="s">
        <v>10</v>
      </c>
      <c r="F4524" s="10" t="s">
        <v>2309</v>
      </c>
      <c r="G4524" s="10" t="s">
        <v>88</v>
      </c>
      <c r="H4524" t="s">
        <v>17</v>
      </c>
      <c r="I4524" s="10" t="s">
        <v>14</v>
      </c>
      <c r="J4524" s="10" t="s">
        <v>1712</v>
      </c>
    </row>
    <row r="4525" spans="1:10" x14ac:dyDescent="0.3">
      <c r="A4525" s="10">
        <v>230215</v>
      </c>
      <c r="B4525" s="20">
        <v>45246</v>
      </c>
      <c r="C4525" s="10" t="s">
        <v>1590</v>
      </c>
      <c r="D4525" s="21">
        <v>1000</v>
      </c>
      <c r="E4525" s="10" t="s">
        <v>10</v>
      </c>
      <c r="F4525" s="10" t="s">
        <v>2318</v>
      </c>
      <c r="G4525" s="10" t="s">
        <v>88</v>
      </c>
      <c r="H4525" t="s">
        <v>17</v>
      </c>
      <c r="I4525" s="10" t="s">
        <v>14</v>
      </c>
      <c r="J4525" s="10" t="s">
        <v>246</v>
      </c>
    </row>
    <row r="4526" spans="1:10" x14ac:dyDescent="0.3">
      <c r="A4526" s="10">
        <v>230218</v>
      </c>
      <c r="B4526" s="20">
        <v>45246</v>
      </c>
      <c r="C4526" s="10" t="s">
        <v>325</v>
      </c>
      <c r="D4526" s="21">
        <v>2000</v>
      </c>
      <c r="E4526" s="10" t="s">
        <v>10</v>
      </c>
      <c r="F4526" s="10" t="s">
        <v>2318</v>
      </c>
      <c r="G4526" s="10" t="s">
        <v>12</v>
      </c>
      <c r="H4526" t="s">
        <v>17</v>
      </c>
      <c r="I4526" s="10" t="s">
        <v>14</v>
      </c>
      <c r="J4526" s="10" t="s">
        <v>1085</v>
      </c>
    </row>
    <row r="4527" spans="1:10" x14ac:dyDescent="0.3">
      <c r="A4527" s="10">
        <v>230214</v>
      </c>
      <c r="B4527" s="20">
        <v>45246</v>
      </c>
      <c r="C4527" s="10" t="s">
        <v>1590</v>
      </c>
      <c r="D4527" s="21">
        <v>1000</v>
      </c>
      <c r="E4527" s="10" t="s">
        <v>10</v>
      </c>
      <c r="F4527" s="10" t="s">
        <v>2318</v>
      </c>
      <c r="G4527" s="10" t="s">
        <v>88</v>
      </c>
      <c r="H4527" t="s">
        <v>17</v>
      </c>
      <c r="I4527" s="10" t="s">
        <v>14</v>
      </c>
      <c r="J4527" s="10" t="s">
        <v>24</v>
      </c>
    </row>
    <row r="4528" spans="1:10" x14ac:dyDescent="0.3">
      <c r="A4528" s="10">
        <v>230216</v>
      </c>
      <c r="B4528" s="20">
        <v>45246</v>
      </c>
      <c r="C4528" s="10" t="s">
        <v>1589</v>
      </c>
      <c r="D4528" s="21">
        <v>20000</v>
      </c>
      <c r="E4528" s="10" t="s">
        <v>48</v>
      </c>
      <c r="F4528" s="10" t="s">
        <v>2318</v>
      </c>
      <c r="G4528" s="10" t="s">
        <v>12</v>
      </c>
      <c r="H4528" t="s">
        <v>17</v>
      </c>
      <c r="I4528" s="10" t="s">
        <v>14</v>
      </c>
      <c r="J4528" s="10" t="s">
        <v>95</v>
      </c>
    </row>
    <row r="4529" spans="1:10" x14ac:dyDescent="0.3">
      <c r="A4529" s="10">
        <v>230206</v>
      </c>
      <c r="B4529" s="20">
        <v>45246</v>
      </c>
      <c r="C4529" s="10" t="s">
        <v>410</v>
      </c>
      <c r="D4529" s="21">
        <v>5000</v>
      </c>
      <c r="E4529" s="10" t="s">
        <v>10</v>
      </c>
      <c r="F4529" s="10" t="s">
        <v>2329</v>
      </c>
      <c r="G4529" s="10" t="s">
        <v>12</v>
      </c>
      <c r="H4529" t="s">
        <v>17</v>
      </c>
      <c r="I4529" s="10" t="s">
        <v>14</v>
      </c>
      <c r="J4529" s="10" t="s">
        <v>246</v>
      </c>
    </row>
    <row r="4530" spans="1:10" x14ac:dyDescent="0.3">
      <c r="A4530" s="10">
        <v>230205</v>
      </c>
      <c r="B4530" s="20">
        <v>45246</v>
      </c>
      <c r="C4530" s="10" t="s">
        <v>1657</v>
      </c>
      <c r="D4530" s="21">
        <v>2000</v>
      </c>
      <c r="E4530" s="10" t="s">
        <v>10</v>
      </c>
      <c r="F4530" s="10" t="s">
        <v>2311</v>
      </c>
      <c r="G4530" s="10" t="s">
        <v>88</v>
      </c>
      <c r="H4530" t="s">
        <v>17</v>
      </c>
      <c r="I4530" s="10" t="s">
        <v>14</v>
      </c>
      <c r="J4530" s="10" t="s">
        <v>40</v>
      </c>
    </row>
    <row r="4531" spans="1:10" x14ac:dyDescent="0.3">
      <c r="A4531" s="10">
        <v>230209</v>
      </c>
      <c r="B4531" s="20">
        <v>45246</v>
      </c>
      <c r="C4531" s="10" t="s">
        <v>1728</v>
      </c>
      <c r="D4531" s="21">
        <v>3000</v>
      </c>
      <c r="E4531" s="10" t="s">
        <v>10</v>
      </c>
      <c r="F4531" s="10" t="s">
        <v>2309</v>
      </c>
      <c r="G4531" s="10" t="s">
        <v>12</v>
      </c>
      <c r="H4531" t="s">
        <v>17</v>
      </c>
      <c r="I4531" s="10" t="s">
        <v>14</v>
      </c>
      <c r="J4531" s="10" t="s">
        <v>972</v>
      </c>
    </row>
    <row r="4532" spans="1:10" x14ac:dyDescent="0.3">
      <c r="A4532" s="10">
        <v>230207</v>
      </c>
      <c r="B4532" s="20">
        <v>45246</v>
      </c>
      <c r="C4532" s="10" t="s">
        <v>570</v>
      </c>
      <c r="D4532" s="21">
        <v>2000</v>
      </c>
      <c r="E4532" s="10" t="s">
        <v>10</v>
      </c>
      <c r="F4532" s="10" t="s">
        <v>2311</v>
      </c>
      <c r="G4532" s="10" t="s">
        <v>12</v>
      </c>
      <c r="H4532" t="s">
        <v>13</v>
      </c>
      <c r="I4532" s="10" t="s">
        <v>14</v>
      </c>
      <c r="J4532" s="10" t="s">
        <v>473</v>
      </c>
    </row>
    <row r="4533" spans="1:10" x14ac:dyDescent="0.3">
      <c r="A4533" s="10">
        <v>230204</v>
      </c>
      <c r="B4533" s="20">
        <v>45246</v>
      </c>
      <c r="C4533" s="10" t="s">
        <v>1657</v>
      </c>
      <c r="D4533" s="21">
        <v>20000</v>
      </c>
      <c r="E4533" s="10" t="s">
        <v>48</v>
      </c>
      <c r="F4533" s="10" t="s">
        <v>2311</v>
      </c>
      <c r="G4533" s="10" t="s">
        <v>88</v>
      </c>
      <c r="H4533" t="s">
        <v>17</v>
      </c>
      <c r="I4533" s="10" t="s">
        <v>14</v>
      </c>
      <c r="J4533" s="10" t="s">
        <v>209</v>
      </c>
    </row>
    <row r="4534" spans="1:10" x14ac:dyDescent="0.3">
      <c r="A4534" s="10">
        <v>230232</v>
      </c>
      <c r="B4534" s="20">
        <v>45247</v>
      </c>
      <c r="C4534" s="10" t="s">
        <v>1747</v>
      </c>
      <c r="D4534" s="21">
        <v>30000</v>
      </c>
      <c r="E4534" s="10" t="s">
        <v>48</v>
      </c>
      <c r="F4534" s="10" t="s">
        <v>2317</v>
      </c>
      <c r="G4534" s="10" t="s">
        <v>88</v>
      </c>
      <c r="H4534" t="s">
        <v>17</v>
      </c>
      <c r="I4534" s="10" t="s">
        <v>14</v>
      </c>
      <c r="J4534" s="10" t="s">
        <v>811</v>
      </c>
    </row>
    <row r="4535" spans="1:10" x14ac:dyDescent="0.3">
      <c r="A4535" s="10">
        <v>230237</v>
      </c>
      <c r="B4535" s="20">
        <v>45247</v>
      </c>
      <c r="C4535" s="10" t="s">
        <v>1785</v>
      </c>
      <c r="D4535" s="21">
        <v>5000</v>
      </c>
      <c r="E4535" s="10" t="s">
        <v>10</v>
      </c>
      <c r="F4535" s="10" t="s">
        <v>2308</v>
      </c>
      <c r="G4535" s="10" t="s">
        <v>12</v>
      </c>
      <c r="H4535" t="s">
        <v>17</v>
      </c>
      <c r="I4535" s="10" t="s">
        <v>14</v>
      </c>
      <c r="J4535" s="10" t="s">
        <v>250</v>
      </c>
    </row>
    <row r="4536" spans="1:10" x14ac:dyDescent="0.3">
      <c r="A4536" s="10">
        <v>230224</v>
      </c>
      <c r="B4536" s="20">
        <v>45247</v>
      </c>
      <c r="C4536" s="10" t="s">
        <v>555</v>
      </c>
      <c r="D4536" s="21">
        <v>2500</v>
      </c>
      <c r="E4536" s="10" t="s">
        <v>10</v>
      </c>
      <c r="F4536" s="10" t="s">
        <v>2311</v>
      </c>
      <c r="G4536" s="10" t="s">
        <v>12</v>
      </c>
      <c r="H4536" t="s">
        <v>13</v>
      </c>
      <c r="I4536" s="10" t="s">
        <v>14</v>
      </c>
      <c r="J4536" s="10" t="s">
        <v>473</v>
      </c>
    </row>
    <row r="4537" spans="1:10" x14ac:dyDescent="0.3">
      <c r="A4537" s="10">
        <v>230236</v>
      </c>
      <c r="B4537" s="20">
        <v>45247</v>
      </c>
      <c r="C4537" s="10" t="s">
        <v>783</v>
      </c>
      <c r="D4537" s="21">
        <v>5000</v>
      </c>
      <c r="E4537" s="10" t="s">
        <v>10</v>
      </c>
      <c r="F4537" s="10" t="s">
        <v>2309</v>
      </c>
      <c r="G4537" s="10" t="s">
        <v>12</v>
      </c>
      <c r="H4537" t="s">
        <v>17</v>
      </c>
      <c r="I4537" s="10" t="s">
        <v>14</v>
      </c>
      <c r="J4537" s="10" t="s">
        <v>82</v>
      </c>
    </row>
    <row r="4538" spans="1:10" x14ac:dyDescent="0.3">
      <c r="A4538" s="10">
        <v>230238</v>
      </c>
      <c r="B4538" s="20">
        <v>45247</v>
      </c>
      <c r="C4538" s="10" t="s">
        <v>1785</v>
      </c>
      <c r="D4538" s="21">
        <v>5000</v>
      </c>
      <c r="E4538" s="10" t="s">
        <v>10</v>
      </c>
      <c r="F4538" s="10" t="s">
        <v>2308</v>
      </c>
      <c r="G4538" s="10" t="s">
        <v>12</v>
      </c>
      <c r="H4538" t="s">
        <v>17</v>
      </c>
      <c r="I4538" s="10" t="s">
        <v>14</v>
      </c>
      <c r="J4538" s="10" t="s">
        <v>42</v>
      </c>
    </row>
    <row r="4539" spans="1:10" x14ac:dyDescent="0.3">
      <c r="A4539" s="10">
        <v>230220</v>
      </c>
      <c r="B4539" s="20">
        <v>45247</v>
      </c>
      <c r="C4539" s="10" t="s">
        <v>1786</v>
      </c>
      <c r="D4539" s="21">
        <v>25000</v>
      </c>
      <c r="E4539" s="10" t="s">
        <v>48</v>
      </c>
      <c r="F4539" s="10" t="s">
        <v>2308</v>
      </c>
      <c r="G4539" s="10" t="s">
        <v>12</v>
      </c>
      <c r="H4539" t="s">
        <v>17</v>
      </c>
      <c r="I4539" s="10" t="s">
        <v>14</v>
      </c>
      <c r="J4539" s="10" t="s">
        <v>912</v>
      </c>
    </row>
    <row r="4540" spans="1:10" x14ac:dyDescent="0.3">
      <c r="A4540" s="10">
        <v>230221</v>
      </c>
      <c r="B4540" s="20">
        <v>45247</v>
      </c>
      <c r="C4540" s="10" t="s">
        <v>1501</v>
      </c>
      <c r="D4540" s="21">
        <v>1000</v>
      </c>
      <c r="E4540" s="10" t="s">
        <v>10</v>
      </c>
      <c r="F4540" s="10" t="s">
        <v>2308</v>
      </c>
      <c r="G4540" s="10" t="s">
        <v>12</v>
      </c>
      <c r="H4540" t="s">
        <v>17</v>
      </c>
      <c r="I4540" s="10" t="s">
        <v>14</v>
      </c>
      <c r="J4540" s="10" t="s">
        <v>912</v>
      </c>
    </row>
    <row r="4541" spans="1:10" x14ac:dyDescent="0.3">
      <c r="A4541" s="10">
        <v>230239</v>
      </c>
      <c r="B4541" s="20">
        <v>45247</v>
      </c>
      <c r="C4541" s="10" t="s">
        <v>1785</v>
      </c>
      <c r="D4541" s="21">
        <v>5000</v>
      </c>
      <c r="E4541" s="10" t="s">
        <v>10</v>
      </c>
      <c r="F4541" s="10" t="s">
        <v>2308</v>
      </c>
      <c r="G4541" s="10" t="s">
        <v>12</v>
      </c>
      <c r="H4541" t="s">
        <v>17</v>
      </c>
      <c r="I4541" s="10" t="s">
        <v>14</v>
      </c>
      <c r="J4541" s="10" t="s">
        <v>221</v>
      </c>
    </row>
    <row r="4542" spans="1:10" x14ac:dyDescent="0.3">
      <c r="A4542" s="10">
        <v>230219</v>
      </c>
      <c r="B4542" s="20">
        <v>45247</v>
      </c>
      <c r="C4542" s="10" t="s">
        <v>1786</v>
      </c>
      <c r="D4542" s="21">
        <v>25000</v>
      </c>
      <c r="E4542" s="10" t="s">
        <v>48</v>
      </c>
      <c r="F4542" s="10" t="s">
        <v>2308</v>
      </c>
      <c r="G4542" s="10" t="s">
        <v>12</v>
      </c>
      <c r="H4542" t="s">
        <v>17</v>
      </c>
      <c r="I4542" s="10" t="s">
        <v>14</v>
      </c>
      <c r="J4542" s="10" t="s">
        <v>1520</v>
      </c>
    </row>
    <row r="4543" spans="1:10" x14ac:dyDescent="0.3">
      <c r="A4543" s="10">
        <v>230223</v>
      </c>
      <c r="B4543" s="20">
        <v>45247</v>
      </c>
      <c r="C4543" s="10" t="s">
        <v>555</v>
      </c>
      <c r="D4543" s="21">
        <v>2500</v>
      </c>
      <c r="E4543" s="10" t="s">
        <v>10</v>
      </c>
      <c r="F4543" s="10" t="s">
        <v>2311</v>
      </c>
      <c r="G4543" s="10" t="s">
        <v>12</v>
      </c>
      <c r="H4543" t="s">
        <v>17</v>
      </c>
      <c r="I4543" s="10" t="s">
        <v>14</v>
      </c>
      <c r="J4543" s="10" t="s">
        <v>473</v>
      </c>
    </row>
    <row r="4544" spans="1:10" x14ac:dyDescent="0.3">
      <c r="A4544" s="10">
        <v>230226</v>
      </c>
      <c r="B4544" s="20">
        <v>45247</v>
      </c>
      <c r="C4544" s="10" t="s">
        <v>1587</v>
      </c>
      <c r="D4544" s="21">
        <v>2000</v>
      </c>
      <c r="E4544" s="10" t="s">
        <v>10</v>
      </c>
      <c r="F4544" s="10" t="s">
        <v>2318</v>
      </c>
      <c r="G4544" s="10" t="s">
        <v>12</v>
      </c>
      <c r="H4544" t="s">
        <v>17</v>
      </c>
      <c r="I4544" s="10" t="s">
        <v>14</v>
      </c>
      <c r="J4544" s="10" t="s">
        <v>938</v>
      </c>
    </row>
    <row r="4545" spans="1:10" x14ac:dyDescent="0.3">
      <c r="A4545" s="10">
        <v>230234</v>
      </c>
      <c r="B4545" s="20">
        <v>45247</v>
      </c>
      <c r="C4545" s="10" t="s">
        <v>1588</v>
      </c>
      <c r="D4545" s="21">
        <v>1000</v>
      </c>
      <c r="E4545" s="10" t="s">
        <v>10</v>
      </c>
      <c r="F4545" s="10" t="s">
        <v>2318</v>
      </c>
      <c r="G4545" s="10" t="s">
        <v>88</v>
      </c>
      <c r="H4545" t="s">
        <v>17</v>
      </c>
      <c r="I4545" s="10" t="s">
        <v>14</v>
      </c>
      <c r="J4545" s="10" t="s">
        <v>24</v>
      </c>
    </row>
    <row r="4546" spans="1:10" x14ac:dyDescent="0.3">
      <c r="A4546" s="10">
        <v>230227</v>
      </c>
      <c r="B4546" s="20">
        <v>45247</v>
      </c>
      <c r="C4546" s="10" t="s">
        <v>282</v>
      </c>
      <c r="D4546" s="21">
        <v>15000</v>
      </c>
      <c r="E4546" s="10" t="s">
        <v>48</v>
      </c>
      <c r="F4546" s="10" t="s">
        <v>2318</v>
      </c>
      <c r="G4546" s="10" t="s">
        <v>12</v>
      </c>
      <c r="H4546" t="s">
        <v>17</v>
      </c>
      <c r="I4546" s="10" t="s">
        <v>14</v>
      </c>
      <c r="J4546" s="10" t="s">
        <v>85</v>
      </c>
    </row>
    <row r="4547" spans="1:10" x14ac:dyDescent="0.3">
      <c r="A4547" s="10">
        <v>230228</v>
      </c>
      <c r="B4547" s="20">
        <v>45247</v>
      </c>
      <c r="C4547" s="10" t="s">
        <v>282</v>
      </c>
      <c r="D4547" s="21">
        <v>10000</v>
      </c>
      <c r="E4547" s="10" t="s">
        <v>48</v>
      </c>
      <c r="F4547" s="10" t="s">
        <v>2318</v>
      </c>
      <c r="G4547" s="10" t="s">
        <v>12</v>
      </c>
      <c r="H4547" t="s">
        <v>17</v>
      </c>
      <c r="I4547" s="10" t="s">
        <v>14</v>
      </c>
      <c r="J4547" s="10" t="s">
        <v>177</v>
      </c>
    </row>
    <row r="4548" spans="1:10" x14ac:dyDescent="0.3">
      <c r="A4548" s="10">
        <v>230229</v>
      </c>
      <c r="B4548" s="20">
        <v>45247</v>
      </c>
      <c r="C4548" s="10" t="s">
        <v>936</v>
      </c>
      <c r="D4548" s="21">
        <v>38000</v>
      </c>
      <c r="E4548" s="10" t="s">
        <v>48</v>
      </c>
      <c r="F4548" s="10" t="s">
        <v>2307</v>
      </c>
      <c r="G4548" s="10" t="s">
        <v>12</v>
      </c>
      <c r="H4548" t="s">
        <v>17</v>
      </c>
      <c r="I4548" s="10" t="s">
        <v>14</v>
      </c>
      <c r="J4548" s="10" t="s">
        <v>52</v>
      </c>
    </row>
    <row r="4549" spans="1:10" x14ac:dyDescent="0.3">
      <c r="A4549" s="10">
        <v>230235</v>
      </c>
      <c r="B4549" s="20">
        <v>45247</v>
      </c>
      <c r="C4549" s="10" t="s">
        <v>1588</v>
      </c>
      <c r="D4549" s="21">
        <v>1000</v>
      </c>
      <c r="E4549" s="10" t="s">
        <v>10</v>
      </c>
      <c r="F4549" s="10" t="s">
        <v>2318</v>
      </c>
      <c r="G4549" s="10" t="s">
        <v>88</v>
      </c>
      <c r="H4549" t="s">
        <v>17</v>
      </c>
      <c r="I4549" s="10" t="s">
        <v>14</v>
      </c>
      <c r="J4549" s="10" t="s">
        <v>246</v>
      </c>
    </row>
    <row r="4550" spans="1:10" x14ac:dyDescent="0.3">
      <c r="A4550" s="10">
        <v>230230</v>
      </c>
      <c r="B4550" s="20">
        <v>45247</v>
      </c>
      <c r="C4550" s="10" t="s">
        <v>532</v>
      </c>
      <c r="D4550" s="21">
        <v>1000</v>
      </c>
      <c r="E4550" s="10" t="s">
        <v>10</v>
      </c>
      <c r="F4550" s="10" t="s">
        <v>2311</v>
      </c>
      <c r="G4550" s="10" t="s">
        <v>12</v>
      </c>
      <c r="H4550" t="s">
        <v>17</v>
      </c>
      <c r="I4550" s="10" t="s">
        <v>14</v>
      </c>
      <c r="J4550" s="10" t="s">
        <v>1656</v>
      </c>
    </row>
    <row r="4551" spans="1:10" x14ac:dyDescent="0.3">
      <c r="A4551" s="10">
        <v>230231</v>
      </c>
      <c r="B4551" s="20">
        <v>45247</v>
      </c>
      <c r="C4551" s="10" t="s">
        <v>532</v>
      </c>
      <c r="D4551" s="21">
        <v>3000</v>
      </c>
      <c r="E4551" s="10" t="s">
        <v>10</v>
      </c>
      <c r="F4551" s="10" t="s">
        <v>2311</v>
      </c>
      <c r="G4551" s="10" t="s">
        <v>12</v>
      </c>
      <c r="H4551" t="s">
        <v>19</v>
      </c>
      <c r="I4551" s="10" t="s">
        <v>14</v>
      </c>
      <c r="J4551" s="10" t="s">
        <v>1656</v>
      </c>
    </row>
    <row r="4552" spans="1:10" x14ac:dyDescent="0.3">
      <c r="A4552" s="10">
        <v>230233</v>
      </c>
      <c r="B4552" s="20">
        <v>45247</v>
      </c>
      <c r="C4552" s="10" t="s">
        <v>1643</v>
      </c>
      <c r="D4552" s="21">
        <v>40000</v>
      </c>
      <c r="E4552" s="10" t="s">
        <v>48</v>
      </c>
      <c r="F4552" s="10" t="s">
        <v>2329</v>
      </c>
      <c r="G4552" s="10" t="s">
        <v>12</v>
      </c>
      <c r="H4552" t="s">
        <v>13</v>
      </c>
      <c r="I4552" s="10" t="s">
        <v>14</v>
      </c>
      <c r="J4552" s="10" t="s">
        <v>1624</v>
      </c>
    </row>
    <row r="4553" spans="1:10" x14ac:dyDescent="0.3">
      <c r="A4553" s="10">
        <v>230225</v>
      </c>
      <c r="B4553" s="20">
        <v>45247</v>
      </c>
      <c r="C4553" s="10" t="s">
        <v>1640</v>
      </c>
      <c r="D4553" s="21">
        <v>1000</v>
      </c>
      <c r="E4553" s="10" t="s">
        <v>10</v>
      </c>
      <c r="F4553" s="10" t="s">
        <v>2329</v>
      </c>
      <c r="G4553" s="10" t="s">
        <v>12</v>
      </c>
      <c r="H4553" t="s">
        <v>13</v>
      </c>
      <c r="I4553" s="10" t="s">
        <v>14</v>
      </c>
      <c r="J4553" s="10" t="s">
        <v>1022</v>
      </c>
    </row>
    <row r="4554" spans="1:10" x14ac:dyDescent="0.3">
      <c r="A4554" s="10">
        <v>230222</v>
      </c>
      <c r="B4554" s="20">
        <v>45247</v>
      </c>
      <c r="C4554" s="10" t="s">
        <v>1641</v>
      </c>
      <c r="D4554" s="21">
        <v>5000</v>
      </c>
      <c r="E4554" s="10" t="s">
        <v>10</v>
      </c>
      <c r="F4554" s="10" t="s">
        <v>2329</v>
      </c>
      <c r="G4554" s="10" t="s">
        <v>88</v>
      </c>
      <c r="H4554" t="s">
        <v>17</v>
      </c>
      <c r="I4554" s="10" t="s">
        <v>14</v>
      </c>
      <c r="J4554" s="10" t="s">
        <v>1642</v>
      </c>
    </row>
    <row r="4555" spans="1:10" x14ac:dyDescent="0.3">
      <c r="A4555" s="10">
        <v>230249</v>
      </c>
      <c r="B4555" s="20">
        <v>45248</v>
      </c>
      <c r="C4555" s="10" t="s">
        <v>1655</v>
      </c>
      <c r="D4555" s="21">
        <v>2500</v>
      </c>
      <c r="E4555" s="10" t="s">
        <v>10</v>
      </c>
      <c r="F4555" s="10" t="s">
        <v>2311</v>
      </c>
      <c r="G4555" s="10" t="s">
        <v>12</v>
      </c>
      <c r="H4555" t="s">
        <v>17</v>
      </c>
      <c r="I4555" s="10" t="s">
        <v>14</v>
      </c>
      <c r="J4555" s="10" t="s">
        <v>503</v>
      </c>
    </row>
    <row r="4556" spans="1:10" x14ac:dyDescent="0.3">
      <c r="A4556" s="10">
        <v>230248</v>
      </c>
      <c r="B4556" s="20">
        <v>45248</v>
      </c>
      <c r="C4556" s="10" t="s">
        <v>1654</v>
      </c>
      <c r="D4556" s="21">
        <v>1000</v>
      </c>
      <c r="E4556" s="10" t="s">
        <v>10</v>
      </c>
      <c r="F4556" s="10" t="s">
        <v>2311</v>
      </c>
      <c r="G4556" s="10" t="s">
        <v>12</v>
      </c>
      <c r="H4556" t="s">
        <v>17</v>
      </c>
      <c r="I4556" s="10" t="s">
        <v>14</v>
      </c>
      <c r="J4556" s="10" t="s">
        <v>473</v>
      </c>
    </row>
    <row r="4557" spans="1:10" x14ac:dyDescent="0.3">
      <c r="A4557" s="10">
        <v>230246</v>
      </c>
      <c r="B4557" s="20">
        <v>45248</v>
      </c>
      <c r="C4557" s="10" t="s">
        <v>1320</v>
      </c>
      <c r="D4557" s="21">
        <v>5000</v>
      </c>
      <c r="E4557" s="10" t="s">
        <v>10</v>
      </c>
      <c r="F4557" s="10" t="s">
        <v>2309</v>
      </c>
      <c r="G4557" s="10" t="s">
        <v>12</v>
      </c>
      <c r="H4557" t="s">
        <v>17</v>
      </c>
      <c r="I4557" s="10" t="s">
        <v>14</v>
      </c>
      <c r="J4557" s="10" t="s">
        <v>82</v>
      </c>
    </row>
    <row r="4558" spans="1:10" x14ac:dyDescent="0.3">
      <c r="A4558" s="10">
        <v>230245</v>
      </c>
      <c r="B4558" s="20">
        <v>45248</v>
      </c>
      <c r="C4558" s="10" t="s">
        <v>1320</v>
      </c>
      <c r="D4558" s="21">
        <v>5000</v>
      </c>
      <c r="E4558" s="10" t="s">
        <v>10</v>
      </c>
      <c r="F4558" s="10" t="s">
        <v>2309</v>
      </c>
      <c r="G4558" s="10" t="s">
        <v>12</v>
      </c>
      <c r="H4558" t="s">
        <v>17</v>
      </c>
      <c r="I4558" s="10" t="s">
        <v>14</v>
      </c>
      <c r="J4558" s="10" t="s">
        <v>972</v>
      </c>
    </row>
    <row r="4559" spans="1:10" x14ac:dyDescent="0.3">
      <c r="A4559" s="10">
        <v>230241</v>
      </c>
      <c r="B4559" s="20">
        <v>45248</v>
      </c>
      <c r="C4559" s="10" t="s">
        <v>1171</v>
      </c>
      <c r="D4559" s="21">
        <v>2000</v>
      </c>
      <c r="E4559" s="10" t="s">
        <v>10</v>
      </c>
      <c r="F4559" s="10" t="s">
        <v>2329</v>
      </c>
      <c r="G4559" s="10" t="s">
        <v>12</v>
      </c>
      <c r="H4559" t="s">
        <v>13</v>
      </c>
      <c r="I4559" s="10" t="s">
        <v>14</v>
      </c>
      <c r="J4559" s="10" t="s">
        <v>1644</v>
      </c>
    </row>
    <row r="4560" spans="1:10" x14ac:dyDescent="0.3">
      <c r="A4560" s="10">
        <v>230244</v>
      </c>
      <c r="B4560" s="20">
        <v>45248</v>
      </c>
      <c r="C4560" s="10" t="s">
        <v>1097</v>
      </c>
      <c r="D4560" s="21">
        <v>3000</v>
      </c>
      <c r="E4560" s="10" t="s">
        <v>10</v>
      </c>
      <c r="F4560" s="10" t="s">
        <v>2318</v>
      </c>
      <c r="G4560" s="10" t="s">
        <v>12</v>
      </c>
      <c r="H4560" t="s">
        <v>17</v>
      </c>
      <c r="I4560" s="10" t="s">
        <v>14</v>
      </c>
      <c r="J4560" s="10" t="s">
        <v>323</v>
      </c>
    </row>
    <row r="4561" spans="1:10" x14ac:dyDescent="0.3">
      <c r="A4561" s="10">
        <v>230243</v>
      </c>
      <c r="B4561" s="20">
        <v>45248</v>
      </c>
      <c r="C4561" s="10" t="s">
        <v>1097</v>
      </c>
      <c r="D4561" s="21">
        <v>2500</v>
      </c>
      <c r="E4561" s="10" t="s">
        <v>10</v>
      </c>
      <c r="F4561" s="10" t="s">
        <v>2318</v>
      </c>
      <c r="G4561" s="10" t="s">
        <v>12</v>
      </c>
      <c r="H4561" t="s">
        <v>17</v>
      </c>
      <c r="I4561" s="10" t="s">
        <v>14</v>
      </c>
      <c r="J4561" s="10" t="s">
        <v>177</v>
      </c>
    </row>
    <row r="4562" spans="1:10" x14ac:dyDescent="0.3">
      <c r="A4562" s="10">
        <v>230242</v>
      </c>
      <c r="B4562" s="20">
        <v>45248</v>
      </c>
      <c r="C4562" s="10" t="s">
        <v>1097</v>
      </c>
      <c r="D4562" s="21">
        <v>2500</v>
      </c>
      <c r="E4562" s="10" t="s">
        <v>10</v>
      </c>
      <c r="F4562" s="10" t="s">
        <v>2318</v>
      </c>
      <c r="G4562" s="10" t="s">
        <v>12</v>
      </c>
      <c r="H4562" t="s">
        <v>17</v>
      </c>
      <c r="I4562" s="10" t="s">
        <v>14</v>
      </c>
      <c r="J4562" s="10" t="s">
        <v>24</v>
      </c>
    </row>
    <row r="4563" spans="1:10" x14ac:dyDescent="0.3">
      <c r="A4563" s="10">
        <v>230240</v>
      </c>
      <c r="B4563" s="20">
        <v>45248</v>
      </c>
      <c r="C4563" s="10" t="s">
        <v>1171</v>
      </c>
      <c r="D4563" s="21">
        <v>2000</v>
      </c>
      <c r="E4563" s="10" t="s">
        <v>10</v>
      </c>
      <c r="F4563" s="10" t="s">
        <v>2329</v>
      </c>
      <c r="G4563" s="10" t="s">
        <v>12</v>
      </c>
      <c r="H4563" t="s">
        <v>13</v>
      </c>
      <c r="I4563" s="10" t="s">
        <v>14</v>
      </c>
      <c r="J4563" s="10" t="s">
        <v>246</v>
      </c>
    </row>
    <row r="4564" spans="1:10" x14ac:dyDescent="0.3">
      <c r="A4564" s="10">
        <v>230250</v>
      </c>
      <c r="B4564" s="20">
        <v>45248</v>
      </c>
      <c r="C4564" s="10" t="s">
        <v>1143</v>
      </c>
      <c r="D4564" s="21">
        <v>5000</v>
      </c>
      <c r="E4564" s="10" t="s">
        <v>10</v>
      </c>
      <c r="F4564" s="10" t="s">
        <v>2318</v>
      </c>
      <c r="G4564" s="10" t="s">
        <v>12</v>
      </c>
      <c r="H4564" t="s">
        <v>17</v>
      </c>
      <c r="I4564" s="10" t="s">
        <v>14</v>
      </c>
      <c r="J4564" s="10" t="s">
        <v>177</v>
      </c>
    </row>
    <row r="4565" spans="1:10" x14ac:dyDescent="0.3">
      <c r="A4565" s="10">
        <v>230247</v>
      </c>
      <c r="B4565" s="20">
        <v>45248</v>
      </c>
      <c r="C4565" s="10" t="s">
        <v>294</v>
      </c>
      <c r="D4565" s="21">
        <v>2000</v>
      </c>
      <c r="E4565" s="10" t="s">
        <v>10</v>
      </c>
      <c r="F4565" s="10" t="s">
        <v>2318</v>
      </c>
      <c r="G4565" s="10" t="s">
        <v>12</v>
      </c>
      <c r="H4565" t="s">
        <v>17</v>
      </c>
      <c r="I4565" s="10" t="s">
        <v>14</v>
      </c>
      <c r="J4565" s="10" t="s">
        <v>177</v>
      </c>
    </row>
    <row r="4566" spans="1:10" x14ac:dyDescent="0.3">
      <c r="A4566" s="10">
        <v>230257</v>
      </c>
      <c r="B4566" s="20">
        <v>45250</v>
      </c>
      <c r="C4566" s="10" t="s">
        <v>1744</v>
      </c>
      <c r="D4566" s="21">
        <v>5000</v>
      </c>
      <c r="E4566" s="10" t="s">
        <v>10</v>
      </c>
      <c r="F4566" s="10" t="s">
        <v>2317</v>
      </c>
      <c r="G4566" s="10" t="s">
        <v>88</v>
      </c>
      <c r="H4566" t="s">
        <v>17</v>
      </c>
      <c r="I4566" s="10" t="s">
        <v>14</v>
      </c>
      <c r="J4566" s="10" t="s">
        <v>824</v>
      </c>
    </row>
    <row r="4567" spans="1:10" x14ac:dyDescent="0.3">
      <c r="A4567" s="10">
        <v>230256</v>
      </c>
      <c r="B4567" s="20">
        <v>45250</v>
      </c>
      <c r="C4567" s="10" t="s">
        <v>1744</v>
      </c>
      <c r="D4567" s="21">
        <v>5000</v>
      </c>
      <c r="E4567" s="10" t="s">
        <v>10</v>
      </c>
      <c r="F4567" s="10" t="s">
        <v>2317</v>
      </c>
      <c r="G4567" s="10" t="s">
        <v>88</v>
      </c>
      <c r="H4567" t="s">
        <v>17</v>
      </c>
      <c r="I4567" s="10" t="s">
        <v>14</v>
      </c>
      <c r="J4567" s="10" t="s">
        <v>814</v>
      </c>
    </row>
    <row r="4568" spans="1:10" x14ac:dyDescent="0.3">
      <c r="A4568" s="10">
        <v>230258</v>
      </c>
      <c r="B4568" s="20">
        <v>45250</v>
      </c>
      <c r="C4568" s="10" t="s">
        <v>1744</v>
      </c>
      <c r="D4568" s="21">
        <v>5000</v>
      </c>
      <c r="E4568" s="10" t="s">
        <v>10</v>
      </c>
      <c r="F4568" s="10" t="s">
        <v>2317</v>
      </c>
      <c r="G4568" s="10" t="s">
        <v>88</v>
      </c>
      <c r="H4568" t="s">
        <v>17</v>
      </c>
      <c r="I4568" s="10" t="s">
        <v>14</v>
      </c>
      <c r="J4568" s="10" t="s">
        <v>837</v>
      </c>
    </row>
    <row r="4569" spans="1:10" x14ac:dyDescent="0.3">
      <c r="A4569" s="10">
        <v>230253</v>
      </c>
      <c r="B4569" s="20">
        <v>45250</v>
      </c>
      <c r="C4569" s="10" t="s">
        <v>1576</v>
      </c>
      <c r="D4569" s="21">
        <v>3000</v>
      </c>
      <c r="E4569" s="10" t="s">
        <v>10</v>
      </c>
      <c r="F4569" s="10" t="s">
        <v>2307</v>
      </c>
      <c r="G4569" s="10" t="s">
        <v>88</v>
      </c>
      <c r="H4569" t="s">
        <v>17</v>
      </c>
      <c r="I4569" s="10" t="s">
        <v>14</v>
      </c>
      <c r="J4569" s="10" t="s">
        <v>1015</v>
      </c>
    </row>
    <row r="4570" spans="1:10" x14ac:dyDescent="0.3">
      <c r="A4570" s="10">
        <v>230254</v>
      </c>
      <c r="B4570" s="20">
        <v>45250</v>
      </c>
      <c r="C4570" s="10" t="s">
        <v>1741</v>
      </c>
      <c r="D4570" s="21">
        <v>10000</v>
      </c>
      <c r="E4570" s="10" t="s">
        <v>48</v>
      </c>
      <c r="F4570" s="10" t="s">
        <v>2317</v>
      </c>
      <c r="G4570" s="10" t="s">
        <v>88</v>
      </c>
      <c r="H4570" t="s">
        <v>17</v>
      </c>
      <c r="I4570" s="10" t="s">
        <v>14</v>
      </c>
      <c r="J4570" s="10" t="s">
        <v>1742</v>
      </c>
    </row>
    <row r="4571" spans="1:10" x14ac:dyDescent="0.3">
      <c r="A4571" s="10">
        <v>230262</v>
      </c>
      <c r="B4571" s="20">
        <v>45250</v>
      </c>
      <c r="C4571" s="10" t="s">
        <v>731</v>
      </c>
      <c r="D4571" s="21">
        <v>17000</v>
      </c>
      <c r="E4571" s="10" t="s">
        <v>48</v>
      </c>
      <c r="F4571" s="10" t="s">
        <v>2309</v>
      </c>
      <c r="G4571" s="10" t="s">
        <v>12</v>
      </c>
      <c r="H4571" t="s">
        <v>17</v>
      </c>
      <c r="I4571" s="10" t="s">
        <v>14</v>
      </c>
      <c r="J4571" s="10" t="s">
        <v>1694</v>
      </c>
    </row>
    <row r="4572" spans="1:10" x14ac:dyDescent="0.3">
      <c r="A4572" s="10">
        <v>230255</v>
      </c>
      <c r="B4572" s="20">
        <v>45250</v>
      </c>
      <c r="C4572" s="10" t="s">
        <v>358</v>
      </c>
      <c r="D4572" s="21">
        <v>2000</v>
      </c>
      <c r="E4572" s="10" t="s">
        <v>10</v>
      </c>
      <c r="F4572" s="10" t="s">
        <v>2318</v>
      </c>
      <c r="G4572" s="10" t="s">
        <v>12</v>
      </c>
      <c r="H4572" t="s">
        <v>17</v>
      </c>
      <c r="I4572" s="10" t="s">
        <v>14</v>
      </c>
      <c r="J4572" s="10" t="s">
        <v>246</v>
      </c>
    </row>
    <row r="4573" spans="1:10" x14ac:dyDescent="0.3">
      <c r="A4573" s="10">
        <v>230259</v>
      </c>
      <c r="B4573" s="20">
        <v>45250</v>
      </c>
      <c r="C4573" s="10" t="s">
        <v>1577</v>
      </c>
      <c r="D4573" s="21">
        <v>2000</v>
      </c>
      <c r="E4573" s="10" t="s">
        <v>10</v>
      </c>
      <c r="F4573" s="10" t="s">
        <v>2307</v>
      </c>
      <c r="G4573" s="10" t="s">
        <v>12</v>
      </c>
      <c r="H4573" t="s">
        <v>17</v>
      </c>
      <c r="I4573" s="10" t="s">
        <v>14</v>
      </c>
      <c r="J4573" s="10" t="s">
        <v>1015</v>
      </c>
    </row>
    <row r="4574" spans="1:10" x14ac:dyDescent="0.3">
      <c r="A4574" s="10">
        <v>230252</v>
      </c>
      <c r="B4574" s="20">
        <v>45250</v>
      </c>
      <c r="C4574" s="10" t="s">
        <v>1576</v>
      </c>
      <c r="D4574" s="21">
        <v>2000</v>
      </c>
      <c r="E4574" s="10" t="s">
        <v>10</v>
      </c>
      <c r="F4574" s="10" t="s">
        <v>2307</v>
      </c>
      <c r="G4574" s="10" t="s">
        <v>88</v>
      </c>
      <c r="H4574" t="s">
        <v>17</v>
      </c>
      <c r="I4574" s="10" t="s">
        <v>14</v>
      </c>
      <c r="J4574" s="10" t="s">
        <v>1074</v>
      </c>
    </row>
    <row r="4575" spans="1:10" x14ac:dyDescent="0.3">
      <c r="A4575" s="10">
        <v>230261</v>
      </c>
      <c r="B4575" s="20">
        <v>45250</v>
      </c>
      <c r="C4575" s="10" t="s">
        <v>731</v>
      </c>
      <c r="D4575" s="21">
        <v>17000</v>
      </c>
      <c r="E4575" s="10" t="s">
        <v>48</v>
      </c>
      <c r="F4575" s="10" t="s">
        <v>2309</v>
      </c>
      <c r="G4575" s="10" t="s">
        <v>12</v>
      </c>
      <c r="H4575" t="s">
        <v>17</v>
      </c>
      <c r="I4575" s="10" t="s">
        <v>14</v>
      </c>
      <c r="J4575" s="10" t="s">
        <v>84</v>
      </c>
    </row>
    <row r="4576" spans="1:10" x14ac:dyDescent="0.3">
      <c r="A4576" s="10">
        <v>230260</v>
      </c>
      <c r="B4576" s="20">
        <v>45250</v>
      </c>
      <c r="C4576" s="10" t="s">
        <v>731</v>
      </c>
      <c r="D4576" s="21">
        <v>16000</v>
      </c>
      <c r="E4576" s="10" t="s">
        <v>48</v>
      </c>
      <c r="F4576" s="10" t="s">
        <v>2309</v>
      </c>
      <c r="G4576" s="10" t="s">
        <v>12</v>
      </c>
      <c r="H4576" t="s">
        <v>17</v>
      </c>
      <c r="I4576" s="10" t="s">
        <v>14</v>
      </c>
      <c r="J4576" s="10" t="s">
        <v>258</v>
      </c>
    </row>
    <row r="4577" spans="1:10" x14ac:dyDescent="0.3">
      <c r="A4577" s="10">
        <v>230251</v>
      </c>
      <c r="B4577" s="20">
        <v>45250</v>
      </c>
      <c r="C4577" s="10" t="s">
        <v>1648</v>
      </c>
      <c r="D4577" s="21">
        <v>1000</v>
      </c>
      <c r="E4577" s="10" t="s">
        <v>10</v>
      </c>
      <c r="F4577" s="10" t="s">
        <v>2311</v>
      </c>
      <c r="G4577" s="10" t="s">
        <v>88</v>
      </c>
      <c r="H4577" t="s">
        <v>17</v>
      </c>
      <c r="I4577" s="10" t="s">
        <v>14</v>
      </c>
      <c r="J4577" s="10" t="s">
        <v>473</v>
      </c>
    </row>
    <row r="4578" spans="1:10" x14ac:dyDescent="0.3">
      <c r="A4578" s="10">
        <v>230271</v>
      </c>
      <c r="B4578" s="20">
        <v>45251</v>
      </c>
      <c r="C4578" s="10" t="s">
        <v>692</v>
      </c>
      <c r="D4578" s="21">
        <v>5000</v>
      </c>
      <c r="E4578" s="10" t="s">
        <v>10</v>
      </c>
      <c r="F4578" s="10" t="s">
        <v>2309</v>
      </c>
      <c r="G4578" s="10" t="s">
        <v>12</v>
      </c>
      <c r="H4578" t="s">
        <v>17</v>
      </c>
      <c r="I4578" s="10" t="s">
        <v>14</v>
      </c>
      <c r="J4578" s="10" t="s">
        <v>786</v>
      </c>
    </row>
    <row r="4579" spans="1:10" x14ac:dyDescent="0.3">
      <c r="A4579" s="10">
        <v>230270</v>
      </c>
      <c r="B4579" s="20">
        <v>45251</v>
      </c>
      <c r="C4579" s="10" t="s">
        <v>1734</v>
      </c>
      <c r="D4579" s="21">
        <v>5000</v>
      </c>
      <c r="E4579" s="10" t="s">
        <v>10</v>
      </c>
      <c r="F4579" s="10" t="s">
        <v>2309</v>
      </c>
      <c r="G4579" s="10" t="s">
        <v>12</v>
      </c>
      <c r="H4579" t="s">
        <v>17</v>
      </c>
      <c r="I4579" s="10" t="s">
        <v>14</v>
      </c>
      <c r="J4579" s="10" t="s">
        <v>27</v>
      </c>
    </row>
    <row r="4580" spans="1:10" x14ac:dyDescent="0.3">
      <c r="A4580" s="10">
        <v>230272</v>
      </c>
      <c r="B4580" s="20">
        <v>45251</v>
      </c>
      <c r="C4580" s="10" t="s">
        <v>692</v>
      </c>
      <c r="D4580" s="21">
        <v>5000</v>
      </c>
      <c r="E4580" s="10" t="s">
        <v>10</v>
      </c>
      <c r="F4580" s="10" t="s">
        <v>2309</v>
      </c>
      <c r="G4580" s="10" t="s">
        <v>12</v>
      </c>
      <c r="H4580" t="s">
        <v>13</v>
      </c>
      <c r="I4580" s="10" t="s">
        <v>14</v>
      </c>
      <c r="J4580" s="10" t="s">
        <v>771</v>
      </c>
    </row>
    <row r="4581" spans="1:10" x14ac:dyDescent="0.3">
      <c r="A4581" s="10">
        <v>230267</v>
      </c>
      <c r="B4581" s="20">
        <v>45251</v>
      </c>
      <c r="C4581" s="10" t="s">
        <v>1649</v>
      </c>
      <c r="D4581" s="21">
        <v>5000</v>
      </c>
      <c r="E4581" s="10" t="s">
        <v>10</v>
      </c>
      <c r="F4581" s="10" t="s">
        <v>2311</v>
      </c>
      <c r="G4581" s="10" t="s">
        <v>12</v>
      </c>
      <c r="H4581" t="s">
        <v>17</v>
      </c>
      <c r="I4581" s="10" t="s">
        <v>14</v>
      </c>
      <c r="J4581" s="10" t="s">
        <v>503</v>
      </c>
    </row>
    <row r="4582" spans="1:10" x14ac:dyDescent="0.3">
      <c r="A4582" s="10">
        <v>230273</v>
      </c>
      <c r="B4582" s="20">
        <v>45251</v>
      </c>
      <c r="C4582" s="10" t="s">
        <v>437</v>
      </c>
      <c r="D4582" s="21">
        <v>15000</v>
      </c>
      <c r="E4582" s="10" t="s">
        <v>48</v>
      </c>
      <c r="F4582" s="10" t="s">
        <v>2329</v>
      </c>
      <c r="G4582" s="10" t="s">
        <v>12</v>
      </c>
      <c r="H4582" t="s">
        <v>17</v>
      </c>
      <c r="I4582" s="10" t="s">
        <v>14</v>
      </c>
      <c r="J4582" s="10" t="s">
        <v>432</v>
      </c>
    </row>
    <row r="4583" spans="1:10" x14ac:dyDescent="0.3">
      <c r="A4583" s="10">
        <v>230269</v>
      </c>
      <c r="B4583" s="20">
        <v>45251</v>
      </c>
      <c r="C4583" s="10" t="s">
        <v>1417</v>
      </c>
      <c r="D4583" s="21">
        <v>26000</v>
      </c>
      <c r="E4583" s="10" t="s">
        <v>48</v>
      </c>
      <c r="F4583" s="10" t="s">
        <v>2309</v>
      </c>
      <c r="G4583" s="10" t="s">
        <v>12</v>
      </c>
      <c r="H4583" t="s">
        <v>17</v>
      </c>
      <c r="I4583" s="10" t="s">
        <v>14</v>
      </c>
      <c r="J4583" s="10" t="s">
        <v>74</v>
      </c>
    </row>
    <row r="4584" spans="1:10" x14ac:dyDescent="0.3">
      <c r="A4584" s="10">
        <v>230265</v>
      </c>
      <c r="B4584" s="20">
        <v>45251</v>
      </c>
      <c r="C4584" s="10" t="s">
        <v>1649</v>
      </c>
      <c r="D4584" s="21">
        <v>10000</v>
      </c>
      <c r="E4584" s="10" t="s">
        <v>10</v>
      </c>
      <c r="F4584" s="10" t="s">
        <v>2311</v>
      </c>
      <c r="G4584" s="10" t="s">
        <v>12</v>
      </c>
      <c r="H4584" t="s">
        <v>17</v>
      </c>
      <c r="I4584" s="10" t="s">
        <v>14</v>
      </c>
      <c r="J4584" s="10" t="s">
        <v>209</v>
      </c>
    </row>
    <row r="4585" spans="1:10" x14ac:dyDescent="0.3">
      <c r="A4585" s="10">
        <v>230263</v>
      </c>
      <c r="B4585" s="20">
        <v>45251</v>
      </c>
      <c r="C4585" s="10" t="s">
        <v>1649</v>
      </c>
      <c r="D4585" s="21">
        <v>5000</v>
      </c>
      <c r="E4585" s="10" t="s">
        <v>10</v>
      </c>
      <c r="F4585" s="10" t="s">
        <v>2311</v>
      </c>
      <c r="G4585" s="10" t="s">
        <v>12</v>
      </c>
      <c r="H4585" t="s">
        <v>17</v>
      </c>
      <c r="I4585" s="10" t="s">
        <v>14</v>
      </c>
      <c r="J4585" s="10" t="s">
        <v>578</v>
      </c>
    </row>
    <row r="4586" spans="1:10" x14ac:dyDescent="0.3">
      <c r="A4586" s="10">
        <v>230266</v>
      </c>
      <c r="B4586" s="20">
        <v>45251</v>
      </c>
      <c r="C4586" s="10" t="s">
        <v>1649</v>
      </c>
      <c r="D4586" s="21">
        <v>5000</v>
      </c>
      <c r="E4586" s="10" t="s">
        <v>10</v>
      </c>
      <c r="F4586" s="10" t="s">
        <v>2311</v>
      </c>
      <c r="G4586" s="10" t="s">
        <v>12</v>
      </c>
      <c r="H4586" t="s">
        <v>17</v>
      </c>
      <c r="I4586" s="10" t="s">
        <v>14</v>
      </c>
      <c r="J4586" s="10" t="s">
        <v>1650</v>
      </c>
    </row>
    <row r="4587" spans="1:10" x14ac:dyDescent="0.3">
      <c r="A4587" s="10">
        <v>230264</v>
      </c>
      <c r="B4587" s="20">
        <v>45251</v>
      </c>
      <c r="C4587" s="10" t="s">
        <v>1649</v>
      </c>
      <c r="D4587" s="21">
        <v>10000</v>
      </c>
      <c r="E4587" s="10" t="s">
        <v>10</v>
      </c>
      <c r="F4587" s="10" t="s">
        <v>2311</v>
      </c>
      <c r="G4587" s="10" t="s">
        <v>12</v>
      </c>
      <c r="H4587" t="s">
        <v>17</v>
      </c>
      <c r="I4587" s="10" t="s">
        <v>14</v>
      </c>
      <c r="J4587" s="10" t="s">
        <v>473</v>
      </c>
    </row>
    <row r="4588" spans="1:10" x14ac:dyDescent="0.3">
      <c r="A4588" s="10">
        <v>230268</v>
      </c>
      <c r="B4588" s="20">
        <v>45251</v>
      </c>
      <c r="C4588" s="10" t="s">
        <v>1649</v>
      </c>
      <c r="D4588" s="21">
        <v>5000</v>
      </c>
      <c r="E4588" s="10" t="s">
        <v>10</v>
      </c>
      <c r="F4588" s="10" t="s">
        <v>2311</v>
      </c>
      <c r="G4588" s="10" t="s">
        <v>12</v>
      </c>
      <c r="H4588" t="s">
        <v>17</v>
      </c>
      <c r="I4588" s="10" t="s">
        <v>14</v>
      </c>
      <c r="J4588" s="10" t="s">
        <v>1651</v>
      </c>
    </row>
    <row r="4589" spans="1:10" x14ac:dyDescent="0.3">
      <c r="A4589" s="10">
        <v>230279</v>
      </c>
      <c r="B4589" s="20">
        <v>45252</v>
      </c>
      <c r="C4589" s="10" t="s">
        <v>1745</v>
      </c>
      <c r="D4589" s="21">
        <v>2500</v>
      </c>
      <c r="E4589" s="10" t="s">
        <v>10</v>
      </c>
      <c r="F4589" s="10" t="s">
        <v>2317</v>
      </c>
      <c r="G4589" s="10" t="s">
        <v>88</v>
      </c>
      <c r="H4589" t="s">
        <v>17</v>
      </c>
      <c r="I4589" s="10" t="s">
        <v>14</v>
      </c>
      <c r="J4589" s="10" t="s">
        <v>809</v>
      </c>
    </row>
    <row r="4590" spans="1:10" x14ac:dyDescent="0.3">
      <c r="A4590" s="10">
        <v>230285</v>
      </c>
      <c r="B4590" s="20">
        <v>45252</v>
      </c>
      <c r="C4590" s="10" t="s">
        <v>1746</v>
      </c>
      <c r="D4590" s="21">
        <v>50000</v>
      </c>
      <c r="E4590" s="10" t="s">
        <v>48</v>
      </c>
      <c r="F4590" s="10" t="s">
        <v>2317</v>
      </c>
      <c r="G4590" s="10" t="s">
        <v>88</v>
      </c>
      <c r="H4590" t="s">
        <v>17</v>
      </c>
      <c r="I4590" s="10" t="s">
        <v>14</v>
      </c>
      <c r="J4590" s="10" t="s">
        <v>814</v>
      </c>
    </row>
    <row r="4591" spans="1:10" x14ac:dyDescent="0.3">
      <c r="A4591" s="10">
        <v>230286</v>
      </c>
      <c r="B4591" s="20">
        <v>45252</v>
      </c>
      <c r="C4591" s="10" t="s">
        <v>1746</v>
      </c>
      <c r="D4591" s="21">
        <v>50000</v>
      </c>
      <c r="E4591" s="10" t="s">
        <v>48</v>
      </c>
      <c r="F4591" s="10" t="s">
        <v>2317</v>
      </c>
      <c r="G4591" s="10" t="s">
        <v>88</v>
      </c>
      <c r="H4591" t="s">
        <v>17</v>
      </c>
      <c r="I4591" s="10" t="s">
        <v>14</v>
      </c>
      <c r="J4591" s="10" t="s">
        <v>246</v>
      </c>
    </row>
    <row r="4592" spans="1:10" x14ac:dyDescent="0.3">
      <c r="A4592" s="10">
        <v>230283</v>
      </c>
      <c r="B4592" s="20">
        <v>45252</v>
      </c>
      <c r="C4592" s="10" t="s">
        <v>1735</v>
      </c>
      <c r="D4592" s="21">
        <v>5000</v>
      </c>
      <c r="E4592" s="10" t="s">
        <v>10</v>
      </c>
      <c r="F4592" s="10" t="s">
        <v>2309</v>
      </c>
      <c r="G4592" s="10" t="s">
        <v>88</v>
      </c>
      <c r="H4592" t="s">
        <v>17</v>
      </c>
      <c r="I4592" s="10" t="s">
        <v>14</v>
      </c>
      <c r="J4592" s="10" t="s">
        <v>786</v>
      </c>
    </row>
    <row r="4593" spans="1:10" x14ac:dyDescent="0.3">
      <c r="A4593" s="10">
        <v>230284</v>
      </c>
      <c r="B4593" s="20">
        <v>45252</v>
      </c>
      <c r="C4593" s="10" t="s">
        <v>1735</v>
      </c>
      <c r="D4593" s="21">
        <v>5000</v>
      </c>
      <c r="E4593" s="10" t="s">
        <v>10</v>
      </c>
      <c r="F4593" s="10" t="s">
        <v>2309</v>
      </c>
      <c r="G4593" s="10" t="s">
        <v>88</v>
      </c>
      <c r="H4593" t="s">
        <v>17</v>
      </c>
      <c r="I4593" s="10" t="s">
        <v>14</v>
      </c>
      <c r="J4593" s="10" t="s">
        <v>82</v>
      </c>
    </row>
    <row r="4594" spans="1:10" x14ac:dyDescent="0.3">
      <c r="A4594" s="10">
        <v>230278</v>
      </c>
      <c r="B4594" s="20">
        <v>45252</v>
      </c>
      <c r="C4594" s="10" t="s">
        <v>1745</v>
      </c>
      <c r="D4594" s="21">
        <v>2500</v>
      </c>
      <c r="E4594" s="10" t="s">
        <v>10</v>
      </c>
      <c r="F4594" s="10" t="s">
        <v>2317</v>
      </c>
      <c r="G4594" s="10" t="s">
        <v>88</v>
      </c>
      <c r="H4594" t="s">
        <v>17</v>
      </c>
      <c r="I4594" s="10" t="s">
        <v>14</v>
      </c>
      <c r="J4594" s="10" t="s">
        <v>814</v>
      </c>
    </row>
    <row r="4595" spans="1:10" x14ac:dyDescent="0.3">
      <c r="A4595" s="10">
        <v>230291</v>
      </c>
      <c r="B4595" s="20">
        <v>45252</v>
      </c>
      <c r="C4595" s="10" t="s">
        <v>1788</v>
      </c>
      <c r="D4595" s="21">
        <v>3000</v>
      </c>
      <c r="E4595" s="10" t="s">
        <v>10</v>
      </c>
      <c r="F4595" s="10" t="s">
        <v>2308</v>
      </c>
      <c r="G4595" s="10" t="s">
        <v>12</v>
      </c>
      <c r="H4595" t="s">
        <v>17</v>
      </c>
      <c r="I4595" s="10" t="s">
        <v>14</v>
      </c>
      <c r="J4595" s="10" t="s">
        <v>42</v>
      </c>
    </row>
    <row r="4596" spans="1:10" x14ac:dyDescent="0.3">
      <c r="A4596" s="10">
        <v>230292</v>
      </c>
      <c r="B4596" s="20">
        <v>45252</v>
      </c>
      <c r="C4596" s="10" t="s">
        <v>1788</v>
      </c>
      <c r="D4596" s="21">
        <v>2000</v>
      </c>
      <c r="E4596" s="10" t="s">
        <v>10</v>
      </c>
      <c r="F4596" s="10" t="s">
        <v>2308</v>
      </c>
      <c r="G4596" s="10" t="s">
        <v>12</v>
      </c>
      <c r="H4596" t="s">
        <v>17</v>
      </c>
      <c r="I4596" s="10" t="s">
        <v>14</v>
      </c>
      <c r="J4596" s="10" t="s">
        <v>912</v>
      </c>
    </row>
    <row r="4597" spans="1:10" x14ac:dyDescent="0.3">
      <c r="A4597" s="10">
        <v>230293</v>
      </c>
      <c r="B4597" s="20">
        <v>45252</v>
      </c>
      <c r="C4597" s="10" t="s">
        <v>1789</v>
      </c>
      <c r="D4597" s="21">
        <v>100000</v>
      </c>
      <c r="E4597" s="10" t="s">
        <v>48</v>
      </c>
      <c r="F4597" s="10" t="s">
        <v>2308</v>
      </c>
      <c r="G4597" s="10" t="s">
        <v>88</v>
      </c>
      <c r="H4597" t="s">
        <v>17</v>
      </c>
      <c r="I4597" s="10" t="s">
        <v>14</v>
      </c>
      <c r="J4597" s="10" t="s">
        <v>884</v>
      </c>
    </row>
    <row r="4598" spans="1:10" x14ac:dyDescent="0.3">
      <c r="A4598" s="10">
        <v>230298</v>
      </c>
      <c r="B4598" s="20">
        <v>45252</v>
      </c>
      <c r="C4598" s="10" t="s">
        <v>1787</v>
      </c>
      <c r="D4598" s="21">
        <v>100000</v>
      </c>
      <c r="E4598" s="10" t="s">
        <v>48</v>
      </c>
      <c r="F4598" s="10" t="s">
        <v>2308</v>
      </c>
      <c r="G4598" s="10" t="s">
        <v>12</v>
      </c>
      <c r="H4598" t="s">
        <v>17</v>
      </c>
      <c r="I4598" s="10" t="s">
        <v>14</v>
      </c>
      <c r="J4598" s="10" t="s">
        <v>876</v>
      </c>
    </row>
    <row r="4599" spans="1:10" x14ac:dyDescent="0.3">
      <c r="A4599" s="10">
        <v>230299</v>
      </c>
      <c r="B4599" s="20">
        <v>45252</v>
      </c>
      <c r="C4599" s="10" t="s">
        <v>1787</v>
      </c>
      <c r="D4599" s="21">
        <v>100000</v>
      </c>
      <c r="E4599" s="10" t="s">
        <v>48</v>
      </c>
      <c r="F4599" s="10" t="s">
        <v>2308</v>
      </c>
      <c r="G4599" s="10" t="s">
        <v>12</v>
      </c>
      <c r="H4599" t="s">
        <v>17</v>
      </c>
      <c r="I4599" s="10" t="s">
        <v>14</v>
      </c>
      <c r="J4599" s="10" t="s">
        <v>1520</v>
      </c>
    </row>
    <row r="4600" spans="1:10" x14ac:dyDescent="0.3">
      <c r="A4600" s="10">
        <v>230300</v>
      </c>
      <c r="B4600" s="20">
        <v>45252</v>
      </c>
      <c r="C4600" s="10" t="s">
        <v>1787</v>
      </c>
      <c r="D4600" s="21">
        <v>100000</v>
      </c>
      <c r="E4600" s="10" t="s">
        <v>48</v>
      </c>
      <c r="F4600" s="10" t="s">
        <v>2308</v>
      </c>
      <c r="G4600" s="10" t="s">
        <v>12</v>
      </c>
      <c r="H4600" t="s">
        <v>17</v>
      </c>
      <c r="I4600" s="10" t="s">
        <v>14</v>
      </c>
      <c r="J4600" s="10" t="s">
        <v>42</v>
      </c>
    </row>
    <row r="4601" spans="1:10" x14ac:dyDescent="0.3">
      <c r="A4601" s="10">
        <v>230276</v>
      </c>
      <c r="B4601" s="20">
        <v>45252</v>
      </c>
      <c r="C4601" s="10" t="s">
        <v>1733</v>
      </c>
      <c r="D4601" s="21">
        <v>5000</v>
      </c>
      <c r="E4601" s="10" t="s">
        <v>10</v>
      </c>
      <c r="F4601" s="10" t="s">
        <v>2309</v>
      </c>
      <c r="G4601" s="10" t="s">
        <v>88</v>
      </c>
      <c r="H4601" t="s">
        <v>17</v>
      </c>
      <c r="I4601" s="10" t="s">
        <v>14</v>
      </c>
      <c r="J4601" s="10" t="s">
        <v>1694</v>
      </c>
    </row>
    <row r="4602" spans="1:10" x14ac:dyDescent="0.3">
      <c r="A4602" s="10">
        <v>230280</v>
      </c>
      <c r="B4602" s="20">
        <v>45252</v>
      </c>
      <c r="C4602" s="10" t="s">
        <v>1214</v>
      </c>
      <c r="D4602" s="21">
        <v>50000</v>
      </c>
      <c r="E4602" s="10" t="s">
        <v>48</v>
      </c>
      <c r="F4602" s="10" t="s">
        <v>2311</v>
      </c>
      <c r="G4602" s="10" t="s">
        <v>12</v>
      </c>
      <c r="H4602" t="s">
        <v>13</v>
      </c>
      <c r="I4602" s="10" t="s">
        <v>14</v>
      </c>
      <c r="J4602" s="10" t="s">
        <v>1652</v>
      </c>
    </row>
    <row r="4603" spans="1:10" x14ac:dyDescent="0.3">
      <c r="A4603" s="10">
        <v>230281</v>
      </c>
      <c r="B4603" s="20">
        <v>45252</v>
      </c>
      <c r="C4603" s="10" t="s">
        <v>1653</v>
      </c>
      <c r="D4603" s="21">
        <v>50000</v>
      </c>
      <c r="E4603" s="10" t="s">
        <v>48</v>
      </c>
      <c r="F4603" s="10" t="s">
        <v>2311</v>
      </c>
      <c r="G4603" s="10" t="s">
        <v>12</v>
      </c>
      <c r="H4603" t="s">
        <v>17</v>
      </c>
      <c r="I4603" s="10" t="s">
        <v>14</v>
      </c>
      <c r="J4603" s="10" t="s">
        <v>209</v>
      </c>
    </row>
    <row r="4604" spans="1:10" x14ac:dyDescent="0.3">
      <c r="A4604" s="10">
        <v>230282</v>
      </c>
      <c r="B4604" s="20">
        <v>45252</v>
      </c>
      <c r="C4604" s="10" t="s">
        <v>1653</v>
      </c>
      <c r="D4604" s="21">
        <v>50000</v>
      </c>
      <c r="E4604" s="10" t="s">
        <v>48</v>
      </c>
      <c r="F4604" s="10" t="s">
        <v>2311</v>
      </c>
      <c r="G4604" s="10" t="s">
        <v>12</v>
      </c>
      <c r="H4604" t="s">
        <v>17</v>
      </c>
      <c r="I4604" s="10" t="s">
        <v>14</v>
      </c>
      <c r="J4604" s="10" t="s">
        <v>40</v>
      </c>
    </row>
    <row r="4605" spans="1:10" x14ac:dyDescent="0.3">
      <c r="A4605" s="10">
        <v>230287</v>
      </c>
      <c r="B4605" s="20">
        <v>45252</v>
      </c>
      <c r="C4605" s="10" t="s">
        <v>1582</v>
      </c>
      <c r="D4605" s="21">
        <v>2500</v>
      </c>
      <c r="E4605" s="10" t="s">
        <v>10</v>
      </c>
      <c r="F4605" s="10" t="s">
        <v>2318</v>
      </c>
      <c r="G4605" s="10" t="s">
        <v>12</v>
      </c>
      <c r="H4605" t="s">
        <v>17</v>
      </c>
      <c r="I4605" s="10" t="s">
        <v>14</v>
      </c>
      <c r="J4605" s="10" t="s">
        <v>207</v>
      </c>
    </row>
    <row r="4606" spans="1:10" x14ac:dyDescent="0.3">
      <c r="A4606" s="10">
        <v>230290</v>
      </c>
      <c r="B4606" s="20">
        <v>45252</v>
      </c>
      <c r="C4606" s="10" t="s">
        <v>1578</v>
      </c>
      <c r="D4606" s="21">
        <v>2000</v>
      </c>
      <c r="E4606" s="10" t="s">
        <v>10</v>
      </c>
      <c r="F4606" s="10" t="s">
        <v>2307</v>
      </c>
      <c r="G4606" s="10" t="s">
        <v>88</v>
      </c>
      <c r="H4606" t="s">
        <v>17</v>
      </c>
      <c r="I4606" s="10" t="s">
        <v>14</v>
      </c>
      <c r="J4606" s="10" t="s">
        <v>42</v>
      </c>
    </row>
    <row r="4607" spans="1:10" x14ac:dyDescent="0.3">
      <c r="A4607" s="10">
        <v>230288</v>
      </c>
      <c r="B4607" s="20">
        <v>45252</v>
      </c>
      <c r="C4607" s="10" t="s">
        <v>1582</v>
      </c>
      <c r="D4607" s="21">
        <v>2500</v>
      </c>
      <c r="E4607" s="10" t="s">
        <v>10</v>
      </c>
      <c r="F4607" s="10" t="s">
        <v>2318</v>
      </c>
      <c r="G4607" s="10" t="s">
        <v>12</v>
      </c>
      <c r="H4607" t="s">
        <v>17</v>
      </c>
      <c r="I4607" s="10" t="s">
        <v>14</v>
      </c>
      <c r="J4607" s="10" t="s">
        <v>246</v>
      </c>
    </row>
    <row r="4608" spans="1:10" x14ac:dyDescent="0.3">
      <c r="A4608" s="10">
        <v>230289</v>
      </c>
      <c r="B4608" s="20">
        <v>45252</v>
      </c>
      <c r="C4608" s="10" t="s">
        <v>1582</v>
      </c>
      <c r="D4608" s="21">
        <v>60000</v>
      </c>
      <c r="E4608" s="10" t="s">
        <v>48</v>
      </c>
      <c r="F4608" s="10" t="s">
        <v>2318</v>
      </c>
      <c r="G4608" s="10" t="s">
        <v>12</v>
      </c>
      <c r="H4608" t="s">
        <v>17</v>
      </c>
      <c r="I4608" s="10" t="s">
        <v>14</v>
      </c>
      <c r="J4608" s="10" t="s">
        <v>24</v>
      </c>
    </row>
    <row r="4609" spans="1:10" x14ac:dyDescent="0.3">
      <c r="A4609" s="10">
        <v>230277</v>
      </c>
      <c r="B4609" s="20">
        <v>45252</v>
      </c>
      <c r="C4609" s="10" t="s">
        <v>1733</v>
      </c>
      <c r="D4609" s="21">
        <v>5000</v>
      </c>
      <c r="E4609" s="10" t="s">
        <v>10</v>
      </c>
      <c r="F4609" s="10" t="s">
        <v>2309</v>
      </c>
      <c r="G4609" s="10" t="s">
        <v>88</v>
      </c>
      <c r="H4609" t="s">
        <v>17</v>
      </c>
      <c r="I4609" s="10" t="s">
        <v>14</v>
      </c>
      <c r="J4609" s="10" t="s">
        <v>771</v>
      </c>
    </row>
    <row r="4610" spans="1:10" x14ac:dyDescent="0.3">
      <c r="A4610" s="10">
        <v>230274</v>
      </c>
      <c r="B4610" s="20">
        <v>45252</v>
      </c>
      <c r="C4610" s="10" t="s">
        <v>1733</v>
      </c>
      <c r="D4610" s="21">
        <v>5000</v>
      </c>
      <c r="E4610" s="10" t="s">
        <v>10</v>
      </c>
      <c r="F4610" s="10" t="s">
        <v>2309</v>
      </c>
      <c r="G4610" s="10" t="s">
        <v>88</v>
      </c>
      <c r="H4610" t="s">
        <v>17</v>
      </c>
      <c r="I4610" s="10" t="s">
        <v>14</v>
      </c>
      <c r="J4610" s="10" t="s">
        <v>82</v>
      </c>
    </row>
    <row r="4611" spans="1:10" x14ac:dyDescent="0.3">
      <c r="A4611" s="10">
        <v>230275</v>
      </c>
      <c r="B4611" s="20">
        <v>45252</v>
      </c>
      <c r="C4611" s="10" t="s">
        <v>1733</v>
      </c>
      <c r="D4611" s="21">
        <v>5000</v>
      </c>
      <c r="E4611" s="10" t="s">
        <v>10</v>
      </c>
      <c r="F4611" s="10" t="s">
        <v>2309</v>
      </c>
      <c r="G4611" s="10" t="s">
        <v>88</v>
      </c>
      <c r="H4611" t="s">
        <v>17</v>
      </c>
      <c r="I4611" s="10" t="s">
        <v>14</v>
      </c>
      <c r="J4611" s="10" t="s">
        <v>694</v>
      </c>
    </row>
    <row r="4612" spans="1:10" x14ac:dyDescent="0.3">
      <c r="A4612" s="10">
        <v>230294</v>
      </c>
      <c r="B4612" s="20">
        <v>45252</v>
      </c>
      <c r="C4612" s="10" t="s">
        <v>1214</v>
      </c>
      <c r="D4612" s="21">
        <v>3000</v>
      </c>
      <c r="E4612" s="10" t="s">
        <v>10</v>
      </c>
      <c r="F4612" s="10" t="s">
        <v>2311</v>
      </c>
      <c r="G4612" s="10" t="s">
        <v>12</v>
      </c>
      <c r="H4612" t="s">
        <v>17</v>
      </c>
      <c r="I4612" s="10" t="s">
        <v>14</v>
      </c>
      <c r="J4612" s="10" t="s">
        <v>473</v>
      </c>
    </row>
    <row r="4613" spans="1:10" x14ac:dyDescent="0.3">
      <c r="A4613" s="10">
        <v>230295</v>
      </c>
      <c r="B4613" s="20">
        <v>45252</v>
      </c>
      <c r="C4613" s="10" t="s">
        <v>1214</v>
      </c>
      <c r="D4613" s="21">
        <v>3000</v>
      </c>
      <c r="E4613" s="10" t="s">
        <v>10</v>
      </c>
      <c r="F4613" s="10" t="s">
        <v>2311</v>
      </c>
      <c r="G4613" s="10" t="s">
        <v>12</v>
      </c>
      <c r="H4613" t="s">
        <v>13</v>
      </c>
      <c r="I4613" s="10" t="s">
        <v>14</v>
      </c>
      <c r="J4613" s="10" t="s">
        <v>473</v>
      </c>
    </row>
    <row r="4614" spans="1:10" x14ac:dyDescent="0.3">
      <c r="A4614" s="10">
        <v>230296</v>
      </c>
      <c r="B4614" s="20">
        <v>45252</v>
      </c>
      <c r="C4614" s="10" t="s">
        <v>533</v>
      </c>
      <c r="D4614" s="21">
        <v>6000</v>
      </c>
      <c r="E4614" s="10" t="s">
        <v>48</v>
      </c>
      <c r="F4614" s="10" t="s">
        <v>2311</v>
      </c>
      <c r="G4614" s="10" t="s">
        <v>12</v>
      </c>
      <c r="H4614" t="s">
        <v>13</v>
      </c>
      <c r="I4614" s="10" t="s">
        <v>14</v>
      </c>
      <c r="J4614" s="10" t="s">
        <v>1262</v>
      </c>
    </row>
    <row r="4615" spans="1:10" x14ac:dyDescent="0.3">
      <c r="A4615" s="10">
        <v>230297</v>
      </c>
      <c r="B4615" s="20">
        <v>45252</v>
      </c>
      <c r="C4615" s="10" t="s">
        <v>533</v>
      </c>
      <c r="D4615" s="21">
        <v>6000</v>
      </c>
      <c r="E4615" s="10" t="s">
        <v>48</v>
      </c>
      <c r="F4615" s="10" t="s">
        <v>2311</v>
      </c>
      <c r="G4615" s="10" t="s">
        <v>12</v>
      </c>
      <c r="H4615" t="s">
        <v>13</v>
      </c>
      <c r="I4615" s="10" t="s">
        <v>14</v>
      </c>
      <c r="J4615" s="10" t="s">
        <v>491</v>
      </c>
    </row>
    <row r="4616" spans="1:10" x14ac:dyDescent="0.3">
      <c r="A4616" s="10">
        <v>230315</v>
      </c>
      <c r="B4616" s="20">
        <v>45253</v>
      </c>
      <c r="C4616" s="10" t="s">
        <v>1736</v>
      </c>
      <c r="D4616" s="21">
        <v>2500</v>
      </c>
      <c r="E4616" s="10" t="s">
        <v>10</v>
      </c>
      <c r="F4616" s="10" t="s">
        <v>2309</v>
      </c>
      <c r="G4616" s="10" t="s">
        <v>88</v>
      </c>
      <c r="H4616" t="s">
        <v>17</v>
      </c>
      <c r="I4616" s="10" t="s">
        <v>14</v>
      </c>
      <c r="J4616" s="10" t="s">
        <v>82</v>
      </c>
    </row>
    <row r="4617" spans="1:10" x14ac:dyDescent="0.3">
      <c r="A4617" s="10">
        <v>230306</v>
      </c>
      <c r="B4617" s="20">
        <v>45253</v>
      </c>
      <c r="C4617" s="10" t="s">
        <v>1329</v>
      </c>
      <c r="D4617" s="21">
        <v>5000</v>
      </c>
      <c r="E4617" s="10" t="s">
        <v>10</v>
      </c>
      <c r="F4617" s="10" t="s">
        <v>2309</v>
      </c>
      <c r="G4617" s="10" t="s">
        <v>12</v>
      </c>
      <c r="H4617" t="s">
        <v>17</v>
      </c>
      <c r="I4617" s="10" t="s">
        <v>14</v>
      </c>
      <c r="J4617" s="10" t="s">
        <v>82</v>
      </c>
    </row>
    <row r="4618" spans="1:10" x14ac:dyDescent="0.3">
      <c r="A4618" s="10">
        <v>230313</v>
      </c>
      <c r="B4618" s="20">
        <v>45253</v>
      </c>
      <c r="C4618" s="10" t="s">
        <v>782</v>
      </c>
      <c r="D4618" s="21">
        <v>25000</v>
      </c>
      <c r="E4618" s="10" t="s">
        <v>48</v>
      </c>
      <c r="F4618" s="10" t="s">
        <v>2309</v>
      </c>
      <c r="G4618" s="10" t="s">
        <v>12</v>
      </c>
      <c r="H4618" t="s">
        <v>17</v>
      </c>
      <c r="I4618" s="10" t="s">
        <v>14</v>
      </c>
      <c r="J4618" s="10" t="s">
        <v>27</v>
      </c>
    </row>
    <row r="4619" spans="1:10" x14ac:dyDescent="0.3">
      <c r="A4619" s="10">
        <v>230314</v>
      </c>
      <c r="B4619" s="20">
        <v>45253</v>
      </c>
      <c r="C4619" s="10" t="s">
        <v>1736</v>
      </c>
      <c r="D4619" s="21">
        <v>2500</v>
      </c>
      <c r="E4619" s="10" t="s">
        <v>10</v>
      </c>
      <c r="F4619" s="10" t="s">
        <v>2309</v>
      </c>
      <c r="G4619" s="10" t="s">
        <v>88</v>
      </c>
      <c r="H4619" t="s">
        <v>17</v>
      </c>
      <c r="I4619" s="10" t="s">
        <v>14</v>
      </c>
      <c r="J4619" s="10" t="s">
        <v>27</v>
      </c>
    </row>
    <row r="4620" spans="1:10" x14ac:dyDescent="0.3">
      <c r="A4620" s="10">
        <v>230311</v>
      </c>
      <c r="B4620" s="20">
        <v>45253</v>
      </c>
      <c r="C4620" s="10" t="s">
        <v>782</v>
      </c>
      <c r="D4620" s="21">
        <v>5000</v>
      </c>
      <c r="E4620" s="10" t="s">
        <v>10</v>
      </c>
      <c r="F4620" s="10" t="s">
        <v>2309</v>
      </c>
      <c r="G4620" s="10" t="s">
        <v>12</v>
      </c>
      <c r="H4620" t="s">
        <v>17</v>
      </c>
      <c r="I4620" s="10" t="s">
        <v>14</v>
      </c>
      <c r="J4620" s="10" t="s">
        <v>771</v>
      </c>
    </row>
    <row r="4621" spans="1:10" x14ac:dyDescent="0.3">
      <c r="A4621" s="10">
        <v>230310</v>
      </c>
      <c r="B4621" s="20">
        <v>45253</v>
      </c>
      <c r="C4621" s="10" t="s">
        <v>782</v>
      </c>
      <c r="D4621" s="21">
        <v>5000</v>
      </c>
      <c r="E4621" s="10" t="s">
        <v>10</v>
      </c>
      <c r="F4621" s="10" t="s">
        <v>2309</v>
      </c>
      <c r="G4621" s="10" t="s">
        <v>12</v>
      </c>
      <c r="H4621" t="s">
        <v>17</v>
      </c>
      <c r="I4621" s="10" t="s">
        <v>14</v>
      </c>
      <c r="J4621" s="10" t="s">
        <v>82</v>
      </c>
    </row>
    <row r="4622" spans="1:10" x14ac:dyDescent="0.3">
      <c r="A4622" s="10">
        <v>230341</v>
      </c>
      <c r="B4622" s="20">
        <v>45253</v>
      </c>
      <c r="C4622" s="10" t="s">
        <v>166</v>
      </c>
      <c r="D4622" s="21">
        <v>3000</v>
      </c>
      <c r="E4622" s="10" t="s">
        <v>10</v>
      </c>
      <c r="F4622" s="10" t="s">
        <v>2307</v>
      </c>
      <c r="G4622" s="10" t="s">
        <v>12</v>
      </c>
      <c r="H4622" t="s">
        <v>17</v>
      </c>
      <c r="I4622" s="10" t="s">
        <v>14</v>
      </c>
      <c r="J4622" s="10" t="s">
        <v>101</v>
      </c>
    </row>
    <row r="4623" spans="1:10" x14ac:dyDescent="0.3">
      <c r="A4623" s="10">
        <v>230312</v>
      </c>
      <c r="B4623" s="20">
        <v>45253</v>
      </c>
      <c r="C4623" s="10" t="s">
        <v>782</v>
      </c>
      <c r="D4623" s="21">
        <v>25000</v>
      </c>
      <c r="E4623" s="10" t="s">
        <v>48</v>
      </c>
      <c r="F4623" s="10" t="s">
        <v>2309</v>
      </c>
      <c r="G4623" s="10" t="s">
        <v>12</v>
      </c>
      <c r="H4623" t="s">
        <v>17</v>
      </c>
      <c r="I4623" s="10" t="s">
        <v>14</v>
      </c>
      <c r="J4623" s="10" t="s">
        <v>409</v>
      </c>
    </row>
    <row r="4624" spans="1:10" x14ac:dyDescent="0.3">
      <c r="A4624" s="10">
        <v>230318</v>
      </c>
      <c r="B4624" s="20">
        <v>45253</v>
      </c>
      <c r="C4624" s="10" t="s">
        <v>1381</v>
      </c>
      <c r="D4624" s="21">
        <v>5000</v>
      </c>
      <c r="E4624" s="10" t="s">
        <v>48</v>
      </c>
      <c r="F4624" s="10" t="s">
        <v>2309</v>
      </c>
      <c r="G4624" s="10" t="s">
        <v>12</v>
      </c>
      <c r="H4624" t="s">
        <v>17</v>
      </c>
      <c r="I4624" s="10" t="s">
        <v>14</v>
      </c>
      <c r="J4624" s="10" t="s">
        <v>27</v>
      </c>
    </row>
    <row r="4625" spans="1:10" x14ac:dyDescent="0.3">
      <c r="A4625" s="10">
        <v>230304</v>
      </c>
      <c r="B4625" s="20">
        <v>45253</v>
      </c>
      <c r="C4625" s="10" t="s">
        <v>731</v>
      </c>
      <c r="D4625" s="21">
        <v>20000</v>
      </c>
      <c r="E4625" s="10" t="s">
        <v>48</v>
      </c>
      <c r="F4625" s="10" t="s">
        <v>2309</v>
      </c>
      <c r="G4625" s="10" t="s">
        <v>12</v>
      </c>
      <c r="H4625" t="s">
        <v>13</v>
      </c>
      <c r="I4625" s="10" t="s">
        <v>14</v>
      </c>
      <c r="J4625" s="10" t="s">
        <v>84</v>
      </c>
    </row>
    <row r="4626" spans="1:10" x14ac:dyDescent="0.3">
      <c r="A4626" s="10">
        <v>230319</v>
      </c>
      <c r="B4626" s="20">
        <v>45253</v>
      </c>
      <c r="C4626" s="10" t="s">
        <v>1645</v>
      </c>
      <c r="D4626" s="21">
        <v>2000</v>
      </c>
      <c r="E4626" s="10" t="s">
        <v>10</v>
      </c>
      <c r="F4626" s="10" t="s">
        <v>2329</v>
      </c>
      <c r="G4626" s="10" t="s">
        <v>12</v>
      </c>
      <c r="H4626" t="s">
        <v>17</v>
      </c>
      <c r="I4626" s="10" t="s">
        <v>14</v>
      </c>
      <c r="J4626" s="10" t="s">
        <v>1624</v>
      </c>
    </row>
    <row r="4627" spans="1:10" x14ac:dyDescent="0.3">
      <c r="A4627" s="10">
        <v>230301</v>
      </c>
      <c r="B4627" s="20">
        <v>45253</v>
      </c>
      <c r="C4627" s="10" t="s">
        <v>1275</v>
      </c>
      <c r="D4627" s="21">
        <v>1000</v>
      </c>
      <c r="E4627" s="10" t="s">
        <v>10</v>
      </c>
      <c r="F4627" s="10" t="s">
        <v>2311</v>
      </c>
      <c r="G4627" s="10" t="s">
        <v>88</v>
      </c>
      <c r="H4627" t="s">
        <v>17</v>
      </c>
      <c r="I4627" s="10" t="s">
        <v>14</v>
      </c>
      <c r="J4627" s="10" t="s">
        <v>209</v>
      </c>
    </row>
    <row r="4628" spans="1:10" x14ac:dyDescent="0.3">
      <c r="A4628" s="10">
        <v>230309</v>
      </c>
      <c r="B4628" s="20">
        <v>45253</v>
      </c>
      <c r="C4628" s="10" t="s">
        <v>1586</v>
      </c>
      <c r="D4628" s="21">
        <v>2000</v>
      </c>
      <c r="E4628" s="10" t="s">
        <v>10</v>
      </c>
      <c r="F4628" s="10" t="s">
        <v>2318</v>
      </c>
      <c r="G4628" s="10" t="s">
        <v>12</v>
      </c>
      <c r="H4628" t="s">
        <v>17</v>
      </c>
      <c r="I4628" s="10" t="s">
        <v>14</v>
      </c>
      <c r="J4628" s="10" t="s">
        <v>246</v>
      </c>
    </row>
    <row r="4629" spans="1:10" x14ac:dyDescent="0.3">
      <c r="A4629" s="10">
        <v>230307</v>
      </c>
      <c r="B4629" s="20">
        <v>45253</v>
      </c>
      <c r="C4629" s="10" t="s">
        <v>358</v>
      </c>
      <c r="D4629" s="21">
        <v>30000</v>
      </c>
      <c r="E4629" s="10" t="s">
        <v>48</v>
      </c>
      <c r="F4629" s="10" t="s">
        <v>2318</v>
      </c>
      <c r="G4629" s="10" t="s">
        <v>12</v>
      </c>
      <c r="H4629" t="s">
        <v>13</v>
      </c>
      <c r="I4629" s="10" t="s">
        <v>14</v>
      </c>
      <c r="J4629" s="10" t="s">
        <v>246</v>
      </c>
    </row>
    <row r="4630" spans="1:10" x14ac:dyDescent="0.3">
      <c r="A4630" s="10">
        <v>230308</v>
      </c>
      <c r="B4630" s="20">
        <v>45253</v>
      </c>
      <c r="C4630" s="10" t="s">
        <v>1585</v>
      </c>
      <c r="D4630" s="21">
        <v>2000</v>
      </c>
      <c r="E4630" s="10" t="s">
        <v>10</v>
      </c>
      <c r="F4630" s="10" t="s">
        <v>2318</v>
      </c>
      <c r="G4630" s="10" t="s">
        <v>12</v>
      </c>
      <c r="H4630" t="s">
        <v>17</v>
      </c>
      <c r="I4630" s="10" t="s">
        <v>14</v>
      </c>
      <c r="J4630" s="10" t="s">
        <v>177</v>
      </c>
    </row>
    <row r="4631" spans="1:10" x14ac:dyDescent="0.3">
      <c r="A4631" s="10">
        <v>230305</v>
      </c>
      <c r="B4631" s="20">
        <v>45253</v>
      </c>
      <c r="C4631" s="10" t="s">
        <v>1329</v>
      </c>
      <c r="D4631" s="21">
        <v>5000</v>
      </c>
      <c r="E4631" s="10" t="s">
        <v>10</v>
      </c>
      <c r="F4631" s="10" t="s">
        <v>2309</v>
      </c>
      <c r="G4631" s="10" t="s">
        <v>12</v>
      </c>
      <c r="H4631" t="s">
        <v>17</v>
      </c>
      <c r="I4631" s="10" t="s">
        <v>14</v>
      </c>
      <c r="J4631" s="10" t="s">
        <v>27</v>
      </c>
    </row>
    <row r="4632" spans="1:10" x14ac:dyDescent="0.3">
      <c r="A4632" s="10">
        <v>230303</v>
      </c>
      <c r="B4632" s="20">
        <v>45253</v>
      </c>
      <c r="C4632" s="10" t="s">
        <v>1217</v>
      </c>
      <c r="D4632" s="21">
        <v>3500</v>
      </c>
      <c r="E4632" s="10" t="s">
        <v>10</v>
      </c>
      <c r="F4632" s="10" t="s">
        <v>2311</v>
      </c>
      <c r="G4632" s="10" t="s">
        <v>12</v>
      </c>
      <c r="H4632" t="s">
        <v>13</v>
      </c>
      <c r="I4632" s="10" t="s">
        <v>14</v>
      </c>
      <c r="J4632" s="10" t="s">
        <v>503</v>
      </c>
    </row>
    <row r="4633" spans="1:10" x14ac:dyDescent="0.3">
      <c r="A4633" s="10">
        <v>230317</v>
      </c>
      <c r="B4633" s="20">
        <v>45253</v>
      </c>
      <c r="C4633" s="10" t="s">
        <v>1647</v>
      </c>
      <c r="D4633" s="21">
        <v>50000</v>
      </c>
      <c r="E4633" s="10" t="s">
        <v>48</v>
      </c>
      <c r="F4633" s="10" t="s">
        <v>2311</v>
      </c>
      <c r="G4633" s="10" t="s">
        <v>88</v>
      </c>
      <c r="H4633" t="s">
        <v>17</v>
      </c>
      <c r="I4633" s="10" t="s">
        <v>14</v>
      </c>
      <c r="J4633" s="10" t="s">
        <v>473</v>
      </c>
    </row>
    <row r="4634" spans="1:10" x14ac:dyDescent="0.3">
      <c r="A4634" s="10">
        <v>230316</v>
      </c>
      <c r="B4634" s="20">
        <v>45253</v>
      </c>
      <c r="C4634" s="10" t="s">
        <v>1647</v>
      </c>
      <c r="D4634" s="21">
        <v>50000</v>
      </c>
      <c r="E4634" s="10" t="s">
        <v>48</v>
      </c>
      <c r="F4634" s="10" t="s">
        <v>2311</v>
      </c>
      <c r="G4634" s="10" t="s">
        <v>88</v>
      </c>
      <c r="H4634" t="s">
        <v>17</v>
      </c>
      <c r="I4634" s="10" t="s">
        <v>14</v>
      </c>
      <c r="J4634" s="10" t="s">
        <v>209</v>
      </c>
    </row>
    <row r="4635" spans="1:10" x14ac:dyDescent="0.3">
      <c r="A4635" s="10">
        <v>230302</v>
      </c>
      <c r="B4635" s="20">
        <v>45253</v>
      </c>
      <c r="C4635" s="10" t="s">
        <v>1275</v>
      </c>
      <c r="D4635" s="21">
        <v>1000</v>
      </c>
      <c r="E4635" s="10" t="s">
        <v>10</v>
      </c>
      <c r="F4635" s="10" t="s">
        <v>2311</v>
      </c>
      <c r="G4635" s="10" t="s">
        <v>88</v>
      </c>
      <c r="H4635" t="s">
        <v>17</v>
      </c>
      <c r="I4635" s="10" t="s">
        <v>14</v>
      </c>
      <c r="J4635" s="10" t="s">
        <v>473</v>
      </c>
    </row>
    <row r="4636" spans="1:10" x14ac:dyDescent="0.3">
      <c r="A4636" s="10">
        <v>230320</v>
      </c>
      <c r="B4636" s="20">
        <v>45254</v>
      </c>
      <c r="C4636" s="10" t="s">
        <v>1442</v>
      </c>
      <c r="D4636" s="21">
        <v>30000</v>
      </c>
      <c r="E4636" s="10" t="s">
        <v>48</v>
      </c>
      <c r="F4636" s="10" t="s">
        <v>2317</v>
      </c>
      <c r="G4636" s="10" t="s">
        <v>12</v>
      </c>
      <c r="H4636" t="s">
        <v>17</v>
      </c>
      <c r="I4636" s="10" t="s">
        <v>14</v>
      </c>
      <c r="J4636" s="10" t="s">
        <v>1738</v>
      </c>
    </row>
    <row r="4637" spans="1:10" x14ac:dyDescent="0.3">
      <c r="A4637" s="10">
        <v>230323</v>
      </c>
      <c r="B4637" s="20">
        <v>45254</v>
      </c>
      <c r="C4637" s="10" t="s">
        <v>1284</v>
      </c>
      <c r="D4637" s="21">
        <v>5000</v>
      </c>
      <c r="E4637" s="10" t="s">
        <v>10</v>
      </c>
      <c r="F4637" s="10" t="s">
        <v>2311</v>
      </c>
      <c r="G4637" s="10" t="s">
        <v>12</v>
      </c>
      <c r="H4637" t="s">
        <v>17</v>
      </c>
      <c r="I4637" s="10" t="s">
        <v>14</v>
      </c>
      <c r="J4637" s="10" t="s">
        <v>473</v>
      </c>
    </row>
    <row r="4638" spans="1:10" x14ac:dyDescent="0.3">
      <c r="A4638" s="10">
        <v>230322</v>
      </c>
      <c r="B4638" s="20">
        <v>45254</v>
      </c>
      <c r="C4638" s="10" t="s">
        <v>873</v>
      </c>
      <c r="D4638" s="21">
        <v>2500</v>
      </c>
      <c r="E4638" s="10" t="s">
        <v>10</v>
      </c>
      <c r="F4638" s="10" t="s">
        <v>2317</v>
      </c>
      <c r="G4638" s="10" t="s">
        <v>12</v>
      </c>
      <c r="H4638" t="s">
        <v>17</v>
      </c>
      <c r="I4638" s="10" t="s">
        <v>14</v>
      </c>
      <c r="J4638" s="10" t="s">
        <v>1743</v>
      </c>
    </row>
    <row r="4639" spans="1:10" x14ac:dyDescent="0.3">
      <c r="A4639" s="10">
        <v>230324</v>
      </c>
      <c r="B4639" s="20">
        <v>45254</v>
      </c>
      <c r="C4639" s="10" t="s">
        <v>1284</v>
      </c>
      <c r="D4639" s="21">
        <v>5000</v>
      </c>
      <c r="E4639" s="10" t="s">
        <v>10</v>
      </c>
      <c r="F4639" s="10" t="s">
        <v>2311</v>
      </c>
      <c r="G4639" s="10" t="s">
        <v>12</v>
      </c>
      <c r="H4639" t="s">
        <v>17</v>
      </c>
      <c r="I4639" s="10" t="s">
        <v>14</v>
      </c>
      <c r="J4639" s="10" t="s">
        <v>503</v>
      </c>
    </row>
    <row r="4640" spans="1:10" x14ac:dyDescent="0.3">
      <c r="A4640" s="10">
        <v>230330</v>
      </c>
      <c r="B4640" s="20">
        <v>45254</v>
      </c>
      <c r="C4640" s="10" t="s">
        <v>1741</v>
      </c>
      <c r="D4640" s="21">
        <v>10000</v>
      </c>
      <c r="E4640" s="10" t="s">
        <v>48</v>
      </c>
      <c r="F4640" s="10" t="s">
        <v>2317</v>
      </c>
      <c r="G4640" s="10" t="s">
        <v>88</v>
      </c>
      <c r="H4640" t="s">
        <v>17</v>
      </c>
      <c r="I4640" s="10" t="s">
        <v>14</v>
      </c>
      <c r="J4640" s="10" t="s">
        <v>1742</v>
      </c>
    </row>
    <row r="4641" spans="1:10" x14ac:dyDescent="0.3">
      <c r="A4641" s="10">
        <v>230321</v>
      </c>
      <c r="B4641" s="20">
        <v>45254</v>
      </c>
      <c r="C4641" s="10" t="s">
        <v>1739</v>
      </c>
      <c r="D4641" s="21">
        <v>50000</v>
      </c>
      <c r="E4641" s="10" t="s">
        <v>48</v>
      </c>
      <c r="F4641" s="10" t="s">
        <v>2317</v>
      </c>
      <c r="G4641" s="10" t="s">
        <v>12</v>
      </c>
      <c r="H4641" t="s">
        <v>13</v>
      </c>
      <c r="I4641" s="10" t="s">
        <v>14</v>
      </c>
      <c r="J4641" s="10" t="s">
        <v>1740</v>
      </c>
    </row>
    <row r="4642" spans="1:10" x14ac:dyDescent="0.3">
      <c r="A4642" s="10">
        <v>230335</v>
      </c>
      <c r="B4642" s="20">
        <v>45254</v>
      </c>
      <c r="C4642" s="10" t="s">
        <v>179</v>
      </c>
      <c r="D4642" s="21">
        <v>3000</v>
      </c>
      <c r="E4642" s="10" t="s">
        <v>10</v>
      </c>
      <c r="F4642" s="10" t="s">
        <v>2307</v>
      </c>
      <c r="G4642" s="10" t="s">
        <v>12</v>
      </c>
      <c r="H4642" t="s">
        <v>17</v>
      </c>
      <c r="I4642" s="10" t="s">
        <v>14</v>
      </c>
      <c r="J4642" s="10" t="s">
        <v>1015</v>
      </c>
    </row>
    <row r="4643" spans="1:10" x14ac:dyDescent="0.3">
      <c r="A4643" s="10">
        <v>230334</v>
      </c>
      <c r="B4643" s="20">
        <v>45254</v>
      </c>
      <c r="C4643" s="10" t="s">
        <v>965</v>
      </c>
      <c r="D4643" s="21">
        <v>5000</v>
      </c>
      <c r="E4643" s="10" t="s">
        <v>10</v>
      </c>
      <c r="F4643" s="10" t="s">
        <v>2307</v>
      </c>
      <c r="G4643" s="10" t="s">
        <v>12</v>
      </c>
      <c r="H4643" t="s">
        <v>17</v>
      </c>
      <c r="I4643" s="10" t="s">
        <v>14</v>
      </c>
      <c r="J4643" s="10" t="s">
        <v>1579</v>
      </c>
    </row>
    <row r="4644" spans="1:10" x14ac:dyDescent="0.3">
      <c r="A4644" s="10">
        <v>230326</v>
      </c>
      <c r="B4644" s="20">
        <v>45254</v>
      </c>
      <c r="C4644" s="10" t="s">
        <v>1580</v>
      </c>
      <c r="D4644" s="21">
        <v>3000</v>
      </c>
      <c r="E4644" s="10" t="s">
        <v>10</v>
      </c>
      <c r="F4644" s="10" t="s">
        <v>2307</v>
      </c>
      <c r="G4644" s="10" t="s">
        <v>88</v>
      </c>
      <c r="H4644" t="s">
        <v>17</v>
      </c>
      <c r="I4644" s="10" t="s">
        <v>14</v>
      </c>
      <c r="J4644" s="10" t="s">
        <v>1015</v>
      </c>
    </row>
    <row r="4645" spans="1:10" x14ac:dyDescent="0.3">
      <c r="A4645" s="10">
        <v>230325</v>
      </c>
      <c r="B4645" s="20">
        <v>45254</v>
      </c>
      <c r="C4645" s="10" t="s">
        <v>1580</v>
      </c>
      <c r="D4645" s="21">
        <v>3000</v>
      </c>
      <c r="E4645" s="10" t="s">
        <v>10</v>
      </c>
      <c r="F4645" s="10" t="s">
        <v>2307</v>
      </c>
      <c r="G4645" s="10" t="s">
        <v>88</v>
      </c>
      <c r="H4645" t="s">
        <v>17</v>
      </c>
      <c r="I4645" s="10" t="s">
        <v>14</v>
      </c>
      <c r="J4645" s="10" t="s">
        <v>101</v>
      </c>
    </row>
    <row r="4646" spans="1:10" x14ac:dyDescent="0.3">
      <c r="A4646" s="10">
        <v>230329</v>
      </c>
      <c r="B4646" s="20">
        <v>45254</v>
      </c>
      <c r="C4646" s="10" t="s">
        <v>1584</v>
      </c>
      <c r="D4646" s="21">
        <v>2000</v>
      </c>
      <c r="E4646" s="10" t="s">
        <v>10</v>
      </c>
      <c r="F4646" s="10" t="s">
        <v>2318</v>
      </c>
      <c r="G4646" s="10" t="s">
        <v>12</v>
      </c>
      <c r="H4646" t="s">
        <v>17</v>
      </c>
      <c r="I4646" s="10" t="s">
        <v>14</v>
      </c>
      <c r="J4646" s="10" t="s">
        <v>85</v>
      </c>
    </row>
    <row r="4647" spans="1:10" x14ac:dyDescent="0.3">
      <c r="A4647" s="10">
        <v>230328</v>
      </c>
      <c r="B4647" s="20">
        <v>45254</v>
      </c>
      <c r="C4647" s="10" t="s">
        <v>1583</v>
      </c>
      <c r="D4647" s="21">
        <v>2000</v>
      </c>
      <c r="E4647" s="10" t="s">
        <v>10</v>
      </c>
      <c r="F4647" s="10" t="s">
        <v>2318</v>
      </c>
      <c r="G4647" s="10" t="s">
        <v>12</v>
      </c>
      <c r="H4647" t="s">
        <v>17</v>
      </c>
      <c r="I4647" s="10" t="s">
        <v>14</v>
      </c>
      <c r="J4647" s="10" t="s">
        <v>246</v>
      </c>
    </row>
    <row r="4648" spans="1:10" x14ac:dyDescent="0.3">
      <c r="A4648" s="10">
        <v>230327</v>
      </c>
      <c r="B4648" s="20">
        <v>45254</v>
      </c>
      <c r="C4648" s="10" t="s">
        <v>1580</v>
      </c>
      <c r="D4648" s="21">
        <v>4000</v>
      </c>
      <c r="E4648" s="10" t="s">
        <v>10</v>
      </c>
      <c r="F4648" s="10" t="s">
        <v>2307</v>
      </c>
      <c r="G4648" s="10" t="s">
        <v>88</v>
      </c>
      <c r="H4648" t="s">
        <v>17</v>
      </c>
      <c r="I4648" s="10" t="s">
        <v>14</v>
      </c>
      <c r="J4648" s="10" t="s">
        <v>27</v>
      </c>
    </row>
    <row r="4649" spans="1:10" x14ac:dyDescent="0.3">
      <c r="A4649" s="10">
        <v>230342</v>
      </c>
      <c r="B4649" s="20">
        <v>45257</v>
      </c>
      <c r="C4649" s="10" t="s">
        <v>1515</v>
      </c>
      <c r="D4649" s="21">
        <v>5000</v>
      </c>
      <c r="E4649" s="10" t="s">
        <v>10</v>
      </c>
      <c r="F4649" s="10" t="s">
        <v>2308</v>
      </c>
      <c r="G4649" s="10" t="s">
        <v>12</v>
      </c>
      <c r="H4649" t="s">
        <v>17</v>
      </c>
      <c r="I4649" s="10" t="s">
        <v>14</v>
      </c>
      <c r="J4649" s="10" t="s">
        <v>876</v>
      </c>
    </row>
    <row r="4650" spans="1:10" x14ac:dyDescent="0.3">
      <c r="A4650" s="10">
        <v>230332</v>
      </c>
      <c r="B4650" s="20">
        <v>45257</v>
      </c>
      <c r="C4650" s="10" t="s">
        <v>1737</v>
      </c>
      <c r="D4650" s="21">
        <v>5000</v>
      </c>
      <c r="E4650" s="10" t="s">
        <v>10</v>
      </c>
      <c r="F4650" s="10" t="s">
        <v>2309</v>
      </c>
      <c r="G4650" s="10" t="s">
        <v>88</v>
      </c>
      <c r="H4650" t="s">
        <v>17</v>
      </c>
      <c r="I4650" s="10" t="s">
        <v>14</v>
      </c>
      <c r="J4650" s="10" t="s">
        <v>1304</v>
      </c>
    </row>
    <row r="4651" spans="1:10" x14ac:dyDescent="0.3">
      <c r="A4651" s="10">
        <v>230333</v>
      </c>
      <c r="B4651" s="20">
        <v>45257</v>
      </c>
      <c r="C4651" s="10" t="s">
        <v>279</v>
      </c>
      <c r="D4651" s="21">
        <v>10000</v>
      </c>
      <c r="E4651" s="10" t="s">
        <v>10</v>
      </c>
      <c r="F4651" s="10" t="s">
        <v>2318</v>
      </c>
      <c r="G4651" s="10" t="s">
        <v>12</v>
      </c>
      <c r="H4651" t="s">
        <v>17</v>
      </c>
      <c r="I4651" s="10" t="s">
        <v>14</v>
      </c>
      <c r="J4651" s="10" t="s">
        <v>1074</v>
      </c>
    </row>
    <row r="4652" spans="1:10" x14ac:dyDescent="0.3">
      <c r="A4652" s="10">
        <v>230343</v>
      </c>
      <c r="B4652" s="20">
        <v>45257</v>
      </c>
      <c r="C4652" s="10" t="s">
        <v>1790</v>
      </c>
      <c r="D4652" s="21">
        <v>1000</v>
      </c>
      <c r="E4652" s="10" t="s">
        <v>10</v>
      </c>
      <c r="F4652" s="10" t="s">
        <v>2308</v>
      </c>
      <c r="G4652" s="10" t="s">
        <v>12</v>
      </c>
      <c r="H4652" t="s">
        <v>17</v>
      </c>
      <c r="I4652" s="10" t="s">
        <v>14</v>
      </c>
      <c r="J4652" s="10" t="s">
        <v>491</v>
      </c>
    </row>
    <row r="4653" spans="1:10" x14ac:dyDescent="0.3">
      <c r="A4653" s="10">
        <v>230338</v>
      </c>
      <c r="B4653" s="20">
        <v>45257</v>
      </c>
      <c r="C4653" s="10" t="s">
        <v>1581</v>
      </c>
      <c r="D4653" s="21">
        <v>4000</v>
      </c>
      <c r="E4653" s="10" t="s">
        <v>10</v>
      </c>
      <c r="F4653" s="10" t="s">
        <v>2307</v>
      </c>
      <c r="G4653" s="10" t="s">
        <v>88</v>
      </c>
      <c r="H4653" t="s">
        <v>17</v>
      </c>
      <c r="I4653" s="10" t="s">
        <v>14</v>
      </c>
      <c r="J4653" s="10" t="s">
        <v>174</v>
      </c>
    </row>
    <row r="4654" spans="1:10" x14ac:dyDescent="0.3">
      <c r="A4654" s="10">
        <v>230339</v>
      </c>
      <c r="B4654" s="20">
        <v>45257</v>
      </c>
      <c r="C4654" s="10" t="s">
        <v>1581</v>
      </c>
      <c r="D4654" s="21">
        <v>4000</v>
      </c>
      <c r="E4654" s="10" t="s">
        <v>10</v>
      </c>
      <c r="F4654" s="10" t="s">
        <v>2307</v>
      </c>
      <c r="G4654" s="10" t="s">
        <v>88</v>
      </c>
      <c r="H4654" t="s">
        <v>17</v>
      </c>
      <c r="I4654" s="10" t="s">
        <v>14</v>
      </c>
      <c r="J4654" s="10" t="s">
        <v>42</v>
      </c>
    </row>
    <row r="4655" spans="1:10" x14ac:dyDescent="0.3">
      <c r="A4655" s="10">
        <v>230337</v>
      </c>
      <c r="B4655" s="20">
        <v>45257</v>
      </c>
      <c r="C4655" s="10" t="s">
        <v>1646</v>
      </c>
      <c r="D4655" s="21">
        <v>5000</v>
      </c>
      <c r="E4655" s="10" t="s">
        <v>10</v>
      </c>
      <c r="F4655" s="10" t="s">
        <v>2329</v>
      </c>
      <c r="G4655" s="10" t="s">
        <v>88</v>
      </c>
      <c r="H4655" t="s">
        <v>17</v>
      </c>
      <c r="I4655" s="10" t="s">
        <v>14</v>
      </c>
      <c r="J4655" s="10" t="s">
        <v>432</v>
      </c>
    </row>
    <row r="4656" spans="1:10" x14ac:dyDescent="0.3">
      <c r="A4656" s="10">
        <v>230331</v>
      </c>
      <c r="B4656" s="20">
        <v>45257</v>
      </c>
      <c r="C4656" s="10" t="s">
        <v>1737</v>
      </c>
      <c r="D4656" s="21">
        <v>5000</v>
      </c>
      <c r="E4656" s="10" t="s">
        <v>10</v>
      </c>
      <c r="F4656" s="10" t="s">
        <v>2309</v>
      </c>
      <c r="G4656" s="10" t="s">
        <v>88</v>
      </c>
      <c r="H4656" t="s">
        <v>17</v>
      </c>
      <c r="I4656" s="10" t="s">
        <v>14</v>
      </c>
      <c r="J4656" s="10" t="s">
        <v>1694</v>
      </c>
    </row>
    <row r="4657" spans="1:10" x14ac:dyDescent="0.3">
      <c r="A4657" s="10">
        <v>230336</v>
      </c>
      <c r="B4657" s="20">
        <v>45257</v>
      </c>
      <c r="C4657" s="10" t="s">
        <v>1646</v>
      </c>
      <c r="D4657" s="21">
        <v>5000</v>
      </c>
      <c r="E4657" s="10" t="s">
        <v>10</v>
      </c>
      <c r="F4657" s="10" t="s">
        <v>2329</v>
      </c>
      <c r="G4657" s="10" t="s">
        <v>88</v>
      </c>
      <c r="H4657" t="s">
        <v>17</v>
      </c>
      <c r="I4657" s="10" t="s">
        <v>14</v>
      </c>
      <c r="J4657" s="10" t="s">
        <v>246</v>
      </c>
    </row>
    <row r="4658" spans="1:10" hidden="1" x14ac:dyDescent="0.3">
      <c r="B4658" s="1"/>
      <c r="C4658" t="s">
        <v>915</v>
      </c>
      <c r="D4658"/>
      <c r="I4658"/>
      <c r="J4658"/>
    </row>
    <row r="4659" spans="1:10" hidden="1" x14ac:dyDescent="0.3">
      <c r="B4659" s="1"/>
      <c r="C4659" t="s">
        <v>915</v>
      </c>
      <c r="D4659"/>
      <c r="I4659"/>
      <c r="J4659"/>
    </row>
    <row r="4660" spans="1:10" hidden="1" x14ac:dyDescent="0.3">
      <c r="B4660" s="1"/>
      <c r="C4660" t="s">
        <v>915</v>
      </c>
      <c r="D4660"/>
      <c r="I4660"/>
      <c r="J4660"/>
    </row>
    <row r="4661" spans="1:10" hidden="1" x14ac:dyDescent="0.3">
      <c r="B4661" s="1"/>
      <c r="D4661">
        <v>16683400</v>
      </c>
      <c r="I4661"/>
      <c r="J4661"/>
    </row>
    <row r="4662" spans="1:10" hidden="1" x14ac:dyDescent="0.3">
      <c r="B4662" s="1"/>
      <c r="D4662">
        <v>22225300</v>
      </c>
      <c r="I4662"/>
      <c r="J4662"/>
    </row>
    <row r="4663" spans="1:10" hidden="1" x14ac:dyDescent="0.3">
      <c r="B4663" s="1"/>
      <c r="D4663">
        <v>12700500</v>
      </c>
      <c r="I4663"/>
      <c r="J4663"/>
    </row>
    <row r="4664" spans="1:10" hidden="1" x14ac:dyDescent="0.3">
      <c r="B4664" s="1"/>
      <c r="C4664" t="s">
        <v>915</v>
      </c>
      <c r="D4664"/>
      <c r="I4664"/>
      <c r="J4664"/>
    </row>
    <row r="4665" spans="1:10" hidden="1" x14ac:dyDescent="0.3">
      <c r="B4665" s="1"/>
      <c r="D4665">
        <v>22472744</v>
      </c>
      <c r="I4665"/>
      <c r="J4665"/>
    </row>
  </sheetData>
  <conditionalFormatting sqref="O12:O18">
    <cfRule type="iconSet" priority="12">
      <iconSet iconSet="3Symbols">
        <cfvo type="percent" val="0"/>
        <cfvo type="percent" val="33"/>
        <cfvo type="percent" val="67"/>
      </iconSet>
    </cfRule>
  </conditionalFormatting>
  <conditionalFormatting sqref="P12:P18">
    <cfRule type="iconSet" priority="9">
      <iconSet iconSet="3Symbols">
        <cfvo type="percent" val="0"/>
        <cfvo type="percent" val="33"/>
        <cfvo type="percent" val="67"/>
      </iconSet>
    </cfRule>
  </conditionalFormatting>
  <conditionalFormatting sqref="Q12:Q18">
    <cfRule type="dataBar" priority="3">
      <dataBar>
        <cfvo type="min"/>
        <cfvo type="max"/>
        <color rgb="FFFFB628"/>
      </dataBar>
      <extLst>
        <ext xmlns:x14="http://schemas.microsoft.com/office/spreadsheetml/2009/9/main" uri="{B025F937-C7B1-47D3-B67F-A62EFF666E3E}">
          <x14:id>{FD8DF03B-0575-4924-A2D4-6792AD30D811}</x14:id>
        </ext>
      </extLst>
    </cfRule>
    <cfRule type="dataBar" priority="2">
      <dataBar>
        <cfvo type="min"/>
        <cfvo type="max"/>
        <color rgb="FF638EC6"/>
      </dataBar>
      <extLst>
        <ext xmlns:x14="http://schemas.microsoft.com/office/spreadsheetml/2009/9/main" uri="{B025F937-C7B1-47D3-B67F-A62EFF666E3E}">
          <x14:id>{0EE0B6E7-5A0F-4138-B857-42D521622EA3}</x14:id>
        </ext>
      </extLst>
    </cfRule>
    <cfRule type="dataBar" priority="1">
      <dataBar>
        <cfvo type="min"/>
        <cfvo type="max"/>
        <color theme="5"/>
      </dataBar>
      <extLst>
        <ext xmlns:x14="http://schemas.microsoft.com/office/spreadsheetml/2009/9/main" uri="{B025F937-C7B1-47D3-B67F-A62EFF666E3E}">
          <x14:id>{CC1BEECF-9FA8-45E4-AED7-162C6ACC91C2}</x14:id>
        </ext>
      </extLst>
    </cfRule>
  </conditionalFormatting>
  <pageMargins left="0.7" right="0.7" top="0.75" bottom="0.75" header="0.3" footer="0.3"/>
  <tableParts count="1">
    <tablePart r:id="rId1"/>
  </tableParts>
  <extLst>
    <ext xmlns:x14="http://schemas.microsoft.com/office/spreadsheetml/2009/9/main" uri="{78C0D931-6437-407d-A8EE-F0AAD7539E65}">
      <x14:conditionalFormattings>
        <x14:conditionalFormatting xmlns:xm="http://schemas.microsoft.com/office/excel/2006/main">
          <x14:cfRule type="dataBar" id="{FD8DF03B-0575-4924-A2D4-6792AD30D811}">
            <x14:dataBar minLength="0" maxLength="100" gradient="0">
              <x14:cfvo type="autoMin"/>
              <x14:cfvo type="autoMax"/>
              <x14:negativeFillColor rgb="FFFF0000"/>
              <x14:axisColor rgb="FF000000"/>
            </x14:dataBar>
          </x14:cfRule>
          <x14:cfRule type="dataBar" id="{0EE0B6E7-5A0F-4138-B857-42D521622EA3}">
            <x14:dataBar minLength="0" maxLength="100" gradient="0" direction="leftToRight">
              <x14:cfvo type="autoMin"/>
              <x14:cfvo type="autoMax"/>
              <x14:negativeFillColor rgb="FFFF0000"/>
              <x14:axisColor rgb="FF000000"/>
            </x14:dataBar>
          </x14:cfRule>
          <x14:cfRule type="dataBar" id="{CC1BEECF-9FA8-45E4-AED7-162C6ACC91C2}">
            <x14:dataBar minLength="0" maxLength="100" gradient="0" direction="rightToLeft">
              <x14:cfvo type="autoMin"/>
              <x14:cfvo type="autoMax"/>
              <x14:negativeFillColor rgb="FFFF0000"/>
              <x14:axisColor rgb="FF000000"/>
            </x14:dataBar>
          </x14:cfRule>
          <xm:sqref>Q12:Q18</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0E3FA5-1E26-4703-916F-4A1CC9543188}">
  <dimension ref="B6:S58"/>
  <sheetViews>
    <sheetView topLeftCell="A39" workbookViewId="0">
      <selection activeCell="Q48" sqref="Q48"/>
    </sheetView>
  </sheetViews>
  <sheetFormatPr defaultRowHeight="14.4" x14ac:dyDescent="0.3"/>
  <cols>
    <col min="2" max="2" width="6.109375" customWidth="1"/>
    <col min="3" max="3" width="15.88671875" bestFit="1" customWidth="1"/>
    <col min="4" max="4" width="22.109375" bestFit="1" customWidth="1"/>
    <col min="5" max="5" width="11.109375" bestFit="1" customWidth="1"/>
    <col min="6" max="6" width="12.5546875" bestFit="1" customWidth="1"/>
    <col min="7" max="7" width="22.109375" bestFit="1" customWidth="1"/>
    <col min="8" max="8" width="11.109375" bestFit="1" customWidth="1"/>
    <col min="9" max="9" width="16.33203125" bestFit="1" customWidth="1"/>
    <col min="10" max="10" width="15.88671875" bestFit="1" customWidth="1"/>
    <col min="11" max="11" width="4.77734375" bestFit="1" customWidth="1"/>
    <col min="12" max="13" width="4" bestFit="1" customWidth="1"/>
    <col min="14" max="14" width="4.33203125" bestFit="1" customWidth="1"/>
    <col min="15" max="15" width="4.109375" bestFit="1" customWidth="1"/>
    <col min="16" max="16" width="4" bestFit="1" customWidth="1"/>
    <col min="17" max="17" width="4.44140625" bestFit="1" customWidth="1"/>
    <col min="18" max="18" width="11.109375" bestFit="1" customWidth="1"/>
    <col min="19" max="19" width="7" bestFit="1" customWidth="1"/>
    <col min="20" max="26" width="8" bestFit="1" customWidth="1"/>
    <col min="27" max="28" width="7" bestFit="1" customWidth="1"/>
    <col min="29" max="29" width="26.88671875" bestFit="1" customWidth="1"/>
    <col min="30" max="30" width="15.88671875" bestFit="1" customWidth="1"/>
    <col min="31" max="264" width="10.33203125" bestFit="1" customWidth="1"/>
    <col min="265" max="265" width="11.109375" bestFit="1" customWidth="1"/>
    <col min="266" max="522" width="10.33203125" bestFit="1" customWidth="1"/>
    <col min="523" max="523" width="26.88671875" bestFit="1" customWidth="1"/>
    <col min="524" max="524" width="15.88671875" bestFit="1" customWidth="1"/>
    <col min="525" max="525" width="11.77734375" bestFit="1" customWidth="1"/>
    <col min="526" max="526" width="10.33203125" bestFit="1" customWidth="1"/>
    <col min="527" max="527" width="11.77734375" bestFit="1" customWidth="1"/>
    <col min="528" max="528" width="10.33203125" bestFit="1" customWidth="1"/>
    <col min="529" max="529" width="11.77734375" bestFit="1" customWidth="1"/>
    <col min="530" max="530" width="9.109375" bestFit="1" customWidth="1"/>
    <col min="531" max="532" width="11.109375" bestFit="1" customWidth="1"/>
    <col min="533" max="533" width="10.33203125" bestFit="1" customWidth="1"/>
    <col min="534" max="534" width="11.109375" bestFit="1" customWidth="1"/>
    <col min="535" max="535" width="10.33203125" bestFit="1" customWidth="1"/>
    <col min="536" max="536" width="11.109375" bestFit="1" customWidth="1"/>
    <col min="537" max="537" width="10.33203125" bestFit="1" customWidth="1"/>
    <col min="538" max="538" width="11.109375" bestFit="1" customWidth="1"/>
    <col min="539" max="539" width="10.33203125" bestFit="1" customWidth="1"/>
    <col min="540" max="540" width="11.109375" bestFit="1" customWidth="1"/>
    <col min="541" max="541" width="10.33203125" bestFit="1" customWidth="1"/>
    <col min="542" max="542" width="11.109375" bestFit="1" customWidth="1"/>
    <col min="543" max="543" width="10.33203125" bestFit="1" customWidth="1"/>
    <col min="544" max="544" width="11.109375" bestFit="1" customWidth="1"/>
    <col min="545" max="545" width="10.33203125" bestFit="1" customWidth="1"/>
    <col min="546" max="546" width="11.109375" bestFit="1" customWidth="1"/>
    <col min="547" max="547" width="10.33203125" bestFit="1" customWidth="1"/>
    <col min="548" max="548" width="11.109375" bestFit="1" customWidth="1"/>
    <col min="549" max="549" width="10.33203125" bestFit="1" customWidth="1"/>
    <col min="550" max="550" width="11.109375" bestFit="1" customWidth="1"/>
    <col min="551" max="551" width="10.33203125" bestFit="1" customWidth="1"/>
    <col min="552" max="552" width="11.109375" bestFit="1" customWidth="1"/>
    <col min="553" max="553" width="10.33203125" bestFit="1" customWidth="1"/>
    <col min="554" max="554" width="11.109375" bestFit="1" customWidth="1"/>
    <col min="555" max="555" width="10.33203125" bestFit="1" customWidth="1"/>
    <col min="556" max="556" width="11.109375" bestFit="1" customWidth="1"/>
    <col min="557" max="557" width="10.33203125" bestFit="1" customWidth="1"/>
    <col min="558" max="558" width="11.109375" bestFit="1" customWidth="1"/>
    <col min="559" max="559" width="10.33203125" bestFit="1" customWidth="1"/>
    <col min="560" max="560" width="11.109375" bestFit="1" customWidth="1"/>
    <col min="561" max="561" width="10.33203125" bestFit="1" customWidth="1"/>
    <col min="562" max="562" width="11.109375" bestFit="1" customWidth="1"/>
    <col min="563" max="563" width="10.33203125" bestFit="1" customWidth="1"/>
    <col min="564" max="564" width="11.109375" bestFit="1" customWidth="1"/>
    <col min="565" max="565" width="10.33203125" bestFit="1" customWidth="1"/>
    <col min="566" max="566" width="11.109375" bestFit="1" customWidth="1"/>
    <col min="567" max="567" width="10.33203125" bestFit="1" customWidth="1"/>
    <col min="568" max="568" width="11.109375" bestFit="1" customWidth="1"/>
    <col min="569" max="569" width="10.33203125" bestFit="1" customWidth="1"/>
    <col min="570" max="570" width="11.109375" bestFit="1" customWidth="1"/>
    <col min="571" max="571" width="10.33203125" bestFit="1" customWidth="1"/>
    <col min="572" max="572" width="11.109375" bestFit="1" customWidth="1"/>
    <col min="573" max="573" width="10.33203125" bestFit="1" customWidth="1"/>
    <col min="574" max="574" width="11.109375" bestFit="1" customWidth="1"/>
    <col min="575" max="575" width="10.33203125" bestFit="1" customWidth="1"/>
    <col min="576" max="576" width="11.109375" bestFit="1" customWidth="1"/>
    <col min="577" max="577" width="10.33203125" bestFit="1" customWidth="1"/>
    <col min="578" max="578" width="11.109375" bestFit="1" customWidth="1"/>
    <col min="579" max="579" width="10.33203125" bestFit="1" customWidth="1"/>
    <col min="580" max="580" width="11.109375" bestFit="1" customWidth="1"/>
    <col min="581" max="581" width="8.44140625" bestFit="1" customWidth="1"/>
    <col min="582" max="582" width="10.33203125" bestFit="1" customWidth="1"/>
    <col min="583" max="583" width="11.33203125" bestFit="1" customWidth="1"/>
    <col min="584" max="584" width="10.33203125" bestFit="1" customWidth="1"/>
    <col min="585" max="585" width="11.33203125" bestFit="1" customWidth="1"/>
    <col min="586" max="586" width="10.33203125" bestFit="1" customWidth="1"/>
    <col min="587" max="587" width="11.33203125" bestFit="1" customWidth="1"/>
    <col min="588" max="588" width="10.33203125" bestFit="1" customWidth="1"/>
    <col min="589" max="589" width="11.33203125" bestFit="1" customWidth="1"/>
    <col min="590" max="590" width="10.33203125" bestFit="1" customWidth="1"/>
    <col min="591" max="591" width="11.33203125" bestFit="1" customWidth="1"/>
    <col min="592" max="592" width="10.33203125" bestFit="1" customWidth="1"/>
    <col min="593" max="593" width="11.33203125" bestFit="1" customWidth="1"/>
    <col min="594" max="594" width="10.33203125" bestFit="1" customWidth="1"/>
    <col min="595" max="595" width="11.33203125" bestFit="1" customWidth="1"/>
    <col min="596" max="596" width="10.33203125" bestFit="1" customWidth="1"/>
    <col min="597" max="597" width="11.33203125" bestFit="1" customWidth="1"/>
    <col min="598" max="598" width="10.33203125" bestFit="1" customWidth="1"/>
    <col min="599" max="599" width="11.33203125" bestFit="1" customWidth="1"/>
    <col min="600" max="600" width="10.33203125" bestFit="1" customWidth="1"/>
    <col min="601" max="601" width="11.33203125" bestFit="1" customWidth="1"/>
    <col min="602" max="602" width="10.33203125" bestFit="1" customWidth="1"/>
    <col min="603" max="603" width="11.33203125" bestFit="1" customWidth="1"/>
    <col min="604" max="604" width="10.33203125" bestFit="1" customWidth="1"/>
    <col min="605" max="605" width="11.33203125" bestFit="1" customWidth="1"/>
    <col min="606" max="606" width="10.33203125" bestFit="1" customWidth="1"/>
    <col min="607" max="607" width="11.33203125" bestFit="1" customWidth="1"/>
    <col min="608" max="608" width="10.33203125" bestFit="1" customWidth="1"/>
    <col min="609" max="609" width="11.33203125" bestFit="1" customWidth="1"/>
    <col min="610" max="610" width="10.33203125" bestFit="1" customWidth="1"/>
    <col min="611" max="611" width="11.33203125" bestFit="1" customWidth="1"/>
    <col min="612" max="612" width="10.33203125" bestFit="1" customWidth="1"/>
    <col min="613" max="613" width="11.33203125" bestFit="1" customWidth="1"/>
    <col min="614" max="614" width="10.33203125" bestFit="1" customWidth="1"/>
    <col min="615" max="615" width="11.33203125" bestFit="1" customWidth="1"/>
    <col min="616" max="616" width="10.33203125" bestFit="1" customWidth="1"/>
    <col min="617" max="617" width="11.33203125" bestFit="1" customWidth="1"/>
    <col min="618" max="618" width="10.33203125" bestFit="1" customWidth="1"/>
    <col min="619" max="619" width="11.33203125" bestFit="1" customWidth="1"/>
    <col min="620" max="620" width="10.33203125" bestFit="1" customWidth="1"/>
    <col min="621" max="621" width="11.33203125" bestFit="1" customWidth="1"/>
    <col min="622" max="622" width="10.33203125" bestFit="1" customWidth="1"/>
    <col min="623" max="623" width="11.33203125" bestFit="1" customWidth="1"/>
    <col min="624" max="624" width="8.6640625" bestFit="1" customWidth="1"/>
    <col min="625" max="625" width="10.33203125" bestFit="1" customWidth="1"/>
    <col min="626" max="626" width="11.77734375" bestFit="1" customWidth="1"/>
    <col min="627" max="627" width="10.33203125" bestFit="1" customWidth="1"/>
    <col min="628" max="628" width="11.77734375" bestFit="1" customWidth="1"/>
    <col min="629" max="629" width="10.33203125" bestFit="1" customWidth="1"/>
    <col min="630" max="630" width="11.77734375" bestFit="1" customWidth="1"/>
    <col min="631" max="631" width="10.33203125" bestFit="1" customWidth="1"/>
    <col min="632" max="632" width="11.77734375" bestFit="1" customWidth="1"/>
    <col min="633" max="633" width="10.33203125" bestFit="1" customWidth="1"/>
    <col min="634" max="634" width="11.77734375" bestFit="1" customWidth="1"/>
    <col min="635" max="635" width="10.33203125" bestFit="1" customWidth="1"/>
    <col min="636" max="636" width="11.77734375" bestFit="1" customWidth="1"/>
    <col min="637" max="637" width="10.33203125" bestFit="1" customWidth="1"/>
    <col min="638" max="638" width="11.77734375" bestFit="1" customWidth="1"/>
    <col min="639" max="639" width="10.33203125" bestFit="1" customWidth="1"/>
    <col min="640" max="640" width="11.77734375" bestFit="1" customWidth="1"/>
    <col min="641" max="641" width="10.33203125" bestFit="1" customWidth="1"/>
    <col min="642" max="642" width="11.77734375" bestFit="1" customWidth="1"/>
    <col min="643" max="643" width="10.33203125" bestFit="1" customWidth="1"/>
    <col min="644" max="644" width="11.77734375" bestFit="1" customWidth="1"/>
    <col min="645" max="645" width="10.33203125" bestFit="1" customWidth="1"/>
    <col min="646" max="646" width="11.77734375" bestFit="1" customWidth="1"/>
    <col min="647" max="647" width="10.33203125" bestFit="1" customWidth="1"/>
    <col min="648" max="648" width="11.77734375" bestFit="1" customWidth="1"/>
    <col min="649" max="649" width="10.33203125" bestFit="1" customWidth="1"/>
    <col min="650" max="650" width="11.77734375" bestFit="1" customWidth="1"/>
    <col min="651" max="651" width="10.33203125" bestFit="1" customWidth="1"/>
    <col min="652" max="652" width="11.77734375" bestFit="1" customWidth="1"/>
    <col min="653" max="653" width="10.33203125" bestFit="1" customWidth="1"/>
    <col min="654" max="654" width="11.77734375" bestFit="1" customWidth="1"/>
    <col min="655" max="655" width="10.33203125" bestFit="1" customWidth="1"/>
    <col min="656" max="656" width="11.77734375" bestFit="1" customWidth="1"/>
    <col min="657" max="657" width="10.33203125" bestFit="1" customWidth="1"/>
    <col min="658" max="658" width="11.77734375" bestFit="1" customWidth="1"/>
    <col min="659" max="659" width="10.33203125" bestFit="1" customWidth="1"/>
    <col min="660" max="660" width="11.77734375" bestFit="1" customWidth="1"/>
    <col min="661" max="661" width="10.33203125" bestFit="1" customWidth="1"/>
    <col min="662" max="662" width="11.77734375" bestFit="1" customWidth="1"/>
    <col min="663" max="663" width="10.33203125" bestFit="1" customWidth="1"/>
    <col min="664" max="664" width="11.77734375" bestFit="1" customWidth="1"/>
    <col min="665" max="665" width="10.33203125" bestFit="1" customWidth="1"/>
    <col min="666" max="666" width="11.77734375" bestFit="1" customWidth="1"/>
    <col min="667" max="667" width="10.33203125" bestFit="1" customWidth="1"/>
    <col min="668" max="668" width="11.77734375" bestFit="1" customWidth="1"/>
    <col min="669" max="669" width="10.33203125" bestFit="1" customWidth="1"/>
    <col min="670" max="670" width="11.77734375" bestFit="1" customWidth="1"/>
    <col min="671" max="671" width="10.33203125" bestFit="1" customWidth="1"/>
    <col min="672" max="672" width="11.77734375" bestFit="1" customWidth="1"/>
    <col min="673" max="673" width="10.33203125" bestFit="1" customWidth="1"/>
    <col min="674" max="674" width="11.77734375" bestFit="1" customWidth="1"/>
    <col min="675" max="675" width="9.109375" bestFit="1" customWidth="1"/>
    <col min="676" max="676" width="10.33203125" bestFit="1" customWidth="1"/>
    <col min="677" max="677" width="11.33203125" bestFit="1" customWidth="1"/>
    <col min="678" max="678" width="10.33203125" bestFit="1" customWidth="1"/>
    <col min="679" max="679" width="11.33203125" bestFit="1" customWidth="1"/>
    <col min="680" max="680" width="10.33203125" bestFit="1" customWidth="1"/>
    <col min="681" max="681" width="11.33203125" bestFit="1" customWidth="1"/>
    <col min="682" max="682" width="10.33203125" bestFit="1" customWidth="1"/>
    <col min="683" max="683" width="11.33203125" bestFit="1" customWidth="1"/>
    <col min="684" max="684" width="10.33203125" bestFit="1" customWidth="1"/>
    <col min="685" max="685" width="11.33203125" bestFit="1" customWidth="1"/>
    <col min="686" max="686" width="10.33203125" bestFit="1" customWidth="1"/>
    <col min="687" max="687" width="11.33203125" bestFit="1" customWidth="1"/>
    <col min="688" max="688" width="10.33203125" bestFit="1" customWidth="1"/>
    <col min="689" max="689" width="11.33203125" bestFit="1" customWidth="1"/>
    <col min="690" max="690" width="10.33203125" bestFit="1" customWidth="1"/>
    <col min="691" max="691" width="11.33203125" bestFit="1" customWidth="1"/>
    <col min="692" max="692" width="10.33203125" bestFit="1" customWidth="1"/>
    <col min="693" max="693" width="11.33203125" bestFit="1" customWidth="1"/>
    <col min="694" max="694" width="10.33203125" bestFit="1" customWidth="1"/>
    <col min="695" max="695" width="11.33203125" bestFit="1" customWidth="1"/>
    <col min="696" max="696" width="10.33203125" bestFit="1" customWidth="1"/>
    <col min="697" max="697" width="11.33203125" bestFit="1" customWidth="1"/>
    <col min="698" max="698" width="10.33203125" bestFit="1" customWidth="1"/>
    <col min="699" max="699" width="11.33203125" bestFit="1" customWidth="1"/>
    <col min="700" max="700" width="10.33203125" bestFit="1" customWidth="1"/>
    <col min="701" max="701" width="11.33203125" bestFit="1" customWidth="1"/>
    <col min="702" max="702" width="10.33203125" bestFit="1" customWidth="1"/>
    <col min="703" max="703" width="11.33203125" bestFit="1" customWidth="1"/>
    <col min="704" max="704" width="10.33203125" bestFit="1" customWidth="1"/>
    <col min="705" max="705" width="11.33203125" bestFit="1" customWidth="1"/>
    <col min="706" max="706" width="10.33203125" bestFit="1" customWidth="1"/>
    <col min="707" max="707" width="11.33203125" bestFit="1" customWidth="1"/>
    <col min="708" max="708" width="10.33203125" bestFit="1" customWidth="1"/>
    <col min="709" max="709" width="11.33203125" bestFit="1" customWidth="1"/>
    <col min="710" max="710" width="10.33203125" bestFit="1" customWidth="1"/>
    <col min="711" max="711" width="11.33203125" bestFit="1" customWidth="1"/>
    <col min="712" max="712" width="10.33203125" bestFit="1" customWidth="1"/>
    <col min="713" max="713" width="11.33203125" bestFit="1" customWidth="1"/>
    <col min="714" max="714" width="10.33203125" bestFit="1" customWidth="1"/>
    <col min="715" max="715" width="11.33203125" bestFit="1" customWidth="1"/>
    <col min="716" max="716" width="10.33203125" bestFit="1" customWidth="1"/>
    <col min="717" max="717" width="11.33203125" bestFit="1" customWidth="1"/>
    <col min="718" max="718" width="10.33203125" bestFit="1" customWidth="1"/>
    <col min="719" max="719" width="11.33203125" bestFit="1" customWidth="1"/>
    <col min="720" max="720" width="10.33203125" bestFit="1" customWidth="1"/>
    <col min="721" max="721" width="11.33203125" bestFit="1" customWidth="1"/>
    <col min="722" max="722" width="8.6640625" bestFit="1" customWidth="1"/>
    <col min="723" max="723" width="10.33203125" bestFit="1" customWidth="1"/>
    <col min="724" max="724" width="12.109375" bestFit="1" customWidth="1"/>
    <col min="725" max="725" width="10.33203125" bestFit="1" customWidth="1"/>
    <col min="726" max="726" width="12.109375" bestFit="1" customWidth="1"/>
    <col min="727" max="727" width="10.33203125" bestFit="1" customWidth="1"/>
    <col min="728" max="728" width="12.109375" bestFit="1" customWidth="1"/>
    <col min="729" max="729" width="10.33203125" bestFit="1" customWidth="1"/>
    <col min="730" max="730" width="12.109375" bestFit="1" customWidth="1"/>
    <col min="731" max="731" width="10.33203125" bestFit="1" customWidth="1"/>
    <col min="732" max="732" width="12.109375" bestFit="1" customWidth="1"/>
    <col min="733" max="733" width="10.33203125" bestFit="1" customWidth="1"/>
    <col min="734" max="734" width="12.109375" bestFit="1" customWidth="1"/>
    <col min="735" max="735" width="10.33203125" bestFit="1" customWidth="1"/>
    <col min="736" max="736" width="12.109375" bestFit="1" customWidth="1"/>
    <col min="737" max="737" width="10.33203125" bestFit="1" customWidth="1"/>
    <col min="738" max="738" width="12.109375" bestFit="1" customWidth="1"/>
    <col min="739" max="739" width="10.33203125" bestFit="1" customWidth="1"/>
    <col min="740" max="740" width="12.109375" bestFit="1" customWidth="1"/>
    <col min="741" max="741" width="10.33203125" bestFit="1" customWidth="1"/>
    <col min="742" max="742" width="12.109375" bestFit="1" customWidth="1"/>
    <col min="743" max="743" width="10.33203125" bestFit="1" customWidth="1"/>
    <col min="744" max="744" width="12.109375" bestFit="1" customWidth="1"/>
    <col min="745" max="745" width="10.33203125" bestFit="1" customWidth="1"/>
    <col min="746" max="746" width="12.109375" bestFit="1" customWidth="1"/>
    <col min="747" max="747" width="10.33203125" bestFit="1" customWidth="1"/>
    <col min="748" max="748" width="12.109375" bestFit="1" customWidth="1"/>
    <col min="749" max="749" width="10.33203125" bestFit="1" customWidth="1"/>
    <col min="750" max="750" width="12.109375" bestFit="1" customWidth="1"/>
    <col min="751" max="751" width="10.33203125" bestFit="1" customWidth="1"/>
    <col min="752" max="752" width="12.109375" bestFit="1" customWidth="1"/>
    <col min="753" max="753" width="10.33203125" bestFit="1" customWidth="1"/>
    <col min="754" max="754" width="12.109375" bestFit="1" customWidth="1"/>
    <col min="755" max="755" width="10.33203125" bestFit="1" customWidth="1"/>
    <col min="756" max="756" width="12.109375" bestFit="1" customWidth="1"/>
    <col min="757" max="757" width="10.33203125" bestFit="1" customWidth="1"/>
    <col min="758" max="758" width="12.109375" bestFit="1" customWidth="1"/>
    <col min="759" max="759" width="10.33203125" bestFit="1" customWidth="1"/>
    <col min="760" max="760" width="12.109375" bestFit="1" customWidth="1"/>
    <col min="761" max="761" width="10.33203125" bestFit="1" customWidth="1"/>
    <col min="762" max="762" width="12.109375" bestFit="1" customWidth="1"/>
    <col min="763" max="763" width="10.33203125" bestFit="1" customWidth="1"/>
    <col min="764" max="764" width="12.109375" bestFit="1" customWidth="1"/>
    <col min="765" max="765" width="10.33203125" bestFit="1" customWidth="1"/>
    <col min="766" max="766" width="12.109375" bestFit="1" customWidth="1"/>
    <col min="767" max="767" width="10.33203125" bestFit="1" customWidth="1"/>
    <col min="768" max="768" width="12.109375" bestFit="1" customWidth="1"/>
    <col min="769" max="769" width="10.33203125" bestFit="1" customWidth="1"/>
    <col min="770" max="770" width="12.109375" bestFit="1" customWidth="1"/>
    <col min="771" max="771" width="10.33203125" bestFit="1" customWidth="1"/>
    <col min="772" max="772" width="12.109375" bestFit="1" customWidth="1"/>
    <col min="773" max="773" width="10.33203125" bestFit="1" customWidth="1"/>
    <col min="774" max="774" width="12.109375" bestFit="1" customWidth="1"/>
    <col min="775" max="775" width="9.44140625" bestFit="1" customWidth="1"/>
    <col min="776" max="776" width="10.33203125" bestFit="1" customWidth="1"/>
    <col min="777" max="777" width="11.21875" bestFit="1" customWidth="1"/>
    <col min="778" max="778" width="10.33203125" bestFit="1" customWidth="1"/>
    <col min="779" max="779" width="11.21875" bestFit="1" customWidth="1"/>
    <col min="780" max="780" width="10.33203125" bestFit="1" customWidth="1"/>
    <col min="781" max="781" width="11.21875" bestFit="1" customWidth="1"/>
    <col min="782" max="782" width="10.33203125" bestFit="1" customWidth="1"/>
    <col min="783" max="783" width="11.21875" bestFit="1" customWidth="1"/>
    <col min="784" max="784" width="10.33203125" bestFit="1" customWidth="1"/>
    <col min="785" max="785" width="11.21875" bestFit="1" customWidth="1"/>
    <col min="786" max="786" width="10.33203125" bestFit="1" customWidth="1"/>
    <col min="787" max="787" width="11.21875" bestFit="1" customWidth="1"/>
    <col min="788" max="788" width="10.33203125" bestFit="1" customWidth="1"/>
    <col min="789" max="789" width="11.21875" bestFit="1" customWidth="1"/>
    <col min="790" max="790" width="10.33203125" bestFit="1" customWidth="1"/>
    <col min="791" max="791" width="11.21875" bestFit="1" customWidth="1"/>
    <col min="792" max="792" width="10.33203125" bestFit="1" customWidth="1"/>
    <col min="793" max="793" width="11.21875" bestFit="1" customWidth="1"/>
    <col min="794" max="794" width="10.33203125" bestFit="1" customWidth="1"/>
    <col min="795" max="795" width="11.21875" bestFit="1" customWidth="1"/>
    <col min="796" max="796" width="10.33203125" bestFit="1" customWidth="1"/>
    <col min="797" max="797" width="11.21875" bestFit="1" customWidth="1"/>
    <col min="798" max="798" width="10.33203125" bestFit="1" customWidth="1"/>
    <col min="799" max="799" width="11.21875" bestFit="1" customWidth="1"/>
    <col min="800" max="800" width="10.33203125" bestFit="1" customWidth="1"/>
    <col min="801" max="801" width="11.21875" bestFit="1" customWidth="1"/>
    <col min="802" max="802" width="10.33203125" bestFit="1" customWidth="1"/>
    <col min="803" max="803" width="11.21875" bestFit="1" customWidth="1"/>
    <col min="804" max="804" width="10.33203125" bestFit="1" customWidth="1"/>
    <col min="805" max="805" width="11.21875" bestFit="1" customWidth="1"/>
    <col min="806" max="806" width="10.33203125" bestFit="1" customWidth="1"/>
    <col min="807" max="807" width="11.21875" bestFit="1" customWidth="1"/>
    <col min="808" max="808" width="10.33203125" bestFit="1" customWidth="1"/>
    <col min="809" max="809" width="11.21875" bestFit="1" customWidth="1"/>
    <col min="810" max="810" width="10.33203125" bestFit="1" customWidth="1"/>
    <col min="811" max="811" width="11.21875" bestFit="1" customWidth="1"/>
    <col min="812" max="812" width="10.33203125" bestFit="1" customWidth="1"/>
    <col min="813" max="813" width="11.21875" bestFit="1" customWidth="1"/>
    <col min="814" max="814" width="10.33203125" bestFit="1" customWidth="1"/>
    <col min="815" max="815" width="11.21875" bestFit="1" customWidth="1"/>
    <col min="816" max="816" width="10.33203125" bestFit="1" customWidth="1"/>
    <col min="817" max="817" width="11.21875" bestFit="1" customWidth="1"/>
    <col min="818" max="818" width="10.33203125" bestFit="1" customWidth="1"/>
    <col min="819" max="819" width="11.21875" bestFit="1" customWidth="1"/>
    <col min="820" max="820" width="10.33203125" bestFit="1" customWidth="1"/>
    <col min="821" max="821" width="11.21875" bestFit="1" customWidth="1"/>
    <col min="822" max="822" width="10.33203125" bestFit="1" customWidth="1"/>
    <col min="823" max="823" width="11.21875" bestFit="1" customWidth="1"/>
    <col min="824" max="824" width="10.33203125" bestFit="1" customWidth="1"/>
    <col min="825" max="825" width="11.21875" bestFit="1" customWidth="1"/>
    <col min="826" max="826" width="8.5546875" bestFit="1" customWidth="1"/>
    <col min="827" max="827" width="10.33203125" bestFit="1" customWidth="1"/>
    <col min="828" max="828" width="10.5546875" bestFit="1" customWidth="1"/>
    <col min="829" max="829" width="10.33203125" bestFit="1" customWidth="1"/>
    <col min="830" max="830" width="10.5546875" bestFit="1" customWidth="1"/>
    <col min="831" max="831" width="10.33203125" bestFit="1" customWidth="1"/>
    <col min="832" max="832" width="10.5546875" bestFit="1" customWidth="1"/>
    <col min="833" max="833" width="10.33203125" bestFit="1" customWidth="1"/>
    <col min="834" max="834" width="10.5546875" bestFit="1" customWidth="1"/>
    <col min="835" max="835" width="10.33203125" bestFit="1" customWidth="1"/>
    <col min="836" max="836" width="10.5546875" bestFit="1" customWidth="1"/>
    <col min="837" max="837" width="10.33203125" bestFit="1" customWidth="1"/>
    <col min="838" max="838" width="10.5546875" bestFit="1" customWidth="1"/>
    <col min="839" max="839" width="10.33203125" bestFit="1" customWidth="1"/>
    <col min="840" max="840" width="10.5546875" bestFit="1" customWidth="1"/>
    <col min="841" max="841" width="10.33203125" bestFit="1" customWidth="1"/>
    <col min="842" max="842" width="10.5546875" bestFit="1" customWidth="1"/>
    <col min="843" max="843" width="10.33203125" bestFit="1" customWidth="1"/>
    <col min="844" max="844" width="10.5546875" bestFit="1" customWidth="1"/>
    <col min="845" max="845" width="10.33203125" bestFit="1" customWidth="1"/>
    <col min="846" max="846" width="10.5546875" bestFit="1" customWidth="1"/>
    <col min="847" max="847" width="10.33203125" bestFit="1" customWidth="1"/>
    <col min="848" max="848" width="10.5546875" bestFit="1" customWidth="1"/>
    <col min="849" max="849" width="10.33203125" bestFit="1" customWidth="1"/>
    <col min="850" max="850" width="10.5546875" bestFit="1" customWidth="1"/>
    <col min="851" max="851" width="10.33203125" bestFit="1" customWidth="1"/>
    <col min="852" max="852" width="10.5546875" bestFit="1" customWidth="1"/>
    <col min="853" max="853" width="10.33203125" bestFit="1" customWidth="1"/>
    <col min="854" max="854" width="10.5546875" bestFit="1" customWidth="1"/>
    <col min="855" max="855" width="10.33203125" bestFit="1" customWidth="1"/>
    <col min="856" max="856" width="10.5546875" bestFit="1" customWidth="1"/>
    <col min="857" max="857" width="10.33203125" bestFit="1" customWidth="1"/>
    <col min="858" max="858" width="10.5546875" bestFit="1" customWidth="1"/>
    <col min="859" max="859" width="10.33203125" bestFit="1" customWidth="1"/>
    <col min="860" max="860" width="10.5546875" bestFit="1" customWidth="1"/>
    <col min="861" max="861" width="10.33203125" bestFit="1" customWidth="1"/>
    <col min="862" max="862" width="10.5546875" bestFit="1" customWidth="1"/>
    <col min="863" max="863" width="10.33203125" bestFit="1" customWidth="1"/>
    <col min="864" max="864" width="10.5546875" bestFit="1" customWidth="1"/>
    <col min="865" max="865" width="10.33203125" bestFit="1" customWidth="1"/>
    <col min="866" max="866" width="10.5546875" bestFit="1" customWidth="1"/>
    <col min="867" max="867" width="10.33203125" bestFit="1" customWidth="1"/>
    <col min="868" max="868" width="10.5546875" bestFit="1" customWidth="1"/>
    <col min="869" max="869" width="10.33203125" bestFit="1" customWidth="1"/>
    <col min="870" max="870" width="10.5546875" bestFit="1" customWidth="1"/>
    <col min="871" max="871" width="10.33203125" bestFit="1" customWidth="1"/>
    <col min="872" max="872" width="10.5546875" bestFit="1" customWidth="1"/>
    <col min="873" max="873" width="10.33203125" bestFit="1" customWidth="1"/>
    <col min="874" max="874" width="10.5546875" bestFit="1" customWidth="1"/>
    <col min="875" max="875" width="10.33203125" bestFit="1" customWidth="1"/>
    <col min="876" max="876" width="10.5546875" bestFit="1" customWidth="1"/>
    <col min="877" max="877" width="8" bestFit="1" customWidth="1"/>
    <col min="878" max="878" width="10.33203125" bestFit="1" customWidth="1"/>
    <col min="879" max="879" width="11.6640625" bestFit="1" customWidth="1"/>
    <col min="880" max="880" width="10.33203125" bestFit="1" customWidth="1"/>
    <col min="881" max="881" width="11.6640625" bestFit="1" customWidth="1"/>
    <col min="882" max="882" width="10.33203125" bestFit="1" customWidth="1"/>
    <col min="883" max="883" width="11.6640625" bestFit="1" customWidth="1"/>
    <col min="884" max="884" width="10.33203125" bestFit="1" customWidth="1"/>
    <col min="885" max="885" width="11.6640625" bestFit="1" customWidth="1"/>
    <col min="886" max="886" width="10.33203125" bestFit="1" customWidth="1"/>
    <col min="887" max="887" width="11.6640625" bestFit="1" customWidth="1"/>
    <col min="888" max="888" width="10.33203125" bestFit="1" customWidth="1"/>
    <col min="889" max="889" width="11.6640625" bestFit="1" customWidth="1"/>
    <col min="890" max="890" width="10.33203125" bestFit="1" customWidth="1"/>
    <col min="891" max="891" width="11.6640625" bestFit="1" customWidth="1"/>
    <col min="892" max="892" width="10.33203125" bestFit="1" customWidth="1"/>
    <col min="893" max="893" width="11.6640625" bestFit="1" customWidth="1"/>
    <col min="894" max="894" width="10.33203125" bestFit="1" customWidth="1"/>
    <col min="895" max="895" width="11.6640625" bestFit="1" customWidth="1"/>
    <col min="896" max="896" width="10.33203125" bestFit="1" customWidth="1"/>
    <col min="897" max="897" width="11.6640625" bestFit="1" customWidth="1"/>
    <col min="898" max="898" width="10.33203125" bestFit="1" customWidth="1"/>
    <col min="899" max="899" width="11.6640625" bestFit="1" customWidth="1"/>
    <col min="900" max="900" width="10.33203125" bestFit="1" customWidth="1"/>
    <col min="901" max="901" width="11.6640625" bestFit="1" customWidth="1"/>
    <col min="902" max="902" width="10.33203125" bestFit="1" customWidth="1"/>
    <col min="903" max="903" width="11.6640625" bestFit="1" customWidth="1"/>
    <col min="904" max="904" width="10.33203125" bestFit="1" customWidth="1"/>
    <col min="905" max="905" width="11.6640625" bestFit="1" customWidth="1"/>
    <col min="906" max="906" width="10.33203125" bestFit="1" customWidth="1"/>
    <col min="907" max="907" width="11.6640625" bestFit="1" customWidth="1"/>
    <col min="908" max="908" width="10.33203125" bestFit="1" customWidth="1"/>
    <col min="909" max="909" width="11.6640625" bestFit="1" customWidth="1"/>
    <col min="910" max="910" width="10.33203125" bestFit="1" customWidth="1"/>
    <col min="911" max="911" width="11.6640625" bestFit="1" customWidth="1"/>
    <col min="912" max="912" width="10.33203125" bestFit="1" customWidth="1"/>
    <col min="913" max="913" width="11.6640625" bestFit="1" customWidth="1"/>
    <col min="914" max="914" width="10.33203125" bestFit="1" customWidth="1"/>
    <col min="915" max="915" width="11.6640625" bestFit="1" customWidth="1"/>
    <col min="916" max="916" width="10.33203125" bestFit="1" customWidth="1"/>
    <col min="917" max="917" width="11.6640625" bestFit="1" customWidth="1"/>
    <col min="918" max="918" width="10.33203125" bestFit="1" customWidth="1"/>
    <col min="919" max="919" width="11.6640625" bestFit="1" customWidth="1"/>
    <col min="920" max="920" width="10.33203125" bestFit="1" customWidth="1"/>
    <col min="921" max="921" width="11.6640625" bestFit="1" customWidth="1"/>
    <col min="922" max="922" width="10.33203125" bestFit="1" customWidth="1"/>
    <col min="923" max="923" width="11.6640625" bestFit="1" customWidth="1"/>
    <col min="924" max="924" width="10.33203125" bestFit="1" customWidth="1"/>
    <col min="925" max="925" width="11.6640625" bestFit="1" customWidth="1"/>
    <col min="926" max="926" width="9" bestFit="1" customWidth="1"/>
    <col min="927" max="927" width="10.33203125" bestFit="1" customWidth="1"/>
    <col min="928" max="928" width="11.44140625" bestFit="1" customWidth="1"/>
    <col min="929" max="929" width="10.33203125" bestFit="1" customWidth="1"/>
    <col min="930" max="930" width="11.44140625" bestFit="1" customWidth="1"/>
    <col min="931" max="931" width="10.33203125" bestFit="1" customWidth="1"/>
    <col min="932" max="932" width="11.44140625" bestFit="1" customWidth="1"/>
    <col min="933" max="933" width="10.33203125" bestFit="1" customWidth="1"/>
    <col min="934" max="934" width="11.44140625" bestFit="1" customWidth="1"/>
    <col min="935" max="935" width="10.33203125" bestFit="1" customWidth="1"/>
    <col min="936" max="936" width="11.44140625" bestFit="1" customWidth="1"/>
    <col min="937" max="937" width="10.33203125" bestFit="1" customWidth="1"/>
    <col min="938" max="938" width="11.44140625" bestFit="1" customWidth="1"/>
    <col min="939" max="939" width="10.33203125" bestFit="1" customWidth="1"/>
    <col min="940" max="940" width="11.44140625" bestFit="1" customWidth="1"/>
    <col min="941" max="941" width="10.33203125" bestFit="1" customWidth="1"/>
    <col min="942" max="942" width="11.44140625" bestFit="1" customWidth="1"/>
    <col min="943" max="943" width="10.33203125" bestFit="1" customWidth="1"/>
    <col min="944" max="944" width="11.44140625" bestFit="1" customWidth="1"/>
    <col min="945" max="945" width="10.33203125" bestFit="1" customWidth="1"/>
    <col min="946" max="946" width="11.44140625" bestFit="1" customWidth="1"/>
    <col min="947" max="947" width="10.33203125" bestFit="1" customWidth="1"/>
    <col min="948" max="948" width="11.44140625" bestFit="1" customWidth="1"/>
    <col min="949" max="949" width="10.33203125" bestFit="1" customWidth="1"/>
    <col min="950" max="950" width="11.44140625" bestFit="1" customWidth="1"/>
    <col min="951" max="951" width="10.33203125" bestFit="1" customWidth="1"/>
    <col min="952" max="952" width="11.44140625" bestFit="1" customWidth="1"/>
    <col min="953" max="953" width="10.33203125" bestFit="1" customWidth="1"/>
    <col min="954" max="954" width="11.44140625" bestFit="1" customWidth="1"/>
    <col min="955" max="955" width="10.33203125" bestFit="1" customWidth="1"/>
    <col min="956" max="956" width="11.44140625" bestFit="1" customWidth="1"/>
    <col min="957" max="957" width="10.33203125" bestFit="1" customWidth="1"/>
    <col min="958" max="958" width="11.44140625" bestFit="1" customWidth="1"/>
    <col min="959" max="959" width="10.33203125" bestFit="1" customWidth="1"/>
    <col min="960" max="960" width="11.44140625" bestFit="1" customWidth="1"/>
    <col min="961" max="961" width="10.33203125" bestFit="1" customWidth="1"/>
    <col min="962" max="962" width="11.44140625" bestFit="1" customWidth="1"/>
    <col min="963" max="963" width="10.33203125" bestFit="1" customWidth="1"/>
    <col min="964" max="964" width="11.44140625" bestFit="1" customWidth="1"/>
    <col min="965" max="965" width="10.33203125" bestFit="1" customWidth="1"/>
    <col min="966" max="966" width="11.44140625" bestFit="1" customWidth="1"/>
    <col min="967" max="967" width="10.33203125" bestFit="1" customWidth="1"/>
    <col min="968" max="968" width="11.44140625" bestFit="1" customWidth="1"/>
    <col min="969" max="969" width="10.33203125" bestFit="1" customWidth="1"/>
    <col min="970" max="970" width="11.44140625" bestFit="1" customWidth="1"/>
    <col min="971" max="971" width="10.33203125" bestFit="1" customWidth="1"/>
    <col min="972" max="972" width="11.44140625" bestFit="1" customWidth="1"/>
    <col min="973" max="973" width="8.77734375" bestFit="1" customWidth="1"/>
    <col min="974" max="974" width="10.33203125" bestFit="1" customWidth="1"/>
    <col min="975" max="975" width="11.21875" bestFit="1" customWidth="1"/>
    <col min="976" max="976" width="10.33203125" bestFit="1" customWidth="1"/>
    <col min="977" max="977" width="11.21875" bestFit="1" customWidth="1"/>
    <col min="978" max="978" width="10.33203125" bestFit="1" customWidth="1"/>
    <col min="979" max="979" width="11.21875" bestFit="1" customWidth="1"/>
    <col min="980" max="980" width="10.33203125" bestFit="1" customWidth="1"/>
    <col min="981" max="981" width="11.21875" bestFit="1" customWidth="1"/>
    <col min="982" max="982" width="10.33203125" bestFit="1" customWidth="1"/>
    <col min="983" max="983" width="11.21875" bestFit="1" customWidth="1"/>
    <col min="984" max="984" width="10.33203125" bestFit="1" customWidth="1"/>
    <col min="985" max="985" width="11.21875" bestFit="1" customWidth="1"/>
    <col min="986" max="986" width="10.33203125" bestFit="1" customWidth="1"/>
    <col min="987" max="987" width="11.21875" bestFit="1" customWidth="1"/>
    <col min="988" max="988" width="10.33203125" bestFit="1" customWidth="1"/>
    <col min="989" max="989" width="11.21875" bestFit="1" customWidth="1"/>
    <col min="990" max="990" width="10.33203125" bestFit="1" customWidth="1"/>
    <col min="991" max="991" width="11.21875" bestFit="1" customWidth="1"/>
    <col min="992" max="992" width="10.33203125" bestFit="1" customWidth="1"/>
    <col min="993" max="993" width="11.21875" bestFit="1" customWidth="1"/>
    <col min="994" max="994" width="10.33203125" bestFit="1" customWidth="1"/>
    <col min="995" max="995" width="11.21875" bestFit="1" customWidth="1"/>
    <col min="996" max="996" width="10.33203125" bestFit="1" customWidth="1"/>
    <col min="997" max="997" width="11.21875" bestFit="1" customWidth="1"/>
    <col min="998" max="998" width="10.33203125" bestFit="1" customWidth="1"/>
    <col min="999" max="999" width="11.21875" bestFit="1" customWidth="1"/>
    <col min="1000" max="1000" width="10.33203125" bestFit="1" customWidth="1"/>
    <col min="1001" max="1001" width="11.21875" bestFit="1" customWidth="1"/>
    <col min="1002" max="1002" width="10.33203125" bestFit="1" customWidth="1"/>
    <col min="1003" max="1003" width="11.21875" bestFit="1" customWidth="1"/>
    <col min="1004" max="1004" width="10.33203125" bestFit="1" customWidth="1"/>
    <col min="1005" max="1005" width="11.21875" bestFit="1" customWidth="1"/>
    <col min="1006" max="1006" width="10.33203125" bestFit="1" customWidth="1"/>
    <col min="1007" max="1007" width="11.21875" bestFit="1" customWidth="1"/>
    <col min="1008" max="1008" width="10.33203125" bestFit="1" customWidth="1"/>
    <col min="1009" max="1009" width="11.21875" bestFit="1" customWidth="1"/>
    <col min="1010" max="1010" width="10.33203125" bestFit="1" customWidth="1"/>
    <col min="1011" max="1011" width="11.21875" bestFit="1" customWidth="1"/>
    <col min="1012" max="1012" width="10.33203125" bestFit="1" customWidth="1"/>
    <col min="1013" max="1013" width="11.21875" bestFit="1" customWidth="1"/>
    <col min="1014" max="1014" width="10.33203125" bestFit="1" customWidth="1"/>
    <col min="1015" max="1015" width="11.21875" bestFit="1" customWidth="1"/>
    <col min="1016" max="1016" width="10.33203125" bestFit="1" customWidth="1"/>
    <col min="1017" max="1017" width="11.21875" bestFit="1" customWidth="1"/>
    <col min="1018" max="1018" width="8.5546875" bestFit="1" customWidth="1"/>
    <col min="1019" max="1019" width="10.33203125" bestFit="1" customWidth="1"/>
    <col min="1020" max="1020" width="11.77734375" bestFit="1" customWidth="1"/>
    <col min="1021" max="1021" width="10.33203125" bestFit="1" customWidth="1"/>
    <col min="1022" max="1022" width="11.77734375" bestFit="1" customWidth="1"/>
    <col min="1023" max="1023" width="10.33203125" bestFit="1" customWidth="1"/>
    <col min="1024" max="1024" width="11.77734375" bestFit="1" customWidth="1"/>
    <col min="1025" max="1025" width="10.33203125" bestFit="1" customWidth="1"/>
    <col min="1026" max="1026" width="11.77734375" bestFit="1" customWidth="1"/>
    <col min="1027" max="1027" width="10.33203125" bestFit="1" customWidth="1"/>
    <col min="1028" max="1028" width="11.77734375" bestFit="1" customWidth="1"/>
    <col min="1029" max="1029" width="10.33203125" bestFit="1" customWidth="1"/>
    <col min="1030" max="1030" width="11.77734375" bestFit="1" customWidth="1"/>
    <col min="1031" max="1031" width="10.33203125" bestFit="1" customWidth="1"/>
    <col min="1032" max="1032" width="11.77734375" bestFit="1" customWidth="1"/>
    <col min="1033" max="1033" width="10.33203125" bestFit="1" customWidth="1"/>
    <col min="1034" max="1034" width="11.77734375" bestFit="1" customWidth="1"/>
    <col min="1035" max="1035" width="10.33203125" bestFit="1" customWidth="1"/>
    <col min="1036" max="1036" width="11.77734375" bestFit="1" customWidth="1"/>
    <col min="1037" max="1037" width="10.33203125" bestFit="1" customWidth="1"/>
    <col min="1038" max="1038" width="11.77734375" bestFit="1" customWidth="1"/>
    <col min="1039" max="1039" width="10.33203125" bestFit="1" customWidth="1"/>
    <col min="1040" max="1040" width="11.77734375" bestFit="1" customWidth="1"/>
    <col min="1041" max="1041" width="10.33203125" bestFit="1" customWidth="1"/>
    <col min="1042" max="1042" width="11.77734375" bestFit="1" customWidth="1"/>
    <col min="1043" max="1043" width="10.33203125" bestFit="1" customWidth="1"/>
    <col min="1044" max="1044" width="11.77734375" bestFit="1" customWidth="1"/>
    <col min="1045" max="1045" width="10.33203125" bestFit="1" customWidth="1"/>
    <col min="1046" max="1046" width="11.77734375" bestFit="1" customWidth="1"/>
    <col min="1047" max="1047" width="10.33203125" bestFit="1" customWidth="1"/>
    <col min="1048" max="1048" width="11.77734375" bestFit="1" customWidth="1"/>
    <col min="1049" max="1049" width="10.33203125" bestFit="1" customWidth="1"/>
    <col min="1050" max="1050" width="11.77734375" bestFit="1" customWidth="1"/>
    <col min="1051" max="1051" width="10.33203125" bestFit="1" customWidth="1"/>
    <col min="1052" max="1052" width="11.77734375" bestFit="1" customWidth="1"/>
    <col min="1053" max="1053" width="10.33203125" bestFit="1" customWidth="1"/>
    <col min="1054" max="1054" width="11.77734375" bestFit="1" customWidth="1"/>
    <col min="1055" max="1055" width="10.33203125" bestFit="1" customWidth="1"/>
    <col min="1056" max="1056" width="11.77734375" bestFit="1" customWidth="1"/>
    <col min="1057" max="1057" width="9.109375" bestFit="1" customWidth="1"/>
    <col min="1058" max="1058" width="26.88671875" bestFit="1" customWidth="1"/>
    <col min="1059" max="1059" width="15.88671875" bestFit="1" customWidth="1"/>
    <col min="1060" max="1278" width="5" bestFit="1" customWidth="1"/>
    <col min="1279" max="1279" width="7" bestFit="1" customWidth="1"/>
    <col min="1280" max="1280" width="10.77734375" bestFit="1" customWidth="1"/>
  </cols>
  <sheetData>
    <row r="6" spans="2:5" x14ac:dyDescent="0.3">
      <c r="B6" s="2">
        <v>4</v>
      </c>
      <c r="C6" s="23" t="s">
        <v>2325</v>
      </c>
      <c r="D6" s="14" t="s">
        <v>2326</v>
      </c>
      <c r="E6" s="14" t="s">
        <v>2327</v>
      </c>
    </row>
    <row r="7" spans="2:5" x14ac:dyDescent="0.3">
      <c r="C7" s="10" t="s">
        <v>2318</v>
      </c>
      <c r="D7" s="22">
        <v>1027500</v>
      </c>
      <c r="E7" s="22">
        <v>4721394</v>
      </c>
    </row>
    <row r="8" spans="2:5" x14ac:dyDescent="0.3">
      <c r="C8" s="10" t="s">
        <v>2308</v>
      </c>
      <c r="D8" s="22">
        <v>1154000</v>
      </c>
      <c r="E8" s="22">
        <v>15251500</v>
      </c>
    </row>
    <row r="9" spans="2:5" x14ac:dyDescent="0.3">
      <c r="C9" s="10" t="s">
        <v>2319</v>
      </c>
      <c r="D9" s="22">
        <v>502050</v>
      </c>
      <c r="E9" s="22">
        <v>1465500</v>
      </c>
    </row>
    <row r="10" spans="2:5" x14ac:dyDescent="0.3">
      <c r="C10" s="10" t="s">
        <v>2317</v>
      </c>
      <c r="D10" s="22">
        <v>416500</v>
      </c>
      <c r="E10" s="22">
        <v>9581500</v>
      </c>
    </row>
    <row r="11" spans="2:5" x14ac:dyDescent="0.3">
      <c r="C11" s="10" t="s">
        <v>2311</v>
      </c>
      <c r="D11" s="22">
        <v>1067500</v>
      </c>
      <c r="E11" s="22">
        <v>6223000</v>
      </c>
    </row>
    <row r="12" spans="2:5" x14ac:dyDescent="0.3">
      <c r="C12" s="10" t="s">
        <v>2321</v>
      </c>
      <c r="D12" s="22">
        <v>1867000</v>
      </c>
      <c r="E12" s="22">
        <v>6840000</v>
      </c>
    </row>
    <row r="13" spans="2:5" x14ac:dyDescent="0.3">
      <c r="C13" s="10" t="s">
        <v>2322</v>
      </c>
      <c r="D13" s="22">
        <v>2464100</v>
      </c>
      <c r="E13" s="22">
        <v>7097500</v>
      </c>
    </row>
    <row r="14" spans="2:5" x14ac:dyDescent="0.3">
      <c r="C14" s="10" t="s">
        <v>2324</v>
      </c>
      <c r="D14" s="22">
        <v>8498650</v>
      </c>
      <c r="E14" s="22">
        <v>51180394</v>
      </c>
    </row>
    <row r="24" spans="2:19" ht="12.6" customHeight="1" x14ac:dyDescent="0.3">
      <c r="S24" s="11"/>
    </row>
    <row r="25" spans="2:19" x14ac:dyDescent="0.3">
      <c r="B25" s="2">
        <v>6</v>
      </c>
      <c r="F25" s="23" t="s">
        <v>2325</v>
      </c>
      <c r="G25" s="21" t="s">
        <v>2351</v>
      </c>
      <c r="H25" s="21" t="s">
        <v>2328</v>
      </c>
    </row>
    <row r="26" spans="2:19" x14ac:dyDescent="0.3">
      <c r="F26" s="10" t="s">
        <v>2317</v>
      </c>
      <c r="G26" s="21">
        <v>389</v>
      </c>
      <c r="H26" s="21">
        <v>11401800</v>
      </c>
    </row>
    <row r="27" spans="2:19" x14ac:dyDescent="0.3">
      <c r="F27" s="10" t="s">
        <v>2324</v>
      </c>
      <c r="G27" s="21">
        <v>389</v>
      </c>
      <c r="H27" s="21">
        <v>11401800</v>
      </c>
    </row>
    <row r="46" spans="3:4" x14ac:dyDescent="0.3">
      <c r="C46" s="9" t="s">
        <v>2325</v>
      </c>
      <c r="D46" t="s">
        <v>2328</v>
      </c>
    </row>
    <row r="47" spans="3:4" x14ac:dyDescent="0.3">
      <c r="C47" s="10" t="s">
        <v>2330</v>
      </c>
      <c r="D47">
        <v>6839000</v>
      </c>
    </row>
    <row r="48" spans="3:4" x14ac:dyDescent="0.3">
      <c r="C48" s="10" t="s">
        <v>2331</v>
      </c>
      <c r="D48">
        <v>5249500</v>
      </c>
    </row>
    <row r="49" spans="3:4" x14ac:dyDescent="0.3">
      <c r="C49" s="10" t="s">
        <v>2332</v>
      </c>
      <c r="D49">
        <v>10136800</v>
      </c>
    </row>
    <row r="50" spans="3:4" x14ac:dyDescent="0.3">
      <c r="C50" s="10" t="s">
        <v>2333</v>
      </c>
      <c r="D50">
        <v>5471800</v>
      </c>
    </row>
    <row r="51" spans="3:4" x14ac:dyDescent="0.3">
      <c r="C51" s="10" t="s">
        <v>2334</v>
      </c>
      <c r="D51">
        <v>5666000</v>
      </c>
    </row>
    <row r="52" spans="3:4" x14ac:dyDescent="0.3">
      <c r="C52" s="10" t="s">
        <v>2335</v>
      </c>
      <c r="D52">
        <v>5545600</v>
      </c>
    </row>
    <row r="53" spans="3:4" x14ac:dyDescent="0.3">
      <c r="C53" s="10" t="s">
        <v>2336</v>
      </c>
      <c r="D53">
        <v>4539444</v>
      </c>
    </row>
    <row r="54" spans="3:4" x14ac:dyDescent="0.3">
      <c r="C54" s="10" t="s">
        <v>2337</v>
      </c>
      <c r="D54">
        <v>9066300</v>
      </c>
    </row>
    <row r="55" spans="3:4" x14ac:dyDescent="0.3">
      <c r="C55" s="10" t="s">
        <v>2338</v>
      </c>
      <c r="D55">
        <v>8867000</v>
      </c>
    </row>
    <row r="56" spans="3:4" x14ac:dyDescent="0.3">
      <c r="C56" s="10" t="s">
        <v>2339</v>
      </c>
      <c r="D56">
        <v>7575000</v>
      </c>
    </row>
    <row r="57" spans="3:4" x14ac:dyDescent="0.3">
      <c r="C57" s="10" t="s">
        <v>2340</v>
      </c>
      <c r="D57">
        <v>5125500</v>
      </c>
    </row>
    <row r="58" spans="3:4" x14ac:dyDescent="0.3">
      <c r="C58" s="10" t="s">
        <v>2324</v>
      </c>
      <c r="D58">
        <v>74081944</v>
      </c>
    </row>
  </sheetData>
  <pageMargins left="0.7" right="0.7" top="0.75" bottom="0.75" header="0.3" footer="0.3"/>
  <drawing r:id="rId4"/>
  <extLst>
    <ext xmlns:x14="http://schemas.microsoft.com/office/spreadsheetml/2009/9/main" uri="{A8765BA9-456A-4dab-B4F3-ACF838C121DE}">
      <x14:slicerList>
        <x14:slicer r:id="rId5"/>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366315-98CF-464D-AFE7-1A0139BD2D99}">
  <dimension ref="B1:AB4660"/>
  <sheetViews>
    <sheetView tabSelected="1" topLeftCell="M1" workbookViewId="0">
      <selection activeCell="N11" sqref="N11"/>
    </sheetView>
  </sheetViews>
  <sheetFormatPr defaultRowHeight="14.4" x14ac:dyDescent="0.3"/>
  <cols>
    <col min="5" max="5" width="8.88671875" customWidth="1"/>
    <col min="15" max="15" width="53.44140625" customWidth="1"/>
    <col min="18" max="18" width="11" customWidth="1"/>
    <col min="19" max="19" width="10.44140625" customWidth="1"/>
    <col min="21" max="21" width="10.33203125" customWidth="1"/>
    <col min="23" max="23" width="10.44140625" customWidth="1"/>
    <col min="25" max="25" width="10" customWidth="1"/>
    <col min="27" max="27" width="10.109375" customWidth="1"/>
  </cols>
  <sheetData>
    <row r="1" spans="2:28" x14ac:dyDescent="0.3">
      <c r="B1" s="15" t="s">
        <v>2343</v>
      </c>
      <c r="C1" s="15"/>
      <c r="H1" s="15" t="s">
        <v>2344</v>
      </c>
      <c r="I1" s="15"/>
      <c r="O1" s="15" t="s">
        <v>2345</v>
      </c>
    </row>
    <row r="2" spans="2:28" x14ac:dyDescent="0.3">
      <c r="B2" t="s">
        <v>2341</v>
      </c>
      <c r="H2" t="str" cm="1">
        <f t="array" ref="H2:H365">_xlfn.UNIQUE(B:B)</f>
        <v>All companies</v>
      </c>
      <c r="P2" s="28"/>
      <c r="Q2" s="28"/>
      <c r="R2" s="28"/>
      <c r="S2" s="28" t="s">
        <v>2354</v>
      </c>
      <c r="T2" s="28" t="s">
        <v>2354</v>
      </c>
      <c r="U2" s="28" t="s">
        <v>2355</v>
      </c>
      <c r="V2" s="28"/>
      <c r="W2" s="28" t="s">
        <v>2356</v>
      </c>
      <c r="X2" s="28"/>
      <c r="Y2" s="28" t="s">
        <v>2357</v>
      </c>
      <c r="Z2" s="28"/>
      <c r="AA2" s="28" t="s">
        <v>2358</v>
      </c>
      <c r="AB2" s="30"/>
    </row>
    <row r="3" spans="2:28" x14ac:dyDescent="0.3">
      <c r="B3" t="s">
        <v>2273</v>
      </c>
      <c r="H3" t="str">
        <v>Companies</v>
      </c>
      <c r="N3" s="2">
        <v>5</v>
      </c>
      <c r="O3" s="24" t="str" cm="1">
        <f t="array" ref="O3:O366">UPPER(LEFT(H3:H366,1)) &amp; LOWER(MID(H3:H366,2,LEN(H3:H366)-1))</f>
        <v>Companies</v>
      </c>
      <c r="P3" s="31" t="s">
        <v>2352</v>
      </c>
      <c r="Q3" s="31" t="s">
        <v>10</v>
      </c>
      <c r="R3" s="31" t="s">
        <v>2353</v>
      </c>
      <c r="S3" s="31" t="s">
        <v>2353</v>
      </c>
      <c r="T3" s="31" t="s">
        <v>10</v>
      </c>
      <c r="U3" s="31" t="s">
        <v>2353</v>
      </c>
      <c r="V3" s="31" t="s">
        <v>10</v>
      </c>
      <c r="W3" s="31" t="s">
        <v>2353</v>
      </c>
      <c r="X3" s="31" t="s">
        <v>10</v>
      </c>
      <c r="Y3" s="31" t="s">
        <v>2353</v>
      </c>
      <c r="Z3" s="31" t="s">
        <v>10</v>
      </c>
      <c r="AA3" s="31" t="s">
        <v>2353</v>
      </c>
      <c r="AB3" s="31" t="s">
        <v>10</v>
      </c>
    </row>
    <row r="4" spans="2:28" x14ac:dyDescent="0.3">
      <c r="B4" t="s">
        <v>63</v>
      </c>
      <c r="H4" t="str">
        <v>ICICI Prudential Equity &amp; Debt fund</v>
      </c>
      <c r="O4" s="25" t="str">
        <v>Icici prudential equity &amp; debt fund</v>
      </c>
      <c r="P4" s="25">
        <f>COUNTIF(B:B,O4)</f>
        <v>76</v>
      </c>
      <c r="Q4" s="25">
        <f>COUNTIFS('Jan-Nov'!$E:$E,"SIP",'Jan-Nov'!$J:$J,'co. wise details'!$O$4)</f>
        <v>65</v>
      </c>
      <c r="R4" s="25">
        <f>COUNTIFS('Jan-Nov'!E:E,"lumpsum",'Jan-Nov'!J:J,'co. wise details'!O4)</f>
        <v>11</v>
      </c>
      <c r="S4" s="25">
        <f>SUMIFS('Jan-Nov'!$D$2:$D$4657,'Jan-Nov'!$E$2:$E$4657,"lumpsum",'Jan-Nov'!$J$2:$J$4657,'co. wise details'!$O$4)</f>
        <v>535000</v>
      </c>
      <c r="T4" s="25">
        <f>SUMIFS('Jan-Nov'!$D$2:$D$4657,'Jan-Nov'!$E$2:$E$4657,"sip",'Jan-Nov'!$J$2:$J$4657,'co. wise details'!$O$4)</f>
        <v>220500</v>
      </c>
      <c r="U4" s="25">
        <f>SUMIFS('Jan-Nov'!$D$2:$D$4657,'Jan-Nov'!$E$2:$E$4657,"lumpsum",'Jan-Nov'!$J$2:$J$4657,'co. wise details'!$O$4,'Jan-Nov'!B2:B4657,"&gt;01-01-2023",'Jan-Nov'!B2:B4657,"&lt;01-04-2023")</f>
        <v>340000</v>
      </c>
      <c r="V4" s="25">
        <f>SUMIFS('Jan-Nov'!$D$2:$D$4657,'Jan-Nov'!$E$2:$E$4657,"sip",'Jan-Nov'!$J$2:$J$4657,'co. wise details'!$O$4,'Jan-Nov'!C2:C4657,"&gt;01-01-2023",'Jan-Nov'!C2:C4657,"&lt;01-04-2023")</f>
        <v>0</v>
      </c>
      <c r="W4" s="25">
        <f>SUMIFS('Jan-Nov'!$D$2:$D$4657,'Jan-Nov'!$E$2:$E$4657,"lumpsum",'Jan-Nov'!$J$2:$J$4657,'co. wise details'!$O$4,'Jan-Nov'!B2:B4657,"&gt;31-04-2023",'Jan-Nov'!B2:B4657,"&lt;01-07-2023")</f>
        <v>0</v>
      </c>
      <c r="X4" s="25">
        <f>SUMIFS('Jan-Nov'!D2:D4657, 'Jan-Nov'!E2:E4657, "SIP", 'Jan-Nov'!J2:J4657, 'co. wise details'!O4, 'Jan-Nov'!B2:B4657, "&gt;31-03-2023", 'Jan-Nov'!B2:B4657, "&lt;01-07-2023")</f>
        <v>75000</v>
      </c>
      <c r="Y4" s="26"/>
      <c r="Z4" s="25">
        <f>SUMIFS('Jan-Nov'!D2:D4657, 'Jan-Nov'!E2:E4657, "SIP", 'Jan-Nov'!J2:J4657, 'co. wise details'!O4, 'Jan-Nov'!B2:B4657, "&gt;30-06-2023", 'Jan-Nov'!B2:B4657, "&lt;01-10-2023")</f>
        <v>10500</v>
      </c>
      <c r="AA4" s="26"/>
      <c r="AB4" s="25">
        <f>SUMIFS('Jan-Nov'!D2:D4657, 'Jan-Nov'!E2:E4657, "SIP", 'Jan-Nov'!J2:J4657, 'co. wise details'!O4, 'Jan-Nov'!B2:B4657, "&gt;30-09-2023", 'Jan-Nov'!B2:B4657, "&lt;31-12-2023")</f>
        <v>8000</v>
      </c>
    </row>
    <row r="5" spans="2:28" x14ac:dyDescent="0.3">
      <c r="B5" t="s">
        <v>40</v>
      </c>
      <c r="H5" t="str">
        <v>Quant Flexi Cap Fund</v>
      </c>
      <c r="O5" s="25" t="str">
        <v>Quant flexi cap fund</v>
      </c>
      <c r="P5" s="25">
        <f t="shared" ref="P5:P68" si="0">COUNTIF(B:B,O5)</f>
        <v>183</v>
      </c>
      <c r="Q5" s="25">
        <f>COUNTIFS('Jan-Nov'!E:E,"SIP",'Jan-Nov'!J:J,'co. wise details'!O5)</f>
        <v>141</v>
      </c>
      <c r="R5" s="25">
        <f>COUNTIFS('Jan-Nov'!E:E,"lumpsum",'Jan-Nov'!J:J,'co. wise details'!O5)</f>
        <v>42</v>
      </c>
      <c r="S5" s="25">
        <f>SUMIFS('Jan-Nov'!D2:D4657,'Jan-Nov'!E2:E4657,"lumpsum",'Jan-Nov'!J2:J4657,'co. wise details'!O5)</f>
        <v>2153800</v>
      </c>
      <c r="T5" s="25">
        <f>SUMIFS('Jan-Nov'!D2:D4657,'Jan-Nov'!E2:E4657,"sip",'Jan-Nov'!J2:J4657,'co. wise details'!O5)</f>
        <v>500500</v>
      </c>
      <c r="U5" s="25">
        <f>SUMIFS('Jan-Nov'!D2:D4657,'Jan-Nov'!E2:E4657,"lumpsum",'Jan-Nov'!J2:J4657,'co. wise details'!O5,'Jan-Nov'!B3:B4658,"&gt;31-03-2023",'Jan-Nov'!B3:B4658,"&lt;01-07-2023")</f>
        <v>753800</v>
      </c>
      <c r="V5" s="25">
        <f>SUMIFS('Jan-Nov'!D2:D4657,'Jan-Nov'!E2:E4657,"SIP",'Jan-Nov'!J2:J4657,'co. wise details'!O5,'Jan-Nov'!B3:B4658,"&gt;01-01-2023",'Jan-Nov'!B3:B4658,"&lt;01-04-2023")</f>
        <v>366000</v>
      </c>
      <c r="W5" s="25">
        <f>SUMIFS('Jan-Nov'!D2:D4657,'Jan-Nov'!E2:E4657,"lumpsum",'Jan-Nov'!J2:J4657,'co. wise details'!O5,'Jan-Nov'!B2:B4657,"&gt;31-03-2023",'Jan-Nov'!B2:B4657,"&lt;01-07-2023")</f>
        <v>753800</v>
      </c>
      <c r="X5" s="25">
        <f>SUMIFS('Jan-Nov'!D1:D4657,'Jan-Nov'!E1:E4657,"SIP",'Jan-Nov'!J1:J4657,'co. wise details'!O5,'Jan-Nov'!B1:B4657,"&gt;31-03-2023",'Jan-Nov'!D1:D4657,"&lt;01-07-2023")</f>
        <v>134500</v>
      </c>
      <c r="Y5" s="25">
        <f>SUMIFS('Jan-Nov'!D2:D4657,'Jan-Nov'!E2:E4657,"lumpsum",'Jan-Nov'!J2:J4657,'co. wise details'!O5,'Jan-Nov'!B3:B4658,"&gt;30-06-2023",'Jan-Nov'!B3:B4658,"&lt;30-10-2023")</f>
        <v>223500</v>
      </c>
      <c r="Z5" s="25">
        <f>SUMIFS('Jan-Nov'!D3:D4658, 'Jan-Nov'!E3:E4658, "SIP", 'Jan-Nov'!J3:J4658, 'co. wise details'!O5, 'Jan-Nov'!B3:B4658, "&gt;30-06-2023", 'Jan-Nov'!B3:B4658, "&lt;01-10-2023")</f>
        <v>1000</v>
      </c>
      <c r="AA5" s="25">
        <f>SUMIFS('Jan-Nov'!D2:D4657,'Jan-Nov'!E2:E4657,"lumpsum",'Jan-Nov'!J2:J4657,'co. wise details'!O5,'Jan-Nov'!B2:B4657,"&gt;30-09-2023",'Jan-Nov'!B2:B4657,"&lt;31-12-2023")</f>
        <v>268000</v>
      </c>
      <c r="AB5" s="25">
        <f>SUMIFS('Jan-Nov'!D3:D4658, 'Jan-Nov'!E3:E4658, "SIP", 'Jan-Nov'!J3:J4658, 'co. wise details'!O5, 'Jan-Nov'!B3:B4658, "&gt;30-09-2023", 'Jan-Nov'!B3:B4658, "&lt;31-12-2023")</f>
        <v>32000</v>
      </c>
    </row>
    <row r="6" spans="2:28" x14ac:dyDescent="0.3">
      <c r="B6" t="s">
        <v>2153</v>
      </c>
      <c r="H6" t="str">
        <v>HDFC FOCUSED 30 FUND</v>
      </c>
      <c r="O6" s="25" t="str">
        <v>Hdfc focused 30 fund</v>
      </c>
      <c r="P6" s="25">
        <f t="shared" si="0"/>
        <v>375</v>
      </c>
      <c r="Q6" s="25">
        <f>COUNTIFS('Jan-Nov'!E:E,"SIP",'Jan-Nov'!J:J,'co. wise details'!O6)</f>
        <v>295</v>
      </c>
      <c r="R6" s="25">
        <f>COUNTIFS('Jan-Nov'!E:E,"lumpsum",'Jan-Nov'!J:J,'co. wise details'!O6)</f>
        <v>80</v>
      </c>
      <c r="S6" s="25">
        <f>SUMIFS('Jan-Nov'!D3:D4658,'Jan-Nov'!E3:E4658,"lumpsum",'Jan-Nov'!J3:J4658,'co. wise details'!O6)</f>
        <v>3751000</v>
      </c>
      <c r="T6" s="25">
        <f>SUMIFS('Jan-Nov'!D3:D4658,'Jan-Nov'!E3:E4658,"sip",'Jan-Nov'!J3:J4658,'co. wise details'!O6)</f>
        <v>1026500</v>
      </c>
      <c r="U6" s="25">
        <f>SUMIFS('Jan-Nov'!D3:D4658,'Jan-Nov'!E3:E4658,"lumpsum",'Jan-Nov'!J3:J4658,'co. wise details'!O6,'Jan-Nov'!B4:B4659,"&gt;01-01-2023",'Jan-Nov'!B4:B4659,"&lt;01-04-2023")</f>
        <v>325000</v>
      </c>
      <c r="V6" s="25">
        <f>SUMIFS('Jan-Nov'!D3:D4658,'Jan-Nov'!E3:E4658,"SIP",'Jan-Nov'!J3:J4658,'co. wise details'!O6,'Jan-Nov'!B4:B4659,"&gt;01-01-2023",'Jan-Nov'!B4:B4659,"&lt;01-04-2023")</f>
        <v>189000</v>
      </c>
      <c r="W6" s="25">
        <f>SUMIFS('Jan-Nov'!D3:D4658,'Jan-Nov'!E3:E4658,"lumpsum",'Jan-Nov'!J3:J4658,'co. wise details'!O6,'Jan-Nov'!B3:B4658,"&gt;31-03-2023",'Jan-Nov'!B3:B4658,"&lt;01-07-2023")</f>
        <v>997000</v>
      </c>
      <c r="X6" s="25">
        <f>SUMIFS('Jan-Nov'!D2:D4658,'Jan-Nov'!E2:E4658,"SIP",'Jan-Nov'!J2:J4658,'co. wise details'!O6,'Jan-Nov'!B2:B4658,"&gt;31-03-2023",'Jan-Nov'!D2:D4658,"&lt;01-07-2023")</f>
        <v>837500</v>
      </c>
      <c r="Y6" s="25">
        <f>SUMIFS('Jan-Nov'!D3:D4658,'Jan-Nov'!E3:E4658,"lumpsum",'Jan-Nov'!J3:J4658,'co. wise details'!O6,'Jan-Nov'!B4:B4659,"&gt;30-06-2023",'Jan-Nov'!B4:B4659,"&lt;30-10-2023")</f>
        <v>1639000</v>
      </c>
      <c r="Z6" s="25">
        <f>SUMIFS('Jan-Nov'!D4:D4659, 'Jan-Nov'!E4:E4659, "SIP", 'Jan-Nov'!J4:J4659, 'co. wise details'!O6, 'Jan-Nov'!B4:B4659, "&gt;30-06-2023", 'Jan-Nov'!B4:B4659, "&lt;01-10-2023")</f>
        <v>231000</v>
      </c>
      <c r="AA6" s="25">
        <f>SUMIFS('Jan-Nov'!D3:D4658,'Jan-Nov'!E3:E4658,"lumpsum",'Jan-Nov'!J3:J4658,'co. wise details'!O6,'Jan-Nov'!B3:B4658,"&gt;30-09-2023",'Jan-Nov'!B3:B4658,"&lt;31-12-2023")</f>
        <v>1326000</v>
      </c>
      <c r="AB6" s="25">
        <f>SUMIFS('Jan-Nov'!D4:D4659, 'Jan-Nov'!E4:E4659, "SIP", 'Jan-Nov'!J4:J4659, 'co. wise details'!O6, 'Jan-Nov'!B4:B4659, "&gt;30-09-2023", 'Jan-Nov'!B4:B4659, "&lt;31-12-2023")</f>
        <v>133500</v>
      </c>
    </row>
    <row r="7" spans="2:28" x14ac:dyDescent="0.3">
      <c r="B7" t="s">
        <v>74</v>
      </c>
      <c r="H7" t="str">
        <v>Quant Active Fund</v>
      </c>
      <c r="O7" s="25" t="str">
        <v>Quant active fund</v>
      </c>
      <c r="P7" s="25">
        <f t="shared" si="0"/>
        <v>13</v>
      </c>
      <c r="Q7" s="25">
        <f>COUNTIFS('Jan-Nov'!E:E,"SIP",'Jan-Nov'!J:J,'co. wise details'!O7)</f>
        <v>7</v>
      </c>
      <c r="R7" s="25">
        <f>COUNTIFS('Jan-Nov'!E:E,"lumpsum",'Jan-Nov'!J:J,'co. wise details'!O7)</f>
        <v>6</v>
      </c>
      <c r="S7" s="25">
        <f>SUMIFS('Jan-Nov'!D4:D4659,'Jan-Nov'!E4:E4659,"lumpsum",'Jan-Nov'!J4:J4659,'co. wise details'!O7)</f>
        <v>140000</v>
      </c>
      <c r="T7" s="25">
        <f>SUMIFS('Jan-Nov'!D4:D4659,'Jan-Nov'!E4:E4659,"sip",'Jan-Nov'!J4:J4659,'co. wise details'!O7)</f>
        <v>22500</v>
      </c>
      <c r="U7" s="25">
        <f>SUMIFS('Jan-Nov'!D4:D4659,'Jan-Nov'!E4:E4659,"lumpsum",'Jan-Nov'!J4:J4659,'co. wise details'!O7,'Jan-Nov'!B5:B4660,"&gt;01-01-2023",'Jan-Nov'!B5:B4660,"&lt;01-04-2023")</f>
        <v>140000</v>
      </c>
      <c r="V7" s="25">
        <f>SUMIFS('Jan-Nov'!D4:D4659,'Jan-Nov'!E4:E4659,"SIP",'Jan-Nov'!J4:J4659,'co. wise details'!O7,'Jan-Nov'!B5:B4660,"&gt;01-01-2023",'Jan-Nov'!B5:B4660,"&lt;01-04-2023")</f>
        <v>22500</v>
      </c>
      <c r="W7" s="25">
        <f>SUMIFS('Jan-Nov'!D4:D4659,'Jan-Nov'!E4:E4659,"lumpsum",'Jan-Nov'!J4:J4659,'co. wise details'!O7,'Jan-Nov'!B4:B4659,"&gt;31-03-2023",'Jan-Nov'!B4:B4659,"&lt;01-07-2023")</f>
        <v>0</v>
      </c>
      <c r="X7" s="25">
        <f>SUMIFS('Jan-Nov'!D3:D4659,'Jan-Nov'!E3:E4659,"SIP",'Jan-Nov'!J3:J4659,'co. wise details'!O7,'Jan-Nov'!B3:B4659,"&gt;31-03-2023",'Jan-Nov'!D3:D4659,"&lt;01-07-2023")</f>
        <v>0</v>
      </c>
      <c r="Y7" s="25">
        <f>SUMIFS('Jan-Nov'!D4:D4659,'Jan-Nov'!E4:E4659,"lumpsum",'Jan-Nov'!J4:J4659,'co. wise details'!O7,'Jan-Nov'!B5:B4660,"&gt;30-06-2023",'Jan-Nov'!B5:B4660,"&lt;30-10-2023")</f>
        <v>0</v>
      </c>
      <c r="Z7" s="25">
        <f>SUMIFS('Jan-Nov'!D5:D4660, 'Jan-Nov'!E5:E4660, "SIP", 'Jan-Nov'!J5:J4660, 'co. wise details'!O7, 'Jan-Nov'!B5:B4660, "&gt;30-06-2023", 'Jan-Nov'!B5:B4660, "&lt;01-10-2023")</f>
        <v>0</v>
      </c>
      <c r="AA7" s="25">
        <f>SUMIFS('Jan-Nov'!D4:D4659,'Jan-Nov'!E4:E4659,"lumpsum",'Jan-Nov'!J4:J4659,'co. wise details'!O7,'Jan-Nov'!B4:B4659,"&gt;30-09-2023",'Jan-Nov'!B4:B4659,"&lt;31-12-2023")</f>
        <v>0</v>
      </c>
      <c r="AB7" s="25">
        <f>SUMIFS('Jan-Nov'!D5:D4660, 'Jan-Nov'!E5:E4660, "SIP", 'Jan-Nov'!J5:J4660, 'co. wise details'!O7, 'Jan-Nov'!B5:B4660, "&gt;30-09-2023", 'Jan-Nov'!B5:B4660, "&lt;31-12-2023")</f>
        <v>0</v>
      </c>
    </row>
    <row r="8" spans="2:28" x14ac:dyDescent="0.3">
      <c r="B8" t="s">
        <v>1006</v>
      </c>
      <c r="H8" t="str">
        <v>Mirae Asset Tax Saver Fund</v>
      </c>
      <c r="O8" s="25" t="str">
        <v>Mirae asset tax saver fund</v>
      </c>
      <c r="P8" s="25">
        <f t="shared" si="0"/>
        <v>54</v>
      </c>
      <c r="Q8" s="25">
        <f>COUNTIFS('Jan-Nov'!E:E,"SIP",'Jan-Nov'!J:J,'co. wise details'!O8)</f>
        <v>37</v>
      </c>
      <c r="R8" s="25">
        <f>COUNTIFS('Jan-Nov'!E:E,"lumpsum",'Jan-Nov'!J:J,'co. wise details'!O8)</f>
        <v>17</v>
      </c>
      <c r="S8" s="25">
        <f>SUMIFS('Jan-Nov'!D5:D4660,'Jan-Nov'!E5:E4660,"lumpsum",'Jan-Nov'!J5:J4660,'co. wise details'!O8)</f>
        <v>310500</v>
      </c>
      <c r="T8" s="25">
        <f>SUMIFS('Jan-Nov'!D5:D4660,'Jan-Nov'!E5:E4660,"sip",'Jan-Nov'!J5:J4660,'co. wise details'!O8)</f>
        <v>120000</v>
      </c>
      <c r="U8" s="25">
        <f>SUMIFS('Jan-Nov'!D5:D4660,'Jan-Nov'!E5:E4660,"lumpsum",'Jan-Nov'!J5:J4660,'co. wise details'!O8,'Jan-Nov'!B6:B4661,"&gt;01-01-2023",'Jan-Nov'!B6:B4661,"&lt;01-04-2023")</f>
        <v>197500</v>
      </c>
      <c r="V8" s="25">
        <f>SUMIFS('Jan-Nov'!D5:D4660,'Jan-Nov'!E5:E4660,"SIP",'Jan-Nov'!J5:J4660,'co. wise details'!O8,'Jan-Nov'!B6:B4661,"&gt;01-01-2023",'Jan-Nov'!B6:B4661,"&lt;01-04-2023")</f>
        <v>37000</v>
      </c>
      <c r="W8" s="25">
        <f>SUMIFS('Jan-Nov'!D5:D4660,'Jan-Nov'!E5:E4660,"lumpsum",'Jan-Nov'!J5:J4660,'co. wise details'!O8,'Jan-Nov'!B5:B4660,"&gt;31-03-2023",'Jan-Nov'!B5:B4660,"&lt;01-07-2023")</f>
        <v>10000</v>
      </c>
      <c r="X8" s="25">
        <f>SUMIFS('Jan-Nov'!D4:D4660,'Jan-Nov'!E4:E4660,"SIP",'Jan-Nov'!J4:J4660,'co. wise details'!O8,'Jan-Nov'!B4:B4660,"&gt;31-03-2023",'Jan-Nov'!D4:D4660,"&lt;01-07-2023")</f>
        <v>83000</v>
      </c>
      <c r="Y8" s="25">
        <f>SUMIFS('Jan-Nov'!D5:D4660,'Jan-Nov'!E5:E4660,"lumpsum",'Jan-Nov'!J5:J4660,'co. wise details'!O8,'Jan-Nov'!B6:B4661,"&gt;30-06-2023",'Jan-Nov'!B6:B4661,"&lt;30-10-2023")</f>
        <v>77000</v>
      </c>
      <c r="Z8" s="25">
        <f>SUMIFS('Jan-Nov'!D6:D4661, 'Jan-Nov'!E6:E4661, "SIP", 'Jan-Nov'!J6:J4661, 'co. wise details'!O8, 'Jan-Nov'!B6:B4661, "&gt;30-06-2023", 'Jan-Nov'!B6:B4661, "&lt;01-10-2023")</f>
        <v>10500</v>
      </c>
      <c r="AA8" s="25">
        <f>SUMIFS('Jan-Nov'!D5:D4660,'Jan-Nov'!E5:E4660,"lumpsum",'Jan-Nov'!J5:J4660,'co. wise details'!O8,'Jan-Nov'!B5:B4660,"&gt;30-09-2023",'Jan-Nov'!B5:B4660,"&lt;31-12-2023")</f>
        <v>31000</v>
      </c>
      <c r="AB8" s="25">
        <f>SUMIFS('Jan-Nov'!D6:D4661, 'Jan-Nov'!E6:E4661, "SIP", 'Jan-Nov'!J6:J4661, 'co. wise details'!O8, 'Jan-Nov'!B6:B4661, "&gt;30-09-2023", 'Jan-Nov'!B6:B4661, "&lt;31-12-2023")</f>
        <v>6000</v>
      </c>
    </row>
    <row r="9" spans="2:28" x14ac:dyDescent="0.3">
      <c r="B9" t="s">
        <v>84</v>
      </c>
      <c r="H9" t="str">
        <v>quant tax plan</v>
      </c>
      <c r="O9" s="25" t="str">
        <v>Quant tax plan</v>
      </c>
      <c r="P9" s="25">
        <f t="shared" si="0"/>
        <v>31</v>
      </c>
      <c r="Q9" s="25">
        <f>COUNTIFS('Jan-Nov'!E:E,"SIP",'Jan-Nov'!J:J,'co. wise details'!O9)</f>
        <v>15</v>
      </c>
      <c r="R9" s="25">
        <f>COUNTIFS('Jan-Nov'!E:E,"lumpsum",'Jan-Nov'!J:J,'co. wise details'!O9)</f>
        <v>16</v>
      </c>
      <c r="S9" s="25">
        <f>SUMIFS('Jan-Nov'!D6:D4661,'Jan-Nov'!E6:E4661,"lumpsum",'Jan-Nov'!J6:J4661,'co. wise details'!O9)</f>
        <v>440000</v>
      </c>
      <c r="T9" s="25">
        <f>SUMIFS('Jan-Nov'!D6:D4661,'Jan-Nov'!E6:E4661,"sip",'Jan-Nov'!J6:J4661,'co. wise details'!O9)</f>
        <v>66000</v>
      </c>
      <c r="U9" s="25">
        <f>SUMIFS('Jan-Nov'!D6:D4661,'Jan-Nov'!E6:E4661,"lumpsum",'Jan-Nov'!J6:J4661,'co. wise details'!O9,'Jan-Nov'!B7:B4662,"&gt;01-01-2023",'Jan-Nov'!B7:B4662,"&lt;01-04-2023")</f>
        <v>415000</v>
      </c>
      <c r="V9" s="25">
        <f>SUMIFS('Jan-Nov'!D6:D4661,'Jan-Nov'!E6:E4661,"SIP",'Jan-Nov'!J6:J4661,'co. wise details'!O9,'Jan-Nov'!B7:B4662,"&gt;01-01-2023",'Jan-Nov'!B7:B4662,"&lt;01-04-2023")</f>
        <v>44500</v>
      </c>
      <c r="W9" s="25">
        <f>SUMIFS('Jan-Nov'!D6:D4661,'Jan-Nov'!E6:E4661,"lumpsum",'Jan-Nov'!J6:J4661,'co. wise details'!O9,'Jan-Nov'!B6:B4661,"&gt;31-03-2023",'Jan-Nov'!B6:B4661,"&lt;01-07-2023")</f>
        <v>0</v>
      </c>
      <c r="X9" s="25">
        <f>SUMIFS('Jan-Nov'!D5:D4661,'Jan-Nov'!E5:E4661,"SIP",'Jan-Nov'!J5:J4661,'co. wise details'!O9,'Jan-Nov'!B5:B4661,"&gt;31-03-2023",'Jan-Nov'!D5:D4661,"&lt;01-07-2023")</f>
        <v>21500</v>
      </c>
      <c r="Y9" s="25">
        <f>SUMIFS('Jan-Nov'!D6:D4661,'Jan-Nov'!E6:E4661,"lumpsum",'Jan-Nov'!J6:J4661,'co. wise details'!O9,'Jan-Nov'!B7:B4662,"&gt;30-06-2023",'Jan-Nov'!B7:B4662,"&lt;30-10-2023")</f>
        <v>15000</v>
      </c>
      <c r="Z9" s="25">
        <f>SUMIFS('Jan-Nov'!D7:D4662, 'Jan-Nov'!E7:E4662, "SIP", 'Jan-Nov'!J7:J4662, 'co. wise details'!O9, 'Jan-Nov'!B7:B4662, "&gt;30-06-2023", 'Jan-Nov'!B7:B4662, "&lt;01-10-2023")</f>
        <v>5000</v>
      </c>
      <c r="AA9" s="25">
        <f>SUMIFS('Jan-Nov'!D6:D4661,'Jan-Nov'!E6:E4661,"lumpsum",'Jan-Nov'!J6:J4661,'co. wise details'!O9,'Jan-Nov'!B6:B4661,"&gt;30-09-2023",'Jan-Nov'!B6:B4661,"&lt;31-12-2023")</f>
        <v>10000</v>
      </c>
      <c r="AB9" s="25">
        <f>SUMIFS('Jan-Nov'!D7:D4662, 'Jan-Nov'!E7:E4662, "SIP", 'Jan-Nov'!J7:J4662, 'co. wise details'!O9, 'Jan-Nov'!B7:B4662, "&gt;30-09-2023", 'Jan-Nov'!B7:B4662, "&lt;31-12-2023")</f>
        <v>2000</v>
      </c>
    </row>
    <row r="10" spans="2:28" x14ac:dyDescent="0.3">
      <c r="B10" t="s">
        <v>36</v>
      </c>
      <c r="H10" t="str">
        <v>Quant Flexi-Cap Fund</v>
      </c>
      <c r="O10" s="25" t="str">
        <v>Quant flexi-cap fund</v>
      </c>
      <c r="P10" s="25">
        <f t="shared" si="0"/>
        <v>132</v>
      </c>
      <c r="Q10" s="25">
        <f>COUNTIFS('Jan-Nov'!E:E,"SIP",'Jan-Nov'!J:J,'co. wise details'!O10)</f>
        <v>108</v>
      </c>
      <c r="R10" s="25">
        <f>COUNTIFS('Jan-Nov'!E:E,"lumpsum",'Jan-Nov'!J:J,'co. wise details'!O10)</f>
        <v>24</v>
      </c>
      <c r="S10" s="25">
        <f>SUMIFS('Jan-Nov'!D7:D4662,'Jan-Nov'!E7:E4662,"lumpsum",'Jan-Nov'!J7:J4662,'co. wise details'!O10)</f>
        <v>1011000</v>
      </c>
      <c r="T10" s="25">
        <f>SUMIFS('Jan-Nov'!D7:D4662,'Jan-Nov'!E7:E4662,"sip",'Jan-Nov'!J7:J4662,'co. wise details'!O10)</f>
        <v>488000</v>
      </c>
      <c r="U10" s="25">
        <f>SUMIFS('Jan-Nov'!D7:D4662,'Jan-Nov'!E7:E4662,"lumpsum",'Jan-Nov'!J7:J4662,'co. wise details'!O10,'Jan-Nov'!B8:B4663,"&gt;01-01-2023",'Jan-Nov'!B8:B4663,"&lt;01-04-2023")</f>
        <v>440000</v>
      </c>
      <c r="V10" s="25">
        <f>SUMIFS('Jan-Nov'!D7:D4662,'Jan-Nov'!E7:E4662,"SIP",'Jan-Nov'!J7:J4662,'co. wise details'!O10,'Jan-Nov'!B8:B4663,"&gt;01-01-2023",'Jan-Nov'!B8:B4663,"&lt;01-04-2023")</f>
        <v>325500</v>
      </c>
      <c r="W10" s="25">
        <f>SUMIFS('Jan-Nov'!D7:D4662,'Jan-Nov'!E7:E4662,"lumpsum",'Jan-Nov'!J7:J4662,'co. wise details'!O10,'Jan-Nov'!B7:B4662,"&gt;31-03-2023",'Jan-Nov'!B7:B4662,"&lt;01-07-2023")</f>
        <v>50000</v>
      </c>
      <c r="X10" s="25">
        <f>SUMIFS('Jan-Nov'!D6:D4662,'Jan-Nov'!E6:E4662,"SIP",'Jan-Nov'!J6:J4662,'co. wise details'!O10,'Jan-Nov'!B6:B4662,"&gt;31-03-2023",'Jan-Nov'!D6:D4662,"&lt;01-07-2023")</f>
        <v>162500</v>
      </c>
      <c r="Y10" s="25">
        <f>SUMIFS('Jan-Nov'!D7:D4662,'Jan-Nov'!E7:E4662,"lumpsum",'Jan-Nov'!J7:J4662,'co. wise details'!O10,'Jan-Nov'!B8:B4663,"&gt;30-06-2023",'Jan-Nov'!B8:B4663,"&lt;30-10-2023")</f>
        <v>434000</v>
      </c>
      <c r="Z10" s="25">
        <f>SUMIFS('Jan-Nov'!D8:D4663, 'Jan-Nov'!E8:E4663, "SIP", 'Jan-Nov'!J8:J4663, 'co. wise details'!O10, 'Jan-Nov'!B8:B4663, "&gt;30-06-2023", 'Jan-Nov'!B8:B4663, "&lt;01-10-2023")</f>
        <v>35500</v>
      </c>
      <c r="AA10" s="25">
        <f>SUMIFS('Jan-Nov'!D7:D4662,'Jan-Nov'!E7:E4662,"lumpsum",'Jan-Nov'!J7:J4662,'co. wise details'!O10,'Jan-Nov'!B7:B4662,"&gt;30-09-2023",'Jan-Nov'!B7:B4662,"&lt;31-12-2023")</f>
        <v>179000</v>
      </c>
      <c r="AB10" s="25">
        <f>SUMIFS('Jan-Nov'!D8:D4663, 'Jan-Nov'!E8:E4663, "SIP", 'Jan-Nov'!J8:J4663, 'co. wise details'!O10, 'Jan-Nov'!B8:B4663, "&gt;30-09-2023", 'Jan-Nov'!B8:B4663, "&lt;31-12-2023")</f>
        <v>36000</v>
      </c>
    </row>
    <row r="11" spans="2:28" x14ac:dyDescent="0.3">
      <c r="B11" t="s">
        <v>84</v>
      </c>
      <c r="H11" t="str">
        <v>Parag Parikh Tax Saver Fund</v>
      </c>
      <c r="M11" s="29"/>
      <c r="O11" s="25" t="str">
        <v>Parag parikh tax saver fund</v>
      </c>
      <c r="P11" s="25">
        <f t="shared" si="0"/>
        <v>115</v>
      </c>
      <c r="Q11" s="25">
        <f>COUNTIFS('Jan-Nov'!E:E,"SIP",'Jan-Nov'!J:J,'co. wise details'!O11)</f>
        <v>65</v>
      </c>
      <c r="R11" s="25">
        <f>COUNTIFS('Jan-Nov'!E:E,"lumpsum",'Jan-Nov'!J:J,'co. wise details'!O11)</f>
        <v>50</v>
      </c>
      <c r="S11" s="25">
        <f>SUMIFS('Jan-Nov'!D8:D4663,'Jan-Nov'!E8:E4663,"lumpsum",'Jan-Nov'!J8:J4663,'co. wise details'!O11)</f>
        <v>1206500</v>
      </c>
      <c r="T11" s="25">
        <f>SUMIFS('Jan-Nov'!D8:D4663,'Jan-Nov'!E8:E4663,"sip",'Jan-Nov'!J8:J4663,'co. wise details'!O11)</f>
        <v>242500</v>
      </c>
      <c r="U11" s="25">
        <f>SUMIFS('Jan-Nov'!D8:D4663,'Jan-Nov'!E8:E4663,"lumpsum",'Jan-Nov'!J8:J4663,'co. wise details'!O11,'Jan-Nov'!B9:B4664,"&gt;01-01-2023",'Jan-Nov'!B9:B4664,"&lt;01-04-2023")</f>
        <v>565000</v>
      </c>
      <c r="V11" s="25">
        <f>SUMIFS('Jan-Nov'!D8:D4663,'Jan-Nov'!E8:E4663,"SIP",'Jan-Nov'!J8:J4663,'co. wise details'!O11,'Jan-Nov'!B9:B4664,"&gt;01-01-2023",'Jan-Nov'!B9:B4664,"&lt;01-04-2023")</f>
        <v>68500</v>
      </c>
      <c r="W11" s="25">
        <f>SUMIFS('Jan-Nov'!D8:D4663,'Jan-Nov'!E8:E4663,"lumpsum",'Jan-Nov'!J8:J4663,'co. wise details'!O11,'Jan-Nov'!B8:B4663,"&gt;31-03-2023",'Jan-Nov'!B8:B4663,"&lt;01-07-2023")</f>
        <v>62000</v>
      </c>
      <c r="X11" s="25">
        <f>SUMIFS('Jan-Nov'!D7:D4663,'Jan-Nov'!E7:E4663,"SIP",'Jan-Nov'!J7:J4663,'co. wise details'!O11,'Jan-Nov'!B7:B4663,"&gt;31-03-2023",'Jan-Nov'!D7:D4663,"&lt;01-07-2023")</f>
        <v>174000</v>
      </c>
      <c r="Y11" s="25">
        <f>SUMIFS('Jan-Nov'!D8:D4663,'Jan-Nov'!E8:E4663,"lumpsum",'Jan-Nov'!J8:J4663,'co. wise details'!O11,'Jan-Nov'!B9:B4664,"&gt;30-06-2023",'Jan-Nov'!B9:B4664,"&lt;30-10-2023")</f>
        <v>519500</v>
      </c>
      <c r="Z11" s="25">
        <f>SUMIFS('Jan-Nov'!D9:D4664, 'Jan-Nov'!E9:E4664, "SIP", 'Jan-Nov'!J9:J4664, 'co. wise details'!O11, 'Jan-Nov'!B9:B4664, "&gt;30-06-2023", 'Jan-Nov'!B9:B4664, "&lt;01-10-2023")</f>
        <v>53000</v>
      </c>
      <c r="AA11" s="25">
        <f>SUMIFS('Jan-Nov'!D8:D4663,'Jan-Nov'!E8:E4663,"lumpsum",'Jan-Nov'!J8:J4663,'co. wise details'!O11,'Jan-Nov'!B8:B4663,"&gt;30-09-2023",'Jan-Nov'!B8:B4663,"&lt;31-12-2023")</f>
        <v>261000</v>
      </c>
      <c r="AB11" s="25">
        <f>SUMIFS('Jan-Nov'!D9:D4664, 'Jan-Nov'!E9:E4664, "SIP", 'Jan-Nov'!J9:J4664, 'co. wise details'!O11, 'Jan-Nov'!B9:B4664, "&gt;30-09-2023", 'Jan-Nov'!B9:B4664, "&lt;31-12-2023")</f>
        <v>20000</v>
      </c>
    </row>
    <row r="12" spans="2:28" x14ac:dyDescent="0.3">
      <c r="B12" t="s">
        <v>646</v>
      </c>
      <c r="H12" t="str">
        <v>canara robeco emerging equities fund</v>
      </c>
      <c r="O12" s="25" t="str">
        <v>Canara robeco emerging equities fund</v>
      </c>
      <c r="P12" s="25">
        <f t="shared" si="0"/>
        <v>17</v>
      </c>
      <c r="Q12" s="25">
        <f>COUNTIFS('Jan-Nov'!E:E,"SIP",'Jan-Nov'!J:J,'co. wise details'!O12)</f>
        <v>15</v>
      </c>
      <c r="R12" s="25">
        <f>COUNTIFS('Jan-Nov'!E:E,"lumpsum",'Jan-Nov'!J:J,'co. wise details'!O12)</f>
        <v>2</v>
      </c>
      <c r="S12" s="25">
        <f>SUMIFS('Jan-Nov'!D9:D4664,'Jan-Nov'!E9:E4664,"lumpsum",'Jan-Nov'!J9:J4664,'co. wise details'!O12)</f>
        <v>35000</v>
      </c>
      <c r="T12" s="25">
        <f>SUMIFS('Jan-Nov'!D9:D4664,'Jan-Nov'!E9:E4664,"sip",'Jan-Nov'!J9:J4664,'co. wise details'!O12)</f>
        <v>93000</v>
      </c>
      <c r="U12" s="25">
        <f>SUMIFS('Jan-Nov'!D9:D4664,'Jan-Nov'!E9:E4664,"lumpsum",'Jan-Nov'!J9:J4664,'co. wise details'!O12,'Jan-Nov'!B10:B4665,"&gt;01-01-2023",'Jan-Nov'!B10:B4665,"&lt;01-04-2023")</f>
        <v>15000</v>
      </c>
      <c r="V12" s="25">
        <f>SUMIFS('Jan-Nov'!D9:D4664,'Jan-Nov'!E9:E4664,"SIP",'Jan-Nov'!J9:J4664,'co. wise details'!O12,'Jan-Nov'!B10:B4665,"&gt;01-01-2023",'Jan-Nov'!B10:B4665,"&lt;01-04-2023")</f>
        <v>28500</v>
      </c>
      <c r="W12" s="25">
        <f>SUMIFS('Jan-Nov'!D9:D4664,'Jan-Nov'!E9:E4664,"lumpsum",'Jan-Nov'!J9:J4664,'co. wise details'!O12,'Jan-Nov'!B9:B4664,"&gt;31-03-2023",'Jan-Nov'!B9:B4664,"&lt;01-07-2023")</f>
        <v>0</v>
      </c>
      <c r="X12" s="25">
        <f>SUMIFS('Jan-Nov'!D8:D4664,'Jan-Nov'!E8:E4664,"SIP",'Jan-Nov'!J8:J4664,'co. wise details'!O12,'Jan-Nov'!B8:B4664,"&gt;31-03-2023",'Jan-Nov'!D8:D4664,"&lt;01-07-2023")</f>
        <v>64500</v>
      </c>
      <c r="Y12" s="25">
        <f>SUMIFS('Jan-Nov'!D9:D4664,'Jan-Nov'!E9:E4664,"lumpsum",'Jan-Nov'!J9:J4664,'co. wise details'!O12,'Jan-Nov'!B10:B4665,"&gt;30-06-2023",'Jan-Nov'!B10:B4665,"&lt;30-10-2023")</f>
        <v>20000</v>
      </c>
      <c r="Z12" s="25">
        <f>SUMIFS('Jan-Nov'!D10:D4665, 'Jan-Nov'!E10:E4665, "SIP", 'Jan-Nov'!J10:J4665, 'co. wise details'!O12, 'Jan-Nov'!B10:B4665, "&gt;30-06-2023", 'Jan-Nov'!B10:B4665, "&lt;01-10-2023")</f>
        <v>50000</v>
      </c>
      <c r="AA12" s="25">
        <f>SUMIFS('Jan-Nov'!D9:D4664,'Jan-Nov'!E9:E4664,"lumpsum",'Jan-Nov'!J9:J4664,'co. wise details'!O12,'Jan-Nov'!B9:B4664,"&gt;30-09-2023",'Jan-Nov'!B9:B4664,"&lt;31-12-2023")</f>
        <v>0</v>
      </c>
      <c r="AB12" s="25">
        <f>SUMIFS('Jan-Nov'!D10:D4665, 'Jan-Nov'!E10:E4665, "SIP", 'Jan-Nov'!J10:J4665, 'co. wise details'!O12, 'Jan-Nov'!B10:B4665, "&gt;30-09-2023", 'Jan-Nov'!B10:B4665, "&lt;31-12-2023")</f>
        <v>0</v>
      </c>
    </row>
    <row r="13" spans="2:28" x14ac:dyDescent="0.3">
      <c r="B13" t="s">
        <v>74</v>
      </c>
      <c r="H13" t="str">
        <v>Kotak Multicap Fund</v>
      </c>
      <c r="O13" s="25" t="str">
        <v>Kotak multicap fund</v>
      </c>
      <c r="P13" s="25">
        <f t="shared" si="0"/>
        <v>232</v>
      </c>
      <c r="Q13" s="25">
        <f>COUNTIFS('Jan-Nov'!E:E,"SIP",'Jan-Nov'!J:J,'co. wise details'!O13)</f>
        <v>175</v>
      </c>
      <c r="R13" s="25">
        <f>COUNTIFS('Jan-Nov'!E:E,"lumpsum",'Jan-Nov'!J:J,'co. wise details'!O13)</f>
        <v>57</v>
      </c>
      <c r="S13" s="25">
        <f>SUMIFS('Jan-Nov'!D10:D4665,'Jan-Nov'!E10:E4665,"lumpsum",'Jan-Nov'!J10:J4665,'co. wise details'!O13)</f>
        <v>3131500</v>
      </c>
      <c r="T13" s="25">
        <f>SUMIFS('Jan-Nov'!D10:D4665,'Jan-Nov'!E10:E4665,"sip",'Jan-Nov'!J10:J4665,'co. wise details'!O13)</f>
        <v>639500</v>
      </c>
      <c r="U13" s="25">
        <f>SUMIFS('Jan-Nov'!D10:D4665,'Jan-Nov'!E10:E4665,"lumpsum",'Jan-Nov'!J10:J4665,'co. wise details'!O13,'Jan-Nov'!B11:B4666,"&gt;01-01-2023",'Jan-Nov'!B11:B4666,"&lt;01-04-2023")</f>
        <v>175000</v>
      </c>
      <c r="V13" s="25">
        <f>SUMIFS('Jan-Nov'!D10:D4665,'Jan-Nov'!E10:E4665,"SIP",'Jan-Nov'!J10:J4665,'co. wise details'!O13,'Jan-Nov'!B11:B4666,"&gt;01-01-2023",'Jan-Nov'!B11:B4666,"&lt;01-04-2023")</f>
        <v>235000</v>
      </c>
      <c r="W13" s="25">
        <f>SUMIFS('Jan-Nov'!D10:D4665,'Jan-Nov'!E10:E4665,"lumpsum",'Jan-Nov'!J10:J4665,'co. wise details'!O13,'Jan-Nov'!B10:B4665,"&gt;31-03-2023",'Jan-Nov'!B10:B4665,"&lt;01-07-2023")</f>
        <v>455000</v>
      </c>
      <c r="X13" s="25">
        <f>SUMIFS('Jan-Nov'!D9:D4665,'Jan-Nov'!E9:E4665,"SIP",'Jan-Nov'!J9:J4665,'co. wise details'!O13,'Jan-Nov'!B9:B4665,"&gt;31-03-2023",'Jan-Nov'!D9:D4665,"&lt;01-07-2023")</f>
        <v>404500</v>
      </c>
      <c r="Y13" s="25">
        <f>SUMIFS('Jan-Nov'!D10:D4665,'Jan-Nov'!E10:E4665,"lumpsum",'Jan-Nov'!J10:J4665,'co. wise details'!O13,'Jan-Nov'!B11:B4666,"&gt;30-06-2023",'Jan-Nov'!B11:B4666,"&lt;30-10-2023")</f>
        <v>1541500</v>
      </c>
      <c r="Z13" s="25">
        <f>SUMIFS('Jan-Nov'!D11:D4666, 'Jan-Nov'!E11:E4666, "SIP", 'Jan-Nov'!J11:J4666, 'co. wise details'!O13, 'Jan-Nov'!B11:B4666, "&gt;30-06-2023", 'Jan-Nov'!B11:B4666, "&lt;01-10-2023")</f>
        <v>199000</v>
      </c>
      <c r="AA13" s="25">
        <f>SUMIFS('Jan-Nov'!D10:D4665,'Jan-Nov'!E10:E4665,"lumpsum",'Jan-Nov'!J10:J4665,'co. wise details'!O13,'Jan-Nov'!B10:B4665,"&gt;30-09-2023",'Jan-Nov'!B10:B4665,"&lt;31-12-2023")</f>
        <v>1456500</v>
      </c>
      <c r="AB13" s="25">
        <f>SUMIFS('Jan-Nov'!D11:D4666, 'Jan-Nov'!E11:E4666, "SIP", 'Jan-Nov'!J11:J4666, 'co. wise details'!O13, 'Jan-Nov'!B11:B4666, "&gt;30-09-2023", 'Jan-Nov'!B11:B4666, "&lt;31-12-2023")</f>
        <v>124000</v>
      </c>
    </row>
    <row r="14" spans="2:28" x14ac:dyDescent="0.3">
      <c r="B14" t="s">
        <v>85</v>
      </c>
      <c r="H14" t="str">
        <v>quant absolute fund</v>
      </c>
      <c r="O14" s="25" t="str">
        <v>Quant absolute fund</v>
      </c>
      <c r="P14" s="25">
        <f t="shared" si="0"/>
        <v>47</v>
      </c>
      <c r="Q14" s="25">
        <f>COUNTIFS('Jan-Nov'!E:E,"SIP",'Jan-Nov'!J:J,'co. wise details'!O14)</f>
        <v>32</v>
      </c>
      <c r="R14" s="25">
        <f>COUNTIFS('Jan-Nov'!E:E,"lumpsum",'Jan-Nov'!J:J,'co. wise details'!O14)</f>
        <v>15</v>
      </c>
      <c r="S14" s="25">
        <f>SUMIFS('Jan-Nov'!D11:D4666,'Jan-Nov'!E11:E4666,"lumpsum",'Jan-Nov'!J11:J4666,'co. wise details'!O14)</f>
        <v>830000</v>
      </c>
      <c r="T14" s="25">
        <f>SUMIFS('Jan-Nov'!D11:D4666,'Jan-Nov'!E11:E4666,"sip",'Jan-Nov'!J11:J4666,'co. wise details'!O14)</f>
        <v>123500</v>
      </c>
      <c r="U14" s="25">
        <f>SUMIFS('Jan-Nov'!D11:D4666,'Jan-Nov'!E11:E4666,"lumpsum",'Jan-Nov'!J11:J4666,'co. wise details'!O14,'Jan-Nov'!B12:B4667,"&gt;01-01-2023",'Jan-Nov'!B12:B4667,"&lt;01-04-2023")</f>
        <v>818000</v>
      </c>
      <c r="V14" s="25">
        <f>SUMIFS('Jan-Nov'!D11:D4666,'Jan-Nov'!E11:E4666,"SIP",'Jan-Nov'!J11:J4666,'co. wise details'!O14,'Jan-Nov'!B12:B4667,"&gt;01-01-2023",'Jan-Nov'!B12:B4667,"&lt;01-04-2023")</f>
        <v>123000</v>
      </c>
      <c r="W14" s="25">
        <f>SUMIFS('Jan-Nov'!D11:D4666,'Jan-Nov'!E11:E4666,"lumpsum",'Jan-Nov'!J11:J4666,'co. wise details'!O14,'Jan-Nov'!B11:B4666,"&gt;31-03-2023",'Jan-Nov'!B11:B4666,"&lt;01-07-2023")</f>
        <v>2000</v>
      </c>
      <c r="X14" s="25">
        <f>SUMIFS('Jan-Nov'!D10:D4666,'Jan-Nov'!E10:E4666,"SIP",'Jan-Nov'!J10:J4666,'co. wise details'!O14,'Jan-Nov'!B10:B4666,"&gt;31-03-2023",'Jan-Nov'!D10:D4666,"&lt;01-07-2023")</f>
        <v>500</v>
      </c>
      <c r="Y14" s="25">
        <f>SUMIFS('Jan-Nov'!D11:D4666,'Jan-Nov'!E11:E4666,"lumpsum",'Jan-Nov'!J11:J4666,'co. wise details'!O14,'Jan-Nov'!B12:B4667,"&gt;30-06-2023",'Jan-Nov'!B12:B4667,"&lt;30-10-2023")</f>
        <v>10000</v>
      </c>
      <c r="Z14" s="25">
        <f>SUMIFS('Jan-Nov'!D12:D4667, 'Jan-Nov'!E12:E4667, "SIP", 'Jan-Nov'!J12:J4667, 'co. wise details'!O14, 'Jan-Nov'!B12:B4667, "&gt;30-06-2023", 'Jan-Nov'!B12:B4667, "&lt;01-10-2023")</f>
        <v>500</v>
      </c>
      <c r="AA14" s="25">
        <f>SUMIFS('Jan-Nov'!D11:D4666,'Jan-Nov'!E11:E4666,"lumpsum",'Jan-Nov'!J11:J4666,'co. wise details'!O14,'Jan-Nov'!B11:B4666,"&gt;30-09-2023",'Jan-Nov'!B11:B4666,"&lt;31-12-2023")</f>
        <v>0</v>
      </c>
      <c r="AB14" s="25">
        <f>SUMIFS('Jan-Nov'!D12:D4667, 'Jan-Nov'!E12:E4667, "SIP", 'Jan-Nov'!J12:J4667, 'co. wise details'!O14, 'Jan-Nov'!B12:B4667, "&gt;30-09-2023", 'Jan-Nov'!B12:B4667, "&lt;31-12-2023")</f>
        <v>0</v>
      </c>
    </row>
    <row r="15" spans="2:28" x14ac:dyDescent="0.3">
      <c r="B15" t="s">
        <v>624</v>
      </c>
      <c r="H15" t="str">
        <v>CANARA SMALLCAP FUND</v>
      </c>
      <c r="O15" s="25" t="str">
        <v>Canara smallcap fund</v>
      </c>
      <c r="P15" s="25">
        <f t="shared" si="0"/>
        <v>2</v>
      </c>
      <c r="Q15" s="25">
        <f>COUNTIFS('Jan-Nov'!E:E,"SIP",'Jan-Nov'!J:J,'co. wise details'!O15)</f>
        <v>0</v>
      </c>
      <c r="R15" s="25">
        <f>COUNTIFS('Jan-Nov'!E:E,"lumpsum",'Jan-Nov'!J:J,'co. wise details'!O15)</f>
        <v>2</v>
      </c>
      <c r="S15" s="25">
        <f>SUMIFS('Jan-Nov'!D12:D4667,'Jan-Nov'!E12:E4667,"lumpsum",'Jan-Nov'!J12:J4667,'co. wise details'!O15)</f>
        <v>75000</v>
      </c>
      <c r="T15" s="25">
        <f>SUMIFS('Jan-Nov'!D12:D4667,'Jan-Nov'!E12:E4667,"sip",'Jan-Nov'!J12:J4667,'co. wise details'!O15)</f>
        <v>0</v>
      </c>
      <c r="U15" s="25">
        <f>SUMIFS('Jan-Nov'!D12:D4667,'Jan-Nov'!E12:E4667,"lumpsum",'Jan-Nov'!J12:J4667,'co. wise details'!O15,'Jan-Nov'!B13:B4668,"&gt;01-01-2023",'Jan-Nov'!B13:B4668,"&lt;01-04-2023")</f>
        <v>75000</v>
      </c>
      <c r="V15" s="25">
        <f>SUMIFS('Jan-Nov'!D12:D4667,'Jan-Nov'!E12:E4667,"SIP",'Jan-Nov'!J12:J4667,'co. wise details'!O15,'Jan-Nov'!B13:B4668,"&gt;01-01-2023",'Jan-Nov'!B13:B4668,"&lt;01-04-2023")</f>
        <v>0</v>
      </c>
      <c r="W15" s="25">
        <f>SUMIFS('Jan-Nov'!D12:D4667,'Jan-Nov'!E12:E4667,"lumpsum",'Jan-Nov'!J12:J4667,'co. wise details'!O15,'Jan-Nov'!B12:B4667,"&gt;31-03-2023",'Jan-Nov'!B12:B4667,"&lt;01-07-2023")</f>
        <v>0</v>
      </c>
      <c r="X15" s="25">
        <f>SUMIFS('Jan-Nov'!D11:D4667,'Jan-Nov'!E11:E4667,"SIP",'Jan-Nov'!J11:J4667,'co. wise details'!O15,'Jan-Nov'!B11:B4667,"&gt;31-03-2023",'Jan-Nov'!D11:D4667,"&lt;01-07-2023")</f>
        <v>0</v>
      </c>
      <c r="Y15" s="25">
        <f>SUMIFS('Jan-Nov'!D12:D4667,'Jan-Nov'!E12:E4667,"lumpsum",'Jan-Nov'!J12:J4667,'co. wise details'!O15,'Jan-Nov'!B13:B4668,"&gt;30-06-2023",'Jan-Nov'!B13:B4668,"&lt;30-10-2023")</f>
        <v>0</v>
      </c>
      <c r="Z15" s="25">
        <f>SUMIFS('Jan-Nov'!D13:D4668, 'Jan-Nov'!E13:E4668, "SIP", 'Jan-Nov'!J13:J4668, 'co. wise details'!O15, 'Jan-Nov'!B13:B4668, "&gt;30-06-2023", 'Jan-Nov'!B13:B4668, "&lt;01-10-2023")</f>
        <v>0</v>
      </c>
      <c r="AA15" s="25">
        <f>SUMIFS('Jan-Nov'!D12:D4667,'Jan-Nov'!E12:E4667,"lumpsum",'Jan-Nov'!J12:J4667,'co. wise details'!O15,'Jan-Nov'!B12:B4667,"&gt;30-09-2023",'Jan-Nov'!B12:B4667,"&lt;31-12-2023")</f>
        <v>0</v>
      </c>
      <c r="AB15" s="25">
        <f>SUMIFS('Jan-Nov'!D13:D4668, 'Jan-Nov'!E13:E4668, "SIP", 'Jan-Nov'!J13:J4668, 'co. wise details'!O15, 'Jan-Nov'!B13:B4668, "&gt;30-09-2023", 'Jan-Nov'!B13:B4668, "&lt;31-12-2023")</f>
        <v>0</v>
      </c>
    </row>
    <row r="16" spans="2:28" x14ac:dyDescent="0.3">
      <c r="B16" t="s">
        <v>409</v>
      </c>
      <c r="H16" t="str">
        <v>BOI AXA FLEXICAP FUND</v>
      </c>
      <c r="O16" s="25" t="str">
        <v>Boi axa flexicap fund</v>
      </c>
      <c r="P16" s="25">
        <f t="shared" si="0"/>
        <v>2</v>
      </c>
      <c r="Q16" s="25">
        <f>COUNTIFS('Jan-Nov'!E:E,"SIP",'Jan-Nov'!J:J,'co. wise details'!O16)</f>
        <v>0</v>
      </c>
      <c r="R16" s="25">
        <f>COUNTIFS('Jan-Nov'!E:E,"lumpsum",'Jan-Nov'!J:J,'co. wise details'!O16)</f>
        <v>2</v>
      </c>
      <c r="S16" s="25">
        <f>SUMIFS('Jan-Nov'!D13:D4668,'Jan-Nov'!E13:E4668,"lumpsum",'Jan-Nov'!J13:J4668,'co. wise details'!O16)</f>
        <v>60000</v>
      </c>
      <c r="T16" s="25">
        <f>SUMIFS('Jan-Nov'!D13:D4668,'Jan-Nov'!E13:E4668,"sip",'Jan-Nov'!J13:J4668,'co. wise details'!O16)</f>
        <v>0</v>
      </c>
      <c r="U16" s="25">
        <f>SUMIFS('Jan-Nov'!D13:D4668,'Jan-Nov'!E13:E4668,"lumpsum",'Jan-Nov'!J13:J4668,'co. wise details'!O16,'Jan-Nov'!B14:B4669,"&gt;01-01-2023",'Jan-Nov'!B14:B4669,"&lt;01-04-2023")</f>
        <v>60000</v>
      </c>
      <c r="V16" s="25">
        <f>SUMIFS('Jan-Nov'!D13:D4668,'Jan-Nov'!E13:E4668,"SIP",'Jan-Nov'!J13:J4668,'co. wise details'!O16,'Jan-Nov'!B14:B4669,"&gt;01-01-2023",'Jan-Nov'!B14:B4669,"&lt;01-04-2023")</f>
        <v>0</v>
      </c>
      <c r="W16" s="25">
        <f>SUMIFS('Jan-Nov'!D13:D4668,'Jan-Nov'!E13:E4668,"lumpsum",'Jan-Nov'!J13:J4668,'co. wise details'!O16,'Jan-Nov'!B13:B4668,"&gt;31-03-2023",'Jan-Nov'!B13:B4668,"&lt;01-07-2023")</f>
        <v>0</v>
      </c>
      <c r="X16" s="25">
        <f>SUMIFS('Jan-Nov'!D12:D4668,'Jan-Nov'!E12:E4668,"SIP",'Jan-Nov'!J12:J4668,'co. wise details'!O16,'Jan-Nov'!B12:B4668,"&gt;31-03-2023",'Jan-Nov'!D12:D4668,"&lt;01-07-2023")</f>
        <v>0</v>
      </c>
      <c r="Y16" s="25">
        <f>SUMIFS('Jan-Nov'!D13:D4668,'Jan-Nov'!E13:E4668,"lumpsum",'Jan-Nov'!J13:J4668,'co. wise details'!O16,'Jan-Nov'!B14:B4669,"&gt;30-06-2023",'Jan-Nov'!B14:B4669,"&lt;30-10-2023")</f>
        <v>0</v>
      </c>
      <c r="Z16" s="25">
        <f>SUMIFS('Jan-Nov'!D14:D4669, 'Jan-Nov'!E14:E4669, "SIP", 'Jan-Nov'!J14:J4669, 'co. wise details'!O16, 'Jan-Nov'!B14:B4669, "&gt;30-06-2023", 'Jan-Nov'!B14:B4669, "&lt;01-10-2023")</f>
        <v>0</v>
      </c>
      <c r="AA16" s="25">
        <f>SUMIFS('Jan-Nov'!D13:D4668,'Jan-Nov'!E13:E4668,"lumpsum",'Jan-Nov'!J13:J4668,'co. wise details'!O16,'Jan-Nov'!B13:B4668,"&gt;30-09-2023",'Jan-Nov'!B13:B4668,"&lt;31-12-2023")</f>
        <v>0</v>
      </c>
      <c r="AB16" s="25">
        <f>SUMIFS('Jan-Nov'!D14:D4669, 'Jan-Nov'!E14:E4669, "SIP", 'Jan-Nov'!J14:J4669, 'co. wise details'!O16, 'Jan-Nov'!B14:B4669, "&gt;30-09-2023", 'Jan-Nov'!B14:B4669, "&lt;31-12-2023")</f>
        <v>0</v>
      </c>
    </row>
    <row r="17" spans="2:28" x14ac:dyDescent="0.3">
      <c r="B17" t="s">
        <v>1797</v>
      </c>
      <c r="H17" t="str">
        <v>Canara Robeco Small-cap Fund</v>
      </c>
      <c r="O17" s="25" t="str">
        <v>Canara robeco small-cap fund</v>
      </c>
      <c r="P17" s="25">
        <f t="shared" si="0"/>
        <v>59</v>
      </c>
      <c r="Q17" s="25">
        <f>COUNTIFS('Jan-Nov'!E:E,"SIP",'Jan-Nov'!J:J,'co. wise details'!O17)</f>
        <v>56</v>
      </c>
      <c r="R17" s="25">
        <f>COUNTIFS('Jan-Nov'!E:E,"lumpsum",'Jan-Nov'!J:J,'co. wise details'!O17)</f>
        <v>3</v>
      </c>
      <c r="S17" s="25">
        <f>SUMIFS('Jan-Nov'!D14:D4669,'Jan-Nov'!E14:E4669,"lumpsum",'Jan-Nov'!J14:J4669,'co. wise details'!O17)</f>
        <v>40000</v>
      </c>
      <c r="T17" s="25">
        <f>SUMIFS('Jan-Nov'!D14:D4669,'Jan-Nov'!E14:E4669,"sip",'Jan-Nov'!J14:J4669,'co. wise details'!O17)</f>
        <v>283500</v>
      </c>
      <c r="U17" s="25">
        <f>SUMIFS('Jan-Nov'!D14:D4669,'Jan-Nov'!E14:E4669,"lumpsum",'Jan-Nov'!J14:J4669,'co. wise details'!O17,'Jan-Nov'!B15:B4670,"&gt;01-01-2023",'Jan-Nov'!B15:B4670,"&lt;01-04-2023")</f>
        <v>20000</v>
      </c>
      <c r="V17" s="25">
        <f>SUMIFS('Jan-Nov'!D14:D4669,'Jan-Nov'!E14:E4669,"SIP",'Jan-Nov'!J14:J4669,'co. wise details'!O17,'Jan-Nov'!B15:B4670,"&gt;01-01-2023",'Jan-Nov'!B15:B4670,"&lt;01-04-2023")</f>
        <v>165000</v>
      </c>
      <c r="W17" s="25">
        <f>SUMIFS('Jan-Nov'!D14:D4669,'Jan-Nov'!E14:E4669,"lumpsum",'Jan-Nov'!J14:J4669,'co. wise details'!O17,'Jan-Nov'!B14:B4669,"&gt;31-03-2023",'Jan-Nov'!B14:B4669,"&lt;01-07-2023")</f>
        <v>0</v>
      </c>
      <c r="X17" s="25">
        <f>SUMIFS('Jan-Nov'!D13:D4669,'Jan-Nov'!E13:E4669,"SIP",'Jan-Nov'!J13:J4669,'co. wise details'!O17,'Jan-Nov'!B13:B4669,"&gt;31-03-2023",'Jan-Nov'!D13:D4669,"&lt;01-07-2023")</f>
        <v>118500</v>
      </c>
      <c r="Y17" s="25">
        <f>SUMIFS('Jan-Nov'!D14:D4669,'Jan-Nov'!E14:E4669,"lumpsum",'Jan-Nov'!J14:J4669,'co. wise details'!O17,'Jan-Nov'!B15:B4670,"&gt;30-06-2023",'Jan-Nov'!B15:B4670,"&lt;30-10-2023")</f>
        <v>20000</v>
      </c>
      <c r="Z17" s="25">
        <f>SUMIFS('Jan-Nov'!D15:D4670, 'Jan-Nov'!E15:E4670, "SIP", 'Jan-Nov'!J15:J4670, 'co. wise details'!O17, 'Jan-Nov'!B15:B4670, "&gt;30-06-2023", 'Jan-Nov'!B15:B4670, "&lt;01-10-2023")</f>
        <v>0</v>
      </c>
      <c r="AA17" s="25">
        <f>SUMIFS('Jan-Nov'!D14:D4669,'Jan-Nov'!E14:E4669,"lumpsum",'Jan-Nov'!J14:J4669,'co. wise details'!O17,'Jan-Nov'!B14:B4669,"&gt;30-09-2023",'Jan-Nov'!B14:B4669,"&lt;31-12-2023")</f>
        <v>20000</v>
      </c>
      <c r="AB17" s="25">
        <f>SUMIFS('Jan-Nov'!D15:D4670, 'Jan-Nov'!E15:E4670, "SIP", 'Jan-Nov'!J15:J4670, 'co. wise details'!O17, 'Jan-Nov'!B15:B4670, "&gt;30-09-2023", 'Jan-Nov'!B15:B4670, "&lt;31-12-2023")</f>
        <v>0</v>
      </c>
    </row>
    <row r="18" spans="2:28" x14ac:dyDescent="0.3">
      <c r="B18" t="s">
        <v>1838</v>
      </c>
      <c r="H18" t="str">
        <v>Quant Tax Plan Fund</v>
      </c>
      <c r="O18" s="25" t="str">
        <v>Quant tax plan fund</v>
      </c>
      <c r="P18" s="25">
        <f t="shared" si="0"/>
        <v>12</v>
      </c>
      <c r="Q18" s="25">
        <f>COUNTIFS('Jan-Nov'!E:E,"SIP",'Jan-Nov'!J:J,'co. wise details'!O18)</f>
        <v>9</v>
      </c>
      <c r="R18" s="25">
        <f>COUNTIFS('Jan-Nov'!E:E,"lumpsum",'Jan-Nov'!J:J,'co. wise details'!O18)</f>
        <v>3</v>
      </c>
      <c r="S18" s="25">
        <f>SUMIFS('Jan-Nov'!D15:D4670,'Jan-Nov'!E15:E4670,"lumpsum",'Jan-Nov'!J15:J4670,'co. wise details'!O18)</f>
        <v>55000</v>
      </c>
      <c r="T18" s="25">
        <f>SUMIFS('Jan-Nov'!D15:D4670,'Jan-Nov'!E15:E4670,"sip",'Jan-Nov'!J15:J4670,'co. wise details'!O18)</f>
        <v>24500</v>
      </c>
      <c r="U18" s="25">
        <f>SUMIFS('Jan-Nov'!D15:D4670,'Jan-Nov'!E15:E4670,"lumpsum",'Jan-Nov'!J15:J4670,'co. wise details'!O18,'Jan-Nov'!B16:B4671,"&gt;01-01-2023",'Jan-Nov'!B16:B4671,"&lt;01-04-2023")</f>
        <v>40000</v>
      </c>
      <c r="V18" s="25">
        <f>SUMIFS('Jan-Nov'!D15:D4670,'Jan-Nov'!E15:E4670,"SIP",'Jan-Nov'!J15:J4670,'co. wise details'!O18,'Jan-Nov'!B16:B4671,"&gt;01-01-2023",'Jan-Nov'!B16:B4671,"&lt;01-04-2023")</f>
        <v>17500</v>
      </c>
      <c r="W18" s="25">
        <f>SUMIFS('Jan-Nov'!D15:D4670,'Jan-Nov'!E15:E4670,"lumpsum",'Jan-Nov'!J15:J4670,'co. wise details'!O18,'Jan-Nov'!B15:B4670,"&gt;31-03-2023",'Jan-Nov'!B15:B4670,"&lt;01-07-2023")</f>
        <v>0</v>
      </c>
      <c r="X18" s="25">
        <f>SUMIFS('Jan-Nov'!D14:D4670,'Jan-Nov'!E14:E4670,"SIP",'Jan-Nov'!J14:J4670,'co. wise details'!O18,'Jan-Nov'!B14:B4670,"&gt;31-03-2023",'Jan-Nov'!D14:D4670,"&lt;01-07-2023")</f>
        <v>7000</v>
      </c>
      <c r="Y18" s="25">
        <f>SUMIFS('Jan-Nov'!D15:D4670,'Jan-Nov'!E15:E4670,"lumpsum",'Jan-Nov'!J15:J4670,'co. wise details'!O18,'Jan-Nov'!B16:B4671,"&gt;30-06-2023",'Jan-Nov'!B16:B4671,"&lt;30-10-2023")</f>
        <v>0</v>
      </c>
      <c r="Z18" s="25">
        <f>SUMIFS('Jan-Nov'!D16:D4671, 'Jan-Nov'!E16:E4671, "SIP", 'Jan-Nov'!J16:J4671, 'co. wise details'!O18, 'Jan-Nov'!B16:B4671, "&gt;30-06-2023", 'Jan-Nov'!B16:B4671, "&lt;01-10-2023")</f>
        <v>7000</v>
      </c>
      <c r="AA18" s="25">
        <f>SUMIFS('Jan-Nov'!D15:D4670,'Jan-Nov'!E15:E4670,"lumpsum",'Jan-Nov'!J15:J4670,'co. wise details'!O18,'Jan-Nov'!B15:B4670,"&gt;30-09-2023",'Jan-Nov'!B15:B4670,"&lt;31-12-2023")</f>
        <v>15000</v>
      </c>
      <c r="AB18" s="25">
        <f>SUMIFS('Jan-Nov'!D16:D4671, 'Jan-Nov'!E16:E4671, "SIP", 'Jan-Nov'!J16:J4671, 'co. wise details'!O18, 'Jan-Nov'!B16:B4671, "&gt;30-09-2023", 'Jan-Nov'!B16:B4671, "&lt;31-12-2023")</f>
        <v>0</v>
      </c>
    </row>
    <row r="19" spans="2:28" x14ac:dyDescent="0.3">
      <c r="B19" t="s">
        <v>250</v>
      </c>
      <c r="H19" t="str">
        <v>Canara Robeco Focused Equity Fund</v>
      </c>
      <c r="O19" s="25" t="str">
        <v>Canara robeco focused equity fund</v>
      </c>
      <c r="P19" s="25">
        <f t="shared" si="0"/>
        <v>37</v>
      </c>
      <c r="Q19" s="25">
        <f>COUNTIFS('Jan-Nov'!E:E,"SIP",'Jan-Nov'!J:J,'co. wise details'!O19)</f>
        <v>30</v>
      </c>
      <c r="R19" s="25">
        <f>COUNTIFS('Jan-Nov'!E:E,"lumpsum",'Jan-Nov'!J:J,'co. wise details'!O19)</f>
        <v>7</v>
      </c>
      <c r="S19" s="25">
        <f>SUMIFS('Jan-Nov'!D16:D4671,'Jan-Nov'!E16:E4671,"lumpsum",'Jan-Nov'!J16:J4671,'co. wise details'!O19)</f>
        <v>277000</v>
      </c>
      <c r="T19" s="25">
        <f>SUMIFS('Jan-Nov'!D16:D4671,'Jan-Nov'!E16:E4671,"sip",'Jan-Nov'!J16:J4671,'co. wise details'!O19)</f>
        <v>137000</v>
      </c>
      <c r="U19" s="25">
        <f>SUMIFS('Jan-Nov'!D16:D4671,'Jan-Nov'!E16:E4671,"lumpsum",'Jan-Nov'!J16:J4671,'co. wise details'!O19,'Jan-Nov'!B17:B4672,"&gt;01-01-2023",'Jan-Nov'!B17:B4672,"&lt;01-04-2023")</f>
        <v>25000</v>
      </c>
      <c r="V19" s="25">
        <f>SUMIFS('Jan-Nov'!D16:D4671,'Jan-Nov'!E16:E4671,"SIP",'Jan-Nov'!J16:J4671,'co. wise details'!O19,'Jan-Nov'!B17:B4672,"&gt;01-01-2023",'Jan-Nov'!B17:B4672,"&lt;01-04-2023")</f>
        <v>65000</v>
      </c>
      <c r="W19" s="25">
        <f>SUMIFS('Jan-Nov'!D16:D4671,'Jan-Nov'!E16:E4671,"lumpsum",'Jan-Nov'!J16:J4671,'co. wise details'!O19,'Jan-Nov'!B16:B4671,"&gt;31-03-2023",'Jan-Nov'!B16:B4671,"&lt;01-07-2023")</f>
        <v>200000</v>
      </c>
      <c r="X19" s="25">
        <f>SUMIFS('Jan-Nov'!D15:D4671,'Jan-Nov'!E15:E4671,"SIP",'Jan-Nov'!J15:J4671,'co. wise details'!O19,'Jan-Nov'!B15:B4671,"&gt;31-03-2023",'Jan-Nov'!D15:D4671,"&lt;01-07-2023")</f>
        <v>72000</v>
      </c>
      <c r="Y19" s="25">
        <f>SUMIFS('Jan-Nov'!D16:D4671,'Jan-Nov'!E16:E4671,"lumpsum",'Jan-Nov'!J16:J4671,'co. wise details'!O19,'Jan-Nov'!B17:B4672,"&gt;30-06-2023",'Jan-Nov'!B17:B4672,"&lt;30-10-2023")</f>
        <v>52000</v>
      </c>
      <c r="Z19" s="25">
        <f>SUMIFS('Jan-Nov'!D17:D4672, 'Jan-Nov'!E17:E4672, "SIP", 'Jan-Nov'!J17:J4672, 'co. wise details'!O19, 'Jan-Nov'!B17:B4672, "&gt;30-06-2023", 'Jan-Nov'!B17:B4672, "&lt;01-10-2023")</f>
        <v>38000</v>
      </c>
      <c r="AA19" s="25">
        <f>SUMIFS('Jan-Nov'!D16:D4671,'Jan-Nov'!E16:E4671,"lumpsum",'Jan-Nov'!J16:J4671,'co. wise details'!O19,'Jan-Nov'!B16:B4671,"&gt;30-09-2023",'Jan-Nov'!B16:B4671,"&lt;31-12-2023")</f>
        <v>15000</v>
      </c>
      <c r="AB19" s="25">
        <f>SUMIFS('Jan-Nov'!D17:D4672, 'Jan-Nov'!E17:E4672, "SIP", 'Jan-Nov'!J17:J4672, 'co. wise details'!O19, 'Jan-Nov'!B17:B4672, "&gt;30-09-2023", 'Jan-Nov'!B17:B4672, "&lt;31-12-2023")</f>
        <v>15000</v>
      </c>
    </row>
    <row r="20" spans="2:28" x14ac:dyDescent="0.3">
      <c r="B20" t="s">
        <v>2282</v>
      </c>
      <c r="H20" t="str">
        <v>Tata Small cap fund</v>
      </c>
      <c r="O20" s="25" t="str">
        <v>Tata small cap fund</v>
      </c>
      <c r="P20" s="25">
        <f t="shared" si="0"/>
        <v>31</v>
      </c>
      <c r="Q20" s="25">
        <f>COUNTIFS('Jan-Nov'!E:E,"SIP",'Jan-Nov'!J:J,'co. wise details'!O20)</f>
        <v>26</v>
      </c>
      <c r="R20" s="25">
        <f>COUNTIFS('Jan-Nov'!E:E,"lumpsum",'Jan-Nov'!J:J,'co. wise details'!O20)</f>
        <v>5</v>
      </c>
      <c r="S20" s="25">
        <f>SUMIFS('Jan-Nov'!D17:D4672,'Jan-Nov'!E17:E4672,"lumpsum",'Jan-Nov'!J17:J4672,'co. wise details'!O20)</f>
        <v>570000</v>
      </c>
      <c r="T20" s="25">
        <f>SUMIFS('Jan-Nov'!D17:D4672,'Jan-Nov'!E17:E4672,"sip",'Jan-Nov'!J17:J4672,'co. wise details'!O20)</f>
        <v>66500</v>
      </c>
      <c r="U20" s="25">
        <f>SUMIFS('Jan-Nov'!D17:D4672,'Jan-Nov'!E17:E4672,"lumpsum",'Jan-Nov'!J17:J4672,'co. wise details'!O20,'Jan-Nov'!B18:B4673,"&gt;01-01-2023",'Jan-Nov'!B18:B4673,"&lt;01-04-2023")</f>
        <v>300000</v>
      </c>
      <c r="V20" s="25">
        <f>SUMIFS('Jan-Nov'!D17:D4672,'Jan-Nov'!E17:E4672,"SIP",'Jan-Nov'!J17:J4672,'co. wise details'!O20,'Jan-Nov'!B18:B4673,"&gt;01-01-2023",'Jan-Nov'!B18:B4673,"&lt;01-04-2023")</f>
        <v>5000</v>
      </c>
      <c r="W20" s="25">
        <f>SUMIFS('Jan-Nov'!D17:D4672,'Jan-Nov'!E17:E4672,"lumpsum",'Jan-Nov'!J17:J4672,'co. wise details'!O20,'Jan-Nov'!B17:B4672,"&gt;31-03-2023",'Jan-Nov'!B17:B4672,"&lt;01-07-2023")</f>
        <v>220000</v>
      </c>
      <c r="X20" s="25">
        <f>SUMIFS('Jan-Nov'!D16:D4672,'Jan-Nov'!E16:E4672,"SIP",'Jan-Nov'!J16:J4672,'co. wise details'!O20,'Jan-Nov'!B16:B4672,"&gt;31-03-2023",'Jan-Nov'!D16:D4672,"&lt;01-07-2023")</f>
        <v>61500</v>
      </c>
      <c r="Y20" s="25">
        <f>SUMIFS('Jan-Nov'!D17:D4672,'Jan-Nov'!E17:E4672,"lumpsum",'Jan-Nov'!J17:J4672,'co. wise details'!O20,'Jan-Nov'!B18:B4673,"&gt;30-06-2023",'Jan-Nov'!B18:B4673,"&lt;30-10-2023")</f>
        <v>50000</v>
      </c>
      <c r="Z20" s="25">
        <f>SUMIFS('Jan-Nov'!D18:D4673, 'Jan-Nov'!E18:E4673, "SIP", 'Jan-Nov'!J18:J4673, 'co. wise details'!O20, 'Jan-Nov'!B18:B4673, "&gt;30-06-2023", 'Jan-Nov'!B18:B4673, "&lt;01-10-2023")</f>
        <v>5000</v>
      </c>
      <c r="AA20" s="25">
        <f>SUMIFS('Jan-Nov'!D17:D4672,'Jan-Nov'!E17:E4672,"lumpsum",'Jan-Nov'!J17:J4672,'co. wise details'!O20,'Jan-Nov'!B17:B4672,"&gt;30-09-2023",'Jan-Nov'!B17:B4672,"&lt;31-12-2023")</f>
        <v>0</v>
      </c>
      <c r="AB20" s="25">
        <f>SUMIFS('Jan-Nov'!D18:D4673, 'Jan-Nov'!E18:E4673, "SIP", 'Jan-Nov'!J18:J4673, 'co. wise details'!O20, 'Jan-Nov'!B18:B4673, "&gt;30-09-2023", 'Jan-Nov'!B18:B4673, "&lt;31-12-2023")</f>
        <v>6000</v>
      </c>
    </row>
    <row r="21" spans="2:28" x14ac:dyDescent="0.3">
      <c r="B21" t="s">
        <v>2281</v>
      </c>
      <c r="H21" t="str">
        <v>SBI Magnum Childrens Benefit fund - Investment Plan</v>
      </c>
      <c r="O21" s="25" t="str">
        <v>Sbi magnum childrens benefit fund - investment plan</v>
      </c>
      <c r="P21" s="25">
        <f t="shared" si="0"/>
        <v>5</v>
      </c>
      <c r="Q21" s="25">
        <f>COUNTIFS('Jan-Nov'!E:E,"SIP",'Jan-Nov'!J:J,'co. wise details'!O21)</f>
        <v>5</v>
      </c>
      <c r="R21" s="25">
        <f>COUNTIFS('Jan-Nov'!E:E,"lumpsum",'Jan-Nov'!J:J,'co. wise details'!O21)</f>
        <v>0</v>
      </c>
      <c r="S21" s="25">
        <f>SUMIFS('Jan-Nov'!D18:D4673,'Jan-Nov'!E18:E4673,"lumpsum",'Jan-Nov'!J18:J4673,'co. wise details'!O21)</f>
        <v>0</v>
      </c>
      <c r="T21" s="25">
        <f>SUMIFS('Jan-Nov'!D18:D4673,'Jan-Nov'!E18:E4673,"sip",'Jan-Nov'!J18:J4673,'co. wise details'!O21)</f>
        <v>19500</v>
      </c>
      <c r="U21" s="25">
        <f>SUMIFS('Jan-Nov'!D18:D4673,'Jan-Nov'!E18:E4673,"lumpsum",'Jan-Nov'!J18:J4673,'co. wise details'!O21,'Jan-Nov'!B19:B4674,"&gt;01-01-2023",'Jan-Nov'!B19:B4674,"&lt;01-04-2023")</f>
        <v>0</v>
      </c>
      <c r="V21" s="25">
        <f>SUMIFS('Jan-Nov'!D18:D4673,'Jan-Nov'!E18:E4673,"SIP",'Jan-Nov'!J18:J4673,'co. wise details'!O21,'Jan-Nov'!B19:B4674,"&gt;01-01-2023",'Jan-Nov'!B19:B4674,"&lt;01-04-2023")</f>
        <v>5000</v>
      </c>
      <c r="W21" s="25">
        <f>SUMIFS('Jan-Nov'!D18:D4673,'Jan-Nov'!E18:E4673,"lumpsum",'Jan-Nov'!J18:J4673,'co. wise details'!O21,'Jan-Nov'!B18:B4673,"&gt;31-03-2023",'Jan-Nov'!B18:B4673,"&lt;01-07-2023")</f>
        <v>0</v>
      </c>
      <c r="X21" s="25">
        <f>SUMIFS('Jan-Nov'!D17:D4673,'Jan-Nov'!E17:E4673,"SIP",'Jan-Nov'!J17:J4673,'co. wise details'!O21,'Jan-Nov'!B17:B4673,"&gt;31-03-2023",'Jan-Nov'!D17:D4673,"&lt;01-07-2023")</f>
        <v>14500</v>
      </c>
      <c r="Y21" s="25">
        <f>SUMIFS('Jan-Nov'!D18:D4673,'Jan-Nov'!E18:E4673,"lumpsum",'Jan-Nov'!J18:J4673,'co. wise details'!O21,'Jan-Nov'!B19:B4674,"&gt;30-06-2023",'Jan-Nov'!B19:B4674,"&lt;30-10-2023")</f>
        <v>0</v>
      </c>
      <c r="Z21" s="25">
        <f>SUMIFS('Jan-Nov'!D19:D4674, 'Jan-Nov'!E19:E4674, "SIP", 'Jan-Nov'!J19:J4674, 'co. wise details'!O21, 'Jan-Nov'!B19:B4674, "&gt;30-06-2023", 'Jan-Nov'!B19:B4674, "&lt;01-10-2023")</f>
        <v>9500</v>
      </c>
      <c r="AA21" s="25">
        <f>SUMIFS('Jan-Nov'!D18:D4673,'Jan-Nov'!E18:E4673,"lumpsum",'Jan-Nov'!J18:J4673,'co. wise details'!O21,'Jan-Nov'!B18:B4673,"&gt;30-09-2023",'Jan-Nov'!B18:B4673,"&lt;31-12-2023")</f>
        <v>0</v>
      </c>
      <c r="AB21" s="25">
        <f>SUMIFS('Jan-Nov'!D19:D4674, 'Jan-Nov'!E19:E4674, "SIP", 'Jan-Nov'!J19:J4674, 'co. wise details'!O21, 'Jan-Nov'!B19:B4674, "&gt;30-09-2023", 'Jan-Nov'!B19:B4674, "&lt;31-12-2023")</f>
        <v>5000</v>
      </c>
    </row>
    <row r="22" spans="2:28" x14ac:dyDescent="0.3">
      <c r="B22" t="s">
        <v>2281</v>
      </c>
      <c r="H22" t="str">
        <v>Canara Robeco Equity Hybrid Fund.</v>
      </c>
      <c r="O22" s="25" t="str">
        <v>Canara robeco equity hybrid fund.</v>
      </c>
      <c r="P22" s="25">
        <f t="shared" si="0"/>
        <v>1</v>
      </c>
      <c r="Q22" s="25">
        <f>COUNTIFS('Jan-Nov'!E:E,"SIP",'Jan-Nov'!J:J,'co. wise details'!O22)</f>
        <v>1</v>
      </c>
      <c r="R22" s="25">
        <f>COUNTIFS('Jan-Nov'!E:E,"lumpsum",'Jan-Nov'!J:J,'co. wise details'!O22)</f>
        <v>0</v>
      </c>
      <c r="S22" s="25">
        <f>SUMIFS('Jan-Nov'!D19:D4674,'Jan-Nov'!E19:E4674,"lumpsum",'Jan-Nov'!J19:J4674,'co. wise details'!O22)</f>
        <v>0</v>
      </c>
      <c r="T22" s="25">
        <f>SUMIFS('Jan-Nov'!D19:D4674,'Jan-Nov'!E19:E4674,"sip",'Jan-Nov'!J19:J4674,'co. wise details'!O22)</f>
        <v>5000</v>
      </c>
      <c r="U22" s="25">
        <f>SUMIFS('Jan-Nov'!D19:D4674,'Jan-Nov'!E19:E4674,"lumpsum",'Jan-Nov'!J19:J4674,'co. wise details'!O22,'Jan-Nov'!B20:B4675,"&gt;01-01-2023",'Jan-Nov'!B20:B4675,"&lt;01-04-2023")</f>
        <v>0</v>
      </c>
      <c r="V22" s="25">
        <f>SUMIFS('Jan-Nov'!D19:D4674,'Jan-Nov'!E19:E4674,"SIP",'Jan-Nov'!J19:J4674,'co. wise details'!O22,'Jan-Nov'!B20:B4675,"&gt;01-01-2023",'Jan-Nov'!B20:B4675,"&lt;01-04-2023")</f>
        <v>5000</v>
      </c>
      <c r="W22" s="25">
        <f>SUMIFS('Jan-Nov'!D19:D4674,'Jan-Nov'!E19:E4674,"lumpsum",'Jan-Nov'!J19:J4674,'co. wise details'!O22,'Jan-Nov'!B19:B4674,"&gt;31-03-2023",'Jan-Nov'!B19:B4674,"&lt;01-07-2023")</f>
        <v>0</v>
      </c>
      <c r="X22" s="25">
        <f>SUMIFS('Jan-Nov'!D18:D4674,'Jan-Nov'!E18:E4674,"SIP",'Jan-Nov'!J18:J4674,'co. wise details'!O22,'Jan-Nov'!B18:B4674,"&gt;31-03-2023",'Jan-Nov'!D18:D4674,"&lt;01-07-2023")</f>
        <v>0</v>
      </c>
      <c r="Y22" s="25">
        <f>SUMIFS('Jan-Nov'!D19:D4674,'Jan-Nov'!E19:E4674,"lumpsum",'Jan-Nov'!J19:J4674,'co. wise details'!O22,'Jan-Nov'!B20:B4675,"&gt;30-06-2023",'Jan-Nov'!B20:B4675,"&lt;30-10-2023")</f>
        <v>0</v>
      </c>
      <c r="Z22" s="25">
        <f>SUMIFS('Jan-Nov'!D20:D4675, 'Jan-Nov'!E20:E4675, "SIP", 'Jan-Nov'!J20:J4675, 'co. wise details'!O22, 'Jan-Nov'!B20:B4675, "&gt;30-06-2023", 'Jan-Nov'!B20:B4675, "&lt;01-10-2023")</f>
        <v>0</v>
      </c>
      <c r="AA22" s="25">
        <f>SUMIFS('Jan-Nov'!D19:D4674,'Jan-Nov'!E19:E4674,"lumpsum",'Jan-Nov'!J19:J4674,'co. wise details'!O22,'Jan-Nov'!B19:B4674,"&gt;30-09-2023",'Jan-Nov'!B19:B4674,"&lt;31-12-2023")</f>
        <v>0</v>
      </c>
      <c r="AB22" s="25">
        <f>SUMIFS('Jan-Nov'!D20:D4675, 'Jan-Nov'!E20:E4675, "SIP", 'Jan-Nov'!J20:J4675, 'co. wise details'!O22, 'Jan-Nov'!B20:B4675, "&gt;30-09-2023", 'Jan-Nov'!B20:B4675, "&lt;31-12-2023")</f>
        <v>0</v>
      </c>
    </row>
    <row r="23" spans="2:28" x14ac:dyDescent="0.3">
      <c r="B23" t="s">
        <v>1797</v>
      </c>
      <c r="H23" t="str">
        <v>SBI small-cap fund.</v>
      </c>
      <c r="O23" s="25" t="str">
        <v>Sbi small-cap fund.</v>
      </c>
      <c r="P23" s="25">
        <f t="shared" si="0"/>
        <v>30</v>
      </c>
      <c r="Q23" s="25">
        <f>COUNTIFS('Jan-Nov'!E:E,"SIP",'Jan-Nov'!J:J,'co. wise details'!O23)</f>
        <v>30</v>
      </c>
      <c r="R23" s="25">
        <f>COUNTIFS('Jan-Nov'!E:E,"lumpsum",'Jan-Nov'!J:J,'co. wise details'!O23)</f>
        <v>0</v>
      </c>
      <c r="S23" s="25">
        <f>SUMIFS('Jan-Nov'!D20:D4675,'Jan-Nov'!E20:E4675,"lumpsum",'Jan-Nov'!J20:J4675,'co. wise details'!O23)</f>
        <v>0</v>
      </c>
      <c r="T23" s="25">
        <f>SUMIFS('Jan-Nov'!D20:D4675,'Jan-Nov'!E20:E4675,"sip",'Jan-Nov'!J20:J4675,'co. wise details'!O23)</f>
        <v>153000</v>
      </c>
      <c r="U23" s="25">
        <f>SUMIFS('Jan-Nov'!D20:D4675,'Jan-Nov'!E20:E4675,"lumpsum",'Jan-Nov'!J20:J4675,'co. wise details'!O23,'Jan-Nov'!B21:B4676,"&gt;01-01-2023",'Jan-Nov'!B21:B4676,"&lt;01-04-2023")</f>
        <v>0</v>
      </c>
      <c r="V23" s="25">
        <f>SUMIFS('Jan-Nov'!D20:D4675,'Jan-Nov'!E20:E4675,"SIP",'Jan-Nov'!J20:J4675,'co. wise details'!O23,'Jan-Nov'!B21:B4676,"&gt;01-01-2023",'Jan-Nov'!B21:B4676,"&lt;01-04-2023")</f>
        <v>60500</v>
      </c>
      <c r="W23" s="25">
        <f>SUMIFS('Jan-Nov'!D20:D4675,'Jan-Nov'!E20:E4675,"lumpsum",'Jan-Nov'!J20:J4675,'co. wise details'!O23,'Jan-Nov'!B20:B4675,"&gt;31-03-2023",'Jan-Nov'!B20:B4675,"&lt;01-07-2023")</f>
        <v>0</v>
      </c>
      <c r="X23" s="25">
        <f>SUMIFS('Jan-Nov'!D19:D4675,'Jan-Nov'!E19:E4675,"SIP",'Jan-Nov'!J19:J4675,'co. wise details'!O23,'Jan-Nov'!B19:B4675,"&gt;31-03-2023",'Jan-Nov'!D19:D4675,"&lt;01-07-2023")</f>
        <v>92500</v>
      </c>
      <c r="Y23" s="25">
        <f>SUMIFS('Jan-Nov'!D20:D4675,'Jan-Nov'!E20:E4675,"lumpsum",'Jan-Nov'!J20:J4675,'co. wise details'!O23,'Jan-Nov'!B21:B4676,"&gt;30-06-2023",'Jan-Nov'!B21:B4676,"&lt;30-10-2023")</f>
        <v>0</v>
      </c>
      <c r="Z23" s="25">
        <f>SUMIFS('Jan-Nov'!D21:D4676, 'Jan-Nov'!E21:E4676, "SIP", 'Jan-Nov'!J21:J4676, 'co. wise details'!O23, 'Jan-Nov'!B21:B4676, "&gt;30-06-2023", 'Jan-Nov'!B21:B4676, "&lt;01-10-2023")</f>
        <v>28000</v>
      </c>
      <c r="AA23" s="25">
        <f>SUMIFS('Jan-Nov'!D20:D4675,'Jan-Nov'!E20:E4675,"lumpsum",'Jan-Nov'!J20:J4675,'co. wise details'!O23,'Jan-Nov'!B20:B4675,"&gt;30-09-2023",'Jan-Nov'!B20:B4675,"&lt;31-12-2023")</f>
        <v>0</v>
      </c>
      <c r="AB23" s="25">
        <f>SUMIFS('Jan-Nov'!D21:D4676, 'Jan-Nov'!E21:E4676, "SIP", 'Jan-Nov'!J21:J4676, 'co. wise details'!O23, 'Jan-Nov'!B21:B4676, "&gt;30-09-2023", 'Jan-Nov'!B21:B4676, "&lt;31-12-2023")</f>
        <v>0</v>
      </c>
    </row>
    <row r="24" spans="2:28" x14ac:dyDescent="0.3">
      <c r="B24" t="s">
        <v>1382</v>
      </c>
      <c r="H24" t="str">
        <v>canara rebeco small cap fund</v>
      </c>
      <c r="O24" s="25" t="str">
        <v>Canara rebeco small cap fund</v>
      </c>
      <c r="P24" s="25">
        <f t="shared" si="0"/>
        <v>6</v>
      </c>
      <c r="Q24" s="25">
        <f>COUNTIFS('Jan-Nov'!E:E,"SIP",'Jan-Nov'!J:J,'co. wise details'!O24)</f>
        <v>6</v>
      </c>
      <c r="R24" s="25">
        <f>COUNTIFS('Jan-Nov'!E:E,"lumpsum",'Jan-Nov'!J:J,'co. wise details'!O24)</f>
        <v>0</v>
      </c>
      <c r="S24" s="25">
        <f>SUMIFS('Jan-Nov'!D21:D4676,'Jan-Nov'!E21:E4676,"lumpsum",'Jan-Nov'!J21:J4676,'co. wise details'!O24)</f>
        <v>0</v>
      </c>
      <c r="T24" s="25">
        <f>SUMIFS('Jan-Nov'!D21:D4676,'Jan-Nov'!E21:E4676,"sip",'Jan-Nov'!J21:J4676,'co. wise details'!O24)</f>
        <v>32000</v>
      </c>
      <c r="U24" s="25">
        <f>SUMIFS('Jan-Nov'!D21:D4676,'Jan-Nov'!E21:E4676,"lumpsum",'Jan-Nov'!J21:J4676,'co. wise details'!O24,'Jan-Nov'!B22:B4677,"&gt;01-01-2023",'Jan-Nov'!B22:B4677,"&lt;01-04-2023")</f>
        <v>0</v>
      </c>
      <c r="V24" s="25">
        <f>SUMIFS('Jan-Nov'!D21:D4676,'Jan-Nov'!E21:E4676,"SIP",'Jan-Nov'!J21:J4676,'co. wise details'!O24,'Jan-Nov'!B22:B4677,"&gt;01-01-2023",'Jan-Nov'!B22:B4677,"&lt;01-04-2023")</f>
        <v>27000</v>
      </c>
      <c r="W24" s="25">
        <f>SUMIFS('Jan-Nov'!D21:D4676,'Jan-Nov'!E21:E4676,"lumpsum",'Jan-Nov'!J21:J4676,'co. wise details'!O24,'Jan-Nov'!B21:B4676,"&gt;31-03-2023",'Jan-Nov'!B21:B4676,"&lt;01-07-2023")</f>
        <v>0</v>
      </c>
      <c r="X24" s="25">
        <f>SUMIFS('Jan-Nov'!D20:D4676,'Jan-Nov'!E20:E4676,"SIP",'Jan-Nov'!J20:J4676,'co. wise details'!O24,'Jan-Nov'!B20:B4676,"&gt;31-03-2023",'Jan-Nov'!D20:D4676,"&lt;01-07-2023")</f>
        <v>5000</v>
      </c>
      <c r="Y24" s="25">
        <f>SUMIFS('Jan-Nov'!D21:D4676,'Jan-Nov'!E21:E4676,"lumpsum",'Jan-Nov'!J21:J4676,'co. wise details'!O24,'Jan-Nov'!B22:B4677,"&gt;30-06-2023",'Jan-Nov'!B22:B4677,"&lt;30-10-2023")</f>
        <v>0</v>
      </c>
      <c r="Z24" s="25">
        <f>SUMIFS('Jan-Nov'!D22:D4677, 'Jan-Nov'!E22:E4677, "SIP", 'Jan-Nov'!J22:J4677, 'co. wise details'!O24, 'Jan-Nov'!B22:B4677, "&gt;30-06-2023", 'Jan-Nov'!B22:B4677, "&lt;01-10-2023")</f>
        <v>0</v>
      </c>
      <c r="AA24" s="25">
        <f>SUMIFS('Jan-Nov'!D21:D4676,'Jan-Nov'!E21:E4676,"lumpsum",'Jan-Nov'!J21:J4676,'co. wise details'!O24,'Jan-Nov'!B21:B4676,"&gt;30-09-2023",'Jan-Nov'!B21:B4676,"&lt;31-12-2023")</f>
        <v>0</v>
      </c>
      <c r="AB24" s="25">
        <f>SUMIFS('Jan-Nov'!D22:D4677, 'Jan-Nov'!E22:E4677, "SIP", 'Jan-Nov'!J22:J4677, 'co. wise details'!O24, 'Jan-Nov'!B22:B4677, "&gt;30-09-2023", 'Jan-Nov'!B22:B4677, "&lt;31-12-2023")</f>
        <v>0</v>
      </c>
    </row>
    <row r="25" spans="2:28" x14ac:dyDescent="0.3">
      <c r="B25" t="s">
        <v>40</v>
      </c>
      <c r="H25" t="str">
        <v>UTI NIFTY 50 FUND</v>
      </c>
      <c r="O25" s="25" t="str">
        <v>Uti nifty 50 fund</v>
      </c>
      <c r="P25" s="25">
        <f t="shared" si="0"/>
        <v>6</v>
      </c>
      <c r="Q25" s="25">
        <f>COUNTIFS('Jan-Nov'!E:E,"SIP",'Jan-Nov'!J:J,'co. wise details'!O25)</f>
        <v>5</v>
      </c>
      <c r="R25" s="25">
        <f>COUNTIFS('Jan-Nov'!E:E,"lumpsum",'Jan-Nov'!J:J,'co. wise details'!O25)</f>
        <v>1</v>
      </c>
      <c r="S25" s="25">
        <f>SUMIFS('Jan-Nov'!D22:D4677,'Jan-Nov'!E22:E4677,"lumpsum",'Jan-Nov'!J22:J4677,'co. wise details'!O25)</f>
        <v>50000</v>
      </c>
      <c r="T25" s="25">
        <f>SUMIFS('Jan-Nov'!D22:D4677,'Jan-Nov'!E22:E4677,"sip",'Jan-Nov'!J22:J4677,'co. wise details'!O25)</f>
        <v>10500</v>
      </c>
      <c r="U25" s="25">
        <f>SUMIFS('Jan-Nov'!D22:D4677,'Jan-Nov'!E22:E4677,"lumpsum",'Jan-Nov'!J22:J4677,'co. wise details'!O25,'Jan-Nov'!B23:B4678,"&gt;01-01-2023",'Jan-Nov'!B23:B4678,"&lt;01-04-2023")</f>
        <v>0</v>
      </c>
      <c r="V25" s="25">
        <f>SUMIFS('Jan-Nov'!D22:D4677,'Jan-Nov'!E22:E4677,"SIP",'Jan-Nov'!J22:J4677,'co. wise details'!O25,'Jan-Nov'!B23:B4678,"&gt;01-01-2023",'Jan-Nov'!B23:B4678,"&lt;01-04-2023")</f>
        <v>5000</v>
      </c>
      <c r="W25" s="25">
        <f>SUMIFS('Jan-Nov'!D22:D4677,'Jan-Nov'!E22:E4677,"lumpsum",'Jan-Nov'!J22:J4677,'co. wise details'!O25,'Jan-Nov'!B22:B4677,"&gt;31-03-2023",'Jan-Nov'!B22:B4677,"&lt;01-07-2023")</f>
        <v>0</v>
      </c>
      <c r="X25" s="25">
        <f>SUMIFS('Jan-Nov'!D21:D4677,'Jan-Nov'!E21:E4677,"SIP",'Jan-Nov'!J21:J4677,'co. wise details'!O25,'Jan-Nov'!B21:B4677,"&gt;31-03-2023",'Jan-Nov'!D21:D4677,"&lt;01-07-2023")</f>
        <v>5500</v>
      </c>
      <c r="Y25" s="25">
        <f>SUMIFS('Jan-Nov'!D22:D4677,'Jan-Nov'!E22:E4677,"lumpsum",'Jan-Nov'!J22:J4677,'co. wise details'!O25,'Jan-Nov'!B23:B4678,"&gt;30-06-2023",'Jan-Nov'!B23:B4678,"&lt;30-10-2023")</f>
        <v>50000</v>
      </c>
      <c r="Z25" s="25">
        <f>SUMIFS('Jan-Nov'!D23:D4678, 'Jan-Nov'!E23:E4678, "SIP", 'Jan-Nov'!J23:J4678, 'co. wise details'!O25, 'Jan-Nov'!B23:B4678, "&gt;30-06-2023", 'Jan-Nov'!B23:B4678, "&lt;01-10-2023")</f>
        <v>1000</v>
      </c>
      <c r="AA25" s="25">
        <f>SUMIFS('Jan-Nov'!D22:D4677,'Jan-Nov'!E22:E4677,"lumpsum",'Jan-Nov'!J22:J4677,'co. wise details'!O25,'Jan-Nov'!B22:B4677,"&gt;30-09-2023",'Jan-Nov'!B22:B4677,"&lt;31-12-2023")</f>
        <v>0</v>
      </c>
      <c r="AB25" s="25">
        <f>SUMIFS('Jan-Nov'!D23:D4678, 'Jan-Nov'!E23:E4678, "SIP", 'Jan-Nov'!J23:J4678, 'co. wise details'!O25, 'Jan-Nov'!B23:B4678, "&gt;30-09-2023", 'Jan-Nov'!B23:B4678, "&lt;31-12-2023")</f>
        <v>4000</v>
      </c>
    </row>
    <row r="26" spans="2:28" x14ac:dyDescent="0.3">
      <c r="B26" t="s">
        <v>22</v>
      </c>
      <c r="H26" t="str">
        <v>PPFAS TAX SAVER FUND</v>
      </c>
      <c r="O26" s="25" t="str">
        <v>Ppfas tax saver fund</v>
      </c>
      <c r="P26" s="25">
        <f t="shared" si="0"/>
        <v>9</v>
      </c>
      <c r="Q26" s="25">
        <f>COUNTIFS('Jan-Nov'!E:E,"SIP",'Jan-Nov'!J:J,'co. wise details'!O26)</f>
        <v>9</v>
      </c>
      <c r="R26" s="25">
        <f>COUNTIFS('Jan-Nov'!E:E,"lumpsum",'Jan-Nov'!J:J,'co. wise details'!O26)</f>
        <v>0</v>
      </c>
      <c r="S26" s="25">
        <f>SUMIFS('Jan-Nov'!D23:D4678,'Jan-Nov'!E23:E4678,"lumpsum",'Jan-Nov'!J23:J4678,'co. wise details'!O26)</f>
        <v>0</v>
      </c>
      <c r="T26" s="25">
        <f>SUMIFS('Jan-Nov'!D23:D4678,'Jan-Nov'!E23:E4678,"sip",'Jan-Nov'!J23:J4678,'co. wise details'!O26)</f>
        <v>29000</v>
      </c>
      <c r="U26" s="25">
        <f>SUMIFS('Jan-Nov'!D23:D4678,'Jan-Nov'!E23:E4678,"lumpsum",'Jan-Nov'!J23:J4678,'co. wise details'!O26,'Jan-Nov'!B24:B4679,"&gt;01-01-2023",'Jan-Nov'!B24:B4679,"&lt;01-04-2023")</f>
        <v>0</v>
      </c>
      <c r="V26" s="25">
        <f>SUMIFS('Jan-Nov'!D23:D4678,'Jan-Nov'!E23:E4678,"SIP",'Jan-Nov'!J23:J4678,'co. wise details'!O26,'Jan-Nov'!B24:B4679,"&gt;01-01-2023",'Jan-Nov'!B24:B4679,"&lt;01-04-2023")</f>
        <v>11000</v>
      </c>
      <c r="W26" s="25">
        <f>SUMIFS('Jan-Nov'!D23:D4678,'Jan-Nov'!E23:E4678,"lumpsum",'Jan-Nov'!J23:J4678,'co. wise details'!O26,'Jan-Nov'!B23:B4678,"&gt;31-03-2023",'Jan-Nov'!B23:B4678,"&lt;01-07-2023")</f>
        <v>0</v>
      </c>
      <c r="X26" s="25">
        <f>SUMIFS('Jan-Nov'!D22:D4678,'Jan-Nov'!E22:E4678,"SIP",'Jan-Nov'!J22:J4678,'co. wise details'!O26,'Jan-Nov'!B22:B4678,"&gt;31-03-2023",'Jan-Nov'!D22:D4678,"&lt;01-07-2023")</f>
        <v>18000</v>
      </c>
      <c r="Y26" s="25">
        <f>SUMIFS('Jan-Nov'!D23:D4678,'Jan-Nov'!E23:E4678,"lumpsum",'Jan-Nov'!J23:J4678,'co. wise details'!O26,'Jan-Nov'!B24:B4679,"&gt;30-06-2023",'Jan-Nov'!B24:B4679,"&lt;30-10-2023")</f>
        <v>0</v>
      </c>
      <c r="Z26" s="25">
        <f>SUMIFS('Jan-Nov'!D24:D4679, 'Jan-Nov'!E24:E4679, "SIP", 'Jan-Nov'!J24:J4679, 'co. wise details'!O26, 'Jan-Nov'!B24:B4679, "&gt;30-06-2023", 'Jan-Nov'!B24:B4679, "&lt;01-10-2023")</f>
        <v>9500</v>
      </c>
      <c r="AA26" s="25">
        <f>SUMIFS('Jan-Nov'!D23:D4678,'Jan-Nov'!E23:E4678,"lumpsum",'Jan-Nov'!J23:J4678,'co. wise details'!O26,'Jan-Nov'!B23:B4678,"&gt;30-09-2023",'Jan-Nov'!B23:B4678,"&lt;31-12-2023")</f>
        <v>0</v>
      </c>
      <c r="AB26" s="25">
        <f>SUMIFS('Jan-Nov'!D24:D4679, 'Jan-Nov'!E24:E4679, "SIP", 'Jan-Nov'!J24:J4679, 'co. wise details'!O26, 'Jan-Nov'!B24:B4679, "&gt;30-09-2023", 'Jan-Nov'!B24:B4679, "&lt;31-12-2023")</f>
        <v>0</v>
      </c>
    </row>
    <row r="27" spans="2:28" x14ac:dyDescent="0.3">
      <c r="B27" t="s">
        <v>22</v>
      </c>
      <c r="H27" t="str">
        <v>Quant Flexicap Fund</v>
      </c>
      <c r="O27" s="25" t="str">
        <v>Quant flexicap fund</v>
      </c>
      <c r="P27" s="25">
        <f t="shared" si="0"/>
        <v>86</v>
      </c>
      <c r="Q27" s="25">
        <f>COUNTIFS('Jan-Nov'!E:E,"SIP",'Jan-Nov'!J:J,'co. wise details'!O27)</f>
        <v>71</v>
      </c>
      <c r="R27" s="25">
        <f>COUNTIFS('Jan-Nov'!E:E,"lumpsum",'Jan-Nov'!J:J,'co. wise details'!O27)</f>
        <v>15</v>
      </c>
      <c r="S27" s="25">
        <f>SUMIFS('Jan-Nov'!D24:D4679,'Jan-Nov'!E24:E4679,"lumpsum",'Jan-Nov'!J24:J4679,'co. wise details'!O27)</f>
        <v>895000</v>
      </c>
      <c r="T27" s="25">
        <f>SUMIFS('Jan-Nov'!D24:D4679,'Jan-Nov'!E24:E4679,"sip",'Jan-Nov'!J24:J4679,'co. wise details'!O27)</f>
        <v>191500</v>
      </c>
      <c r="U27" s="25">
        <f>SUMIFS('Jan-Nov'!D24:D4679,'Jan-Nov'!E24:E4679,"lumpsum",'Jan-Nov'!J24:J4679,'co. wise details'!O27,'Jan-Nov'!B25:B4680,"&gt;01-01-2023",'Jan-Nov'!B25:B4680,"&lt;01-04-2023")</f>
        <v>317000</v>
      </c>
      <c r="V27" s="25">
        <f>SUMIFS('Jan-Nov'!D24:D4679,'Jan-Nov'!E24:E4679,"SIP",'Jan-Nov'!J24:J4679,'co. wise details'!O27,'Jan-Nov'!B25:B4680,"&gt;01-01-2023",'Jan-Nov'!B25:B4680,"&lt;01-04-2023")</f>
        <v>136000</v>
      </c>
      <c r="W27" s="25">
        <f>SUMIFS('Jan-Nov'!D24:D4679,'Jan-Nov'!E24:E4679,"lumpsum",'Jan-Nov'!J24:J4679,'co. wise details'!O27,'Jan-Nov'!B24:B4679,"&gt;31-03-2023",'Jan-Nov'!B24:B4679,"&lt;01-07-2023")</f>
        <v>18000</v>
      </c>
      <c r="X27" s="25">
        <f>SUMIFS('Jan-Nov'!D23:D4679,'Jan-Nov'!E23:E4679,"SIP",'Jan-Nov'!J23:J4679,'co. wise details'!O27,'Jan-Nov'!B23:B4679,"&gt;31-03-2023",'Jan-Nov'!D23:D4679,"&lt;01-07-2023")</f>
        <v>55500</v>
      </c>
      <c r="Y27" s="25">
        <f>SUMIFS('Jan-Nov'!D24:D4679,'Jan-Nov'!E24:E4679,"lumpsum",'Jan-Nov'!J24:J4679,'co. wise details'!O27,'Jan-Nov'!B25:B4680,"&gt;30-06-2023",'Jan-Nov'!B25:B4680,"&lt;30-10-2023")</f>
        <v>135000</v>
      </c>
      <c r="Z27" s="25">
        <f>SUMIFS('Jan-Nov'!D25:D4680, 'Jan-Nov'!E25:E4680, "SIP", 'Jan-Nov'!J25:J4680, 'co. wise details'!O27, 'Jan-Nov'!B25:B4680, "&gt;30-06-2023", 'Jan-Nov'!B25:B4680, "&lt;01-10-2023")</f>
        <v>3500</v>
      </c>
      <c r="AA27" s="25">
        <f>SUMIFS('Jan-Nov'!D24:D4679,'Jan-Nov'!E24:E4679,"lumpsum",'Jan-Nov'!J24:J4679,'co. wise details'!O27,'Jan-Nov'!B24:B4679,"&gt;30-09-2023",'Jan-Nov'!B24:B4679,"&lt;31-12-2023")</f>
        <v>475000</v>
      </c>
      <c r="AB27" s="25">
        <f>SUMIFS('Jan-Nov'!D25:D4680, 'Jan-Nov'!E25:E4680, "SIP", 'Jan-Nov'!J25:J4680, 'co. wise details'!O27, 'Jan-Nov'!B25:B4680, "&gt;30-09-2023", 'Jan-Nov'!B25:B4680, "&lt;31-12-2023")</f>
        <v>14500</v>
      </c>
    </row>
    <row r="28" spans="2:28" x14ac:dyDescent="0.3">
      <c r="B28" t="s">
        <v>22</v>
      </c>
      <c r="H28" t="str">
        <v>Mirae Asset Emerging Bluechip Fund</v>
      </c>
      <c r="O28" s="25" t="str">
        <v>Mirae asset emerging bluechip fund</v>
      </c>
      <c r="P28" s="25">
        <f t="shared" si="0"/>
        <v>51</v>
      </c>
      <c r="Q28" s="25">
        <f>COUNTIFS('Jan-Nov'!E:E,"SIP",'Jan-Nov'!J:J,'co. wise details'!O28)</f>
        <v>51</v>
      </c>
      <c r="R28" s="25">
        <f>COUNTIFS('Jan-Nov'!E:E,"lumpsum",'Jan-Nov'!J:J,'co. wise details'!O28)</f>
        <v>0</v>
      </c>
      <c r="S28" s="25">
        <f>SUMIFS('Jan-Nov'!D25:D4680,'Jan-Nov'!E25:E4680,"lumpsum",'Jan-Nov'!J25:J4680,'co. wise details'!O28)</f>
        <v>0</v>
      </c>
      <c r="T28" s="25">
        <f>SUMIFS('Jan-Nov'!D25:D4680,'Jan-Nov'!E25:E4680,"sip",'Jan-Nov'!J25:J4680,'co. wise details'!O28)</f>
        <v>122100</v>
      </c>
      <c r="U28" s="25">
        <f>SUMIFS('Jan-Nov'!D25:D4680,'Jan-Nov'!E25:E4680,"lumpsum",'Jan-Nov'!J25:J4680,'co. wise details'!O28,'Jan-Nov'!B26:B4681,"&gt;01-01-2023",'Jan-Nov'!B26:B4681,"&lt;01-04-2023")</f>
        <v>0</v>
      </c>
      <c r="V28" s="25">
        <f>SUMIFS('Jan-Nov'!D25:D4680,'Jan-Nov'!E25:E4680,"SIP",'Jan-Nov'!J25:J4680,'co. wise details'!O28,'Jan-Nov'!B26:B4681,"&gt;01-01-2023",'Jan-Nov'!B26:B4681,"&lt;01-04-2023")</f>
        <v>78100</v>
      </c>
      <c r="W28" s="25">
        <f>SUMIFS('Jan-Nov'!D25:D4680,'Jan-Nov'!E25:E4680,"lumpsum",'Jan-Nov'!J25:J4680,'co. wise details'!O28,'Jan-Nov'!B25:B4680,"&gt;31-03-2023",'Jan-Nov'!B25:B4680,"&lt;01-07-2023")</f>
        <v>0</v>
      </c>
      <c r="X28" s="25">
        <f>SUMIFS('Jan-Nov'!D24:D4680,'Jan-Nov'!E24:E4680,"SIP",'Jan-Nov'!J24:J4680,'co. wise details'!O28,'Jan-Nov'!B24:B4680,"&gt;31-03-2023",'Jan-Nov'!D24:D4680,"&lt;01-07-2023")</f>
        <v>44000</v>
      </c>
      <c r="Y28" s="25">
        <f>SUMIFS('Jan-Nov'!D25:D4680,'Jan-Nov'!E25:E4680,"lumpsum",'Jan-Nov'!J25:J4680,'co. wise details'!O28,'Jan-Nov'!B26:B4681,"&gt;30-06-2023",'Jan-Nov'!B26:B4681,"&lt;30-10-2023")</f>
        <v>0</v>
      </c>
      <c r="Z28" s="25">
        <f>SUMIFS('Jan-Nov'!D26:D4681, 'Jan-Nov'!E26:E4681, "SIP", 'Jan-Nov'!J26:J4681, 'co. wise details'!O28, 'Jan-Nov'!B26:B4681, "&gt;30-06-2023", 'Jan-Nov'!B26:B4681, "&lt;01-10-2023")</f>
        <v>3500</v>
      </c>
      <c r="AA28" s="25">
        <f>SUMIFS('Jan-Nov'!D25:D4680,'Jan-Nov'!E25:E4680,"lumpsum",'Jan-Nov'!J25:J4680,'co. wise details'!O28,'Jan-Nov'!B25:B4680,"&gt;30-09-2023",'Jan-Nov'!B25:B4680,"&lt;31-12-2023")</f>
        <v>0</v>
      </c>
      <c r="AB28" s="25">
        <f>SUMIFS('Jan-Nov'!D26:D4681, 'Jan-Nov'!E26:E4681, "SIP", 'Jan-Nov'!J26:J4681, 'co. wise details'!O28, 'Jan-Nov'!B26:B4681, "&gt;30-09-2023", 'Jan-Nov'!B26:B4681, "&lt;31-12-2023")</f>
        <v>31000</v>
      </c>
    </row>
    <row r="29" spans="2:28" x14ac:dyDescent="0.3">
      <c r="B29" t="s">
        <v>177</v>
      </c>
      <c r="H29" t="str">
        <v>Quant Tax Saver</v>
      </c>
      <c r="O29" s="25" t="str">
        <v>Quant tax saver</v>
      </c>
      <c r="P29" s="25">
        <f t="shared" si="0"/>
        <v>10</v>
      </c>
      <c r="Q29" s="25">
        <f>COUNTIFS('Jan-Nov'!E:E,"SIP",'Jan-Nov'!J:J,'co. wise details'!O29)</f>
        <v>1</v>
      </c>
      <c r="R29" s="25">
        <f>COUNTIFS('Jan-Nov'!E:E,"lumpsum",'Jan-Nov'!J:J,'co. wise details'!O29)</f>
        <v>9</v>
      </c>
      <c r="S29" s="25">
        <f>SUMIFS('Jan-Nov'!D26:D4681,'Jan-Nov'!E26:E4681,"lumpsum",'Jan-Nov'!J26:J4681,'co. wise details'!O29)</f>
        <v>309500</v>
      </c>
      <c r="T29" s="25">
        <f>SUMIFS('Jan-Nov'!D26:D4681,'Jan-Nov'!E26:E4681,"sip",'Jan-Nov'!J26:J4681,'co. wise details'!O29)</f>
        <v>3000</v>
      </c>
      <c r="U29" s="25">
        <f>SUMIFS('Jan-Nov'!D26:D4681,'Jan-Nov'!E26:E4681,"lumpsum",'Jan-Nov'!J26:J4681,'co. wise details'!O29,'Jan-Nov'!B27:B4682,"&gt;01-01-2023",'Jan-Nov'!B27:B4682,"&lt;01-04-2023")</f>
        <v>309500</v>
      </c>
      <c r="V29" s="25">
        <f>SUMIFS('Jan-Nov'!D26:D4681,'Jan-Nov'!E26:E4681,"SIP",'Jan-Nov'!J26:J4681,'co. wise details'!O29,'Jan-Nov'!B27:B4682,"&gt;01-01-2023",'Jan-Nov'!B27:B4682,"&lt;01-04-2023")</f>
        <v>3000</v>
      </c>
      <c r="W29" s="25">
        <f>SUMIFS('Jan-Nov'!D26:D4681,'Jan-Nov'!E26:E4681,"lumpsum",'Jan-Nov'!J26:J4681,'co. wise details'!O29,'Jan-Nov'!B26:B4681,"&gt;31-03-2023",'Jan-Nov'!B26:B4681,"&lt;01-07-2023")</f>
        <v>0</v>
      </c>
      <c r="X29" s="25">
        <f>SUMIFS('Jan-Nov'!D25:D4681,'Jan-Nov'!E25:E4681,"SIP",'Jan-Nov'!J25:J4681,'co. wise details'!O29,'Jan-Nov'!B25:B4681,"&gt;31-03-2023",'Jan-Nov'!D25:D4681,"&lt;01-07-2023")</f>
        <v>0</v>
      </c>
      <c r="Y29" s="25">
        <f>SUMIFS('Jan-Nov'!D26:D4681,'Jan-Nov'!E26:E4681,"lumpsum",'Jan-Nov'!J26:J4681,'co. wise details'!O29,'Jan-Nov'!B27:B4682,"&gt;30-06-2023",'Jan-Nov'!B27:B4682,"&lt;30-10-2023")</f>
        <v>0</v>
      </c>
      <c r="Z29" s="25">
        <f>SUMIFS('Jan-Nov'!D27:D4682, 'Jan-Nov'!E27:E4682, "SIP", 'Jan-Nov'!J27:J4682, 'co. wise details'!O29, 'Jan-Nov'!B27:B4682, "&gt;30-06-2023", 'Jan-Nov'!B27:B4682, "&lt;01-10-2023")</f>
        <v>0</v>
      </c>
      <c r="AA29" s="25">
        <f>SUMIFS('Jan-Nov'!D26:D4681,'Jan-Nov'!E26:E4681,"lumpsum",'Jan-Nov'!J26:J4681,'co. wise details'!O29,'Jan-Nov'!B26:B4681,"&gt;30-09-2023",'Jan-Nov'!B26:B4681,"&lt;31-12-2023")</f>
        <v>0</v>
      </c>
      <c r="AB29" s="25">
        <f>SUMIFS('Jan-Nov'!D27:D4682, 'Jan-Nov'!E27:E4682, "SIP", 'Jan-Nov'!J27:J4682, 'co. wise details'!O29, 'Jan-Nov'!B27:B4682, "&gt;30-09-2023", 'Jan-Nov'!B27:B4682, "&lt;31-12-2023")</f>
        <v>0</v>
      </c>
    </row>
    <row r="30" spans="2:28" x14ac:dyDescent="0.3">
      <c r="B30" t="s">
        <v>36</v>
      </c>
      <c r="H30" t="str">
        <v>BOI Small, Mid &amp; Debt Fund</v>
      </c>
      <c r="O30" s="25" t="str">
        <v>Boi small, mid &amp; debt fund</v>
      </c>
      <c r="P30" s="25">
        <f t="shared" si="0"/>
        <v>2</v>
      </c>
      <c r="Q30" s="25">
        <f>COUNTIFS('Jan-Nov'!E:E,"SIP",'Jan-Nov'!J:J,'co. wise details'!O30)</f>
        <v>2</v>
      </c>
      <c r="R30" s="25">
        <f>COUNTIFS('Jan-Nov'!E:E,"lumpsum",'Jan-Nov'!J:J,'co. wise details'!O30)</f>
        <v>0</v>
      </c>
      <c r="S30" s="25">
        <f>SUMIFS('Jan-Nov'!D27:D4682,'Jan-Nov'!E27:E4682,"lumpsum",'Jan-Nov'!J27:J4682,'co. wise details'!O30)</f>
        <v>0</v>
      </c>
      <c r="T30" s="25">
        <f>SUMIFS('Jan-Nov'!D27:D4682,'Jan-Nov'!E27:E4682,"sip",'Jan-Nov'!J27:J4682,'co. wise details'!O30)</f>
        <v>7000</v>
      </c>
      <c r="U30" s="25">
        <f>SUMIFS('Jan-Nov'!D27:D4682,'Jan-Nov'!E27:E4682,"lumpsum",'Jan-Nov'!J27:J4682,'co. wise details'!O30,'Jan-Nov'!B28:B4683,"&gt;01-01-2023",'Jan-Nov'!B28:B4683,"&lt;01-04-2023")</f>
        <v>0</v>
      </c>
      <c r="V30" s="25">
        <f>SUMIFS('Jan-Nov'!D27:D4682,'Jan-Nov'!E27:E4682,"SIP",'Jan-Nov'!J27:J4682,'co. wise details'!O30,'Jan-Nov'!B28:B4683,"&gt;01-01-2023",'Jan-Nov'!B28:B4683,"&lt;01-04-2023")</f>
        <v>7000</v>
      </c>
      <c r="W30" s="25">
        <f>SUMIFS('Jan-Nov'!D27:D4682,'Jan-Nov'!E27:E4682,"lumpsum",'Jan-Nov'!J27:J4682,'co. wise details'!O30,'Jan-Nov'!B27:B4682,"&gt;31-03-2023",'Jan-Nov'!B27:B4682,"&lt;01-07-2023")</f>
        <v>0</v>
      </c>
      <c r="X30" s="25">
        <f>SUMIFS('Jan-Nov'!D26:D4682,'Jan-Nov'!E26:E4682,"SIP",'Jan-Nov'!J26:J4682,'co. wise details'!O30,'Jan-Nov'!B26:B4682,"&gt;31-03-2023",'Jan-Nov'!D26:D4682,"&lt;01-07-2023")</f>
        <v>0</v>
      </c>
      <c r="Y30" s="25">
        <f>SUMIFS('Jan-Nov'!D27:D4682,'Jan-Nov'!E27:E4682,"lumpsum",'Jan-Nov'!J27:J4682,'co. wise details'!O30,'Jan-Nov'!B28:B4683,"&gt;30-06-2023",'Jan-Nov'!B28:B4683,"&lt;30-10-2023")</f>
        <v>0</v>
      </c>
      <c r="Z30" s="25">
        <f>SUMIFS('Jan-Nov'!D28:D4683, 'Jan-Nov'!E28:E4683, "SIP", 'Jan-Nov'!J28:J4683, 'co. wise details'!O30, 'Jan-Nov'!B28:B4683, "&gt;30-06-2023", 'Jan-Nov'!B28:B4683, "&lt;01-10-2023")</f>
        <v>0</v>
      </c>
      <c r="AA30" s="25">
        <f>SUMIFS('Jan-Nov'!D27:D4682,'Jan-Nov'!E27:E4682,"lumpsum",'Jan-Nov'!J27:J4682,'co. wise details'!O30,'Jan-Nov'!B27:B4682,"&gt;30-09-2023",'Jan-Nov'!B27:B4682,"&lt;31-12-2023")</f>
        <v>0</v>
      </c>
      <c r="AB30" s="25">
        <f>SUMIFS('Jan-Nov'!D28:D4683, 'Jan-Nov'!E28:E4683, "SIP", 'Jan-Nov'!J28:J4683, 'co. wise details'!O30, 'Jan-Nov'!B28:B4683, "&gt;30-09-2023", 'Jan-Nov'!B28:B4683, "&lt;31-12-2023")</f>
        <v>0</v>
      </c>
    </row>
    <row r="31" spans="2:28" x14ac:dyDescent="0.3">
      <c r="B31" t="s">
        <v>22</v>
      </c>
      <c r="H31" t="str">
        <v>PGIM India midcap opportunities fund</v>
      </c>
      <c r="O31" s="25" t="str">
        <v>Pgim india midcap opportunities fund</v>
      </c>
      <c r="P31" s="25">
        <f t="shared" si="0"/>
        <v>3</v>
      </c>
      <c r="Q31" s="25">
        <f>COUNTIFS('Jan-Nov'!E:E,"SIP",'Jan-Nov'!J:J,'co. wise details'!O31)</f>
        <v>3</v>
      </c>
      <c r="R31" s="25">
        <f>COUNTIFS('Jan-Nov'!E:E,"lumpsum",'Jan-Nov'!J:J,'co. wise details'!O31)</f>
        <v>0</v>
      </c>
      <c r="S31" s="25">
        <f>SUMIFS('Jan-Nov'!D28:D4683,'Jan-Nov'!E28:E4683,"lumpsum",'Jan-Nov'!J28:J4683,'co. wise details'!O31)</f>
        <v>0</v>
      </c>
      <c r="T31" s="25">
        <f>SUMIFS('Jan-Nov'!D28:D4683,'Jan-Nov'!E28:E4683,"sip",'Jan-Nov'!J28:J4683,'co. wise details'!O31)</f>
        <v>15000</v>
      </c>
      <c r="U31" s="25">
        <f>SUMIFS('Jan-Nov'!D28:D4683,'Jan-Nov'!E28:E4683,"lumpsum",'Jan-Nov'!J28:J4683,'co. wise details'!O31,'Jan-Nov'!B29:B4684,"&gt;01-01-2023",'Jan-Nov'!B29:B4684,"&lt;01-04-2023")</f>
        <v>0</v>
      </c>
      <c r="V31" s="25">
        <f>SUMIFS('Jan-Nov'!D28:D4683,'Jan-Nov'!E28:E4683,"SIP",'Jan-Nov'!J28:J4683,'co. wise details'!O31,'Jan-Nov'!B29:B4684,"&gt;01-01-2023",'Jan-Nov'!B29:B4684,"&lt;01-04-2023")</f>
        <v>15000</v>
      </c>
      <c r="W31" s="25">
        <f>SUMIFS('Jan-Nov'!D28:D4683,'Jan-Nov'!E28:E4683,"lumpsum",'Jan-Nov'!J28:J4683,'co. wise details'!O31,'Jan-Nov'!B28:B4683,"&gt;31-03-2023",'Jan-Nov'!B28:B4683,"&lt;01-07-2023")</f>
        <v>0</v>
      </c>
      <c r="X31" s="25">
        <f>SUMIFS('Jan-Nov'!D27:D4683,'Jan-Nov'!E27:E4683,"SIP",'Jan-Nov'!J27:J4683,'co. wise details'!O31,'Jan-Nov'!B27:B4683,"&gt;31-03-2023",'Jan-Nov'!D27:D4683,"&lt;01-07-2023")</f>
        <v>0</v>
      </c>
      <c r="Y31" s="25">
        <f>SUMIFS('Jan-Nov'!D28:D4683,'Jan-Nov'!E28:E4683,"lumpsum",'Jan-Nov'!J28:J4683,'co. wise details'!O31,'Jan-Nov'!B29:B4684,"&gt;30-06-2023",'Jan-Nov'!B29:B4684,"&lt;30-10-2023")</f>
        <v>0</v>
      </c>
      <c r="Z31" s="25">
        <f>SUMIFS('Jan-Nov'!D29:D4684, 'Jan-Nov'!E29:E4684, "SIP", 'Jan-Nov'!J29:J4684, 'co. wise details'!O31, 'Jan-Nov'!B29:B4684, "&gt;30-06-2023", 'Jan-Nov'!B29:B4684, "&lt;01-10-2023")</f>
        <v>0</v>
      </c>
      <c r="AA31" s="25">
        <f>SUMIFS('Jan-Nov'!D28:D4683,'Jan-Nov'!E28:E4683,"lumpsum",'Jan-Nov'!J28:J4683,'co. wise details'!O31,'Jan-Nov'!B28:B4683,"&gt;30-09-2023",'Jan-Nov'!B28:B4683,"&lt;31-12-2023")</f>
        <v>0</v>
      </c>
      <c r="AB31" s="25">
        <f>SUMIFS('Jan-Nov'!D29:D4684, 'Jan-Nov'!E29:E4684, "SIP", 'Jan-Nov'!J29:J4684, 'co. wise details'!O31, 'Jan-Nov'!B29:B4684, "&gt;30-09-2023", 'Jan-Nov'!B29:B4684, "&lt;31-12-2023")</f>
        <v>0</v>
      </c>
    </row>
    <row r="32" spans="2:28" x14ac:dyDescent="0.3">
      <c r="B32" t="s">
        <v>177</v>
      </c>
      <c r="H32" t="str">
        <v>CANARA ROBECO FOCUSSED FUND</v>
      </c>
      <c r="O32" s="25" t="str">
        <v>Canara robeco focussed fund</v>
      </c>
      <c r="P32" s="25">
        <f t="shared" si="0"/>
        <v>1</v>
      </c>
      <c r="Q32" s="25">
        <f>COUNTIFS('Jan-Nov'!E:E,"SIP",'Jan-Nov'!J:J,'co. wise details'!O32)</f>
        <v>1</v>
      </c>
      <c r="R32" s="25">
        <f>COUNTIFS('Jan-Nov'!E:E,"lumpsum",'Jan-Nov'!J:J,'co. wise details'!O32)</f>
        <v>0</v>
      </c>
      <c r="S32" s="25">
        <f>SUMIFS('Jan-Nov'!D29:D4684,'Jan-Nov'!E29:E4684,"lumpsum",'Jan-Nov'!J29:J4684,'co. wise details'!O32)</f>
        <v>0</v>
      </c>
      <c r="T32" s="25">
        <f>SUMIFS('Jan-Nov'!D29:D4684,'Jan-Nov'!E29:E4684,"sip",'Jan-Nov'!J29:J4684,'co. wise details'!O32)</f>
        <v>10000</v>
      </c>
      <c r="U32" s="25">
        <f>SUMIFS('Jan-Nov'!D29:D4684,'Jan-Nov'!E29:E4684,"lumpsum",'Jan-Nov'!J29:J4684,'co. wise details'!O32,'Jan-Nov'!B30:B4685,"&gt;01-01-2023",'Jan-Nov'!B30:B4685,"&lt;01-04-2023")</f>
        <v>0</v>
      </c>
      <c r="V32" s="25">
        <f>SUMIFS('Jan-Nov'!D29:D4684,'Jan-Nov'!E29:E4684,"SIP",'Jan-Nov'!J29:J4684,'co. wise details'!O32,'Jan-Nov'!B30:B4685,"&gt;01-01-2023",'Jan-Nov'!B30:B4685,"&lt;01-04-2023")</f>
        <v>10000</v>
      </c>
      <c r="W32" s="25">
        <f>SUMIFS('Jan-Nov'!D29:D4684,'Jan-Nov'!E29:E4684,"lumpsum",'Jan-Nov'!J29:J4684,'co. wise details'!O32,'Jan-Nov'!B29:B4684,"&gt;31-03-2023",'Jan-Nov'!B29:B4684,"&lt;01-07-2023")</f>
        <v>0</v>
      </c>
      <c r="X32" s="25">
        <f>SUMIFS('Jan-Nov'!D28:D4684,'Jan-Nov'!E28:E4684,"SIP",'Jan-Nov'!J28:J4684,'co. wise details'!O32,'Jan-Nov'!B28:B4684,"&gt;31-03-2023",'Jan-Nov'!D28:D4684,"&lt;01-07-2023")</f>
        <v>0</v>
      </c>
      <c r="Y32" s="25">
        <f>SUMIFS('Jan-Nov'!D29:D4684,'Jan-Nov'!E29:E4684,"lumpsum",'Jan-Nov'!J29:J4684,'co. wise details'!O32,'Jan-Nov'!B30:B4685,"&gt;30-06-2023",'Jan-Nov'!B30:B4685,"&lt;30-10-2023")</f>
        <v>0</v>
      </c>
      <c r="Z32" s="25">
        <f>SUMIFS('Jan-Nov'!D30:D4685, 'Jan-Nov'!E30:E4685, "SIP", 'Jan-Nov'!J30:J4685, 'co. wise details'!O32, 'Jan-Nov'!B30:B4685, "&gt;30-06-2023", 'Jan-Nov'!B30:B4685, "&lt;01-10-2023")</f>
        <v>0</v>
      </c>
      <c r="AA32" s="25">
        <f>SUMIFS('Jan-Nov'!D29:D4684,'Jan-Nov'!E29:E4684,"lumpsum",'Jan-Nov'!J29:J4684,'co. wise details'!O32,'Jan-Nov'!B29:B4684,"&gt;30-09-2023",'Jan-Nov'!B29:B4684,"&lt;31-12-2023")</f>
        <v>0</v>
      </c>
      <c r="AB32" s="25">
        <f>SUMIFS('Jan-Nov'!D30:D4685, 'Jan-Nov'!E30:E4685, "SIP", 'Jan-Nov'!J30:J4685, 'co. wise details'!O32, 'Jan-Nov'!B30:B4685, "&gt;30-09-2023", 'Jan-Nov'!B30:B4685, "&lt;31-12-2023")</f>
        <v>0</v>
      </c>
    </row>
    <row r="33" spans="2:28" x14ac:dyDescent="0.3">
      <c r="B33" t="s">
        <v>84</v>
      </c>
      <c r="H33" t="str">
        <v>kotak multcap fund</v>
      </c>
      <c r="O33" s="25" t="str">
        <v>Kotak multcap fund</v>
      </c>
      <c r="P33" s="25">
        <f t="shared" si="0"/>
        <v>2</v>
      </c>
      <c r="Q33" s="25">
        <f>COUNTIFS('Jan-Nov'!E:E,"SIP",'Jan-Nov'!J:J,'co. wise details'!O33)</f>
        <v>2</v>
      </c>
      <c r="R33" s="25">
        <f>COUNTIFS('Jan-Nov'!E:E,"lumpsum",'Jan-Nov'!J:J,'co. wise details'!O33)</f>
        <v>0</v>
      </c>
      <c r="S33" s="25">
        <f>SUMIFS('Jan-Nov'!D30:D4685,'Jan-Nov'!E30:E4685,"lumpsum",'Jan-Nov'!J30:J4685,'co. wise details'!O33)</f>
        <v>0</v>
      </c>
      <c r="T33" s="25">
        <f>SUMIFS('Jan-Nov'!D30:D4685,'Jan-Nov'!E30:E4685,"sip",'Jan-Nov'!J30:J4685,'co. wise details'!O33)</f>
        <v>5000</v>
      </c>
      <c r="U33" s="25">
        <f>SUMIFS('Jan-Nov'!D30:D4685,'Jan-Nov'!E30:E4685,"lumpsum",'Jan-Nov'!J30:J4685,'co. wise details'!O33,'Jan-Nov'!B31:B4686,"&gt;01-01-2023",'Jan-Nov'!B31:B4686,"&lt;01-04-2023")</f>
        <v>0</v>
      </c>
      <c r="V33" s="25">
        <f>SUMIFS('Jan-Nov'!D30:D4685,'Jan-Nov'!E30:E4685,"SIP",'Jan-Nov'!J30:J4685,'co. wise details'!O33,'Jan-Nov'!B31:B4686,"&gt;01-01-2023",'Jan-Nov'!B31:B4686,"&lt;01-04-2023")</f>
        <v>5000</v>
      </c>
      <c r="W33" s="25">
        <f>SUMIFS('Jan-Nov'!D30:D4685,'Jan-Nov'!E30:E4685,"lumpsum",'Jan-Nov'!J30:J4685,'co. wise details'!O33,'Jan-Nov'!B30:B4685,"&gt;31-03-2023",'Jan-Nov'!B30:B4685,"&lt;01-07-2023")</f>
        <v>0</v>
      </c>
      <c r="X33" s="25">
        <f>SUMIFS('Jan-Nov'!D29:D4685,'Jan-Nov'!E29:E4685,"SIP",'Jan-Nov'!J29:J4685,'co. wise details'!O33,'Jan-Nov'!B29:B4685,"&gt;31-03-2023",'Jan-Nov'!D29:D4685,"&lt;01-07-2023")</f>
        <v>0</v>
      </c>
      <c r="Y33" s="25">
        <f>SUMIFS('Jan-Nov'!D30:D4685,'Jan-Nov'!E30:E4685,"lumpsum",'Jan-Nov'!J30:J4685,'co. wise details'!O33,'Jan-Nov'!B31:B4686,"&gt;30-06-2023",'Jan-Nov'!B31:B4686,"&lt;30-10-2023")</f>
        <v>0</v>
      </c>
      <c r="Z33" s="25">
        <f>SUMIFS('Jan-Nov'!D31:D4686, 'Jan-Nov'!E31:E4686, "SIP", 'Jan-Nov'!J31:J4686, 'co. wise details'!O33, 'Jan-Nov'!B31:B4686, "&gt;30-06-2023", 'Jan-Nov'!B31:B4686, "&lt;01-10-2023")</f>
        <v>0</v>
      </c>
      <c r="AA33" s="25">
        <f>SUMIFS('Jan-Nov'!D30:D4685,'Jan-Nov'!E30:E4685,"lumpsum",'Jan-Nov'!J30:J4685,'co. wise details'!O33,'Jan-Nov'!B30:B4685,"&gt;30-09-2023",'Jan-Nov'!B30:B4685,"&lt;31-12-2023")</f>
        <v>0</v>
      </c>
      <c r="AB33" s="25">
        <f>SUMIFS('Jan-Nov'!D31:D4686, 'Jan-Nov'!E31:E4686, "SIP", 'Jan-Nov'!J31:J4686, 'co. wise details'!O33, 'Jan-Nov'!B31:B4686, "&gt;30-09-2023", 'Jan-Nov'!B31:B4686, "&lt;31-12-2023")</f>
        <v>0</v>
      </c>
    </row>
    <row r="34" spans="2:28" x14ac:dyDescent="0.3">
      <c r="B34" t="s">
        <v>85</v>
      </c>
      <c r="H34" t="str">
        <v>BOI AXA TAX ADVANTAGE FUND</v>
      </c>
      <c r="O34" s="25" t="str">
        <v>Boi axa tax advantage fund</v>
      </c>
      <c r="P34" s="25">
        <f t="shared" si="0"/>
        <v>2</v>
      </c>
      <c r="Q34" s="25">
        <f>COUNTIFS('Jan-Nov'!E:E,"SIP",'Jan-Nov'!J:J,'co. wise details'!O34)</f>
        <v>2</v>
      </c>
      <c r="R34" s="25">
        <f>COUNTIFS('Jan-Nov'!E:E,"lumpsum",'Jan-Nov'!J:J,'co. wise details'!O34)</f>
        <v>0</v>
      </c>
      <c r="S34" s="25">
        <f>SUMIFS('Jan-Nov'!D31:D4686,'Jan-Nov'!E31:E4686,"lumpsum",'Jan-Nov'!J31:J4686,'co. wise details'!O34)</f>
        <v>0</v>
      </c>
      <c r="T34" s="25">
        <f>SUMIFS('Jan-Nov'!D31:D4686,'Jan-Nov'!E31:E4686,"sip",'Jan-Nov'!J31:J4686,'co. wise details'!O34)</f>
        <v>7000</v>
      </c>
      <c r="U34" s="25">
        <f>SUMIFS('Jan-Nov'!D31:D4686,'Jan-Nov'!E31:E4686,"lumpsum",'Jan-Nov'!J31:J4686,'co. wise details'!O34,'Jan-Nov'!B32:B4687,"&gt;01-01-2023",'Jan-Nov'!B32:B4687,"&lt;01-04-2023")</f>
        <v>0</v>
      </c>
      <c r="V34" s="25">
        <f>SUMIFS('Jan-Nov'!D31:D4686,'Jan-Nov'!E31:E4686,"SIP",'Jan-Nov'!J31:J4686,'co. wise details'!O34,'Jan-Nov'!B32:B4687,"&gt;01-01-2023",'Jan-Nov'!B32:B4687,"&lt;01-04-2023")</f>
        <v>4000</v>
      </c>
      <c r="W34" s="25">
        <f>SUMIFS('Jan-Nov'!D31:D4686,'Jan-Nov'!E31:E4686,"lumpsum",'Jan-Nov'!J31:J4686,'co. wise details'!O34,'Jan-Nov'!B31:B4686,"&gt;31-03-2023",'Jan-Nov'!B31:B4686,"&lt;01-07-2023")</f>
        <v>0</v>
      </c>
      <c r="X34" s="25">
        <f>SUMIFS('Jan-Nov'!D30:D4686,'Jan-Nov'!E30:E4686,"SIP",'Jan-Nov'!J30:J4686,'co. wise details'!O34,'Jan-Nov'!B30:B4686,"&gt;31-03-2023",'Jan-Nov'!D30:D4686,"&lt;01-07-2023")</f>
        <v>3000</v>
      </c>
      <c r="Y34" s="25">
        <f>SUMIFS('Jan-Nov'!D31:D4686,'Jan-Nov'!E31:E4686,"lumpsum",'Jan-Nov'!J31:J4686,'co. wise details'!O34,'Jan-Nov'!B32:B4687,"&gt;30-06-2023",'Jan-Nov'!B32:B4687,"&lt;30-10-2023")</f>
        <v>0</v>
      </c>
      <c r="Z34" s="25">
        <f>SUMIFS('Jan-Nov'!D32:D4687, 'Jan-Nov'!E32:E4687, "SIP", 'Jan-Nov'!J32:J4687, 'co. wise details'!O34, 'Jan-Nov'!B32:B4687, "&gt;30-06-2023", 'Jan-Nov'!B32:B4687, "&lt;01-10-2023")</f>
        <v>0</v>
      </c>
      <c r="AA34" s="25">
        <f>SUMIFS('Jan-Nov'!D31:D4686,'Jan-Nov'!E31:E4686,"lumpsum",'Jan-Nov'!J31:J4686,'co. wise details'!O34,'Jan-Nov'!B31:B4686,"&gt;30-09-2023",'Jan-Nov'!B31:B4686,"&lt;31-12-2023")</f>
        <v>0</v>
      </c>
      <c r="AB34" s="25">
        <f>SUMIFS('Jan-Nov'!D32:D4687, 'Jan-Nov'!E32:E4687, "SIP", 'Jan-Nov'!J32:J4687, 'co. wise details'!O34, 'Jan-Nov'!B32:B4687, "&gt;30-09-2023", 'Jan-Nov'!B32:B4687, "&lt;31-12-2023")</f>
        <v>0</v>
      </c>
    </row>
    <row r="35" spans="2:28" x14ac:dyDescent="0.3">
      <c r="B35" t="s">
        <v>84</v>
      </c>
      <c r="H35" t="str">
        <v>Bank of India SMALL CAP</v>
      </c>
      <c r="O35" s="25" t="str">
        <v>Bank of india small cap</v>
      </c>
      <c r="P35" s="25">
        <f t="shared" si="0"/>
        <v>2</v>
      </c>
      <c r="Q35" s="25">
        <f>COUNTIFS('Jan-Nov'!E:E,"SIP",'Jan-Nov'!J:J,'co. wise details'!O35)</f>
        <v>0</v>
      </c>
      <c r="R35" s="25">
        <f>COUNTIFS('Jan-Nov'!E:E,"lumpsum",'Jan-Nov'!J:J,'co. wise details'!O35)</f>
        <v>2</v>
      </c>
      <c r="S35" s="25">
        <f>SUMIFS('Jan-Nov'!D32:D4687,'Jan-Nov'!E32:E4687,"lumpsum",'Jan-Nov'!J32:J4687,'co. wise details'!O35)</f>
        <v>55000</v>
      </c>
      <c r="T35" s="25">
        <f>SUMIFS('Jan-Nov'!D32:D4687,'Jan-Nov'!E32:E4687,"sip",'Jan-Nov'!J32:J4687,'co. wise details'!O35)</f>
        <v>0</v>
      </c>
      <c r="U35" s="25">
        <f>SUMIFS('Jan-Nov'!D32:D4687,'Jan-Nov'!E32:E4687,"lumpsum",'Jan-Nov'!J32:J4687,'co. wise details'!O35,'Jan-Nov'!B33:B4688,"&gt;01-01-2023",'Jan-Nov'!B33:B4688,"&lt;01-04-2023")</f>
        <v>55000</v>
      </c>
      <c r="V35" s="25">
        <f>SUMIFS('Jan-Nov'!D32:D4687,'Jan-Nov'!E32:E4687,"SIP",'Jan-Nov'!J32:J4687,'co. wise details'!O35,'Jan-Nov'!B33:B4688,"&gt;01-01-2023",'Jan-Nov'!B33:B4688,"&lt;01-04-2023")</f>
        <v>0</v>
      </c>
      <c r="W35" s="25">
        <f>SUMIFS('Jan-Nov'!D32:D4687,'Jan-Nov'!E32:E4687,"lumpsum",'Jan-Nov'!J32:J4687,'co. wise details'!O35,'Jan-Nov'!B32:B4687,"&gt;31-03-2023",'Jan-Nov'!B32:B4687,"&lt;01-07-2023")</f>
        <v>0</v>
      </c>
      <c r="X35" s="25">
        <f>SUMIFS('Jan-Nov'!D31:D4687,'Jan-Nov'!E31:E4687,"SIP",'Jan-Nov'!J31:J4687,'co. wise details'!O35,'Jan-Nov'!B31:B4687,"&gt;31-03-2023",'Jan-Nov'!D31:D4687,"&lt;01-07-2023")</f>
        <v>0</v>
      </c>
      <c r="Y35" s="25">
        <f>SUMIFS('Jan-Nov'!D32:D4687,'Jan-Nov'!E32:E4687,"lumpsum",'Jan-Nov'!J32:J4687,'co. wise details'!O35,'Jan-Nov'!B33:B4688,"&gt;30-06-2023",'Jan-Nov'!B33:B4688,"&lt;30-10-2023")</f>
        <v>0</v>
      </c>
      <c r="Z35" s="25">
        <f>SUMIFS('Jan-Nov'!D33:D4688, 'Jan-Nov'!E33:E4688, "SIP", 'Jan-Nov'!J33:J4688, 'co. wise details'!O35, 'Jan-Nov'!B33:B4688, "&gt;30-06-2023", 'Jan-Nov'!B33:B4688, "&lt;01-10-2023")</f>
        <v>0</v>
      </c>
      <c r="AA35" s="25">
        <f>SUMIFS('Jan-Nov'!D32:D4687,'Jan-Nov'!E32:E4687,"lumpsum",'Jan-Nov'!J32:J4687,'co. wise details'!O35,'Jan-Nov'!B32:B4687,"&gt;30-09-2023",'Jan-Nov'!B32:B4687,"&lt;31-12-2023")</f>
        <v>0</v>
      </c>
      <c r="AB35" s="25">
        <f>SUMIFS('Jan-Nov'!D33:D4688, 'Jan-Nov'!E33:E4688, "SIP", 'Jan-Nov'!J33:J4688, 'co. wise details'!O35, 'Jan-Nov'!B33:B4688, "&gt;30-09-2023", 'Jan-Nov'!B33:B4688, "&lt;31-12-2023")</f>
        <v>0</v>
      </c>
    </row>
    <row r="36" spans="2:28" x14ac:dyDescent="0.3">
      <c r="B36" t="s">
        <v>28</v>
      </c>
      <c r="H36" t="str">
        <v>quant aboslute fund</v>
      </c>
      <c r="O36" s="25" t="str">
        <v>Quant aboslute fund</v>
      </c>
      <c r="P36" s="25">
        <f t="shared" si="0"/>
        <v>1</v>
      </c>
      <c r="Q36" s="25">
        <f>COUNTIFS('Jan-Nov'!E:E,"SIP",'Jan-Nov'!J:J,'co. wise details'!O36)</f>
        <v>1</v>
      </c>
      <c r="R36" s="25">
        <f>COUNTIFS('Jan-Nov'!E:E,"lumpsum",'Jan-Nov'!J:J,'co. wise details'!O36)</f>
        <v>0</v>
      </c>
      <c r="S36" s="25">
        <f>SUMIFS('Jan-Nov'!D33:D4688,'Jan-Nov'!E33:E4688,"lumpsum",'Jan-Nov'!J33:J4688,'co. wise details'!O36)</f>
        <v>0</v>
      </c>
      <c r="T36" s="25">
        <f>SUMIFS('Jan-Nov'!D33:D4688,'Jan-Nov'!E33:E4688,"sip",'Jan-Nov'!J33:J4688,'co. wise details'!O36)</f>
        <v>5000</v>
      </c>
      <c r="U36" s="25">
        <f>SUMIFS('Jan-Nov'!D33:D4688,'Jan-Nov'!E33:E4688,"lumpsum",'Jan-Nov'!J33:J4688,'co. wise details'!O36,'Jan-Nov'!B34:B4689,"&gt;01-01-2023",'Jan-Nov'!B34:B4689,"&lt;01-04-2023")</f>
        <v>0</v>
      </c>
      <c r="V36" s="25">
        <f>SUMIFS('Jan-Nov'!D33:D4688,'Jan-Nov'!E33:E4688,"SIP",'Jan-Nov'!J33:J4688,'co. wise details'!O36,'Jan-Nov'!B34:B4689,"&gt;01-01-2023",'Jan-Nov'!B34:B4689,"&lt;01-04-2023")</f>
        <v>5000</v>
      </c>
      <c r="W36" s="25">
        <f>SUMIFS('Jan-Nov'!D33:D4688,'Jan-Nov'!E33:E4688,"lumpsum",'Jan-Nov'!J33:J4688,'co. wise details'!O36,'Jan-Nov'!B33:B4688,"&gt;31-03-2023",'Jan-Nov'!B33:B4688,"&lt;01-07-2023")</f>
        <v>0</v>
      </c>
      <c r="X36" s="25">
        <f>SUMIFS('Jan-Nov'!D32:D4688,'Jan-Nov'!E32:E4688,"SIP",'Jan-Nov'!J32:J4688,'co. wise details'!O36,'Jan-Nov'!B32:B4688,"&gt;31-03-2023",'Jan-Nov'!D32:D4688,"&lt;01-07-2023")</f>
        <v>0</v>
      </c>
      <c r="Y36" s="25">
        <f>SUMIFS('Jan-Nov'!D33:D4688,'Jan-Nov'!E33:E4688,"lumpsum",'Jan-Nov'!J33:J4688,'co. wise details'!O36,'Jan-Nov'!B34:B4689,"&gt;30-06-2023",'Jan-Nov'!B34:B4689,"&lt;30-10-2023")</f>
        <v>0</v>
      </c>
      <c r="Z36" s="25">
        <f>SUMIFS('Jan-Nov'!D34:D4689, 'Jan-Nov'!E34:E4689, "SIP", 'Jan-Nov'!J34:J4689, 'co. wise details'!O36, 'Jan-Nov'!B34:B4689, "&gt;30-06-2023", 'Jan-Nov'!B34:B4689, "&lt;01-10-2023")</f>
        <v>0</v>
      </c>
      <c r="AA36" s="25">
        <f>SUMIFS('Jan-Nov'!D33:D4688,'Jan-Nov'!E33:E4688,"lumpsum",'Jan-Nov'!J33:J4688,'co. wise details'!O36,'Jan-Nov'!B33:B4688,"&gt;30-09-2023",'Jan-Nov'!B33:B4688,"&lt;31-12-2023")</f>
        <v>0</v>
      </c>
      <c r="AB36" s="25">
        <f>SUMIFS('Jan-Nov'!D34:D4689, 'Jan-Nov'!E34:E4689, "SIP", 'Jan-Nov'!J34:J4689, 'co. wise details'!O36, 'Jan-Nov'!B34:B4689, "&gt;30-09-2023", 'Jan-Nov'!B34:B4689, "&lt;31-12-2023")</f>
        <v>0</v>
      </c>
    </row>
    <row r="37" spans="2:28" x14ac:dyDescent="0.3">
      <c r="B37" t="s">
        <v>36</v>
      </c>
      <c r="H37" t="str">
        <v>Canara Robeco Focused Equity</v>
      </c>
      <c r="O37" s="25" t="str">
        <v>Canara robeco focused equity</v>
      </c>
      <c r="P37" s="25">
        <f t="shared" si="0"/>
        <v>4</v>
      </c>
      <c r="Q37" s="25">
        <f>COUNTIFS('Jan-Nov'!E:E,"SIP",'Jan-Nov'!J:J,'co. wise details'!O37)</f>
        <v>3</v>
      </c>
      <c r="R37" s="25">
        <f>COUNTIFS('Jan-Nov'!E:E,"lumpsum",'Jan-Nov'!J:J,'co. wise details'!O37)</f>
        <v>1</v>
      </c>
      <c r="S37" s="25">
        <f>SUMIFS('Jan-Nov'!D34:D4689,'Jan-Nov'!E34:E4689,"lumpsum",'Jan-Nov'!J34:J4689,'co. wise details'!O37)</f>
        <v>50000</v>
      </c>
      <c r="T37" s="25">
        <f>SUMIFS('Jan-Nov'!D34:D4689,'Jan-Nov'!E34:E4689,"sip",'Jan-Nov'!J34:J4689,'co. wise details'!O37)</f>
        <v>13000</v>
      </c>
      <c r="U37" s="25">
        <f>SUMIFS('Jan-Nov'!D34:D4689,'Jan-Nov'!E34:E4689,"lumpsum",'Jan-Nov'!J34:J4689,'co. wise details'!O37,'Jan-Nov'!B35:B4690,"&gt;01-01-2023",'Jan-Nov'!B35:B4690,"&lt;01-04-2023")</f>
        <v>50000</v>
      </c>
      <c r="V37" s="25">
        <f>SUMIFS('Jan-Nov'!D34:D4689,'Jan-Nov'!E34:E4689,"SIP",'Jan-Nov'!J34:J4689,'co. wise details'!O37,'Jan-Nov'!B35:B4690,"&gt;01-01-2023",'Jan-Nov'!B35:B4690,"&lt;01-04-2023")</f>
        <v>5000</v>
      </c>
      <c r="W37" s="25">
        <f>SUMIFS('Jan-Nov'!D34:D4689,'Jan-Nov'!E34:E4689,"lumpsum",'Jan-Nov'!J34:J4689,'co. wise details'!O37,'Jan-Nov'!B34:B4689,"&gt;31-03-2023",'Jan-Nov'!B34:B4689,"&lt;01-07-2023")</f>
        <v>0</v>
      </c>
      <c r="X37" s="25">
        <f>SUMIFS('Jan-Nov'!D33:D4689,'Jan-Nov'!E33:E4689,"SIP",'Jan-Nov'!J33:J4689,'co. wise details'!O37,'Jan-Nov'!B33:B4689,"&gt;31-03-2023",'Jan-Nov'!D33:D4689,"&lt;01-07-2023")</f>
        <v>8000</v>
      </c>
      <c r="Y37" s="25">
        <f>SUMIFS('Jan-Nov'!D34:D4689,'Jan-Nov'!E34:E4689,"lumpsum",'Jan-Nov'!J34:J4689,'co. wise details'!O37,'Jan-Nov'!B35:B4690,"&gt;30-06-2023",'Jan-Nov'!B35:B4690,"&lt;30-10-2023")</f>
        <v>0</v>
      </c>
      <c r="Z37" s="25">
        <f>SUMIFS('Jan-Nov'!D35:D4690, 'Jan-Nov'!E35:E4690, "SIP", 'Jan-Nov'!J35:J4690, 'co. wise details'!O37, 'Jan-Nov'!B35:B4690, "&gt;30-06-2023", 'Jan-Nov'!B35:B4690, "&lt;01-10-2023")</f>
        <v>6000</v>
      </c>
      <c r="AA37" s="25">
        <f>SUMIFS('Jan-Nov'!D34:D4689,'Jan-Nov'!E34:E4689,"lumpsum",'Jan-Nov'!J34:J4689,'co. wise details'!O37,'Jan-Nov'!B34:B4689,"&gt;30-09-2023",'Jan-Nov'!B34:B4689,"&lt;31-12-2023")</f>
        <v>0</v>
      </c>
      <c r="AB37" s="25">
        <f>SUMIFS('Jan-Nov'!D35:D4690, 'Jan-Nov'!E35:E4690, "SIP", 'Jan-Nov'!J35:J4690, 'co. wise details'!O37, 'Jan-Nov'!B35:B4690, "&gt;30-09-2023", 'Jan-Nov'!B35:B4690, "&lt;31-12-2023")</f>
        <v>0</v>
      </c>
    </row>
    <row r="38" spans="2:28" x14ac:dyDescent="0.3">
      <c r="B38" t="s">
        <v>177</v>
      </c>
      <c r="H38" t="str">
        <v>QUANT SMALL CAP FUND</v>
      </c>
      <c r="O38" s="25" t="str">
        <v>Quant small cap fund</v>
      </c>
      <c r="P38" s="25">
        <f t="shared" si="0"/>
        <v>27</v>
      </c>
      <c r="Q38" s="25">
        <f>COUNTIFS('Jan-Nov'!E:E,"SIP",'Jan-Nov'!J:J,'co. wise details'!O38)</f>
        <v>19</v>
      </c>
      <c r="R38" s="25">
        <f>COUNTIFS('Jan-Nov'!E:E,"lumpsum",'Jan-Nov'!J:J,'co. wise details'!O38)</f>
        <v>8</v>
      </c>
      <c r="S38" s="25">
        <f>SUMIFS('Jan-Nov'!D35:D4690,'Jan-Nov'!E35:E4690,"lumpsum",'Jan-Nov'!J35:J4690,'co. wise details'!O38)</f>
        <v>692000</v>
      </c>
      <c r="T38" s="25">
        <f>SUMIFS('Jan-Nov'!D35:D4690,'Jan-Nov'!E35:E4690,"sip",'Jan-Nov'!J35:J4690,'co. wise details'!O38)</f>
        <v>81000</v>
      </c>
      <c r="U38" s="25">
        <f>SUMIFS('Jan-Nov'!D35:D4690,'Jan-Nov'!E35:E4690,"lumpsum",'Jan-Nov'!J35:J4690,'co. wise details'!O38,'Jan-Nov'!B36:B4691,"&gt;01-01-2023",'Jan-Nov'!B36:B4691,"&lt;01-04-2023")</f>
        <v>430000</v>
      </c>
      <c r="V38" s="25">
        <f>SUMIFS('Jan-Nov'!D35:D4690,'Jan-Nov'!E35:E4690,"SIP",'Jan-Nov'!J35:J4690,'co. wise details'!O38,'Jan-Nov'!B36:B4691,"&gt;01-01-2023",'Jan-Nov'!B36:B4691,"&lt;01-04-2023")</f>
        <v>53000</v>
      </c>
      <c r="W38" s="25">
        <f>SUMIFS('Jan-Nov'!D35:D4690,'Jan-Nov'!E35:E4690,"lumpsum",'Jan-Nov'!J35:J4690,'co. wise details'!O38,'Jan-Nov'!B35:B4690,"&gt;31-03-2023",'Jan-Nov'!B35:B4690,"&lt;01-07-2023")</f>
        <v>230000</v>
      </c>
      <c r="X38" s="25">
        <f>SUMIFS('Jan-Nov'!D34:D4690,'Jan-Nov'!E34:E4690,"SIP",'Jan-Nov'!J34:J4690,'co. wise details'!O38,'Jan-Nov'!B34:B4690,"&gt;31-03-2023",'Jan-Nov'!D34:D4690,"&lt;01-07-2023")</f>
        <v>28000</v>
      </c>
      <c r="Y38" s="25">
        <f>SUMIFS('Jan-Nov'!D35:D4690,'Jan-Nov'!E35:E4690,"lumpsum",'Jan-Nov'!J35:J4690,'co. wise details'!O38,'Jan-Nov'!B36:B4691,"&gt;30-06-2023",'Jan-Nov'!B36:B4691,"&lt;30-10-2023")</f>
        <v>0</v>
      </c>
      <c r="Z38" s="25">
        <f>SUMIFS('Jan-Nov'!D36:D4691, 'Jan-Nov'!E36:E4691, "SIP", 'Jan-Nov'!J36:J4691, 'co. wise details'!O38, 'Jan-Nov'!B36:B4691, "&gt;30-06-2023", 'Jan-Nov'!B36:B4691, "&lt;01-10-2023")</f>
        <v>5000</v>
      </c>
      <c r="AA38" s="25">
        <f>SUMIFS('Jan-Nov'!D35:D4690,'Jan-Nov'!E35:E4690,"lumpsum",'Jan-Nov'!J35:J4690,'co. wise details'!O38,'Jan-Nov'!B35:B4690,"&gt;30-09-2023",'Jan-Nov'!B35:B4690,"&lt;31-12-2023")</f>
        <v>32000</v>
      </c>
      <c r="AB38" s="25">
        <f>SUMIFS('Jan-Nov'!D36:D4691, 'Jan-Nov'!E36:E4691, "SIP", 'Jan-Nov'!J36:J4691, 'co. wise details'!O38, 'Jan-Nov'!B36:B4691, "&gt;30-09-2023", 'Jan-Nov'!B36:B4691, "&lt;31-12-2023")</f>
        <v>2000</v>
      </c>
    </row>
    <row r="39" spans="2:28" x14ac:dyDescent="0.3">
      <c r="B39" t="s">
        <v>1194</v>
      </c>
      <c r="H39" t="str">
        <v>SBI SMALL CAP FUND</v>
      </c>
      <c r="O39" s="25" t="str">
        <v>Sbi small cap fund</v>
      </c>
      <c r="P39" s="25">
        <f t="shared" si="0"/>
        <v>63</v>
      </c>
      <c r="Q39" s="25">
        <f>COUNTIFS('Jan-Nov'!E:E,"SIP",'Jan-Nov'!J:J,'co. wise details'!O39)</f>
        <v>56</v>
      </c>
      <c r="R39" s="25">
        <f>COUNTIFS('Jan-Nov'!E:E,"lumpsum",'Jan-Nov'!J:J,'co. wise details'!O39)</f>
        <v>7</v>
      </c>
      <c r="S39" s="25">
        <f>SUMIFS('Jan-Nov'!D36:D4691,'Jan-Nov'!E36:E4691,"lumpsum",'Jan-Nov'!J36:J4691,'co. wise details'!O39)</f>
        <v>650000</v>
      </c>
      <c r="T39" s="25">
        <f>SUMIFS('Jan-Nov'!D36:D4691,'Jan-Nov'!E36:E4691,"sip",'Jan-Nov'!J36:J4691,'co. wise details'!O39)</f>
        <v>176500</v>
      </c>
      <c r="U39" s="25">
        <f>SUMIFS('Jan-Nov'!D36:D4691,'Jan-Nov'!E36:E4691,"lumpsum",'Jan-Nov'!J36:J4691,'co. wise details'!O39,'Jan-Nov'!B37:B4692,"&gt;01-01-2023",'Jan-Nov'!B37:B4692,"&lt;01-04-2023")</f>
        <v>200000</v>
      </c>
      <c r="V39" s="25">
        <f>SUMIFS('Jan-Nov'!D36:D4691,'Jan-Nov'!E36:E4691,"SIP",'Jan-Nov'!J36:J4691,'co. wise details'!O39,'Jan-Nov'!B37:B4692,"&gt;01-01-2023",'Jan-Nov'!B37:B4692,"&lt;01-04-2023")</f>
        <v>80000</v>
      </c>
      <c r="W39" s="25">
        <f>SUMIFS('Jan-Nov'!D36:D4691,'Jan-Nov'!E36:E4691,"lumpsum",'Jan-Nov'!J36:J4691,'co. wise details'!O39,'Jan-Nov'!B36:B4691,"&gt;31-03-2023",'Jan-Nov'!B36:B4691,"&lt;01-07-2023")</f>
        <v>150000</v>
      </c>
      <c r="X39" s="25">
        <f>SUMIFS('Jan-Nov'!D35:D4691,'Jan-Nov'!E35:E4691,"SIP",'Jan-Nov'!J35:J4691,'co. wise details'!O39,'Jan-Nov'!B35:B4691,"&gt;31-03-2023",'Jan-Nov'!D35:D4691,"&lt;01-07-2023")</f>
        <v>96500</v>
      </c>
      <c r="Y39" s="25">
        <f>SUMIFS('Jan-Nov'!D36:D4691,'Jan-Nov'!E36:E4691,"lumpsum",'Jan-Nov'!J36:J4691,'co. wise details'!O39,'Jan-Nov'!B37:B4692,"&gt;30-06-2023",'Jan-Nov'!B37:B4692,"&lt;30-10-2023")</f>
        <v>300000</v>
      </c>
      <c r="Z39" s="25">
        <f>SUMIFS('Jan-Nov'!D37:D4692, 'Jan-Nov'!E37:E4692, "SIP", 'Jan-Nov'!J37:J4692, 'co. wise details'!O39, 'Jan-Nov'!B37:B4692, "&gt;30-06-2023", 'Jan-Nov'!B37:B4692, "&lt;01-10-2023")</f>
        <v>10500</v>
      </c>
      <c r="AA39" s="25">
        <f>SUMIFS('Jan-Nov'!D36:D4691,'Jan-Nov'!E36:E4691,"lumpsum",'Jan-Nov'!J36:J4691,'co. wise details'!O39,'Jan-Nov'!B36:B4691,"&gt;30-09-2023",'Jan-Nov'!B36:B4691,"&lt;31-12-2023")</f>
        <v>100000</v>
      </c>
      <c r="AB39" s="25">
        <f>SUMIFS('Jan-Nov'!D37:D4692, 'Jan-Nov'!E37:E4692, "SIP", 'Jan-Nov'!J37:J4692, 'co. wise details'!O39, 'Jan-Nov'!B37:B4692, "&gt;30-09-2023", 'Jan-Nov'!B37:B4692, "&lt;31-12-2023")</f>
        <v>3000</v>
      </c>
    </row>
    <row r="40" spans="2:28" x14ac:dyDescent="0.3">
      <c r="B40" t="s">
        <v>85</v>
      </c>
      <c r="H40" t="str">
        <v>Mirae Asset Mid-cap Fund</v>
      </c>
      <c r="O40" s="25" t="str">
        <v>Mirae asset mid-cap fund</v>
      </c>
      <c r="P40" s="25">
        <f t="shared" si="0"/>
        <v>2</v>
      </c>
      <c r="Q40" s="25">
        <f>COUNTIFS('Jan-Nov'!E:E,"SIP",'Jan-Nov'!J:J,'co. wise details'!O40)</f>
        <v>2</v>
      </c>
      <c r="R40" s="25">
        <f>COUNTIFS('Jan-Nov'!E:E,"lumpsum",'Jan-Nov'!J:J,'co. wise details'!O40)</f>
        <v>0</v>
      </c>
      <c r="S40" s="25">
        <f>SUMIFS('Jan-Nov'!D37:D4692,'Jan-Nov'!E37:E4692,"lumpsum",'Jan-Nov'!J37:J4692,'co. wise details'!O40)</f>
        <v>0</v>
      </c>
      <c r="T40" s="25">
        <f>SUMIFS('Jan-Nov'!D37:D4692,'Jan-Nov'!E37:E4692,"sip",'Jan-Nov'!J37:J4692,'co. wise details'!O40)</f>
        <v>16000</v>
      </c>
      <c r="U40" s="25">
        <f>SUMIFS('Jan-Nov'!D37:D4692,'Jan-Nov'!E37:E4692,"lumpsum",'Jan-Nov'!J37:J4692,'co. wise details'!O40,'Jan-Nov'!B38:B4693,"&gt;01-01-2023",'Jan-Nov'!B38:B4693,"&lt;01-04-2023")</f>
        <v>0</v>
      </c>
      <c r="V40" s="25">
        <f>SUMIFS('Jan-Nov'!D37:D4692,'Jan-Nov'!E37:E4692,"SIP",'Jan-Nov'!J37:J4692,'co. wise details'!O40,'Jan-Nov'!B38:B4693,"&gt;01-01-2023",'Jan-Nov'!B38:B4693,"&lt;01-04-2023")</f>
        <v>10000</v>
      </c>
      <c r="W40" s="25">
        <f>SUMIFS('Jan-Nov'!D37:D4692,'Jan-Nov'!E37:E4692,"lumpsum",'Jan-Nov'!J37:J4692,'co. wise details'!O40,'Jan-Nov'!B37:B4692,"&gt;31-03-2023",'Jan-Nov'!B37:B4692,"&lt;01-07-2023")</f>
        <v>0</v>
      </c>
      <c r="X40" s="25">
        <f>SUMIFS('Jan-Nov'!D36:D4692,'Jan-Nov'!E36:E4692,"SIP",'Jan-Nov'!J36:J4692,'co. wise details'!O40,'Jan-Nov'!B36:B4692,"&gt;31-03-2023",'Jan-Nov'!D36:D4692,"&lt;01-07-2023")</f>
        <v>6000</v>
      </c>
      <c r="Y40" s="25">
        <f>SUMIFS('Jan-Nov'!D37:D4692,'Jan-Nov'!E37:E4692,"lumpsum",'Jan-Nov'!J37:J4692,'co. wise details'!O40,'Jan-Nov'!B38:B4693,"&gt;30-06-2023",'Jan-Nov'!B38:B4693,"&lt;30-10-2023")</f>
        <v>0</v>
      </c>
      <c r="Z40" s="25">
        <f>SUMIFS('Jan-Nov'!D38:D4693, 'Jan-Nov'!E38:E4693, "SIP", 'Jan-Nov'!J38:J4693, 'co. wise details'!O40, 'Jan-Nov'!B38:B4693, "&gt;30-06-2023", 'Jan-Nov'!B38:B4693, "&lt;01-10-2023")</f>
        <v>0</v>
      </c>
      <c r="AA40" s="25">
        <f>SUMIFS('Jan-Nov'!D37:D4692,'Jan-Nov'!E37:E4692,"lumpsum",'Jan-Nov'!J37:J4692,'co. wise details'!O40,'Jan-Nov'!B37:B4692,"&gt;30-09-2023",'Jan-Nov'!B37:B4692,"&lt;31-12-2023")</f>
        <v>0</v>
      </c>
      <c r="AB40" s="25">
        <f>SUMIFS('Jan-Nov'!D38:D4693, 'Jan-Nov'!E38:E4693, "SIP", 'Jan-Nov'!J38:J4693, 'co. wise details'!O40, 'Jan-Nov'!B38:B4693, "&gt;30-09-2023", 'Jan-Nov'!B38:B4693, "&lt;31-12-2023")</f>
        <v>0</v>
      </c>
    </row>
    <row r="41" spans="2:28" x14ac:dyDescent="0.3">
      <c r="B41" t="s">
        <v>85</v>
      </c>
      <c r="H41" t="str">
        <v>hdfc large &amp; midcap fund</v>
      </c>
      <c r="O41" s="25" t="str">
        <v>Hdfc large &amp; midcap fund</v>
      </c>
      <c r="P41" s="25">
        <f t="shared" si="0"/>
        <v>2</v>
      </c>
      <c r="Q41" s="25">
        <f>COUNTIFS('Jan-Nov'!E:E,"SIP",'Jan-Nov'!J:J,'co. wise details'!O41)</f>
        <v>2</v>
      </c>
      <c r="R41" s="25">
        <f>COUNTIFS('Jan-Nov'!E:E,"lumpsum",'Jan-Nov'!J:J,'co. wise details'!O41)</f>
        <v>0</v>
      </c>
      <c r="S41" s="25">
        <f>SUMIFS('Jan-Nov'!D38:D4693,'Jan-Nov'!E38:E4693,"lumpsum",'Jan-Nov'!J38:J4693,'co. wise details'!O41)</f>
        <v>0</v>
      </c>
      <c r="T41" s="25">
        <f>SUMIFS('Jan-Nov'!D38:D4693,'Jan-Nov'!E38:E4693,"sip",'Jan-Nov'!J38:J4693,'co. wise details'!O41)</f>
        <v>3500</v>
      </c>
      <c r="U41" s="25">
        <f>SUMIFS('Jan-Nov'!D38:D4693,'Jan-Nov'!E38:E4693,"lumpsum",'Jan-Nov'!J38:J4693,'co. wise details'!O41,'Jan-Nov'!B39:B4694,"&gt;01-01-2023",'Jan-Nov'!B39:B4694,"&lt;01-04-2023")</f>
        <v>0</v>
      </c>
      <c r="V41" s="25">
        <f>SUMIFS('Jan-Nov'!D38:D4693,'Jan-Nov'!E38:E4693,"SIP",'Jan-Nov'!J38:J4693,'co. wise details'!O41,'Jan-Nov'!B39:B4694,"&gt;01-01-2023",'Jan-Nov'!B39:B4694,"&lt;01-04-2023")</f>
        <v>2500</v>
      </c>
      <c r="W41" s="25">
        <f>SUMIFS('Jan-Nov'!D38:D4693,'Jan-Nov'!E38:E4693,"lumpsum",'Jan-Nov'!J38:J4693,'co. wise details'!O41,'Jan-Nov'!B38:B4693,"&gt;31-03-2023",'Jan-Nov'!B38:B4693,"&lt;01-07-2023")</f>
        <v>0</v>
      </c>
      <c r="X41" s="25">
        <f>SUMIFS('Jan-Nov'!D37:D4693,'Jan-Nov'!E37:E4693,"SIP",'Jan-Nov'!J37:J4693,'co. wise details'!O41,'Jan-Nov'!B37:B4693,"&gt;31-03-2023",'Jan-Nov'!D37:D4693,"&lt;01-07-2023")</f>
        <v>1000</v>
      </c>
      <c r="Y41" s="25">
        <f>SUMIFS('Jan-Nov'!D38:D4693,'Jan-Nov'!E38:E4693,"lumpsum",'Jan-Nov'!J38:J4693,'co. wise details'!O41,'Jan-Nov'!B39:B4694,"&gt;30-06-2023",'Jan-Nov'!B39:B4694,"&lt;30-10-2023")</f>
        <v>0</v>
      </c>
      <c r="Z41" s="25">
        <f>SUMIFS('Jan-Nov'!D39:D4694, 'Jan-Nov'!E39:E4694, "SIP", 'Jan-Nov'!J39:J4694, 'co. wise details'!O41, 'Jan-Nov'!B39:B4694, "&gt;30-06-2023", 'Jan-Nov'!B39:B4694, "&lt;01-10-2023")</f>
        <v>1000</v>
      </c>
      <c r="AA41" s="25">
        <f>SUMIFS('Jan-Nov'!D38:D4693,'Jan-Nov'!E38:E4693,"lumpsum",'Jan-Nov'!J38:J4693,'co. wise details'!O41,'Jan-Nov'!B38:B4693,"&gt;30-09-2023",'Jan-Nov'!B38:B4693,"&lt;31-12-2023")</f>
        <v>0</v>
      </c>
      <c r="AB41" s="25">
        <f>SUMIFS('Jan-Nov'!D39:D4694, 'Jan-Nov'!E39:E4694, "SIP", 'Jan-Nov'!J39:J4694, 'co. wise details'!O41, 'Jan-Nov'!B39:B4694, "&gt;30-09-2023", 'Jan-Nov'!B39:B4694, "&lt;31-12-2023")</f>
        <v>0</v>
      </c>
    </row>
    <row r="42" spans="2:28" x14ac:dyDescent="0.3">
      <c r="B42" t="s">
        <v>249</v>
      </c>
      <c r="H42" t="str">
        <v>quant flexi cap</v>
      </c>
      <c r="O42" s="25" t="str">
        <v>Quant flexi cap</v>
      </c>
      <c r="P42" s="25">
        <f>COUNTIF(B:B,O42)</f>
        <v>4</v>
      </c>
      <c r="Q42" s="25">
        <f>COUNTIFS('Jan-Nov'!E:E,"SIP",'Jan-Nov'!J:J,'co. wise details'!O42)</f>
        <v>2</v>
      </c>
      <c r="R42" s="25">
        <f>COUNTIFS('Jan-Nov'!E:E,"lumpsum",'Jan-Nov'!J:J,'co. wise details'!O42)</f>
        <v>2</v>
      </c>
      <c r="S42" s="25">
        <f>SUMIFS('Jan-Nov'!D39:D4694,'Jan-Nov'!E39:E4694,"lumpsum",'Jan-Nov'!J39:J4694,'co. wise details'!O42)</f>
        <v>125500</v>
      </c>
      <c r="T42" s="25">
        <f>SUMIFS('Jan-Nov'!D39:D4694,'Jan-Nov'!E39:E4694,"sip",'Jan-Nov'!J39:J4694,'co. wise details'!O42)</f>
        <v>15000</v>
      </c>
      <c r="U42" s="25">
        <f>SUMIFS('Jan-Nov'!D39:D4694,'Jan-Nov'!E39:E4694,"lumpsum",'Jan-Nov'!J39:J4694,'co. wise details'!O42,'Jan-Nov'!B40:B4695,"&gt;01-01-2023",'Jan-Nov'!B40:B4695,"&lt;01-04-2023")</f>
        <v>125500</v>
      </c>
      <c r="V42" s="25">
        <f>SUMIFS('Jan-Nov'!D39:D4694,'Jan-Nov'!E39:E4694,"SIP",'Jan-Nov'!J39:J4694,'co. wise details'!O42,'Jan-Nov'!B40:B4695,"&gt;01-01-2023",'Jan-Nov'!B40:B4695,"&lt;01-04-2023")</f>
        <v>15000</v>
      </c>
      <c r="W42" s="25">
        <f>SUMIFS('Jan-Nov'!D39:D4694,'Jan-Nov'!E39:E4694,"lumpsum",'Jan-Nov'!J39:J4694,'co. wise details'!O42,'Jan-Nov'!B39:B4694,"&gt;31-03-2023",'Jan-Nov'!B39:B4694,"&lt;01-07-2023")</f>
        <v>0</v>
      </c>
      <c r="X42" s="25">
        <f>SUMIFS('Jan-Nov'!D38:D4694,'Jan-Nov'!E38:E4694,"SIP",'Jan-Nov'!J38:J4694,'co. wise details'!O42,'Jan-Nov'!B38:B4694,"&gt;31-03-2023",'Jan-Nov'!D38:D4694,"&lt;01-07-2023")</f>
        <v>0</v>
      </c>
      <c r="Y42" s="25">
        <f>SUMIFS('Jan-Nov'!D39:D4694,'Jan-Nov'!E39:E4694,"lumpsum",'Jan-Nov'!J39:J4694,'co. wise details'!O42,'Jan-Nov'!B40:B4695,"&gt;30-06-2023",'Jan-Nov'!B40:B4695,"&lt;30-10-2023")</f>
        <v>0</v>
      </c>
      <c r="Z42" s="25">
        <f>SUMIFS('Jan-Nov'!D40:D4695, 'Jan-Nov'!E40:E4695, "SIP", 'Jan-Nov'!J40:J4695, 'co. wise details'!O42, 'Jan-Nov'!B40:B4695, "&gt;30-06-2023", 'Jan-Nov'!B40:B4695, "&lt;01-10-2023")</f>
        <v>0</v>
      </c>
      <c r="AA42" s="25">
        <f>SUMIFS('Jan-Nov'!D39:D4694,'Jan-Nov'!E39:E4694,"lumpsum",'Jan-Nov'!J39:J4694,'co. wise details'!O42,'Jan-Nov'!B39:B4694,"&gt;30-09-2023",'Jan-Nov'!B39:B4694,"&lt;31-12-2023")</f>
        <v>0</v>
      </c>
      <c r="AB42" s="25">
        <f>SUMIFS('Jan-Nov'!D40:D4695, 'Jan-Nov'!E40:E4695, "SIP", 'Jan-Nov'!J40:J4695, 'co. wise details'!O42, 'Jan-Nov'!B40:B4695, "&gt;30-09-2023", 'Jan-Nov'!B40:B4695, "&lt;31-12-2023")</f>
        <v>0</v>
      </c>
    </row>
    <row r="43" spans="2:28" x14ac:dyDescent="0.3">
      <c r="B43" t="s">
        <v>84</v>
      </c>
      <c r="H43" t="str">
        <v>MIRAE ASSET MID CAP FUND</v>
      </c>
      <c r="O43" s="25" t="str">
        <v>Mirae asset mid cap fund</v>
      </c>
      <c r="P43" s="25">
        <f t="shared" si="0"/>
        <v>21</v>
      </c>
      <c r="Q43" s="25">
        <f>COUNTIFS('Jan-Nov'!E:E,"SIP",'Jan-Nov'!J:J,'co. wise details'!O43)</f>
        <v>20</v>
      </c>
      <c r="R43" s="25">
        <f>COUNTIFS('Jan-Nov'!E:E,"lumpsum",'Jan-Nov'!J:J,'co. wise details'!O43)</f>
        <v>1</v>
      </c>
      <c r="S43" s="25">
        <f>SUMIFS('Jan-Nov'!D40:D4695,'Jan-Nov'!E40:E4695,"lumpsum",'Jan-Nov'!J40:J4695,'co. wise details'!O43)</f>
        <v>20000</v>
      </c>
      <c r="T43" s="25">
        <f>SUMIFS('Jan-Nov'!D40:D4695,'Jan-Nov'!E40:E4695,"sip",'Jan-Nov'!J40:J4695,'co. wise details'!O43)</f>
        <v>154500</v>
      </c>
      <c r="U43" s="25">
        <f>SUMIFS('Jan-Nov'!D40:D4695,'Jan-Nov'!E40:E4695,"lumpsum",'Jan-Nov'!J40:J4695,'co. wise details'!O43,'Jan-Nov'!B41:B4696,"&gt;01-01-2023",'Jan-Nov'!B41:B4696,"&lt;01-04-2023")</f>
        <v>20000</v>
      </c>
      <c r="V43" s="25">
        <f>SUMIFS('Jan-Nov'!D40:D4695,'Jan-Nov'!E40:E4695,"SIP",'Jan-Nov'!J40:J4695,'co. wise details'!O43,'Jan-Nov'!B41:B4696,"&gt;01-01-2023",'Jan-Nov'!B41:B4696,"&lt;01-04-2023")</f>
        <v>139000</v>
      </c>
      <c r="W43" s="25">
        <f>SUMIFS('Jan-Nov'!D40:D4695,'Jan-Nov'!E40:E4695,"lumpsum",'Jan-Nov'!J40:J4695,'co. wise details'!O43,'Jan-Nov'!B40:B4695,"&gt;31-03-2023",'Jan-Nov'!B40:B4695,"&lt;01-07-2023")</f>
        <v>0</v>
      </c>
      <c r="X43" s="25">
        <f>SUMIFS('Jan-Nov'!D39:D4695,'Jan-Nov'!E39:E4695,"SIP",'Jan-Nov'!J39:J4695,'co. wise details'!O43,'Jan-Nov'!B39:B4695,"&gt;31-03-2023",'Jan-Nov'!D39:D4695,"&lt;01-07-2023")</f>
        <v>15500</v>
      </c>
      <c r="Y43" s="25">
        <f>SUMIFS('Jan-Nov'!D40:D4695,'Jan-Nov'!E40:E4695,"lumpsum",'Jan-Nov'!J40:J4695,'co. wise details'!O43,'Jan-Nov'!B41:B4696,"&gt;30-06-2023",'Jan-Nov'!B41:B4696,"&lt;30-10-2023")</f>
        <v>0</v>
      </c>
      <c r="Z43" s="25">
        <f>SUMIFS('Jan-Nov'!D41:D4696, 'Jan-Nov'!E41:E4696, "SIP", 'Jan-Nov'!J41:J4696, 'co. wise details'!O43, 'Jan-Nov'!B41:B4696, "&gt;30-06-2023", 'Jan-Nov'!B41:B4696, "&lt;01-10-2023")</f>
        <v>0</v>
      </c>
      <c r="AA43" s="25">
        <f>SUMIFS('Jan-Nov'!D40:D4695,'Jan-Nov'!E40:E4695,"lumpsum",'Jan-Nov'!J40:J4695,'co. wise details'!O43,'Jan-Nov'!B40:B4695,"&gt;30-09-2023",'Jan-Nov'!B40:B4695,"&lt;31-12-2023")</f>
        <v>0</v>
      </c>
      <c r="AB43" s="25">
        <f>SUMIFS('Jan-Nov'!D41:D4696, 'Jan-Nov'!E41:E4696, "SIP", 'Jan-Nov'!J41:J4696, 'co. wise details'!O43, 'Jan-Nov'!B41:B4696, "&gt;30-09-2023", 'Jan-Nov'!B41:B4696, "&lt;31-12-2023")</f>
        <v>2000</v>
      </c>
    </row>
    <row r="44" spans="2:28" x14ac:dyDescent="0.3">
      <c r="B44" t="s">
        <v>353</v>
      </c>
      <c r="H44" t="str">
        <v>MIRAE ASSET LARGE CAP FUND</v>
      </c>
      <c r="O44" s="25" t="str">
        <v>Mirae asset large cap fund</v>
      </c>
      <c r="P44" s="25">
        <f t="shared" si="0"/>
        <v>4</v>
      </c>
      <c r="Q44" s="25">
        <f>COUNTIFS('Jan-Nov'!E:E,"SIP",'Jan-Nov'!J:J,'co. wise details'!O44)</f>
        <v>4</v>
      </c>
      <c r="R44" s="25">
        <f>COUNTIFS('Jan-Nov'!E:E,"lumpsum",'Jan-Nov'!J:J,'co. wise details'!O44)</f>
        <v>0</v>
      </c>
      <c r="S44" s="25">
        <f>SUMIFS('Jan-Nov'!D41:D4696,'Jan-Nov'!E41:E4696,"lumpsum",'Jan-Nov'!J41:J4696,'co. wise details'!O44)</f>
        <v>0</v>
      </c>
      <c r="T44" s="25">
        <f>SUMIFS('Jan-Nov'!D41:D4696,'Jan-Nov'!E41:E4696,"sip",'Jan-Nov'!J41:J4696,'co. wise details'!O44)</f>
        <v>14000</v>
      </c>
      <c r="U44" s="25">
        <f>SUMIFS('Jan-Nov'!D41:D4696,'Jan-Nov'!E41:E4696,"lumpsum",'Jan-Nov'!J41:J4696,'co. wise details'!O44,'Jan-Nov'!B42:B4697,"&gt;01-01-2023",'Jan-Nov'!B42:B4697,"&lt;01-04-2023")</f>
        <v>0</v>
      </c>
      <c r="V44" s="25">
        <f>SUMIFS('Jan-Nov'!D41:D4696,'Jan-Nov'!E41:E4696,"SIP",'Jan-Nov'!J41:J4696,'co. wise details'!O44,'Jan-Nov'!B42:B4697,"&gt;01-01-2023",'Jan-Nov'!B42:B4697,"&lt;01-04-2023")</f>
        <v>2000</v>
      </c>
      <c r="W44" s="25">
        <f>SUMIFS('Jan-Nov'!D41:D4696,'Jan-Nov'!E41:E4696,"lumpsum",'Jan-Nov'!J41:J4696,'co. wise details'!O44,'Jan-Nov'!B41:B4696,"&gt;31-03-2023",'Jan-Nov'!B41:B4696,"&lt;01-07-2023")</f>
        <v>0</v>
      </c>
      <c r="X44" s="25">
        <f>SUMIFS('Jan-Nov'!D40:D4696,'Jan-Nov'!E40:E4696,"SIP",'Jan-Nov'!J40:J4696,'co. wise details'!O44,'Jan-Nov'!B40:B4696,"&gt;31-03-2023",'Jan-Nov'!D40:D4696,"&lt;01-07-2023")</f>
        <v>12000</v>
      </c>
      <c r="Y44" s="25">
        <f>SUMIFS('Jan-Nov'!D41:D4696,'Jan-Nov'!E41:E4696,"lumpsum",'Jan-Nov'!J41:J4696,'co. wise details'!O44,'Jan-Nov'!B42:B4697,"&gt;30-06-2023",'Jan-Nov'!B42:B4697,"&lt;30-10-2023")</f>
        <v>0</v>
      </c>
      <c r="Z44" s="25">
        <f>SUMIFS('Jan-Nov'!D42:D4697, 'Jan-Nov'!E42:E4697, "SIP", 'Jan-Nov'!J42:J4697, 'co. wise details'!O44, 'Jan-Nov'!B42:B4697, "&gt;30-06-2023", 'Jan-Nov'!B42:B4697, "&lt;01-10-2023")</f>
        <v>0</v>
      </c>
      <c r="AA44" s="25">
        <f>SUMIFS('Jan-Nov'!D41:D4696,'Jan-Nov'!E41:E4696,"lumpsum",'Jan-Nov'!J41:J4696,'co. wise details'!O44,'Jan-Nov'!B41:B4696,"&gt;30-09-2023",'Jan-Nov'!B41:B4696,"&lt;31-12-2023")</f>
        <v>0</v>
      </c>
      <c r="AB44" s="25">
        <f>SUMIFS('Jan-Nov'!D42:D4697, 'Jan-Nov'!E42:E4697, "SIP", 'Jan-Nov'!J42:J4697, 'co. wise details'!O44, 'Jan-Nov'!B42:B4697, "&gt;30-09-2023", 'Jan-Nov'!B42:B4697, "&lt;31-12-2023")</f>
        <v>9000</v>
      </c>
    </row>
    <row r="45" spans="2:28" x14ac:dyDescent="0.3">
      <c r="B45" t="s">
        <v>85</v>
      </c>
      <c r="H45" t="str">
        <v>QUANT LARGE &amp; MID CAP FUND</v>
      </c>
      <c r="O45" s="25" t="str">
        <v>Quant large &amp; mid cap fund</v>
      </c>
      <c r="P45" s="25">
        <f t="shared" si="0"/>
        <v>5</v>
      </c>
      <c r="Q45" s="25">
        <f>COUNTIFS('Jan-Nov'!E:E,"SIP",'Jan-Nov'!J:J,'co. wise details'!O45)</f>
        <v>5</v>
      </c>
      <c r="R45" s="25">
        <f>COUNTIFS('Jan-Nov'!E:E,"lumpsum",'Jan-Nov'!J:J,'co. wise details'!O45)</f>
        <v>0</v>
      </c>
      <c r="S45" s="25">
        <f>SUMIFS('Jan-Nov'!D42:D4697,'Jan-Nov'!E42:E4697,"lumpsum",'Jan-Nov'!J42:J4697,'co. wise details'!O45)</f>
        <v>0</v>
      </c>
      <c r="T45" s="25">
        <f>SUMIFS('Jan-Nov'!D42:D4697,'Jan-Nov'!E42:E4697,"sip",'Jan-Nov'!J42:J4697,'co. wise details'!O45)</f>
        <v>30000</v>
      </c>
      <c r="U45" s="25">
        <f>SUMIFS('Jan-Nov'!D42:D4697,'Jan-Nov'!E42:E4697,"lumpsum",'Jan-Nov'!J42:J4697,'co. wise details'!O45,'Jan-Nov'!B43:B4698,"&gt;01-01-2023",'Jan-Nov'!B43:B4698,"&lt;01-04-2023")</f>
        <v>0</v>
      </c>
      <c r="V45" s="25">
        <f>SUMIFS('Jan-Nov'!D42:D4697,'Jan-Nov'!E42:E4697,"SIP",'Jan-Nov'!J42:J4697,'co. wise details'!O45,'Jan-Nov'!B43:B4698,"&gt;01-01-2023",'Jan-Nov'!B43:B4698,"&lt;01-04-2023")</f>
        <v>30000</v>
      </c>
      <c r="W45" s="25">
        <f>SUMIFS('Jan-Nov'!D42:D4697,'Jan-Nov'!E42:E4697,"lumpsum",'Jan-Nov'!J42:J4697,'co. wise details'!O45,'Jan-Nov'!B42:B4697,"&gt;31-03-2023",'Jan-Nov'!B42:B4697,"&lt;01-07-2023")</f>
        <v>0</v>
      </c>
      <c r="X45" s="25">
        <f>SUMIFS('Jan-Nov'!D41:D4697,'Jan-Nov'!E41:E4697,"SIP",'Jan-Nov'!J41:J4697,'co. wise details'!O45,'Jan-Nov'!B41:B4697,"&gt;31-03-2023",'Jan-Nov'!D41:D4697,"&lt;01-07-2023")</f>
        <v>0</v>
      </c>
      <c r="Y45" s="25">
        <f>SUMIFS('Jan-Nov'!D42:D4697,'Jan-Nov'!E42:E4697,"lumpsum",'Jan-Nov'!J42:J4697,'co. wise details'!O45,'Jan-Nov'!B43:B4698,"&gt;30-06-2023",'Jan-Nov'!B43:B4698,"&lt;30-10-2023")</f>
        <v>0</v>
      </c>
      <c r="Z45" s="25">
        <f>SUMIFS('Jan-Nov'!D43:D4698, 'Jan-Nov'!E43:E4698, "SIP", 'Jan-Nov'!J43:J4698, 'co. wise details'!O45, 'Jan-Nov'!B43:B4698, "&gt;30-06-2023", 'Jan-Nov'!B43:B4698, "&lt;01-10-2023")</f>
        <v>0</v>
      </c>
      <c r="AA45" s="25">
        <f>SUMIFS('Jan-Nov'!D42:D4697,'Jan-Nov'!E42:E4697,"lumpsum",'Jan-Nov'!J42:J4697,'co. wise details'!O45,'Jan-Nov'!B42:B4697,"&gt;30-09-2023",'Jan-Nov'!B42:B4697,"&lt;31-12-2023")</f>
        <v>0</v>
      </c>
      <c r="AB45" s="25">
        <f>SUMIFS('Jan-Nov'!D43:D4698, 'Jan-Nov'!E43:E4698, "SIP", 'Jan-Nov'!J43:J4698, 'co. wise details'!O45, 'Jan-Nov'!B43:B4698, "&gt;30-09-2023", 'Jan-Nov'!B43:B4698, "&lt;31-12-2023")</f>
        <v>0</v>
      </c>
    </row>
    <row r="46" spans="2:28" x14ac:dyDescent="0.3">
      <c r="B46" t="s">
        <v>84</v>
      </c>
      <c r="H46" t="str">
        <v>qy=uant flexi cap fund</v>
      </c>
      <c r="O46" s="25" t="str">
        <v>Qy=uant flexi cap fund</v>
      </c>
      <c r="P46" s="25">
        <f t="shared" si="0"/>
        <v>1</v>
      </c>
      <c r="Q46" s="25">
        <f>COUNTIFS('Jan-Nov'!E:E,"SIP",'Jan-Nov'!J:J,'co. wise details'!O46)</f>
        <v>1</v>
      </c>
      <c r="R46" s="25">
        <f>COUNTIFS('Jan-Nov'!E:E,"lumpsum",'Jan-Nov'!J:J,'co. wise details'!O46)</f>
        <v>0</v>
      </c>
      <c r="S46" s="25">
        <f>SUMIFS('Jan-Nov'!D43:D4698,'Jan-Nov'!E43:E4698,"lumpsum",'Jan-Nov'!J43:J4698,'co. wise details'!O46)</f>
        <v>0</v>
      </c>
      <c r="T46" s="25">
        <f>SUMIFS('Jan-Nov'!D43:D4698,'Jan-Nov'!E43:E4698,"sip",'Jan-Nov'!J43:J4698,'co. wise details'!O46)</f>
        <v>3000</v>
      </c>
      <c r="U46" s="25">
        <f>SUMIFS('Jan-Nov'!D43:D4698,'Jan-Nov'!E43:E4698,"lumpsum",'Jan-Nov'!J43:J4698,'co. wise details'!O46,'Jan-Nov'!B44:B4699,"&gt;01-01-2023",'Jan-Nov'!B44:B4699,"&lt;01-04-2023")</f>
        <v>0</v>
      </c>
      <c r="V46" s="25">
        <f>SUMIFS('Jan-Nov'!D43:D4698,'Jan-Nov'!E43:E4698,"SIP",'Jan-Nov'!J43:J4698,'co. wise details'!O46,'Jan-Nov'!B44:B4699,"&gt;01-01-2023",'Jan-Nov'!B44:B4699,"&lt;01-04-2023")</f>
        <v>3000</v>
      </c>
      <c r="W46" s="25">
        <f>SUMIFS('Jan-Nov'!D43:D4698,'Jan-Nov'!E43:E4698,"lumpsum",'Jan-Nov'!J43:J4698,'co. wise details'!O46,'Jan-Nov'!B43:B4698,"&gt;31-03-2023",'Jan-Nov'!B43:B4698,"&lt;01-07-2023")</f>
        <v>0</v>
      </c>
      <c r="X46" s="25">
        <f>SUMIFS('Jan-Nov'!D42:D4698,'Jan-Nov'!E42:E4698,"SIP",'Jan-Nov'!J42:J4698,'co. wise details'!O46,'Jan-Nov'!B42:B4698,"&gt;31-03-2023",'Jan-Nov'!D42:D4698,"&lt;01-07-2023")</f>
        <v>0</v>
      </c>
      <c r="Y46" s="25">
        <f>SUMIFS('Jan-Nov'!D43:D4698,'Jan-Nov'!E43:E4698,"lumpsum",'Jan-Nov'!J43:J4698,'co. wise details'!O46,'Jan-Nov'!B44:B4699,"&gt;30-06-2023",'Jan-Nov'!B44:B4699,"&lt;30-10-2023")</f>
        <v>0</v>
      </c>
      <c r="Z46" s="25">
        <f>SUMIFS('Jan-Nov'!D44:D4699, 'Jan-Nov'!E44:E4699, "SIP", 'Jan-Nov'!J44:J4699, 'co. wise details'!O46, 'Jan-Nov'!B44:B4699, "&gt;30-06-2023", 'Jan-Nov'!B44:B4699, "&lt;01-10-2023")</f>
        <v>0</v>
      </c>
      <c r="AA46" s="25">
        <f>SUMIFS('Jan-Nov'!D43:D4698,'Jan-Nov'!E43:E4698,"lumpsum",'Jan-Nov'!J43:J4698,'co. wise details'!O46,'Jan-Nov'!B43:B4698,"&gt;30-09-2023",'Jan-Nov'!B43:B4698,"&lt;31-12-2023")</f>
        <v>0</v>
      </c>
      <c r="AB46" s="25">
        <f>SUMIFS('Jan-Nov'!D44:D4699, 'Jan-Nov'!E44:E4699, "SIP", 'Jan-Nov'!J44:J4699, 'co. wise details'!O46, 'Jan-Nov'!B44:B4699, "&gt;30-09-2023", 'Jan-Nov'!B44:B4699, "&lt;31-12-2023")</f>
        <v>0</v>
      </c>
    </row>
    <row r="47" spans="2:28" x14ac:dyDescent="0.3">
      <c r="B47" t="s">
        <v>811</v>
      </c>
      <c r="H47" t="str">
        <v>CANARA ROBECO SMALL CAP FUND</v>
      </c>
      <c r="O47" s="25" t="str">
        <v>Canara robeco small cap fund</v>
      </c>
      <c r="P47" s="25">
        <f t="shared" si="0"/>
        <v>38</v>
      </c>
      <c r="Q47" s="25">
        <f>COUNTIFS('Jan-Nov'!E:E,"SIP",'Jan-Nov'!J:J,'co. wise details'!O47)</f>
        <v>30</v>
      </c>
      <c r="R47" s="25">
        <f>COUNTIFS('Jan-Nov'!E:E,"lumpsum",'Jan-Nov'!J:J,'co. wise details'!O47)</f>
        <v>8</v>
      </c>
      <c r="S47" s="25">
        <f>SUMIFS('Jan-Nov'!D44:D4699,'Jan-Nov'!E44:E4699,"lumpsum",'Jan-Nov'!J44:J4699,'co. wise details'!O47)</f>
        <v>620000</v>
      </c>
      <c r="T47" s="25">
        <f>SUMIFS('Jan-Nov'!D44:D4699,'Jan-Nov'!E44:E4699,"sip",'Jan-Nov'!J44:J4699,'co. wise details'!O47)</f>
        <v>104500</v>
      </c>
      <c r="U47" s="25">
        <f>SUMIFS('Jan-Nov'!D44:D4699,'Jan-Nov'!E44:E4699,"lumpsum",'Jan-Nov'!J44:J4699,'co. wise details'!O47,'Jan-Nov'!B45:B4700,"&gt;01-01-2023",'Jan-Nov'!B45:B4700,"&lt;01-04-2023")</f>
        <v>470000</v>
      </c>
      <c r="V47" s="25">
        <f>SUMIFS('Jan-Nov'!D44:D4699,'Jan-Nov'!E44:E4699,"SIP",'Jan-Nov'!J44:J4699,'co. wise details'!O47,'Jan-Nov'!B45:B4700,"&gt;01-01-2023",'Jan-Nov'!B45:B4700,"&lt;01-04-2023")</f>
        <v>56500</v>
      </c>
      <c r="W47" s="25">
        <f>SUMIFS('Jan-Nov'!D44:D4699,'Jan-Nov'!E44:E4699,"lumpsum",'Jan-Nov'!J44:J4699,'co. wise details'!O47,'Jan-Nov'!B44:B4699,"&gt;31-03-2023",'Jan-Nov'!B44:B4699,"&lt;01-07-2023")</f>
        <v>150000</v>
      </c>
      <c r="X47" s="25">
        <f>SUMIFS('Jan-Nov'!D43:D4699,'Jan-Nov'!E43:E4699,"SIP",'Jan-Nov'!J43:J4699,'co. wise details'!O47,'Jan-Nov'!B43:B4699,"&gt;31-03-2023",'Jan-Nov'!D43:D4699,"&lt;01-07-2023")</f>
        <v>48000</v>
      </c>
      <c r="Y47" s="25">
        <f>SUMIFS('Jan-Nov'!D44:D4699,'Jan-Nov'!E44:E4699,"lumpsum",'Jan-Nov'!J44:J4699,'co. wise details'!O47,'Jan-Nov'!B45:B4700,"&gt;30-06-2023",'Jan-Nov'!B45:B4700,"&lt;30-10-2023")</f>
        <v>0</v>
      </c>
      <c r="Z47" s="25">
        <f>SUMIFS('Jan-Nov'!D45:D4700, 'Jan-Nov'!E45:E4700, "SIP", 'Jan-Nov'!J45:J4700, 'co. wise details'!O47, 'Jan-Nov'!B45:B4700, "&gt;30-06-2023", 'Jan-Nov'!B45:B4700, "&lt;01-10-2023")</f>
        <v>7000</v>
      </c>
      <c r="AA47" s="25">
        <f>SUMIFS('Jan-Nov'!D44:D4699,'Jan-Nov'!E44:E4699,"lumpsum",'Jan-Nov'!J44:J4699,'co. wise details'!O47,'Jan-Nov'!B44:B4699,"&gt;30-09-2023",'Jan-Nov'!B44:B4699,"&lt;31-12-2023")</f>
        <v>0</v>
      </c>
      <c r="AB47" s="25">
        <f>SUMIFS('Jan-Nov'!D45:D4700, 'Jan-Nov'!E45:E4700, "SIP", 'Jan-Nov'!J45:J4700, 'co. wise details'!O47, 'Jan-Nov'!B45:B4700, "&gt;30-09-2023", 'Jan-Nov'!B45:B4700, "&lt;31-12-2023")</f>
        <v>0</v>
      </c>
    </row>
    <row r="48" spans="2:28" x14ac:dyDescent="0.3">
      <c r="B48" t="s">
        <v>1447</v>
      </c>
      <c r="H48" t="str">
        <v>Mirae Asset Emerging Blue-chip Fund</v>
      </c>
      <c r="O48" s="25" t="str">
        <v>Mirae asset emerging blue-chip fund</v>
      </c>
      <c r="P48" s="25">
        <f t="shared" si="0"/>
        <v>22</v>
      </c>
      <c r="Q48" s="25">
        <f>COUNTIFS('Jan-Nov'!E:E,"SIP",'Jan-Nov'!J:J,'co. wise details'!O48)</f>
        <v>22</v>
      </c>
      <c r="R48" s="25">
        <f>COUNTIFS('Jan-Nov'!E:E,"lumpsum",'Jan-Nov'!J:J,'co. wise details'!O48)</f>
        <v>0</v>
      </c>
      <c r="S48" s="25">
        <f>SUMIFS('Jan-Nov'!D45:D4700,'Jan-Nov'!E45:E4700,"lumpsum",'Jan-Nov'!J45:J4700,'co. wise details'!O48)</f>
        <v>0</v>
      </c>
      <c r="T48" s="25">
        <f>SUMIFS('Jan-Nov'!D45:D4700,'Jan-Nov'!E45:E4700,"sip",'Jan-Nov'!J45:J4700,'co. wise details'!O48)</f>
        <v>70000</v>
      </c>
      <c r="U48" s="25">
        <f>SUMIFS('Jan-Nov'!D45:D4700,'Jan-Nov'!E45:E4700,"lumpsum",'Jan-Nov'!J45:J4700,'co. wise details'!O48,'Jan-Nov'!B46:B4701,"&gt;01-01-2023",'Jan-Nov'!B46:B4701,"&lt;01-04-2023")</f>
        <v>0</v>
      </c>
      <c r="V48" s="25">
        <f>SUMIFS('Jan-Nov'!D45:D4700,'Jan-Nov'!E45:E4700,"SIP",'Jan-Nov'!J45:J4700,'co. wise details'!O48,'Jan-Nov'!B46:B4701,"&gt;01-01-2023",'Jan-Nov'!B46:B4701,"&lt;01-04-2023")</f>
        <v>24000</v>
      </c>
      <c r="W48" s="25">
        <f>SUMIFS('Jan-Nov'!D45:D4700,'Jan-Nov'!E45:E4700,"lumpsum",'Jan-Nov'!J45:J4700,'co. wise details'!O48,'Jan-Nov'!B45:B4700,"&gt;31-03-2023",'Jan-Nov'!B45:B4700,"&lt;01-07-2023")</f>
        <v>0</v>
      </c>
      <c r="X48" s="25">
        <f>SUMIFS('Jan-Nov'!D44:D4700,'Jan-Nov'!E44:E4700,"SIP",'Jan-Nov'!J44:J4700,'co. wise details'!O48,'Jan-Nov'!B44:B4700,"&gt;31-03-2023",'Jan-Nov'!D44:D4700,"&lt;01-07-2023")</f>
        <v>46000</v>
      </c>
      <c r="Y48" s="25">
        <f>SUMIFS('Jan-Nov'!D45:D4700,'Jan-Nov'!E45:E4700,"lumpsum",'Jan-Nov'!J45:J4700,'co. wise details'!O48,'Jan-Nov'!B46:B4701,"&gt;30-06-2023",'Jan-Nov'!B46:B4701,"&lt;30-10-2023")</f>
        <v>0</v>
      </c>
      <c r="Z48" s="25">
        <f>SUMIFS('Jan-Nov'!D46:D4701, 'Jan-Nov'!E46:E4701, "SIP", 'Jan-Nov'!J46:J4701, 'co. wise details'!O48, 'Jan-Nov'!B46:B4701, "&gt;30-06-2023", 'Jan-Nov'!B46:B4701, "&lt;01-10-2023")</f>
        <v>4500</v>
      </c>
      <c r="AA48" s="25">
        <f>SUMIFS('Jan-Nov'!D45:D4700,'Jan-Nov'!E45:E4700,"lumpsum",'Jan-Nov'!J45:J4700,'co. wise details'!O48,'Jan-Nov'!B45:B4700,"&gt;30-09-2023",'Jan-Nov'!B45:B4700,"&lt;31-12-2023")</f>
        <v>0</v>
      </c>
      <c r="AB48" s="25">
        <f>SUMIFS('Jan-Nov'!D46:D4701, 'Jan-Nov'!E46:E4701, "SIP", 'Jan-Nov'!J46:J4701, 'co. wise details'!O48, 'Jan-Nov'!B46:B4701, "&gt;30-09-2023", 'Jan-Nov'!B46:B4701, "&lt;31-12-2023")</f>
        <v>30500</v>
      </c>
    </row>
    <row r="49" spans="2:28" x14ac:dyDescent="0.3">
      <c r="B49" t="s">
        <v>1426</v>
      </c>
      <c r="H49" t="str">
        <v>Canara Robeco Equity Hybrid Fund</v>
      </c>
      <c r="O49" s="25" t="str">
        <v>Canara robeco equity hybrid fund</v>
      </c>
      <c r="P49" s="25">
        <f t="shared" si="0"/>
        <v>1</v>
      </c>
      <c r="Q49" s="25">
        <f>COUNTIFS('Jan-Nov'!E:E,"SIP",'Jan-Nov'!J:J,'co. wise details'!O49)</f>
        <v>1</v>
      </c>
      <c r="R49" s="25">
        <f>COUNTIFS('Jan-Nov'!E:E,"lumpsum",'Jan-Nov'!J:J,'co. wise details'!O49)</f>
        <v>0</v>
      </c>
      <c r="S49" s="25">
        <f>SUMIFS('Jan-Nov'!D46:D4701,'Jan-Nov'!E46:E4701,"lumpsum",'Jan-Nov'!J46:J4701,'co. wise details'!O49)</f>
        <v>0</v>
      </c>
      <c r="T49" s="25">
        <f>SUMIFS('Jan-Nov'!D46:D4701,'Jan-Nov'!E46:E4701,"sip",'Jan-Nov'!J46:J4701,'co. wise details'!O49)</f>
        <v>2000</v>
      </c>
      <c r="U49" s="25">
        <f>SUMIFS('Jan-Nov'!D46:D4701,'Jan-Nov'!E46:E4701,"lumpsum",'Jan-Nov'!J46:J4701,'co. wise details'!O49,'Jan-Nov'!B47:B4702,"&gt;01-01-2023",'Jan-Nov'!B47:B4702,"&lt;01-04-2023")</f>
        <v>0</v>
      </c>
      <c r="V49" s="25">
        <f>SUMIFS('Jan-Nov'!D46:D4701,'Jan-Nov'!E46:E4701,"SIP",'Jan-Nov'!J46:J4701,'co. wise details'!O49,'Jan-Nov'!B47:B4702,"&gt;01-01-2023",'Jan-Nov'!B47:B4702,"&lt;01-04-2023")</f>
        <v>2000</v>
      </c>
      <c r="W49" s="25">
        <f>SUMIFS('Jan-Nov'!D46:D4701,'Jan-Nov'!E46:E4701,"lumpsum",'Jan-Nov'!J46:J4701,'co. wise details'!O49,'Jan-Nov'!B46:B4701,"&gt;31-03-2023",'Jan-Nov'!B46:B4701,"&lt;01-07-2023")</f>
        <v>0</v>
      </c>
      <c r="X49" s="25">
        <f>SUMIFS('Jan-Nov'!D45:D4701,'Jan-Nov'!E45:E4701,"SIP",'Jan-Nov'!J45:J4701,'co. wise details'!O49,'Jan-Nov'!B45:B4701,"&gt;31-03-2023",'Jan-Nov'!D45:D4701,"&lt;01-07-2023")</f>
        <v>0</v>
      </c>
      <c r="Y49" s="25">
        <f>SUMIFS('Jan-Nov'!D46:D4701,'Jan-Nov'!E46:E4701,"lumpsum",'Jan-Nov'!J46:J4701,'co. wise details'!O49,'Jan-Nov'!B47:B4702,"&gt;30-06-2023",'Jan-Nov'!B47:B4702,"&lt;30-10-2023")</f>
        <v>0</v>
      </c>
      <c r="Z49" s="25">
        <f>SUMIFS('Jan-Nov'!D47:D4702, 'Jan-Nov'!E47:E4702, "SIP", 'Jan-Nov'!J47:J4702, 'co. wise details'!O49, 'Jan-Nov'!B47:B4702, "&gt;30-06-2023", 'Jan-Nov'!B47:B4702, "&lt;01-10-2023")</f>
        <v>0</v>
      </c>
      <c r="AA49" s="25">
        <f>SUMIFS('Jan-Nov'!D46:D4701,'Jan-Nov'!E46:E4701,"lumpsum",'Jan-Nov'!J46:J4701,'co. wise details'!O49,'Jan-Nov'!B46:B4701,"&gt;30-09-2023",'Jan-Nov'!B46:B4701,"&lt;31-12-2023")</f>
        <v>0</v>
      </c>
      <c r="AB49" s="25">
        <f>SUMIFS('Jan-Nov'!D47:D4702, 'Jan-Nov'!E47:E4702, "SIP", 'Jan-Nov'!J47:J4702, 'co. wise details'!O49, 'Jan-Nov'!B47:B4702, "&gt;30-09-2023", 'Jan-Nov'!B47:B4702, "&lt;31-12-2023")</f>
        <v>0</v>
      </c>
    </row>
    <row r="50" spans="2:28" x14ac:dyDescent="0.3">
      <c r="B50" t="s">
        <v>835</v>
      </c>
      <c r="H50" t="str">
        <v>Bank of India Small Cap fund</v>
      </c>
      <c r="O50" s="25" t="str">
        <v>Bank of india small cap fund</v>
      </c>
      <c r="P50" s="25">
        <f t="shared" si="0"/>
        <v>5</v>
      </c>
      <c r="Q50" s="25">
        <f>COUNTIFS('Jan-Nov'!E:E,"SIP",'Jan-Nov'!J:J,'co. wise details'!O50)</f>
        <v>3</v>
      </c>
      <c r="R50" s="25">
        <f>COUNTIFS('Jan-Nov'!E:E,"lumpsum",'Jan-Nov'!J:J,'co. wise details'!O50)</f>
        <v>2</v>
      </c>
      <c r="S50" s="25">
        <f>SUMIFS('Jan-Nov'!D47:D4702,'Jan-Nov'!E47:E4702,"lumpsum",'Jan-Nov'!J47:J4702,'co. wise details'!O50)</f>
        <v>110000</v>
      </c>
      <c r="T50" s="25">
        <f>SUMIFS('Jan-Nov'!D47:D4702,'Jan-Nov'!E47:E4702,"sip",'Jan-Nov'!J47:J4702,'co. wise details'!O50)</f>
        <v>8000</v>
      </c>
      <c r="U50" s="25">
        <f>SUMIFS('Jan-Nov'!D47:D4702,'Jan-Nov'!E47:E4702,"lumpsum",'Jan-Nov'!J47:J4702,'co. wise details'!O50,'Jan-Nov'!B48:B4703,"&gt;01-01-2023",'Jan-Nov'!B48:B4703,"&lt;01-04-2023")</f>
        <v>100000</v>
      </c>
      <c r="V50" s="25">
        <f>SUMIFS('Jan-Nov'!D47:D4702,'Jan-Nov'!E47:E4702,"SIP",'Jan-Nov'!J47:J4702,'co. wise details'!O50,'Jan-Nov'!B48:B4703,"&gt;01-01-2023",'Jan-Nov'!B48:B4703,"&lt;01-04-2023")</f>
        <v>5000</v>
      </c>
      <c r="W50" s="25">
        <f>SUMIFS('Jan-Nov'!D47:D4702,'Jan-Nov'!E47:E4702,"lumpsum",'Jan-Nov'!J47:J4702,'co. wise details'!O50,'Jan-Nov'!B47:B4702,"&gt;31-03-2023",'Jan-Nov'!B47:B4702,"&lt;01-07-2023")</f>
        <v>10000</v>
      </c>
      <c r="X50" s="25">
        <f>SUMIFS('Jan-Nov'!D46:D4702,'Jan-Nov'!E46:E4702,"SIP",'Jan-Nov'!J46:J4702,'co. wise details'!O50,'Jan-Nov'!B46:B4702,"&gt;31-03-2023",'Jan-Nov'!D46:D4702,"&lt;01-07-2023")</f>
        <v>3000</v>
      </c>
      <c r="Y50" s="25">
        <f>SUMIFS('Jan-Nov'!D47:D4702,'Jan-Nov'!E47:E4702,"lumpsum",'Jan-Nov'!J47:J4702,'co. wise details'!O50,'Jan-Nov'!B48:B4703,"&gt;30-06-2023",'Jan-Nov'!B48:B4703,"&lt;30-10-2023")</f>
        <v>0</v>
      </c>
      <c r="Z50" s="25">
        <f>SUMIFS('Jan-Nov'!D48:D4703, 'Jan-Nov'!E48:E4703, "SIP", 'Jan-Nov'!J48:J4703, 'co. wise details'!O50, 'Jan-Nov'!B48:B4703, "&gt;30-06-2023", 'Jan-Nov'!B48:B4703, "&lt;01-10-2023")</f>
        <v>0</v>
      </c>
      <c r="AA50" s="25">
        <f>SUMIFS('Jan-Nov'!D47:D4702,'Jan-Nov'!E47:E4702,"lumpsum",'Jan-Nov'!J47:J4702,'co. wise details'!O50,'Jan-Nov'!B47:B4702,"&gt;30-09-2023",'Jan-Nov'!B47:B4702,"&lt;31-12-2023")</f>
        <v>0</v>
      </c>
      <c r="AB50" s="25">
        <f>SUMIFS('Jan-Nov'!D48:D4703, 'Jan-Nov'!E48:E4703, "SIP", 'Jan-Nov'!J48:J4703, 'co. wise details'!O50, 'Jan-Nov'!B48:B4703, "&gt;30-09-2023", 'Jan-Nov'!B48:B4703, "&lt;31-12-2023")</f>
        <v>0</v>
      </c>
    </row>
    <row r="51" spans="2:28" x14ac:dyDescent="0.3">
      <c r="B51" t="s">
        <v>84</v>
      </c>
      <c r="H51" t="str">
        <v>Quant Mid-Cap Fund</v>
      </c>
      <c r="O51" s="25" t="str">
        <v>Quant mid-cap fund</v>
      </c>
      <c r="P51" s="25">
        <f t="shared" si="0"/>
        <v>9</v>
      </c>
      <c r="Q51" s="25">
        <f>COUNTIFS('Jan-Nov'!E:E,"SIP",'Jan-Nov'!J:J,'co. wise details'!O51)</f>
        <v>8</v>
      </c>
      <c r="R51" s="25">
        <f>COUNTIFS('Jan-Nov'!E:E,"lumpsum",'Jan-Nov'!J:J,'co. wise details'!O51)</f>
        <v>1</v>
      </c>
      <c r="S51" s="25">
        <f>SUMIFS('Jan-Nov'!D48:D4703,'Jan-Nov'!E48:E4703,"lumpsum",'Jan-Nov'!J48:J4703,'co. wise details'!O51)</f>
        <v>20000</v>
      </c>
      <c r="T51" s="25">
        <f>SUMIFS('Jan-Nov'!D48:D4703,'Jan-Nov'!E48:E4703,"sip",'Jan-Nov'!J48:J4703,'co. wise details'!O51)</f>
        <v>39500</v>
      </c>
      <c r="U51" s="25">
        <f>SUMIFS('Jan-Nov'!D48:D4703,'Jan-Nov'!E48:E4703,"lumpsum",'Jan-Nov'!J48:J4703,'co. wise details'!O51,'Jan-Nov'!B49:B4704,"&gt;01-01-2023",'Jan-Nov'!B49:B4704,"&lt;01-04-2023")</f>
        <v>20000</v>
      </c>
      <c r="V51" s="25">
        <f>SUMIFS('Jan-Nov'!D48:D4703,'Jan-Nov'!E48:E4703,"SIP",'Jan-Nov'!J48:J4703,'co. wise details'!O51,'Jan-Nov'!B49:B4704,"&gt;01-01-2023",'Jan-Nov'!B49:B4704,"&lt;01-04-2023")</f>
        <v>39500</v>
      </c>
      <c r="W51" s="25">
        <f>SUMIFS('Jan-Nov'!D48:D4703,'Jan-Nov'!E48:E4703,"lumpsum",'Jan-Nov'!J48:J4703,'co. wise details'!O51,'Jan-Nov'!B48:B4703,"&gt;31-03-2023",'Jan-Nov'!B48:B4703,"&lt;01-07-2023")</f>
        <v>0</v>
      </c>
      <c r="X51" s="25">
        <f>SUMIFS('Jan-Nov'!D47:D4703,'Jan-Nov'!E47:E4703,"SIP",'Jan-Nov'!J47:J4703,'co. wise details'!O51,'Jan-Nov'!B47:B4703,"&gt;31-03-2023",'Jan-Nov'!D47:D4703,"&lt;01-07-2023")</f>
        <v>0</v>
      </c>
      <c r="Y51" s="25">
        <f>SUMIFS('Jan-Nov'!D48:D4703,'Jan-Nov'!E48:E4703,"lumpsum",'Jan-Nov'!J48:J4703,'co. wise details'!O51,'Jan-Nov'!B49:B4704,"&gt;30-06-2023",'Jan-Nov'!B49:B4704,"&lt;30-10-2023")</f>
        <v>0</v>
      </c>
      <c r="Z51" s="25">
        <f>SUMIFS('Jan-Nov'!D49:D4704, 'Jan-Nov'!E49:E4704, "SIP", 'Jan-Nov'!J49:J4704, 'co. wise details'!O51, 'Jan-Nov'!B49:B4704, "&gt;30-06-2023", 'Jan-Nov'!B49:B4704, "&lt;01-10-2023")</f>
        <v>0</v>
      </c>
      <c r="AA51" s="25">
        <f>SUMIFS('Jan-Nov'!D48:D4703,'Jan-Nov'!E48:E4703,"lumpsum",'Jan-Nov'!J48:J4703,'co. wise details'!O51,'Jan-Nov'!B48:B4703,"&gt;30-09-2023",'Jan-Nov'!B48:B4703,"&lt;31-12-2023")</f>
        <v>0</v>
      </c>
      <c r="AB51" s="25">
        <f>SUMIFS('Jan-Nov'!D49:D4704, 'Jan-Nov'!E49:E4704, "SIP", 'Jan-Nov'!J49:J4704, 'co. wise details'!O51, 'Jan-Nov'!B49:B4704, "&gt;30-09-2023", 'Jan-Nov'!B49:B4704, "&lt;31-12-2023")</f>
        <v>0</v>
      </c>
    </row>
    <row r="52" spans="2:28" x14ac:dyDescent="0.3">
      <c r="B52" t="s">
        <v>2151</v>
      </c>
      <c r="H52" t="str">
        <v>Axis Treasury Fund</v>
      </c>
      <c r="O52" s="25" t="str">
        <v>Axis treasury fund</v>
      </c>
      <c r="P52" s="25">
        <f t="shared" si="0"/>
        <v>5</v>
      </c>
      <c r="Q52" s="25">
        <f>COUNTIFS('Jan-Nov'!E:E,"SIP",'Jan-Nov'!J:J,'co. wise details'!O52)</f>
        <v>5</v>
      </c>
      <c r="R52" s="25">
        <f>COUNTIFS('Jan-Nov'!E:E,"lumpsum",'Jan-Nov'!J:J,'co. wise details'!O52)</f>
        <v>0</v>
      </c>
      <c r="S52" s="25">
        <f>SUMIFS('Jan-Nov'!D49:D4704,'Jan-Nov'!E49:E4704,"lumpsum",'Jan-Nov'!J49:J4704,'co. wise details'!O52)</f>
        <v>0</v>
      </c>
      <c r="T52" s="25">
        <f>SUMIFS('Jan-Nov'!D49:D4704,'Jan-Nov'!E49:E4704,"sip",'Jan-Nov'!J49:J4704,'co. wise details'!O52)</f>
        <v>9000</v>
      </c>
      <c r="U52" s="25">
        <f>SUMIFS('Jan-Nov'!D49:D4704,'Jan-Nov'!E49:E4704,"lumpsum",'Jan-Nov'!J49:J4704,'co. wise details'!O52,'Jan-Nov'!B50:B4705,"&gt;01-01-2023",'Jan-Nov'!B50:B4705,"&lt;01-04-2023")</f>
        <v>0</v>
      </c>
      <c r="V52" s="25">
        <f>SUMIFS('Jan-Nov'!D49:D4704,'Jan-Nov'!E49:E4704,"SIP",'Jan-Nov'!J49:J4704,'co. wise details'!O52,'Jan-Nov'!B50:B4705,"&gt;01-01-2023",'Jan-Nov'!B50:B4705,"&lt;01-04-2023")</f>
        <v>6000</v>
      </c>
      <c r="W52" s="25">
        <f>SUMIFS('Jan-Nov'!D49:D4704,'Jan-Nov'!E49:E4704,"lumpsum",'Jan-Nov'!J49:J4704,'co. wise details'!O52,'Jan-Nov'!B49:B4704,"&gt;31-03-2023",'Jan-Nov'!B49:B4704,"&lt;01-07-2023")</f>
        <v>0</v>
      </c>
      <c r="X52" s="25">
        <f>SUMIFS('Jan-Nov'!D48:D4704,'Jan-Nov'!E48:E4704,"SIP",'Jan-Nov'!J48:J4704,'co. wise details'!O52,'Jan-Nov'!B48:B4704,"&gt;31-03-2023",'Jan-Nov'!D48:D4704,"&lt;01-07-2023")</f>
        <v>3000</v>
      </c>
      <c r="Y52" s="25">
        <f>SUMIFS('Jan-Nov'!D49:D4704,'Jan-Nov'!E49:E4704,"lumpsum",'Jan-Nov'!J49:J4704,'co. wise details'!O52,'Jan-Nov'!B50:B4705,"&gt;30-06-2023",'Jan-Nov'!B50:B4705,"&lt;30-10-2023")</f>
        <v>0</v>
      </c>
      <c r="Z52" s="25">
        <f>SUMIFS('Jan-Nov'!D50:D4705, 'Jan-Nov'!E50:E4705, "SIP", 'Jan-Nov'!J50:J4705, 'co. wise details'!O52, 'Jan-Nov'!B50:B4705, "&gt;30-06-2023", 'Jan-Nov'!B50:B4705, "&lt;01-10-2023")</f>
        <v>0</v>
      </c>
      <c r="AA52" s="25">
        <f>SUMIFS('Jan-Nov'!D49:D4704,'Jan-Nov'!E49:E4704,"lumpsum",'Jan-Nov'!J49:J4704,'co. wise details'!O52,'Jan-Nov'!B49:B4704,"&gt;30-09-2023",'Jan-Nov'!B49:B4704,"&lt;31-12-2023")</f>
        <v>0</v>
      </c>
      <c r="AB52" s="25">
        <f>SUMIFS('Jan-Nov'!D50:D4705, 'Jan-Nov'!E50:E4705, "SIP", 'Jan-Nov'!J50:J4705, 'co. wise details'!O52, 'Jan-Nov'!B50:B4705, "&gt;30-09-2023", 'Jan-Nov'!B50:B4705, "&lt;31-12-2023")</f>
        <v>0</v>
      </c>
    </row>
    <row r="53" spans="2:28" x14ac:dyDescent="0.3">
      <c r="B53" t="s">
        <v>617</v>
      </c>
      <c r="H53" t="str">
        <v>KOTAK MULTI CAP FUND</v>
      </c>
      <c r="O53" s="25" t="str">
        <v>Kotak multi cap fund</v>
      </c>
      <c r="P53" s="25">
        <f t="shared" si="0"/>
        <v>79</v>
      </c>
      <c r="Q53" s="25">
        <f>COUNTIFS('Jan-Nov'!E:E,"SIP",'Jan-Nov'!J:J,'co. wise details'!O53)</f>
        <v>53</v>
      </c>
      <c r="R53" s="25">
        <f>COUNTIFS('Jan-Nov'!E:E,"lumpsum",'Jan-Nov'!J:J,'co. wise details'!O53)</f>
        <v>26</v>
      </c>
      <c r="S53" s="25">
        <f>SUMIFS('Jan-Nov'!D50:D4705,'Jan-Nov'!E50:E4705,"lumpsum",'Jan-Nov'!J50:J4705,'co. wise details'!O53)</f>
        <v>1427000</v>
      </c>
      <c r="T53" s="25">
        <f>SUMIFS('Jan-Nov'!D50:D4705,'Jan-Nov'!E50:E4705,"sip",'Jan-Nov'!J50:J4705,'co. wise details'!O53)</f>
        <v>221000</v>
      </c>
      <c r="U53" s="25">
        <f>SUMIFS('Jan-Nov'!D50:D4705,'Jan-Nov'!E50:E4705,"lumpsum",'Jan-Nov'!J50:J4705,'co. wise details'!O53,'Jan-Nov'!B51:B4706,"&gt;01-01-2023",'Jan-Nov'!B51:B4706,"&lt;01-04-2023")</f>
        <v>425000</v>
      </c>
      <c r="V53" s="25">
        <f>SUMIFS('Jan-Nov'!D50:D4705,'Jan-Nov'!E50:E4705,"SIP",'Jan-Nov'!J50:J4705,'co. wise details'!O53,'Jan-Nov'!B51:B4706,"&gt;01-01-2023",'Jan-Nov'!B51:B4706,"&lt;01-04-2023")</f>
        <v>44500</v>
      </c>
      <c r="W53" s="25">
        <f>SUMIFS('Jan-Nov'!D50:D4705,'Jan-Nov'!E50:E4705,"lumpsum",'Jan-Nov'!J50:J4705,'co. wise details'!O53,'Jan-Nov'!B50:B4705,"&gt;31-03-2023",'Jan-Nov'!B50:B4705,"&lt;01-07-2023")</f>
        <v>0</v>
      </c>
      <c r="X53" s="25">
        <f>SUMIFS('Jan-Nov'!D49:D4705,'Jan-Nov'!E49:E4705,"SIP",'Jan-Nov'!J49:J4705,'co. wise details'!O53,'Jan-Nov'!B49:B4705,"&gt;31-03-2023",'Jan-Nov'!D49:D4705,"&lt;01-07-2023")</f>
        <v>126500</v>
      </c>
      <c r="Y53" s="25">
        <f>SUMIFS('Jan-Nov'!D50:D4705,'Jan-Nov'!E50:E4705,"lumpsum",'Jan-Nov'!J50:J4705,'co. wise details'!O53,'Jan-Nov'!B51:B4706,"&gt;30-06-2023",'Jan-Nov'!B51:B4706,"&lt;30-10-2023")</f>
        <v>835000</v>
      </c>
      <c r="Z53" s="25">
        <f>SUMIFS('Jan-Nov'!D51:D4706, 'Jan-Nov'!E51:E4706, "SIP", 'Jan-Nov'!J51:J4706, 'co. wise details'!O53, 'Jan-Nov'!B51:B4706, "&gt;30-06-2023", 'Jan-Nov'!B51:B4706, "&lt;01-10-2023")</f>
        <v>55000</v>
      </c>
      <c r="AA53" s="25">
        <f>SUMIFS('Jan-Nov'!D50:D4705,'Jan-Nov'!E50:E4705,"lumpsum",'Jan-Nov'!J50:J4705,'co. wise details'!O53,'Jan-Nov'!B50:B4705,"&gt;30-09-2023",'Jan-Nov'!B50:B4705,"&lt;31-12-2023")</f>
        <v>344000</v>
      </c>
      <c r="AB53" s="25">
        <f>SUMIFS('Jan-Nov'!D51:D4706, 'Jan-Nov'!E51:E4706, "SIP", 'Jan-Nov'!J51:J4706, 'co. wise details'!O53, 'Jan-Nov'!B51:B4706, "&gt;30-09-2023", 'Jan-Nov'!B51:B4706, "&lt;31-12-2023")</f>
        <v>113500</v>
      </c>
    </row>
    <row r="54" spans="2:28" x14ac:dyDescent="0.3">
      <c r="B54" t="s">
        <v>22</v>
      </c>
      <c r="H54" t="str">
        <v>Nippon India Large Cap</v>
      </c>
      <c r="O54" s="25" t="str">
        <v>Nippon india large cap</v>
      </c>
      <c r="P54" s="25">
        <f t="shared" si="0"/>
        <v>1</v>
      </c>
      <c r="Q54" s="25">
        <f>COUNTIFS('Jan-Nov'!E:E,"SIP",'Jan-Nov'!J:J,'co. wise details'!O54)</f>
        <v>1</v>
      </c>
      <c r="R54" s="25">
        <f>COUNTIFS('Jan-Nov'!E:E,"lumpsum",'Jan-Nov'!J:J,'co. wise details'!O54)</f>
        <v>0</v>
      </c>
      <c r="S54" s="25">
        <f>SUMIFS('Jan-Nov'!D51:D4706,'Jan-Nov'!E51:E4706,"lumpsum",'Jan-Nov'!J51:J4706,'co. wise details'!O54)</f>
        <v>0</v>
      </c>
      <c r="T54" s="25">
        <f>SUMIFS('Jan-Nov'!D51:D4706,'Jan-Nov'!E51:E4706,"sip",'Jan-Nov'!J51:J4706,'co. wise details'!O54)</f>
        <v>500</v>
      </c>
      <c r="U54" s="25">
        <f>SUMIFS('Jan-Nov'!D51:D4706,'Jan-Nov'!E51:E4706,"lumpsum",'Jan-Nov'!J51:J4706,'co. wise details'!O54,'Jan-Nov'!B52:B4707,"&gt;01-01-2023",'Jan-Nov'!B52:B4707,"&lt;01-04-2023")</f>
        <v>0</v>
      </c>
      <c r="V54" s="25">
        <f>SUMIFS('Jan-Nov'!D51:D4706,'Jan-Nov'!E51:E4706,"SIP",'Jan-Nov'!J51:J4706,'co. wise details'!O54,'Jan-Nov'!B52:B4707,"&gt;01-01-2023",'Jan-Nov'!B52:B4707,"&lt;01-04-2023")</f>
        <v>500</v>
      </c>
      <c r="W54" s="25">
        <f>SUMIFS('Jan-Nov'!D51:D4706,'Jan-Nov'!E51:E4706,"lumpsum",'Jan-Nov'!J51:J4706,'co. wise details'!O54,'Jan-Nov'!B51:B4706,"&gt;31-03-2023",'Jan-Nov'!B51:B4706,"&lt;01-07-2023")</f>
        <v>0</v>
      </c>
      <c r="X54" s="25">
        <f>SUMIFS('Jan-Nov'!D50:D4706,'Jan-Nov'!E50:E4706,"SIP",'Jan-Nov'!J50:J4706,'co. wise details'!O54,'Jan-Nov'!B50:B4706,"&gt;31-03-2023",'Jan-Nov'!D50:D4706,"&lt;01-07-2023")</f>
        <v>0</v>
      </c>
      <c r="Y54" s="25">
        <f>SUMIFS('Jan-Nov'!D51:D4706,'Jan-Nov'!E51:E4706,"lumpsum",'Jan-Nov'!J51:J4706,'co. wise details'!O54,'Jan-Nov'!B52:B4707,"&gt;30-06-2023",'Jan-Nov'!B52:B4707,"&lt;30-10-2023")</f>
        <v>0</v>
      </c>
      <c r="Z54" s="25">
        <f>SUMIFS('Jan-Nov'!D52:D4707, 'Jan-Nov'!E52:E4707, "SIP", 'Jan-Nov'!J52:J4707, 'co. wise details'!O54, 'Jan-Nov'!B52:B4707, "&gt;30-06-2023", 'Jan-Nov'!B52:B4707, "&lt;01-10-2023")</f>
        <v>0</v>
      </c>
      <c r="AA54" s="25">
        <f>SUMIFS('Jan-Nov'!D51:D4706,'Jan-Nov'!E51:E4706,"lumpsum",'Jan-Nov'!J51:J4706,'co. wise details'!O54,'Jan-Nov'!B51:B4706,"&gt;30-09-2023",'Jan-Nov'!B51:B4706,"&lt;31-12-2023")</f>
        <v>0</v>
      </c>
      <c r="AB54" s="25">
        <f>SUMIFS('Jan-Nov'!D52:D4707, 'Jan-Nov'!E52:E4707, "SIP", 'Jan-Nov'!J52:J4707, 'co. wise details'!O54, 'Jan-Nov'!B52:B4707, "&gt;30-09-2023", 'Jan-Nov'!B52:B4707, "&lt;31-12-2023")</f>
        <v>0</v>
      </c>
    </row>
    <row r="55" spans="2:28" x14ac:dyDescent="0.3">
      <c r="B55" t="s">
        <v>1554</v>
      </c>
      <c r="H55" t="str">
        <v>canara rebeco small</v>
      </c>
      <c r="O55" s="25" t="str">
        <v>Canara rebeco small</v>
      </c>
      <c r="P55" s="25">
        <f t="shared" si="0"/>
        <v>1</v>
      </c>
      <c r="Q55" s="25">
        <f>COUNTIFS('Jan-Nov'!E:E,"SIP",'Jan-Nov'!J:J,'co. wise details'!O55)</f>
        <v>1</v>
      </c>
      <c r="R55" s="25">
        <f>COUNTIFS('Jan-Nov'!E:E,"lumpsum",'Jan-Nov'!J:J,'co. wise details'!O55)</f>
        <v>0</v>
      </c>
      <c r="S55" s="25">
        <f>SUMIFS('Jan-Nov'!D52:D4707,'Jan-Nov'!E52:E4707,"lumpsum",'Jan-Nov'!J52:J4707,'co. wise details'!O55)</f>
        <v>0</v>
      </c>
      <c r="T55" s="25">
        <f>SUMIFS('Jan-Nov'!D52:D4707,'Jan-Nov'!E52:E4707,"sip",'Jan-Nov'!J52:J4707,'co. wise details'!O55)</f>
        <v>2000</v>
      </c>
      <c r="U55" s="25">
        <f>SUMIFS('Jan-Nov'!D52:D4707,'Jan-Nov'!E52:E4707,"lumpsum",'Jan-Nov'!J52:J4707,'co. wise details'!O55,'Jan-Nov'!B53:B4708,"&gt;01-01-2023",'Jan-Nov'!B53:B4708,"&lt;01-04-2023")</f>
        <v>0</v>
      </c>
      <c r="V55" s="25">
        <f>SUMIFS('Jan-Nov'!D52:D4707,'Jan-Nov'!E52:E4707,"SIP",'Jan-Nov'!J52:J4707,'co. wise details'!O55,'Jan-Nov'!B53:B4708,"&gt;01-01-2023",'Jan-Nov'!B53:B4708,"&lt;01-04-2023")</f>
        <v>2000</v>
      </c>
      <c r="W55" s="25">
        <f>SUMIFS('Jan-Nov'!D52:D4707,'Jan-Nov'!E52:E4707,"lumpsum",'Jan-Nov'!J52:J4707,'co. wise details'!O55,'Jan-Nov'!B52:B4707,"&gt;31-03-2023",'Jan-Nov'!B52:B4707,"&lt;01-07-2023")</f>
        <v>0</v>
      </c>
      <c r="X55" s="25">
        <f>SUMIFS('Jan-Nov'!D51:D4707,'Jan-Nov'!E51:E4707,"SIP",'Jan-Nov'!J51:J4707,'co. wise details'!O55,'Jan-Nov'!B51:B4707,"&gt;31-03-2023",'Jan-Nov'!D51:D4707,"&lt;01-07-2023")</f>
        <v>0</v>
      </c>
      <c r="Y55" s="25">
        <f>SUMIFS('Jan-Nov'!D52:D4707,'Jan-Nov'!E52:E4707,"lumpsum",'Jan-Nov'!J52:J4707,'co. wise details'!O55,'Jan-Nov'!B53:B4708,"&gt;30-06-2023",'Jan-Nov'!B53:B4708,"&lt;30-10-2023")</f>
        <v>0</v>
      </c>
      <c r="Z55" s="25">
        <f>SUMIFS('Jan-Nov'!D53:D4708, 'Jan-Nov'!E53:E4708, "SIP", 'Jan-Nov'!J53:J4708, 'co. wise details'!O55, 'Jan-Nov'!B53:B4708, "&gt;30-06-2023", 'Jan-Nov'!B53:B4708, "&lt;01-10-2023")</f>
        <v>0</v>
      </c>
      <c r="AA55" s="25">
        <f>SUMIFS('Jan-Nov'!D52:D4707,'Jan-Nov'!E52:E4707,"lumpsum",'Jan-Nov'!J52:J4707,'co. wise details'!O55,'Jan-Nov'!B52:B4707,"&gt;30-09-2023",'Jan-Nov'!B52:B4707,"&lt;31-12-2023")</f>
        <v>0</v>
      </c>
      <c r="AB55" s="25">
        <f>SUMIFS('Jan-Nov'!D53:D4708, 'Jan-Nov'!E53:E4708, "SIP", 'Jan-Nov'!J53:J4708, 'co. wise details'!O55, 'Jan-Nov'!B53:B4708, "&gt;30-09-2023", 'Jan-Nov'!B53:B4708, "&lt;31-12-2023")</f>
        <v>0</v>
      </c>
    </row>
    <row r="56" spans="2:28" x14ac:dyDescent="0.3">
      <c r="B56" t="s">
        <v>65</v>
      </c>
      <c r="H56" t="str">
        <v>Mirae Asset Hybrid-Equity Fund</v>
      </c>
      <c r="O56" s="25" t="str">
        <v>Mirae asset hybrid-equity fund</v>
      </c>
      <c r="P56" s="25">
        <f t="shared" si="0"/>
        <v>6</v>
      </c>
      <c r="Q56" s="25">
        <f>COUNTIFS('Jan-Nov'!E:E,"SIP",'Jan-Nov'!J:J,'co. wise details'!O56)</f>
        <v>6</v>
      </c>
      <c r="R56" s="25">
        <f>COUNTIFS('Jan-Nov'!E:E,"lumpsum",'Jan-Nov'!J:J,'co. wise details'!O56)</f>
        <v>0</v>
      </c>
      <c r="S56" s="25">
        <f>SUMIFS('Jan-Nov'!D53:D4708,'Jan-Nov'!E53:E4708,"lumpsum",'Jan-Nov'!J53:J4708,'co. wise details'!O56)</f>
        <v>0</v>
      </c>
      <c r="T56" s="25">
        <f>SUMIFS('Jan-Nov'!D53:D4708,'Jan-Nov'!E53:E4708,"sip",'Jan-Nov'!J53:J4708,'co. wise details'!O56)</f>
        <v>13500</v>
      </c>
      <c r="U56" s="25">
        <f>SUMIFS('Jan-Nov'!D53:D4708,'Jan-Nov'!E53:E4708,"lumpsum",'Jan-Nov'!J53:J4708,'co. wise details'!O56,'Jan-Nov'!B54:B4709,"&gt;01-01-2023",'Jan-Nov'!B54:B4709,"&lt;01-04-2023")</f>
        <v>0</v>
      </c>
      <c r="V56" s="25">
        <f>SUMIFS('Jan-Nov'!D53:D4708,'Jan-Nov'!E53:E4708,"SIP",'Jan-Nov'!J53:J4708,'co. wise details'!O56,'Jan-Nov'!B54:B4709,"&gt;01-01-2023",'Jan-Nov'!B54:B4709,"&lt;01-04-2023")</f>
        <v>7000</v>
      </c>
      <c r="W56" s="25">
        <f>SUMIFS('Jan-Nov'!D53:D4708,'Jan-Nov'!E53:E4708,"lumpsum",'Jan-Nov'!J53:J4708,'co. wise details'!O56,'Jan-Nov'!B53:B4708,"&gt;31-03-2023",'Jan-Nov'!B53:B4708,"&lt;01-07-2023")</f>
        <v>0</v>
      </c>
      <c r="X56" s="25">
        <f>SUMIFS('Jan-Nov'!D52:D4708,'Jan-Nov'!E52:E4708,"SIP",'Jan-Nov'!J52:J4708,'co. wise details'!O56,'Jan-Nov'!B52:B4708,"&gt;31-03-2023",'Jan-Nov'!D52:D4708,"&lt;01-07-2023")</f>
        <v>6500</v>
      </c>
      <c r="Y56" s="25">
        <f>SUMIFS('Jan-Nov'!D53:D4708,'Jan-Nov'!E53:E4708,"lumpsum",'Jan-Nov'!J53:J4708,'co. wise details'!O56,'Jan-Nov'!B54:B4709,"&gt;30-06-2023",'Jan-Nov'!B54:B4709,"&lt;30-10-2023")</f>
        <v>0</v>
      </c>
      <c r="Z56" s="25">
        <f>SUMIFS('Jan-Nov'!D54:D4709, 'Jan-Nov'!E54:E4709, "SIP", 'Jan-Nov'!J54:J4709, 'co. wise details'!O56, 'Jan-Nov'!B54:B4709, "&gt;30-06-2023", 'Jan-Nov'!B54:B4709, "&lt;01-10-2023")</f>
        <v>5500</v>
      </c>
      <c r="AA56" s="25">
        <f>SUMIFS('Jan-Nov'!D53:D4708,'Jan-Nov'!E53:E4708,"lumpsum",'Jan-Nov'!J53:J4708,'co. wise details'!O56,'Jan-Nov'!B53:B4708,"&gt;30-09-2023",'Jan-Nov'!B53:B4708,"&lt;31-12-2023")</f>
        <v>0</v>
      </c>
      <c r="AB56" s="25">
        <f>SUMIFS('Jan-Nov'!D54:D4709, 'Jan-Nov'!E54:E4709, "SIP", 'Jan-Nov'!J54:J4709, 'co. wise details'!O56, 'Jan-Nov'!B54:B4709, "&gt;30-09-2023", 'Jan-Nov'!B54:B4709, "&lt;31-12-2023")</f>
        <v>0</v>
      </c>
    </row>
    <row r="57" spans="2:28" x14ac:dyDescent="0.3">
      <c r="B57" t="s">
        <v>1801</v>
      </c>
      <c r="H57" t="str">
        <v>ICICI MULTI ASSET FUND</v>
      </c>
      <c r="O57" s="25" t="str">
        <v>Icici multi asset fund</v>
      </c>
      <c r="P57" s="25">
        <f t="shared" si="0"/>
        <v>73</v>
      </c>
      <c r="Q57" s="25">
        <f>COUNTIFS('Jan-Nov'!E:E,"SIP",'Jan-Nov'!J:J,'co. wise details'!O57)</f>
        <v>46</v>
      </c>
      <c r="R57" s="25">
        <f>COUNTIFS('Jan-Nov'!E:E,"lumpsum",'Jan-Nov'!J:J,'co. wise details'!O57)</f>
        <v>27</v>
      </c>
      <c r="S57" s="25">
        <f>SUMIFS('Jan-Nov'!D54:D4709,'Jan-Nov'!E54:E4709,"lumpsum",'Jan-Nov'!J54:J4709,'co. wise details'!O57)</f>
        <v>3305300</v>
      </c>
      <c r="T57" s="25">
        <f>SUMIFS('Jan-Nov'!D54:D4709,'Jan-Nov'!E54:E4709,"sip",'Jan-Nov'!J54:J4709,'co. wise details'!O57)</f>
        <v>130500</v>
      </c>
      <c r="U57" s="25">
        <f>SUMIFS('Jan-Nov'!D54:D4709,'Jan-Nov'!E54:E4709,"lumpsum",'Jan-Nov'!J54:J4709,'co. wise details'!O57,'Jan-Nov'!B55:B4710,"&gt;01-01-2023",'Jan-Nov'!B55:B4710,"&lt;01-04-2023")</f>
        <v>2320000</v>
      </c>
      <c r="V57" s="25">
        <f>SUMIFS('Jan-Nov'!D54:D4709,'Jan-Nov'!E54:E4709,"SIP",'Jan-Nov'!J54:J4709,'co. wise details'!O57,'Jan-Nov'!B55:B4710,"&gt;01-01-2023",'Jan-Nov'!B55:B4710,"&lt;01-04-2023")</f>
        <v>10500</v>
      </c>
      <c r="W57" s="25">
        <f>SUMIFS('Jan-Nov'!D54:D4709,'Jan-Nov'!E54:E4709,"lumpsum",'Jan-Nov'!J54:J4709,'co. wise details'!O57,'Jan-Nov'!B54:B4709,"&gt;31-03-2023",'Jan-Nov'!B54:B4709,"&lt;01-07-2023")</f>
        <v>538500</v>
      </c>
      <c r="X57" s="25">
        <f>SUMIFS('Jan-Nov'!D53:D4709,'Jan-Nov'!E53:E4709,"SIP",'Jan-Nov'!J53:J4709,'co. wise details'!O57,'Jan-Nov'!B53:B4709,"&gt;31-03-2023",'Jan-Nov'!D53:D4709,"&lt;01-07-2023")</f>
        <v>120000</v>
      </c>
      <c r="Y57" s="25">
        <f>SUMIFS('Jan-Nov'!D54:D4709,'Jan-Nov'!E54:E4709,"lumpsum",'Jan-Nov'!J54:J4709,'co. wise details'!O57,'Jan-Nov'!B55:B4710,"&gt;30-06-2023",'Jan-Nov'!B55:B4710,"&lt;30-10-2023")</f>
        <v>421800</v>
      </c>
      <c r="Z57" s="25">
        <f>SUMIFS('Jan-Nov'!D55:D4710, 'Jan-Nov'!E55:E4710, "SIP", 'Jan-Nov'!J55:J4710, 'co. wise details'!O57, 'Jan-Nov'!B55:B4710, "&gt;30-06-2023", 'Jan-Nov'!B55:B4710, "&lt;01-10-2023")</f>
        <v>48500</v>
      </c>
      <c r="AA57" s="25">
        <f>SUMIFS('Jan-Nov'!D54:D4709,'Jan-Nov'!E54:E4709,"lumpsum",'Jan-Nov'!J54:J4709,'co. wise details'!O57,'Jan-Nov'!B54:B4709,"&gt;30-09-2023",'Jan-Nov'!B54:B4709,"&lt;31-12-2023")</f>
        <v>25000</v>
      </c>
      <c r="AB57" s="25">
        <f>SUMIFS('Jan-Nov'!D55:D4710, 'Jan-Nov'!E55:E4710, "SIP", 'Jan-Nov'!J55:J4710, 'co. wise details'!O57, 'Jan-Nov'!B55:B4710, "&gt;30-09-2023", 'Jan-Nov'!B55:B4710, "&lt;31-12-2023")</f>
        <v>22000</v>
      </c>
    </row>
    <row r="58" spans="2:28" x14ac:dyDescent="0.3">
      <c r="B58" t="s">
        <v>1797</v>
      </c>
      <c r="H58" t="str">
        <v>Mirae Asset Hybrid Equity</v>
      </c>
      <c r="O58" s="25" t="str">
        <v>Mirae asset hybrid equity</v>
      </c>
      <c r="P58" s="25">
        <f t="shared" si="0"/>
        <v>9</v>
      </c>
      <c r="Q58" s="25">
        <f>COUNTIFS('Jan-Nov'!E:E,"SIP",'Jan-Nov'!J:J,'co. wise details'!O58)</f>
        <v>9</v>
      </c>
      <c r="R58" s="25">
        <f>COUNTIFS('Jan-Nov'!E:E,"lumpsum",'Jan-Nov'!J:J,'co. wise details'!O58)</f>
        <v>0</v>
      </c>
      <c r="S58" s="25">
        <f>SUMIFS('Jan-Nov'!D55:D4710,'Jan-Nov'!E55:E4710,"lumpsum",'Jan-Nov'!J55:J4710,'co. wise details'!O58)</f>
        <v>0</v>
      </c>
      <c r="T58" s="25">
        <f>SUMIFS('Jan-Nov'!D55:D4710,'Jan-Nov'!E55:E4710,"sip",'Jan-Nov'!J55:J4710,'co. wise details'!O58)</f>
        <v>14500</v>
      </c>
      <c r="U58" s="25">
        <f>SUMIFS('Jan-Nov'!D55:D4710,'Jan-Nov'!E55:E4710,"lumpsum",'Jan-Nov'!J55:J4710,'co. wise details'!O58,'Jan-Nov'!B56:B4711,"&gt;01-01-2023",'Jan-Nov'!B56:B4711,"&lt;01-04-2023")</f>
        <v>0</v>
      </c>
      <c r="V58" s="25">
        <f>SUMIFS('Jan-Nov'!D55:D4710,'Jan-Nov'!E55:E4710,"SIP",'Jan-Nov'!J55:J4710,'co. wise details'!O58,'Jan-Nov'!B56:B4711,"&gt;01-01-2023",'Jan-Nov'!B56:B4711,"&lt;01-04-2023")</f>
        <v>14500</v>
      </c>
      <c r="W58" s="25">
        <f>SUMIFS('Jan-Nov'!D55:D4710,'Jan-Nov'!E55:E4710,"lumpsum",'Jan-Nov'!J55:J4710,'co. wise details'!O58,'Jan-Nov'!B55:B4710,"&gt;31-03-2023",'Jan-Nov'!B55:B4710,"&lt;01-07-2023")</f>
        <v>0</v>
      </c>
      <c r="X58" s="25">
        <f>SUMIFS('Jan-Nov'!D54:D4710,'Jan-Nov'!E54:E4710,"SIP",'Jan-Nov'!J54:J4710,'co. wise details'!O58,'Jan-Nov'!B54:B4710,"&gt;31-03-2023",'Jan-Nov'!D54:D4710,"&lt;01-07-2023")</f>
        <v>0</v>
      </c>
      <c r="Y58" s="25">
        <f>SUMIFS('Jan-Nov'!D55:D4710,'Jan-Nov'!E55:E4710,"lumpsum",'Jan-Nov'!J55:J4710,'co. wise details'!O58,'Jan-Nov'!B56:B4711,"&gt;30-06-2023",'Jan-Nov'!B56:B4711,"&lt;30-10-2023")</f>
        <v>0</v>
      </c>
      <c r="Z58" s="25">
        <f>SUMIFS('Jan-Nov'!D56:D4711, 'Jan-Nov'!E56:E4711, "SIP", 'Jan-Nov'!J56:J4711, 'co. wise details'!O58, 'Jan-Nov'!B56:B4711, "&gt;30-06-2023", 'Jan-Nov'!B56:B4711, "&lt;01-10-2023")</f>
        <v>0</v>
      </c>
      <c r="AA58" s="25">
        <f>SUMIFS('Jan-Nov'!D55:D4710,'Jan-Nov'!E55:E4710,"lumpsum",'Jan-Nov'!J55:J4710,'co. wise details'!O58,'Jan-Nov'!B55:B4710,"&gt;30-09-2023",'Jan-Nov'!B55:B4710,"&lt;31-12-2023")</f>
        <v>0</v>
      </c>
      <c r="AB58" s="25">
        <f>SUMIFS('Jan-Nov'!D56:D4711, 'Jan-Nov'!E56:E4711, "SIP", 'Jan-Nov'!J56:J4711, 'co. wise details'!O58, 'Jan-Nov'!B56:B4711, "&gt;30-09-2023", 'Jan-Nov'!B56:B4711, "&lt;31-12-2023")</f>
        <v>0</v>
      </c>
    </row>
    <row r="59" spans="2:28" x14ac:dyDescent="0.3">
      <c r="B59" t="s">
        <v>22</v>
      </c>
      <c r="H59" t="str">
        <v>Canara Robeco Emerging Equities</v>
      </c>
      <c r="O59" s="25" t="str">
        <v>Canara robeco emerging equities</v>
      </c>
      <c r="P59" s="25">
        <f t="shared" si="0"/>
        <v>6</v>
      </c>
      <c r="Q59" s="25">
        <f>COUNTIFS('Jan-Nov'!E:E,"SIP",'Jan-Nov'!J:J,'co. wise details'!O59)</f>
        <v>6</v>
      </c>
      <c r="R59" s="25">
        <f>COUNTIFS('Jan-Nov'!E:E,"lumpsum",'Jan-Nov'!J:J,'co. wise details'!O59)</f>
        <v>0</v>
      </c>
      <c r="S59" s="25">
        <f>SUMIFS('Jan-Nov'!D56:D4711,'Jan-Nov'!E56:E4711,"lumpsum",'Jan-Nov'!J56:J4711,'co. wise details'!O59)</f>
        <v>0</v>
      </c>
      <c r="T59" s="25">
        <f>SUMIFS('Jan-Nov'!D56:D4711,'Jan-Nov'!E56:E4711,"sip",'Jan-Nov'!J56:J4711,'co. wise details'!O59)</f>
        <v>16000</v>
      </c>
      <c r="U59" s="25">
        <f>SUMIFS('Jan-Nov'!D56:D4711,'Jan-Nov'!E56:E4711,"lumpsum",'Jan-Nov'!J56:J4711,'co. wise details'!O59,'Jan-Nov'!B57:B4712,"&gt;01-01-2023",'Jan-Nov'!B57:B4712,"&lt;01-04-2023")</f>
        <v>0</v>
      </c>
      <c r="V59" s="25">
        <f>SUMIFS('Jan-Nov'!D56:D4711,'Jan-Nov'!E56:E4711,"SIP",'Jan-Nov'!J56:J4711,'co. wise details'!O59,'Jan-Nov'!B57:B4712,"&gt;01-01-2023",'Jan-Nov'!B57:B4712,"&lt;01-04-2023")</f>
        <v>10500</v>
      </c>
      <c r="W59" s="25">
        <f>SUMIFS('Jan-Nov'!D56:D4711,'Jan-Nov'!E56:E4711,"lumpsum",'Jan-Nov'!J56:J4711,'co. wise details'!O59,'Jan-Nov'!B56:B4711,"&gt;31-03-2023",'Jan-Nov'!B56:B4711,"&lt;01-07-2023")</f>
        <v>0</v>
      </c>
      <c r="X59" s="25">
        <f>SUMIFS('Jan-Nov'!D55:D4711,'Jan-Nov'!E55:E4711,"SIP",'Jan-Nov'!J55:J4711,'co. wise details'!O59,'Jan-Nov'!B55:B4711,"&gt;31-03-2023",'Jan-Nov'!D55:D4711,"&lt;01-07-2023")</f>
        <v>5500</v>
      </c>
      <c r="Y59" s="25">
        <f>SUMIFS('Jan-Nov'!D56:D4711,'Jan-Nov'!E56:E4711,"lumpsum",'Jan-Nov'!J56:J4711,'co. wise details'!O59,'Jan-Nov'!B57:B4712,"&gt;30-06-2023",'Jan-Nov'!B57:B4712,"&lt;30-10-2023")</f>
        <v>0</v>
      </c>
      <c r="Z59" s="25">
        <f>SUMIFS('Jan-Nov'!D57:D4712, 'Jan-Nov'!E57:E4712, "SIP", 'Jan-Nov'!J57:J4712, 'co. wise details'!O59, 'Jan-Nov'!B57:B4712, "&gt;30-06-2023", 'Jan-Nov'!B57:B4712, "&lt;01-10-2023")</f>
        <v>3000</v>
      </c>
      <c r="AA59" s="25">
        <f>SUMIFS('Jan-Nov'!D56:D4711,'Jan-Nov'!E56:E4711,"lumpsum",'Jan-Nov'!J56:J4711,'co. wise details'!O59,'Jan-Nov'!B56:B4711,"&gt;30-09-2023",'Jan-Nov'!B56:B4711,"&lt;31-12-2023")</f>
        <v>0</v>
      </c>
      <c r="AB59" s="25">
        <f>SUMIFS('Jan-Nov'!D57:D4712, 'Jan-Nov'!E57:E4712, "SIP", 'Jan-Nov'!J57:J4712, 'co. wise details'!O59, 'Jan-Nov'!B57:B4712, "&gt;30-09-2023", 'Jan-Nov'!B57:B4712, "&lt;31-12-2023")</f>
        <v>0</v>
      </c>
    </row>
    <row r="60" spans="2:28" x14ac:dyDescent="0.3">
      <c r="B60" t="s">
        <v>1800</v>
      </c>
      <c r="H60" t="str">
        <v>Bank of India Flexicap Fund</v>
      </c>
      <c r="O60" s="25" t="str">
        <v>Bank of india flexicap fund</v>
      </c>
      <c r="P60" s="25">
        <f t="shared" si="0"/>
        <v>6</v>
      </c>
      <c r="Q60" s="25">
        <f>COUNTIFS('Jan-Nov'!E:E,"SIP",'Jan-Nov'!J:J,'co. wise details'!O60)</f>
        <v>4</v>
      </c>
      <c r="R60" s="25">
        <f>COUNTIFS('Jan-Nov'!E:E,"lumpsum",'Jan-Nov'!J:J,'co. wise details'!O60)</f>
        <v>2</v>
      </c>
      <c r="S60" s="25">
        <f>SUMIFS('Jan-Nov'!D57:D4712,'Jan-Nov'!E57:E4712,"lumpsum",'Jan-Nov'!J57:J4712,'co. wise details'!O60)</f>
        <v>6500</v>
      </c>
      <c r="T60" s="25">
        <f>SUMIFS('Jan-Nov'!D57:D4712,'Jan-Nov'!E57:E4712,"sip",'Jan-Nov'!J57:J4712,'co. wise details'!O60)</f>
        <v>12000</v>
      </c>
      <c r="U60" s="25">
        <f>SUMIFS('Jan-Nov'!D57:D4712,'Jan-Nov'!E57:E4712,"lumpsum",'Jan-Nov'!J57:J4712,'co. wise details'!O60,'Jan-Nov'!B58:B4713,"&gt;01-01-2023",'Jan-Nov'!B58:B4713,"&lt;01-04-2023")</f>
        <v>5000</v>
      </c>
      <c r="V60" s="25">
        <f>SUMIFS('Jan-Nov'!D57:D4712,'Jan-Nov'!E57:E4712,"SIP",'Jan-Nov'!J57:J4712,'co. wise details'!O60,'Jan-Nov'!B58:B4713,"&gt;01-01-2023",'Jan-Nov'!B58:B4713,"&lt;01-04-2023")</f>
        <v>0</v>
      </c>
      <c r="W60" s="25">
        <f>SUMIFS('Jan-Nov'!D57:D4712,'Jan-Nov'!E57:E4712,"lumpsum",'Jan-Nov'!J57:J4712,'co. wise details'!O60,'Jan-Nov'!B57:B4712,"&gt;31-03-2023",'Jan-Nov'!B57:B4712,"&lt;01-07-2023")</f>
        <v>0</v>
      </c>
      <c r="X60" s="25">
        <f>SUMIFS('Jan-Nov'!D56:D4712,'Jan-Nov'!E56:E4712,"SIP",'Jan-Nov'!J56:J4712,'co. wise details'!O60,'Jan-Nov'!B56:B4712,"&gt;31-03-2023",'Jan-Nov'!D56:D4712,"&lt;01-07-2023")</f>
        <v>12000</v>
      </c>
      <c r="Y60" s="25">
        <f>SUMIFS('Jan-Nov'!D57:D4712,'Jan-Nov'!E57:E4712,"lumpsum",'Jan-Nov'!J57:J4712,'co. wise details'!O60,'Jan-Nov'!B58:B4713,"&gt;30-06-2023",'Jan-Nov'!B58:B4713,"&lt;30-10-2023")</f>
        <v>1500</v>
      </c>
      <c r="Z60" s="25">
        <f>SUMIFS('Jan-Nov'!D58:D4713, 'Jan-Nov'!E58:E4713, "SIP", 'Jan-Nov'!J58:J4713, 'co. wise details'!O60, 'Jan-Nov'!B58:B4713, "&gt;30-06-2023", 'Jan-Nov'!B58:B4713, "&lt;01-10-2023")</f>
        <v>0</v>
      </c>
      <c r="AA60" s="25">
        <f>SUMIFS('Jan-Nov'!D57:D4712,'Jan-Nov'!E57:E4712,"lumpsum",'Jan-Nov'!J57:J4712,'co. wise details'!O60,'Jan-Nov'!B57:B4712,"&gt;30-09-2023",'Jan-Nov'!B57:B4712,"&lt;31-12-2023")</f>
        <v>0</v>
      </c>
      <c r="AB60" s="25">
        <f>SUMIFS('Jan-Nov'!D58:D4713, 'Jan-Nov'!E58:E4713, "SIP", 'Jan-Nov'!J58:J4713, 'co. wise details'!O60, 'Jan-Nov'!B58:B4713, "&gt;30-09-2023", 'Jan-Nov'!B58:B4713, "&lt;31-12-2023")</f>
        <v>5000</v>
      </c>
    </row>
    <row r="61" spans="2:28" x14ac:dyDescent="0.3">
      <c r="B61" t="s">
        <v>1799</v>
      </c>
      <c r="H61" t="str">
        <v>Mirae Asset Hybrid Equity Fund</v>
      </c>
      <c r="O61" s="25" t="str">
        <v>Mirae asset hybrid equity fund</v>
      </c>
      <c r="P61" s="25">
        <f t="shared" si="0"/>
        <v>54</v>
      </c>
      <c r="Q61" s="25">
        <f>COUNTIFS('Jan-Nov'!E:E,"SIP",'Jan-Nov'!J:J,'co. wise details'!O61)</f>
        <v>48</v>
      </c>
      <c r="R61" s="25">
        <f>COUNTIFS('Jan-Nov'!E:E,"lumpsum",'Jan-Nov'!J:J,'co. wise details'!O61)</f>
        <v>6</v>
      </c>
      <c r="S61" s="25">
        <f>SUMIFS('Jan-Nov'!D58:D4713,'Jan-Nov'!E58:E4713,"lumpsum",'Jan-Nov'!J58:J4713,'co. wise details'!O61)</f>
        <v>138000</v>
      </c>
      <c r="T61" s="25">
        <f>SUMIFS('Jan-Nov'!D58:D4713,'Jan-Nov'!E58:E4713,"sip",'Jan-Nov'!J58:J4713,'co. wise details'!O61)</f>
        <v>145500</v>
      </c>
      <c r="U61" s="25">
        <f>SUMIFS('Jan-Nov'!D58:D4713,'Jan-Nov'!E58:E4713,"lumpsum",'Jan-Nov'!J58:J4713,'co. wise details'!O61,'Jan-Nov'!B59:B4714,"&gt;01-01-2023",'Jan-Nov'!B59:B4714,"&lt;01-04-2023")</f>
        <v>18000</v>
      </c>
      <c r="V61" s="25">
        <f>SUMIFS('Jan-Nov'!D58:D4713,'Jan-Nov'!E58:E4713,"SIP",'Jan-Nov'!J58:J4713,'co. wise details'!O61,'Jan-Nov'!B59:B4714,"&gt;01-01-2023",'Jan-Nov'!B59:B4714,"&lt;01-04-2023")</f>
        <v>80000</v>
      </c>
      <c r="W61" s="25">
        <f>SUMIFS('Jan-Nov'!D58:D4713,'Jan-Nov'!E58:E4713,"lumpsum",'Jan-Nov'!J58:J4713,'co. wise details'!O61,'Jan-Nov'!B58:B4713,"&gt;31-03-2023",'Jan-Nov'!B58:B4713,"&lt;01-07-2023")</f>
        <v>10000</v>
      </c>
      <c r="X61" s="25">
        <f>SUMIFS('Jan-Nov'!D57:D4713,'Jan-Nov'!E57:E4713,"SIP",'Jan-Nov'!J57:J4713,'co. wise details'!O61,'Jan-Nov'!B57:B4713,"&gt;31-03-2023",'Jan-Nov'!D57:D4713,"&lt;01-07-2023")</f>
        <v>65500</v>
      </c>
      <c r="Y61" s="25">
        <f>SUMIFS('Jan-Nov'!D58:D4713,'Jan-Nov'!E58:E4713,"lumpsum",'Jan-Nov'!J58:J4713,'co. wise details'!O61,'Jan-Nov'!B59:B4714,"&gt;30-06-2023",'Jan-Nov'!B59:B4714,"&lt;30-10-2023")</f>
        <v>110000</v>
      </c>
      <c r="Z61" s="25">
        <f>SUMIFS('Jan-Nov'!D59:D4714, 'Jan-Nov'!E59:E4714, "SIP", 'Jan-Nov'!J59:J4714, 'co. wise details'!O61, 'Jan-Nov'!B59:B4714, "&gt;30-06-2023", 'Jan-Nov'!B59:B4714, "&lt;01-10-2023")</f>
        <v>14000</v>
      </c>
      <c r="AA61" s="25">
        <f>SUMIFS('Jan-Nov'!D58:D4713,'Jan-Nov'!E58:E4713,"lumpsum",'Jan-Nov'!J58:J4713,'co. wise details'!O61,'Jan-Nov'!B58:B4713,"&gt;30-09-2023",'Jan-Nov'!B58:B4713,"&lt;31-12-2023")</f>
        <v>0</v>
      </c>
      <c r="AB61" s="25">
        <f>SUMIFS('Jan-Nov'!D59:D4714, 'Jan-Nov'!E59:E4714, "SIP", 'Jan-Nov'!J59:J4714, 'co. wise details'!O61, 'Jan-Nov'!B59:B4714, "&gt;30-09-2023", 'Jan-Nov'!B59:B4714, "&lt;31-12-2023")</f>
        <v>6000</v>
      </c>
    </row>
    <row r="62" spans="2:28" x14ac:dyDescent="0.3">
      <c r="B62" t="s">
        <v>270</v>
      </c>
      <c r="H62" t="str">
        <v>Canara Robeco Ultra Short Term Fund</v>
      </c>
      <c r="O62" s="25" t="str">
        <v>Canara robeco ultra short term fund</v>
      </c>
      <c r="P62" s="25">
        <f t="shared" si="0"/>
        <v>2</v>
      </c>
      <c r="Q62" s="25">
        <f>COUNTIFS('Jan-Nov'!E:E,"SIP",'Jan-Nov'!J:J,'co. wise details'!O62)</f>
        <v>2</v>
      </c>
      <c r="R62" s="25">
        <f>COUNTIFS('Jan-Nov'!E:E,"lumpsum",'Jan-Nov'!J:J,'co. wise details'!O62)</f>
        <v>0</v>
      </c>
      <c r="S62" s="25">
        <f>SUMIFS('Jan-Nov'!D59:D4714,'Jan-Nov'!E59:E4714,"lumpsum",'Jan-Nov'!J59:J4714,'co. wise details'!O62)</f>
        <v>0</v>
      </c>
      <c r="T62" s="25">
        <f>SUMIFS('Jan-Nov'!D59:D4714,'Jan-Nov'!E59:E4714,"sip",'Jan-Nov'!J59:J4714,'co. wise details'!O62)</f>
        <v>5500</v>
      </c>
      <c r="U62" s="25">
        <f>SUMIFS('Jan-Nov'!D59:D4714,'Jan-Nov'!E59:E4714,"lumpsum",'Jan-Nov'!J59:J4714,'co. wise details'!O62,'Jan-Nov'!B60:B4715,"&gt;01-01-2023",'Jan-Nov'!B60:B4715,"&lt;01-04-2023")</f>
        <v>0</v>
      </c>
      <c r="V62" s="25">
        <f>SUMIFS('Jan-Nov'!D59:D4714,'Jan-Nov'!E59:E4714,"SIP",'Jan-Nov'!J59:J4714,'co. wise details'!O62,'Jan-Nov'!B60:B4715,"&gt;01-01-2023",'Jan-Nov'!B60:B4715,"&lt;01-04-2023")</f>
        <v>3000</v>
      </c>
      <c r="W62" s="25">
        <f>SUMIFS('Jan-Nov'!D59:D4714,'Jan-Nov'!E59:E4714,"lumpsum",'Jan-Nov'!J59:J4714,'co. wise details'!O62,'Jan-Nov'!B59:B4714,"&gt;31-03-2023",'Jan-Nov'!B59:B4714,"&lt;01-07-2023")</f>
        <v>0</v>
      </c>
      <c r="X62" s="25">
        <f>SUMIFS('Jan-Nov'!D58:D4714,'Jan-Nov'!E58:E4714,"SIP",'Jan-Nov'!J58:J4714,'co. wise details'!O62,'Jan-Nov'!B58:B4714,"&gt;31-03-2023",'Jan-Nov'!D58:D4714,"&lt;01-07-2023")</f>
        <v>2500</v>
      </c>
      <c r="Y62" s="25">
        <f>SUMIFS('Jan-Nov'!D59:D4714,'Jan-Nov'!E59:E4714,"lumpsum",'Jan-Nov'!J59:J4714,'co. wise details'!O62,'Jan-Nov'!B60:B4715,"&gt;30-06-2023",'Jan-Nov'!B60:B4715,"&lt;30-10-2023")</f>
        <v>0</v>
      </c>
      <c r="Z62" s="25">
        <f>SUMIFS('Jan-Nov'!D60:D4715, 'Jan-Nov'!E60:E4715, "SIP", 'Jan-Nov'!J60:J4715, 'co. wise details'!O62, 'Jan-Nov'!B60:B4715, "&gt;30-06-2023", 'Jan-Nov'!B60:B4715, "&lt;01-10-2023")</f>
        <v>2500</v>
      </c>
      <c r="AA62" s="25">
        <f>SUMIFS('Jan-Nov'!D59:D4714,'Jan-Nov'!E59:E4714,"lumpsum",'Jan-Nov'!J59:J4714,'co. wise details'!O62,'Jan-Nov'!B59:B4714,"&gt;30-09-2023",'Jan-Nov'!B59:B4714,"&lt;31-12-2023")</f>
        <v>0</v>
      </c>
      <c r="AB62" s="25">
        <f>SUMIFS('Jan-Nov'!D60:D4715, 'Jan-Nov'!E60:E4715, "SIP", 'Jan-Nov'!J60:J4715, 'co. wise details'!O62, 'Jan-Nov'!B60:B4715, "&gt;30-09-2023", 'Jan-Nov'!B60:B4715, "&lt;31-12-2023")</f>
        <v>0</v>
      </c>
    </row>
    <row r="63" spans="2:28" x14ac:dyDescent="0.3">
      <c r="B63" t="s">
        <v>85</v>
      </c>
      <c r="H63" t="str">
        <v>Edelweiss Greater China Equity Off-shore Fund</v>
      </c>
      <c r="O63" s="25" t="str">
        <v>Edelweiss greater china equity off-shore fund</v>
      </c>
      <c r="P63" s="25">
        <f t="shared" si="0"/>
        <v>1</v>
      </c>
      <c r="Q63" s="25">
        <f>COUNTIFS('Jan-Nov'!E:E,"SIP",'Jan-Nov'!J:J,'co. wise details'!O63)</f>
        <v>0</v>
      </c>
      <c r="R63" s="25">
        <f>COUNTIFS('Jan-Nov'!E:E,"lumpsum",'Jan-Nov'!J:J,'co. wise details'!O63)</f>
        <v>1</v>
      </c>
      <c r="S63" s="25">
        <f>SUMIFS('Jan-Nov'!D60:D4715,'Jan-Nov'!E60:E4715,"lumpsum",'Jan-Nov'!J60:J4715,'co. wise details'!O63)</f>
        <v>5000</v>
      </c>
      <c r="T63" s="25">
        <f>SUMIFS('Jan-Nov'!D60:D4715,'Jan-Nov'!E60:E4715,"sip",'Jan-Nov'!J60:J4715,'co. wise details'!O63)</f>
        <v>0</v>
      </c>
      <c r="U63" s="25">
        <f>SUMIFS('Jan-Nov'!D60:D4715,'Jan-Nov'!E60:E4715,"lumpsum",'Jan-Nov'!J60:J4715,'co. wise details'!O63,'Jan-Nov'!B61:B4716,"&gt;01-01-2023",'Jan-Nov'!B61:B4716,"&lt;01-04-2023")</f>
        <v>5000</v>
      </c>
      <c r="V63" s="25">
        <f>SUMIFS('Jan-Nov'!D60:D4715,'Jan-Nov'!E60:E4715,"SIP",'Jan-Nov'!J60:J4715,'co. wise details'!O63,'Jan-Nov'!B61:B4716,"&gt;01-01-2023",'Jan-Nov'!B61:B4716,"&lt;01-04-2023")</f>
        <v>0</v>
      </c>
      <c r="W63" s="25">
        <f>SUMIFS('Jan-Nov'!D60:D4715,'Jan-Nov'!E60:E4715,"lumpsum",'Jan-Nov'!J60:J4715,'co. wise details'!O63,'Jan-Nov'!B60:B4715,"&gt;31-03-2023",'Jan-Nov'!B60:B4715,"&lt;01-07-2023")</f>
        <v>0</v>
      </c>
      <c r="X63" s="25">
        <f>SUMIFS('Jan-Nov'!D59:D4715,'Jan-Nov'!E59:E4715,"SIP",'Jan-Nov'!J59:J4715,'co. wise details'!O63,'Jan-Nov'!B59:B4715,"&gt;31-03-2023",'Jan-Nov'!D59:D4715,"&lt;01-07-2023")</f>
        <v>0</v>
      </c>
      <c r="Y63" s="25">
        <f>SUMIFS('Jan-Nov'!D60:D4715,'Jan-Nov'!E60:E4715,"lumpsum",'Jan-Nov'!J60:J4715,'co. wise details'!O63,'Jan-Nov'!B61:B4716,"&gt;30-06-2023",'Jan-Nov'!B61:B4716,"&lt;30-10-2023")</f>
        <v>0</v>
      </c>
      <c r="Z63" s="25">
        <f>SUMIFS('Jan-Nov'!D61:D4716, 'Jan-Nov'!E61:E4716, "SIP", 'Jan-Nov'!J61:J4716, 'co. wise details'!O63, 'Jan-Nov'!B61:B4716, "&gt;30-06-2023", 'Jan-Nov'!B61:B4716, "&lt;01-10-2023")</f>
        <v>0</v>
      </c>
      <c r="AA63" s="25">
        <f>SUMIFS('Jan-Nov'!D60:D4715,'Jan-Nov'!E60:E4715,"lumpsum",'Jan-Nov'!J60:J4715,'co. wise details'!O63,'Jan-Nov'!B60:B4715,"&gt;30-09-2023",'Jan-Nov'!B60:B4715,"&lt;31-12-2023")</f>
        <v>0</v>
      </c>
      <c r="AB63" s="25">
        <f>SUMIFS('Jan-Nov'!D61:D4716, 'Jan-Nov'!E61:E4716, "SIP", 'Jan-Nov'!J61:J4716, 'co. wise details'!O63, 'Jan-Nov'!B61:B4716, "&gt;30-09-2023", 'Jan-Nov'!B61:B4716, "&lt;31-12-2023")</f>
        <v>0</v>
      </c>
    </row>
    <row r="64" spans="2:28" x14ac:dyDescent="0.3">
      <c r="B64" t="s">
        <v>57</v>
      </c>
      <c r="H64" t="str">
        <v>Mirae Asset Mid-Cap Fund.</v>
      </c>
      <c r="O64" s="25" t="str">
        <v>Mirae asset mid-cap fund.</v>
      </c>
      <c r="P64" s="25">
        <f t="shared" si="0"/>
        <v>31</v>
      </c>
      <c r="Q64" s="25">
        <f>COUNTIFS('Jan-Nov'!E:E,"SIP",'Jan-Nov'!J:J,'co. wise details'!O64)</f>
        <v>29</v>
      </c>
      <c r="R64" s="25">
        <f>COUNTIFS('Jan-Nov'!E:E,"lumpsum",'Jan-Nov'!J:J,'co. wise details'!O64)</f>
        <v>2</v>
      </c>
      <c r="S64" s="25">
        <f>SUMIFS('Jan-Nov'!D61:D4716,'Jan-Nov'!E61:E4716,"lumpsum",'Jan-Nov'!J61:J4716,'co. wise details'!O64)</f>
        <v>20000</v>
      </c>
      <c r="T64" s="25">
        <f>SUMIFS('Jan-Nov'!D61:D4716,'Jan-Nov'!E61:E4716,"sip",'Jan-Nov'!J61:J4716,'co. wise details'!O64)</f>
        <v>135000</v>
      </c>
      <c r="U64" s="25">
        <f>SUMIFS('Jan-Nov'!D61:D4716,'Jan-Nov'!E61:E4716,"lumpsum",'Jan-Nov'!J61:J4716,'co. wise details'!O64,'Jan-Nov'!B62:B4717,"&gt;01-01-2023",'Jan-Nov'!B62:B4717,"&lt;01-04-2023")</f>
        <v>15000</v>
      </c>
      <c r="V64" s="25">
        <f>SUMIFS('Jan-Nov'!D61:D4716,'Jan-Nov'!E61:E4716,"SIP",'Jan-Nov'!J61:J4716,'co. wise details'!O64,'Jan-Nov'!B62:B4717,"&gt;01-01-2023",'Jan-Nov'!B62:B4717,"&lt;01-04-2023")</f>
        <v>92000</v>
      </c>
      <c r="W64" s="25">
        <f>SUMIFS('Jan-Nov'!D61:D4716,'Jan-Nov'!E61:E4716,"lumpsum",'Jan-Nov'!J61:J4716,'co. wise details'!O64,'Jan-Nov'!B61:B4716,"&gt;31-03-2023",'Jan-Nov'!B61:B4716,"&lt;01-07-2023")</f>
        <v>0</v>
      </c>
      <c r="X64" s="25">
        <f>SUMIFS('Jan-Nov'!D60:D4716,'Jan-Nov'!E60:E4716,"SIP",'Jan-Nov'!J60:J4716,'co. wise details'!O64,'Jan-Nov'!B60:B4716,"&gt;31-03-2023",'Jan-Nov'!D60:D4716,"&lt;01-07-2023")</f>
        <v>43000</v>
      </c>
      <c r="Y64" s="25">
        <f>SUMIFS('Jan-Nov'!D61:D4716,'Jan-Nov'!E61:E4716,"lumpsum",'Jan-Nov'!J61:J4716,'co. wise details'!O64,'Jan-Nov'!B62:B4717,"&gt;30-06-2023",'Jan-Nov'!B62:B4717,"&lt;30-10-2023")</f>
        <v>0</v>
      </c>
      <c r="Z64" s="25">
        <f>SUMIFS('Jan-Nov'!D62:D4717, 'Jan-Nov'!E62:E4717, "SIP", 'Jan-Nov'!J62:J4717, 'co. wise details'!O64, 'Jan-Nov'!B62:B4717, "&gt;30-06-2023", 'Jan-Nov'!B62:B4717, "&lt;01-10-2023")</f>
        <v>3000</v>
      </c>
      <c r="AA64" s="25">
        <f>SUMIFS('Jan-Nov'!D61:D4716,'Jan-Nov'!E61:E4716,"lumpsum",'Jan-Nov'!J61:J4716,'co. wise details'!O64,'Jan-Nov'!B61:B4716,"&gt;30-09-2023",'Jan-Nov'!B61:B4716,"&lt;31-12-2023")</f>
        <v>5000</v>
      </c>
      <c r="AB64" s="25">
        <f>SUMIFS('Jan-Nov'!D62:D4717, 'Jan-Nov'!E62:E4717, "SIP", 'Jan-Nov'!J62:J4717, 'co. wise details'!O64, 'Jan-Nov'!B62:B4717, "&gt;30-09-2023", 'Jan-Nov'!B62:B4717, "&lt;31-12-2023")</f>
        <v>0</v>
      </c>
    </row>
    <row r="65" spans="2:28" x14ac:dyDescent="0.3">
      <c r="B65" t="s">
        <v>270</v>
      </c>
      <c r="H65" t="str">
        <v>HDFC Focued 30 fund</v>
      </c>
      <c r="O65" s="25" t="str">
        <v>Hdfc focued 30 fund</v>
      </c>
      <c r="P65" s="25">
        <f t="shared" si="0"/>
        <v>1</v>
      </c>
      <c r="Q65" s="25">
        <f>COUNTIFS('Jan-Nov'!E:E,"SIP",'Jan-Nov'!J:J,'co. wise details'!O65)</f>
        <v>1</v>
      </c>
      <c r="R65" s="25">
        <f>COUNTIFS('Jan-Nov'!E:E,"lumpsum",'Jan-Nov'!J:J,'co. wise details'!O65)</f>
        <v>0</v>
      </c>
      <c r="S65" s="25">
        <f>SUMIFS('Jan-Nov'!D62:D4717,'Jan-Nov'!E62:E4717,"lumpsum",'Jan-Nov'!J62:J4717,'co. wise details'!O65)</f>
        <v>0</v>
      </c>
      <c r="T65" s="25">
        <f>SUMIFS('Jan-Nov'!D62:D4717,'Jan-Nov'!E62:E4717,"sip",'Jan-Nov'!J62:J4717,'co. wise details'!O65)</f>
        <v>10000</v>
      </c>
      <c r="U65" s="25">
        <f>SUMIFS('Jan-Nov'!D62:D4717,'Jan-Nov'!E62:E4717,"lumpsum",'Jan-Nov'!J62:J4717,'co. wise details'!O65,'Jan-Nov'!B63:B4718,"&gt;01-01-2023",'Jan-Nov'!B63:B4718,"&lt;01-04-2023")</f>
        <v>0</v>
      </c>
      <c r="V65" s="25">
        <f>SUMIFS('Jan-Nov'!D62:D4717,'Jan-Nov'!E62:E4717,"SIP",'Jan-Nov'!J62:J4717,'co. wise details'!O65,'Jan-Nov'!B63:B4718,"&gt;01-01-2023",'Jan-Nov'!B63:B4718,"&lt;01-04-2023")</f>
        <v>10000</v>
      </c>
      <c r="W65" s="25">
        <f>SUMIFS('Jan-Nov'!D62:D4717,'Jan-Nov'!E62:E4717,"lumpsum",'Jan-Nov'!J62:J4717,'co. wise details'!O65,'Jan-Nov'!B62:B4717,"&gt;31-03-2023",'Jan-Nov'!B62:B4717,"&lt;01-07-2023")</f>
        <v>0</v>
      </c>
      <c r="X65" s="25">
        <f>SUMIFS('Jan-Nov'!D61:D4717,'Jan-Nov'!E61:E4717,"SIP",'Jan-Nov'!J61:J4717,'co. wise details'!O65,'Jan-Nov'!B61:B4717,"&gt;31-03-2023",'Jan-Nov'!D61:D4717,"&lt;01-07-2023")</f>
        <v>0</v>
      </c>
      <c r="Y65" s="25">
        <f>SUMIFS('Jan-Nov'!D62:D4717,'Jan-Nov'!E62:E4717,"lumpsum",'Jan-Nov'!J62:J4717,'co. wise details'!O65,'Jan-Nov'!B63:B4718,"&gt;30-06-2023",'Jan-Nov'!B63:B4718,"&lt;30-10-2023")</f>
        <v>0</v>
      </c>
      <c r="Z65" s="25">
        <f>SUMIFS('Jan-Nov'!D63:D4718, 'Jan-Nov'!E63:E4718, "SIP", 'Jan-Nov'!J63:J4718, 'co. wise details'!O65, 'Jan-Nov'!B63:B4718, "&gt;30-06-2023", 'Jan-Nov'!B63:B4718, "&lt;01-10-2023")</f>
        <v>0</v>
      </c>
      <c r="AA65" s="25">
        <f>SUMIFS('Jan-Nov'!D62:D4717,'Jan-Nov'!E62:E4717,"lumpsum",'Jan-Nov'!J62:J4717,'co. wise details'!O65,'Jan-Nov'!B62:B4717,"&gt;30-09-2023",'Jan-Nov'!B62:B4717,"&lt;31-12-2023")</f>
        <v>0</v>
      </c>
      <c r="AB65" s="25">
        <f>SUMIFS('Jan-Nov'!D63:D4718, 'Jan-Nov'!E63:E4718, "SIP", 'Jan-Nov'!J63:J4718, 'co. wise details'!O65, 'Jan-Nov'!B63:B4718, "&gt;30-09-2023", 'Jan-Nov'!B63:B4718, "&lt;31-12-2023")</f>
        <v>0</v>
      </c>
    </row>
    <row r="66" spans="2:28" x14ac:dyDescent="0.3">
      <c r="B66" t="s">
        <v>22</v>
      </c>
      <c r="H66" t="str">
        <v>BOI small cap fund</v>
      </c>
      <c r="O66" s="25" t="str">
        <v>Boi small cap fund</v>
      </c>
      <c r="P66" s="25">
        <f t="shared" si="0"/>
        <v>2</v>
      </c>
      <c r="Q66" s="25">
        <f>COUNTIFS('Jan-Nov'!E:E,"SIP",'Jan-Nov'!J:J,'co. wise details'!O66)</f>
        <v>2</v>
      </c>
      <c r="R66" s="25">
        <f>COUNTIFS('Jan-Nov'!E:E,"lumpsum",'Jan-Nov'!J:J,'co. wise details'!O66)</f>
        <v>0</v>
      </c>
      <c r="S66" s="25">
        <f>SUMIFS('Jan-Nov'!D63:D4718,'Jan-Nov'!E63:E4718,"lumpsum",'Jan-Nov'!J63:J4718,'co. wise details'!O66)</f>
        <v>0</v>
      </c>
      <c r="T66" s="25">
        <f>SUMIFS('Jan-Nov'!D63:D4718,'Jan-Nov'!E63:E4718,"sip",'Jan-Nov'!J63:J4718,'co. wise details'!O66)</f>
        <v>7000</v>
      </c>
      <c r="U66" s="25">
        <f>SUMIFS('Jan-Nov'!D63:D4718,'Jan-Nov'!E63:E4718,"lumpsum",'Jan-Nov'!J63:J4718,'co. wise details'!O66,'Jan-Nov'!B64:B4719,"&gt;01-01-2023",'Jan-Nov'!B64:B4719,"&lt;01-04-2023")</f>
        <v>0</v>
      </c>
      <c r="V66" s="25">
        <f>SUMIFS('Jan-Nov'!D63:D4718,'Jan-Nov'!E63:E4718,"SIP",'Jan-Nov'!J63:J4718,'co. wise details'!O66,'Jan-Nov'!B64:B4719,"&gt;01-01-2023",'Jan-Nov'!B64:B4719,"&lt;01-04-2023")</f>
        <v>7000</v>
      </c>
      <c r="W66" s="25">
        <f>SUMIFS('Jan-Nov'!D63:D4718,'Jan-Nov'!E63:E4718,"lumpsum",'Jan-Nov'!J63:J4718,'co. wise details'!O66,'Jan-Nov'!B63:B4718,"&gt;31-03-2023",'Jan-Nov'!B63:B4718,"&lt;01-07-2023")</f>
        <v>0</v>
      </c>
      <c r="X66" s="25">
        <f>SUMIFS('Jan-Nov'!D62:D4718,'Jan-Nov'!E62:E4718,"SIP",'Jan-Nov'!J62:J4718,'co. wise details'!O66,'Jan-Nov'!B62:B4718,"&gt;31-03-2023",'Jan-Nov'!D62:D4718,"&lt;01-07-2023")</f>
        <v>0</v>
      </c>
      <c r="Y66" s="25">
        <f>SUMIFS('Jan-Nov'!D63:D4718,'Jan-Nov'!E63:E4718,"lumpsum",'Jan-Nov'!J63:J4718,'co. wise details'!O66,'Jan-Nov'!B64:B4719,"&gt;30-06-2023",'Jan-Nov'!B64:B4719,"&lt;30-10-2023")</f>
        <v>0</v>
      </c>
      <c r="Z66" s="25">
        <f>SUMIFS('Jan-Nov'!D64:D4719, 'Jan-Nov'!E64:E4719, "SIP", 'Jan-Nov'!J64:J4719, 'co. wise details'!O66, 'Jan-Nov'!B64:B4719, "&gt;30-06-2023", 'Jan-Nov'!B64:B4719, "&lt;01-10-2023")</f>
        <v>0</v>
      </c>
      <c r="AA66" s="25">
        <f>SUMIFS('Jan-Nov'!D63:D4718,'Jan-Nov'!E63:E4718,"lumpsum",'Jan-Nov'!J63:J4718,'co. wise details'!O66,'Jan-Nov'!B63:B4718,"&gt;30-09-2023",'Jan-Nov'!B63:B4718,"&lt;31-12-2023")</f>
        <v>0</v>
      </c>
      <c r="AB66" s="25">
        <f>SUMIFS('Jan-Nov'!D64:D4719, 'Jan-Nov'!E64:E4719, "SIP", 'Jan-Nov'!J64:J4719, 'co. wise details'!O66, 'Jan-Nov'!B64:B4719, "&gt;30-09-2023", 'Jan-Nov'!B64:B4719, "&lt;31-12-2023")</f>
        <v>0</v>
      </c>
    </row>
    <row r="67" spans="2:28" x14ac:dyDescent="0.3">
      <c r="B67" t="s">
        <v>22</v>
      </c>
      <c r="H67" t="str">
        <v>icici pru equity &amp; debt fund</v>
      </c>
      <c r="O67" s="25" t="str">
        <v>Icici pru equity &amp; debt fund</v>
      </c>
      <c r="P67" s="25">
        <f t="shared" si="0"/>
        <v>3</v>
      </c>
      <c r="Q67" s="25">
        <f>COUNTIFS('Jan-Nov'!E:E,"SIP",'Jan-Nov'!J:J,'co. wise details'!O67)</f>
        <v>2</v>
      </c>
      <c r="R67" s="25">
        <f>COUNTIFS('Jan-Nov'!E:E,"lumpsum",'Jan-Nov'!J:J,'co. wise details'!O67)</f>
        <v>1</v>
      </c>
      <c r="S67" s="25">
        <f>SUMIFS('Jan-Nov'!D64:D4719,'Jan-Nov'!E64:E4719,"lumpsum",'Jan-Nov'!J64:J4719,'co. wise details'!O67)</f>
        <v>35000</v>
      </c>
      <c r="T67" s="25">
        <f>SUMIFS('Jan-Nov'!D64:D4719,'Jan-Nov'!E64:E4719,"sip",'Jan-Nov'!J64:J4719,'co. wise details'!O67)</f>
        <v>7000</v>
      </c>
      <c r="U67" s="25">
        <f>SUMIFS('Jan-Nov'!D64:D4719,'Jan-Nov'!E64:E4719,"lumpsum",'Jan-Nov'!J64:J4719,'co. wise details'!O67,'Jan-Nov'!B65:B4720,"&gt;01-01-2023",'Jan-Nov'!B65:B4720,"&lt;01-04-2023")</f>
        <v>0</v>
      </c>
      <c r="V67" s="25">
        <f>SUMIFS('Jan-Nov'!D64:D4719,'Jan-Nov'!E64:E4719,"SIP",'Jan-Nov'!J64:J4719,'co. wise details'!O67,'Jan-Nov'!B65:B4720,"&gt;01-01-2023",'Jan-Nov'!B65:B4720,"&lt;01-04-2023")</f>
        <v>5000</v>
      </c>
      <c r="W67" s="25">
        <f>SUMIFS('Jan-Nov'!D64:D4719,'Jan-Nov'!E64:E4719,"lumpsum",'Jan-Nov'!J64:J4719,'co. wise details'!O67,'Jan-Nov'!B64:B4719,"&gt;31-03-2023",'Jan-Nov'!B64:B4719,"&lt;01-07-2023")</f>
        <v>0</v>
      </c>
      <c r="X67" s="25">
        <f>SUMIFS('Jan-Nov'!D63:D4719,'Jan-Nov'!E63:E4719,"SIP",'Jan-Nov'!J63:J4719,'co. wise details'!O67,'Jan-Nov'!B63:B4719,"&gt;31-03-2023",'Jan-Nov'!D63:D4719,"&lt;01-07-2023")</f>
        <v>2000</v>
      </c>
      <c r="Y67" s="25">
        <f>SUMIFS('Jan-Nov'!D64:D4719,'Jan-Nov'!E64:E4719,"lumpsum",'Jan-Nov'!J64:J4719,'co. wise details'!O67,'Jan-Nov'!B65:B4720,"&gt;30-06-2023",'Jan-Nov'!B65:B4720,"&lt;30-10-2023")</f>
        <v>0</v>
      </c>
      <c r="Z67" s="25">
        <f>SUMIFS('Jan-Nov'!D65:D4720, 'Jan-Nov'!E65:E4720, "SIP", 'Jan-Nov'!J65:J4720, 'co. wise details'!O67, 'Jan-Nov'!B65:B4720, "&gt;30-06-2023", 'Jan-Nov'!B65:B4720, "&lt;01-10-2023")</f>
        <v>0</v>
      </c>
      <c r="AA67" s="25">
        <f>SUMIFS('Jan-Nov'!D64:D4719,'Jan-Nov'!E64:E4719,"lumpsum",'Jan-Nov'!J64:J4719,'co. wise details'!O67,'Jan-Nov'!B64:B4719,"&gt;30-09-2023",'Jan-Nov'!B64:B4719,"&lt;31-12-2023")</f>
        <v>35000</v>
      </c>
      <c r="AB67" s="25">
        <f>SUMIFS('Jan-Nov'!D65:D4720, 'Jan-Nov'!E65:E4720, "SIP", 'Jan-Nov'!J65:J4720, 'co. wise details'!O67, 'Jan-Nov'!B65:B4720, "&gt;30-09-2023", 'Jan-Nov'!B65:B4720, "&lt;31-12-2023")</f>
        <v>0</v>
      </c>
    </row>
    <row r="68" spans="2:28" x14ac:dyDescent="0.3">
      <c r="B68" t="s">
        <v>1993</v>
      </c>
      <c r="H68" t="str">
        <v>mirae asset midcap fund</v>
      </c>
      <c r="O68" s="25" t="str">
        <v>Mirae asset midcap fund</v>
      </c>
      <c r="P68" s="25">
        <f t="shared" si="0"/>
        <v>34</v>
      </c>
      <c r="Q68" s="25">
        <f>COUNTIFS('Jan-Nov'!E:E,"SIP",'Jan-Nov'!J:J,'co. wise details'!O68)</f>
        <v>29</v>
      </c>
      <c r="R68" s="25">
        <f>COUNTIFS('Jan-Nov'!E:E,"lumpsum",'Jan-Nov'!J:J,'co. wise details'!O68)</f>
        <v>5</v>
      </c>
      <c r="S68" s="25">
        <f>SUMIFS('Jan-Nov'!D65:D4720,'Jan-Nov'!E65:E4720,"lumpsum",'Jan-Nov'!J65:J4720,'co. wise details'!O68)</f>
        <v>655000</v>
      </c>
      <c r="T68" s="25">
        <f>SUMIFS('Jan-Nov'!D65:D4720,'Jan-Nov'!E65:E4720,"sip",'Jan-Nov'!J65:J4720,'co. wise details'!O68)</f>
        <v>93500</v>
      </c>
      <c r="U68" s="25">
        <f>SUMIFS('Jan-Nov'!D65:D4720,'Jan-Nov'!E65:E4720,"lumpsum",'Jan-Nov'!J65:J4720,'co. wise details'!O68,'Jan-Nov'!B66:B4721,"&gt;01-01-2023",'Jan-Nov'!B66:B4721,"&lt;01-04-2023")</f>
        <v>55000</v>
      </c>
      <c r="V68" s="25">
        <f>SUMIFS('Jan-Nov'!D65:D4720,'Jan-Nov'!E65:E4720,"SIP",'Jan-Nov'!J65:J4720,'co. wise details'!O68,'Jan-Nov'!B66:B4721,"&gt;01-01-2023",'Jan-Nov'!B66:B4721,"&lt;01-04-2023")</f>
        <v>24000</v>
      </c>
      <c r="W68" s="25">
        <f>SUMIFS('Jan-Nov'!D65:D4720,'Jan-Nov'!E65:E4720,"lumpsum",'Jan-Nov'!J65:J4720,'co. wise details'!O68,'Jan-Nov'!B65:B4720,"&gt;31-03-2023",'Jan-Nov'!B65:B4720,"&lt;01-07-2023")</f>
        <v>600000</v>
      </c>
      <c r="X68" s="25">
        <f>SUMIFS('Jan-Nov'!D64:D4720,'Jan-Nov'!E64:E4720,"SIP",'Jan-Nov'!J64:J4720,'co. wise details'!O68,'Jan-Nov'!B64:B4720,"&gt;31-03-2023",'Jan-Nov'!D64:D4720,"&lt;01-07-2023")</f>
        <v>69500</v>
      </c>
      <c r="Y68" s="25">
        <f>SUMIFS('Jan-Nov'!D65:D4720,'Jan-Nov'!E65:E4720,"lumpsum",'Jan-Nov'!J65:J4720,'co. wise details'!O68,'Jan-Nov'!B66:B4721,"&gt;30-06-2023",'Jan-Nov'!B66:B4721,"&lt;30-10-2023")</f>
        <v>0</v>
      </c>
      <c r="Z68" s="25">
        <f>SUMIFS('Jan-Nov'!D66:D4721, 'Jan-Nov'!E66:E4721, "SIP", 'Jan-Nov'!J66:J4721, 'co. wise details'!O68, 'Jan-Nov'!B66:B4721, "&gt;30-06-2023", 'Jan-Nov'!B66:B4721, "&lt;01-10-2023")</f>
        <v>19000</v>
      </c>
      <c r="AA68" s="25">
        <f>SUMIFS('Jan-Nov'!D65:D4720,'Jan-Nov'!E65:E4720,"lumpsum",'Jan-Nov'!J65:J4720,'co. wise details'!O68,'Jan-Nov'!B65:B4720,"&gt;30-09-2023",'Jan-Nov'!B65:B4720,"&lt;31-12-2023")</f>
        <v>0</v>
      </c>
      <c r="AB68" s="25">
        <f>SUMIFS('Jan-Nov'!D66:D4721, 'Jan-Nov'!E66:E4721, "SIP", 'Jan-Nov'!J66:J4721, 'co. wise details'!O68, 'Jan-Nov'!B66:B4721, "&gt;30-09-2023", 'Jan-Nov'!B66:B4721, "&lt;31-12-2023")</f>
        <v>9000</v>
      </c>
    </row>
    <row r="69" spans="2:28" x14ac:dyDescent="0.3">
      <c r="B69" t="s">
        <v>22</v>
      </c>
      <c r="H69" t="str">
        <v>QUANT TAX SAVER FUND</v>
      </c>
      <c r="O69" s="25" t="str">
        <v>Quant tax saver fund</v>
      </c>
      <c r="P69" s="25">
        <f t="shared" ref="P69:P132" si="1">COUNTIF(B:B,O69)</f>
        <v>4</v>
      </c>
      <c r="Q69" s="25">
        <f>COUNTIFS('Jan-Nov'!E:E,"SIP",'Jan-Nov'!J:J,'co. wise details'!O69)</f>
        <v>4</v>
      </c>
      <c r="R69" s="25">
        <f>COUNTIFS('Jan-Nov'!E:E,"lumpsum",'Jan-Nov'!J:J,'co. wise details'!O69)</f>
        <v>0</v>
      </c>
      <c r="S69" s="25">
        <f>SUMIFS('Jan-Nov'!D66:D4721,'Jan-Nov'!E66:E4721,"lumpsum",'Jan-Nov'!J66:J4721,'co. wise details'!O69)</f>
        <v>0</v>
      </c>
      <c r="T69" s="25">
        <f>SUMIFS('Jan-Nov'!D66:D4721,'Jan-Nov'!E66:E4721,"sip",'Jan-Nov'!J66:J4721,'co. wise details'!O69)</f>
        <v>13500</v>
      </c>
      <c r="U69" s="25">
        <f>SUMIFS('Jan-Nov'!D66:D4721,'Jan-Nov'!E66:E4721,"lumpsum",'Jan-Nov'!J66:J4721,'co. wise details'!O69,'Jan-Nov'!B67:B4722,"&gt;01-01-2023",'Jan-Nov'!B67:B4722,"&lt;01-04-2023")</f>
        <v>0</v>
      </c>
      <c r="V69" s="25">
        <f>SUMIFS('Jan-Nov'!D66:D4721,'Jan-Nov'!E66:E4721,"SIP",'Jan-Nov'!J66:J4721,'co. wise details'!O69,'Jan-Nov'!B67:B4722,"&gt;01-01-2023",'Jan-Nov'!B67:B4722,"&lt;01-04-2023")</f>
        <v>6000</v>
      </c>
      <c r="W69" s="25">
        <f>SUMIFS('Jan-Nov'!D66:D4721,'Jan-Nov'!E66:E4721,"lumpsum",'Jan-Nov'!J66:J4721,'co. wise details'!O69,'Jan-Nov'!B66:B4721,"&gt;31-03-2023",'Jan-Nov'!B66:B4721,"&lt;01-07-2023")</f>
        <v>0</v>
      </c>
      <c r="X69" s="25">
        <f>SUMIFS('Jan-Nov'!D65:D4721,'Jan-Nov'!E65:E4721,"SIP",'Jan-Nov'!J65:J4721,'co. wise details'!O69,'Jan-Nov'!B65:B4721,"&gt;31-03-2023",'Jan-Nov'!D65:D4721,"&lt;01-07-2023")</f>
        <v>7500</v>
      </c>
      <c r="Y69" s="25">
        <f>SUMIFS('Jan-Nov'!D66:D4721,'Jan-Nov'!E66:E4721,"lumpsum",'Jan-Nov'!J66:J4721,'co. wise details'!O69,'Jan-Nov'!B67:B4722,"&gt;30-06-2023",'Jan-Nov'!B67:B4722,"&lt;30-10-2023")</f>
        <v>0</v>
      </c>
      <c r="Z69" s="25">
        <f>SUMIFS('Jan-Nov'!D67:D4722, 'Jan-Nov'!E67:E4722, "SIP", 'Jan-Nov'!J67:J4722, 'co. wise details'!O69, 'Jan-Nov'!B67:B4722, "&gt;30-06-2023", 'Jan-Nov'!B67:B4722, "&lt;01-10-2023")</f>
        <v>7500</v>
      </c>
      <c r="AA69" s="25">
        <f>SUMIFS('Jan-Nov'!D66:D4721,'Jan-Nov'!E66:E4721,"lumpsum",'Jan-Nov'!J66:J4721,'co. wise details'!O69,'Jan-Nov'!B66:B4721,"&gt;30-09-2023",'Jan-Nov'!B66:B4721,"&lt;31-12-2023")</f>
        <v>0</v>
      </c>
      <c r="AB69" s="25">
        <f>SUMIFS('Jan-Nov'!D67:D4722, 'Jan-Nov'!E67:E4722, "SIP", 'Jan-Nov'!J67:J4722, 'co. wise details'!O69, 'Jan-Nov'!B67:B4722, "&gt;30-09-2023", 'Jan-Nov'!B67:B4722, "&lt;31-12-2023")</f>
        <v>0</v>
      </c>
    </row>
    <row r="70" spans="2:28" x14ac:dyDescent="0.3">
      <c r="B70" t="s">
        <v>2142</v>
      </c>
      <c r="H70" t="str">
        <v>Canara Robeco Small Cap</v>
      </c>
      <c r="O70" s="25" t="str">
        <v>Canara robeco small cap</v>
      </c>
      <c r="P70" s="25">
        <f t="shared" si="1"/>
        <v>4</v>
      </c>
      <c r="Q70" s="25">
        <f>COUNTIFS('Jan-Nov'!E:E,"SIP",'Jan-Nov'!J:J,'co. wise details'!O70)</f>
        <v>4</v>
      </c>
      <c r="R70" s="25">
        <f>COUNTIFS('Jan-Nov'!E:E,"lumpsum",'Jan-Nov'!J:J,'co. wise details'!O70)</f>
        <v>0</v>
      </c>
      <c r="S70" s="25">
        <f>SUMIFS('Jan-Nov'!D67:D4722,'Jan-Nov'!E67:E4722,"lumpsum",'Jan-Nov'!J67:J4722,'co. wise details'!O70)</f>
        <v>0</v>
      </c>
      <c r="T70" s="25">
        <f>SUMIFS('Jan-Nov'!D67:D4722,'Jan-Nov'!E67:E4722,"sip",'Jan-Nov'!J67:J4722,'co. wise details'!O70)</f>
        <v>12000</v>
      </c>
      <c r="U70" s="25">
        <f>SUMIFS('Jan-Nov'!D67:D4722,'Jan-Nov'!E67:E4722,"lumpsum",'Jan-Nov'!J67:J4722,'co. wise details'!O70,'Jan-Nov'!B68:B4723,"&gt;01-01-2023",'Jan-Nov'!B68:B4723,"&lt;01-04-2023")</f>
        <v>0</v>
      </c>
      <c r="V70" s="25">
        <f>SUMIFS('Jan-Nov'!D67:D4722,'Jan-Nov'!E67:E4722,"SIP",'Jan-Nov'!J67:J4722,'co. wise details'!O70,'Jan-Nov'!B68:B4723,"&gt;01-01-2023",'Jan-Nov'!B68:B4723,"&lt;01-04-2023")</f>
        <v>11000</v>
      </c>
      <c r="W70" s="25">
        <f>SUMIFS('Jan-Nov'!D67:D4722,'Jan-Nov'!E67:E4722,"lumpsum",'Jan-Nov'!J67:J4722,'co. wise details'!O70,'Jan-Nov'!B67:B4722,"&gt;31-03-2023",'Jan-Nov'!B67:B4722,"&lt;01-07-2023")</f>
        <v>0</v>
      </c>
      <c r="X70" s="25">
        <f>SUMIFS('Jan-Nov'!D66:D4722,'Jan-Nov'!E66:E4722,"SIP",'Jan-Nov'!J66:J4722,'co. wise details'!O70,'Jan-Nov'!B66:B4722,"&gt;31-03-2023",'Jan-Nov'!D66:D4722,"&lt;01-07-2023")</f>
        <v>1000</v>
      </c>
      <c r="Y70" s="25">
        <f>SUMIFS('Jan-Nov'!D67:D4722,'Jan-Nov'!E67:E4722,"lumpsum",'Jan-Nov'!J67:J4722,'co. wise details'!O70,'Jan-Nov'!B68:B4723,"&gt;30-06-2023",'Jan-Nov'!B68:B4723,"&lt;30-10-2023")</f>
        <v>0</v>
      </c>
      <c r="Z70" s="25">
        <f>SUMIFS('Jan-Nov'!D68:D4723, 'Jan-Nov'!E68:E4723, "SIP", 'Jan-Nov'!J68:J4723, 'co. wise details'!O70, 'Jan-Nov'!B68:B4723, "&gt;30-06-2023", 'Jan-Nov'!B68:B4723, "&lt;01-10-2023")</f>
        <v>0</v>
      </c>
      <c r="AA70" s="25">
        <f>SUMIFS('Jan-Nov'!D67:D4722,'Jan-Nov'!E67:E4722,"lumpsum",'Jan-Nov'!J67:J4722,'co. wise details'!O70,'Jan-Nov'!B67:B4722,"&gt;30-09-2023",'Jan-Nov'!B67:B4722,"&lt;31-12-2023")</f>
        <v>0</v>
      </c>
      <c r="AB70" s="25">
        <f>SUMIFS('Jan-Nov'!D68:D4723, 'Jan-Nov'!E68:E4723, "SIP", 'Jan-Nov'!J68:J4723, 'co. wise details'!O70, 'Jan-Nov'!B68:B4723, "&gt;30-09-2023", 'Jan-Nov'!B68:B4723, "&lt;31-12-2023")</f>
        <v>0</v>
      </c>
    </row>
    <row r="71" spans="2:28" x14ac:dyDescent="0.3">
      <c r="B71" t="s">
        <v>2148</v>
      </c>
      <c r="H71" t="str">
        <v>canara focused equity fund</v>
      </c>
      <c r="O71" s="25" t="str">
        <v>Canara focused equity fund</v>
      </c>
      <c r="P71" s="25">
        <f t="shared" si="1"/>
        <v>1</v>
      </c>
      <c r="Q71" s="25">
        <f>COUNTIFS('Jan-Nov'!E:E,"SIP",'Jan-Nov'!J:J,'co. wise details'!O71)</f>
        <v>1</v>
      </c>
      <c r="R71" s="25">
        <f>COUNTIFS('Jan-Nov'!E:E,"lumpsum",'Jan-Nov'!J:J,'co. wise details'!O71)</f>
        <v>0</v>
      </c>
      <c r="S71" s="25">
        <f>SUMIFS('Jan-Nov'!D68:D4723,'Jan-Nov'!E68:E4723,"lumpsum",'Jan-Nov'!J68:J4723,'co. wise details'!O71)</f>
        <v>0</v>
      </c>
      <c r="T71" s="25">
        <f>SUMIFS('Jan-Nov'!D68:D4723,'Jan-Nov'!E68:E4723,"sip",'Jan-Nov'!J68:J4723,'co. wise details'!O71)</f>
        <v>2500</v>
      </c>
      <c r="U71" s="25">
        <f>SUMIFS('Jan-Nov'!D68:D4723,'Jan-Nov'!E68:E4723,"lumpsum",'Jan-Nov'!J68:J4723,'co. wise details'!O71,'Jan-Nov'!B69:B4724,"&gt;01-01-2023",'Jan-Nov'!B69:B4724,"&lt;01-04-2023")</f>
        <v>0</v>
      </c>
      <c r="V71" s="25">
        <f>SUMIFS('Jan-Nov'!D68:D4723,'Jan-Nov'!E68:E4723,"SIP",'Jan-Nov'!J68:J4723,'co. wise details'!O71,'Jan-Nov'!B69:B4724,"&gt;01-01-2023",'Jan-Nov'!B69:B4724,"&lt;01-04-2023")</f>
        <v>2500</v>
      </c>
      <c r="W71" s="25">
        <f>SUMIFS('Jan-Nov'!D68:D4723,'Jan-Nov'!E68:E4723,"lumpsum",'Jan-Nov'!J68:J4723,'co. wise details'!O71,'Jan-Nov'!B68:B4723,"&gt;31-03-2023",'Jan-Nov'!B68:B4723,"&lt;01-07-2023")</f>
        <v>0</v>
      </c>
      <c r="X71" s="25">
        <f>SUMIFS('Jan-Nov'!D67:D4723,'Jan-Nov'!E67:E4723,"SIP",'Jan-Nov'!J67:J4723,'co. wise details'!O71,'Jan-Nov'!B67:B4723,"&gt;31-03-2023",'Jan-Nov'!D67:D4723,"&lt;01-07-2023")</f>
        <v>0</v>
      </c>
      <c r="Y71" s="25">
        <f>SUMIFS('Jan-Nov'!D68:D4723,'Jan-Nov'!E68:E4723,"lumpsum",'Jan-Nov'!J68:J4723,'co. wise details'!O71,'Jan-Nov'!B69:B4724,"&gt;30-06-2023",'Jan-Nov'!B69:B4724,"&lt;30-10-2023")</f>
        <v>0</v>
      </c>
      <c r="Z71" s="25">
        <f>SUMIFS('Jan-Nov'!D69:D4724, 'Jan-Nov'!E69:E4724, "SIP", 'Jan-Nov'!J69:J4724, 'co. wise details'!O71, 'Jan-Nov'!B69:B4724, "&gt;30-06-2023", 'Jan-Nov'!B69:B4724, "&lt;01-10-2023")</f>
        <v>0</v>
      </c>
      <c r="AA71" s="25">
        <f>SUMIFS('Jan-Nov'!D68:D4723,'Jan-Nov'!E68:E4723,"lumpsum",'Jan-Nov'!J68:J4723,'co. wise details'!O71,'Jan-Nov'!B68:B4723,"&gt;30-09-2023",'Jan-Nov'!B68:B4723,"&lt;31-12-2023")</f>
        <v>0</v>
      </c>
      <c r="AB71" s="25">
        <f>SUMIFS('Jan-Nov'!D69:D4724, 'Jan-Nov'!E69:E4724, "SIP", 'Jan-Nov'!J69:J4724, 'co. wise details'!O71, 'Jan-Nov'!B69:B4724, "&gt;30-09-2023", 'Jan-Nov'!B69:B4724, "&lt;31-12-2023")</f>
        <v>0</v>
      </c>
    </row>
    <row r="72" spans="2:28" x14ac:dyDescent="0.3">
      <c r="B72" t="s">
        <v>585</v>
      </c>
      <c r="H72" t="str">
        <v>HDFC Hybrid Equity Fund</v>
      </c>
      <c r="O72" s="25" t="str">
        <v>Hdfc hybrid equity fund</v>
      </c>
      <c r="P72" s="25">
        <f t="shared" si="1"/>
        <v>4</v>
      </c>
      <c r="Q72" s="25">
        <f>COUNTIFS('Jan-Nov'!E:E,"SIP",'Jan-Nov'!J:J,'co. wise details'!O72)</f>
        <v>4</v>
      </c>
      <c r="R72" s="25">
        <f>COUNTIFS('Jan-Nov'!E:E,"lumpsum",'Jan-Nov'!J:J,'co. wise details'!O72)</f>
        <v>0</v>
      </c>
      <c r="S72" s="25">
        <f>SUMIFS('Jan-Nov'!D69:D4724,'Jan-Nov'!E69:E4724,"lumpsum",'Jan-Nov'!J69:J4724,'co. wise details'!O72)</f>
        <v>0</v>
      </c>
      <c r="T72" s="25">
        <f>SUMIFS('Jan-Nov'!D69:D4724,'Jan-Nov'!E69:E4724,"sip",'Jan-Nov'!J69:J4724,'co. wise details'!O72)</f>
        <v>14000</v>
      </c>
      <c r="U72" s="25">
        <f>SUMIFS('Jan-Nov'!D69:D4724,'Jan-Nov'!E69:E4724,"lumpsum",'Jan-Nov'!J69:J4724,'co. wise details'!O72,'Jan-Nov'!B70:B4725,"&gt;01-01-2023",'Jan-Nov'!B70:B4725,"&lt;01-04-2023")</f>
        <v>0</v>
      </c>
      <c r="V72" s="25">
        <f>SUMIFS('Jan-Nov'!D69:D4724,'Jan-Nov'!E69:E4724,"SIP",'Jan-Nov'!J69:J4724,'co. wise details'!O72,'Jan-Nov'!B70:B4725,"&gt;01-01-2023",'Jan-Nov'!B70:B4725,"&lt;01-04-2023")</f>
        <v>7000</v>
      </c>
      <c r="W72" s="25">
        <f>SUMIFS('Jan-Nov'!D69:D4724,'Jan-Nov'!E69:E4724,"lumpsum",'Jan-Nov'!J69:J4724,'co. wise details'!O72,'Jan-Nov'!B69:B4724,"&gt;31-03-2023",'Jan-Nov'!B69:B4724,"&lt;01-07-2023")</f>
        <v>0</v>
      </c>
      <c r="X72" s="25">
        <f>SUMIFS('Jan-Nov'!D68:D4724,'Jan-Nov'!E68:E4724,"SIP",'Jan-Nov'!J68:J4724,'co. wise details'!O72,'Jan-Nov'!B68:B4724,"&gt;31-03-2023",'Jan-Nov'!D68:D4724,"&lt;01-07-2023")</f>
        <v>7000</v>
      </c>
      <c r="Y72" s="25">
        <f>SUMIFS('Jan-Nov'!D69:D4724,'Jan-Nov'!E69:E4724,"lumpsum",'Jan-Nov'!J69:J4724,'co. wise details'!O72,'Jan-Nov'!B70:B4725,"&gt;30-06-2023",'Jan-Nov'!B70:B4725,"&lt;30-10-2023")</f>
        <v>0</v>
      </c>
      <c r="Z72" s="25">
        <f>SUMIFS('Jan-Nov'!D70:D4725, 'Jan-Nov'!E70:E4725, "SIP", 'Jan-Nov'!J70:J4725, 'co. wise details'!O72, 'Jan-Nov'!B70:B4725, "&gt;30-06-2023", 'Jan-Nov'!B70:B4725, "&lt;01-10-2023")</f>
        <v>7000</v>
      </c>
      <c r="AA72" s="25">
        <f>SUMIFS('Jan-Nov'!D69:D4724,'Jan-Nov'!E69:E4724,"lumpsum",'Jan-Nov'!J69:J4724,'co. wise details'!O72,'Jan-Nov'!B69:B4724,"&gt;30-09-2023",'Jan-Nov'!B69:B4724,"&lt;31-12-2023")</f>
        <v>0</v>
      </c>
      <c r="AB72" s="25">
        <f>SUMIFS('Jan-Nov'!D70:D4725, 'Jan-Nov'!E70:E4725, "SIP", 'Jan-Nov'!J70:J4725, 'co. wise details'!O72, 'Jan-Nov'!B70:B4725, "&gt;30-09-2023", 'Jan-Nov'!B70:B4725, "&lt;31-12-2023")</f>
        <v>0</v>
      </c>
    </row>
    <row r="73" spans="2:28" x14ac:dyDescent="0.3">
      <c r="B73" t="s">
        <v>36</v>
      </c>
      <c r="H73" t="str">
        <v>Bank of India Flexi Cap fund</v>
      </c>
      <c r="O73" s="25" t="str">
        <v>Bank of india flexi cap fund</v>
      </c>
      <c r="P73" s="25">
        <f t="shared" si="1"/>
        <v>12</v>
      </c>
      <c r="Q73" s="25">
        <f>COUNTIFS('Jan-Nov'!E:E,"SIP",'Jan-Nov'!J:J,'co. wise details'!O73)</f>
        <v>10</v>
      </c>
      <c r="R73" s="25">
        <f>COUNTIFS('Jan-Nov'!E:E,"lumpsum",'Jan-Nov'!J:J,'co. wise details'!O73)</f>
        <v>2</v>
      </c>
      <c r="S73" s="25">
        <f>SUMIFS('Jan-Nov'!D70:D4725,'Jan-Nov'!E70:E4725,"lumpsum",'Jan-Nov'!J70:J4725,'co. wise details'!O73)</f>
        <v>25000</v>
      </c>
      <c r="T73" s="25">
        <f>SUMIFS('Jan-Nov'!D70:D4725,'Jan-Nov'!E70:E4725,"sip",'Jan-Nov'!J70:J4725,'co. wise details'!O73)</f>
        <v>42000</v>
      </c>
      <c r="U73" s="25">
        <f>SUMIFS('Jan-Nov'!D70:D4725,'Jan-Nov'!E70:E4725,"lumpsum",'Jan-Nov'!J70:J4725,'co. wise details'!O73,'Jan-Nov'!B71:B4726,"&gt;01-01-2023",'Jan-Nov'!B71:B4726,"&lt;01-04-2023")</f>
        <v>0</v>
      </c>
      <c r="V73" s="25">
        <f>SUMIFS('Jan-Nov'!D70:D4725,'Jan-Nov'!E70:E4725,"SIP",'Jan-Nov'!J70:J4725,'co. wise details'!O73,'Jan-Nov'!B71:B4726,"&gt;01-01-2023",'Jan-Nov'!B71:B4726,"&lt;01-04-2023")</f>
        <v>8000</v>
      </c>
      <c r="W73" s="25">
        <f>SUMIFS('Jan-Nov'!D70:D4725,'Jan-Nov'!E70:E4725,"lumpsum",'Jan-Nov'!J70:J4725,'co. wise details'!O73,'Jan-Nov'!B70:B4725,"&gt;31-03-2023",'Jan-Nov'!B70:B4725,"&lt;01-07-2023")</f>
        <v>10000</v>
      </c>
      <c r="X73" s="25">
        <f>SUMIFS('Jan-Nov'!D69:D4725,'Jan-Nov'!E69:E4725,"SIP",'Jan-Nov'!J69:J4725,'co. wise details'!O73,'Jan-Nov'!B69:B4725,"&gt;31-03-2023",'Jan-Nov'!D69:D4725,"&lt;01-07-2023")</f>
        <v>34000</v>
      </c>
      <c r="Y73" s="25">
        <f>SUMIFS('Jan-Nov'!D70:D4725,'Jan-Nov'!E70:E4725,"lumpsum",'Jan-Nov'!J70:J4725,'co. wise details'!O73,'Jan-Nov'!B71:B4726,"&gt;30-06-2023",'Jan-Nov'!B71:B4726,"&lt;30-10-2023")</f>
        <v>15000</v>
      </c>
      <c r="Z73" s="25">
        <f>SUMIFS('Jan-Nov'!D71:D4726, 'Jan-Nov'!E71:E4726, "SIP", 'Jan-Nov'!J71:J4726, 'co. wise details'!O73, 'Jan-Nov'!B71:B4726, "&gt;30-06-2023", 'Jan-Nov'!B71:B4726, "&lt;01-10-2023")</f>
        <v>12000</v>
      </c>
      <c r="AA73" s="25">
        <f>SUMIFS('Jan-Nov'!D70:D4725,'Jan-Nov'!E70:E4725,"lumpsum",'Jan-Nov'!J70:J4725,'co. wise details'!O73,'Jan-Nov'!B70:B4725,"&gt;30-09-2023",'Jan-Nov'!B70:B4725,"&lt;31-12-2023")</f>
        <v>0</v>
      </c>
      <c r="AB73" s="25">
        <f>SUMIFS('Jan-Nov'!D71:D4726, 'Jan-Nov'!E71:E4726, "SIP", 'Jan-Nov'!J71:J4726, 'co. wise details'!O73, 'Jan-Nov'!B71:B4726, "&gt;30-09-2023", 'Jan-Nov'!B71:B4726, "&lt;31-12-2023")</f>
        <v>17000</v>
      </c>
    </row>
    <row r="74" spans="2:28" x14ac:dyDescent="0.3">
      <c r="B74" t="s">
        <v>84</v>
      </c>
      <c r="H74" t="str">
        <v>Parag Parikh Flexi-cap Fund</v>
      </c>
      <c r="O74" s="25" t="str">
        <v>Parag parikh flexi-cap fund</v>
      </c>
      <c r="P74" s="25">
        <f t="shared" si="1"/>
        <v>52</v>
      </c>
      <c r="Q74" s="25">
        <f>COUNTIFS('Jan-Nov'!E:E,"SIP",'Jan-Nov'!J:J,'co. wise details'!O74)</f>
        <v>43</v>
      </c>
      <c r="R74" s="25">
        <f>COUNTIFS('Jan-Nov'!E:E,"lumpsum",'Jan-Nov'!J:J,'co. wise details'!O74)</f>
        <v>9</v>
      </c>
      <c r="S74" s="25">
        <f>SUMIFS('Jan-Nov'!D71:D4726,'Jan-Nov'!E71:E4726,"lumpsum",'Jan-Nov'!J71:J4726,'co. wise details'!O74)</f>
        <v>207000</v>
      </c>
      <c r="T74" s="25">
        <f>SUMIFS('Jan-Nov'!D71:D4726,'Jan-Nov'!E71:E4726,"sip",'Jan-Nov'!J71:J4726,'co. wise details'!O74)</f>
        <v>187000</v>
      </c>
      <c r="U74" s="25">
        <f>SUMIFS('Jan-Nov'!D71:D4726,'Jan-Nov'!E71:E4726,"lumpsum",'Jan-Nov'!J71:J4726,'co. wise details'!O74,'Jan-Nov'!B72:B4727,"&gt;01-01-2023",'Jan-Nov'!B72:B4727,"&lt;01-04-2023")</f>
        <v>0</v>
      </c>
      <c r="V74" s="25">
        <f>SUMIFS('Jan-Nov'!D71:D4726,'Jan-Nov'!E71:E4726,"SIP",'Jan-Nov'!J71:J4726,'co. wise details'!O74,'Jan-Nov'!B72:B4727,"&gt;01-01-2023",'Jan-Nov'!B72:B4727,"&lt;01-04-2023")</f>
        <v>43000</v>
      </c>
      <c r="W74" s="25">
        <f>SUMIFS('Jan-Nov'!D71:D4726,'Jan-Nov'!E71:E4726,"lumpsum",'Jan-Nov'!J71:J4726,'co. wise details'!O74,'Jan-Nov'!B71:B4726,"&gt;31-03-2023",'Jan-Nov'!B71:B4726,"&lt;01-07-2023")</f>
        <v>70000</v>
      </c>
      <c r="X74" s="25">
        <f>SUMIFS('Jan-Nov'!D70:D4726,'Jan-Nov'!E70:E4726,"SIP",'Jan-Nov'!J70:J4726,'co. wise details'!O74,'Jan-Nov'!B70:B4726,"&gt;31-03-2023",'Jan-Nov'!D70:D4726,"&lt;01-07-2023")</f>
        <v>144000</v>
      </c>
      <c r="Y74" s="25">
        <f>SUMIFS('Jan-Nov'!D71:D4726,'Jan-Nov'!E71:E4726,"lumpsum",'Jan-Nov'!J71:J4726,'co. wise details'!O74,'Jan-Nov'!B72:B4727,"&gt;30-06-2023",'Jan-Nov'!B72:B4727,"&lt;30-10-2023")</f>
        <v>137000</v>
      </c>
      <c r="Z74" s="25">
        <f>SUMIFS('Jan-Nov'!D72:D4727, 'Jan-Nov'!E72:E4727, "SIP", 'Jan-Nov'!J72:J4727, 'co. wise details'!O74, 'Jan-Nov'!B72:B4727, "&gt;30-06-2023", 'Jan-Nov'!B72:B4727, "&lt;01-10-2023")</f>
        <v>46000</v>
      </c>
      <c r="AA74" s="25">
        <f>SUMIFS('Jan-Nov'!D71:D4726,'Jan-Nov'!E71:E4726,"lumpsum",'Jan-Nov'!J71:J4726,'co. wise details'!O74,'Jan-Nov'!B71:B4726,"&gt;30-09-2023",'Jan-Nov'!B71:B4726,"&lt;31-12-2023")</f>
        <v>4500</v>
      </c>
      <c r="AB74" s="25">
        <f>SUMIFS('Jan-Nov'!D72:D4727, 'Jan-Nov'!E72:E4727, "SIP", 'Jan-Nov'!J72:J4727, 'co. wise details'!O74, 'Jan-Nov'!B72:B4727, "&gt;30-09-2023", 'Jan-Nov'!B72:B4727, "&lt;31-12-2023")</f>
        <v>2000</v>
      </c>
    </row>
    <row r="75" spans="2:28" x14ac:dyDescent="0.3">
      <c r="B75" t="s">
        <v>395</v>
      </c>
      <c r="H75" t="str">
        <v>Axis Flexi-cap Fund</v>
      </c>
      <c r="O75" s="25" t="str">
        <v>Axis flexi-cap fund</v>
      </c>
      <c r="P75" s="25">
        <f t="shared" si="1"/>
        <v>1</v>
      </c>
      <c r="Q75" s="25">
        <f>COUNTIFS('Jan-Nov'!E:E,"SIP",'Jan-Nov'!J:J,'co. wise details'!O75)</f>
        <v>1</v>
      </c>
      <c r="R75" s="25">
        <f>COUNTIFS('Jan-Nov'!E:E,"lumpsum",'Jan-Nov'!J:J,'co. wise details'!O75)</f>
        <v>0</v>
      </c>
      <c r="S75" s="25">
        <f>SUMIFS('Jan-Nov'!D72:D4727,'Jan-Nov'!E72:E4727,"lumpsum",'Jan-Nov'!J72:J4727,'co. wise details'!O75)</f>
        <v>0</v>
      </c>
      <c r="T75" s="25">
        <f>SUMIFS('Jan-Nov'!D72:D4727,'Jan-Nov'!E72:E4727,"sip",'Jan-Nov'!J72:J4727,'co. wise details'!O75)</f>
        <v>2500</v>
      </c>
      <c r="U75" s="25">
        <f>SUMIFS('Jan-Nov'!D72:D4727,'Jan-Nov'!E72:E4727,"lumpsum",'Jan-Nov'!J72:J4727,'co. wise details'!O75,'Jan-Nov'!B73:B4728,"&gt;01-01-2023",'Jan-Nov'!B73:B4728,"&lt;01-04-2023")</f>
        <v>0</v>
      </c>
      <c r="V75" s="25">
        <f>SUMIFS('Jan-Nov'!D72:D4727,'Jan-Nov'!E72:E4727,"SIP",'Jan-Nov'!J72:J4727,'co. wise details'!O75,'Jan-Nov'!B73:B4728,"&gt;01-01-2023",'Jan-Nov'!B73:B4728,"&lt;01-04-2023")</f>
        <v>2500</v>
      </c>
      <c r="W75" s="25">
        <f>SUMIFS('Jan-Nov'!D72:D4727,'Jan-Nov'!E72:E4727,"lumpsum",'Jan-Nov'!J72:J4727,'co. wise details'!O75,'Jan-Nov'!B72:B4727,"&gt;31-03-2023",'Jan-Nov'!B72:B4727,"&lt;01-07-2023")</f>
        <v>0</v>
      </c>
      <c r="X75" s="25">
        <f>SUMIFS('Jan-Nov'!D71:D4727,'Jan-Nov'!E71:E4727,"SIP",'Jan-Nov'!J71:J4727,'co. wise details'!O75,'Jan-Nov'!B71:B4727,"&gt;31-03-2023",'Jan-Nov'!D71:D4727,"&lt;01-07-2023")</f>
        <v>0</v>
      </c>
      <c r="Y75" s="25">
        <f>SUMIFS('Jan-Nov'!D72:D4727,'Jan-Nov'!E72:E4727,"lumpsum",'Jan-Nov'!J72:J4727,'co. wise details'!O75,'Jan-Nov'!B73:B4728,"&gt;30-06-2023",'Jan-Nov'!B73:B4728,"&lt;30-10-2023")</f>
        <v>0</v>
      </c>
      <c r="Z75" s="25">
        <f>SUMIFS('Jan-Nov'!D73:D4728, 'Jan-Nov'!E73:E4728, "SIP", 'Jan-Nov'!J73:J4728, 'co. wise details'!O75, 'Jan-Nov'!B73:B4728, "&gt;30-06-2023", 'Jan-Nov'!B73:B4728, "&lt;01-10-2023")</f>
        <v>0</v>
      </c>
      <c r="AA75" s="25">
        <f>SUMIFS('Jan-Nov'!D72:D4727,'Jan-Nov'!E72:E4727,"lumpsum",'Jan-Nov'!J72:J4727,'co. wise details'!O75,'Jan-Nov'!B72:B4727,"&gt;30-09-2023",'Jan-Nov'!B72:B4727,"&lt;31-12-2023")</f>
        <v>0</v>
      </c>
      <c r="AB75" s="25">
        <f>SUMIFS('Jan-Nov'!D73:D4728, 'Jan-Nov'!E73:E4728, "SIP", 'Jan-Nov'!J73:J4728, 'co. wise details'!O75, 'Jan-Nov'!B73:B4728, "&gt;30-09-2023", 'Jan-Nov'!B73:B4728, "&lt;31-12-2023")</f>
        <v>0</v>
      </c>
    </row>
    <row r="76" spans="2:28" x14ac:dyDescent="0.3">
      <c r="B76" t="s">
        <v>2279</v>
      </c>
      <c r="H76" t="str">
        <v>Quant Small-Cap Fund</v>
      </c>
      <c r="O76" s="25" t="str">
        <v>Quant small-cap fund</v>
      </c>
      <c r="P76" s="25">
        <f t="shared" si="1"/>
        <v>2</v>
      </c>
      <c r="Q76" s="25">
        <f>COUNTIFS('Jan-Nov'!E:E,"SIP",'Jan-Nov'!J:J,'co. wise details'!O76)</f>
        <v>2</v>
      </c>
      <c r="R76" s="25">
        <f>COUNTIFS('Jan-Nov'!E:E,"lumpsum",'Jan-Nov'!J:J,'co. wise details'!O76)</f>
        <v>0</v>
      </c>
      <c r="S76" s="25">
        <f>SUMIFS('Jan-Nov'!D73:D4728,'Jan-Nov'!E73:E4728,"lumpsum",'Jan-Nov'!J73:J4728,'co. wise details'!O76)</f>
        <v>0</v>
      </c>
      <c r="T76" s="25">
        <f>SUMIFS('Jan-Nov'!D73:D4728,'Jan-Nov'!E73:E4728,"sip",'Jan-Nov'!J73:J4728,'co. wise details'!O76)</f>
        <v>18000</v>
      </c>
      <c r="U76" s="25">
        <f>SUMIFS('Jan-Nov'!D73:D4728,'Jan-Nov'!E73:E4728,"lumpsum",'Jan-Nov'!J73:J4728,'co. wise details'!O76,'Jan-Nov'!B74:B4729,"&gt;01-01-2023",'Jan-Nov'!B74:B4729,"&lt;01-04-2023")</f>
        <v>0</v>
      </c>
      <c r="V76" s="25">
        <f>SUMIFS('Jan-Nov'!D73:D4728,'Jan-Nov'!E73:E4728,"SIP",'Jan-Nov'!J73:J4728,'co. wise details'!O76,'Jan-Nov'!B74:B4729,"&gt;01-01-2023",'Jan-Nov'!B74:B4729,"&lt;01-04-2023")</f>
        <v>8000</v>
      </c>
      <c r="W76" s="25">
        <f>SUMIFS('Jan-Nov'!D73:D4728,'Jan-Nov'!E73:E4728,"lumpsum",'Jan-Nov'!J73:J4728,'co. wise details'!O76,'Jan-Nov'!B73:B4728,"&gt;31-03-2023",'Jan-Nov'!B73:B4728,"&lt;01-07-2023")</f>
        <v>0</v>
      </c>
      <c r="X76" s="25">
        <f>SUMIFS('Jan-Nov'!D72:D4728,'Jan-Nov'!E72:E4728,"SIP",'Jan-Nov'!J72:J4728,'co. wise details'!O76,'Jan-Nov'!B72:B4728,"&gt;31-03-2023",'Jan-Nov'!D72:D4728,"&lt;01-07-2023")</f>
        <v>10000</v>
      </c>
      <c r="Y76" s="25">
        <f>SUMIFS('Jan-Nov'!D73:D4728,'Jan-Nov'!E73:E4728,"lumpsum",'Jan-Nov'!J73:J4728,'co. wise details'!O76,'Jan-Nov'!B74:B4729,"&gt;30-06-2023",'Jan-Nov'!B74:B4729,"&lt;30-10-2023")</f>
        <v>0</v>
      </c>
      <c r="Z76" s="25">
        <f>SUMIFS('Jan-Nov'!D74:D4729, 'Jan-Nov'!E74:E4729, "SIP", 'Jan-Nov'!J74:J4729, 'co. wise details'!O76, 'Jan-Nov'!B74:B4729, "&gt;30-06-2023", 'Jan-Nov'!B74:B4729, "&lt;01-10-2023")</f>
        <v>0</v>
      </c>
      <c r="AA76" s="25">
        <f>SUMIFS('Jan-Nov'!D73:D4728,'Jan-Nov'!E73:E4728,"lumpsum",'Jan-Nov'!J73:J4728,'co. wise details'!O76,'Jan-Nov'!B73:B4728,"&gt;30-09-2023",'Jan-Nov'!B73:B4728,"&lt;31-12-2023")</f>
        <v>0</v>
      </c>
      <c r="AB76" s="25">
        <f>SUMIFS('Jan-Nov'!D74:D4729, 'Jan-Nov'!E74:E4729, "SIP", 'Jan-Nov'!J74:J4729, 'co. wise details'!O76, 'Jan-Nov'!B74:B4729, "&gt;30-09-2023", 'Jan-Nov'!B74:B4729, "&lt;31-12-2023")</f>
        <v>0</v>
      </c>
    </row>
    <row r="77" spans="2:28" x14ac:dyDescent="0.3">
      <c r="B77" t="s">
        <v>250</v>
      </c>
      <c r="H77" t="str">
        <v>PPFAS TAXSAVER FUND</v>
      </c>
      <c r="O77" s="25" t="str">
        <v>Ppfas taxsaver fund</v>
      </c>
      <c r="P77" s="25">
        <f t="shared" si="1"/>
        <v>14</v>
      </c>
      <c r="Q77" s="25">
        <f>COUNTIFS('Jan-Nov'!E:E,"SIP",'Jan-Nov'!J:J,'co. wise details'!O77)</f>
        <v>10</v>
      </c>
      <c r="R77" s="25">
        <f>COUNTIFS('Jan-Nov'!E:E,"lumpsum",'Jan-Nov'!J:J,'co. wise details'!O77)</f>
        <v>4</v>
      </c>
      <c r="S77" s="25">
        <f>SUMIFS('Jan-Nov'!D74:D4729,'Jan-Nov'!E74:E4729,"lumpsum",'Jan-Nov'!J74:J4729,'co. wise details'!O77)</f>
        <v>202000</v>
      </c>
      <c r="T77" s="25">
        <f>SUMIFS('Jan-Nov'!D74:D4729,'Jan-Nov'!E74:E4729,"sip",'Jan-Nov'!J74:J4729,'co. wise details'!O77)</f>
        <v>45500</v>
      </c>
      <c r="U77" s="25">
        <f>SUMIFS('Jan-Nov'!D74:D4729,'Jan-Nov'!E74:E4729,"lumpsum",'Jan-Nov'!J74:J4729,'co. wise details'!O77,'Jan-Nov'!B75:B4730,"&gt;01-01-2023",'Jan-Nov'!B75:B4730,"&lt;01-04-2023")</f>
        <v>150000</v>
      </c>
      <c r="V77" s="25">
        <f>SUMIFS('Jan-Nov'!D74:D4729,'Jan-Nov'!E74:E4729,"SIP",'Jan-Nov'!J74:J4729,'co. wise details'!O77,'Jan-Nov'!B75:B4730,"&gt;01-01-2023",'Jan-Nov'!B75:B4730,"&lt;01-04-2023")</f>
        <v>9000</v>
      </c>
      <c r="W77" s="25">
        <f>SUMIFS('Jan-Nov'!D74:D4729,'Jan-Nov'!E74:E4729,"lumpsum",'Jan-Nov'!J74:J4729,'co. wise details'!O77,'Jan-Nov'!B74:B4729,"&gt;31-03-2023",'Jan-Nov'!B74:B4729,"&lt;01-07-2023")</f>
        <v>2000</v>
      </c>
      <c r="X77" s="25">
        <f>SUMIFS('Jan-Nov'!D73:D4729,'Jan-Nov'!E73:E4729,"SIP",'Jan-Nov'!J73:J4729,'co. wise details'!O77,'Jan-Nov'!B73:B4729,"&gt;31-03-2023",'Jan-Nov'!D73:D4729,"&lt;01-07-2023")</f>
        <v>36500</v>
      </c>
      <c r="Y77" s="25">
        <f>SUMIFS('Jan-Nov'!D74:D4729,'Jan-Nov'!E74:E4729,"lumpsum",'Jan-Nov'!J74:J4729,'co. wise details'!O77,'Jan-Nov'!B75:B4730,"&gt;30-06-2023",'Jan-Nov'!B75:B4730,"&lt;30-10-2023")</f>
        <v>50000</v>
      </c>
      <c r="Z77" s="25">
        <f>SUMIFS('Jan-Nov'!D75:D4730, 'Jan-Nov'!E75:E4730, "SIP", 'Jan-Nov'!J75:J4730, 'co. wise details'!O77, 'Jan-Nov'!B75:B4730, "&gt;30-06-2023", 'Jan-Nov'!B75:B4730, "&lt;01-10-2023")</f>
        <v>22500</v>
      </c>
      <c r="AA77" s="25">
        <f>SUMIFS('Jan-Nov'!D74:D4729,'Jan-Nov'!E74:E4729,"lumpsum",'Jan-Nov'!J74:J4729,'co. wise details'!O77,'Jan-Nov'!B74:B4729,"&gt;30-09-2023",'Jan-Nov'!B74:B4729,"&lt;31-12-2023")</f>
        <v>50000</v>
      </c>
      <c r="AB77" s="25">
        <f>SUMIFS('Jan-Nov'!D75:D4730, 'Jan-Nov'!E75:E4730, "SIP", 'Jan-Nov'!J75:J4730, 'co. wise details'!O77, 'Jan-Nov'!B75:B4730, "&gt;30-09-2023", 'Jan-Nov'!B75:B4730, "&lt;31-12-2023")</f>
        <v>0</v>
      </c>
    </row>
    <row r="78" spans="2:28" x14ac:dyDescent="0.3">
      <c r="B78" t="s">
        <v>1797</v>
      </c>
      <c r="H78" t="str">
        <v>boi tax advantage fund</v>
      </c>
      <c r="O78" s="25" t="str">
        <v>Boi tax advantage fund</v>
      </c>
      <c r="P78" s="25">
        <f t="shared" si="1"/>
        <v>7</v>
      </c>
      <c r="Q78" s="25">
        <f>COUNTIFS('Jan-Nov'!E:E,"SIP",'Jan-Nov'!J:J,'co. wise details'!O78)</f>
        <v>3</v>
      </c>
      <c r="R78" s="25">
        <f>COUNTIFS('Jan-Nov'!E:E,"lumpsum",'Jan-Nov'!J:J,'co. wise details'!O78)</f>
        <v>4</v>
      </c>
      <c r="S78" s="25">
        <f>SUMIFS('Jan-Nov'!D75:D4730,'Jan-Nov'!E75:E4730,"lumpsum",'Jan-Nov'!J75:J4730,'co. wise details'!O78)</f>
        <v>34000</v>
      </c>
      <c r="T78" s="25">
        <f>SUMIFS('Jan-Nov'!D75:D4730,'Jan-Nov'!E75:E4730,"sip",'Jan-Nov'!J75:J4730,'co. wise details'!O78)</f>
        <v>9500</v>
      </c>
      <c r="U78" s="25">
        <f>SUMIFS('Jan-Nov'!D75:D4730,'Jan-Nov'!E75:E4730,"lumpsum",'Jan-Nov'!J75:J4730,'co. wise details'!O78,'Jan-Nov'!B76:B4731,"&gt;01-01-2023",'Jan-Nov'!B76:B4731,"&lt;01-04-2023")</f>
        <v>30000</v>
      </c>
      <c r="V78" s="25">
        <f>SUMIFS('Jan-Nov'!D75:D4730,'Jan-Nov'!E75:E4730,"SIP",'Jan-Nov'!J75:J4730,'co. wise details'!O78,'Jan-Nov'!B76:B4731,"&gt;01-01-2023",'Jan-Nov'!B76:B4731,"&lt;01-04-2023")</f>
        <v>7000</v>
      </c>
      <c r="W78" s="25">
        <f>SUMIFS('Jan-Nov'!D75:D4730,'Jan-Nov'!E75:E4730,"lumpsum",'Jan-Nov'!J75:J4730,'co. wise details'!O78,'Jan-Nov'!B75:B4730,"&gt;31-03-2023",'Jan-Nov'!B75:B4730,"&lt;01-07-2023")</f>
        <v>0</v>
      </c>
      <c r="X78" s="25">
        <f>SUMIFS('Jan-Nov'!D74:D4730,'Jan-Nov'!E74:E4730,"SIP",'Jan-Nov'!J74:J4730,'co. wise details'!O78,'Jan-Nov'!B74:B4730,"&gt;31-03-2023",'Jan-Nov'!D74:D4730,"&lt;01-07-2023")</f>
        <v>2500</v>
      </c>
      <c r="Y78" s="25">
        <f>SUMIFS('Jan-Nov'!D75:D4730,'Jan-Nov'!E75:E4730,"lumpsum",'Jan-Nov'!J75:J4730,'co. wise details'!O78,'Jan-Nov'!B76:B4731,"&gt;30-06-2023",'Jan-Nov'!B76:B4731,"&lt;30-10-2023")</f>
        <v>4000</v>
      </c>
      <c r="Z78" s="25">
        <f>SUMIFS('Jan-Nov'!D76:D4731, 'Jan-Nov'!E76:E4731, "SIP", 'Jan-Nov'!J76:J4731, 'co. wise details'!O78, 'Jan-Nov'!B76:B4731, "&gt;30-06-2023", 'Jan-Nov'!B76:B4731, "&lt;01-10-2023")</f>
        <v>0</v>
      </c>
      <c r="AA78" s="25">
        <f>SUMIFS('Jan-Nov'!D75:D4730,'Jan-Nov'!E75:E4730,"lumpsum",'Jan-Nov'!J75:J4730,'co. wise details'!O78,'Jan-Nov'!B75:B4730,"&gt;30-09-2023",'Jan-Nov'!B75:B4730,"&lt;31-12-2023")</f>
        <v>4000</v>
      </c>
      <c r="AB78" s="25">
        <f>SUMIFS('Jan-Nov'!D76:D4731, 'Jan-Nov'!E76:E4731, "SIP", 'Jan-Nov'!J76:J4731, 'co. wise details'!O78, 'Jan-Nov'!B76:B4731, "&gt;30-09-2023", 'Jan-Nov'!B76:B4731, "&lt;31-12-2023")</f>
        <v>0</v>
      </c>
    </row>
    <row r="79" spans="2:28" x14ac:dyDescent="0.3">
      <c r="B79" t="s">
        <v>22</v>
      </c>
      <c r="H79" t="str">
        <v>HSBC mid cap fund</v>
      </c>
      <c r="O79" s="25" t="str">
        <v>Hsbc mid cap fund</v>
      </c>
      <c r="P79" s="25">
        <f t="shared" si="1"/>
        <v>1</v>
      </c>
      <c r="Q79" s="25">
        <f>COUNTIFS('Jan-Nov'!E:E,"SIP",'Jan-Nov'!J:J,'co. wise details'!O79)</f>
        <v>1</v>
      </c>
      <c r="R79" s="25">
        <f>COUNTIFS('Jan-Nov'!E:E,"lumpsum",'Jan-Nov'!J:J,'co. wise details'!O79)</f>
        <v>0</v>
      </c>
      <c r="S79" s="25">
        <f>SUMIFS('Jan-Nov'!D76:D4731,'Jan-Nov'!E76:E4731,"lumpsum",'Jan-Nov'!J76:J4731,'co. wise details'!O79)</f>
        <v>0</v>
      </c>
      <c r="T79" s="25">
        <f>SUMIFS('Jan-Nov'!D76:D4731,'Jan-Nov'!E76:E4731,"sip",'Jan-Nov'!J76:J4731,'co. wise details'!O79)</f>
        <v>1500</v>
      </c>
      <c r="U79" s="25">
        <f>SUMIFS('Jan-Nov'!D76:D4731,'Jan-Nov'!E76:E4731,"lumpsum",'Jan-Nov'!J76:J4731,'co. wise details'!O79,'Jan-Nov'!B77:B4732,"&gt;01-01-2023",'Jan-Nov'!B77:B4732,"&lt;01-04-2023")</f>
        <v>0</v>
      </c>
      <c r="V79" s="25">
        <f>SUMIFS('Jan-Nov'!D76:D4731,'Jan-Nov'!E76:E4731,"SIP",'Jan-Nov'!J76:J4731,'co. wise details'!O79,'Jan-Nov'!B77:B4732,"&gt;01-01-2023",'Jan-Nov'!B77:B4732,"&lt;01-04-2023")</f>
        <v>1500</v>
      </c>
      <c r="W79" s="25">
        <f>SUMIFS('Jan-Nov'!D76:D4731,'Jan-Nov'!E76:E4731,"lumpsum",'Jan-Nov'!J76:J4731,'co. wise details'!O79,'Jan-Nov'!B76:B4731,"&gt;31-03-2023",'Jan-Nov'!B76:B4731,"&lt;01-07-2023")</f>
        <v>0</v>
      </c>
      <c r="X79" s="25">
        <f>SUMIFS('Jan-Nov'!D75:D4731,'Jan-Nov'!E75:E4731,"SIP",'Jan-Nov'!J75:J4731,'co. wise details'!O79,'Jan-Nov'!B75:B4731,"&gt;31-03-2023",'Jan-Nov'!D75:D4731,"&lt;01-07-2023")</f>
        <v>0</v>
      </c>
      <c r="Y79" s="25">
        <f>SUMIFS('Jan-Nov'!D76:D4731,'Jan-Nov'!E76:E4731,"lumpsum",'Jan-Nov'!J76:J4731,'co. wise details'!O79,'Jan-Nov'!B77:B4732,"&gt;30-06-2023",'Jan-Nov'!B77:B4732,"&lt;30-10-2023")</f>
        <v>0</v>
      </c>
      <c r="Z79" s="25">
        <f>SUMIFS('Jan-Nov'!D77:D4732, 'Jan-Nov'!E77:E4732, "SIP", 'Jan-Nov'!J77:J4732, 'co. wise details'!O79, 'Jan-Nov'!B77:B4732, "&gt;30-06-2023", 'Jan-Nov'!B77:B4732, "&lt;01-10-2023")</f>
        <v>0</v>
      </c>
      <c r="AA79" s="25">
        <f>SUMIFS('Jan-Nov'!D76:D4731,'Jan-Nov'!E76:E4731,"lumpsum",'Jan-Nov'!J76:J4731,'co. wise details'!O79,'Jan-Nov'!B76:B4731,"&gt;30-09-2023",'Jan-Nov'!B76:B4731,"&lt;31-12-2023")</f>
        <v>0</v>
      </c>
      <c r="AB79" s="25">
        <f>SUMIFS('Jan-Nov'!D77:D4732, 'Jan-Nov'!E77:E4732, "SIP", 'Jan-Nov'!J77:J4732, 'co. wise details'!O79, 'Jan-Nov'!B77:B4732, "&gt;30-09-2023", 'Jan-Nov'!B77:B4732, "&lt;31-12-2023")</f>
        <v>0</v>
      </c>
    </row>
    <row r="80" spans="2:28" x14ac:dyDescent="0.3">
      <c r="B80" t="s">
        <v>40</v>
      </c>
      <c r="H80" t="str">
        <v>Quant Quantamental fund</v>
      </c>
      <c r="O80" s="25" t="str">
        <v>Quant quantamental fund</v>
      </c>
      <c r="P80" s="25">
        <f t="shared" si="1"/>
        <v>31</v>
      </c>
      <c r="Q80" s="25">
        <f>COUNTIFS('Jan-Nov'!E:E,"SIP",'Jan-Nov'!J:J,'co. wise details'!O80)</f>
        <v>24</v>
      </c>
      <c r="R80" s="25">
        <f>COUNTIFS('Jan-Nov'!E:E,"lumpsum",'Jan-Nov'!J:J,'co. wise details'!O80)</f>
        <v>7</v>
      </c>
      <c r="S80" s="25">
        <f>SUMIFS('Jan-Nov'!D77:D4732,'Jan-Nov'!E77:E4732,"lumpsum",'Jan-Nov'!J77:J4732,'co. wise details'!O80)</f>
        <v>587000</v>
      </c>
      <c r="T80" s="25">
        <f>SUMIFS('Jan-Nov'!D77:D4732,'Jan-Nov'!E77:E4732,"sip",'Jan-Nov'!J77:J4732,'co. wise details'!O80)</f>
        <v>106500</v>
      </c>
      <c r="U80" s="25">
        <f>SUMIFS('Jan-Nov'!D77:D4732,'Jan-Nov'!E77:E4732,"lumpsum",'Jan-Nov'!J77:J4732,'co. wise details'!O80,'Jan-Nov'!B78:B4733,"&gt;01-01-2023",'Jan-Nov'!B78:B4733,"&lt;01-04-2023")</f>
        <v>200000</v>
      </c>
      <c r="V80" s="25">
        <f>SUMIFS('Jan-Nov'!D77:D4732,'Jan-Nov'!E77:E4732,"SIP",'Jan-Nov'!J77:J4732,'co. wise details'!O80,'Jan-Nov'!B78:B4733,"&gt;01-01-2023",'Jan-Nov'!B78:B4733,"&lt;01-04-2023")</f>
        <v>12000</v>
      </c>
      <c r="W80" s="25">
        <f>SUMIFS('Jan-Nov'!D77:D4732,'Jan-Nov'!E77:E4732,"lumpsum",'Jan-Nov'!J77:J4732,'co. wise details'!O80,'Jan-Nov'!B77:B4732,"&gt;31-03-2023",'Jan-Nov'!B77:B4732,"&lt;01-07-2023")</f>
        <v>0</v>
      </c>
      <c r="X80" s="25">
        <f>SUMIFS('Jan-Nov'!D76:D4732,'Jan-Nov'!E76:E4732,"SIP",'Jan-Nov'!J76:J4732,'co. wise details'!O80,'Jan-Nov'!B76:B4732,"&gt;31-03-2023",'Jan-Nov'!D76:D4732,"&lt;01-07-2023")</f>
        <v>94500</v>
      </c>
      <c r="Y80" s="25">
        <f>SUMIFS('Jan-Nov'!D77:D4732,'Jan-Nov'!E77:E4732,"lumpsum",'Jan-Nov'!J77:J4732,'co. wise details'!O80,'Jan-Nov'!B78:B4733,"&gt;30-06-2023",'Jan-Nov'!B78:B4733,"&lt;30-10-2023")</f>
        <v>220000</v>
      </c>
      <c r="Z80" s="25">
        <f>SUMIFS('Jan-Nov'!D78:D4733, 'Jan-Nov'!E78:E4733, "SIP", 'Jan-Nov'!J78:J4733, 'co. wise details'!O80, 'Jan-Nov'!B78:B4733, "&gt;30-06-2023", 'Jan-Nov'!B78:B4733, "&lt;01-10-2023")</f>
        <v>28500</v>
      </c>
      <c r="AA80" s="25">
        <f>SUMIFS('Jan-Nov'!D77:D4732,'Jan-Nov'!E77:E4732,"lumpsum",'Jan-Nov'!J77:J4732,'co. wise details'!O80,'Jan-Nov'!B77:B4732,"&gt;30-09-2023",'Jan-Nov'!B77:B4732,"&lt;31-12-2023")</f>
        <v>167000</v>
      </c>
      <c r="AB80" s="25">
        <f>SUMIFS('Jan-Nov'!D78:D4733, 'Jan-Nov'!E78:E4733, "SIP", 'Jan-Nov'!J78:J4733, 'co. wise details'!O80, 'Jan-Nov'!B78:B4733, "&gt;30-09-2023", 'Jan-Nov'!B78:B4733, "&lt;31-12-2023")</f>
        <v>53000</v>
      </c>
    </row>
    <row r="81" spans="2:28" x14ac:dyDescent="0.3">
      <c r="B81" t="s">
        <v>22</v>
      </c>
      <c r="H81" t="str">
        <v>ICICI Prudential Multi Asset Fund</v>
      </c>
      <c r="O81" s="25" t="str">
        <v>Icici prudential multi asset fund</v>
      </c>
      <c r="P81" s="25">
        <f t="shared" si="1"/>
        <v>244</v>
      </c>
      <c r="Q81" s="25">
        <f>COUNTIFS('Jan-Nov'!E:E,"SIP",'Jan-Nov'!J:J,'co. wise details'!O81)</f>
        <v>151</v>
      </c>
      <c r="R81" s="25">
        <f>COUNTIFS('Jan-Nov'!E:E,"lumpsum",'Jan-Nov'!J:J,'co. wise details'!O81)</f>
        <v>93</v>
      </c>
      <c r="S81" s="25">
        <f>SUMIFS('Jan-Nov'!D78:D4733,'Jan-Nov'!E78:E4733,"lumpsum",'Jan-Nov'!J78:J4733,'co. wise details'!O81)</f>
        <v>6456000</v>
      </c>
      <c r="T81" s="25">
        <f>SUMIFS('Jan-Nov'!D78:D4733,'Jan-Nov'!E78:E4733,"sip",'Jan-Nov'!J78:J4733,'co. wise details'!O81)</f>
        <v>652500</v>
      </c>
      <c r="U81" s="25">
        <f>SUMIFS('Jan-Nov'!D78:D4733,'Jan-Nov'!E78:E4733,"lumpsum",'Jan-Nov'!J78:J4733,'co. wise details'!O81,'Jan-Nov'!B79:B4734,"&gt;01-01-2023",'Jan-Nov'!B79:B4734,"&lt;01-04-2023")</f>
        <v>712500</v>
      </c>
      <c r="V81" s="25">
        <f>SUMIFS('Jan-Nov'!D78:D4733,'Jan-Nov'!E78:E4733,"SIP",'Jan-Nov'!J78:J4733,'co. wise details'!O81,'Jan-Nov'!B79:B4734,"&gt;01-01-2023",'Jan-Nov'!B79:B4734,"&lt;01-04-2023")</f>
        <v>131500</v>
      </c>
      <c r="W81" s="25">
        <f>SUMIFS('Jan-Nov'!D78:D4733,'Jan-Nov'!E78:E4733,"lumpsum",'Jan-Nov'!J78:J4733,'co. wise details'!O81,'Jan-Nov'!B78:B4733,"&gt;31-03-2023",'Jan-Nov'!B78:B4733,"&lt;01-07-2023")</f>
        <v>1110500</v>
      </c>
      <c r="X81" s="25">
        <f>SUMIFS('Jan-Nov'!D77:D4733,'Jan-Nov'!E77:E4733,"SIP",'Jan-Nov'!J77:J4733,'co. wise details'!O81,'Jan-Nov'!B77:B4733,"&gt;31-03-2023",'Jan-Nov'!D77:D4733,"&lt;01-07-2023")</f>
        <v>521000</v>
      </c>
      <c r="Y81" s="25">
        <f>SUMIFS('Jan-Nov'!D78:D4733,'Jan-Nov'!E78:E4733,"lumpsum",'Jan-Nov'!J78:J4733,'co. wise details'!O81,'Jan-Nov'!B79:B4734,"&gt;30-06-2023",'Jan-Nov'!B79:B4734,"&lt;30-10-2023")</f>
        <v>4095000</v>
      </c>
      <c r="Z81" s="25">
        <f>SUMIFS('Jan-Nov'!D79:D4734, 'Jan-Nov'!E79:E4734, "SIP", 'Jan-Nov'!J79:J4734, 'co. wise details'!O81, 'Jan-Nov'!B79:B4734, "&gt;30-06-2023", 'Jan-Nov'!B79:B4734, "&lt;01-10-2023")</f>
        <v>303000</v>
      </c>
      <c r="AA81" s="25">
        <f>SUMIFS('Jan-Nov'!D78:D4733,'Jan-Nov'!E78:E4733,"lumpsum",'Jan-Nov'!J78:J4733,'co. wise details'!O81,'Jan-Nov'!B78:B4733,"&gt;30-09-2023",'Jan-Nov'!B78:B4733,"&lt;31-12-2023")</f>
        <v>1093000</v>
      </c>
      <c r="AB81" s="25">
        <f>SUMIFS('Jan-Nov'!D79:D4734, 'Jan-Nov'!E79:E4734, "SIP", 'Jan-Nov'!J79:J4734, 'co. wise details'!O81, 'Jan-Nov'!B79:B4734, "&gt;30-09-2023", 'Jan-Nov'!B79:B4734, "&lt;31-12-2023")</f>
        <v>101000</v>
      </c>
    </row>
    <row r="82" spans="2:28" x14ac:dyDescent="0.3">
      <c r="B82" t="s">
        <v>1803</v>
      </c>
      <c r="H82" t="str">
        <v>Kotak Balanced Advantage Fund</v>
      </c>
      <c r="O82" s="25" t="str">
        <v>Kotak balanced advantage fund</v>
      </c>
      <c r="P82" s="25">
        <f t="shared" si="1"/>
        <v>7</v>
      </c>
      <c r="Q82" s="25">
        <f>COUNTIFS('Jan-Nov'!E:E,"SIP",'Jan-Nov'!J:J,'co. wise details'!O82)</f>
        <v>5</v>
      </c>
      <c r="R82" s="25">
        <f>COUNTIFS('Jan-Nov'!E:E,"lumpsum",'Jan-Nov'!J:J,'co. wise details'!O82)</f>
        <v>2</v>
      </c>
      <c r="S82" s="25">
        <f>SUMIFS('Jan-Nov'!D79:D4734,'Jan-Nov'!E79:E4734,"lumpsum",'Jan-Nov'!J79:J4734,'co. wise details'!O82)</f>
        <v>80000</v>
      </c>
      <c r="T82" s="25">
        <f>SUMIFS('Jan-Nov'!D79:D4734,'Jan-Nov'!E79:E4734,"sip",'Jan-Nov'!J79:J4734,'co. wise details'!O82)</f>
        <v>11000</v>
      </c>
      <c r="U82" s="25">
        <f>SUMIFS('Jan-Nov'!D79:D4734,'Jan-Nov'!E79:E4734,"lumpsum",'Jan-Nov'!J79:J4734,'co. wise details'!O82,'Jan-Nov'!B80:B4735,"&gt;01-01-2023",'Jan-Nov'!B80:B4735,"&lt;01-04-2023")</f>
        <v>0</v>
      </c>
      <c r="V82" s="25">
        <f>SUMIFS('Jan-Nov'!D79:D4734,'Jan-Nov'!E79:E4734,"SIP",'Jan-Nov'!J79:J4734,'co. wise details'!O82,'Jan-Nov'!B80:B4735,"&gt;01-01-2023",'Jan-Nov'!B80:B4735,"&lt;01-04-2023")</f>
        <v>11000</v>
      </c>
      <c r="W82" s="25">
        <f>SUMIFS('Jan-Nov'!D79:D4734,'Jan-Nov'!E79:E4734,"lumpsum",'Jan-Nov'!J79:J4734,'co. wise details'!O82,'Jan-Nov'!B79:B4734,"&gt;31-03-2023",'Jan-Nov'!B79:B4734,"&lt;01-07-2023")</f>
        <v>80000</v>
      </c>
      <c r="X82" s="25">
        <f>SUMIFS('Jan-Nov'!D78:D4734,'Jan-Nov'!E78:E4734,"SIP",'Jan-Nov'!J78:J4734,'co. wise details'!O82,'Jan-Nov'!B78:B4734,"&gt;31-03-2023",'Jan-Nov'!D78:D4734,"&lt;01-07-2023")</f>
        <v>0</v>
      </c>
      <c r="Y82" s="25">
        <f>SUMIFS('Jan-Nov'!D79:D4734,'Jan-Nov'!E79:E4734,"lumpsum",'Jan-Nov'!J79:J4734,'co. wise details'!O82,'Jan-Nov'!B80:B4735,"&gt;30-06-2023",'Jan-Nov'!B80:B4735,"&lt;30-10-2023")</f>
        <v>0</v>
      </c>
      <c r="Z82" s="25">
        <f>SUMIFS('Jan-Nov'!D80:D4735, 'Jan-Nov'!E80:E4735, "SIP", 'Jan-Nov'!J80:J4735, 'co. wise details'!O82, 'Jan-Nov'!B80:B4735, "&gt;30-06-2023", 'Jan-Nov'!B80:B4735, "&lt;01-10-2023")</f>
        <v>0</v>
      </c>
      <c r="AA82" s="25">
        <f>SUMIFS('Jan-Nov'!D79:D4734,'Jan-Nov'!E79:E4734,"lumpsum",'Jan-Nov'!J79:J4734,'co. wise details'!O82,'Jan-Nov'!B79:B4734,"&gt;30-09-2023",'Jan-Nov'!B79:B4734,"&lt;31-12-2023")</f>
        <v>0</v>
      </c>
      <c r="AB82" s="25">
        <f>SUMIFS('Jan-Nov'!D80:D4735, 'Jan-Nov'!E80:E4735, "SIP", 'Jan-Nov'!J80:J4735, 'co. wise details'!O82, 'Jan-Nov'!B80:B4735, "&gt;30-09-2023", 'Jan-Nov'!B80:B4735, "&lt;31-12-2023")</f>
        <v>0</v>
      </c>
    </row>
    <row r="83" spans="2:28" x14ac:dyDescent="0.3">
      <c r="B83" t="s">
        <v>1803</v>
      </c>
      <c r="H83" t="str">
        <v>qaunt tax plan</v>
      </c>
      <c r="O83" s="25" t="str">
        <v>Qaunt tax plan</v>
      </c>
      <c r="P83" s="25">
        <f t="shared" si="1"/>
        <v>2</v>
      </c>
      <c r="Q83" s="25">
        <f>COUNTIFS('Jan-Nov'!E:E,"SIP",'Jan-Nov'!J:J,'co. wise details'!O83)</f>
        <v>1</v>
      </c>
      <c r="R83" s="25">
        <f>COUNTIFS('Jan-Nov'!E:E,"lumpsum",'Jan-Nov'!J:J,'co. wise details'!O83)</f>
        <v>1</v>
      </c>
      <c r="S83" s="25">
        <f>SUMIFS('Jan-Nov'!D80:D4735,'Jan-Nov'!E80:E4735,"lumpsum",'Jan-Nov'!J80:J4735,'co. wise details'!O83)</f>
        <v>30000</v>
      </c>
      <c r="T83" s="25">
        <f>SUMIFS('Jan-Nov'!D80:D4735,'Jan-Nov'!E80:E4735,"sip",'Jan-Nov'!J80:J4735,'co. wise details'!O83)</f>
        <v>2000</v>
      </c>
      <c r="U83" s="25">
        <f>SUMIFS('Jan-Nov'!D80:D4735,'Jan-Nov'!E80:E4735,"lumpsum",'Jan-Nov'!J80:J4735,'co. wise details'!O83,'Jan-Nov'!B81:B4736,"&gt;01-01-2023",'Jan-Nov'!B81:B4736,"&lt;01-04-2023")</f>
        <v>30000</v>
      </c>
      <c r="V83" s="25">
        <f>SUMIFS('Jan-Nov'!D80:D4735,'Jan-Nov'!E80:E4735,"SIP",'Jan-Nov'!J80:J4735,'co. wise details'!O83,'Jan-Nov'!B81:B4736,"&gt;01-01-2023",'Jan-Nov'!B81:B4736,"&lt;01-04-2023")</f>
        <v>2000</v>
      </c>
      <c r="W83" s="25">
        <f>SUMIFS('Jan-Nov'!D80:D4735,'Jan-Nov'!E80:E4735,"lumpsum",'Jan-Nov'!J80:J4735,'co. wise details'!O83,'Jan-Nov'!B80:B4735,"&gt;31-03-2023",'Jan-Nov'!B80:B4735,"&lt;01-07-2023")</f>
        <v>0</v>
      </c>
      <c r="X83" s="25">
        <f>SUMIFS('Jan-Nov'!D79:D4735,'Jan-Nov'!E79:E4735,"SIP",'Jan-Nov'!J79:J4735,'co. wise details'!O83,'Jan-Nov'!B79:B4735,"&gt;31-03-2023",'Jan-Nov'!D79:D4735,"&lt;01-07-2023")</f>
        <v>0</v>
      </c>
      <c r="Y83" s="25">
        <f>SUMIFS('Jan-Nov'!D80:D4735,'Jan-Nov'!E80:E4735,"lumpsum",'Jan-Nov'!J80:J4735,'co. wise details'!O83,'Jan-Nov'!B81:B4736,"&gt;30-06-2023",'Jan-Nov'!B81:B4736,"&lt;30-10-2023")</f>
        <v>0</v>
      </c>
      <c r="Z83" s="25">
        <f>SUMIFS('Jan-Nov'!D81:D4736, 'Jan-Nov'!E81:E4736, "SIP", 'Jan-Nov'!J81:J4736, 'co. wise details'!O83, 'Jan-Nov'!B81:B4736, "&gt;30-06-2023", 'Jan-Nov'!B81:B4736, "&lt;01-10-2023")</f>
        <v>0</v>
      </c>
      <c r="AA83" s="25">
        <f>SUMIFS('Jan-Nov'!D80:D4735,'Jan-Nov'!E80:E4735,"lumpsum",'Jan-Nov'!J80:J4735,'co. wise details'!O83,'Jan-Nov'!B80:B4735,"&gt;30-09-2023",'Jan-Nov'!B80:B4735,"&lt;31-12-2023")</f>
        <v>0</v>
      </c>
      <c r="AB83" s="25">
        <f>SUMIFS('Jan-Nov'!D81:D4736, 'Jan-Nov'!E81:E4736, "SIP", 'Jan-Nov'!J81:J4736, 'co. wise details'!O83, 'Jan-Nov'!B81:B4736, "&gt;30-09-2023", 'Jan-Nov'!B81:B4736, "&lt;31-12-2023")</f>
        <v>0</v>
      </c>
    </row>
    <row r="84" spans="2:28" x14ac:dyDescent="0.3">
      <c r="B84" t="s">
        <v>250</v>
      </c>
      <c r="H84" t="str">
        <v>axis small-cap fund</v>
      </c>
      <c r="O84" s="25" t="str">
        <v>Axis small-cap fund</v>
      </c>
      <c r="P84" s="25">
        <f t="shared" si="1"/>
        <v>22</v>
      </c>
      <c r="Q84" s="25">
        <f>COUNTIFS('Jan-Nov'!E:E,"SIP",'Jan-Nov'!J:J,'co. wise details'!O84)</f>
        <v>19</v>
      </c>
      <c r="R84" s="25">
        <f>COUNTIFS('Jan-Nov'!E:E,"lumpsum",'Jan-Nov'!J:J,'co. wise details'!O84)</f>
        <v>3</v>
      </c>
      <c r="S84" s="25">
        <f>SUMIFS('Jan-Nov'!D81:D4736,'Jan-Nov'!E81:E4736,"lumpsum",'Jan-Nov'!J81:J4736,'co. wise details'!O84)</f>
        <v>195000</v>
      </c>
      <c r="T84" s="25">
        <f>SUMIFS('Jan-Nov'!D81:D4736,'Jan-Nov'!E81:E4736,"sip",'Jan-Nov'!J81:J4736,'co. wise details'!O84)</f>
        <v>85500</v>
      </c>
      <c r="U84" s="25">
        <f>SUMIFS('Jan-Nov'!D81:D4736,'Jan-Nov'!E81:E4736,"lumpsum",'Jan-Nov'!J81:J4736,'co. wise details'!O84,'Jan-Nov'!B82:B4737,"&gt;01-01-2023",'Jan-Nov'!B82:B4737,"&lt;01-04-2023")</f>
        <v>55000</v>
      </c>
      <c r="V84" s="25">
        <f>SUMIFS('Jan-Nov'!D81:D4736,'Jan-Nov'!E81:E4736,"SIP",'Jan-Nov'!J81:J4736,'co. wise details'!O84,'Jan-Nov'!B82:B4737,"&gt;01-01-2023",'Jan-Nov'!B82:B4737,"&lt;01-04-2023")</f>
        <v>32500</v>
      </c>
      <c r="W84" s="25">
        <f>SUMIFS('Jan-Nov'!D81:D4736,'Jan-Nov'!E81:E4736,"lumpsum",'Jan-Nov'!J81:J4736,'co. wise details'!O84,'Jan-Nov'!B81:B4736,"&gt;31-03-2023",'Jan-Nov'!B81:B4736,"&lt;01-07-2023")</f>
        <v>140000</v>
      </c>
      <c r="X84" s="25">
        <f>SUMIFS('Jan-Nov'!D80:D4736,'Jan-Nov'!E80:E4736,"SIP",'Jan-Nov'!J80:J4736,'co. wise details'!O84,'Jan-Nov'!B80:B4736,"&gt;31-03-2023",'Jan-Nov'!D80:D4736,"&lt;01-07-2023")</f>
        <v>53000</v>
      </c>
      <c r="Y84" s="25">
        <f>SUMIFS('Jan-Nov'!D81:D4736,'Jan-Nov'!E81:E4736,"lumpsum",'Jan-Nov'!J81:J4736,'co. wise details'!O84,'Jan-Nov'!B82:B4737,"&gt;30-06-2023",'Jan-Nov'!B82:B4737,"&lt;30-10-2023")</f>
        <v>0</v>
      </c>
      <c r="Z84" s="25">
        <f>SUMIFS('Jan-Nov'!D82:D4737, 'Jan-Nov'!E82:E4737, "SIP", 'Jan-Nov'!J82:J4737, 'co. wise details'!O84, 'Jan-Nov'!B82:B4737, "&gt;30-06-2023", 'Jan-Nov'!B82:B4737, "&lt;01-10-2023")</f>
        <v>0</v>
      </c>
      <c r="AA84" s="25">
        <f>SUMIFS('Jan-Nov'!D81:D4736,'Jan-Nov'!E81:E4736,"lumpsum",'Jan-Nov'!J81:J4736,'co. wise details'!O84,'Jan-Nov'!B81:B4736,"&gt;30-09-2023",'Jan-Nov'!B81:B4736,"&lt;31-12-2023")</f>
        <v>0</v>
      </c>
      <c r="AB84" s="25">
        <f>SUMIFS('Jan-Nov'!D82:D4737, 'Jan-Nov'!E82:E4737, "SIP", 'Jan-Nov'!J82:J4737, 'co. wise details'!O84, 'Jan-Nov'!B82:B4737, "&gt;30-09-2023", 'Jan-Nov'!B82:B4737, "&lt;31-12-2023")</f>
        <v>0</v>
      </c>
    </row>
    <row r="85" spans="2:28" x14ac:dyDescent="0.3">
      <c r="B85" t="s">
        <v>22</v>
      </c>
      <c r="H85" t="str">
        <v>SBI SMALL CAP</v>
      </c>
      <c r="O85" s="25" t="str">
        <v>Sbi small cap</v>
      </c>
      <c r="P85" s="25">
        <f t="shared" si="1"/>
        <v>12</v>
      </c>
      <c r="Q85" s="25">
        <f>COUNTIFS('Jan-Nov'!E:E,"SIP",'Jan-Nov'!J:J,'co. wise details'!O85)</f>
        <v>12</v>
      </c>
      <c r="R85" s="25">
        <f>COUNTIFS('Jan-Nov'!E:E,"lumpsum",'Jan-Nov'!J:J,'co. wise details'!O85)</f>
        <v>0</v>
      </c>
      <c r="S85" s="25">
        <f>SUMIFS('Jan-Nov'!D82:D4737,'Jan-Nov'!E82:E4737,"lumpsum",'Jan-Nov'!J82:J4737,'co. wise details'!O85)</f>
        <v>0</v>
      </c>
      <c r="T85" s="25">
        <f>SUMIFS('Jan-Nov'!D82:D4737,'Jan-Nov'!E82:E4737,"sip",'Jan-Nov'!J82:J4737,'co. wise details'!O85)</f>
        <v>38000</v>
      </c>
      <c r="U85" s="25">
        <f>SUMIFS('Jan-Nov'!D82:D4737,'Jan-Nov'!E82:E4737,"lumpsum",'Jan-Nov'!J82:J4737,'co. wise details'!O85,'Jan-Nov'!B83:B4738,"&gt;01-01-2023",'Jan-Nov'!B83:B4738,"&lt;01-04-2023")</f>
        <v>0</v>
      </c>
      <c r="V85" s="25">
        <f>SUMIFS('Jan-Nov'!D82:D4737,'Jan-Nov'!E82:E4737,"SIP",'Jan-Nov'!J82:J4737,'co. wise details'!O85,'Jan-Nov'!B83:B4738,"&gt;01-01-2023",'Jan-Nov'!B83:B4738,"&lt;01-04-2023")</f>
        <v>23000</v>
      </c>
      <c r="W85" s="25">
        <f>SUMIFS('Jan-Nov'!D82:D4737,'Jan-Nov'!E82:E4737,"lumpsum",'Jan-Nov'!J82:J4737,'co. wise details'!O85,'Jan-Nov'!B82:B4737,"&gt;31-03-2023",'Jan-Nov'!B82:B4737,"&lt;01-07-2023")</f>
        <v>0</v>
      </c>
      <c r="X85" s="25">
        <f>SUMIFS('Jan-Nov'!D81:D4737,'Jan-Nov'!E81:E4737,"SIP",'Jan-Nov'!J81:J4737,'co. wise details'!O85,'Jan-Nov'!B81:B4737,"&gt;31-03-2023",'Jan-Nov'!D81:D4737,"&lt;01-07-2023")</f>
        <v>15000</v>
      </c>
      <c r="Y85" s="25">
        <f>SUMIFS('Jan-Nov'!D82:D4737,'Jan-Nov'!E82:E4737,"lumpsum",'Jan-Nov'!J82:J4737,'co. wise details'!O85,'Jan-Nov'!B83:B4738,"&gt;30-06-2023",'Jan-Nov'!B83:B4738,"&lt;30-10-2023")</f>
        <v>0</v>
      </c>
      <c r="Z85" s="25">
        <f>SUMIFS('Jan-Nov'!D83:D4738, 'Jan-Nov'!E83:E4738, "SIP", 'Jan-Nov'!J83:J4738, 'co. wise details'!O85, 'Jan-Nov'!B83:B4738, "&gt;30-06-2023", 'Jan-Nov'!B83:B4738, "&lt;01-10-2023")</f>
        <v>2500</v>
      </c>
      <c r="AA85" s="25">
        <f>SUMIFS('Jan-Nov'!D82:D4737,'Jan-Nov'!E82:E4737,"lumpsum",'Jan-Nov'!J82:J4737,'co. wise details'!O85,'Jan-Nov'!B82:B4737,"&gt;30-09-2023",'Jan-Nov'!B82:B4737,"&lt;31-12-2023")</f>
        <v>0</v>
      </c>
      <c r="AB85" s="25">
        <f>SUMIFS('Jan-Nov'!D83:D4738, 'Jan-Nov'!E83:E4738, "SIP", 'Jan-Nov'!J83:J4738, 'co. wise details'!O85, 'Jan-Nov'!B83:B4738, "&gt;30-09-2023", 'Jan-Nov'!B83:B4738, "&lt;31-12-2023")</f>
        <v>0</v>
      </c>
    </row>
    <row r="86" spans="2:28" x14ac:dyDescent="0.3">
      <c r="B86" t="s">
        <v>1838</v>
      </c>
      <c r="H86" t="str">
        <v>ICICI Prudential Balanced Advantage Fund</v>
      </c>
      <c r="O86" s="25" t="str">
        <v>Icici prudential balanced advantage fund</v>
      </c>
      <c r="P86" s="25">
        <f t="shared" si="1"/>
        <v>4</v>
      </c>
      <c r="Q86" s="25">
        <f>COUNTIFS('Jan-Nov'!E:E,"SIP",'Jan-Nov'!J:J,'co. wise details'!O86)</f>
        <v>4</v>
      </c>
      <c r="R86" s="25">
        <f>COUNTIFS('Jan-Nov'!E:E,"lumpsum",'Jan-Nov'!J:J,'co. wise details'!O86)</f>
        <v>0</v>
      </c>
      <c r="S86" s="25">
        <f>SUMIFS('Jan-Nov'!D83:D4738,'Jan-Nov'!E83:E4738,"lumpsum",'Jan-Nov'!J83:J4738,'co. wise details'!O86)</f>
        <v>0</v>
      </c>
      <c r="T86" s="25">
        <f>SUMIFS('Jan-Nov'!D83:D4738,'Jan-Nov'!E83:E4738,"sip",'Jan-Nov'!J83:J4738,'co. wise details'!O86)</f>
        <v>16200</v>
      </c>
      <c r="U86" s="25">
        <f>SUMIFS('Jan-Nov'!D83:D4738,'Jan-Nov'!E83:E4738,"lumpsum",'Jan-Nov'!J83:J4738,'co. wise details'!O86,'Jan-Nov'!B84:B4739,"&gt;01-01-2023",'Jan-Nov'!B84:B4739,"&lt;01-04-2023")</f>
        <v>0</v>
      </c>
      <c r="V86" s="25">
        <f>SUMIFS('Jan-Nov'!D83:D4738,'Jan-Nov'!E83:E4738,"SIP",'Jan-Nov'!J83:J4738,'co. wise details'!O86,'Jan-Nov'!B84:B4739,"&gt;01-01-2023",'Jan-Nov'!B84:B4739,"&lt;01-04-2023")</f>
        <v>8200</v>
      </c>
      <c r="W86" s="25">
        <f>SUMIFS('Jan-Nov'!D83:D4738,'Jan-Nov'!E83:E4738,"lumpsum",'Jan-Nov'!J83:J4738,'co. wise details'!O86,'Jan-Nov'!B83:B4738,"&gt;31-03-2023",'Jan-Nov'!B83:B4738,"&lt;01-07-2023")</f>
        <v>0</v>
      </c>
      <c r="X86" s="25">
        <f>SUMIFS('Jan-Nov'!D82:D4738,'Jan-Nov'!E82:E4738,"SIP",'Jan-Nov'!J82:J4738,'co. wise details'!O86,'Jan-Nov'!B82:B4738,"&gt;31-03-2023",'Jan-Nov'!D82:D4738,"&lt;01-07-2023")</f>
        <v>8000</v>
      </c>
      <c r="Y86" s="25">
        <f>SUMIFS('Jan-Nov'!D83:D4738,'Jan-Nov'!E83:E4738,"lumpsum",'Jan-Nov'!J83:J4738,'co. wise details'!O86,'Jan-Nov'!B84:B4739,"&gt;30-06-2023",'Jan-Nov'!B84:B4739,"&lt;30-10-2023")</f>
        <v>0</v>
      </c>
      <c r="Z86" s="25">
        <f>SUMIFS('Jan-Nov'!D84:D4739, 'Jan-Nov'!E84:E4739, "SIP", 'Jan-Nov'!J84:J4739, 'co. wise details'!O86, 'Jan-Nov'!B84:B4739, "&gt;30-06-2023", 'Jan-Nov'!B84:B4739, "&lt;01-10-2023")</f>
        <v>0</v>
      </c>
      <c r="AA86" s="25">
        <f>SUMIFS('Jan-Nov'!D83:D4738,'Jan-Nov'!E83:E4738,"lumpsum",'Jan-Nov'!J83:J4738,'co. wise details'!O86,'Jan-Nov'!B83:B4738,"&gt;30-09-2023",'Jan-Nov'!B83:B4738,"&lt;31-12-2023")</f>
        <v>0</v>
      </c>
      <c r="AB86" s="25">
        <f>SUMIFS('Jan-Nov'!D84:D4739, 'Jan-Nov'!E84:E4739, "SIP", 'Jan-Nov'!J84:J4739, 'co. wise details'!O86, 'Jan-Nov'!B84:B4739, "&gt;30-09-2023", 'Jan-Nov'!B84:B4739, "&lt;31-12-2023")</f>
        <v>0</v>
      </c>
    </row>
    <row r="87" spans="2:28" x14ac:dyDescent="0.3">
      <c r="B87" t="s">
        <v>40</v>
      </c>
      <c r="H87" t="str">
        <v>quant flexi cao fund</v>
      </c>
      <c r="O87" s="25" t="str">
        <v>Quant flexi cao fund</v>
      </c>
      <c r="P87" s="25">
        <f t="shared" si="1"/>
        <v>4</v>
      </c>
      <c r="Q87" s="25">
        <f>COUNTIFS('Jan-Nov'!E:E,"SIP",'Jan-Nov'!J:J,'co. wise details'!O87)</f>
        <v>3</v>
      </c>
      <c r="R87" s="25">
        <f>COUNTIFS('Jan-Nov'!E:E,"lumpsum",'Jan-Nov'!J:J,'co. wise details'!O87)</f>
        <v>1</v>
      </c>
      <c r="S87" s="25">
        <f>SUMIFS('Jan-Nov'!D84:D4739,'Jan-Nov'!E84:E4739,"lumpsum",'Jan-Nov'!J84:J4739,'co. wise details'!O87)</f>
        <v>36000</v>
      </c>
      <c r="T87" s="25">
        <f>SUMIFS('Jan-Nov'!D84:D4739,'Jan-Nov'!E84:E4739,"sip",'Jan-Nov'!J84:J4739,'co. wise details'!O87)</f>
        <v>7500</v>
      </c>
      <c r="U87" s="25">
        <f>SUMIFS('Jan-Nov'!D84:D4739,'Jan-Nov'!E84:E4739,"lumpsum",'Jan-Nov'!J84:J4739,'co. wise details'!O87,'Jan-Nov'!B85:B4740,"&gt;01-01-2023",'Jan-Nov'!B85:B4740,"&lt;01-04-2023")</f>
        <v>36000</v>
      </c>
      <c r="V87" s="25">
        <f>SUMIFS('Jan-Nov'!D84:D4739,'Jan-Nov'!E84:E4739,"SIP",'Jan-Nov'!J84:J4739,'co. wise details'!O87,'Jan-Nov'!B85:B4740,"&gt;01-01-2023",'Jan-Nov'!B85:B4740,"&lt;01-04-2023")</f>
        <v>7500</v>
      </c>
      <c r="W87" s="25">
        <f>SUMIFS('Jan-Nov'!D84:D4739,'Jan-Nov'!E84:E4739,"lumpsum",'Jan-Nov'!J84:J4739,'co. wise details'!O87,'Jan-Nov'!B84:B4739,"&gt;31-03-2023",'Jan-Nov'!B84:B4739,"&lt;01-07-2023")</f>
        <v>0</v>
      </c>
      <c r="X87" s="25">
        <f>SUMIFS('Jan-Nov'!D83:D4739,'Jan-Nov'!E83:E4739,"SIP",'Jan-Nov'!J83:J4739,'co. wise details'!O87,'Jan-Nov'!B83:B4739,"&gt;31-03-2023",'Jan-Nov'!D83:D4739,"&lt;01-07-2023")</f>
        <v>0</v>
      </c>
      <c r="Y87" s="25">
        <f>SUMIFS('Jan-Nov'!D84:D4739,'Jan-Nov'!E84:E4739,"lumpsum",'Jan-Nov'!J84:J4739,'co. wise details'!O87,'Jan-Nov'!B85:B4740,"&gt;30-06-2023",'Jan-Nov'!B85:B4740,"&lt;30-10-2023")</f>
        <v>0</v>
      </c>
      <c r="Z87" s="25">
        <f>SUMIFS('Jan-Nov'!D85:D4740, 'Jan-Nov'!E85:E4740, "SIP", 'Jan-Nov'!J85:J4740, 'co. wise details'!O87, 'Jan-Nov'!B85:B4740, "&gt;30-06-2023", 'Jan-Nov'!B85:B4740, "&lt;01-10-2023")</f>
        <v>0</v>
      </c>
      <c r="AA87" s="25">
        <f>SUMIFS('Jan-Nov'!D84:D4739,'Jan-Nov'!E84:E4739,"lumpsum",'Jan-Nov'!J84:J4739,'co. wise details'!O87,'Jan-Nov'!B84:B4739,"&gt;30-09-2023",'Jan-Nov'!B84:B4739,"&lt;31-12-2023")</f>
        <v>0</v>
      </c>
      <c r="AB87" s="25">
        <f>SUMIFS('Jan-Nov'!D85:D4740, 'Jan-Nov'!E85:E4740, "SIP", 'Jan-Nov'!J85:J4740, 'co. wise details'!O87, 'Jan-Nov'!B85:B4740, "&gt;30-09-2023", 'Jan-Nov'!B85:B4740, "&lt;31-12-2023")</f>
        <v>0</v>
      </c>
    </row>
    <row r="88" spans="2:28" x14ac:dyDescent="0.3">
      <c r="B88" t="s">
        <v>177</v>
      </c>
      <c r="H88" t="str">
        <v>kotak Multi asset allocator</v>
      </c>
      <c r="O88" s="25" t="str">
        <v>Kotak multi asset allocator</v>
      </c>
      <c r="P88" s="25">
        <f t="shared" si="1"/>
        <v>1</v>
      </c>
      <c r="Q88" s="25">
        <f>COUNTIFS('Jan-Nov'!E:E,"SIP",'Jan-Nov'!J:J,'co. wise details'!O88)</f>
        <v>1</v>
      </c>
      <c r="R88" s="25">
        <f>COUNTIFS('Jan-Nov'!E:E,"lumpsum",'Jan-Nov'!J:J,'co. wise details'!O88)</f>
        <v>0</v>
      </c>
      <c r="S88" s="25">
        <f>SUMIFS('Jan-Nov'!D85:D4740,'Jan-Nov'!E85:E4740,"lumpsum",'Jan-Nov'!J85:J4740,'co. wise details'!O88)</f>
        <v>0</v>
      </c>
      <c r="T88" s="25">
        <f>SUMIFS('Jan-Nov'!D85:D4740,'Jan-Nov'!E85:E4740,"sip",'Jan-Nov'!J85:J4740,'co. wise details'!O88)</f>
        <v>2000</v>
      </c>
      <c r="U88" s="25">
        <f>SUMIFS('Jan-Nov'!D85:D4740,'Jan-Nov'!E85:E4740,"lumpsum",'Jan-Nov'!J85:J4740,'co. wise details'!O88,'Jan-Nov'!B86:B4741,"&gt;01-01-2023",'Jan-Nov'!B86:B4741,"&lt;01-04-2023")</f>
        <v>0</v>
      </c>
      <c r="V88" s="25">
        <f>SUMIFS('Jan-Nov'!D85:D4740,'Jan-Nov'!E85:E4740,"SIP",'Jan-Nov'!J85:J4740,'co. wise details'!O88,'Jan-Nov'!B86:B4741,"&gt;01-01-2023",'Jan-Nov'!B86:B4741,"&lt;01-04-2023")</f>
        <v>2000</v>
      </c>
      <c r="W88" s="25">
        <f>SUMIFS('Jan-Nov'!D85:D4740,'Jan-Nov'!E85:E4740,"lumpsum",'Jan-Nov'!J85:J4740,'co. wise details'!O88,'Jan-Nov'!B85:B4740,"&gt;31-03-2023",'Jan-Nov'!B85:B4740,"&lt;01-07-2023")</f>
        <v>0</v>
      </c>
      <c r="X88" s="25">
        <f>SUMIFS('Jan-Nov'!D84:D4740,'Jan-Nov'!E84:E4740,"SIP",'Jan-Nov'!J84:J4740,'co. wise details'!O88,'Jan-Nov'!B84:B4740,"&gt;31-03-2023",'Jan-Nov'!D84:D4740,"&lt;01-07-2023")</f>
        <v>0</v>
      </c>
      <c r="Y88" s="25">
        <f>SUMIFS('Jan-Nov'!D85:D4740,'Jan-Nov'!E85:E4740,"lumpsum",'Jan-Nov'!J85:J4740,'co. wise details'!O88,'Jan-Nov'!B86:B4741,"&gt;30-06-2023",'Jan-Nov'!B86:B4741,"&lt;30-10-2023")</f>
        <v>0</v>
      </c>
      <c r="Z88" s="25">
        <f>SUMIFS('Jan-Nov'!D86:D4741, 'Jan-Nov'!E86:E4741, "SIP", 'Jan-Nov'!J86:J4741, 'co. wise details'!O88, 'Jan-Nov'!B86:B4741, "&gt;30-06-2023", 'Jan-Nov'!B86:B4741, "&lt;01-10-2023")</f>
        <v>0</v>
      </c>
      <c r="AA88" s="25">
        <f>SUMIFS('Jan-Nov'!D85:D4740,'Jan-Nov'!E85:E4740,"lumpsum",'Jan-Nov'!J85:J4740,'co. wise details'!O88,'Jan-Nov'!B85:B4740,"&gt;30-09-2023",'Jan-Nov'!B85:B4740,"&lt;31-12-2023")</f>
        <v>0</v>
      </c>
      <c r="AB88" s="25">
        <f>SUMIFS('Jan-Nov'!D86:D4741, 'Jan-Nov'!E86:E4741, "SIP", 'Jan-Nov'!J86:J4741, 'co. wise details'!O88, 'Jan-Nov'!B86:B4741, "&gt;30-09-2023", 'Jan-Nov'!B86:B4741, "&lt;31-12-2023")</f>
        <v>0</v>
      </c>
    </row>
    <row r="89" spans="2:28" x14ac:dyDescent="0.3">
      <c r="B89" t="s">
        <v>1799</v>
      </c>
      <c r="H89" t="str">
        <v>PARAG PARIKH FLEXI CAP FUND</v>
      </c>
      <c r="O89" s="25" t="str">
        <v>Parag parikh flexi cap fund</v>
      </c>
      <c r="P89" s="25">
        <f t="shared" si="1"/>
        <v>62</v>
      </c>
      <c r="Q89" s="25">
        <f>COUNTIFS('Jan-Nov'!E:E,"SIP",'Jan-Nov'!J:J,'co. wise details'!O89)</f>
        <v>53</v>
      </c>
      <c r="R89" s="25">
        <f>COUNTIFS('Jan-Nov'!E:E,"lumpsum",'Jan-Nov'!J:J,'co. wise details'!O89)</f>
        <v>9</v>
      </c>
      <c r="S89" s="25">
        <f>SUMIFS('Jan-Nov'!D86:D4741,'Jan-Nov'!E86:E4741,"lumpsum",'Jan-Nov'!J86:J4741,'co. wise details'!O89)</f>
        <v>293000</v>
      </c>
      <c r="T89" s="25">
        <f>SUMIFS('Jan-Nov'!D86:D4741,'Jan-Nov'!E86:E4741,"sip",'Jan-Nov'!J86:J4741,'co. wise details'!O89)</f>
        <v>186000</v>
      </c>
      <c r="U89" s="25">
        <f>SUMIFS('Jan-Nov'!D86:D4741,'Jan-Nov'!E86:E4741,"lumpsum",'Jan-Nov'!J86:J4741,'co. wise details'!O89,'Jan-Nov'!B87:B4742,"&gt;01-01-2023",'Jan-Nov'!B87:B4742,"&lt;01-04-2023")</f>
        <v>0</v>
      </c>
      <c r="V89" s="25">
        <f>SUMIFS('Jan-Nov'!D86:D4741,'Jan-Nov'!E86:E4741,"SIP",'Jan-Nov'!J86:J4741,'co. wise details'!O89,'Jan-Nov'!B87:B4742,"&gt;01-01-2023",'Jan-Nov'!B87:B4742,"&lt;01-04-2023")</f>
        <v>64000</v>
      </c>
      <c r="W89" s="25">
        <f>SUMIFS('Jan-Nov'!D86:D4741,'Jan-Nov'!E86:E4741,"lumpsum",'Jan-Nov'!J86:J4741,'co. wise details'!O89,'Jan-Nov'!B86:B4741,"&gt;31-03-2023",'Jan-Nov'!B86:B4741,"&lt;01-07-2023")</f>
        <v>80000</v>
      </c>
      <c r="X89" s="25">
        <f>SUMIFS('Jan-Nov'!D85:D4741,'Jan-Nov'!E85:E4741,"SIP",'Jan-Nov'!J85:J4741,'co. wise details'!O89,'Jan-Nov'!B85:B4741,"&gt;31-03-2023",'Jan-Nov'!D85:D4741,"&lt;01-07-2023")</f>
        <v>122000</v>
      </c>
      <c r="Y89" s="25">
        <f>SUMIFS('Jan-Nov'!D86:D4741,'Jan-Nov'!E86:E4741,"lumpsum",'Jan-Nov'!J86:J4741,'co. wise details'!O89,'Jan-Nov'!B87:B4742,"&gt;30-06-2023",'Jan-Nov'!B87:B4742,"&lt;30-10-2023")</f>
        <v>213000</v>
      </c>
      <c r="Z89" s="25">
        <f>SUMIFS('Jan-Nov'!D87:D4742, 'Jan-Nov'!E87:E4742, "SIP", 'Jan-Nov'!J87:J4742, 'co. wise details'!O89, 'Jan-Nov'!B87:B4742, "&gt;30-06-2023", 'Jan-Nov'!B87:B4742, "&lt;01-10-2023")</f>
        <v>63500</v>
      </c>
      <c r="AA89" s="25">
        <f>SUMIFS('Jan-Nov'!D86:D4741,'Jan-Nov'!E86:E4741,"lumpsum",'Jan-Nov'!J86:J4741,'co. wise details'!O89,'Jan-Nov'!B86:B4741,"&gt;30-09-2023",'Jan-Nov'!B86:B4741,"&lt;31-12-2023")</f>
        <v>25000</v>
      </c>
      <c r="AB89" s="25">
        <f>SUMIFS('Jan-Nov'!D87:D4742, 'Jan-Nov'!E87:E4742, "SIP", 'Jan-Nov'!J87:J4742, 'co. wise details'!O89, 'Jan-Nov'!B87:B4742, "&gt;30-09-2023", 'Jan-Nov'!B87:B4742, "&lt;31-12-2023")</f>
        <v>18500</v>
      </c>
    </row>
    <row r="90" spans="2:28" x14ac:dyDescent="0.3">
      <c r="B90" t="s">
        <v>84</v>
      </c>
      <c r="H90" t="str">
        <v>BOI Flexi-Cap Fund</v>
      </c>
      <c r="O90" s="25" t="str">
        <v>Boi flexi-cap fund</v>
      </c>
      <c r="P90" s="25">
        <f t="shared" si="1"/>
        <v>16</v>
      </c>
      <c r="Q90" s="25">
        <f>COUNTIFS('Jan-Nov'!E:E,"SIP",'Jan-Nov'!J:J,'co. wise details'!O90)</f>
        <v>10</v>
      </c>
      <c r="R90" s="25">
        <f>COUNTIFS('Jan-Nov'!E:E,"lumpsum",'Jan-Nov'!J:J,'co. wise details'!O90)</f>
        <v>6</v>
      </c>
      <c r="S90" s="25">
        <f>SUMIFS('Jan-Nov'!D87:D4742,'Jan-Nov'!E87:E4742,"lumpsum",'Jan-Nov'!J87:J4742,'co. wise details'!O90)</f>
        <v>140000</v>
      </c>
      <c r="T90" s="25">
        <f>SUMIFS('Jan-Nov'!D87:D4742,'Jan-Nov'!E87:E4742,"sip",'Jan-Nov'!J87:J4742,'co. wise details'!O90)</f>
        <v>42000</v>
      </c>
      <c r="U90" s="25">
        <f>SUMIFS('Jan-Nov'!D87:D4742,'Jan-Nov'!E87:E4742,"lumpsum",'Jan-Nov'!J87:J4742,'co. wise details'!O90,'Jan-Nov'!B88:B4743,"&gt;01-01-2023",'Jan-Nov'!B88:B4743,"&lt;01-04-2023")</f>
        <v>15000</v>
      </c>
      <c r="V90" s="25">
        <f>SUMIFS('Jan-Nov'!D87:D4742,'Jan-Nov'!E87:E4742,"SIP",'Jan-Nov'!J87:J4742,'co. wise details'!O90,'Jan-Nov'!B88:B4743,"&gt;01-01-2023",'Jan-Nov'!B88:B4743,"&lt;01-04-2023")</f>
        <v>15000</v>
      </c>
      <c r="W90" s="25">
        <f>SUMIFS('Jan-Nov'!D87:D4742,'Jan-Nov'!E87:E4742,"lumpsum",'Jan-Nov'!J87:J4742,'co. wise details'!O90,'Jan-Nov'!B87:B4742,"&gt;31-03-2023",'Jan-Nov'!B87:B4742,"&lt;01-07-2023")</f>
        <v>0</v>
      </c>
      <c r="X90" s="25">
        <f>SUMIFS('Jan-Nov'!D86:D4742,'Jan-Nov'!E86:E4742,"SIP",'Jan-Nov'!J86:J4742,'co. wise details'!O90,'Jan-Nov'!B86:B4742,"&gt;31-03-2023",'Jan-Nov'!D86:D4742,"&lt;01-07-2023")</f>
        <v>27000</v>
      </c>
      <c r="Y90" s="25">
        <f>SUMIFS('Jan-Nov'!D87:D4742,'Jan-Nov'!E87:E4742,"lumpsum",'Jan-Nov'!J87:J4742,'co. wise details'!O90,'Jan-Nov'!B88:B4743,"&gt;30-06-2023",'Jan-Nov'!B88:B4743,"&lt;30-10-2023")</f>
        <v>95000</v>
      </c>
      <c r="Z90" s="25">
        <f>SUMIFS('Jan-Nov'!D88:D4743, 'Jan-Nov'!E88:E4743, "SIP", 'Jan-Nov'!J88:J4743, 'co. wise details'!O90, 'Jan-Nov'!B88:B4743, "&gt;30-06-2023", 'Jan-Nov'!B88:B4743, "&lt;01-10-2023")</f>
        <v>0</v>
      </c>
      <c r="AA90" s="25">
        <f>SUMIFS('Jan-Nov'!D87:D4742,'Jan-Nov'!E87:E4742,"lumpsum",'Jan-Nov'!J87:J4742,'co. wise details'!O90,'Jan-Nov'!B87:B4742,"&gt;30-09-2023",'Jan-Nov'!B87:B4742,"&lt;31-12-2023")</f>
        <v>100000</v>
      </c>
      <c r="AB90" s="25">
        <f>SUMIFS('Jan-Nov'!D88:D4743, 'Jan-Nov'!E88:E4743, "SIP", 'Jan-Nov'!J88:J4743, 'co. wise details'!O90, 'Jan-Nov'!B88:B4743, "&gt;30-09-2023", 'Jan-Nov'!B88:B4743, "&lt;31-12-2023")</f>
        <v>7000</v>
      </c>
    </row>
    <row r="91" spans="2:28" x14ac:dyDescent="0.3">
      <c r="B91" t="s">
        <v>1838</v>
      </c>
      <c r="H91" t="str">
        <v>quant mid cap</v>
      </c>
      <c r="O91" s="25" t="str">
        <v>Quant mid cap</v>
      </c>
      <c r="P91" s="25">
        <f t="shared" si="1"/>
        <v>1</v>
      </c>
      <c r="Q91" s="25">
        <f>COUNTIFS('Jan-Nov'!E:E,"SIP",'Jan-Nov'!J:J,'co. wise details'!O91)</f>
        <v>1</v>
      </c>
      <c r="R91" s="25">
        <f>COUNTIFS('Jan-Nov'!E:E,"lumpsum",'Jan-Nov'!J:J,'co. wise details'!O91)</f>
        <v>0</v>
      </c>
      <c r="S91" s="25">
        <f>SUMIFS('Jan-Nov'!D88:D4743,'Jan-Nov'!E88:E4743,"lumpsum",'Jan-Nov'!J88:J4743,'co. wise details'!O91)</f>
        <v>0</v>
      </c>
      <c r="T91" s="25">
        <f>SUMIFS('Jan-Nov'!D88:D4743,'Jan-Nov'!E88:E4743,"sip",'Jan-Nov'!J88:J4743,'co. wise details'!O91)</f>
        <v>2500</v>
      </c>
      <c r="U91" s="25">
        <f>SUMIFS('Jan-Nov'!D88:D4743,'Jan-Nov'!E88:E4743,"lumpsum",'Jan-Nov'!J88:J4743,'co. wise details'!O91,'Jan-Nov'!B89:B4744,"&gt;01-01-2023",'Jan-Nov'!B89:B4744,"&lt;01-04-2023")</f>
        <v>0</v>
      </c>
      <c r="V91" s="25">
        <f>SUMIFS('Jan-Nov'!D88:D4743,'Jan-Nov'!E88:E4743,"SIP",'Jan-Nov'!J88:J4743,'co. wise details'!O91,'Jan-Nov'!B89:B4744,"&gt;01-01-2023",'Jan-Nov'!B89:B4744,"&lt;01-04-2023")</f>
        <v>2500</v>
      </c>
      <c r="W91" s="25">
        <f>SUMIFS('Jan-Nov'!D88:D4743,'Jan-Nov'!E88:E4743,"lumpsum",'Jan-Nov'!J88:J4743,'co. wise details'!O91,'Jan-Nov'!B88:B4743,"&gt;31-03-2023",'Jan-Nov'!B88:B4743,"&lt;01-07-2023")</f>
        <v>0</v>
      </c>
      <c r="X91" s="25">
        <f>SUMIFS('Jan-Nov'!D87:D4743,'Jan-Nov'!E87:E4743,"SIP",'Jan-Nov'!J87:J4743,'co. wise details'!O91,'Jan-Nov'!B87:B4743,"&gt;31-03-2023",'Jan-Nov'!D87:D4743,"&lt;01-07-2023")</f>
        <v>0</v>
      </c>
      <c r="Y91" s="25">
        <f>SUMIFS('Jan-Nov'!D88:D4743,'Jan-Nov'!E88:E4743,"lumpsum",'Jan-Nov'!J88:J4743,'co. wise details'!O91,'Jan-Nov'!B89:B4744,"&gt;30-06-2023",'Jan-Nov'!B89:B4744,"&lt;30-10-2023")</f>
        <v>0</v>
      </c>
      <c r="Z91" s="25">
        <f>SUMIFS('Jan-Nov'!D89:D4744, 'Jan-Nov'!E89:E4744, "SIP", 'Jan-Nov'!J89:J4744, 'co. wise details'!O91, 'Jan-Nov'!B89:B4744, "&gt;30-06-2023", 'Jan-Nov'!B89:B4744, "&lt;01-10-2023")</f>
        <v>0</v>
      </c>
      <c r="AA91" s="25">
        <f>SUMIFS('Jan-Nov'!D88:D4743,'Jan-Nov'!E88:E4743,"lumpsum",'Jan-Nov'!J88:J4743,'co. wise details'!O91,'Jan-Nov'!B88:B4743,"&gt;30-09-2023",'Jan-Nov'!B88:B4743,"&lt;31-12-2023")</f>
        <v>0</v>
      </c>
      <c r="AB91" s="25">
        <f>SUMIFS('Jan-Nov'!D89:D4744, 'Jan-Nov'!E89:E4744, "SIP", 'Jan-Nov'!J89:J4744, 'co. wise details'!O91, 'Jan-Nov'!B89:B4744, "&gt;30-09-2023", 'Jan-Nov'!B89:B4744, "&lt;31-12-2023")</f>
        <v>0</v>
      </c>
    </row>
    <row r="92" spans="2:28" x14ac:dyDescent="0.3">
      <c r="B92" t="s">
        <v>1797</v>
      </c>
      <c r="H92" t="str">
        <v>mirawe asset emerging</v>
      </c>
      <c r="O92" s="25" t="str">
        <v>Mirawe asset emerging</v>
      </c>
      <c r="P92" s="25">
        <f t="shared" si="1"/>
        <v>1</v>
      </c>
      <c r="Q92" s="25">
        <f>COUNTIFS('Jan-Nov'!E:E,"SIP",'Jan-Nov'!J:J,'co. wise details'!O92)</f>
        <v>1</v>
      </c>
      <c r="R92" s="25">
        <f>COUNTIFS('Jan-Nov'!E:E,"lumpsum",'Jan-Nov'!J:J,'co. wise details'!O92)</f>
        <v>0</v>
      </c>
      <c r="S92" s="25">
        <f>SUMIFS('Jan-Nov'!D89:D4744,'Jan-Nov'!E89:E4744,"lumpsum",'Jan-Nov'!J89:J4744,'co. wise details'!O92)</f>
        <v>0</v>
      </c>
      <c r="T92" s="25">
        <f>SUMIFS('Jan-Nov'!D89:D4744,'Jan-Nov'!E89:E4744,"sip",'Jan-Nov'!J89:J4744,'co. wise details'!O92)</f>
        <v>2500</v>
      </c>
      <c r="U92" s="25">
        <f>SUMIFS('Jan-Nov'!D89:D4744,'Jan-Nov'!E89:E4744,"lumpsum",'Jan-Nov'!J89:J4744,'co. wise details'!O92,'Jan-Nov'!B90:B4745,"&gt;01-01-2023",'Jan-Nov'!B90:B4745,"&lt;01-04-2023")</f>
        <v>0</v>
      </c>
      <c r="V92" s="25">
        <f>SUMIFS('Jan-Nov'!D89:D4744,'Jan-Nov'!E89:E4744,"SIP",'Jan-Nov'!J89:J4744,'co. wise details'!O92,'Jan-Nov'!B90:B4745,"&gt;01-01-2023",'Jan-Nov'!B90:B4745,"&lt;01-04-2023")</f>
        <v>2500</v>
      </c>
      <c r="W92" s="25">
        <f>SUMIFS('Jan-Nov'!D89:D4744,'Jan-Nov'!E89:E4744,"lumpsum",'Jan-Nov'!J89:J4744,'co. wise details'!O92,'Jan-Nov'!B89:B4744,"&gt;31-03-2023",'Jan-Nov'!B89:B4744,"&lt;01-07-2023")</f>
        <v>0</v>
      </c>
      <c r="X92" s="25">
        <f>SUMIFS('Jan-Nov'!D88:D4744,'Jan-Nov'!E88:E4744,"SIP",'Jan-Nov'!J88:J4744,'co. wise details'!O92,'Jan-Nov'!B88:B4744,"&gt;31-03-2023",'Jan-Nov'!D88:D4744,"&lt;01-07-2023")</f>
        <v>0</v>
      </c>
      <c r="Y92" s="25">
        <f>SUMIFS('Jan-Nov'!D89:D4744,'Jan-Nov'!E89:E4744,"lumpsum",'Jan-Nov'!J89:J4744,'co. wise details'!O92,'Jan-Nov'!B90:B4745,"&gt;30-06-2023",'Jan-Nov'!B90:B4745,"&lt;30-10-2023")</f>
        <v>0</v>
      </c>
      <c r="Z92" s="25">
        <f>SUMIFS('Jan-Nov'!D90:D4745, 'Jan-Nov'!E90:E4745, "SIP", 'Jan-Nov'!J90:J4745, 'co. wise details'!O92, 'Jan-Nov'!B90:B4745, "&gt;30-06-2023", 'Jan-Nov'!B90:B4745, "&lt;01-10-2023")</f>
        <v>0</v>
      </c>
      <c r="AA92" s="25">
        <f>SUMIFS('Jan-Nov'!D89:D4744,'Jan-Nov'!E89:E4744,"lumpsum",'Jan-Nov'!J89:J4744,'co. wise details'!O92,'Jan-Nov'!B89:B4744,"&gt;30-09-2023",'Jan-Nov'!B89:B4744,"&lt;31-12-2023")</f>
        <v>0</v>
      </c>
      <c r="AB92" s="25">
        <f>SUMIFS('Jan-Nov'!D90:D4745, 'Jan-Nov'!E90:E4745, "SIP", 'Jan-Nov'!J90:J4745, 'co. wise details'!O92, 'Jan-Nov'!B90:B4745, "&gt;30-09-2023", 'Jan-Nov'!B90:B4745, "&lt;31-12-2023")</f>
        <v>0</v>
      </c>
    </row>
    <row r="93" spans="2:28" x14ac:dyDescent="0.3">
      <c r="B93" t="s">
        <v>466</v>
      </c>
      <c r="H93" t="str">
        <v>Kotak multi asset allocator FoF</v>
      </c>
      <c r="O93" s="25" t="str">
        <v>Kotak multi asset allocator fof</v>
      </c>
      <c r="P93" s="25">
        <f t="shared" si="1"/>
        <v>17</v>
      </c>
      <c r="Q93" s="25">
        <f>COUNTIFS('Jan-Nov'!E:E,"SIP",'Jan-Nov'!J:J,'co. wise details'!O93)</f>
        <v>7</v>
      </c>
      <c r="R93" s="25">
        <f>COUNTIFS('Jan-Nov'!E:E,"lumpsum",'Jan-Nov'!J:J,'co. wise details'!O93)</f>
        <v>10</v>
      </c>
      <c r="S93" s="25">
        <f>SUMIFS('Jan-Nov'!D90:D4745,'Jan-Nov'!E90:E4745,"lumpsum",'Jan-Nov'!J90:J4745,'co. wise details'!O93)</f>
        <v>870000</v>
      </c>
      <c r="T93" s="25">
        <f>SUMIFS('Jan-Nov'!D90:D4745,'Jan-Nov'!E90:E4745,"sip",'Jan-Nov'!J90:J4745,'co. wise details'!O93)</f>
        <v>19500</v>
      </c>
      <c r="U93" s="25">
        <f>SUMIFS('Jan-Nov'!D90:D4745,'Jan-Nov'!E90:E4745,"lumpsum",'Jan-Nov'!J90:J4745,'co. wise details'!O93,'Jan-Nov'!B91:B4746,"&gt;01-01-2023",'Jan-Nov'!B91:B4746,"&lt;01-04-2023")</f>
        <v>565000</v>
      </c>
      <c r="V93" s="25">
        <f>SUMIFS('Jan-Nov'!D90:D4745,'Jan-Nov'!E90:E4745,"SIP",'Jan-Nov'!J90:J4745,'co. wise details'!O93,'Jan-Nov'!B91:B4746,"&gt;01-01-2023",'Jan-Nov'!B91:B4746,"&lt;01-04-2023")</f>
        <v>17000</v>
      </c>
      <c r="W93" s="25">
        <f>SUMIFS('Jan-Nov'!D90:D4745,'Jan-Nov'!E90:E4745,"lumpsum",'Jan-Nov'!J90:J4745,'co. wise details'!O93,'Jan-Nov'!B90:B4745,"&gt;31-03-2023",'Jan-Nov'!B90:B4745,"&lt;01-07-2023")</f>
        <v>175000</v>
      </c>
      <c r="X93" s="25">
        <f>SUMIFS('Jan-Nov'!D89:D4745,'Jan-Nov'!E89:E4745,"SIP",'Jan-Nov'!J89:J4745,'co. wise details'!O93,'Jan-Nov'!B89:B4745,"&gt;31-03-2023",'Jan-Nov'!D89:D4745,"&lt;01-07-2023")</f>
        <v>2500</v>
      </c>
      <c r="Y93" s="25">
        <f>SUMIFS('Jan-Nov'!D90:D4745,'Jan-Nov'!E90:E4745,"lumpsum",'Jan-Nov'!J90:J4745,'co. wise details'!O93,'Jan-Nov'!B91:B4746,"&gt;30-06-2023",'Jan-Nov'!B91:B4746,"&lt;30-10-2023")</f>
        <v>130000</v>
      </c>
      <c r="Z93" s="25">
        <f>SUMIFS('Jan-Nov'!D91:D4746, 'Jan-Nov'!E91:E4746, "SIP", 'Jan-Nov'!J91:J4746, 'co. wise details'!O93, 'Jan-Nov'!B91:B4746, "&gt;30-06-2023", 'Jan-Nov'!B91:B4746, "&lt;01-10-2023")</f>
        <v>0</v>
      </c>
      <c r="AA93" s="25">
        <f>SUMIFS('Jan-Nov'!D90:D4745,'Jan-Nov'!E90:E4745,"lumpsum",'Jan-Nov'!J90:J4745,'co. wise details'!O93,'Jan-Nov'!B90:B4745,"&gt;30-09-2023",'Jan-Nov'!B90:B4745,"&lt;31-12-2023")</f>
        <v>0</v>
      </c>
      <c r="AB93" s="25">
        <f>SUMIFS('Jan-Nov'!D91:D4746, 'Jan-Nov'!E91:E4746, "SIP", 'Jan-Nov'!J91:J4746, 'co. wise details'!O93, 'Jan-Nov'!B91:B4746, "&gt;30-09-2023", 'Jan-Nov'!B91:B4746, "&lt;31-12-2023")</f>
        <v>0</v>
      </c>
    </row>
    <row r="94" spans="2:28" x14ac:dyDescent="0.3">
      <c r="B94" t="s">
        <v>270</v>
      </c>
      <c r="H94" t="str">
        <v>JM Flexi Cap Fund</v>
      </c>
      <c r="O94" s="25" t="str">
        <v>Jm flexi cap fund</v>
      </c>
      <c r="P94" s="25">
        <f t="shared" si="1"/>
        <v>52</v>
      </c>
      <c r="Q94" s="25">
        <f>COUNTIFS('Jan-Nov'!E:E,"SIP",'Jan-Nov'!J:J,'co. wise details'!O94)</f>
        <v>36</v>
      </c>
      <c r="R94" s="25">
        <f>COUNTIFS('Jan-Nov'!E:E,"lumpsum",'Jan-Nov'!J:J,'co. wise details'!O94)</f>
        <v>16</v>
      </c>
      <c r="S94" s="25">
        <f>SUMIFS('Jan-Nov'!D91:D4746,'Jan-Nov'!E91:E4746,"lumpsum",'Jan-Nov'!J91:J4746,'co. wise details'!O94)</f>
        <v>953500</v>
      </c>
      <c r="T94" s="25">
        <f>SUMIFS('Jan-Nov'!D91:D4746,'Jan-Nov'!E91:E4746,"sip",'Jan-Nov'!J91:J4746,'co. wise details'!O94)</f>
        <v>116000</v>
      </c>
      <c r="U94" s="25">
        <f>SUMIFS('Jan-Nov'!D91:D4746,'Jan-Nov'!E91:E4746,"lumpsum",'Jan-Nov'!J91:J4746,'co. wise details'!O94,'Jan-Nov'!B92:B4747,"&gt;01-01-2023",'Jan-Nov'!B92:B4747,"&lt;01-04-2023")</f>
        <v>600000</v>
      </c>
      <c r="V94" s="25">
        <f>SUMIFS('Jan-Nov'!D91:D4746,'Jan-Nov'!E91:E4746,"SIP",'Jan-Nov'!J91:J4746,'co. wise details'!O94,'Jan-Nov'!B92:B4747,"&gt;01-01-2023",'Jan-Nov'!B92:B4747,"&lt;01-04-2023")</f>
        <v>36000</v>
      </c>
      <c r="W94" s="25">
        <f>SUMIFS('Jan-Nov'!D91:D4746,'Jan-Nov'!E91:E4746,"lumpsum",'Jan-Nov'!J91:J4746,'co. wise details'!O94,'Jan-Nov'!B91:B4746,"&gt;31-03-2023",'Jan-Nov'!B91:B4746,"&lt;01-07-2023")</f>
        <v>40000</v>
      </c>
      <c r="X94" s="25">
        <f>SUMIFS('Jan-Nov'!D90:D4746,'Jan-Nov'!E90:E4746,"SIP",'Jan-Nov'!J90:J4746,'co. wise details'!O94,'Jan-Nov'!B90:B4746,"&gt;31-03-2023",'Jan-Nov'!D90:D4746,"&lt;01-07-2023")</f>
        <v>80000</v>
      </c>
      <c r="Y94" s="25">
        <f>SUMIFS('Jan-Nov'!D91:D4746,'Jan-Nov'!E91:E4746,"lumpsum",'Jan-Nov'!J91:J4746,'co. wise details'!O94,'Jan-Nov'!B92:B4747,"&gt;30-06-2023",'Jan-Nov'!B92:B4747,"&lt;30-10-2023")</f>
        <v>238500</v>
      </c>
      <c r="Z94" s="25">
        <f>SUMIFS('Jan-Nov'!D92:D4747, 'Jan-Nov'!E92:E4747, "SIP", 'Jan-Nov'!J92:J4747, 'co. wise details'!O94, 'Jan-Nov'!B92:B4747, "&gt;30-06-2023", 'Jan-Nov'!B92:B4747, "&lt;01-10-2023")</f>
        <v>0</v>
      </c>
      <c r="AA94" s="25">
        <f>SUMIFS('Jan-Nov'!D91:D4746,'Jan-Nov'!E91:E4746,"lumpsum",'Jan-Nov'!J91:J4746,'co. wise details'!O94,'Jan-Nov'!B91:B4746,"&gt;30-09-2023",'Jan-Nov'!B91:B4746,"&lt;31-12-2023")</f>
        <v>272500</v>
      </c>
      <c r="AB94" s="25">
        <f>SUMIFS('Jan-Nov'!D92:D4747, 'Jan-Nov'!E92:E4747, "SIP", 'Jan-Nov'!J92:J4747, 'co. wise details'!O94, 'Jan-Nov'!B92:B4747, "&gt;30-09-2023", 'Jan-Nov'!B92:B4747, "&lt;31-12-2023")</f>
        <v>75500</v>
      </c>
    </row>
    <row r="95" spans="2:28" x14ac:dyDescent="0.3">
      <c r="B95" t="s">
        <v>63</v>
      </c>
      <c r="H95" t="str">
        <v>Axis long term equity fund</v>
      </c>
      <c r="O95" s="25" t="str">
        <v>Axis long term equity fund</v>
      </c>
      <c r="P95" s="25">
        <f t="shared" si="1"/>
        <v>3</v>
      </c>
      <c r="Q95" s="25">
        <f>COUNTIFS('Jan-Nov'!E:E,"SIP",'Jan-Nov'!J:J,'co. wise details'!O95)</f>
        <v>2</v>
      </c>
      <c r="R95" s="25">
        <f>COUNTIFS('Jan-Nov'!E:E,"lumpsum",'Jan-Nov'!J:J,'co. wise details'!O95)</f>
        <v>1</v>
      </c>
      <c r="S95" s="25">
        <f>SUMIFS('Jan-Nov'!D92:D4747,'Jan-Nov'!E92:E4747,"lumpsum",'Jan-Nov'!J92:J4747,'co. wise details'!O95)</f>
        <v>2500</v>
      </c>
      <c r="T95" s="25">
        <f>SUMIFS('Jan-Nov'!D92:D4747,'Jan-Nov'!E92:E4747,"sip",'Jan-Nov'!J92:J4747,'co. wise details'!O95)</f>
        <v>2000</v>
      </c>
      <c r="U95" s="25">
        <f>SUMIFS('Jan-Nov'!D92:D4747,'Jan-Nov'!E92:E4747,"lumpsum",'Jan-Nov'!J92:J4747,'co. wise details'!O95,'Jan-Nov'!B93:B4748,"&gt;01-01-2023",'Jan-Nov'!B93:B4748,"&lt;01-04-2023")</f>
        <v>2500</v>
      </c>
      <c r="V95" s="25">
        <f>SUMIFS('Jan-Nov'!D92:D4747,'Jan-Nov'!E92:E4747,"SIP",'Jan-Nov'!J92:J4747,'co. wise details'!O95,'Jan-Nov'!B93:B4748,"&gt;01-01-2023",'Jan-Nov'!B93:B4748,"&lt;01-04-2023")</f>
        <v>0</v>
      </c>
      <c r="W95" s="25">
        <f>SUMIFS('Jan-Nov'!D92:D4747,'Jan-Nov'!E92:E4747,"lumpsum",'Jan-Nov'!J92:J4747,'co. wise details'!O95,'Jan-Nov'!B92:B4747,"&gt;31-03-2023",'Jan-Nov'!B92:B4747,"&lt;01-07-2023")</f>
        <v>0</v>
      </c>
      <c r="X95" s="25">
        <f>SUMIFS('Jan-Nov'!D91:D4747,'Jan-Nov'!E91:E4747,"SIP",'Jan-Nov'!J91:J4747,'co. wise details'!O95,'Jan-Nov'!B91:B4747,"&gt;31-03-2023",'Jan-Nov'!D91:D4747,"&lt;01-07-2023")</f>
        <v>2000</v>
      </c>
      <c r="Y95" s="25">
        <f>SUMIFS('Jan-Nov'!D92:D4747,'Jan-Nov'!E92:E4747,"lumpsum",'Jan-Nov'!J92:J4747,'co. wise details'!O95,'Jan-Nov'!B93:B4748,"&gt;30-06-2023",'Jan-Nov'!B93:B4748,"&lt;30-10-2023")</f>
        <v>0</v>
      </c>
      <c r="Z95" s="25">
        <f>SUMIFS('Jan-Nov'!D93:D4748, 'Jan-Nov'!E93:E4748, "SIP", 'Jan-Nov'!J93:J4748, 'co. wise details'!O95, 'Jan-Nov'!B93:B4748, "&gt;30-06-2023", 'Jan-Nov'!B93:B4748, "&lt;01-10-2023")</f>
        <v>2000</v>
      </c>
      <c r="AA95" s="25">
        <f>SUMIFS('Jan-Nov'!D92:D4747,'Jan-Nov'!E92:E4747,"lumpsum",'Jan-Nov'!J92:J4747,'co. wise details'!O95,'Jan-Nov'!B92:B4747,"&gt;30-09-2023",'Jan-Nov'!B92:B4747,"&lt;31-12-2023")</f>
        <v>0</v>
      </c>
      <c r="AB95" s="25">
        <f>SUMIFS('Jan-Nov'!D93:D4748, 'Jan-Nov'!E93:E4748, "SIP", 'Jan-Nov'!J93:J4748, 'co. wise details'!O95, 'Jan-Nov'!B93:B4748, "&gt;30-09-2023", 'Jan-Nov'!B93:B4748, "&lt;31-12-2023")</f>
        <v>0</v>
      </c>
    </row>
    <row r="96" spans="2:28" x14ac:dyDescent="0.3">
      <c r="B96" t="s">
        <v>1808</v>
      </c>
      <c r="H96" t="str">
        <v>Quant FLEXI CAP FUND Fund</v>
      </c>
      <c r="O96" s="25" t="str">
        <v>Quant flexi cap fund fund</v>
      </c>
      <c r="P96" s="25">
        <f t="shared" si="1"/>
        <v>2</v>
      </c>
      <c r="Q96" s="25">
        <f>COUNTIFS('Jan-Nov'!E:E,"SIP",'Jan-Nov'!J:J,'co. wise details'!O96)</f>
        <v>2</v>
      </c>
      <c r="R96" s="25">
        <f>COUNTIFS('Jan-Nov'!E:E,"lumpsum",'Jan-Nov'!J:J,'co. wise details'!O96)</f>
        <v>0</v>
      </c>
      <c r="S96" s="25">
        <f>SUMIFS('Jan-Nov'!D93:D4748,'Jan-Nov'!E93:E4748,"lumpsum",'Jan-Nov'!J93:J4748,'co. wise details'!O96)</f>
        <v>0</v>
      </c>
      <c r="T96" s="25">
        <f>SUMIFS('Jan-Nov'!D93:D4748,'Jan-Nov'!E93:E4748,"sip",'Jan-Nov'!J93:J4748,'co. wise details'!O96)</f>
        <v>4500</v>
      </c>
      <c r="U96" s="25">
        <f>SUMIFS('Jan-Nov'!D93:D4748,'Jan-Nov'!E93:E4748,"lumpsum",'Jan-Nov'!J93:J4748,'co. wise details'!O96,'Jan-Nov'!B94:B4749,"&gt;01-01-2023",'Jan-Nov'!B94:B4749,"&lt;01-04-2023")</f>
        <v>0</v>
      </c>
      <c r="V96" s="25">
        <f>SUMIFS('Jan-Nov'!D93:D4748,'Jan-Nov'!E93:E4748,"SIP",'Jan-Nov'!J93:J4748,'co. wise details'!O96,'Jan-Nov'!B94:B4749,"&gt;01-01-2023",'Jan-Nov'!B94:B4749,"&lt;01-04-2023")</f>
        <v>4500</v>
      </c>
      <c r="W96" s="25">
        <f>SUMIFS('Jan-Nov'!D93:D4748,'Jan-Nov'!E93:E4748,"lumpsum",'Jan-Nov'!J93:J4748,'co. wise details'!O96,'Jan-Nov'!B93:B4748,"&gt;31-03-2023",'Jan-Nov'!B93:B4748,"&lt;01-07-2023")</f>
        <v>0</v>
      </c>
      <c r="X96" s="25">
        <f>SUMIFS('Jan-Nov'!D92:D4748,'Jan-Nov'!E92:E4748,"SIP",'Jan-Nov'!J92:J4748,'co. wise details'!O96,'Jan-Nov'!B92:B4748,"&gt;31-03-2023",'Jan-Nov'!D92:D4748,"&lt;01-07-2023")</f>
        <v>0</v>
      </c>
      <c r="Y96" s="25">
        <f>SUMIFS('Jan-Nov'!D93:D4748,'Jan-Nov'!E93:E4748,"lumpsum",'Jan-Nov'!J93:J4748,'co. wise details'!O96,'Jan-Nov'!B94:B4749,"&gt;30-06-2023",'Jan-Nov'!B94:B4749,"&lt;30-10-2023")</f>
        <v>0</v>
      </c>
      <c r="Z96" s="25">
        <f>SUMIFS('Jan-Nov'!D94:D4749, 'Jan-Nov'!E94:E4749, "SIP", 'Jan-Nov'!J94:J4749, 'co. wise details'!O96, 'Jan-Nov'!B94:B4749, "&gt;30-06-2023", 'Jan-Nov'!B94:B4749, "&lt;01-10-2023")</f>
        <v>0</v>
      </c>
      <c r="AA96" s="25">
        <f>SUMIFS('Jan-Nov'!D93:D4748,'Jan-Nov'!E93:E4748,"lumpsum",'Jan-Nov'!J93:J4748,'co. wise details'!O96,'Jan-Nov'!B93:B4748,"&gt;30-09-2023",'Jan-Nov'!B93:B4748,"&lt;31-12-2023")</f>
        <v>0</v>
      </c>
      <c r="AB96" s="25">
        <f>SUMIFS('Jan-Nov'!D94:D4749, 'Jan-Nov'!E94:E4749, "SIP", 'Jan-Nov'!J94:J4749, 'co. wise details'!O96, 'Jan-Nov'!B94:B4749, "&gt;30-09-2023", 'Jan-Nov'!B94:B4749, "&lt;31-12-2023")</f>
        <v>0</v>
      </c>
    </row>
    <row r="97" spans="2:28" x14ac:dyDescent="0.3">
      <c r="B97" t="s">
        <v>1806</v>
      </c>
      <c r="H97" t="str">
        <v>QUANT LIQUID FUND</v>
      </c>
      <c r="O97" s="25" t="str">
        <v>Quant liquid fund</v>
      </c>
      <c r="P97" s="25">
        <f t="shared" si="1"/>
        <v>4</v>
      </c>
      <c r="Q97" s="25">
        <f>COUNTIFS('Jan-Nov'!E:E,"SIP",'Jan-Nov'!J:J,'co. wise details'!O97)</f>
        <v>0</v>
      </c>
      <c r="R97" s="25">
        <f>COUNTIFS('Jan-Nov'!E:E,"lumpsum",'Jan-Nov'!J:J,'co. wise details'!O97)</f>
        <v>4</v>
      </c>
      <c r="S97" s="25">
        <f>SUMIFS('Jan-Nov'!D94:D4749,'Jan-Nov'!E94:E4749,"lumpsum",'Jan-Nov'!J94:J4749,'co. wise details'!O97)</f>
        <v>91000</v>
      </c>
      <c r="T97" s="25">
        <f>SUMIFS('Jan-Nov'!D94:D4749,'Jan-Nov'!E94:E4749,"sip",'Jan-Nov'!J94:J4749,'co. wise details'!O97)</f>
        <v>0</v>
      </c>
      <c r="U97" s="25">
        <f>SUMIFS('Jan-Nov'!D94:D4749,'Jan-Nov'!E94:E4749,"lumpsum",'Jan-Nov'!J94:J4749,'co. wise details'!O97,'Jan-Nov'!B95:B4750,"&gt;01-01-2023",'Jan-Nov'!B95:B4750,"&lt;01-04-2023")</f>
        <v>86000</v>
      </c>
      <c r="V97" s="25">
        <f>SUMIFS('Jan-Nov'!D94:D4749,'Jan-Nov'!E94:E4749,"SIP",'Jan-Nov'!J94:J4749,'co. wise details'!O97,'Jan-Nov'!B95:B4750,"&gt;01-01-2023",'Jan-Nov'!B95:B4750,"&lt;01-04-2023")</f>
        <v>0</v>
      </c>
      <c r="W97" s="25">
        <f>SUMIFS('Jan-Nov'!D94:D4749,'Jan-Nov'!E94:E4749,"lumpsum",'Jan-Nov'!J94:J4749,'co. wise details'!O97,'Jan-Nov'!B94:B4749,"&gt;31-03-2023",'Jan-Nov'!B94:B4749,"&lt;01-07-2023")</f>
        <v>5000</v>
      </c>
      <c r="X97" s="25">
        <f>SUMIFS('Jan-Nov'!D93:D4749,'Jan-Nov'!E93:E4749,"SIP",'Jan-Nov'!J93:J4749,'co. wise details'!O97,'Jan-Nov'!B93:B4749,"&gt;31-03-2023",'Jan-Nov'!D93:D4749,"&lt;01-07-2023")</f>
        <v>0</v>
      </c>
      <c r="Y97" s="25">
        <f>SUMIFS('Jan-Nov'!D94:D4749,'Jan-Nov'!E94:E4749,"lumpsum",'Jan-Nov'!J94:J4749,'co. wise details'!O97,'Jan-Nov'!B95:B4750,"&gt;30-06-2023",'Jan-Nov'!B95:B4750,"&lt;30-10-2023")</f>
        <v>0</v>
      </c>
      <c r="Z97" s="25">
        <f>SUMIFS('Jan-Nov'!D95:D4750, 'Jan-Nov'!E95:E4750, "SIP", 'Jan-Nov'!J95:J4750, 'co. wise details'!O97, 'Jan-Nov'!B95:B4750, "&gt;30-06-2023", 'Jan-Nov'!B95:B4750, "&lt;01-10-2023")</f>
        <v>0</v>
      </c>
      <c r="AA97" s="25">
        <f>SUMIFS('Jan-Nov'!D94:D4749,'Jan-Nov'!E94:E4749,"lumpsum",'Jan-Nov'!J94:J4749,'co. wise details'!O97,'Jan-Nov'!B94:B4749,"&gt;30-09-2023",'Jan-Nov'!B94:B4749,"&lt;31-12-2023")</f>
        <v>0</v>
      </c>
      <c r="AB97" s="25">
        <f>SUMIFS('Jan-Nov'!D95:D4750, 'Jan-Nov'!E95:E4750, "SIP", 'Jan-Nov'!J95:J4750, 'co. wise details'!O97, 'Jan-Nov'!B95:B4750, "&gt;30-09-2023", 'Jan-Nov'!B95:B4750, "&lt;31-12-2023")</f>
        <v>0</v>
      </c>
    </row>
    <row r="98" spans="2:28" x14ac:dyDescent="0.3">
      <c r="B98" t="s">
        <v>270</v>
      </c>
      <c r="H98" t="str">
        <v>ICICI Prudential Saving Fund</v>
      </c>
      <c r="O98" s="25" t="str">
        <v>Icici prudential saving fund</v>
      </c>
      <c r="P98" s="25">
        <f t="shared" si="1"/>
        <v>4</v>
      </c>
      <c r="Q98" s="25">
        <f>COUNTIFS('Jan-Nov'!E:E,"SIP",'Jan-Nov'!J:J,'co. wise details'!O98)</f>
        <v>3</v>
      </c>
      <c r="R98" s="25">
        <f>COUNTIFS('Jan-Nov'!E:E,"lumpsum",'Jan-Nov'!J:J,'co. wise details'!O98)</f>
        <v>1</v>
      </c>
      <c r="S98" s="25">
        <f>SUMIFS('Jan-Nov'!D95:D4750,'Jan-Nov'!E95:E4750,"lumpsum",'Jan-Nov'!J95:J4750,'co. wise details'!O98)</f>
        <v>25000</v>
      </c>
      <c r="T98" s="25">
        <f>SUMIFS('Jan-Nov'!D95:D4750,'Jan-Nov'!E95:E4750,"sip",'Jan-Nov'!J95:J4750,'co. wise details'!O98)</f>
        <v>13500</v>
      </c>
      <c r="U98" s="25">
        <f>SUMIFS('Jan-Nov'!D95:D4750,'Jan-Nov'!E95:E4750,"lumpsum",'Jan-Nov'!J95:J4750,'co. wise details'!O98,'Jan-Nov'!B96:B4751,"&gt;01-01-2023",'Jan-Nov'!B96:B4751,"&lt;01-04-2023")</f>
        <v>0</v>
      </c>
      <c r="V98" s="25">
        <f>SUMIFS('Jan-Nov'!D95:D4750,'Jan-Nov'!E95:E4750,"SIP",'Jan-Nov'!J95:J4750,'co. wise details'!O98,'Jan-Nov'!B96:B4751,"&gt;01-01-2023",'Jan-Nov'!B96:B4751,"&lt;01-04-2023")</f>
        <v>12500</v>
      </c>
      <c r="W98" s="25">
        <f>SUMIFS('Jan-Nov'!D95:D4750,'Jan-Nov'!E95:E4750,"lumpsum",'Jan-Nov'!J95:J4750,'co. wise details'!O98,'Jan-Nov'!B95:B4750,"&gt;31-03-2023",'Jan-Nov'!B95:B4750,"&lt;01-07-2023")</f>
        <v>0</v>
      </c>
      <c r="X98" s="25">
        <f>SUMIFS('Jan-Nov'!D94:D4750,'Jan-Nov'!E94:E4750,"SIP",'Jan-Nov'!J94:J4750,'co. wise details'!O98,'Jan-Nov'!B94:B4750,"&gt;31-03-2023",'Jan-Nov'!D94:D4750,"&lt;01-07-2023")</f>
        <v>1000</v>
      </c>
      <c r="Y98" s="25">
        <f>SUMIFS('Jan-Nov'!D95:D4750,'Jan-Nov'!E95:E4750,"lumpsum",'Jan-Nov'!J95:J4750,'co. wise details'!O98,'Jan-Nov'!B96:B4751,"&gt;30-06-2023",'Jan-Nov'!B96:B4751,"&lt;30-10-2023")</f>
        <v>25000</v>
      </c>
      <c r="Z98" s="25">
        <f>SUMIFS('Jan-Nov'!D96:D4751, 'Jan-Nov'!E96:E4751, "SIP", 'Jan-Nov'!J96:J4751, 'co. wise details'!O98, 'Jan-Nov'!B96:B4751, "&gt;30-06-2023", 'Jan-Nov'!B96:B4751, "&lt;01-10-2023")</f>
        <v>0</v>
      </c>
      <c r="AA98" s="25">
        <f>SUMIFS('Jan-Nov'!D95:D4750,'Jan-Nov'!E95:E4750,"lumpsum",'Jan-Nov'!J95:J4750,'co. wise details'!O98,'Jan-Nov'!B95:B4750,"&gt;30-09-2023",'Jan-Nov'!B95:B4750,"&lt;31-12-2023")</f>
        <v>0</v>
      </c>
      <c r="AB98" s="25">
        <f>SUMIFS('Jan-Nov'!D96:D4751, 'Jan-Nov'!E96:E4751, "SIP", 'Jan-Nov'!J96:J4751, 'co. wise details'!O98, 'Jan-Nov'!B96:B4751, "&gt;30-09-2023", 'Jan-Nov'!B96:B4751, "&lt;31-12-2023")</f>
        <v>0</v>
      </c>
    </row>
    <row r="99" spans="2:28" x14ac:dyDescent="0.3">
      <c r="B99" t="s">
        <v>140</v>
      </c>
      <c r="H99" t="str">
        <v>UTI Nifty 50 Index fund</v>
      </c>
      <c r="O99" s="25" t="str">
        <v>Uti nifty 50 index fund</v>
      </c>
      <c r="P99" s="25">
        <f t="shared" si="1"/>
        <v>6</v>
      </c>
      <c r="Q99" s="25">
        <f>COUNTIFS('Jan-Nov'!E:E,"SIP",'Jan-Nov'!J:J,'co. wise details'!O99)</f>
        <v>4</v>
      </c>
      <c r="R99" s="25">
        <f>COUNTIFS('Jan-Nov'!E:E,"lumpsum",'Jan-Nov'!J:J,'co. wise details'!O99)</f>
        <v>2</v>
      </c>
      <c r="S99" s="25">
        <f>SUMIFS('Jan-Nov'!D96:D4751,'Jan-Nov'!E96:E4751,"lumpsum",'Jan-Nov'!J96:J4751,'co. wise details'!O99)</f>
        <v>140000</v>
      </c>
      <c r="T99" s="25">
        <f>SUMIFS('Jan-Nov'!D96:D4751,'Jan-Nov'!E96:E4751,"sip",'Jan-Nov'!J96:J4751,'co. wise details'!O99)</f>
        <v>24000</v>
      </c>
      <c r="U99" s="25">
        <f>SUMIFS('Jan-Nov'!D96:D4751,'Jan-Nov'!E96:E4751,"lumpsum",'Jan-Nov'!J96:J4751,'co. wise details'!O99,'Jan-Nov'!B97:B4752,"&gt;01-01-2023",'Jan-Nov'!B97:B4752,"&lt;01-04-2023")</f>
        <v>100000</v>
      </c>
      <c r="V99" s="25">
        <f>SUMIFS('Jan-Nov'!D96:D4751,'Jan-Nov'!E96:E4751,"SIP",'Jan-Nov'!J96:J4751,'co. wise details'!O99,'Jan-Nov'!B97:B4752,"&gt;01-01-2023",'Jan-Nov'!B97:B4752,"&lt;01-04-2023")</f>
        <v>15000</v>
      </c>
      <c r="W99" s="25">
        <f>SUMIFS('Jan-Nov'!D96:D4751,'Jan-Nov'!E96:E4751,"lumpsum",'Jan-Nov'!J96:J4751,'co. wise details'!O99,'Jan-Nov'!B96:B4751,"&gt;31-03-2023",'Jan-Nov'!B96:B4751,"&lt;01-07-2023")</f>
        <v>0</v>
      </c>
      <c r="X99" s="25">
        <f>SUMIFS('Jan-Nov'!D95:D4751,'Jan-Nov'!E95:E4751,"SIP",'Jan-Nov'!J95:J4751,'co. wise details'!O99,'Jan-Nov'!B95:B4751,"&gt;31-03-2023",'Jan-Nov'!D95:D4751,"&lt;01-07-2023")</f>
        <v>9000</v>
      </c>
      <c r="Y99" s="25">
        <f>SUMIFS('Jan-Nov'!D96:D4751,'Jan-Nov'!E96:E4751,"lumpsum",'Jan-Nov'!J96:J4751,'co. wise details'!O99,'Jan-Nov'!B97:B4752,"&gt;30-06-2023",'Jan-Nov'!B97:B4752,"&lt;30-10-2023")</f>
        <v>40000</v>
      </c>
      <c r="Z99" s="25">
        <f>SUMIFS('Jan-Nov'!D97:D4752, 'Jan-Nov'!E97:E4752, "SIP", 'Jan-Nov'!J97:J4752, 'co. wise details'!O99, 'Jan-Nov'!B97:B4752, "&gt;30-06-2023", 'Jan-Nov'!B97:B4752, "&lt;01-10-2023")</f>
        <v>4000</v>
      </c>
      <c r="AA99" s="25">
        <f>SUMIFS('Jan-Nov'!D96:D4751,'Jan-Nov'!E96:E4751,"lumpsum",'Jan-Nov'!J96:J4751,'co. wise details'!O99,'Jan-Nov'!B96:B4751,"&gt;30-09-2023",'Jan-Nov'!B96:B4751,"&lt;31-12-2023")</f>
        <v>40000</v>
      </c>
      <c r="AB99" s="25">
        <f>SUMIFS('Jan-Nov'!D97:D4752, 'Jan-Nov'!E97:E4752, "SIP", 'Jan-Nov'!J97:J4752, 'co. wise details'!O99, 'Jan-Nov'!B97:B4752, "&gt;30-09-2023", 'Jan-Nov'!B97:B4752, "&lt;31-12-2023")</f>
        <v>5000</v>
      </c>
    </row>
    <row r="100" spans="2:28" x14ac:dyDescent="0.3">
      <c r="B100" t="s">
        <v>63</v>
      </c>
      <c r="H100" t="str">
        <v>PGIM India Global Equity Opportunities</v>
      </c>
      <c r="O100" s="25" t="str">
        <v>Pgim india global equity opportunities</v>
      </c>
      <c r="P100" s="25">
        <f t="shared" si="1"/>
        <v>1</v>
      </c>
      <c r="Q100" s="25">
        <f>COUNTIFS('Jan-Nov'!E:E,"SIP",'Jan-Nov'!J:J,'co. wise details'!O100)</f>
        <v>0</v>
      </c>
      <c r="R100" s="25">
        <f>COUNTIFS('Jan-Nov'!E:E,"lumpsum",'Jan-Nov'!J:J,'co. wise details'!O100)</f>
        <v>1</v>
      </c>
      <c r="S100" s="25">
        <f>SUMIFS('Jan-Nov'!D97:D4752,'Jan-Nov'!E97:E4752,"lumpsum",'Jan-Nov'!J97:J4752,'co. wise details'!O100)</f>
        <v>5000</v>
      </c>
      <c r="T100" s="25">
        <f>SUMIFS('Jan-Nov'!D97:D4752,'Jan-Nov'!E97:E4752,"sip",'Jan-Nov'!J97:J4752,'co. wise details'!O100)</f>
        <v>0</v>
      </c>
      <c r="U100" s="25">
        <f>SUMIFS('Jan-Nov'!D97:D4752,'Jan-Nov'!E97:E4752,"lumpsum",'Jan-Nov'!J97:J4752,'co. wise details'!O100,'Jan-Nov'!B98:B4753,"&gt;01-01-2023",'Jan-Nov'!B98:B4753,"&lt;01-04-2023")</f>
        <v>5000</v>
      </c>
      <c r="V100" s="25">
        <f>SUMIFS('Jan-Nov'!D97:D4752,'Jan-Nov'!E97:E4752,"SIP",'Jan-Nov'!J97:J4752,'co. wise details'!O100,'Jan-Nov'!B98:B4753,"&gt;01-01-2023",'Jan-Nov'!B98:B4753,"&lt;01-04-2023")</f>
        <v>0</v>
      </c>
      <c r="W100" s="25">
        <f>SUMIFS('Jan-Nov'!D97:D4752,'Jan-Nov'!E97:E4752,"lumpsum",'Jan-Nov'!J97:J4752,'co. wise details'!O100,'Jan-Nov'!B97:B4752,"&gt;31-03-2023",'Jan-Nov'!B97:B4752,"&lt;01-07-2023")</f>
        <v>0</v>
      </c>
      <c r="X100" s="25">
        <f>SUMIFS('Jan-Nov'!D96:D4752,'Jan-Nov'!E96:E4752,"SIP",'Jan-Nov'!J96:J4752,'co. wise details'!O100,'Jan-Nov'!B96:B4752,"&gt;31-03-2023",'Jan-Nov'!D96:D4752,"&lt;01-07-2023")</f>
        <v>0</v>
      </c>
      <c r="Y100" s="25">
        <f>SUMIFS('Jan-Nov'!D97:D4752,'Jan-Nov'!E97:E4752,"lumpsum",'Jan-Nov'!J97:J4752,'co. wise details'!O100,'Jan-Nov'!B98:B4753,"&gt;30-06-2023",'Jan-Nov'!B98:B4753,"&lt;30-10-2023")</f>
        <v>0</v>
      </c>
      <c r="Z100" s="25">
        <f>SUMIFS('Jan-Nov'!D98:D4753, 'Jan-Nov'!E98:E4753, "SIP", 'Jan-Nov'!J98:J4753, 'co. wise details'!O100, 'Jan-Nov'!B98:B4753, "&gt;30-06-2023", 'Jan-Nov'!B98:B4753, "&lt;01-10-2023")</f>
        <v>0</v>
      </c>
      <c r="AA100" s="25">
        <f>SUMIFS('Jan-Nov'!D97:D4752,'Jan-Nov'!E97:E4752,"lumpsum",'Jan-Nov'!J97:J4752,'co. wise details'!O100,'Jan-Nov'!B97:B4752,"&gt;30-09-2023",'Jan-Nov'!B97:B4752,"&lt;31-12-2023")</f>
        <v>0</v>
      </c>
      <c r="AB100" s="25">
        <f>SUMIFS('Jan-Nov'!D98:D4753, 'Jan-Nov'!E98:E4753, "SIP", 'Jan-Nov'!J98:J4753, 'co. wise details'!O100, 'Jan-Nov'!B98:B4753, "&gt;30-09-2023", 'Jan-Nov'!B98:B4753, "&lt;31-12-2023")</f>
        <v>0</v>
      </c>
    </row>
    <row r="101" spans="2:28" x14ac:dyDescent="0.3">
      <c r="B101" t="s">
        <v>585</v>
      </c>
      <c r="H101" t="str">
        <v>QUANT MIDCAP FUND</v>
      </c>
      <c r="O101" s="25" t="str">
        <v>Quant midcap fund</v>
      </c>
      <c r="P101" s="25">
        <f t="shared" si="1"/>
        <v>2</v>
      </c>
      <c r="Q101" s="25">
        <f>COUNTIFS('Jan-Nov'!E:E,"SIP",'Jan-Nov'!J:J,'co. wise details'!O101)</f>
        <v>2</v>
      </c>
      <c r="R101" s="25">
        <f>COUNTIFS('Jan-Nov'!E:E,"lumpsum",'Jan-Nov'!J:J,'co. wise details'!O101)</f>
        <v>0</v>
      </c>
      <c r="S101" s="25">
        <f>SUMIFS('Jan-Nov'!D98:D4753,'Jan-Nov'!E98:E4753,"lumpsum",'Jan-Nov'!J98:J4753,'co. wise details'!O101)</f>
        <v>0</v>
      </c>
      <c r="T101" s="25">
        <f>SUMIFS('Jan-Nov'!D98:D4753,'Jan-Nov'!E98:E4753,"sip",'Jan-Nov'!J98:J4753,'co. wise details'!O101)</f>
        <v>10000</v>
      </c>
      <c r="U101" s="25">
        <f>SUMIFS('Jan-Nov'!D98:D4753,'Jan-Nov'!E98:E4753,"lumpsum",'Jan-Nov'!J98:J4753,'co. wise details'!O101,'Jan-Nov'!B99:B4754,"&gt;01-01-2023",'Jan-Nov'!B99:B4754,"&lt;01-04-2023")</f>
        <v>0</v>
      </c>
      <c r="V101" s="25">
        <f>SUMIFS('Jan-Nov'!D98:D4753,'Jan-Nov'!E98:E4753,"SIP",'Jan-Nov'!J98:J4753,'co. wise details'!O101,'Jan-Nov'!B99:B4754,"&gt;01-01-2023",'Jan-Nov'!B99:B4754,"&lt;01-04-2023")</f>
        <v>10000</v>
      </c>
      <c r="W101" s="25">
        <f>SUMIFS('Jan-Nov'!D98:D4753,'Jan-Nov'!E98:E4753,"lumpsum",'Jan-Nov'!J98:J4753,'co. wise details'!O101,'Jan-Nov'!B98:B4753,"&gt;31-03-2023",'Jan-Nov'!B98:B4753,"&lt;01-07-2023")</f>
        <v>0</v>
      </c>
      <c r="X101" s="25">
        <f>SUMIFS('Jan-Nov'!D97:D4753,'Jan-Nov'!E97:E4753,"SIP",'Jan-Nov'!J97:J4753,'co. wise details'!O101,'Jan-Nov'!B97:B4753,"&gt;31-03-2023",'Jan-Nov'!D97:D4753,"&lt;01-07-2023")</f>
        <v>0</v>
      </c>
      <c r="Y101" s="25">
        <f>SUMIFS('Jan-Nov'!D98:D4753,'Jan-Nov'!E98:E4753,"lumpsum",'Jan-Nov'!J98:J4753,'co. wise details'!O101,'Jan-Nov'!B99:B4754,"&gt;30-06-2023",'Jan-Nov'!B99:B4754,"&lt;30-10-2023")</f>
        <v>0</v>
      </c>
      <c r="Z101" s="25">
        <f>SUMIFS('Jan-Nov'!D99:D4754, 'Jan-Nov'!E99:E4754, "SIP", 'Jan-Nov'!J99:J4754, 'co. wise details'!O101, 'Jan-Nov'!B99:B4754, "&gt;30-06-2023", 'Jan-Nov'!B99:B4754, "&lt;01-10-2023")</f>
        <v>0</v>
      </c>
      <c r="AA101" s="25">
        <f>SUMIFS('Jan-Nov'!D98:D4753,'Jan-Nov'!E98:E4753,"lumpsum",'Jan-Nov'!J98:J4753,'co. wise details'!O101,'Jan-Nov'!B98:B4753,"&gt;30-09-2023",'Jan-Nov'!B98:B4753,"&lt;31-12-2023")</f>
        <v>0</v>
      </c>
      <c r="AB101" s="25">
        <f>SUMIFS('Jan-Nov'!D99:D4754, 'Jan-Nov'!E99:E4754, "SIP", 'Jan-Nov'!J99:J4754, 'co. wise details'!O101, 'Jan-Nov'!B99:B4754, "&gt;30-09-2023", 'Jan-Nov'!B99:B4754, "&lt;31-12-2023")</f>
        <v>0</v>
      </c>
    </row>
    <row r="102" spans="2:28" x14ac:dyDescent="0.3">
      <c r="B102" t="s">
        <v>49</v>
      </c>
      <c r="H102" t="str">
        <v>KOTAK LOW DURATION FUND</v>
      </c>
      <c r="O102" s="25" t="str">
        <v>Kotak low duration fund</v>
      </c>
      <c r="P102" s="25">
        <f t="shared" si="1"/>
        <v>2</v>
      </c>
      <c r="Q102" s="25">
        <f>COUNTIFS('Jan-Nov'!E:E,"SIP",'Jan-Nov'!J:J,'co. wise details'!O102)</f>
        <v>2</v>
      </c>
      <c r="R102" s="25">
        <f>COUNTIFS('Jan-Nov'!E:E,"lumpsum",'Jan-Nov'!J:J,'co. wise details'!O102)</f>
        <v>0</v>
      </c>
      <c r="S102" s="25">
        <f>SUMIFS('Jan-Nov'!D99:D4754,'Jan-Nov'!E99:E4754,"lumpsum",'Jan-Nov'!J99:J4754,'co. wise details'!O102)</f>
        <v>0</v>
      </c>
      <c r="T102" s="25">
        <f>SUMIFS('Jan-Nov'!D99:D4754,'Jan-Nov'!E99:E4754,"sip",'Jan-Nov'!J99:J4754,'co. wise details'!O102)</f>
        <v>4000</v>
      </c>
      <c r="U102" s="25">
        <f>SUMIFS('Jan-Nov'!D99:D4754,'Jan-Nov'!E99:E4754,"lumpsum",'Jan-Nov'!J99:J4754,'co. wise details'!O102,'Jan-Nov'!B100:B4755,"&gt;01-01-2023",'Jan-Nov'!B100:B4755,"&lt;01-04-2023")</f>
        <v>0</v>
      </c>
      <c r="V102" s="25">
        <f>SUMIFS('Jan-Nov'!D99:D4754,'Jan-Nov'!E99:E4754,"SIP",'Jan-Nov'!J99:J4754,'co. wise details'!O102,'Jan-Nov'!B100:B4755,"&gt;01-01-2023",'Jan-Nov'!B100:B4755,"&lt;01-04-2023")</f>
        <v>3000</v>
      </c>
      <c r="W102" s="25">
        <f>SUMIFS('Jan-Nov'!D99:D4754,'Jan-Nov'!E99:E4754,"lumpsum",'Jan-Nov'!J99:J4754,'co. wise details'!O102,'Jan-Nov'!B99:B4754,"&gt;31-03-2023",'Jan-Nov'!B99:B4754,"&lt;01-07-2023")</f>
        <v>0</v>
      </c>
      <c r="X102" s="25">
        <f>SUMIFS('Jan-Nov'!D98:D4754,'Jan-Nov'!E98:E4754,"SIP",'Jan-Nov'!J98:J4754,'co. wise details'!O102,'Jan-Nov'!B98:B4754,"&gt;31-03-2023",'Jan-Nov'!D98:D4754,"&lt;01-07-2023")</f>
        <v>1000</v>
      </c>
      <c r="Y102" s="25">
        <f>SUMIFS('Jan-Nov'!D99:D4754,'Jan-Nov'!E99:E4754,"lumpsum",'Jan-Nov'!J99:J4754,'co. wise details'!O102,'Jan-Nov'!B100:B4755,"&gt;30-06-2023",'Jan-Nov'!B100:B4755,"&lt;30-10-2023")</f>
        <v>0</v>
      </c>
      <c r="Z102" s="25">
        <f>SUMIFS('Jan-Nov'!D100:D4755, 'Jan-Nov'!E100:E4755, "SIP", 'Jan-Nov'!J100:J4755, 'co. wise details'!O102, 'Jan-Nov'!B100:B4755, "&gt;30-06-2023", 'Jan-Nov'!B100:B4755, "&lt;01-10-2023")</f>
        <v>0</v>
      </c>
      <c r="AA102" s="25">
        <f>SUMIFS('Jan-Nov'!D99:D4754,'Jan-Nov'!E99:E4754,"lumpsum",'Jan-Nov'!J99:J4754,'co. wise details'!O102,'Jan-Nov'!B99:B4754,"&gt;30-09-2023",'Jan-Nov'!B99:B4754,"&lt;31-12-2023")</f>
        <v>0</v>
      </c>
      <c r="AB102" s="25">
        <f>SUMIFS('Jan-Nov'!D100:D4755, 'Jan-Nov'!E100:E4755, "SIP", 'Jan-Nov'!J100:J4755, 'co. wise details'!O102, 'Jan-Nov'!B100:B4755, "&gt;30-09-2023", 'Jan-Nov'!B100:B4755, "&lt;31-12-2023")</f>
        <v>0</v>
      </c>
    </row>
    <row r="103" spans="2:28" x14ac:dyDescent="0.3">
      <c r="B103" t="s">
        <v>522</v>
      </c>
      <c r="H103" t="str">
        <v>quant flexi fund</v>
      </c>
      <c r="O103" s="25" t="str">
        <v>Quant flexi fund</v>
      </c>
      <c r="P103" s="25">
        <f t="shared" si="1"/>
        <v>2</v>
      </c>
      <c r="Q103" s="25">
        <f>COUNTIFS('Jan-Nov'!E:E,"SIP",'Jan-Nov'!J:J,'co. wise details'!O103)</f>
        <v>2</v>
      </c>
      <c r="R103" s="25">
        <f>COUNTIFS('Jan-Nov'!E:E,"lumpsum",'Jan-Nov'!J:J,'co. wise details'!O103)</f>
        <v>0</v>
      </c>
      <c r="S103" s="25">
        <f>SUMIFS('Jan-Nov'!D100:D4755,'Jan-Nov'!E100:E4755,"lumpsum",'Jan-Nov'!J100:J4755,'co. wise details'!O103)</f>
        <v>0</v>
      </c>
      <c r="T103" s="25">
        <f>SUMIFS('Jan-Nov'!D100:D4755,'Jan-Nov'!E100:E4755,"sip",'Jan-Nov'!J100:J4755,'co. wise details'!O103)</f>
        <v>3000</v>
      </c>
      <c r="U103" s="25">
        <f>SUMIFS('Jan-Nov'!D100:D4755,'Jan-Nov'!E100:E4755,"lumpsum",'Jan-Nov'!J100:J4755,'co. wise details'!O103,'Jan-Nov'!B101:B4756,"&gt;01-01-2023",'Jan-Nov'!B101:B4756,"&lt;01-04-2023")</f>
        <v>0</v>
      </c>
      <c r="V103" s="25">
        <f>SUMIFS('Jan-Nov'!D100:D4755,'Jan-Nov'!E100:E4755,"SIP",'Jan-Nov'!J100:J4755,'co. wise details'!O103,'Jan-Nov'!B101:B4756,"&gt;01-01-2023",'Jan-Nov'!B101:B4756,"&lt;01-04-2023")</f>
        <v>3000</v>
      </c>
      <c r="W103" s="25">
        <f>SUMIFS('Jan-Nov'!D100:D4755,'Jan-Nov'!E100:E4755,"lumpsum",'Jan-Nov'!J100:J4755,'co. wise details'!O103,'Jan-Nov'!B100:B4755,"&gt;31-03-2023",'Jan-Nov'!B100:B4755,"&lt;01-07-2023")</f>
        <v>0</v>
      </c>
      <c r="X103" s="25">
        <f>SUMIFS('Jan-Nov'!D99:D4755,'Jan-Nov'!E99:E4755,"SIP",'Jan-Nov'!J99:J4755,'co. wise details'!O103,'Jan-Nov'!B99:B4755,"&gt;31-03-2023",'Jan-Nov'!D99:D4755,"&lt;01-07-2023")</f>
        <v>0</v>
      </c>
      <c r="Y103" s="25">
        <f>SUMIFS('Jan-Nov'!D100:D4755,'Jan-Nov'!E100:E4755,"lumpsum",'Jan-Nov'!J100:J4755,'co. wise details'!O103,'Jan-Nov'!B101:B4756,"&gt;30-06-2023",'Jan-Nov'!B101:B4756,"&lt;30-10-2023")</f>
        <v>0</v>
      </c>
      <c r="Z103" s="25">
        <f>SUMIFS('Jan-Nov'!D101:D4756, 'Jan-Nov'!E101:E4756, "SIP", 'Jan-Nov'!J101:J4756, 'co. wise details'!O103, 'Jan-Nov'!B101:B4756, "&gt;30-06-2023", 'Jan-Nov'!B101:B4756, "&lt;01-10-2023")</f>
        <v>0</v>
      </c>
      <c r="AA103" s="25">
        <f>SUMIFS('Jan-Nov'!D100:D4755,'Jan-Nov'!E100:E4755,"lumpsum",'Jan-Nov'!J100:J4755,'co. wise details'!O103,'Jan-Nov'!B100:B4755,"&gt;30-09-2023",'Jan-Nov'!B100:B4755,"&lt;31-12-2023")</f>
        <v>0</v>
      </c>
      <c r="AB103" s="25">
        <f>SUMIFS('Jan-Nov'!D101:D4756, 'Jan-Nov'!E101:E4756, "SIP", 'Jan-Nov'!J101:J4756, 'co. wise details'!O103, 'Jan-Nov'!B101:B4756, "&gt;30-09-2023", 'Jan-Nov'!B101:B4756, "&lt;31-12-2023")</f>
        <v>0</v>
      </c>
    </row>
    <row r="104" spans="2:28" x14ac:dyDescent="0.3">
      <c r="B104" t="s">
        <v>134</v>
      </c>
      <c r="H104" t="str">
        <v>AXIS SMALL CAP</v>
      </c>
      <c r="O104" s="25" t="str">
        <v>Axis small cap</v>
      </c>
      <c r="P104" s="25">
        <f t="shared" si="1"/>
        <v>2</v>
      </c>
      <c r="Q104" s="25">
        <f>COUNTIFS('Jan-Nov'!E:E,"SIP",'Jan-Nov'!J:J,'co. wise details'!O104)</f>
        <v>2</v>
      </c>
      <c r="R104" s="25">
        <f>COUNTIFS('Jan-Nov'!E:E,"lumpsum",'Jan-Nov'!J:J,'co. wise details'!O104)</f>
        <v>0</v>
      </c>
      <c r="S104" s="25">
        <f>SUMIFS('Jan-Nov'!D101:D4756,'Jan-Nov'!E101:E4756,"lumpsum",'Jan-Nov'!J101:J4756,'co. wise details'!O104)</f>
        <v>0</v>
      </c>
      <c r="T104" s="25">
        <f>SUMIFS('Jan-Nov'!D101:D4756,'Jan-Nov'!E101:E4756,"sip",'Jan-Nov'!J101:J4756,'co. wise details'!O104)</f>
        <v>10000</v>
      </c>
      <c r="U104" s="25">
        <f>SUMIFS('Jan-Nov'!D101:D4756,'Jan-Nov'!E101:E4756,"lumpsum",'Jan-Nov'!J101:J4756,'co. wise details'!O104,'Jan-Nov'!B102:B4757,"&gt;01-01-2023",'Jan-Nov'!B102:B4757,"&lt;01-04-2023")</f>
        <v>0</v>
      </c>
      <c r="V104" s="25">
        <f>SUMIFS('Jan-Nov'!D101:D4756,'Jan-Nov'!E101:E4756,"SIP",'Jan-Nov'!J101:J4756,'co. wise details'!O104,'Jan-Nov'!B102:B4757,"&gt;01-01-2023",'Jan-Nov'!B102:B4757,"&lt;01-04-2023")</f>
        <v>5000</v>
      </c>
      <c r="W104" s="25">
        <f>SUMIFS('Jan-Nov'!D101:D4756,'Jan-Nov'!E101:E4756,"lumpsum",'Jan-Nov'!J101:J4756,'co. wise details'!O104,'Jan-Nov'!B101:B4756,"&gt;31-03-2023",'Jan-Nov'!B101:B4756,"&lt;01-07-2023")</f>
        <v>0</v>
      </c>
      <c r="X104" s="25">
        <f>SUMIFS('Jan-Nov'!D100:D4756,'Jan-Nov'!E100:E4756,"SIP",'Jan-Nov'!J100:J4756,'co. wise details'!O104,'Jan-Nov'!B100:B4756,"&gt;31-03-2023",'Jan-Nov'!D100:D4756,"&lt;01-07-2023")</f>
        <v>5000</v>
      </c>
      <c r="Y104" s="25">
        <f>SUMIFS('Jan-Nov'!D101:D4756,'Jan-Nov'!E101:E4756,"lumpsum",'Jan-Nov'!J101:J4756,'co. wise details'!O104,'Jan-Nov'!B102:B4757,"&gt;30-06-2023",'Jan-Nov'!B102:B4757,"&lt;30-10-2023")</f>
        <v>0</v>
      </c>
      <c r="Z104" s="25">
        <f>SUMIFS('Jan-Nov'!D102:D4757, 'Jan-Nov'!E102:E4757, "SIP", 'Jan-Nov'!J102:J4757, 'co. wise details'!O104, 'Jan-Nov'!B102:B4757, "&gt;30-06-2023", 'Jan-Nov'!B102:B4757, "&lt;01-10-2023")</f>
        <v>0</v>
      </c>
      <c r="AA104" s="25">
        <f>SUMIFS('Jan-Nov'!D101:D4756,'Jan-Nov'!E101:E4756,"lumpsum",'Jan-Nov'!J101:J4756,'co. wise details'!O104,'Jan-Nov'!B101:B4756,"&gt;30-09-2023",'Jan-Nov'!B101:B4756,"&lt;31-12-2023")</f>
        <v>0</v>
      </c>
      <c r="AB104" s="25">
        <f>SUMIFS('Jan-Nov'!D102:D4757, 'Jan-Nov'!E102:E4757, "SIP", 'Jan-Nov'!J102:J4757, 'co. wise details'!O104, 'Jan-Nov'!B102:B4757, "&gt;30-09-2023", 'Jan-Nov'!B102:B4757, "&lt;31-12-2023")</f>
        <v>0</v>
      </c>
    </row>
    <row r="105" spans="2:28" x14ac:dyDescent="0.3">
      <c r="B105" t="s">
        <v>134</v>
      </c>
      <c r="H105" t="str">
        <v>Motilal Flexi-cap Fund</v>
      </c>
      <c r="O105" s="25" t="str">
        <v>Motilal flexi-cap fund</v>
      </c>
      <c r="P105" s="25">
        <f t="shared" si="1"/>
        <v>1</v>
      </c>
      <c r="Q105" s="25">
        <f>COUNTIFS('Jan-Nov'!E:E,"SIP",'Jan-Nov'!J:J,'co. wise details'!O105)</f>
        <v>1</v>
      </c>
      <c r="R105" s="25">
        <f>COUNTIFS('Jan-Nov'!E:E,"lumpsum",'Jan-Nov'!J:J,'co. wise details'!O105)</f>
        <v>0</v>
      </c>
      <c r="S105" s="25">
        <f>SUMIFS('Jan-Nov'!D102:D4757,'Jan-Nov'!E102:E4757,"lumpsum",'Jan-Nov'!J102:J4757,'co. wise details'!O105)</f>
        <v>0</v>
      </c>
      <c r="T105" s="25">
        <f>SUMIFS('Jan-Nov'!D102:D4757,'Jan-Nov'!E102:E4757,"sip",'Jan-Nov'!J102:J4757,'co. wise details'!O105)</f>
        <v>5000</v>
      </c>
      <c r="U105" s="25">
        <f>SUMIFS('Jan-Nov'!D102:D4757,'Jan-Nov'!E102:E4757,"lumpsum",'Jan-Nov'!J102:J4757,'co. wise details'!O105,'Jan-Nov'!B103:B4758,"&gt;01-01-2023",'Jan-Nov'!B103:B4758,"&lt;01-04-2023")</f>
        <v>0</v>
      </c>
      <c r="V105" s="25">
        <f>SUMIFS('Jan-Nov'!D102:D4757,'Jan-Nov'!E102:E4757,"SIP",'Jan-Nov'!J102:J4757,'co. wise details'!O105,'Jan-Nov'!B103:B4758,"&gt;01-01-2023",'Jan-Nov'!B103:B4758,"&lt;01-04-2023")</f>
        <v>5000</v>
      </c>
      <c r="W105" s="25">
        <f>SUMIFS('Jan-Nov'!D102:D4757,'Jan-Nov'!E102:E4757,"lumpsum",'Jan-Nov'!J102:J4757,'co. wise details'!O105,'Jan-Nov'!B102:B4757,"&gt;31-03-2023",'Jan-Nov'!B102:B4757,"&lt;01-07-2023")</f>
        <v>0</v>
      </c>
      <c r="X105" s="25">
        <f>SUMIFS('Jan-Nov'!D101:D4757,'Jan-Nov'!E101:E4757,"SIP",'Jan-Nov'!J101:J4757,'co. wise details'!O105,'Jan-Nov'!B101:B4757,"&gt;31-03-2023",'Jan-Nov'!D101:D4757,"&lt;01-07-2023")</f>
        <v>0</v>
      </c>
      <c r="Y105" s="25">
        <f>SUMIFS('Jan-Nov'!D102:D4757,'Jan-Nov'!E102:E4757,"lumpsum",'Jan-Nov'!J102:J4757,'co. wise details'!O105,'Jan-Nov'!B103:B4758,"&gt;30-06-2023",'Jan-Nov'!B103:B4758,"&lt;30-10-2023")</f>
        <v>0</v>
      </c>
      <c r="Z105" s="25">
        <f>SUMIFS('Jan-Nov'!D103:D4758, 'Jan-Nov'!E103:E4758, "SIP", 'Jan-Nov'!J103:J4758, 'co. wise details'!O105, 'Jan-Nov'!B103:B4758, "&gt;30-06-2023", 'Jan-Nov'!B103:B4758, "&lt;01-10-2023")</f>
        <v>0</v>
      </c>
      <c r="AA105" s="25">
        <f>SUMIFS('Jan-Nov'!D102:D4757,'Jan-Nov'!E102:E4757,"lumpsum",'Jan-Nov'!J102:J4757,'co. wise details'!O105,'Jan-Nov'!B102:B4757,"&gt;30-09-2023",'Jan-Nov'!B102:B4757,"&lt;31-12-2023")</f>
        <v>0</v>
      </c>
      <c r="AB105" s="25">
        <f>SUMIFS('Jan-Nov'!D103:D4758, 'Jan-Nov'!E103:E4758, "SIP", 'Jan-Nov'!J103:J4758, 'co. wise details'!O105, 'Jan-Nov'!B103:B4758, "&gt;30-09-2023", 'Jan-Nov'!B103:B4758, "&lt;31-12-2023")</f>
        <v>0</v>
      </c>
    </row>
    <row r="106" spans="2:28" x14ac:dyDescent="0.3">
      <c r="B106" t="s">
        <v>134</v>
      </c>
      <c r="H106" t="str">
        <v>Kotak Equity Opportunities Fund</v>
      </c>
      <c r="O106" s="25" t="str">
        <v>Kotak equity opportunities fund</v>
      </c>
      <c r="P106" s="25">
        <f t="shared" si="1"/>
        <v>10</v>
      </c>
      <c r="Q106" s="25">
        <f>COUNTIFS('Jan-Nov'!E:E,"SIP",'Jan-Nov'!J:J,'co. wise details'!O106)</f>
        <v>10</v>
      </c>
      <c r="R106" s="25">
        <f>COUNTIFS('Jan-Nov'!E:E,"lumpsum",'Jan-Nov'!J:J,'co. wise details'!O106)</f>
        <v>0</v>
      </c>
      <c r="S106" s="25">
        <f>SUMIFS('Jan-Nov'!D103:D4758,'Jan-Nov'!E103:E4758,"lumpsum",'Jan-Nov'!J103:J4758,'co. wise details'!O106)</f>
        <v>0</v>
      </c>
      <c r="T106" s="25">
        <f>SUMIFS('Jan-Nov'!D103:D4758,'Jan-Nov'!E103:E4758,"sip",'Jan-Nov'!J103:J4758,'co. wise details'!O106)</f>
        <v>33500</v>
      </c>
      <c r="U106" s="25">
        <f>SUMIFS('Jan-Nov'!D103:D4758,'Jan-Nov'!E103:E4758,"lumpsum",'Jan-Nov'!J103:J4758,'co. wise details'!O106,'Jan-Nov'!B104:B4759,"&gt;01-01-2023",'Jan-Nov'!B104:B4759,"&lt;01-04-2023")</f>
        <v>0</v>
      </c>
      <c r="V106" s="25">
        <f>SUMIFS('Jan-Nov'!D103:D4758,'Jan-Nov'!E103:E4758,"SIP",'Jan-Nov'!J103:J4758,'co. wise details'!O106,'Jan-Nov'!B104:B4759,"&gt;01-01-2023",'Jan-Nov'!B104:B4759,"&lt;01-04-2023")</f>
        <v>13500</v>
      </c>
      <c r="W106" s="25">
        <f>SUMIFS('Jan-Nov'!D103:D4758,'Jan-Nov'!E103:E4758,"lumpsum",'Jan-Nov'!J103:J4758,'co. wise details'!O106,'Jan-Nov'!B103:B4758,"&gt;31-03-2023",'Jan-Nov'!B103:B4758,"&lt;01-07-2023")</f>
        <v>0</v>
      </c>
      <c r="X106" s="25">
        <f>SUMIFS('Jan-Nov'!D102:D4758,'Jan-Nov'!E102:E4758,"SIP",'Jan-Nov'!J102:J4758,'co. wise details'!O106,'Jan-Nov'!B102:B4758,"&gt;31-03-2023",'Jan-Nov'!D102:D4758,"&lt;01-07-2023")</f>
        <v>20000</v>
      </c>
      <c r="Y106" s="25">
        <f>SUMIFS('Jan-Nov'!D103:D4758,'Jan-Nov'!E103:E4758,"lumpsum",'Jan-Nov'!J103:J4758,'co. wise details'!O106,'Jan-Nov'!B104:B4759,"&gt;30-06-2023",'Jan-Nov'!B104:B4759,"&lt;30-10-2023")</f>
        <v>0</v>
      </c>
      <c r="Z106" s="25">
        <f>SUMIFS('Jan-Nov'!D104:D4759, 'Jan-Nov'!E104:E4759, "SIP", 'Jan-Nov'!J104:J4759, 'co. wise details'!O106, 'Jan-Nov'!B104:B4759, "&gt;30-06-2023", 'Jan-Nov'!B104:B4759, "&lt;01-10-2023")</f>
        <v>5000</v>
      </c>
      <c r="AA106" s="25">
        <f>SUMIFS('Jan-Nov'!D103:D4758,'Jan-Nov'!E103:E4758,"lumpsum",'Jan-Nov'!J103:J4758,'co. wise details'!O106,'Jan-Nov'!B103:B4758,"&gt;30-09-2023",'Jan-Nov'!B103:B4758,"&lt;31-12-2023")</f>
        <v>0</v>
      </c>
      <c r="AB106" s="25">
        <f>SUMIFS('Jan-Nov'!D104:D4759, 'Jan-Nov'!E104:E4759, "SIP", 'Jan-Nov'!J104:J4759, 'co. wise details'!O106, 'Jan-Nov'!B104:B4759, "&gt;30-09-2023", 'Jan-Nov'!B104:B4759, "&lt;31-12-2023")</f>
        <v>0</v>
      </c>
    </row>
    <row r="107" spans="2:28" x14ac:dyDescent="0.3">
      <c r="B107" t="s">
        <v>522</v>
      </c>
      <c r="H107" t="str">
        <v>ABSL Frontline Equity Fund</v>
      </c>
      <c r="O107" s="25" t="str">
        <v>Absl frontline equity fund</v>
      </c>
      <c r="P107" s="25">
        <f t="shared" si="1"/>
        <v>1</v>
      </c>
      <c r="Q107" s="25">
        <f>COUNTIFS('Jan-Nov'!E:E,"SIP",'Jan-Nov'!J:J,'co. wise details'!O107)</f>
        <v>1</v>
      </c>
      <c r="R107" s="25">
        <f>COUNTIFS('Jan-Nov'!E:E,"lumpsum",'Jan-Nov'!J:J,'co. wise details'!O107)</f>
        <v>0</v>
      </c>
      <c r="S107" s="25">
        <f>SUMIFS('Jan-Nov'!D104:D4759,'Jan-Nov'!E104:E4759,"lumpsum",'Jan-Nov'!J104:J4759,'co. wise details'!O107)</f>
        <v>0</v>
      </c>
      <c r="T107" s="25">
        <f>SUMIFS('Jan-Nov'!D104:D4759,'Jan-Nov'!E104:E4759,"sip",'Jan-Nov'!J104:J4759,'co. wise details'!O107)</f>
        <v>5000</v>
      </c>
      <c r="U107" s="25">
        <f>SUMIFS('Jan-Nov'!D104:D4759,'Jan-Nov'!E104:E4759,"lumpsum",'Jan-Nov'!J104:J4759,'co. wise details'!O107,'Jan-Nov'!B105:B4760,"&gt;01-01-2023",'Jan-Nov'!B105:B4760,"&lt;01-04-2023")</f>
        <v>0</v>
      </c>
      <c r="V107" s="25">
        <f>SUMIFS('Jan-Nov'!D104:D4759,'Jan-Nov'!E104:E4759,"SIP",'Jan-Nov'!J104:J4759,'co. wise details'!O107,'Jan-Nov'!B105:B4760,"&gt;01-01-2023",'Jan-Nov'!B105:B4760,"&lt;01-04-2023")</f>
        <v>5000</v>
      </c>
      <c r="W107" s="25">
        <f>SUMIFS('Jan-Nov'!D104:D4759,'Jan-Nov'!E104:E4759,"lumpsum",'Jan-Nov'!J104:J4759,'co. wise details'!O107,'Jan-Nov'!B104:B4759,"&gt;31-03-2023",'Jan-Nov'!B104:B4759,"&lt;01-07-2023")</f>
        <v>0</v>
      </c>
      <c r="X107" s="25">
        <f>SUMIFS('Jan-Nov'!D103:D4759,'Jan-Nov'!E103:E4759,"SIP",'Jan-Nov'!J103:J4759,'co. wise details'!O107,'Jan-Nov'!B103:B4759,"&gt;31-03-2023",'Jan-Nov'!D103:D4759,"&lt;01-07-2023")</f>
        <v>0</v>
      </c>
      <c r="Y107" s="25">
        <f>SUMIFS('Jan-Nov'!D104:D4759,'Jan-Nov'!E104:E4759,"lumpsum",'Jan-Nov'!J104:J4759,'co. wise details'!O107,'Jan-Nov'!B105:B4760,"&gt;30-06-2023",'Jan-Nov'!B105:B4760,"&lt;30-10-2023")</f>
        <v>0</v>
      </c>
      <c r="Z107" s="25">
        <f>SUMIFS('Jan-Nov'!D105:D4760, 'Jan-Nov'!E105:E4760, "SIP", 'Jan-Nov'!J105:J4760, 'co. wise details'!O107, 'Jan-Nov'!B105:B4760, "&gt;30-06-2023", 'Jan-Nov'!B105:B4760, "&lt;01-10-2023")</f>
        <v>0</v>
      </c>
      <c r="AA107" s="25">
        <f>SUMIFS('Jan-Nov'!D104:D4759,'Jan-Nov'!E104:E4759,"lumpsum",'Jan-Nov'!J104:J4759,'co. wise details'!O107,'Jan-Nov'!B104:B4759,"&gt;30-09-2023",'Jan-Nov'!B104:B4759,"&lt;31-12-2023")</f>
        <v>0</v>
      </c>
      <c r="AB107" s="25">
        <f>SUMIFS('Jan-Nov'!D105:D4760, 'Jan-Nov'!E105:E4760, "SIP", 'Jan-Nov'!J105:J4760, 'co. wise details'!O107, 'Jan-Nov'!B105:B4760, "&gt;30-09-2023", 'Jan-Nov'!B105:B4760, "&lt;31-12-2023")</f>
        <v>0</v>
      </c>
    </row>
    <row r="108" spans="2:28" x14ac:dyDescent="0.3">
      <c r="B108" t="s">
        <v>36</v>
      </c>
      <c r="H108" t="str">
        <v>mirae asset tax fund</v>
      </c>
      <c r="O108" s="25" t="str">
        <v>Mirae asset tax fund</v>
      </c>
      <c r="P108" s="25">
        <f t="shared" si="1"/>
        <v>1</v>
      </c>
      <c r="Q108" s="25">
        <f>COUNTIFS('Jan-Nov'!E:E,"SIP",'Jan-Nov'!J:J,'co. wise details'!O108)</f>
        <v>1</v>
      </c>
      <c r="R108" s="25">
        <f>COUNTIFS('Jan-Nov'!E:E,"lumpsum",'Jan-Nov'!J:J,'co. wise details'!O108)</f>
        <v>0</v>
      </c>
      <c r="S108" s="25">
        <f>SUMIFS('Jan-Nov'!D105:D4760,'Jan-Nov'!E105:E4760,"lumpsum",'Jan-Nov'!J105:J4760,'co. wise details'!O108)</f>
        <v>0</v>
      </c>
      <c r="T108" s="25">
        <f>SUMIFS('Jan-Nov'!D105:D4760,'Jan-Nov'!E105:E4760,"sip",'Jan-Nov'!J105:J4760,'co. wise details'!O108)</f>
        <v>2000</v>
      </c>
      <c r="U108" s="25">
        <f>SUMIFS('Jan-Nov'!D105:D4760,'Jan-Nov'!E105:E4760,"lumpsum",'Jan-Nov'!J105:J4760,'co. wise details'!O108,'Jan-Nov'!B106:B4761,"&gt;01-01-2023",'Jan-Nov'!B106:B4761,"&lt;01-04-2023")</f>
        <v>0</v>
      </c>
      <c r="V108" s="25">
        <f>SUMIFS('Jan-Nov'!D105:D4760,'Jan-Nov'!E105:E4760,"SIP",'Jan-Nov'!J105:J4760,'co. wise details'!O108,'Jan-Nov'!B106:B4761,"&gt;01-01-2023",'Jan-Nov'!B106:B4761,"&lt;01-04-2023")</f>
        <v>2000</v>
      </c>
      <c r="W108" s="25">
        <f>SUMIFS('Jan-Nov'!D105:D4760,'Jan-Nov'!E105:E4760,"lumpsum",'Jan-Nov'!J105:J4760,'co. wise details'!O108,'Jan-Nov'!B105:B4760,"&gt;31-03-2023",'Jan-Nov'!B105:B4760,"&lt;01-07-2023")</f>
        <v>0</v>
      </c>
      <c r="X108" s="25">
        <f>SUMIFS('Jan-Nov'!D104:D4760,'Jan-Nov'!E104:E4760,"SIP",'Jan-Nov'!J104:J4760,'co. wise details'!O108,'Jan-Nov'!B104:B4760,"&gt;31-03-2023",'Jan-Nov'!D104:D4760,"&lt;01-07-2023")</f>
        <v>0</v>
      </c>
      <c r="Y108" s="25">
        <f>SUMIFS('Jan-Nov'!D105:D4760,'Jan-Nov'!E105:E4760,"lumpsum",'Jan-Nov'!J105:J4760,'co. wise details'!O108,'Jan-Nov'!B106:B4761,"&gt;30-06-2023",'Jan-Nov'!B106:B4761,"&lt;30-10-2023")</f>
        <v>0</v>
      </c>
      <c r="Z108" s="25">
        <f>SUMIFS('Jan-Nov'!D106:D4761, 'Jan-Nov'!E106:E4761, "SIP", 'Jan-Nov'!J106:J4761, 'co. wise details'!O108, 'Jan-Nov'!B106:B4761, "&gt;30-06-2023", 'Jan-Nov'!B106:B4761, "&lt;01-10-2023")</f>
        <v>0</v>
      </c>
      <c r="AA108" s="25">
        <f>SUMIFS('Jan-Nov'!D105:D4760,'Jan-Nov'!E105:E4760,"lumpsum",'Jan-Nov'!J105:J4760,'co. wise details'!O108,'Jan-Nov'!B105:B4760,"&gt;30-09-2023",'Jan-Nov'!B105:B4760,"&lt;31-12-2023")</f>
        <v>0</v>
      </c>
      <c r="AB108" s="25">
        <f>SUMIFS('Jan-Nov'!D106:D4761, 'Jan-Nov'!E106:E4761, "SIP", 'Jan-Nov'!J106:J4761, 'co. wise details'!O108, 'Jan-Nov'!B106:B4761, "&gt;30-09-2023", 'Jan-Nov'!B106:B4761, "&lt;31-12-2023")</f>
        <v>0</v>
      </c>
    </row>
    <row r="109" spans="2:28" x14ac:dyDescent="0.3">
      <c r="B109" t="s">
        <v>84</v>
      </c>
      <c r="H109" t="str">
        <v>HDFC Mid-Cap Opportunities Fund.</v>
      </c>
      <c r="O109" s="25" t="str">
        <v>Hdfc mid-cap opportunities fund.</v>
      </c>
      <c r="P109" s="25">
        <f t="shared" si="1"/>
        <v>1</v>
      </c>
      <c r="Q109" s="25">
        <f>COUNTIFS('Jan-Nov'!E:E,"SIP",'Jan-Nov'!J:J,'co. wise details'!O109)</f>
        <v>1</v>
      </c>
      <c r="R109" s="25">
        <f>COUNTIFS('Jan-Nov'!E:E,"lumpsum",'Jan-Nov'!J:J,'co. wise details'!O109)</f>
        <v>0</v>
      </c>
      <c r="S109" s="25">
        <f>SUMIFS('Jan-Nov'!D106:D4761,'Jan-Nov'!E106:E4761,"lumpsum",'Jan-Nov'!J106:J4761,'co. wise details'!O109)</f>
        <v>0</v>
      </c>
      <c r="T109" s="25">
        <f>SUMIFS('Jan-Nov'!D106:D4761,'Jan-Nov'!E106:E4761,"sip",'Jan-Nov'!J106:J4761,'co. wise details'!O109)</f>
        <v>1500</v>
      </c>
      <c r="U109" s="25">
        <f>SUMIFS('Jan-Nov'!D106:D4761,'Jan-Nov'!E106:E4761,"lumpsum",'Jan-Nov'!J106:J4761,'co. wise details'!O109,'Jan-Nov'!B107:B4762,"&gt;01-01-2023",'Jan-Nov'!B107:B4762,"&lt;01-04-2023")</f>
        <v>0</v>
      </c>
      <c r="V109" s="25">
        <f>SUMIFS('Jan-Nov'!D106:D4761,'Jan-Nov'!E106:E4761,"SIP",'Jan-Nov'!J106:J4761,'co. wise details'!O109,'Jan-Nov'!B107:B4762,"&gt;01-01-2023",'Jan-Nov'!B107:B4762,"&lt;01-04-2023")</f>
        <v>1500</v>
      </c>
      <c r="W109" s="25">
        <f>SUMIFS('Jan-Nov'!D106:D4761,'Jan-Nov'!E106:E4761,"lumpsum",'Jan-Nov'!J106:J4761,'co. wise details'!O109,'Jan-Nov'!B106:B4761,"&gt;31-03-2023",'Jan-Nov'!B106:B4761,"&lt;01-07-2023")</f>
        <v>0</v>
      </c>
      <c r="X109" s="25">
        <f>SUMIFS('Jan-Nov'!D105:D4761,'Jan-Nov'!E105:E4761,"SIP",'Jan-Nov'!J105:J4761,'co. wise details'!O109,'Jan-Nov'!B105:B4761,"&gt;31-03-2023",'Jan-Nov'!D105:D4761,"&lt;01-07-2023")</f>
        <v>0</v>
      </c>
      <c r="Y109" s="25">
        <f>SUMIFS('Jan-Nov'!D106:D4761,'Jan-Nov'!E106:E4761,"lumpsum",'Jan-Nov'!J106:J4761,'co. wise details'!O109,'Jan-Nov'!B107:B4762,"&gt;30-06-2023",'Jan-Nov'!B107:B4762,"&lt;30-10-2023")</f>
        <v>0</v>
      </c>
      <c r="Z109" s="25">
        <f>SUMIFS('Jan-Nov'!D107:D4762, 'Jan-Nov'!E107:E4762, "SIP", 'Jan-Nov'!J107:J4762, 'co. wise details'!O109, 'Jan-Nov'!B107:B4762, "&gt;30-06-2023", 'Jan-Nov'!B107:B4762, "&lt;01-10-2023")</f>
        <v>0</v>
      </c>
      <c r="AA109" s="25">
        <f>SUMIFS('Jan-Nov'!D106:D4761,'Jan-Nov'!E106:E4761,"lumpsum",'Jan-Nov'!J106:J4761,'co. wise details'!O109,'Jan-Nov'!B106:B4761,"&gt;30-09-2023",'Jan-Nov'!B106:B4761,"&lt;31-12-2023")</f>
        <v>0</v>
      </c>
      <c r="AB109" s="25">
        <f>SUMIFS('Jan-Nov'!D107:D4762, 'Jan-Nov'!E107:E4762, "SIP", 'Jan-Nov'!J107:J4762, 'co. wise details'!O109, 'Jan-Nov'!B107:B4762, "&gt;30-09-2023", 'Jan-Nov'!B107:B4762, "&lt;31-12-2023")</f>
        <v>0</v>
      </c>
    </row>
    <row r="110" spans="2:28" x14ac:dyDescent="0.3">
      <c r="B110" t="s">
        <v>28</v>
      </c>
      <c r="H110" t="str">
        <v>HDFC Short Term Debt Fund</v>
      </c>
      <c r="O110" s="25" t="str">
        <v>Hdfc short term debt fund</v>
      </c>
      <c r="P110" s="25">
        <f t="shared" si="1"/>
        <v>1</v>
      </c>
      <c r="Q110" s="25">
        <f>COUNTIFS('Jan-Nov'!E:E,"SIP",'Jan-Nov'!J:J,'co. wise details'!O110)</f>
        <v>1</v>
      </c>
      <c r="R110" s="25">
        <f>COUNTIFS('Jan-Nov'!E:E,"lumpsum",'Jan-Nov'!J:J,'co. wise details'!O110)</f>
        <v>0</v>
      </c>
      <c r="S110" s="25">
        <f>SUMIFS('Jan-Nov'!D107:D4762,'Jan-Nov'!E107:E4762,"lumpsum",'Jan-Nov'!J107:J4762,'co. wise details'!O110)</f>
        <v>0</v>
      </c>
      <c r="T110" s="25">
        <f>SUMIFS('Jan-Nov'!D107:D4762,'Jan-Nov'!E107:E4762,"sip",'Jan-Nov'!J107:J4762,'co. wise details'!O110)</f>
        <v>1500</v>
      </c>
      <c r="U110" s="25">
        <f>SUMIFS('Jan-Nov'!D107:D4762,'Jan-Nov'!E107:E4762,"lumpsum",'Jan-Nov'!J107:J4762,'co. wise details'!O110,'Jan-Nov'!B108:B4763,"&gt;01-01-2023",'Jan-Nov'!B108:B4763,"&lt;01-04-2023")</f>
        <v>0</v>
      </c>
      <c r="V110" s="25">
        <f>SUMIFS('Jan-Nov'!D107:D4762,'Jan-Nov'!E107:E4762,"SIP",'Jan-Nov'!J107:J4762,'co. wise details'!O110,'Jan-Nov'!B108:B4763,"&gt;01-01-2023",'Jan-Nov'!B108:B4763,"&lt;01-04-2023")</f>
        <v>1500</v>
      </c>
      <c r="W110" s="25">
        <f>SUMIFS('Jan-Nov'!D107:D4762,'Jan-Nov'!E107:E4762,"lumpsum",'Jan-Nov'!J107:J4762,'co. wise details'!O110,'Jan-Nov'!B107:B4762,"&gt;31-03-2023",'Jan-Nov'!B107:B4762,"&lt;01-07-2023")</f>
        <v>0</v>
      </c>
      <c r="X110" s="25">
        <f>SUMIFS('Jan-Nov'!D106:D4762,'Jan-Nov'!E106:E4762,"SIP",'Jan-Nov'!J106:J4762,'co. wise details'!O110,'Jan-Nov'!B106:B4762,"&gt;31-03-2023",'Jan-Nov'!D106:D4762,"&lt;01-07-2023")</f>
        <v>0</v>
      </c>
      <c r="Y110" s="25">
        <f>SUMIFS('Jan-Nov'!D107:D4762,'Jan-Nov'!E107:E4762,"lumpsum",'Jan-Nov'!J107:J4762,'co. wise details'!O110,'Jan-Nov'!B108:B4763,"&gt;30-06-2023",'Jan-Nov'!B108:B4763,"&lt;30-10-2023")</f>
        <v>0</v>
      </c>
      <c r="Z110" s="25">
        <f>SUMIFS('Jan-Nov'!D108:D4763, 'Jan-Nov'!E108:E4763, "SIP", 'Jan-Nov'!J108:J4763, 'co. wise details'!O110, 'Jan-Nov'!B108:B4763, "&gt;30-06-2023", 'Jan-Nov'!B108:B4763, "&lt;01-10-2023")</f>
        <v>0</v>
      </c>
      <c r="AA110" s="25">
        <f>SUMIFS('Jan-Nov'!D107:D4762,'Jan-Nov'!E107:E4762,"lumpsum",'Jan-Nov'!J107:J4762,'co. wise details'!O110,'Jan-Nov'!B107:B4762,"&gt;30-09-2023",'Jan-Nov'!B107:B4762,"&lt;31-12-2023")</f>
        <v>0</v>
      </c>
      <c r="AB110" s="25">
        <f>SUMIFS('Jan-Nov'!D108:D4763, 'Jan-Nov'!E108:E4763, "SIP", 'Jan-Nov'!J108:J4763, 'co. wise details'!O110, 'Jan-Nov'!B108:B4763, "&gt;30-09-2023", 'Jan-Nov'!B108:B4763, "&lt;31-12-2023")</f>
        <v>0</v>
      </c>
    </row>
    <row r="111" spans="2:28" x14ac:dyDescent="0.3">
      <c r="B111" t="s">
        <v>84</v>
      </c>
      <c r="H111" t="str">
        <v>Mirae Asset Tax Saver</v>
      </c>
      <c r="O111" s="25" t="str">
        <v>Mirae asset tax saver</v>
      </c>
      <c r="P111" s="25">
        <f t="shared" si="1"/>
        <v>11</v>
      </c>
      <c r="Q111" s="25">
        <f>COUNTIFS('Jan-Nov'!E:E,"SIP",'Jan-Nov'!J:J,'co. wise details'!O111)</f>
        <v>8</v>
      </c>
      <c r="R111" s="25">
        <f>COUNTIFS('Jan-Nov'!E:E,"lumpsum",'Jan-Nov'!J:J,'co. wise details'!O111)</f>
        <v>3</v>
      </c>
      <c r="S111" s="25">
        <f>SUMIFS('Jan-Nov'!D108:D4763,'Jan-Nov'!E108:E4763,"lumpsum",'Jan-Nov'!J108:J4763,'co. wise details'!O111)</f>
        <v>75000</v>
      </c>
      <c r="T111" s="25">
        <f>SUMIFS('Jan-Nov'!D108:D4763,'Jan-Nov'!E108:E4763,"sip",'Jan-Nov'!J108:J4763,'co. wise details'!O111)</f>
        <v>17000</v>
      </c>
      <c r="U111" s="25">
        <f>SUMIFS('Jan-Nov'!D108:D4763,'Jan-Nov'!E108:E4763,"lumpsum",'Jan-Nov'!J108:J4763,'co. wise details'!O111,'Jan-Nov'!B109:B4764,"&gt;01-01-2023",'Jan-Nov'!B109:B4764,"&lt;01-04-2023")</f>
        <v>70000</v>
      </c>
      <c r="V111" s="25">
        <f>SUMIFS('Jan-Nov'!D108:D4763,'Jan-Nov'!E108:E4763,"SIP",'Jan-Nov'!J108:J4763,'co. wise details'!O111,'Jan-Nov'!B109:B4764,"&gt;01-01-2023",'Jan-Nov'!B109:B4764,"&lt;01-04-2023")</f>
        <v>3000</v>
      </c>
      <c r="W111" s="25">
        <f>SUMIFS('Jan-Nov'!D108:D4763,'Jan-Nov'!E108:E4763,"lumpsum",'Jan-Nov'!J108:J4763,'co. wise details'!O111,'Jan-Nov'!B108:B4763,"&gt;31-03-2023",'Jan-Nov'!B108:B4763,"&lt;01-07-2023")</f>
        <v>0</v>
      </c>
      <c r="X111" s="25">
        <f>SUMIFS('Jan-Nov'!D107:D4763,'Jan-Nov'!E107:E4763,"SIP",'Jan-Nov'!J107:J4763,'co. wise details'!O111,'Jan-Nov'!B107:B4763,"&gt;31-03-2023",'Jan-Nov'!D107:D4763,"&lt;01-07-2023")</f>
        <v>14000</v>
      </c>
      <c r="Y111" s="25">
        <f>SUMIFS('Jan-Nov'!D108:D4763,'Jan-Nov'!E108:E4763,"lumpsum",'Jan-Nov'!J108:J4763,'co. wise details'!O111,'Jan-Nov'!B109:B4764,"&gt;30-06-2023",'Jan-Nov'!B109:B4764,"&lt;30-10-2023")</f>
        <v>5000</v>
      </c>
      <c r="Z111" s="25">
        <f>SUMIFS('Jan-Nov'!D109:D4764, 'Jan-Nov'!E109:E4764, "SIP", 'Jan-Nov'!J109:J4764, 'co. wise details'!O111, 'Jan-Nov'!B109:B4764, "&gt;30-06-2023", 'Jan-Nov'!B109:B4764, "&lt;01-10-2023")</f>
        <v>5000</v>
      </c>
      <c r="AA111" s="25">
        <f>SUMIFS('Jan-Nov'!D108:D4763,'Jan-Nov'!E108:E4763,"lumpsum",'Jan-Nov'!J108:J4763,'co. wise details'!O111,'Jan-Nov'!B108:B4763,"&gt;30-09-2023",'Jan-Nov'!B108:B4763,"&lt;31-12-2023")</f>
        <v>5000</v>
      </c>
      <c r="AB111" s="25">
        <f>SUMIFS('Jan-Nov'!D109:D4764, 'Jan-Nov'!E109:E4764, "SIP", 'Jan-Nov'!J109:J4764, 'co. wise details'!O111, 'Jan-Nov'!B109:B4764, "&gt;30-09-2023", 'Jan-Nov'!B109:B4764, "&lt;31-12-2023")</f>
        <v>0</v>
      </c>
    </row>
    <row r="112" spans="2:28" x14ac:dyDescent="0.3">
      <c r="B112" t="s">
        <v>85</v>
      </c>
      <c r="H112" t="str">
        <v>Axis Flexicap Fund</v>
      </c>
      <c r="O112" s="25" t="str">
        <v>Axis flexicap fund</v>
      </c>
      <c r="P112" s="25">
        <f t="shared" si="1"/>
        <v>1</v>
      </c>
      <c r="Q112" s="25">
        <f>COUNTIFS('Jan-Nov'!E:E,"SIP",'Jan-Nov'!J:J,'co. wise details'!O112)</f>
        <v>1</v>
      </c>
      <c r="R112" s="25">
        <f>COUNTIFS('Jan-Nov'!E:E,"lumpsum",'Jan-Nov'!J:J,'co. wise details'!O112)</f>
        <v>0</v>
      </c>
      <c r="S112" s="25">
        <f>SUMIFS('Jan-Nov'!D109:D4764,'Jan-Nov'!E109:E4764,"lumpsum",'Jan-Nov'!J109:J4764,'co. wise details'!O112)</f>
        <v>0</v>
      </c>
      <c r="T112" s="25">
        <f>SUMIFS('Jan-Nov'!D109:D4764,'Jan-Nov'!E109:E4764,"sip",'Jan-Nov'!J109:J4764,'co. wise details'!O112)</f>
        <v>2500</v>
      </c>
      <c r="U112" s="25">
        <f>SUMIFS('Jan-Nov'!D109:D4764,'Jan-Nov'!E109:E4764,"lumpsum",'Jan-Nov'!J109:J4764,'co. wise details'!O112,'Jan-Nov'!B110:B4765,"&gt;01-01-2023",'Jan-Nov'!B110:B4765,"&lt;01-04-2023")</f>
        <v>0</v>
      </c>
      <c r="V112" s="25">
        <f>SUMIFS('Jan-Nov'!D109:D4764,'Jan-Nov'!E109:E4764,"SIP",'Jan-Nov'!J109:J4764,'co. wise details'!O112,'Jan-Nov'!B110:B4765,"&gt;01-01-2023",'Jan-Nov'!B110:B4765,"&lt;01-04-2023")</f>
        <v>2500</v>
      </c>
      <c r="W112" s="25">
        <f>SUMIFS('Jan-Nov'!D109:D4764,'Jan-Nov'!E109:E4764,"lumpsum",'Jan-Nov'!J109:J4764,'co. wise details'!O112,'Jan-Nov'!B109:B4764,"&gt;31-03-2023",'Jan-Nov'!B109:B4764,"&lt;01-07-2023")</f>
        <v>0</v>
      </c>
      <c r="X112" s="25">
        <f>SUMIFS('Jan-Nov'!D108:D4764,'Jan-Nov'!E108:E4764,"SIP",'Jan-Nov'!J108:J4764,'co. wise details'!O112,'Jan-Nov'!B108:B4764,"&gt;31-03-2023",'Jan-Nov'!D108:D4764,"&lt;01-07-2023")</f>
        <v>0</v>
      </c>
      <c r="Y112" s="25">
        <f>SUMIFS('Jan-Nov'!D109:D4764,'Jan-Nov'!E109:E4764,"lumpsum",'Jan-Nov'!J109:J4764,'co. wise details'!O112,'Jan-Nov'!B110:B4765,"&gt;30-06-2023",'Jan-Nov'!B110:B4765,"&lt;30-10-2023")</f>
        <v>0</v>
      </c>
      <c r="Z112" s="25">
        <f>SUMIFS('Jan-Nov'!D110:D4765, 'Jan-Nov'!E110:E4765, "SIP", 'Jan-Nov'!J110:J4765, 'co. wise details'!O112, 'Jan-Nov'!B110:B4765, "&gt;30-06-2023", 'Jan-Nov'!B110:B4765, "&lt;01-10-2023")</f>
        <v>0</v>
      </c>
      <c r="AA112" s="25">
        <f>SUMIFS('Jan-Nov'!D109:D4764,'Jan-Nov'!E109:E4764,"lumpsum",'Jan-Nov'!J109:J4764,'co. wise details'!O112,'Jan-Nov'!B109:B4764,"&gt;30-09-2023",'Jan-Nov'!B109:B4764,"&lt;31-12-2023")</f>
        <v>0</v>
      </c>
      <c r="AB112" s="25">
        <f>SUMIFS('Jan-Nov'!D110:D4765, 'Jan-Nov'!E110:E4765, "SIP", 'Jan-Nov'!J110:J4765, 'co. wise details'!O112, 'Jan-Nov'!B110:B4765, "&gt;30-09-2023", 'Jan-Nov'!B110:B4765, "&lt;31-12-2023")</f>
        <v>0</v>
      </c>
    </row>
    <row r="113" spans="2:28" x14ac:dyDescent="0.3">
      <c r="B113" t="s">
        <v>2143</v>
      </c>
      <c r="H113" t="str">
        <v>Canara Robeco Tax Saver</v>
      </c>
      <c r="O113" s="25" t="str">
        <v>Canara robeco tax saver</v>
      </c>
      <c r="P113" s="25">
        <f t="shared" si="1"/>
        <v>2</v>
      </c>
      <c r="Q113" s="25">
        <f>COUNTIFS('Jan-Nov'!E:E,"SIP",'Jan-Nov'!J:J,'co. wise details'!O113)</f>
        <v>2</v>
      </c>
      <c r="R113" s="25">
        <f>COUNTIFS('Jan-Nov'!E:E,"lumpsum",'Jan-Nov'!J:J,'co. wise details'!O113)</f>
        <v>0</v>
      </c>
      <c r="S113" s="25">
        <f>SUMIFS('Jan-Nov'!D110:D4765,'Jan-Nov'!E110:E4765,"lumpsum",'Jan-Nov'!J110:J4765,'co. wise details'!O113)</f>
        <v>0</v>
      </c>
      <c r="T113" s="25">
        <f>SUMIFS('Jan-Nov'!D110:D4765,'Jan-Nov'!E110:E4765,"sip",'Jan-Nov'!J110:J4765,'co. wise details'!O113)</f>
        <v>4000</v>
      </c>
      <c r="U113" s="25">
        <f>SUMIFS('Jan-Nov'!D110:D4765,'Jan-Nov'!E110:E4765,"lumpsum",'Jan-Nov'!J110:J4765,'co. wise details'!O113,'Jan-Nov'!B111:B4766,"&gt;01-01-2023",'Jan-Nov'!B111:B4766,"&lt;01-04-2023")</f>
        <v>0</v>
      </c>
      <c r="V113" s="25">
        <f>SUMIFS('Jan-Nov'!D110:D4765,'Jan-Nov'!E110:E4765,"SIP",'Jan-Nov'!J110:J4765,'co. wise details'!O113,'Jan-Nov'!B111:B4766,"&gt;01-01-2023",'Jan-Nov'!B111:B4766,"&lt;01-04-2023")</f>
        <v>4000</v>
      </c>
      <c r="W113" s="25">
        <f>SUMIFS('Jan-Nov'!D110:D4765,'Jan-Nov'!E110:E4765,"lumpsum",'Jan-Nov'!J110:J4765,'co. wise details'!O113,'Jan-Nov'!B110:B4765,"&gt;31-03-2023",'Jan-Nov'!B110:B4765,"&lt;01-07-2023")</f>
        <v>0</v>
      </c>
      <c r="X113" s="25">
        <f>SUMIFS('Jan-Nov'!D109:D4765,'Jan-Nov'!E109:E4765,"SIP",'Jan-Nov'!J109:J4765,'co. wise details'!O113,'Jan-Nov'!B109:B4765,"&gt;31-03-2023",'Jan-Nov'!D109:D4765,"&lt;01-07-2023")</f>
        <v>0</v>
      </c>
      <c r="Y113" s="25">
        <f>SUMIFS('Jan-Nov'!D110:D4765,'Jan-Nov'!E110:E4765,"lumpsum",'Jan-Nov'!J110:J4765,'co. wise details'!O113,'Jan-Nov'!B111:B4766,"&gt;30-06-2023",'Jan-Nov'!B111:B4766,"&lt;30-10-2023")</f>
        <v>0</v>
      </c>
      <c r="Z113" s="25">
        <f>SUMIFS('Jan-Nov'!D111:D4766, 'Jan-Nov'!E111:E4766, "SIP", 'Jan-Nov'!J111:J4766, 'co. wise details'!O113, 'Jan-Nov'!B111:B4766, "&gt;30-06-2023", 'Jan-Nov'!B111:B4766, "&lt;01-10-2023")</f>
        <v>0</v>
      </c>
      <c r="AA113" s="25">
        <f>SUMIFS('Jan-Nov'!D110:D4765,'Jan-Nov'!E110:E4765,"lumpsum",'Jan-Nov'!J110:J4765,'co. wise details'!O113,'Jan-Nov'!B110:B4765,"&gt;30-09-2023",'Jan-Nov'!B110:B4765,"&lt;31-12-2023")</f>
        <v>0</v>
      </c>
      <c r="AB113" s="25">
        <f>SUMIFS('Jan-Nov'!D111:D4766, 'Jan-Nov'!E111:E4766, "SIP", 'Jan-Nov'!J111:J4766, 'co. wise details'!O113, 'Jan-Nov'!B111:B4766, "&gt;30-09-2023", 'Jan-Nov'!B111:B4766, "&lt;31-12-2023")</f>
        <v>0</v>
      </c>
    </row>
    <row r="114" spans="2:28" x14ac:dyDescent="0.3">
      <c r="B114" t="s">
        <v>65</v>
      </c>
      <c r="H114" t="str">
        <v>ICICI Pru value Discovery Fund</v>
      </c>
      <c r="O114" s="25" t="str">
        <v>Icici pru value discovery fund</v>
      </c>
      <c r="P114" s="25">
        <f t="shared" si="1"/>
        <v>2</v>
      </c>
      <c r="Q114" s="25">
        <f>COUNTIFS('Jan-Nov'!E:E,"SIP",'Jan-Nov'!J:J,'co. wise details'!O114)</f>
        <v>2</v>
      </c>
      <c r="R114" s="25">
        <f>COUNTIFS('Jan-Nov'!E:E,"lumpsum",'Jan-Nov'!J:J,'co. wise details'!O114)</f>
        <v>0</v>
      </c>
      <c r="S114" s="25">
        <f>SUMIFS('Jan-Nov'!D111:D4766,'Jan-Nov'!E111:E4766,"lumpsum",'Jan-Nov'!J111:J4766,'co. wise details'!O114)</f>
        <v>0</v>
      </c>
      <c r="T114" s="25">
        <f>SUMIFS('Jan-Nov'!D111:D4766,'Jan-Nov'!E111:E4766,"sip",'Jan-Nov'!J111:J4766,'co. wise details'!O114)</f>
        <v>2000</v>
      </c>
      <c r="U114" s="25">
        <f>SUMIFS('Jan-Nov'!D111:D4766,'Jan-Nov'!E111:E4766,"lumpsum",'Jan-Nov'!J111:J4766,'co. wise details'!O114,'Jan-Nov'!B112:B4767,"&gt;01-01-2023",'Jan-Nov'!B112:B4767,"&lt;01-04-2023")</f>
        <v>0</v>
      </c>
      <c r="V114" s="25">
        <f>SUMIFS('Jan-Nov'!D111:D4766,'Jan-Nov'!E111:E4766,"SIP",'Jan-Nov'!J111:J4766,'co. wise details'!O114,'Jan-Nov'!B112:B4767,"&gt;01-01-2023",'Jan-Nov'!B112:B4767,"&lt;01-04-2023")</f>
        <v>2000</v>
      </c>
      <c r="W114" s="25">
        <f>SUMIFS('Jan-Nov'!D111:D4766,'Jan-Nov'!E111:E4766,"lumpsum",'Jan-Nov'!J111:J4766,'co. wise details'!O114,'Jan-Nov'!B111:B4766,"&gt;31-03-2023",'Jan-Nov'!B111:B4766,"&lt;01-07-2023")</f>
        <v>0</v>
      </c>
      <c r="X114" s="25">
        <f>SUMIFS('Jan-Nov'!D110:D4766,'Jan-Nov'!E110:E4766,"SIP",'Jan-Nov'!J110:J4766,'co. wise details'!O114,'Jan-Nov'!B110:B4766,"&gt;31-03-2023",'Jan-Nov'!D110:D4766,"&lt;01-07-2023")</f>
        <v>0</v>
      </c>
      <c r="Y114" s="25">
        <f>SUMIFS('Jan-Nov'!D111:D4766,'Jan-Nov'!E111:E4766,"lumpsum",'Jan-Nov'!J111:J4766,'co. wise details'!O114,'Jan-Nov'!B112:B4767,"&gt;30-06-2023",'Jan-Nov'!B112:B4767,"&lt;30-10-2023")</f>
        <v>0</v>
      </c>
      <c r="Z114" s="25">
        <f>SUMIFS('Jan-Nov'!D112:D4767, 'Jan-Nov'!E112:E4767, "SIP", 'Jan-Nov'!J112:J4767, 'co. wise details'!O114, 'Jan-Nov'!B112:B4767, "&gt;30-06-2023", 'Jan-Nov'!B112:B4767, "&lt;01-10-2023")</f>
        <v>0</v>
      </c>
      <c r="AA114" s="25">
        <f>SUMIFS('Jan-Nov'!D111:D4766,'Jan-Nov'!E111:E4766,"lumpsum",'Jan-Nov'!J111:J4766,'co. wise details'!O114,'Jan-Nov'!B111:B4766,"&gt;30-09-2023",'Jan-Nov'!B111:B4766,"&lt;31-12-2023")</f>
        <v>0</v>
      </c>
      <c r="AB114" s="25">
        <f>SUMIFS('Jan-Nov'!D112:D4767, 'Jan-Nov'!E112:E4767, "SIP", 'Jan-Nov'!J112:J4767, 'co. wise details'!O114, 'Jan-Nov'!B112:B4767, "&gt;30-09-2023", 'Jan-Nov'!B112:B4767, "&lt;31-12-2023")</f>
        <v>0</v>
      </c>
    </row>
    <row r="115" spans="2:28" x14ac:dyDescent="0.3">
      <c r="B115" t="s">
        <v>1810</v>
      </c>
      <c r="H115" t="str">
        <v>Mirae Asset flexi cap fund</v>
      </c>
      <c r="O115" s="25" t="str">
        <v>Mirae asset flexi cap fund</v>
      </c>
      <c r="P115" s="25">
        <f t="shared" si="1"/>
        <v>232</v>
      </c>
      <c r="Q115" s="25">
        <f>COUNTIFS('Jan-Nov'!E:E,"SIP",'Jan-Nov'!J:J,'co. wise details'!O115)</f>
        <v>193</v>
      </c>
      <c r="R115" s="25">
        <f>COUNTIFS('Jan-Nov'!E:E,"lumpsum",'Jan-Nov'!J:J,'co. wise details'!O115)</f>
        <v>39</v>
      </c>
      <c r="S115" s="25">
        <f>SUMIFS('Jan-Nov'!D112:D4767,'Jan-Nov'!E112:E4767,"lumpsum",'Jan-Nov'!J112:J4767,'co. wise details'!O115)</f>
        <v>2139500</v>
      </c>
      <c r="T115" s="25">
        <f>SUMIFS('Jan-Nov'!D112:D4767,'Jan-Nov'!E112:E4767,"sip",'Jan-Nov'!J112:J4767,'co. wise details'!O115)</f>
        <v>599000</v>
      </c>
      <c r="U115" s="25">
        <f>SUMIFS('Jan-Nov'!D112:D4767,'Jan-Nov'!E112:E4767,"lumpsum",'Jan-Nov'!J112:J4767,'co. wise details'!O115,'Jan-Nov'!B113:B4768,"&gt;01-01-2023",'Jan-Nov'!B113:B4768,"&lt;01-04-2023")</f>
        <v>1118000</v>
      </c>
      <c r="V115" s="25">
        <f>SUMIFS('Jan-Nov'!D112:D4767,'Jan-Nov'!E112:E4767,"SIP",'Jan-Nov'!J112:J4767,'co. wise details'!O115,'Jan-Nov'!B113:B4768,"&gt;01-01-2023",'Jan-Nov'!B113:B4768,"&lt;01-04-2023")</f>
        <v>310000</v>
      </c>
      <c r="W115" s="25">
        <f>SUMIFS('Jan-Nov'!D112:D4767,'Jan-Nov'!E112:E4767,"lumpsum",'Jan-Nov'!J112:J4767,'co. wise details'!O115,'Jan-Nov'!B112:B4767,"&gt;31-03-2023",'Jan-Nov'!B112:B4767,"&lt;01-07-2023")</f>
        <v>535000</v>
      </c>
      <c r="X115" s="25">
        <f>SUMIFS('Jan-Nov'!D111:D4767,'Jan-Nov'!E111:E4767,"SIP",'Jan-Nov'!J111:J4767,'co. wise details'!O115,'Jan-Nov'!B111:B4767,"&gt;31-03-2023",'Jan-Nov'!D111:D4767,"&lt;01-07-2023")</f>
        <v>286500</v>
      </c>
      <c r="Y115" s="25">
        <f>SUMIFS('Jan-Nov'!D112:D4767,'Jan-Nov'!E112:E4767,"lumpsum",'Jan-Nov'!J112:J4767,'co. wise details'!O115,'Jan-Nov'!B113:B4768,"&gt;30-06-2023",'Jan-Nov'!B113:B4768,"&lt;30-10-2023")</f>
        <v>476500</v>
      </c>
      <c r="Z115" s="25">
        <f>SUMIFS('Jan-Nov'!D113:D4768, 'Jan-Nov'!E113:E4768, "SIP", 'Jan-Nov'!J113:J4768, 'co. wise details'!O115, 'Jan-Nov'!B113:B4768, "&gt;30-06-2023", 'Jan-Nov'!B113:B4768, "&lt;01-10-2023")</f>
        <v>70500</v>
      </c>
      <c r="AA115" s="25">
        <f>SUMIFS('Jan-Nov'!D112:D4767,'Jan-Nov'!E112:E4767,"lumpsum",'Jan-Nov'!J112:J4767,'co. wise details'!O115,'Jan-Nov'!B112:B4767,"&gt;30-09-2023",'Jan-Nov'!B112:B4767,"&lt;31-12-2023")</f>
        <v>159000</v>
      </c>
      <c r="AB115" s="25">
        <f>SUMIFS('Jan-Nov'!D113:D4768, 'Jan-Nov'!E113:E4768, "SIP", 'Jan-Nov'!J113:J4768, 'co. wise details'!O115, 'Jan-Nov'!B113:B4768, "&gt;30-09-2023", 'Jan-Nov'!B113:B4768, "&lt;31-12-2023")</f>
        <v>11000</v>
      </c>
    </row>
    <row r="116" spans="2:28" x14ac:dyDescent="0.3">
      <c r="B116" t="s">
        <v>1554</v>
      </c>
      <c r="H116" t="str">
        <v>BOI small-cap fund</v>
      </c>
      <c r="O116" s="25" t="str">
        <v>Boi small-cap fund</v>
      </c>
      <c r="P116" s="25">
        <f t="shared" si="1"/>
        <v>6</v>
      </c>
      <c r="Q116" s="25">
        <f>COUNTIFS('Jan-Nov'!E:E,"SIP",'Jan-Nov'!J:J,'co. wise details'!O116)</f>
        <v>3</v>
      </c>
      <c r="R116" s="25">
        <f>COUNTIFS('Jan-Nov'!E:E,"lumpsum",'Jan-Nov'!J:J,'co. wise details'!O116)</f>
        <v>3</v>
      </c>
      <c r="S116" s="25">
        <f>SUMIFS('Jan-Nov'!D113:D4768,'Jan-Nov'!E113:E4768,"lumpsum",'Jan-Nov'!J113:J4768,'co. wise details'!O116)</f>
        <v>60000</v>
      </c>
      <c r="T116" s="25">
        <f>SUMIFS('Jan-Nov'!D113:D4768,'Jan-Nov'!E113:E4768,"sip",'Jan-Nov'!J113:J4768,'co. wise details'!O116)</f>
        <v>10000</v>
      </c>
      <c r="U116" s="25">
        <f>SUMIFS('Jan-Nov'!D113:D4768,'Jan-Nov'!E113:E4768,"lumpsum",'Jan-Nov'!J113:J4768,'co. wise details'!O116,'Jan-Nov'!B114:B4769,"&gt;01-01-2023",'Jan-Nov'!B114:B4769,"&lt;01-04-2023")</f>
        <v>10000</v>
      </c>
      <c r="V116" s="25">
        <f>SUMIFS('Jan-Nov'!D113:D4768,'Jan-Nov'!E113:E4768,"SIP",'Jan-Nov'!J113:J4768,'co. wise details'!O116,'Jan-Nov'!B114:B4769,"&gt;01-01-2023",'Jan-Nov'!B114:B4769,"&lt;01-04-2023")</f>
        <v>7500</v>
      </c>
      <c r="W116" s="25">
        <f>SUMIFS('Jan-Nov'!D113:D4768,'Jan-Nov'!E113:E4768,"lumpsum",'Jan-Nov'!J113:J4768,'co. wise details'!O116,'Jan-Nov'!B113:B4768,"&gt;31-03-2023",'Jan-Nov'!B113:B4768,"&lt;01-07-2023")</f>
        <v>0</v>
      </c>
      <c r="X116" s="25">
        <f>SUMIFS('Jan-Nov'!D112:D4768,'Jan-Nov'!E112:E4768,"SIP",'Jan-Nov'!J112:J4768,'co. wise details'!O116,'Jan-Nov'!B112:B4768,"&gt;31-03-2023",'Jan-Nov'!D112:D4768,"&lt;01-07-2023")</f>
        <v>2500</v>
      </c>
      <c r="Y116" s="25">
        <f>SUMIFS('Jan-Nov'!D113:D4768,'Jan-Nov'!E113:E4768,"lumpsum",'Jan-Nov'!J113:J4768,'co. wise details'!O116,'Jan-Nov'!B114:B4769,"&gt;30-06-2023",'Jan-Nov'!B114:B4769,"&lt;30-10-2023")</f>
        <v>50000</v>
      </c>
      <c r="Z116" s="25">
        <f>SUMIFS('Jan-Nov'!D114:D4769, 'Jan-Nov'!E114:E4769, "SIP", 'Jan-Nov'!J114:J4769, 'co. wise details'!O116, 'Jan-Nov'!B114:B4769, "&gt;30-06-2023", 'Jan-Nov'!B114:B4769, "&lt;01-10-2023")</f>
        <v>0</v>
      </c>
      <c r="AA116" s="25">
        <f>SUMIFS('Jan-Nov'!D113:D4768,'Jan-Nov'!E113:E4768,"lumpsum",'Jan-Nov'!J113:J4768,'co. wise details'!O116,'Jan-Nov'!B113:B4768,"&gt;30-09-2023",'Jan-Nov'!B113:B4768,"&lt;31-12-2023")</f>
        <v>50000</v>
      </c>
      <c r="AB116" s="25">
        <f>SUMIFS('Jan-Nov'!D114:D4769, 'Jan-Nov'!E114:E4769, "SIP", 'Jan-Nov'!J114:J4769, 'co. wise details'!O116, 'Jan-Nov'!B114:B4769, "&gt;30-09-2023", 'Jan-Nov'!B114:B4769, "&lt;31-12-2023")</f>
        <v>0</v>
      </c>
    </row>
    <row r="117" spans="2:28" x14ac:dyDescent="0.3">
      <c r="B117" t="s">
        <v>1809</v>
      </c>
      <c r="H117" t="str">
        <v>Mirae Asset Flexi-cap Fund</v>
      </c>
      <c r="O117" s="25" t="str">
        <v>Mirae asset flexi-cap fund</v>
      </c>
      <c r="P117" s="25">
        <f t="shared" si="1"/>
        <v>88</v>
      </c>
      <c r="Q117" s="25">
        <f>COUNTIFS('Jan-Nov'!E:E,"SIP",'Jan-Nov'!J:J,'co. wise details'!O117)</f>
        <v>69</v>
      </c>
      <c r="R117" s="25">
        <f>COUNTIFS('Jan-Nov'!E:E,"lumpsum",'Jan-Nov'!J:J,'co. wise details'!O117)</f>
        <v>19</v>
      </c>
      <c r="S117" s="25">
        <f>SUMIFS('Jan-Nov'!D114:D4769,'Jan-Nov'!E114:E4769,"lumpsum",'Jan-Nov'!J114:J4769,'co. wise details'!O117)</f>
        <v>968000</v>
      </c>
      <c r="T117" s="25">
        <f>SUMIFS('Jan-Nov'!D114:D4769,'Jan-Nov'!E114:E4769,"sip",'Jan-Nov'!J114:J4769,'co. wise details'!O117)</f>
        <v>275600</v>
      </c>
      <c r="U117" s="25">
        <f>SUMIFS('Jan-Nov'!D114:D4769,'Jan-Nov'!E114:E4769,"lumpsum",'Jan-Nov'!J114:J4769,'co. wise details'!O117,'Jan-Nov'!B115:B4770,"&gt;01-01-2023",'Jan-Nov'!B115:B4770,"&lt;01-04-2023")</f>
        <v>60000</v>
      </c>
      <c r="V117" s="25">
        <f>SUMIFS('Jan-Nov'!D114:D4769,'Jan-Nov'!E114:E4769,"SIP",'Jan-Nov'!J114:J4769,'co. wise details'!O117,'Jan-Nov'!B115:B4770,"&gt;01-01-2023",'Jan-Nov'!B115:B4770,"&lt;01-04-2023")</f>
        <v>59500</v>
      </c>
      <c r="W117" s="25">
        <f>SUMIFS('Jan-Nov'!D114:D4769,'Jan-Nov'!E114:E4769,"lumpsum",'Jan-Nov'!J114:J4769,'co. wise details'!O117,'Jan-Nov'!B114:B4769,"&gt;31-03-2023",'Jan-Nov'!B114:B4769,"&lt;01-07-2023")</f>
        <v>410000</v>
      </c>
      <c r="X117" s="25">
        <f>SUMIFS('Jan-Nov'!D113:D4769,'Jan-Nov'!E113:E4769,"SIP",'Jan-Nov'!J113:J4769,'co. wise details'!O117,'Jan-Nov'!B113:B4769,"&gt;31-03-2023",'Jan-Nov'!D113:D4769,"&lt;01-07-2023")</f>
        <v>216100</v>
      </c>
      <c r="Y117" s="25">
        <f>SUMIFS('Jan-Nov'!D114:D4769,'Jan-Nov'!E114:E4769,"lumpsum",'Jan-Nov'!J114:J4769,'co. wise details'!O117,'Jan-Nov'!B115:B4770,"&gt;30-06-2023",'Jan-Nov'!B115:B4770,"&lt;30-10-2023")</f>
        <v>432000</v>
      </c>
      <c r="Z117" s="25">
        <f>SUMIFS('Jan-Nov'!D115:D4770, 'Jan-Nov'!E115:E4770, "SIP", 'Jan-Nov'!J115:J4770, 'co. wise details'!O117, 'Jan-Nov'!B115:B4770, "&gt;30-06-2023", 'Jan-Nov'!B115:B4770, "&lt;01-10-2023")</f>
        <v>46000</v>
      </c>
      <c r="AA117" s="25">
        <f>SUMIFS('Jan-Nov'!D114:D4769,'Jan-Nov'!E114:E4769,"lumpsum",'Jan-Nov'!J114:J4769,'co. wise details'!O117,'Jan-Nov'!B114:B4769,"&gt;30-09-2023",'Jan-Nov'!B114:B4769,"&lt;31-12-2023")</f>
        <v>216000</v>
      </c>
      <c r="AB117" s="25">
        <f>SUMIFS('Jan-Nov'!D115:D4770, 'Jan-Nov'!E115:E4770, "SIP", 'Jan-Nov'!J115:J4770, 'co. wise details'!O117, 'Jan-Nov'!B115:B4770, "&gt;30-09-2023", 'Jan-Nov'!B115:B4770, "&lt;31-12-2023")</f>
        <v>11500</v>
      </c>
    </row>
    <row r="118" spans="2:28" x14ac:dyDescent="0.3">
      <c r="B118" t="s">
        <v>1809</v>
      </c>
      <c r="H118" t="str">
        <v>MIRAE ASSET FLEXICAP FUND</v>
      </c>
      <c r="O118" s="25" t="str">
        <v>Mirae asset flexicap fund</v>
      </c>
      <c r="P118" s="25">
        <f t="shared" si="1"/>
        <v>63</v>
      </c>
      <c r="Q118" s="25">
        <f>COUNTIFS('Jan-Nov'!E:E,"SIP",'Jan-Nov'!J:J,'co. wise details'!O118)</f>
        <v>48</v>
      </c>
      <c r="R118" s="25">
        <f>COUNTIFS('Jan-Nov'!E:E,"lumpsum",'Jan-Nov'!J:J,'co. wise details'!O118)</f>
        <v>15</v>
      </c>
      <c r="S118" s="25">
        <f>SUMIFS('Jan-Nov'!D115:D4770,'Jan-Nov'!E115:E4770,"lumpsum",'Jan-Nov'!J115:J4770,'co. wise details'!O118)</f>
        <v>711000</v>
      </c>
      <c r="T118" s="25">
        <f>SUMIFS('Jan-Nov'!D115:D4770,'Jan-Nov'!E115:E4770,"sip",'Jan-Nov'!J115:J4770,'co. wise details'!O118)</f>
        <v>153000</v>
      </c>
      <c r="U118" s="25">
        <f>SUMIFS('Jan-Nov'!D115:D4770,'Jan-Nov'!E115:E4770,"lumpsum",'Jan-Nov'!J115:J4770,'co. wise details'!O118,'Jan-Nov'!B116:B4771,"&gt;01-01-2023",'Jan-Nov'!B116:B4771,"&lt;01-04-2023")</f>
        <v>390000</v>
      </c>
      <c r="V118" s="25">
        <f>SUMIFS('Jan-Nov'!D115:D4770,'Jan-Nov'!E115:E4770,"SIP",'Jan-Nov'!J115:J4770,'co. wise details'!O118,'Jan-Nov'!B116:B4771,"&gt;01-01-2023",'Jan-Nov'!B116:B4771,"&lt;01-04-2023")</f>
        <v>108000</v>
      </c>
      <c r="W118" s="25">
        <f>SUMIFS('Jan-Nov'!D115:D4770,'Jan-Nov'!E115:E4770,"lumpsum",'Jan-Nov'!J115:J4770,'co. wise details'!O118,'Jan-Nov'!B115:B4770,"&gt;31-03-2023",'Jan-Nov'!B115:B4770,"&lt;01-07-2023")</f>
        <v>141000</v>
      </c>
      <c r="X118" s="25">
        <f>SUMIFS('Jan-Nov'!D114:D4770,'Jan-Nov'!E114:E4770,"SIP",'Jan-Nov'!J114:J4770,'co. wise details'!O118,'Jan-Nov'!B114:B4770,"&gt;31-03-2023",'Jan-Nov'!D114:D4770,"&lt;01-07-2023")</f>
        <v>45000</v>
      </c>
      <c r="Y118" s="25">
        <f>SUMIFS('Jan-Nov'!D115:D4770,'Jan-Nov'!E115:E4770,"lumpsum",'Jan-Nov'!J115:J4770,'co. wise details'!O118,'Jan-Nov'!B116:B4771,"&gt;30-06-2023",'Jan-Nov'!B116:B4771,"&lt;30-10-2023")</f>
        <v>130000</v>
      </c>
      <c r="Z118" s="25">
        <f>SUMIFS('Jan-Nov'!D116:D4771, 'Jan-Nov'!E116:E4771, "SIP", 'Jan-Nov'!J116:J4771, 'co. wise details'!O118, 'Jan-Nov'!B116:B4771, "&gt;30-06-2023", 'Jan-Nov'!B116:B4771, "&lt;01-10-2023")</f>
        <v>11000</v>
      </c>
      <c r="AA118" s="25">
        <f>SUMIFS('Jan-Nov'!D115:D4770,'Jan-Nov'!E115:E4770,"lumpsum",'Jan-Nov'!J115:J4770,'co. wise details'!O118,'Jan-Nov'!B115:B4770,"&gt;30-09-2023",'Jan-Nov'!B115:B4770,"&lt;31-12-2023")</f>
        <v>150000</v>
      </c>
      <c r="AB118" s="25">
        <f>SUMIFS('Jan-Nov'!D116:D4771, 'Jan-Nov'!E116:E4771, "SIP", 'Jan-Nov'!J116:J4771, 'co. wise details'!O118, 'Jan-Nov'!B116:B4771, "&gt;30-09-2023", 'Jan-Nov'!B116:B4771, "&lt;31-12-2023")</f>
        <v>8500</v>
      </c>
    </row>
    <row r="119" spans="2:28" x14ac:dyDescent="0.3">
      <c r="B119" t="s">
        <v>1554</v>
      </c>
      <c r="H119" t="str">
        <v>MIRAE ASSET TAXSAVER FUND</v>
      </c>
      <c r="O119" s="25" t="str">
        <v>Mirae asset taxsaver fund</v>
      </c>
      <c r="P119" s="25">
        <f t="shared" si="1"/>
        <v>1</v>
      </c>
      <c r="Q119" s="25">
        <f>COUNTIFS('Jan-Nov'!E:E,"SIP",'Jan-Nov'!J:J,'co. wise details'!O119)</f>
        <v>0</v>
      </c>
      <c r="R119" s="25">
        <f>COUNTIFS('Jan-Nov'!E:E,"lumpsum",'Jan-Nov'!J:J,'co. wise details'!O119)</f>
        <v>1</v>
      </c>
      <c r="S119" s="25">
        <f>SUMIFS('Jan-Nov'!D116:D4771,'Jan-Nov'!E116:E4771,"lumpsum",'Jan-Nov'!J116:J4771,'co. wise details'!O119)</f>
        <v>100000</v>
      </c>
      <c r="T119" s="25">
        <f>SUMIFS('Jan-Nov'!D116:D4771,'Jan-Nov'!E116:E4771,"sip",'Jan-Nov'!J116:J4771,'co. wise details'!O119)</f>
        <v>0</v>
      </c>
      <c r="U119" s="25">
        <f>SUMIFS('Jan-Nov'!D116:D4771,'Jan-Nov'!E116:E4771,"lumpsum",'Jan-Nov'!J116:J4771,'co. wise details'!O119,'Jan-Nov'!B117:B4772,"&gt;01-01-2023",'Jan-Nov'!B117:B4772,"&lt;01-04-2023")</f>
        <v>100000</v>
      </c>
      <c r="V119" s="25">
        <f>SUMIFS('Jan-Nov'!D116:D4771,'Jan-Nov'!E116:E4771,"SIP",'Jan-Nov'!J116:J4771,'co. wise details'!O119,'Jan-Nov'!B117:B4772,"&gt;01-01-2023",'Jan-Nov'!B117:B4772,"&lt;01-04-2023")</f>
        <v>0</v>
      </c>
      <c r="W119" s="25">
        <f>SUMIFS('Jan-Nov'!D116:D4771,'Jan-Nov'!E116:E4771,"lumpsum",'Jan-Nov'!J116:J4771,'co. wise details'!O119,'Jan-Nov'!B116:B4771,"&gt;31-03-2023",'Jan-Nov'!B116:B4771,"&lt;01-07-2023")</f>
        <v>0</v>
      </c>
      <c r="X119" s="25">
        <f>SUMIFS('Jan-Nov'!D115:D4771,'Jan-Nov'!E115:E4771,"SIP",'Jan-Nov'!J115:J4771,'co. wise details'!O119,'Jan-Nov'!B115:B4771,"&gt;31-03-2023",'Jan-Nov'!D115:D4771,"&lt;01-07-2023")</f>
        <v>0</v>
      </c>
      <c r="Y119" s="25">
        <f>SUMIFS('Jan-Nov'!D116:D4771,'Jan-Nov'!E116:E4771,"lumpsum",'Jan-Nov'!J116:J4771,'co. wise details'!O119,'Jan-Nov'!B117:B4772,"&gt;30-06-2023",'Jan-Nov'!B117:B4772,"&lt;30-10-2023")</f>
        <v>0</v>
      </c>
      <c r="Z119" s="25">
        <f>SUMIFS('Jan-Nov'!D117:D4772, 'Jan-Nov'!E117:E4772, "SIP", 'Jan-Nov'!J117:J4772, 'co. wise details'!O119, 'Jan-Nov'!B117:B4772, "&gt;30-06-2023", 'Jan-Nov'!B117:B4772, "&lt;01-10-2023")</f>
        <v>0</v>
      </c>
      <c r="AA119" s="25">
        <f>SUMIFS('Jan-Nov'!D116:D4771,'Jan-Nov'!E116:E4771,"lumpsum",'Jan-Nov'!J116:J4771,'co. wise details'!O119,'Jan-Nov'!B116:B4771,"&gt;30-09-2023",'Jan-Nov'!B116:B4771,"&lt;31-12-2023")</f>
        <v>0</v>
      </c>
      <c r="AB119" s="25">
        <f>SUMIFS('Jan-Nov'!D117:D4772, 'Jan-Nov'!E117:E4772, "SIP", 'Jan-Nov'!J117:J4772, 'co. wise details'!O119, 'Jan-Nov'!B117:B4772, "&gt;30-09-2023", 'Jan-Nov'!B117:B4772, "&lt;31-12-2023")</f>
        <v>0</v>
      </c>
    </row>
    <row r="120" spans="2:28" x14ac:dyDescent="0.3">
      <c r="B120" t="s">
        <v>1797</v>
      </c>
      <c r="H120" t="str">
        <v>QUANT SMALLCAP FUND</v>
      </c>
      <c r="O120" s="25" t="str">
        <v>Quant smallcap fund</v>
      </c>
      <c r="P120" s="25">
        <f t="shared" si="1"/>
        <v>2</v>
      </c>
      <c r="Q120" s="25">
        <f>COUNTIFS('Jan-Nov'!E:E,"SIP",'Jan-Nov'!J:J,'co. wise details'!O120)</f>
        <v>2</v>
      </c>
      <c r="R120" s="25">
        <f>COUNTIFS('Jan-Nov'!E:E,"lumpsum",'Jan-Nov'!J:J,'co. wise details'!O120)</f>
        <v>0</v>
      </c>
      <c r="S120" s="25">
        <f>SUMIFS('Jan-Nov'!D117:D4772,'Jan-Nov'!E117:E4772,"lumpsum",'Jan-Nov'!J117:J4772,'co. wise details'!O120)</f>
        <v>0</v>
      </c>
      <c r="T120" s="25">
        <f>SUMIFS('Jan-Nov'!D117:D4772,'Jan-Nov'!E117:E4772,"sip",'Jan-Nov'!J117:J4772,'co. wise details'!O120)</f>
        <v>7500</v>
      </c>
      <c r="U120" s="25">
        <f>SUMIFS('Jan-Nov'!D117:D4772,'Jan-Nov'!E117:E4772,"lumpsum",'Jan-Nov'!J117:J4772,'co. wise details'!O120,'Jan-Nov'!B118:B4773,"&gt;01-01-2023",'Jan-Nov'!B118:B4773,"&lt;01-04-2023")</f>
        <v>0</v>
      </c>
      <c r="V120" s="25">
        <f>SUMIFS('Jan-Nov'!D117:D4772,'Jan-Nov'!E117:E4772,"SIP",'Jan-Nov'!J117:J4772,'co. wise details'!O120,'Jan-Nov'!B118:B4773,"&gt;01-01-2023",'Jan-Nov'!B118:B4773,"&lt;01-04-2023")</f>
        <v>2500</v>
      </c>
      <c r="W120" s="25">
        <f>SUMIFS('Jan-Nov'!D117:D4772,'Jan-Nov'!E117:E4772,"lumpsum",'Jan-Nov'!J117:J4772,'co. wise details'!O120,'Jan-Nov'!B117:B4772,"&gt;31-03-2023",'Jan-Nov'!B117:B4772,"&lt;01-07-2023")</f>
        <v>0</v>
      </c>
      <c r="X120" s="25">
        <f>SUMIFS('Jan-Nov'!D116:D4772,'Jan-Nov'!E116:E4772,"SIP",'Jan-Nov'!J116:J4772,'co. wise details'!O120,'Jan-Nov'!B116:B4772,"&gt;31-03-2023",'Jan-Nov'!D116:D4772,"&lt;01-07-2023")</f>
        <v>5000</v>
      </c>
      <c r="Y120" s="25">
        <f>SUMIFS('Jan-Nov'!D117:D4772,'Jan-Nov'!E117:E4772,"lumpsum",'Jan-Nov'!J117:J4772,'co. wise details'!O120,'Jan-Nov'!B118:B4773,"&gt;30-06-2023",'Jan-Nov'!B118:B4773,"&lt;30-10-2023")</f>
        <v>0</v>
      </c>
      <c r="Z120" s="25">
        <f>SUMIFS('Jan-Nov'!D118:D4773, 'Jan-Nov'!E118:E4773, "SIP", 'Jan-Nov'!J118:J4773, 'co. wise details'!O120, 'Jan-Nov'!B118:B4773, "&gt;30-06-2023", 'Jan-Nov'!B118:B4773, "&lt;01-10-2023")</f>
        <v>0</v>
      </c>
      <c r="AA120" s="25">
        <f>SUMIFS('Jan-Nov'!D117:D4772,'Jan-Nov'!E117:E4772,"lumpsum",'Jan-Nov'!J117:J4772,'co. wise details'!O120,'Jan-Nov'!B117:B4772,"&gt;30-09-2023",'Jan-Nov'!B117:B4772,"&lt;31-12-2023")</f>
        <v>0</v>
      </c>
      <c r="AB120" s="25">
        <f>SUMIFS('Jan-Nov'!D118:D4773, 'Jan-Nov'!E118:E4773, "SIP", 'Jan-Nov'!J118:J4773, 'co. wise details'!O120, 'Jan-Nov'!B118:B4773, "&gt;30-09-2023", 'Jan-Nov'!B118:B4773, "&lt;31-12-2023")</f>
        <v>0</v>
      </c>
    </row>
    <row r="121" spans="2:28" x14ac:dyDescent="0.3">
      <c r="B121" t="s">
        <v>270</v>
      </c>
      <c r="H121" t="str">
        <v>NIPPON INDIA BANKING &amp; FINANCIAL SERVICES FUND</v>
      </c>
      <c r="O121" s="25" t="str">
        <v>Nippon india banking &amp; financial services fund</v>
      </c>
      <c r="P121" s="25">
        <f t="shared" si="1"/>
        <v>1</v>
      </c>
      <c r="Q121" s="25">
        <f>COUNTIFS('Jan-Nov'!E:E,"SIP",'Jan-Nov'!J:J,'co. wise details'!O121)</f>
        <v>1</v>
      </c>
      <c r="R121" s="25">
        <f>COUNTIFS('Jan-Nov'!E:E,"lumpsum",'Jan-Nov'!J:J,'co. wise details'!O121)</f>
        <v>0</v>
      </c>
      <c r="S121" s="25">
        <f>SUMIFS('Jan-Nov'!D118:D4773,'Jan-Nov'!E118:E4773,"lumpsum",'Jan-Nov'!J118:J4773,'co. wise details'!O121)</f>
        <v>0</v>
      </c>
      <c r="T121" s="25">
        <f>SUMIFS('Jan-Nov'!D118:D4773,'Jan-Nov'!E118:E4773,"sip",'Jan-Nov'!J118:J4773,'co. wise details'!O121)</f>
        <v>1000</v>
      </c>
      <c r="U121" s="25">
        <f>SUMIFS('Jan-Nov'!D118:D4773,'Jan-Nov'!E118:E4773,"lumpsum",'Jan-Nov'!J118:J4773,'co. wise details'!O121,'Jan-Nov'!B119:B4774,"&gt;01-01-2023",'Jan-Nov'!B119:B4774,"&lt;01-04-2023")</f>
        <v>0</v>
      </c>
      <c r="V121" s="25">
        <f>SUMIFS('Jan-Nov'!D118:D4773,'Jan-Nov'!E118:E4773,"SIP",'Jan-Nov'!J118:J4773,'co. wise details'!O121,'Jan-Nov'!B119:B4774,"&gt;01-01-2023",'Jan-Nov'!B119:B4774,"&lt;01-04-2023")</f>
        <v>1000</v>
      </c>
      <c r="W121" s="25">
        <f>SUMIFS('Jan-Nov'!D118:D4773,'Jan-Nov'!E118:E4773,"lumpsum",'Jan-Nov'!J118:J4773,'co. wise details'!O121,'Jan-Nov'!B118:B4773,"&gt;31-03-2023",'Jan-Nov'!B118:B4773,"&lt;01-07-2023")</f>
        <v>0</v>
      </c>
      <c r="X121" s="25">
        <f>SUMIFS('Jan-Nov'!D117:D4773,'Jan-Nov'!E117:E4773,"SIP",'Jan-Nov'!J117:J4773,'co. wise details'!O121,'Jan-Nov'!B117:B4773,"&gt;31-03-2023",'Jan-Nov'!D117:D4773,"&lt;01-07-2023")</f>
        <v>0</v>
      </c>
      <c r="Y121" s="25">
        <f>SUMIFS('Jan-Nov'!D118:D4773,'Jan-Nov'!E118:E4773,"lumpsum",'Jan-Nov'!J118:J4773,'co. wise details'!O121,'Jan-Nov'!B119:B4774,"&gt;30-06-2023",'Jan-Nov'!B119:B4774,"&lt;30-10-2023")</f>
        <v>0</v>
      </c>
      <c r="Z121" s="25">
        <f>SUMIFS('Jan-Nov'!D119:D4774, 'Jan-Nov'!E119:E4774, "SIP", 'Jan-Nov'!J119:J4774, 'co. wise details'!O121, 'Jan-Nov'!B119:B4774, "&gt;30-06-2023", 'Jan-Nov'!B119:B4774, "&lt;01-10-2023")</f>
        <v>0</v>
      </c>
      <c r="AA121" s="25">
        <f>SUMIFS('Jan-Nov'!D118:D4773,'Jan-Nov'!E118:E4773,"lumpsum",'Jan-Nov'!J118:J4773,'co. wise details'!O121,'Jan-Nov'!B118:B4773,"&gt;30-09-2023",'Jan-Nov'!B118:B4773,"&lt;31-12-2023")</f>
        <v>0</v>
      </c>
      <c r="AB121" s="25">
        <f>SUMIFS('Jan-Nov'!D119:D4774, 'Jan-Nov'!E119:E4774, "SIP", 'Jan-Nov'!J119:J4774, 'co. wise details'!O121, 'Jan-Nov'!B119:B4774, "&gt;30-09-2023", 'Jan-Nov'!B119:B4774, "&lt;31-12-2023")</f>
        <v>0</v>
      </c>
    </row>
    <row r="122" spans="2:28" x14ac:dyDescent="0.3">
      <c r="B122" t="s">
        <v>2036</v>
      </c>
      <c r="H122" t="str">
        <v>UTI Nifty Index Fund</v>
      </c>
      <c r="O122" s="25" t="str">
        <v>Uti nifty index fund</v>
      </c>
      <c r="P122" s="25">
        <f t="shared" si="1"/>
        <v>2</v>
      </c>
      <c r="Q122" s="25">
        <f>COUNTIFS('Jan-Nov'!E:E,"SIP",'Jan-Nov'!J:J,'co. wise details'!O122)</f>
        <v>2</v>
      </c>
      <c r="R122" s="25">
        <f>COUNTIFS('Jan-Nov'!E:E,"lumpsum",'Jan-Nov'!J:J,'co. wise details'!O122)</f>
        <v>0</v>
      </c>
      <c r="S122" s="25">
        <f>SUMIFS('Jan-Nov'!D119:D4774,'Jan-Nov'!E119:E4774,"lumpsum",'Jan-Nov'!J119:J4774,'co. wise details'!O122)</f>
        <v>0</v>
      </c>
      <c r="T122" s="25">
        <f>SUMIFS('Jan-Nov'!D119:D4774,'Jan-Nov'!E119:E4774,"sip",'Jan-Nov'!J119:J4774,'co. wise details'!O122)</f>
        <v>7000</v>
      </c>
      <c r="U122" s="25">
        <f>SUMIFS('Jan-Nov'!D119:D4774,'Jan-Nov'!E119:E4774,"lumpsum",'Jan-Nov'!J119:J4774,'co. wise details'!O122,'Jan-Nov'!B120:B4775,"&gt;01-01-2023",'Jan-Nov'!B120:B4775,"&lt;01-04-2023")</f>
        <v>0</v>
      </c>
      <c r="V122" s="25">
        <f>SUMIFS('Jan-Nov'!D119:D4774,'Jan-Nov'!E119:E4774,"SIP",'Jan-Nov'!J119:J4774,'co. wise details'!O122,'Jan-Nov'!B120:B4775,"&gt;01-01-2023",'Jan-Nov'!B120:B4775,"&lt;01-04-2023")</f>
        <v>2000</v>
      </c>
      <c r="W122" s="25">
        <f>SUMIFS('Jan-Nov'!D119:D4774,'Jan-Nov'!E119:E4774,"lumpsum",'Jan-Nov'!J119:J4774,'co. wise details'!O122,'Jan-Nov'!B119:B4774,"&gt;31-03-2023",'Jan-Nov'!B119:B4774,"&lt;01-07-2023")</f>
        <v>0</v>
      </c>
      <c r="X122" s="25">
        <f>SUMIFS('Jan-Nov'!D118:D4774,'Jan-Nov'!E118:E4774,"SIP",'Jan-Nov'!J118:J4774,'co. wise details'!O122,'Jan-Nov'!B118:B4774,"&gt;31-03-2023",'Jan-Nov'!D118:D4774,"&lt;01-07-2023")</f>
        <v>5000</v>
      </c>
      <c r="Y122" s="25">
        <f>SUMIFS('Jan-Nov'!D119:D4774,'Jan-Nov'!E119:E4774,"lumpsum",'Jan-Nov'!J119:J4774,'co. wise details'!O122,'Jan-Nov'!B120:B4775,"&gt;30-06-2023",'Jan-Nov'!B120:B4775,"&lt;30-10-2023")</f>
        <v>0</v>
      </c>
      <c r="Z122" s="25">
        <f>SUMIFS('Jan-Nov'!D120:D4775, 'Jan-Nov'!E120:E4775, "SIP", 'Jan-Nov'!J120:J4775, 'co. wise details'!O122, 'Jan-Nov'!B120:B4775, "&gt;30-06-2023", 'Jan-Nov'!B120:B4775, "&lt;01-10-2023")</f>
        <v>0</v>
      </c>
      <c r="AA122" s="25">
        <f>SUMIFS('Jan-Nov'!D119:D4774,'Jan-Nov'!E119:E4774,"lumpsum",'Jan-Nov'!J119:J4774,'co. wise details'!O122,'Jan-Nov'!B119:B4774,"&gt;30-09-2023",'Jan-Nov'!B119:B4774,"&lt;31-12-2023")</f>
        <v>0</v>
      </c>
      <c r="AB122" s="25">
        <f>SUMIFS('Jan-Nov'!D120:D4775, 'Jan-Nov'!E120:E4775, "SIP", 'Jan-Nov'!J120:J4775, 'co. wise details'!O122, 'Jan-Nov'!B120:B4775, "&gt;30-09-2023", 'Jan-Nov'!B120:B4775, "&lt;31-12-2023")</f>
        <v>0</v>
      </c>
    </row>
    <row r="123" spans="2:28" x14ac:dyDescent="0.3">
      <c r="B123" t="s">
        <v>549</v>
      </c>
      <c r="H123" t="str">
        <v>HDFC Gold Fund</v>
      </c>
      <c r="O123" s="25" t="str">
        <v>Hdfc gold fund</v>
      </c>
      <c r="P123" s="25">
        <f t="shared" si="1"/>
        <v>1</v>
      </c>
      <c r="Q123" s="25">
        <f>COUNTIFS('Jan-Nov'!E:E,"SIP",'Jan-Nov'!J:J,'co. wise details'!O123)</f>
        <v>1</v>
      </c>
      <c r="R123" s="25">
        <f>COUNTIFS('Jan-Nov'!E:E,"lumpsum",'Jan-Nov'!J:J,'co. wise details'!O123)</f>
        <v>0</v>
      </c>
      <c r="S123" s="25">
        <f>SUMIFS('Jan-Nov'!D120:D4775,'Jan-Nov'!E120:E4775,"lumpsum",'Jan-Nov'!J120:J4775,'co. wise details'!O123)</f>
        <v>0</v>
      </c>
      <c r="T123" s="25">
        <f>SUMIFS('Jan-Nov'!D120:D4775,'Jan-Nov'!E120:E4775,"sip",'Jan-Nov'!J120:J4775,'co. wise details'!O123)</f>
        <v>1000</v>
      </c>
      <c r="U123" s="25">
        <f>SUMIFS('Jan-Nov'!D120:D4775,'Jan-Nov'!E120:E4775,"lumpsum",'Jan-Nov'!J120:J4775,'co. wise details'!O123,'Jan-Nov'!B121:B4776,"&gt;01-01-2023",'Jan-Nov'!B121:B4776,"&lt;01-04-2023")</f>
        <v>0</v>
      </c>
      <c r="V123" s="25">
        <f>SUMIFS('Jan-Nov'!D120:D4775,'Jan-Nov'!E120:E4775,"SIP",'Jan-Nov'!J120:J4775,'co. wise details'!O123,'Jan-Nov'!B121:B4776,"&gt;01-01-2023",'Jan-Nov'!B121:B4776,"&lt;01-04-2023")</f>
        <v>1000</v>
      </c>
      <c r="W123" s="25">
        <f>SUMIFS('Jan-Nov'!D120:D4775,'Jan-Nov'!E120:E4775,"lumpsum",'Jan-Nov'!J120:J4775,'co. wise details'!O123,'Jan-Nov'!B120:B4775,"&gt;31-03-2023",'Jan-Nov'!B120:B4775,"&lt;01-07-2023")</f>
        <v>0</v>
      </c>
      <c r="X123" s="25">
        <f>SUMIFS('Jan-Nov'!D119:D4775,'Jan-Nov'!E119:E4775,"SIP",'Jan-Nov'!J119:J4775,'co. wise details'!O123,'Jan-Nov'!B119:B4775,"&gt;31-03-2023",'Jan-Nov'!D119:D4775,"&lt;01-07-2023")</f>
        <v>0</v>
      </c>
      <c r="Y123" s="25">
        <f>SUMIFS('Jan-Nov'!D120:D4775,'Jan-Nov'!E120:E4775,"lumpsum",'Jan-Nov'!J120:J4775,'co. wise details'!O123,'Jan-Nov'!B121:B4776,"&gt;30-06-2023",'Jan-Nov'!B121:B4776,"&lt;30-10-2023")</f>
        <v>0</v>
      </c>
      <c r="Z123" s="25">
        <f>SUMIFS('Jan-Nov'!D121:D4776, 'Jan-Nov'!E121:E4776, "SIP", 'Jan-Nov'!J121:J4776, 'co. wise details'!O123, 'Jan-Nov'!B121:B4776, "&gt;30-06-2023", 'Jan-Nov'!B121:B4776, "&lt;01-10-2023")</f>
        <v>0</v>
      </c>
      <c r="AA123" s="25">
        <f>SUMIFS('Jan-Nov'!D120:D4775,'Jan-Nov'!E120:E4775,"lumpsum",'Jan-Nov'!J120:J4775,'co. wise details'!O123,'Jan-Nov'!B120:B4775,"&gt;30-09-2023",'Jan-Nov'!B120:B4775,"&lt;31-12-2023")</f>
        <v>0</v>
      </c>
      <c r="AB123" s="25">
        <f>SUMIFS('Jan-Nov'!D121:D4776, 'Jan-Nov'!E121:E4776, "SIP", 'Jan-Nov'!J121:J4776, 'co. wise details'!O123, 'Jan-Nov'!B121:B4776, "&gt;30-09-2023", 'Jan-Nov'!B121:B4776, "&lt;31-12-2023")</f>
        <v>0</v>
      </c>
    </row>
    <row r="124" spans="2:28" x14ac:dyDescent="0.3">
      <c r="B124" t="s">
        <v>49</v>
      </c>
      <c r="H124" t="str">
        <v>axis small cap fun d</v>
      </c>
      <c r="O124" s="25" t="str">
        <v>Axis small cap fun d</v>
      </c>
      <c r="P124" s="25">
        <f t="shared" si="1"/>
        <v>1</v>
      </c>
      <c r="Q124" s="25">
        <f>COUNTIFS('Jan-Nov'!E:E,"SIP",'Jan-Nov'!J:J,'co. wise details'!O124)</f>
        <v>1</v>
      </c>
      <c r="R124" s="25">
        <f>COUNTIFS('Jan-Nov'!E:E,"lumpsum",'Jan-Nov'!J:J,'co. wise details'!O124)</f>
        <v>0</v>
      </c>
      <c r="S124" s="25">
        <f>SUMIFS('Jan-Nov'!D121:D4776,'Jan-Nov'!E121:E4776,"lumpsum",'Jan-Nov'!J121:J4776,'co. wise details'!O124)</f>
        <v>0</v>
      </c>
      <c r="T124" s="25">
        <f>SUMIFS('Jan-Nov'!D121:D4776,'Jan-Nov'!E121:E4776,"sip",'Jan-Nov'!J121:J4776,'co. wise details'!O124)</f>
        <v>5000</v>
      </c>
      <c r="U124" s="25">
        <f>SUMIFS('Jan-Nov'!D121:D4776,'Jan-Nov'!E121:E4776,"lumpsum",'Jan-Nov'!J121:J4776,'co. wise details'!O124,'Jan-Nov'!B122:B4777,"&gt;01-01-2023",'Jan-Nov'!B122:B4777,"&lt;01-04-2023")</f>
        <v>0</v>
      </c>
      <c r="V124" s="25">
        <f>SUMIFS('Jan-Nov'!D121:D4776,'Jan-Nov'!E121:E4776,"SIP",'Jan-Nov'!J121:J4776,'co. wise details'!O124,'Jan-Nov'!B122:B4777,"&gt;01-01-2023",'Jan-Nov'!B122:B4777,"&lt;01-04-2023")</f>
        <v>5000</v>
      </c>
      <c r="W124" s="25">
        <f>SUMIFS('Jan-Nov'!D121:D4776,'Jan-Nov'!E121:E4776,"lumpsum",'Jan-Nov'!J121:J4776,'co. wise details'!O124,'Jan-Nov'!B121:B4776,"&gt;31-03-2023",'Jan-Nov'!B121:B4776,"&lt;01-07-2023")</f>
        <v>0</v>
      </c>
      <c r="X124" s="25">
        <f>SUMIFS('Jan-Nov'!D120:D4776,'Jan-Nov'!E120:E4776,"SIP",'Jan-Nov'!J120:J4776,'co. wise details'!O124,'Jan-Nov'!B120:B4776,"&gt;31-03-2023",'Jan-Nov'!D120:D4776,"&lt;01-07-2023")</f>
        <v>0</v>
      </c>
      <c r="Y124" s="25">
        <f>SUMIFS('Jan-Nov'!D121:D4776,'Jan-Nov'!E121:E4776,"lumpsum",'Jan-Nov'!J121:J4776,'co. wise details'!O124,'Jan-Nov'!B122:B4777,"&gt;30-06-2023",'Jan-Nov'!B122:B4777,"&lt;30-10-2023")</f>
        <v>0</v>
      </c>
      <c r="Z124" s="25">
        <f>SUMIFS('Jan-Nov'!D122:D4777, 'Jan-Nov'!E122:E4777, "SIP", 'Jan-Nov'!J122:J4777, 'co. wise details'!O124, 'Jan-Nov'!B122:B4777, "&gt;30-06-2023", 'Jan-Nov'!B122:B4777, "&lt;01-10-2023")</f>
        <v>0</v>
      </c>
      <c r="AA124" s="25">
        <f>SUMIFS('Jan-Nov'!D121:D4776,'Jan-Nov'!E121:E4776,"lumpsum",'Jan-Nov'!J121:J4776,'co. wise details'!O124,'Jan-Nov'!B121:B4776,"&gt;30-09-2023",'Jan-Nov'!B121:B4776,"&lt;31-12-2023")</f>
        <v>0</v>
      </c>
      <c r="AB124" s="25">
        <f>SUMIFS('Jan-Nov'!D122:D4777, 'Jan-Nov'!E122:E4777, "SIP", 'Jan-Nov'!J122:J4777, 'co. wise details'!O124, 'Jan-Nov'!B122:B4777, "&gt;30-09-2023", 'Jan-Nov'!B122:B4777, "&lt;31-12-2023")</f>
        <v>0</v>
      </c>
    </row>
    <row r="125" spans="2:28" x14ac:dyDescent="0.3">
      <c r="B125" t="s">
        <v>395</v>
      </c>
      <c r="H125" t="str">
        <v>icici pru multi asset fund</v>
      </c>
      <c r="O125" s="25" t="str">
        <v>Icici pru multi asset fund</v>
      </c>
      <c r="P125" s="25">
        <f t="shared" si="1"/>
        <v>122</v>
      </c>
      <c r="Q125" s="25">
        <f>COUNTIFS('Jan-Nov'!E:E,"SIP",'Jan-Nov'!J:J,'co. wise details'!O125)</f>
        <v>91</v>
      </c>
      <c r="R125" s="25">
        <f>COUNTIFS('Jan-Nov'!E:E,"lumpsum",'Jan-Nov'!J:J,'co. wise details'!O125)</f>
        <v>31</v>
      </c>
      <c r="S125" s="25">
        <f>SUMIFS('Jan-Nov'!D122:D4777,'Jan-Nov'!E122:E4777,"lumpsum",'Jan-Nov'!J122:J4777,'co. wise details'!O125)</f>
        <v>1541000</v>
      </c>
      <c r="T125" s="25">
        <f>SUMIFS('Jan-Nov'!D122:D4777,'Jan-Nov'!E122:E4777,"sip",'Jan-Nov'!J122:J4777,'co. wise details'!O125)</f>
        <v>361000</v>
      </c>
      <c r="U125" s="25">
        <f>SUMIFS('Jan-Nov'!D122:D4777,'Jan-Nov'!E122:E4777,"lumpsum",'Jan-Nov'!J122:J4777,'co. wise details'!O125,'Jan-Nov'!B123:B4778,"&gt;01-01-2023",'Jan-Nov'!B123:B4778,"&lt;01-04-2023")</f>
        <v>30000</v>
      </c>
      <c r="V125" s="25">
        <f>SUMIFS('Jan-Nov'!D122:D4777,'Jan-Nov'!E122:E4777,"SIP",'Jan-Nov'!J122:J4777,'co. wise details'!O125,'Jan-Nov'!B123:B4778,"&gt;01-01-2023",'Jan-Nov'!B123:B4778,"&lt;01-04-2023")</f>
        <v>98500</v>
      </c>
      <c r="W125" s="25">
        <f>SUMIFS('Jan-Nov'!D122:D4777,'Jan-Nov'!E122:E4777,"lumpsum",'Jan-Nov'!J122:J4777,'co. wise details'!O125,'Jan-Nov'!B122:B4777,"&gt;31-03-2023",'Jan-Nov'!B122:B4777,"&lt;01-07-2023")</f>
        <v>168000</v>
      </c>
      <c r="X125" s="25">
        <f>SUMIFS('Jan-Nov'!D121:D4777,'Jan-Nov'!E121:E4777,"SIP",'Jan-Nov'!J121:J4777,'co. wise details'!O125,'Jan-Nov'!B121:B4777,"&gt;31-03-2023",'Jan-Nov'!D121:D4777,"&lt;01-07-2023")</f>
        <v>262500</v>
      </c>
      <c r="Y125" s="25">
        <f>SUMIFS('Jan-Nov'!D122:D4777,'Jan-Nov'!E122:E4777,"lumpsum",'Jan-Nov'!J122:J4777,'co. wise details'!O125,'Jan-Nov'!B123:B4778,"&gt;30-06-2023",'Jan-Nov'!B123:B4778,"&lt;30-10-2023")</f>
        <v>710000</v>
      </c>
      <c r="Z125" s="25">
        <f>SUMIFS('Jan-Nov'!D123:D4778, 'Jan-Nov'!E123:E4778, "SIP", 'Jan-Nov'!J123:J4778, 'co. wise details'!O125, 'Jan-Nov'!B123:B4778, "&gt;30-06-2023", 'Jan-Nov'!B123:B4778, "&lt;01-10-2023")</f>
        <v>140000</v>
      </c>
      <c r="AA125" s="25">
        <f>SUMIFS('Jan-Nov'!D122:D4777,'Jan-Nov'!E122:E4777,"lumpsum",'Jan-Nov'!J122:J4777,'co. wise details'!O125,'Jan-Nov'!B122:B4777,"&gt;30-09-2023",'Jan-Nov'!B122:B4777,"&lt;31-12-2023")</f>
        <v>820000</v>
      </c>
      <c r="AB125" s="25">
        <f>SUMIFS('Jan-Nov'!D123:D4778, 'Jan-Nov'!E123:E4778, "SIP", 'Jan-Nov'!J123:J4778, 'co. wise details'!O125, 'Jan-Nov'!B123:B4778, "&gt;30-09-2023", 'Jan-Nov'!B123:B4778, "&lt;31-12-2023")</f>
        <v>15000</v>
      </c>
    </row>
    <row r="126" spans="2:28" x14ac:dyDescent="0.3">
      <c r="B126" t="s">
        <v>177</v>
      </c>
      <c r="H126" t="str">
        <v>quant flexii cap fund</v>
      </c>
      <c r="O126" s="25" t="str">
        <v>Quant flexii cap fund</v>
      </c>
      <c r="P126" s="25">
        <f t="shared" si="1"/>
        <v>1</v>
      </c>
      <c r="Q126" s="25">
        <f>COUNTIFS('Jan-Nov'!E:E,"SIP",'Jan-Nov'!J:J,'co. wise details'!O126)</f>
        <v>1</v>
      </c>
      <c r="R126" s="25">
        <f>COUNTIFS('Jan-Nov'!E:E,"lumpsum",'Jan-Nov'!J:J,'co. wise details'!O126)</f>
        <v>0</v>
      </c>
      <c r="S126" s="25">
        <f>SUMIFS('Jan-Nov'!D123:D4778,'Jan-Nov'!E123:E4778,"lumpsum",'Jan-Nov'!J123:J4778,'co. wise details'!O126)</f>
        <v>0</v>
      </c>
      <c r="T126" s="25">
        <f>SUMIFS('Jan-Nov'!D123:D4778,'Jan-Nov'!E123:E4778,"sip",'Jan-Nov'!J123:J4778,'co. wise details'!O126)</f>
        <v>5000</v>
      </c>
      <c r="U126" s="25">
        <f>SUMIFS('Jan-Nov'!D123:D4778,'Jan-Nov'!E123:E4778,"lumpsum",'Jan-Nov'!J123:J4778,'co. wise details'!O126,'Jan-Nov'!B124:B4779,"&gt;01-01-2023",'Jan-Nov'!B124:B4779,"&lt;01-04-2023")</f>
        <v>0</v>
      </c>
      <c r="V126" s="25">
        <f>SUMIFS('Jan-Nov'!D123:D4778,'Jan-Nov'!E123:E4778,"SIP",'Jan-Nov'!J123:J4778,'co. wise details'!O126,'Jan-Nov'!B124:B4779,"&gt;01-01-2023",'Jan-Nov'!B124:B4779,"&lt;01-04-2023")</f>
        <v>5000</v>
      </c>
      <c r="W126" s="25">
        <f>SUMIFS('Jan-Nov'!D123:D4778,'Jan-Nov'!E123:E4778,"lumpsum",'Jan-Nov'!J123:J4778,'co. wise details'!O126,'Jan-Nov'!B123:B4778,"&gt;31-03-2023",'Jan-Nov'!B123:B4778,"&lt;01-07-2023")</f>
        <v>0</v>
      </c>
      <c r="X126" s="25">
        <f>SUMIFS('Jan-Nov'!D122:D4778,'Jan-Nov'!E122:E4778,"SIP",'Jan-Nov'!J122:J4778,'co. wise details'!O126,'Jan-Nov'!B122:B4778,"&gt;31-03-2023",'Jan-Nov'!D122:D4778,"&lt;01-07-2023")</f>
        <v>0</v>
      </c>
      <c r="Y126" s="25">
        <f>SUMIFS('Jan-Nov'!D123:D4778,'Jan-Nov'!E123:E4778,"lumpsum",'Jan-Nov'!J123:J4778,'co. wise details'!O126,'Jan-Nov'!B124:B4779,"&gt;30-06-2023",'Jan-Nov'!B124:B4779,"&lt;30-10-2023")</f>
        <v>0</v>
      </c>
      <c r="Z126" s="25">
        <f>SUMIFS('Jan-Nov'!D124:D4779, 'Jan-Nov'!E124:E4779, "SIP", 'Jan-Nov'!J124:J4779, 'co. wise details'!O126, 'Jan-Nov'!B124:B4779, "&gt;30-06-2023", 'Jan-Nov'!B124:B4779, "&lt;01-10-2023")</f>
        <v>0</v>
      </c>
      <c r="AA126" s="25">
        <f>SUMIFS('Jan-Nov'!D123:D4778,'Jan-Nov'!E123:E4778,"lumpsum",'Jan-Nov'!J123:J4778,'co. wise details'!O126,'Jan-Nov'!B123:B4778,"&gt;30-09-2023",'Jan-Nov'!B123:B4778,"&lt;31-12-2023")</f>
        <v>0</v>
      </c>
      <c r="AB126" s="25">
        <f>SUMIFS('Jan-Nov'!D124:D4779, 'Jan-Nov'!E124:E4779, "SIP", 'Jan-Nov'!J124:J4779, 'co. wise details'!O126, 'Jan-Nov'!B124:B4779, "&gt;30-09-2023", 'Jan-Nov'!B124:B4779, "&lt;31-12-2023")</f>
        <v>0</v>
      </c>
    </row>
    <row r="127" spans="2:28" x14ac:dyDescent="0.3">
      <c r="B127" t="s">
        <v>587</v>
      </c>
      <c r="H127" t="str">
        <v>mirae asset emeging bluechip fund</v>
      </c>
      <c r="O127" s="25" t="str">
        <v>Mirae asset emeging bluechip fund</v>
      </c>
      <c r="P127" s="25">
        <f t="shared" si="1"/>
        <v>1</v>
      </c>
      <c r="Q127" s="25">
        <f>COUNTIFS('Jan-Nov'!E:E,"SIP",'Jan-Nov'!J:J,'co. wise details'!O127)</f>
        <v>1</v>
      </c>
      <c r="R127" s="25">
        <f>COUNTIFS('Jan-Nov'!E:E,"lumpsum",'Jan-Nov'!J:J,'co. wise details'!O127)</f>
        <v>0</v>
      </c>
      <c r="S127" s="25">
        <f>SUMIFS('Jan-Nov'!D124:D4779,'Jan-Nov'!E124:E4779,"lumpsum",'Jan-Nov'!J124:J4779,'co. wise details'!O127)</f>
        <v>0</v>
      </c>
      <c r="T127" s="25">
        <f>SUMIFS('Jan-Nov'!D124:D4779,'Jan-Nov'!E124:E4779,"sip",'Jan-Nov'!J124:J4779,'co. wise details'!O127)</f>
        <v>2000</v>
      </c>
      <c r="U127" s="25">
        <f>SUMIFS('Jan-Nov'!D124:D4779,'Jan-Nov'!E124:E4779,"lumpsum",'Jan-Nov'!J124:J4779,'co. wise details'!O127,'Jan-Nov'!B125:B4780,"&gt;01-01-2023",'Jan-Nov'!B125:B4780,"&lt;01-04-2023")</f>
        <v>0</v>
      </c>
      <c r="V127" s="25">
        <f>SUMIFS('Jan-Nov'!D124:D4779,'Jan-Nov'!E124:E4779,"SIP",'Jan-Nov'!J124:J4779,'co. wise details'!O127,'Jan-Nov'!B125:B4780,"&gt;01-01-2023",'Jan-Nov'!B125:B4780,"&lt;01-04-2023")</f>
        <v>2000</v>
      </c>
      <c r="W127" s="25">
        <f>SUMIFS('Jan-Nov'!D124:D4779,'Jan-Nov'!E124:E4779,"lumpsum",'Jan-Nov'!J124:J4779,'co. wise details'!O127,'Jan-Nov'!B124:B4779,"&gt;31-03-2023",'Jan-Nov'!B124:B4779,"&lt;01-07-2023")</f>
        <v>0</v>
      </c>
      <c r="X127" s="25">
        <f>SUMIFS('Jan-Nov'!D123:D4779,'Jan-Nov'!E123:E4779,"SIP",'Jan-Nov'!J123:J4779,'co. wise details'!O127,'Jan-Nov'!B123:B4779,"&gt;31-03-2023",'Jan-Nov'!D123:D4779,"&lt;01-07-2023")</f>
        <v>0</v>
      </c>
      <c r="Y127" s="25">
        <f>SUMIFS('Jan-Nov'!D124:D4779,'Jan-Nov'!E124:E4779,"lumpsum",'Jan-Nov'!J124:J4779,'co. wise details'!O127,'Jan-Nov'!B125:B4780,"&gt;30-06-2023",'Jan-Nov'!B125:B4780,"&lt;30-10-2023")</f>
        <v>0</v>
      </c>
      <c r="Z127" s="25">
        <f>SUMIFS('Jan-Nov'!D125:D4780, 'Jan-Nov'!E125:E4780, "SIP", 'Jan-Nov'!J125:J4780, 'co. wise details'!O127, 'Jan-Nov'!B125:B4780, "&gt;30-06-2023", 'Jan-Nov'!B125:B4780, "&lt;01-10-2023")</f>
        <v>0</v>
      </c>
      <c r="AA127" s="25">
        <f>SUMIFS('Jan-Nov'!D124:D4779,'Jan-Nov'!E124:E4779,"lumpsum",'Jan-Nov'!J124:J4779,'co. wise details'!O127,'Jan-Nov'!B124:B4779,"&gt;30-09-2023",'Jan-Nov'!B124:B4779,"&lt;31-12-2023")</f>
        <v>0</v>
      </c>
      <c r="AB127" s="25">
        <f>SUMIFS('Jan-Nov'!D125:D4780, 'Jan-Nov'!E125:E4780, "SIP", 'Jan-Nov'!J125:J4780, 'co. wise details'!O127, 'Jan-Nov'!B125:B4780, "&gt;30-09-2023", 'Jan-Nov'!B125:B4780, "&lt;31-12-2023")</f>
        <v>0</v>
      </c>
    </row>
    <row r="128" spans="2:28" x14ac:dyDescent="0.3">
      <c r="B128" t="s">
        <v>395</v>
      </c>
      <c r="H128" t="str">
        <v>CANARA ROBECO SMALLCAP FUND</v>
      </c>
      <c r="O128" s="25" t="str">
        <v>Canara robeco smallcap fund</v>
      </c>
      <c r="P128" s="25">
        <f t="shared" si="1"/>
        <v>5</v>
      </c>
      <c r="Q128" s="25">
        <f>COUNTIFS('Jan-Nov'!E:E,"SIP",'Jan-Nov'!J:J,'co. wise details'!O128)</f>
        <v>4</v>
      </c>
      <c r="R128" s="25">
        <f>COUNTIFS('Jan-Nov'!E:E,"lumpsum",'Jan-Nov'!J:J,'co. wise details'!O128)</f>
        <v>1</v>
      </c>
      <c r="S128" s="25">
        <f>SUMIFS('Jan-Nov'!D125:D4780,'Jan-Nov'!E125:E4780,"lumpsum",'Jan-Nov'!J125:J4780,'co. wise details'!O128)</f>
        <v>50000</v>
      </c>
      <c r="T128" s="25">
        <f>SUMIFS('Jan-Nov'!D125:D4780,'Jan-Nov'!E125:E4780,"sip",'Jan-Nov'!J125:J4780,'co. wise details'!O128)</f>
        <v>23000</v>
      </c>
      <c r="U128" s="25">
        <f>SUMIFS('Jan-Nov'!D125:D4780,'Jan-Nov'!E125:E4780,"lumpsum",'Jan-Nov'!J125:J4780,'co. wise details'!O128,'Jan-Nov'!B126:B4781,"&gt;01-01-2023",'Jan-Nov'!B126:B4781,"&lt;01-04-2023")</f>
        <v>50000</v>
      </c>
      <c r="V128" s="25">
        <f>SUMIFS('Jan-Nov'!D125:D4780,'Jan-Nov'!E125:E4780,"SIP",'Jan-Nov'!J125:J4780,'co. wise details'!O128,'Jan-Nov'!B126:B4781,"&gt;01-01-2023",'Jan-Nov'!B126:B4781,"&lt;01-04-2023")</f>
        <v>18000</v>
      </c>
      <c r="W128" s="25">
        <f>SUMIFS('Jan-Nov'!D125:D4780,'Jan-Nov'!E125:E4780,"lumpsum",'Jan-Nov'!J125:J4780,'co. wise details'!O128,'Jan-Nov'!B125:B4780,"&gt;31-03-2023",'Jan-Nov'!B125:B4780,"&lt;01-07-2023")</f>
        <v>0</v>
      </c>
      <c r="X128" s="25">
        <f>SUMIFS('Jan-Nov'!D124:D4780,'Jan-Nov'!E124:E4780,"SIP",'Jan-Nov'!J124:J4780,'co. wise details'!O128,'Jan-Nov'!B124:B4780,"&gt;31-03-2023",'Jan-Nov'!D124:D4780,"&lt;01-07-2023")</f>
        <v>5000</v>
      </c>
      <c r="Y128" s="25">
        <f>SUMIFS('Jan-Nov'!D125:D4780,'Jan-Nov'!E125:E4780,"lumpsum",'Jan-Nov'!J125:J4780,'co. wise details'!O128,'Jan-Nov'!B126:B4781,"&gt;30-06-2023",'Jan-Nov'!B126:B4781,"&lt;30-10-2023")</f>
        <v>0</v>
      </c>
      <c r="Z128" s="25">
        <f>SUMIFS('Jan-Nov'!D126:D4781, 'Jan-Nov'!E126:E4781, "SIP", 'Jan-Nov'!J126:J4781, 'co. wise details'!O128, 'Jan-Nov'!B126:B4781, "&gt;30-06-2023", 'Jan-Nov'!B126:B4781, "&lt;01-10-2023")</f>
        <v>0</v>
      </c>
      <c r="AA128" s="25">
        <f>SUMIFS('Jan-Nov'!D125:D4780,'Jan-Nov'!E125:E4780,"lumpsum",'Jan-Nov'!J125:J4780,'co. wise details'!O128,'Jan-Nov'!B125:B4780,"&gt;30-09-2023",'Jan-Nov'!B125:B4780,"&lt;31-12-2023")</f>
        <v>0</v>
      </c>
      <c r="AB128" s="25">
        <f>SUMIFS('Jan-Nov'!D126:D4781, 'Jan-Nov'!E126:E4781, "SIP", 'Jan-Nov'!J126:J4781, 'co. wise details'!O128, 'Jan-Nov'!B126:B4781, "&gt;30-09-2023", 'Jan-Nov'!B126:B4781, "&lt;31-12-2023")</f>
        <v>0</v>
      </c>
    </row>
    <row r="129" spans="2:28" x14ac:dyDescent="0.3">
      <c r="B129" t="s">
        <v>250</v>
      </c>
      <c r="H129" t="str">
        <v>AXIS SMALL CAP FUND</v>
      </c>
      <c r="O129" s="25" t="str">
        <v>Axis small cap fund</v>
      </c>
      <c r="P129" s="25">
        <f t="shared" si="1"/>
        <v>17</v>
      </c>
      <c r="Q129" s="25">
        <f>COUNTIFS('Jan-Nov'!E:E,"SIP",'Jan-Nov'!J:J,'co. wise details'!O129)</f>
        <v>14</v>
      </c>
      <c r="R129" s="25">
        <f>COUNTIFS('Jan-Nov'!E:E,"lumpsum",'Jan-Nov'!J:J,'co. wise details'!O129)</f>
        <v>3</v>
      </c>
      <c r="S129" s="25">
        <f>SUMIFS('Jan-Nov'!D126:D4781,'Jan-Nov'!E126:E4781,"lumpsum",'Jan-Nov'!J126:J4781,'co. wise details'!O129)</f>
        <v>430000</v>
      </c>
      <c r="T129" s="25">
        <f>SUMIFS('Jan-Nov'!D126:D4781,'Jan-Nov'!E126:E4781,"sip",'Jan-Nov'!J126:J4781,'co. wise details'!O129)</f>
        <v>149500</v>
      </c>
      <c r="U129" s="25">
        <f>SUMIFS('Jan-Nov'!D126:D4781,'Jan-Nov'!E126:E4781,"lumpsum",'Jan-Nov'!J126:J4781,'co. wise details'!O129,'Jan-Nov'!B127:B4782,"&gt;01-01-2023",'Jan-Nov'!B127:B4782,"&lt;01-04-2023")</f>
        <v>20000</v>
      </c>
      <c r="V129" s="25">
        <f>SUMIFS('Jan-Nov'!D126:D4781,'Jan-Nov'!E126:E4781,"SIP",'Jan-Nov'!J126:J4781,'co. wise details'!O129,'Jan-Nov'!B127:B4782,"&gt;01-01-2023",'Jan-Nov'!B127:B4782,"&lt;01-04-2023")</f>
        <v>22500</v>
      </c>
      <c r="W129" s="25">
        <f>SUMIFS('Jan-Nov'!D126:D4781,'Jan-Nov'!E126:E4781,"lumpsum",'Jan-Nov'!J126:J4781,'co. wise details'!O129,'Jan-Nov'!B126:B4781,"&gt;31-03-2023",'Jan-Nov'!B126:B4781,"&lt;01-07-2023")</f>
        <v>400000</v>
      </c>
      <c r="X129" s="25">
        <f>SUMIFS('Jan-Nov'!D125:D4781,'Jan-Nov'!E125:E4781,"SIP",'Jan-Nov'!J125:J4781,'co. wise details'!O129,'Jan-Nov'!B125:B4781,"&gt;31-03-2023",'Jan-Nov'!D125:D4781,"&lt;01-07-2023")</f>
        <v>27000</v>
      </c>
      <c r="Y129" s="25">
        <f>SUMIFS('Jan-Nov'!D126:D4781,'Jan-Nov'!E126:E4781,"lumpsum",'Jan-Nov'!J126:J4781,'co. wise details'!O129,'Jan-Nov'!B127:B4782,"&gt;30-06-2023",'Jan-Nov'!B127:B4782,"&lt;30-10-2023")</f>
        <v>10000</v>
      </c>
      <c r="Z129" s="25">
        <f>SUMIFS('Jan-Nov'!D127:D4782, 'Jan-Nov'!E127:E4782, "SIP", 'Jan-Nov'!J127:J4782, 'co. wise details'!O129, 'Jan-Nov'!B127:B4782, "&gt;30-06-2023", 'Jan-Nov'!B127:B4782, "&lt;01-10-2023")</f>
        <v>4500</v>
      </c>
      <c r="AA129" s="25">
        <f>SUMIFS('Jan-Nov'!D126:D4781,'Jan-Nov'!E126:E4781,"lumpsum",'Jan-Nov'!J126:J4781,'co. wise details'!O129,'Jan-Nov'!B126:B4781,"&gt;30-09-2023",'Jan-Nov'!B126:B4781,"&lt;31-12-2023")</f>
        <v>10000</v>
      </c>
      <c r="AB129" s="25">
        <f>SUMIFS('Jan-Nov'!D127:D4782, 'Jan-Nov'!E127:E4782, "SIP", 'Jan-Nov'!J127:J4782, 'co. wise details'!O129, 'Jan-Nov'!B127:B4782, "&gt;30-09-2023", 'Jan-Nov'!B127:B4782, "&lt;31-12-2023")</f>
        <v>5000</v>
      </c>
    </row>
    <row r="130" spans="2:28" x14ac:dyDescent="0.3">
      <c r="B130" t="s">
        <v>49</v>
      </c>
      <c r="H130" t="str">
        <v>BOI Mid &amp; Small Debt fund</v>
      </c>
      <c r="O130" s="25" t="str">
        <v>Boi mid &amp; small debt fund</v>
      </c>
      <c r="P130" s="25">
        <f t="shared" si="1"/>
        <v>2</v>
      </c>
      <c r="Q130" s="25">
        <f>COUNTIFS('Jan-Nov'!E:E,"SIP",'Jan-Nov'!J:J,'co. wise details'!O130)</f>
        <v>2</v>
      </c>
      <c r="R130" s="25">
        <f>COUNTIFS('Jan-Nov'!E:E,"lumpsum",'Jan-Nov'!J:J,'co. wise details'!O130)</f>
        <v>0</v>
      </c>
      <c r="S130" s="25">
        <f>SUMIFS('Jan-Nov'!D127:D4782,'Jan-Nov'!E127:E4782,"lumpsum",'Jan-Nov'!J127:J4782,'co. wise details'!O130)</f>
        <v>0</v>
      </c>
      <c r="T130" s="25">
        <f>SUMIFS('Jan-Nov'!D127:D4782,'Jan-Nov'!E127:E4782,"sip",'Jan-Nov'!J127:J4782,'co. wise details'!O130)</f>
        <v>5500</v>
      </c>
      <c r="U130" s="25">
        <f>SUMIFS('Jan-Nov'!D127:D4782,'Jan-Nov'!E127:E4782,"lumpsum",'Jan-Nov'!J127:J4782,'co. wise details'!O130,'Jan-Nov'!B128:B4783,"&gt;01-01-2023",'Jan-Nov'!B128:B4783,"&lt;01-04-2023")</f>
        <v>0</v>
      </c>
      <c r="V130" s="25">
        <f>SUMIFS('Jan-Nov'!D127:D4782,'Jan-Nov'!E127:E4782,"SIP",'Jan-Nov'!J127:J4782,'co. wise details'!O130,'Jan-Nov'!B128:B4783,"&gt;01-01-2023",'Jan-Nov'!B128:B4783,"&lt;01-04-2023")</f>
        <v>3000</v>
      </c>
      <c r="W130" s="25">
        <f>SUMIFS('Jan-Nov'!D127:D4782,'Jan-Nov'!E127:E4782,"lumpsum",'Jan-Nov'!J127:J4782,'co. wise details'!O130,'Jan-Nov'!B127:B4782,"&gt;31-03-2023",'Jan-Nov'!B127:B4782,"&lt;01-07-2023")</f>
        <v>0</v>
      </c>
      <c r="X130" s="25">
        <f>SUMIFS('Jan-Nov'!D126:D4782,'Jan-Nov'!E126:E4782,"SIP",'Jan-Nov'!J126:J4782,'co. wise details'!O130,'Jan-Nov'!B126:B4782,"&gt;31-03-2023",'Jan-Nov'!D126:D4782,"&lt;01-07-2023")</f>
        <v>2500</v>
      </c>
      <c r="Y130" s="25">
        <f>SUMIFS('Jan-Nov'!D127:D4782,'Jan-Nov'!E127:E4782,"lumpsum",'Jan-Nov'!J127:J4782,'co. wise details'!O130,'Jan-Nov'!B128:B4783,"&gt;30-06-2023",'Jan-Nov'!B128:B4783,"&lt;30-10-2023")</f>
        <v>0</v>
      </c>
      <c r="Z130" s="25">
        <f>SUMIFS('Jan-Nov'!D128:D4783, 'Jan-Nov'!E128:E4783, "SIP", 'Jan-Nov'!J128:J4783, 'co. wise details'!O130, 'Jan-Nov'!B128:B4783, "&gt;30-06-2023", 'Jan-Nov'!B128:B4783, "&lt;01-10-2023")</f>
        <v>0</v>
      </c>
      <c r="AA130" s="25">
        <f>SUMIFS('Jan-Nov'!D127:D4782,'Jan-Nov'!E127:E4782,"lumpsum",'Jan-Nov'!J127:J4782,'co. wise details'!O130,'Jan-Nov'!B127:B4782,"&gt;30-09-2023",'Jan-Nov'!B127:B4782,"&lt;31-12-2023")</f>
        <v>0</v>
      </c>
      <c r="AB130" s="25">
        <f>SUMIFS('Jan-Nov'!D128:D4783, 'Jan-Nov'!E128:E4783, "SIP", 'Jan-Nov'!J128:J4783, 'co. wise details'!O130, 'Jan-Nov'!B128:B4783, "&gt;30-09-2023", 'Jan-Nov'!B128:B4783, "&lt;31-12-2023")</f>
        <v>0</v>
      </c>
    </row>
    <row r="131" spans="2:28" x14ac:dyDescent="0.3">
      <c r="B131" t="s">
        <v>49</v>
      </c>
      <c r="H131" t="str">
        <v>ICICI PRUDENTIAL MULTI-ASSET FUND</v>
      </c>
      <c r="O131" s="25" t="str">
        <v>Icici prudential multi-asset fund</v>
      </c>
      <c r="P131" s="25">
        <f t="shared" si="1"/>
        <v>148</v>
      </c>
      <c r="Q131" s="25">
        <f>COUNTIFS('Jan-Nov'!E:E,"SIP",'Jan-Nov'!J:J,'co. wise details'!O131)</f>
        <v>113</v>
      </c>
      <c r="R131" s="25">
        <f>COUNTIFS('Jan-Nov'!E:E,"lumpsum",'Jan-Nov'!J:J,'co. wise details'!O131)</f>
        <v>35</v>
      </c>
      <c r="S131" s="25">
        <f>SUMIFS('Jan-Nov'!D128:D4783,'Jan-Nov'!E128:E4783,"lumpsum",'Jan-Nov'!J128:J4783,'co. wise details'!O131)</f>
        <v>2176000</v>
      </c>
      <c r="T131" s="25">
        <f>SUMIFS('Jan-Nov'!D128:D4783,'Jan-Nov'!E128:E4783,"sip",'Jan-Nov'!J128:J4783,'co. wise details'!O131)</f>
        <v>539000</v>
      </c>
      <c r="U131" s="25">
        <f>SUMIFS('Jan-Nov'!D128:D4783,'Jan-Nov'!E128:E4783,"lumpsum",'Jan-Nov'!J128:J4783,'co. wise details'!O131,'Jan-Nov'!B129:B4784,"&gt;01-01-2023",'Jan-Nov'!B129:B4784,"&lt;01-04-2023")</f>
        <v>60000</v>
      </c>
      <c r="V131" s="25">
        <f>SUMIFS('Jan-Nov'!D128:D4783,'Jan-Nov'!E128:E4783,"SIP",'Jan-Nov'!J128:J4783,'co. wise details'!O131,'Jan-Nov'!B129:B4784,"&gt;01-01-2023",'Jan-Nov'!B129:B4784,"&lt;01-04-2023")</f>
        <v>109000</v>
      </c>
      <c r="W131" s="25">
        <f>SUMIFS('Jan-Nov'!D128:D4783,'Jan-Nov'!E128:E4783,"lumpsum",'Jan-Nov'!J128:J4783,'co. wise details'!O131,'Jan-Nov'!B128:B4783,"&gt;31-03-2023",'Jan-Nov'!B128:B4783,"&lt;01-07-2023")</f>
        <v>687000</v>
      </c>
      <c r="X131" s="25">
        <f>SUMIFS('Jan-Nov'!D127:D4783,'Jan-Nov'!E127:E4783,"SIP",'Jan-Nov'!J127:J4783,'co. wise details'!O131,'Jan-Nov'!B127:B4783,"&gt;31-03-2023",'Jan-Nov'!D127:D4783,"&lt;01-07-2023")</f>
        <v>430000</v>
      </c>
      <c r="Y131" s="25">
        <f>SUMIFS('Jan-Nov'!D128:D4783,'Jan-Nov'!E128:E4783,"lumpsum",'Jan-Nov'!J128:J4783,'co. wise details'!O131,'Jan-Nov'!B129:B4784,"&gt;30-06-2023",'Jan-Nov'!B129:B4784,"&lt;30-10-2023")</f>
        <v>1158000</v>
      </c>
      <c r="Z131" s="25">
        <f>SUMIFS('Jan-Nov'!D129:D4784, 'Jan-Nov'!E129:E4784, "SIP", 'Jan-Nov'!J129:J4784, 'co. wise details'!O131, 'Jan-Nov'!B129:B4784, "&gt;30-06-2023", 'Jan-Nov'!B129:B4784, "&lt;01-10-2023")</f>
        <v>152000</v>
      </c>
      <c r="AA131" s="25">
        <f>SUMIFS('Jan-Nov'!D128:D4783,'Jan-Nov'!E128:E4783,"lumpsum",'Jan-Nov'!J128:J4783,'co. wise details'!O131,'Jan-Nov'!B128:B4783,"&gt;30-09-2023",'Jan-Nov'!B128:B4783,"&lt;31-12-2023")</f>
        <v>621000</v>
      </c>
      <c r="AB131" s="25">
        <f>SUMIFS('Jan-Nov'!D129:D4784, 'Jan-Nov'!E129:E4784, "SIP", 'Jan-Nov'!J129:J4784, 'co. wise details'!O131, 'Jan-Nov'!B129:B4784, "&gt;30-09-2023", 'Jan-Nov'!B129:B4784, "&lt;31-12-2023")</f>
        <v>42500</v>
      </c>
    </row>
    <row r="132" spans="2:28" x14ac:dyDescent="0.3">
      <c r="B132" t="s">
        <v>177</v>
      </c>
      <c r="H132" t="str">
        <v>Canara Small cap fund</v>
      </c>
      <c r="O132" s="25" t="str">
        <v>Canara small cap fund</v>
      </c>
      <c r="P132" s="25">
        <f t="shared" si="1"/>
        <v>2</v>
      </c>
      <c r="Q132" s="25">
        <f>COUNTIFS('Jan-Nov'!E:E,"SIP",'Jan-Nov'!J:J,'co. wise details'!O132)</f>
        <v>0</v>
      </c>
      <c r="R132" s="25">
        <f>COUNTIFS('Jan-Nov'!E:E,"lumpsum",'Jan-Nov'!J:J,'co. wise details'!O132)</f>
        <v>2</v>
      </c>
      <c r="S132" s="25">
        <f>SUMIFS('Jan-Nov'!D129:D4784,'Jan-Nov'!E129:E4784,"lumpsum",'Jan-Nov'!J129:J4784,'co. wise details'!O132)</f>
        <v>250000</v>
      </c>
      <c r="T132" s="25">
        <f>SUMIFS('Jan-Nov'!D129:D4784,'Jan-Nov'!E129:E4784,"sip",'Jan-Nov'!J129:J4784,'co. wise details'!O132)</f>
        <v>0</v>
      </c>
      <c r="U132" s="25">
        <f>SUMIFS('Jan-Nov'!D129:D4784,'Jan-Nov'!E129:E4784,"lumpsum",'Jan-Nov'!J129:J4784,'co. wise details'!O132,'Jan-Nov'!B130:B4785,"&gt;01-01-2023",'Jan-Nov'!B130:B4785,"&lt;01-04-2023")</f>
        <v>50000</v>
      </c>
      <c r="V132" s="25">
        <f>SUMIFS('Jan-Nov'!D129:D4784,'Jan-Nov'!E129:E4784,"SIP",'Jan-Nov'!J129:J4784,'co. wise details'!O132,'Jan-Nov'!B130:B4785,"&gt;01-01-2023",'Jan-Nov'!B130:B4785,"&lt;01-04-2023")</f>
        <v>0</v>
      </c>
      <c r="W132" s="25">
        <f>SUMIFS('Jan-Nov'!D129:D4784,'Jan-Nov'!E129:E4784,"lumpsum",'Jan-Nov'!J129:J4784,'co. wise details'!O132,'Jan-Nov'!B129:B4784,"&gt;31-03-2023",'Jan-Nov'!B129:B4784,"&lt;01-07-2023")</f>
        <v>200000</v>
      </c>
      <c r="X132" s="25">
        <f>SUMIFS('Jan-Nov'!D128:D4784,'Jan-Nov'!E128:E4784,"SIP",'Jan-Nov'!J128:J4784,'co. wise details'!O132,'Jan-Nov'!B128:B4784,"&gt;31-03-2023",'Jan-Nov'!D128:D4784,"&lt;01-07-2023")</f>
        <v>0</v>
      </c>
      <c r="Y132" s="25">
        <f>SUMIFS('Jan-Nov'!D129:D4784,'Jan-Nov'!E129:E4784,"lumpsum",'Jan-Nov'!J129:J4784,'co. wise details'!O132,'Jan-Nov'!B130:B4785,"&gt;30-06-2023",'Jan-Nov'!B130:B4785,"&lt;30-10-2023")</f>
        <v>0</v>
      </c>
      <c r="Z132" s="25">
        <f>SUMIFS('Jan-Nov'!D130:D4785, 'Jan-Nov'!E130:E4785, "SIP", 'Jan-Nov'!J130:J4785, 'co. wise details'!O132, 'Jan-Nov'!B130:B4785, "&gt;30-06-2023", 'Jan-Nov'!B130:B4785, "&lt;01-10-2023")</f>
        <v>0</v>
      </c>
      <c r="AA132" s="25">
        <f>SUMIFS('Jan-Nov'!D129:D4784,'Jan-Nov'!E129:E4784,"lumpsum",'Jan-Nov'!J129:J4784,'co. wise details'!O132,'Jan-Nov'!B129:B4784,"&gt;30-09-2023",'Jan-Nov'!B129:B4784,"&lt;31-12-2023")</f>
        <v>0</v>
      </c>
      <c r="AB132" s="25">
        <f>SUMIFS('Jan-Nov'!D130:D4785, 'Jan-Nov'!E130:E4785, "SIP", 'Jan-Nov'!J130:J4785, 'co. wise details'!O132, 'Jan-Nov'!B130:B4785, "&gt;30-09-2023", 'Jan-Nov'!B130:B4785, "&lt;31-12-2023")</f>
        <v>0</v>
      </c>
    </row>
    <row r="133" spans="2:28" x14ac:dyDescent="0.3">
      <c r="B133" t="s">
        <v>395</v>
      </c>
      <c r="H133" t="str">
        <v>SBI Contra Fund</v>
      </c>
      <c r="O133" s="25" t="str">
        <v>Sbi contra fund</v>
      </c>
      <c r="P133" s="25">
        <f t="shared" ref="P133:P196" si="2">COUNTIF(B:B,O133)</f>
        <v>2</v>
      </c>
      <c r="Q133" s="25">
        <f>COUNTIFS('Jan-Nov'!E:E,"SIP",'Jan-Nov'!J:J,'co. wise details'!O133)</f>
        <v>2</v>
      </c>
      <c r="R133" s="25">
        <f>COUNTIFS('Jan-Nov'!E:E,"lumpsum",'Jan-Nov'!J:J,'co. wise details'!O133)</f>
        <v>0</v>
      </c>
      <c r="S133" s="25">
        <f>SUMIFS('Jan-Nov'!D130:D4785,'Jan-Nov'!E130:E4785,"lumpsum",'Jan-Nov'!J130:J4785,'co. wise details'!O133)</f>
        <v>0</v>
      </c>
      <c r="T133" s="25">
        <f>SUMIFS('Jan-Nov'!D130:D4785,'Jan-Nov'!E130:E4785,"sip",'Jan-Nov'!J130:J4785,'co. wise details'!O133)</f>
        <v>10000</v>
      </c>
      <c r="U133" s="25">
        <f>SUMIFS('Jan-Nov'!D130:D4785,'Jan-Nov'!E130:E4785,"lumpsum",'Jan-Nov'!J130:J4785,'co. wise details'!O133,'Jan-Nov'!B131:B4786,"&gt;01-01-2023",'Jan-Nov'!B131:B4786,"&lt;01-04-2023")</f>
        <v>0</v>
      </c>
      <c r="V133" s="25">
        <f>SUMIFS('Jan-Nov'!D130:D4785,'Jan-Nov'!E130:E4785,"SIP",'Jan-Nov'!J130:J4785,'co. wise details'!O133,'Jan-Nov'!B131:B4786,"&gt;01-01-2023",'Jan-Nov'!B131:B4786,"&lt;01-04-2023")</f>
        <v>5000</v>
      </c>
      <c r="W133" s="25">
        <f>SUMIFS('Jan-Nov'!D130:D4785,'Jan-Nov'!E130:E4785,"lumpsum",'Jan-Nov'!J130:J4785,'co. wise details'!O133,'Jan-Nov'!B130:B4785,"&gt;31-03-2023",'Jan-Nov'!B130:B4785,"&lt;01-07-2023")</f>
        <v>0</v>
      </c>
      <c r="X133" s="25">
        <f>SUMIFS('Jan-Nov'!D129:D4785,'Jan-Nov'!E129:E4785,"SIP",'Jan-Nov'!J129:J4785,'co. wise details'!O133,'Jan-Nov'!B129:B4785,"&gt;31-03-2023",'Jan-Nov'!D129:D4785,"&lt;01-07-2023")</f>
        <v>5000</v>
      </c>
      <c r="Y133" s="25">
        <f>SUMIFS('Jan-Nov'!D130:D4785,'Jan-Nov'!E130:E4785,"lumpsum",'Jan-Nov'!J130:J4785,'co. wise details'!O133,'Jan-Nov'!B131:B4786,"&gt;30-06-2023",'Jan-Nov'!B131:B4786,"&lt;30-10-2023")</f>
        <v>0</v>
      </c>
      <c r="Z133" s="25">
        <f>SUMIFS('Jan-Nov'!D131:D4786, 'Jan-Nov'!E131:E4786, "SIP", 'Jan-Nov'!J131:J4786, 'co. wise details'!O133, 'Jan-Nov'!B131:B4786, "&gt;30-06-2023", 'Jan-Nov'!B131:B4786, "&lt;01-10-2023")</f>
        <v>0</v>
      </c>
      <c r="AA133" s="25">
        <f>SUMIFS('Jan-Nov'!D130:D4785,'Jan-Nov'!E130:E4785,"lumpsum",'Jan-Nov'!J130:J4785,'co. wise details'!O133,'Jan-Nov'!B130:B4785,"&gt;30-09-2023",'Jan-Nov'!B130:B4785,"&lt;31-12-2023")</f>
        <v>0</v>
      </c>
      <c r="AB133" s="25">
        <f>SUMIFS('Jan-Nov'!D131:D4786, 'Jan-Nov'!E131:E4786, "SIP", 'Jan-Nov'!J131:J4786, 'co. wise details'!O133, 'Jan-Nov'!B131:B4786, "&gt;30-09-2023", 'Jan-Nov'!B131:B4786, "&lt;31-12-2023")</f>
        <v>5000</v>
      </c>
    </row>
    <row r="134" spans="2:28" x14ac:dyDescent="0.3">
      <c r="B134" t="s">
        <v>84</v>
      </c>
      <c r="H134" t="str">
        <v>KOTAK SAVINGS FUND</v>
      </c>
      <c r="O134" s="25" t="str">
        <v>Kotak savings fund</v>
      </c>
      <c r="P134" s="25">
        <f t="shared" si="2"/>
        <v>13</v>
      </c>
      <c r="Q134" s="25">
        <f>COUNTIFS('Jan-Nov'!E:E,"SIP",'Jan-Nov'!J:J,'co. wise details'!O134)</f>
        <v>5</v>
      </c>
      <c r="R134" s="25">
        <f>COUNTIFS('Jan-Nov'!E:E,"lumpsum",'Jan-Nov'!J:J,'co. wise details'!O134)</f>
        <v>8</v>
      </c>
      <c r="S134" s="25">
        <f>SUMIFS('Jan-Nov'!D131:D4786,'Jan-Nov'!E131:E4786,"lumpsum",'Jan-Nov'!J131:J4786,'co. wise details'!O134)</f>
        <v>2091000</v>
      </c>
      <c r="T134" s="25">
        <f>SUMIFS('Jan-Nov'!D131:D4786,'Jan-Nov'!E131:E4786,"sip",'Jan-Nov'!J131:J4786,'co. wise details'!O134)</f>
        <v>13000</v>
      </c>
      <c r="U134" s="25">
        <f>SUMIFS('Jan-Nov'!D131:D4786,'Jan-Nov'!E131:E4786,"lumpsum",'Jan-Nov'!J131:J4786,'co. wise details'!O134,'Jan-Nov'!B132:B4787,"&gt;01-01-2023",'Jan-Nov'!B132:B4787,"&lt;01-04-2023")</f>
        <v>1661000</v>
      </c>
      <c r="V134" s="25">
        <f>SUMIFS('Jan-Nov'!D131:D4786,'Jan-Nov'!E131:E4786,"SIP",'Jan-Nov'!J131:J4786,'co. wise details'!O134,'Jan-Nov'!B132:B4787,"&gt;01-01-2023",'Jan-Nov'!B132:B4787,"&lt;01-04-2023")</f>
        <v>2000</v>
      </c>
      <c r="W134" s="25">
        <f>SUMIFS('Jan-Nov'!D131:D4786,'Jan-Nov'!E131:E4786,"lumpsum",'Jan-Nov'!J131:J4786,'co. wise details'!O134,'Jan-Nov'!B131:B4786,"&gt;31-03-2023",'Jan-Nov'!B131:B4786,"&lt;01-07-2023")</f>
        <v>200000</v>
      </c>
      <c r="X134" s="25">
        <f>SUMIFS('Jan-Nov'!D130:D4786,'Jan-Nov'!E130:E4786,"SIP",'Jan-Nov'!J130:J4786,'co. wise details'!O134,'Jan-Nov'!B130:B4786,"&gt;31-03-2023",'Jan-Nov'!D130:D4786,"&lt;01-07-2023")</f>
        <v>11000</v>
      </c>
      <c r="Y134" s="25">
        <f>SUMIFS('Jan-Nov'!D131:D4786,'Jan-Nov'!E131:E4786,"lumpsum",'Jan-Nov'!J131:J4786,'co. wise details'!O134,'Jan-Nov'!B132:B4787,"&gt;30-06-2023",'Jan-Nov'!B132:B4787,"&lt;30-10-2023")</f>
        <v>210000</v>
      </c>
      <c r="Z134" s="25">
        <f>SUMIFS('Jan-Nov'!D132:D4787, 'Jan-Nov'!E132:E4787, "SIP", 'Jan-Nov'!J132:J4787, 'co. wise details'!O134, 'Jan-Nov'!B132:B4787, "&gt;30-06-2023", 'Jan-Nov'!B132:B4787, "&lt;01-10-2023")</f>
        <v>0</v>
      </c>
      <c r="AA134" s="25">
        <f>SUMIFS('Jan-Nov'!D131:D4786,'Jan-Nov'!E131:E4786,"lumpsum",'Jan-Nov'!J131:J4786,'co. wise details'!O134,'Jan-Nov'!B131:B4786,"&gt;30-09-2023",'Jan-Nov'!B131:B4786,"&lt;31-12-2023")</f>
        <v>20000</v>
      </c>
      <c r="AB134" s="25">
        <f>SUMIFS('Jan-Nov'!D132:D4787, 'Jan-Nov'!E132:E4787, "SIP", 'Jan-Nov'!J132:J4787, 'co. wise details'!O134, 'Jan-Nov'!B132:B4787, "&gt;30-09-2023", 'Jan-Nov'!B132:B4787, "&lt;31-12-2023")</f>
        <v>11000</v>
      </c>
    </row>
    <row r="135" spans="2:28" x14ac:dyDescent="0.3">
      <c r="B135" t="s">
        <v>28</v>
      </c>
      <c r="H135" t="str">
        <v>KOTAK MULTI ASSET ALLOCATOR FUND</v>
      </c>
      <c r="O135" s="25" t="str">
        <v>Kotak multi asset allocator fund</v>
      </c>
      <c r="P135" s="25">
        <f t="shared" si="2"/>
        <v>3</v>
      </c>
      <c r="Q135" s="25">
        <f>COUNTIFS('Jan-Nov'!E:E,"SIP",'Jan-Nov'!J:J,'co. wise details'!O135)</f>
        <v>0</v>
      </c>
      <c r="R135" s="25">
        <f>COUNTIFS('Jan-Nov'!E:E,"lumpsum",'Jan-Nov'!J:J,'co. wise details'!O135)</f>
        <v>3</v>
      </c>
      <c r="S135" s="25">
        <f>SUMIFS('Jan-Nov'!D132:D4787,'Jan-Nov'!E132:E4787,"lumpsum",'Jan-Nov'!J132:J4787,'co. wise details'!O135)</f>
        <v>199000</v>
      </c>
      <c r="T135" s="25">
        <f>SUMIFS('Jan-Nov'!D132:D4787,'Jan-Nov'!E132:E4787,"sip",'Jan-Nov'!J132:J4787,'co. wise details'!O135)</f>
        <v>0</v>
      </c>
      <c r="U135" s="25">
        <f>SUMIFS('Jan-Nov'!D132:D4787,'Jan-Nov'!E132:E4787,"lumpsum",'Jan-Nov'!J132:J4787,'co. wise details'!O135,'Jan-Nov'!B133:B4788,"&gt;01-01-2023",'Jan-Nov'!B133:B4788,"&lt;01-04-2023")</f>
        <v>50000</v>
      </c>
      <c r="V135" s="25">
        <f>SUMIFS('Jan-Nov'!D132:D4787,'Jan-Nov'!E132:E4787,"SIP",'Jan-Nov'!J132:J4787,'co. wise details'!O135,'Jan-Nov'!B133:B4788,"&gt;01-01-2023",'Jan-Nov'!B133:B4788,"&lt;01-04-2023")</f>
        <v>0</v>
      </c>
      <c r="W135" s="25">
        <f>SUMIFS('Jan-Nov'!D132:D4787,'Jan-Nov'!E132:E4787,"lumpsum",'Jan-Nov'!J132:J4787,'co. wise details'!O135,'Jan-Nov'!B132:B4787,"&gt;31-03-2023",'Jan-Nov'!B132:B4787,"&lt;01-07-2023")</f>
        <v>149000</v>
      </c>
      <c r="X135" s="25">
        <f>SUMIFS('Jan-Nov'!D131:D4787,'Jan-Nov'!E131:E4787,"SIP",'Jan-Nov'!J131:J4787,'co. wise details'!O135,'Jan-Nov'!B131:B4787,"&gt;31-03-2023",'Jan-Nov'!D131:D4787,"&lt;01-07-2023")</f>
        <v>0</v>
      </c>
      <c r="Y135" s="25">
        <f>SUMIFS('Jan-Nov'!D132:D4787,'Jan-Nov'!E132:E4787,"lumpsum",'Jan-Nov'!J132:J4787,'co. wise details'!O135,'Jan-Nov'!B133:B4788,"&gt;30-06-2023",'Jan-Nov'!B133:B4788,"&lt;30-10-2023")</f>
        <v>0</v>
      </c>
      <c r="Z135" s="25">
        <f>SUMIFS('Jan-Nov'!D133:D4788, 'Jan-Nov'!E133:E4788, "SIP", 'Jan-Nov'!J133:J4788, 'co. wise details'!O135, 'Jan-Nov'!B133:B4788, "&gt;30-06-2023", 'Jan-Nov'!B133:B4788, "&lt;01-10-2023")</f>
        <v>0</v>
      </c>
      <c r="AA135" s="25">
        <f>SUMIFS('Jan-Nov'!D132:D4787,'Jan-Nov'!E132:E4787,"lumpsum",'Jan-Nov'!J132:J4787,'co. wise details'!O135,'Jan-Nov'!B132:B4787,"&gt;30-09-2023",'Jan-Nov'!B132:B4787,"&lt;31-12-2023")</f>
        <v>0</v>
      </c>
      <c r="AB135" s="25">
        <f>SUMIFS('Jan-Nov'!D133:D4788, 'Jan-Nov'!E133:E4788, "SIP", 'Jan-Nov'!J133:J4788, 'co. wise details'!O135, 'Jan-Nov'!B133:B4788, "&gt;30-09-2023", 'Jan-Nov'!B133:B4788, "&lt;31-12-2023")</f>
        <v>0</v>
      </c>
    </row>
    <row r="136" spans="2:28" x14ac:dyDescent="0.3">
      <c r="B136" t="s">
        <v>1797</v>
      </c>
      <c r="H136" t="str">
        <v>canar rebeco small cap fund</v>
      </c>
      <c r="O136" s="25" t="str">
        <v>Canar rebeco small cap fund</v>
      </c>
      <c r="P136" s="25">
        <f t="shared" si="2"/>
        <v>2</v>
      </c>
      <c r="Q136" s="25">
        <f>COUNTIFS('Jan-Nov'!E:E,"SIP",'Jan-Nov'!J:J,'co. wise details'!O136)</f>
        <v>2</v>
      </c>
      <c r="R136" s="25">
        <f>COUNTIFS('Jan-Nov'!E:E,"lumpsum",'Jan-Nov'!J:J,'co. wise details'!O136)</f>
        <v>0</v>
      </c>
      <c r="S136" s="25">
        <f>SUMIFS('Jan-Nov'!D133:D4788,'Jan-Nov'!E133:E4788,"lumpsum",'Jan-Nov'!J133:J4788,'co. wise details'!O136)</f>
        <v>0</v>
      </c>
      <c r="T136" s="25">
        <f>SUMIFS('Jan-Nov'!D133:D4788,'Jan-Nov'!E133:E4788,"sip",'Jan-Nov'!J133:J4788,'co. wise details'!O136)</f>
        <v>6000</v>
      </c>
      <c r="U136" s="25">
        <f>SUMIFS('Jan-Nov'!D133:D4788,'Jan-Nov'!E133:E4788,"lumpsum",'Jan-Nov'!J133:J4788,'co. wise details'!O136,'Jan-Nov'!B134:B4789,"&gt;01-01-2023",'Jan-Nov'!B134:B4789,"&lt;01-04-2023")</f>
        <v>0</v>
      </c>
      <c r="V136" s="25">
        <f>SUMIFS('Jan-Nov'!D133:D4788,'Jan-Nov'!E133:E4788,"SIP",'Jan-Nov'!J133:J4788,'co. wise details'!O136,'Jan-Nov'!B134:B4789,"&gt;01-01-2023",'Jan-Nov'!B134:B4789,"&lt;01-04-2023")</f>
        <v>6000</v>
      </c>
      <c r="W136" s="25">
        <f>SUMIFS('Jan-Nov'!D133:D4788,'Jan-Nov'!E133:E4788,"lumpsum",'Jan-Nov'!J133:J4788,'co. wise details'!O136,'Jan-Nov'!B133:B4788,"&gt;31-03-2023",'Jan-Nov'!B133:B4788,"&lt;01-07-2023")</f>
        <v>0</v>
      </c>
      <c r="X136" s="25">
        <f>SUMIFS('Jan-Nov'!D132:D4788,'Jan-Nov'!E132:E4788,"SIP",'Jan-Nov'!J132:J4788,'co. wise details'!O136,'Jan-Nov'!B132:B4788,"&gt;31-03-2023",'Jan-Nov'!D132:D4788,"&lt;01-07-2023")</f>
        <v>0</v>
      </c>
      <c r="Y136" s="25">
        <f>SUMIFS('Jan-Nov'!D133:D4788,'Jan-Nov'!E133:E4788,"lumpsum",'Jan-Nov'!J133:J4788,'co. wise details'!O136,'Jan-Nov'!B134:B4789,"&gt;30-06-2023",'Jan-Nov'!B134:B4789,"&lt;30-10-2023")</f>
        <v>0</v>
      </c>
      <c r="Z136" s="25">
        <f>SUMIFS('Jan-Nov'!D134:D4789, 'Jan-Nov'!E134:E4789, "SIP", 'Jan-Nov'!J134:J4789, 'co. wise details'!O136, 'Jan-Nov'!B134:B4789, "&gt;30-06-2023", 'Jan-Nov'!B134:B4789, "&lt;01-10-2023")</f>
        <v>0</v>
      </c>
      <c r="AA136" s="25">
        <f>SUMIFS('Jan-Nov'!D133:D4788,'Jan-Nov'!E133:E4788,"lumpsum",'Jan-Nov'!J133:J4788,'co. wise details'!O136,'Jan-Nov'!B133:B4788,"&gt;30-09-2023",'Jan-Nov'!B133:B4788,"&lt;31-12-2023")</f>
        <v>0</v>
      </c>
      <c r="AB136" s="25">
        <f>SUMIFS('Jan-Nov'!D134:D4789, 'Jan-Nov'!E134:E4789, "SIP", 'Jan-Nov'!J134:J4789, 'co. wise details'!O136, 'Jan-Nov'!B134:B4789, "&gt;30-09-2023", 'Jan-Nov'!B134:B4789, "&lt;31-12-2023")</f>
        <v>0</v>
      </c>
    </row>
    <row r="137" spans="2:28" x14ac:dyDescent="0.3">
      <c r="B137" t="s">
        <v>84</v>
      </c>
      <c r="H137" t="str">
        <v>PPFAST TAX SAVER FUND</v>
      </c>
      <c r="O137" s="25" t="str">
        <v>Ppfast tax saver fund</v>
      </c>
      <c r="P137" s="25">
        <f t="shared" si="2"/>
        <v>1</v>
      </c>
      <c r="Q137" s="25">
        <f>COUNTIFS('Jan-Nov'!E:E,"SIP",'Jan-Nov'!J:J,'co. wise details'!O137)</f>
        <v>0</v>
      </c>
      <c r="R137" s="25">
        <f>COUNTIFS('Jan-Nov'!E:E,"lumpsum",'Jan-Nov'!J:J,'co. wise details'!O137)</f>
        <v>1</v>
      </c>
      <c r="S137" s="25">
        <f>SUMIFS('Jan-Nov'!D134:D4789,'Jan-Nov'!E134:E4789,"lumpsum",'Jan-Nov'!J134:J4789,'co. wise details'!O137)</f>
        <v>30000</v>
      </c>
      <c r="T137" s="25">
        <f>SUMIFS('Jan-Nov'!D134:D4789,'Jan-Nov'!E134:E4789,"sip",'Jan-Nov'!J134:J4789,'co. wise details'!O137)</f>
        <v>0</v>
      </c>
      <c r="U137" s="25">
        <f>SUMIFS('Jan-Nov'!D134:D4789,'Jan-Nov'!E134:E4789,"lumpsum",'Jan-Nov'!J134:J4789,'co. wise details'!O137,'Jan-Nov'!B135:B4790,"&gt;01-01-2023",'Jan-Nov'!B135:B4790,"&lt;01-04-2023")</f>
        <v>30000</v>
      </c>
      <c r="V137" s="25">
        <f>SUMIFS('Jan-Nov'!D134:D4789,'Jan-Nov'!E134:E4789,"SIP",'Jan-Nov'!J134:J4789,'co. wise details'!O137,'Jan-Nov'!B135:B4790,"&gt;01-01-2023",'Jan-Nov'!B135:B4790,"&lt;01-04-2023")</f>
        <v>0</v>
      </c>
      <c r="W137" s="25">
        <f>SUMIFS('Jan-Nov'!D134:D4789,'Jan-Nov'!E134:E4789,"lumpsum",'Jan-Nov'!J134:J4789,'co. wise details'!O137,'Jan-Nov'!B134:B4789,"&gt;31-03-2023",'Jan-Nov'!B134:B4789,"&lt;01-07-2023")</f>
        <v>0</v>
      </c>
      <c r="X137" s="25">
        <f>SUMIFS('Jan-Nov'!D133:D4789,'Jan-Nov'!E133:E4789,"SIP",'Jan-Nov'!J133:J4789,'co. wise details'!O137,'Jan-Nov'!B133:B4789,"&gt;31-03-2023",'Jan-Nov'!D133:D4789,"&lt;01-07-2023")</f>
        <v>0</v>
      </c>
      <c r="Y137" s="25">
        <f>SUMIFS('Jan-Nov'!D134:D4789,'Jan-Nov'!E134:E4789,"lumpsum",'Jan-Nov'!J134:J4789,'co. wise details'!O137,'Jan-Nov'!B135:B4790,"&gt;30-06-2023",'Jan-Nov'!B135:B4790,"&lt;30-10-2023")</f>
        <v>0</v>
      </c>
      <c r="Z137" s="25">
        <f>SUMIFS('Jan-Nov'!D135:D4790, 'Jan-Nov'!E135:E4790, "SIP", 'Jan-Nov'!J135:J4790, 'co. wise details'!O137, 'Jan-Nov'!B135:B4790, "&gt;30-06-2023", 'Jan-Nov'!B135:B4790, "&lt;01-10-2023")</f>
        <v>0</v>
      </c>
      <c r="AA137" s="25">
        <f>SUMIFS('Jan-Nov'!D134:D4789,'Jan-Nov'!E134:E4789,"lumpsum",'Jan-Nov'!J134:J4789,'co. wise details'!O137,'Jan-Nov'!B134:B4789,"&gt;30-09-2023",'Jan-Nov'!B134:B4789,"&lt;31-12-2023")</f>
        <v>0</v>
      </c>
      <c r="AB137" s="25">
        <f>SUMIFS('Jan-Nov'!D135:D4790, 'Jan-Nov'!E135:E4790, "SIP", 'Jan-Nov'!J135:J4790, 'co. wise details'!O137, 'Jan-Nov'!B135:B4790, "&gt;30-09-2023", 'Jan-Nov'!B135:B4790, "&lt;31-12-2023")</f>
        <v>0</v>
      </c>
    </row>
    <row r="138" spans="2:28" x14ac:dyDescent="0.3">
      <c r="B138" t="s">
        <v>85</v>
      </c>
      <c r="H138" t="str">
        <v>axis growth opp.fund</v>
      </c>
      <c r="O138" s="25" t="str">
        <v>Axis growth opp.fund</v>
      </c>
      <c r="P138" s="25">
        <f t="shared" si="2"/>
        <v>3</v>
      </c>
      <c r="Q138" s="25">
        <f>COUNTIFS('Jan-Nov'!E:E,"SIP",'Jan-Nov'!J:J,'co. wise details'!O138)</f>
        <v>2</v>
      </c>
      <c r="R138" s="25">
        <f>COUNTIFS('Jan-Nov'!E:E,"lumpsum",'Jan-Nov'!J:J,'co. wise details'!O138)</f>
        <v>1</v>
      </c>
      <c r="S138" s="25">
        <f>SUMIFS('Jan-Nov'!D135:D4790,'Jan-Nov'!E135:E4790,"lumpsum",'Jan-Nov'!J135:J4790,'co. wise details'!O138)</f>
        <v>25000</v>
      </c>
      <c r="T138" s="25">
        <f>SUMIFS('Jan-Nov'!D135:D4790,'Jan-Nov'!E135:E4790,"sip",'Jan-Nov'!J135:J4790,'co. wise details'!O138)</f>
        <v>3000</v>
      </c>
      <c r="U138" s="25">
        <f>SUMIFS('Jan-Nov'!D135:D4790,'Jan-Nov'!E135:E4790,"lumpsum",'Jan-Nov'!J135:J4790,'co. wise details'!O138,'Jan-Nov'!B136:B4791,"&gt;01-01-2023",'Jan-Nov'!B136:B4791,"&lt;01-04-2023")</f>
        <v>25000</v>
      </c>
      <c r="V138" s="25">
        <f>SUMIFS('Jan-Nov'!D135:D4790,'Jan-Nov'!E135:E4790,"SIP",'Jan-Nov'!J135:J4790,'co. wise details'!O138,'Jan-Nov'!B136:B4791,"&gt;01-01-2023",'Jan-Nov'!B136:B4791,"&lt;01-04-2023")</f>
        <v>0</v>
      </c>
      <c r="W138" s="25">
        <f>SUMIFS('Jan-Nov'!D135:D4790,'Jan-Nov'!E135:E4790,"lumpsum",'Jan-Nov'!J135:J4790,'co. wise details'!O138,'Jan-Nov'!B135:B4790,"&gt;31-03-2023",'Jan-Nov'!B135:B4790,"&lt;01-07-2023")</f>
        <v>0</v>
      </c>
      <c r="X138" s="25">
        <f>SUMIFS('Jan-Nov'!D134:D4790,'Jan-Nov'!E134:E4790,"SIP",'Jan-Nov'!J134:J4790,'co. wise details'!O138,'Jan-Nov'!B134:B4790,"&gt;31-03-2023",'Jan-Nov'!D134:D4790,"&lt;01-07-2023")</f>
        <v>3000</v>
      </c>
      <c r="Y138" s="25">
        <f>SUMIFS('Jan-Nov'!D135:D4790,'Jan-Nov'!E135:E4790,"lumpsum",'Jan-Nov'!J135:J4790,'co. wise details'!O138,'Jan-Nov'!B136:B4791,"&gt;30-06-2023",'Jan-Nov'!B136:B4791,"&lt;30-10-2023")</f>
        <v>0</v>
      </c>
      <c r="Z138" s="25">
        <f>SUMIFS('Jan-Nov'!D136:D4791, 'Jan-Nov'!E136:E4791, "SIP", 'Jan-Nov'!J136:J4791, 'co. wise details'!O138, 'Jan-Nov'!B136:B4791, "&gt;30-06-2023", 'Jan-Nov'!B136:B4791, "&lt;01-10-2023")</f>
        <v>3000</v>
      </c>
      <c r="AA138" s="25">
        <f>SUMIFS('Jan-Nov'!D135:D4790,'Jan-Nov'!E135:E4790,"lumpsum",'Jan-Nov'!J135:J4790,'co. wise details'!O138,'Jan-Nov'!B135:B4790,"&gt;30-09-2023",'Jan-Nov'!B135:B4790,"&lt;31-12-2023")</f>
        <v>0</v>
      </c>
      <c r="AB138" s="25">
        <f>SUMIFS('Jan-Nov'!D136:D4791, 'Jan-Nov'!E136:E4791, "SIP", 'Jan-Nov'!J136:J4791, 'co. wise details'!O138, 'Jan-Nov'!B136:B4791, "&gt;30-09-2023", 'Jan-Nov'!B136:B4791, "&lt;31-12-2023")</f>
        <v>0</v>
      </c>
    </row>
    <row r="139" spans="2:28" x14ac:dyDescent="0.3">
      <c r="B139" t="s">
        <v>270</v>
      </c>
      <c r="H139" t="str">
        <v>Axis Treasury Advantage Fund</v>
      </c>
      <c r="O139" s="25" t="str">
        <v>Axis treasury advantage fund</v>
      </c>
      <c r="P139" s="25">
        <f t="shared" si="2"/>
        <v>6</v>
      </c>
      <c r="Q139" s="25">
        <f>COUNTIFS('Jan-Nov'!E:E,"SIP",'Jan-Nov'!J:J,'co. wise details'!O139)</f>
        <v>2</v>
      </c>
      <c r="R139" s="25">
        <f>COUNTIFS('Jan-Nov'!E:E,"lumpsum",'Jan-Nov'!J:J,'co. wise details'!O139)</f>
        <v>4</v>
      </c>
      <c r="S139" s="25">
        <f>SUMIFS('Jan-Nov'!D136:D4791,'Jan-Nov'!E136:E4791,"lumpsum",'Jan-Nov'!J136:J4791,'co. wise details'!O139)</f>
        <v>54000</v>
      </c>
      <c r="T139" s="25">
        <f>SUMIFS('Jan-Nov'!D136:D4791,'Jan-Nov'!E136:E4791,"sip",'Jan-Nov'!J136:J4791,'co. wise details'!O139)</f>
        <v>10500</v>
      </c>
      <c r="U139" s="25">
        <f>SUMIFS('Jan-Nov'!D136:D4791,'Jan-Nov'!E136:E4791,"lumpsum",'Jan-Nov'!J136:J4791,'co. wise details'!O139,'Jan-Nov'!B137:B4792,"&gt;01-01-2023",'Jan-Nov'!B137:B4792,"&lt;01-04-2023")</f>
        <v>0</v>
      </c>
      <c r="V139" s="25">
        <f>SUMIFS('Jan-Nov'!D136:D4791,'Jan-Nov'!E136:E4791,"SIP",'Jan-Nov'!J136:J4791,'co. wise details'!O139,'Jan-Nov'!B137:B4792,"&gt;01-01-2023",'Jan-Nov'!B137:B4792,"&lt;01-04-2023")</f>
        <v>7500</v>
      </c>
      <c r="W139" s="25">
        <f>SUMIFS('Jan-Nov'!D136:D4791,'Jan-Nov'!E136:E4791,"lumpsum",'Jan-Nov'!J136:J4791,'co. wise details'!O139,'Jan-Nov'!B136:B4791,"&gt;31-03-2023",'Jan-Nov'!B136:B4791,"&lt;01-07-2023")</f>
        <v>29000</v>
      </c>
      <c r="X139" s="25">
        <f>SUMIFS('Jan-Nov'!D135:D4791,'Jan-Nov'!E135:E4791,"SIP",'Jan-Nov'!J135:J4791,'co. wise details'!O139,'Jan-Nov'!B135:B4791,"&gt;31-03-2023",'Jan-Nov'!D135:D4791,"&lt;01-07-2023")</f>
        <v>3000</v>
      </c>
      <c r="Y139" s="25">
        <f>SUMIFS('Jan-Nov'!D136:D4791,'Jan-Nov'!E136:E4791,"lumpsum",'Jan-Nov'!J136:J4791,'co. wise details'!O139,'Jan-Nov'!B137:B4792,"&gt;30-06-2023",'Jan-Nov'!B137:B4792,"&lt;30-10-2023")</f>
        <v>25000</v>
      </c>
      <c r="Z139" s="25">
        <f>SUMIFS('Jan-Nov'!D137:D4792, 'Jan-Nov'!E137:E4792, "SIP", 'Jan-Nov'!J137:J4792, 'co. wise details'!O139, 'Jan-Nov'!B137:B4792, "&gt;30-06-2023", 'Jan-Nov'!B137:B4792, "&lt;01-10-2023")</f>
        <v>0</v>
      </c>
      <c r="AA139" s="25">
        <f>SUMIFS('Jan-Nov'!D136:D4791,'Jan-Nov'!E136:E4791,"lumpsum",'Jan-Nov'!J136:J4791,'co. wise details'!O139,'Jan-Nov'!B136:B4791,"&gt;30-09-2023",'Jan-Nov'!B136:B4791,"&lt;31-12-2023")</f>
        <v>0</v>
      </c>
      <c r="AB139" s="25">
        <f>SUMIFS('Jan-Nov'!D137:D4792, 'Jan-Nov'!E137:E4792, "SIP", 'Jan-Nov'!J137:J4792, 'co. wise details'!O139, 'Jan-Nov'!B137:B4792, "&gt;30-09-2023", 'Jan-Nov'!B137:B4792, "&lt;31-12-2023")</f>
        <v>0</v>
      </c>
    </row>
    <row r="140" spans="2:28" x14ac:dyDescent="0.3">
      <c r="B140" t="s">
        <v>22</v>
      </c>
      <c r="H140" t="str">
        <v>Kotak Equity Saving Fund</v>
      </c>
      <c r="O140" s="25" t="str">
        <v>Kotak equity saving fund</v>
      </c>
      <c r="P140" s="25">
        <f t="shared" si="2"/>
        <v>4</v>
      </c>
      <c r="Q140" s="25">
        <f>COUNTIFS('Jan-Nov'!E:E,"SIP",'Jan-Nov'!J:J,'co. wise details'!O140)</f>
        <v>2</v>
      </c>
      <c r="R140" s="25">
        <f>COUNTIFS('Jan-Nov'!E:E,"lumpsum",'Jan-Nov'!J:J,'co. wise details'!O140)</f>
        <v>2</v>
      </c>
      <c r="S140" s="25">
        <f>SUMIFS('Jan-Nov'!D137:D4792,'Jan-Nov'!E137:E4792,"lumpsum",'Jan-Nov'!J137:J4792,'co. wise details'!O140)</f>
        <v>200000</v>
      </c>
      <c r="T140" s="25">
        <f>SUMIFS('Jan-Nov'!D137:D4792,'Jan-Nov'!E137:E4792,"sip",'Jan-Nov'!J137:J4792,'co. wise details'!O140)</f>
        <v>10000</v>
      </c>
      <c r="U140" s="25">
        <f>SUMIFS('Jan-Nov'!D137:D4792,'Jan-Nov'!E137:E4792,"lumpsum",'Jan-Nov'!J137:J4792,'co. wise details'!O140,'Jan-Nov'!B138:B4793,"&gt;01-01-2023",'Jan-Nov'!B138:B4793,"&lt;01-04-2023")</f>
        <v>0</v>
      </c>
      <c r="V140" s="25">
        <f>SUMIFS('Jan-Nov'!D137:D4792,'Jan-Nov'!E137:E4792,"SIP",'Jan-Nov'!J137:J4792,'co. wise details'!O140,'Jan-Nov'!B138:B4793,"&gt;01-01-2023",'Jan-Nov'!B138:B4793,"&lt;01-04-2023")</f>
        <v>5000</v>
      </c>
      <c r="W140" s="25">
        <f>SUMIFS('Jan-Nov'!D137:D4792,'Jan-Nov'!E137:E4792,"lumpsum",'Jan-Nov'!J137:J4792,'co. wise details'!O140,'Jan-Nov'!B137:B4792,"&gt;31-03-2023",'Jan-Nov'!B137:B4792,"&lt;01-07-2023")</f>
        <v>0</v>
      </c>
      <c r="X140" s="25">
        <f>SUMIFS('Jan-Nov'!D136:D4792,'Jan-Nov'!E136:E4792,"SIP",'Jan-Nov'!J136:J4792,'co. wise details'!O140,'Jan-Nov'!B136:B4792,"&gt;31-03-2023",'Jan-Nov'!D136:D4792,"&lt;01-07-2023")</f>
        <v>5000</v>
      </c>
      <c r="Y140" s="25">
        <f>SUMIFS('Jan-Nov'!D137:D4792,'Jan-Nov'!E137:E4792,"lumpsum",'Jan-Nov'!J137:J4792,'co. wise details'!O140,'Jan-Nov'!B138:B4793,"&gt;30-06-2023",'Jan-Nov'!B138:B4793,"&lt;30-10-2023")</f>
        <v>200000</v>
      </c>
      <c r="Z140" s="25">
        <f>SUMIFS('Jan-Nov'!D138:D4793, 'Jan-Nov'!E138:E4793, "SIP", 'Jan-Nov'!J138:J4793, 'co. wise details'!O140, 'Jan-Nov'!B138:B4793, "&gt;30-06-2023", 'Jan-Nov'!B138:B4793, "&lt;01-10-2023")</f>
        <v>0</v>
      </c>
      <c r="AA140" s="25">
        <f>SUMIFS('Jan-Nov'!D137:D4792,'Jan-Nov'!E137:E4792,"lumpsum",'Jan-Nov'!J137:J4792,'co. wise details'!O140,'Jan-Nov'!B137:B4792,"&gt;30-09-2023",'Jan-Nov'!B137:B4792,"&lt;31-12-2023")</f>
        <v>0</v>
      </c>
      <c r="AB140" s="25">
        <f>SUMIFS('Jan-Nov'!D138:D4793, 'Jan-Nov'!E138:E4793, "SIP", 'Jan-Nov'!J138:J4793, 'co. wise details'!O140, 'Jan-Nov'!B138:B4793, "&gt;30-09-2023", 'Jan-Nov'!B138:B4793, "&lt;31-12-2023")</f>
        <v>0</v>
      </c>
    </row>
    <row r="141" spans="2:28" x14ac:dyDescent="0.3">
      <c r="B141" t="s">
        <v>1815</v>
      </c>
      <c r="H141" t="str">
        <v>BOI AXA FLEXI CAP FUND</v>
      </c>
      <c r="O141" s="25" t="str">
        <v>Boi axa flexi cap fund</v>
      </c>
      <c r="P141" s="25">
        <f t="shared" si="2"/>
        <v>4</v>
      </c>
      <c r="Q141" s="25">
        <f>COUNTIFS('Jan-Nov'!E:E,"SIP",'Jan-Nov'!J:J,'co. wise details'!O141)</f>
        <v>2</v>
      </c>
      <c r="R141" s="25">
        <f>COUNTIFS('Jan-Nov'!E:E,"lumpsum",'Jan-Nov'!J:J,'co. wise details'!O141)</f>
        <v>2</v>
      </c>
      <c r="S141" s="25">
        <f>SUMIFS('Jan-Nov'!D138:D4793,'Jan-Nov'!E138:E4793,"lumpsum",'Jan-Nov'!J138:J4793,'co. wise details'!O141)</f>
        <v>30000</v>
      </c>
      <c r="T141" s="25">
        <f>SUMIFS('Jan-Nov'!D138:D4793,'Jan-Nov'!E138:E4793,"sip",'Jan-Nov'!J138:J4793,'co. wise details'!O141)</f>
        <v>6000</v>
      </c>
      <c r="U141" s="25">
        <f>SUMIFS('Jan-Nov'!D138:D4793,'Jan-Nov'!E138:E4793,"lumpsum",'Jan-Nov'!J138:J4793,'co. wise details'!O141,'Jan-Nov'!B139:B4794,"&gt;01-01-2023",'Jan-Nov'!B139:B4794,"&lt;01-04-2023")</f>
        <v>5000</v>
      </c>
      <c r="V141" s="25">
        <f>SUMIFS('Jan-Nov'!D138:D4793,'Jan-Nov'!E138:E4793,"SIP",'Jan-Nov'!J138:J4793,'co. wise details'!O141,'Jan-Nov'!B139:B4794,"&gt;01-01-2023",'Jan-Nov'!B139:B4794,"&lt;01-04-2023")</f>
        <v>0</v>
      </c>
      <c r="W141" s="25">
        <f>SUMIFS('Jan-Nov'!D138:D4793,'Jan-Nov'!E138:E4793,"lumpsum",'Jan-Nov'!J138:J4793,'co. wise details'!O141,'Jan-Nov'!B138:B4793,"&gt;31-03-2023",'Jan-Nov'!B138:B4793,"&lt;01-07-2023")</f>
        <v>0</v>
      </c>
      <c r="X141" s="25">
        <f>SUMIFS('Jan-Nov'!D137:D4793,'Jan-Nov'!E137:E4793,"SIP",'Jan-Nov'!J137:J4793,'co. wise details'!O141,'Jan-Nov'!B137:B4793,"&gt;31-03-2023",'Jan-Nov'!D137:D4793,"&lt;01-07-2023")</f>
        <v>6000</v>
      </c>
      <c r="Y141" s="25">
        <f>SUMIFS('Jan-Nov'!D138:D4793,'Jan-Nov'!E138:E4793,"lumpsum",'Jan-Nov'!J138:J4793,'co. wise details'!O141,'Jan-Nov'!B139:B4794,"&gt;30-06-2023",'Jan-Nov'!B139:B4794,"&lt;30-10-2023")</f>
        <v>25000</v>
      </c>
      <c r="Z141" s="25">
        <f>SUMIFS('Jan-Nov'!D139:D4794, 'Jan-Nov'!E139:E4794, "SIP", 'Jan-Nov'!J139:J4794, 'co. wise details'!O141, 'Jan-Nov'!B139:B4794, "&gt;30-06-2023", 'Jan-Nov'!B139:B4794, "&lt;01-10-2023")</f>
        <v>5000</v>
      </c>
      <c r="AA141" s="25">
        <f>SUMIFS('Jan-Nov'!D138:D4793,'Jan-Nov'!E138:E4793,"lumpsum",'Jan-Nov'!J138:J4793,'co. wise details'!O141,'Jan-Nov'!B138:B4793,"&gt;30-09-2023",'Jan-Nov'!B138:B4793,"&lt;31-12-2023")</f>
        <v>25000</v>
      </c>
      <c r="AB141" s="25">
        <f>SUMIFS('Jan-Nov'!D139:D4794, 'Jan-Nov'!E139:E4794, "SIP", 'Jan-Nov'!J139:J4794, 'co. wise details'!O141, 'Jan-Nov'!B139:B4794, "&gt;30-09-2023", 'Jan-Nov'!B139:B4794, "&lt;31-12-2023")</f>
        <v>0</v>
      </c>
    </row>
    <row r="142" spans="2:28" x14ac:dyDescent="0.3">
      <c r="B142" t="s">
        <v>1813</v>
      </c>
      <c r="H142" t="str">
        <v>ppfas flexi cap fund</v>
      </c>
      <c r="O142" s="25" t="str">
        <v>Ppfas flexi cap fund</v>
      </c>
      <c r="P142" s="25">
        <f t="shared" si="2"/>
        <v>16</v>
      </c>
      <c r="Q142" s="25">
        <f>COUNTIFS('Jan-Nov'!E:E,"SIP",'Jan-Nov'!J:J,'co. wise details'!O142)</f>
        <v>12</v>
      </c>
      <c r="R142" s="25">
        <f>COUNTIFS('Jan-Nov'!E:E,"lumpsum",'Jan-Nov'!J:J,'co. wise details'!O142)</f>
        <v>4</v>
      </c>
      <c r="S142" s="25">
        <f>SUMIFS('Jan-Nov'!D139:D4794,'Jan-Nov'!E139:E4794,"lumpsum",'Jan-Nov'!J139:J4794,'co. wise details'!O142)</f>
        <v>130000</v>
      </c>
      <c r="T142" s="25">
        <f>SUMIFS('Jan-Nov'!D139:D4794,'Jan-Nov'!E139:E4794,"sip",'Jan-Nov'!J139:J4794,'co. wise details'!O142)</f>
        <v>40000</v>
      </c>
      <c r="U142" s="25">
        <f>SUMIFS('Jan-Nov'!D139:D4794,'Jan-Nov'!E139:E4794,"lumpsum",'Jan-Nov'!J139:J4794,'co. wise details'!O142,'Jan-Nov'!B140:B4795,"&gt;01-01-2023",'Jan-Nov'!B140:B4795,"&lt;01-04-2023")</f>
        <v>0</v>
      </c>
      <c r="V142" s="25">
        <f>SUMIFS('Jan-Nov'!D139:D4794,'Jan-Nov'!E139:E4794,"SIP",'Jan-Nov'!J139:J4794,'co. wise details'!O142,'Jan-Nov'!B140:B4795,"&gt;01-01-2023",'Jan-Nov'!B140:B4795,"&lt;01-04-2023")</f>
        <v>7000</v>
      </c>
      <c r="W142" s="25">
        <f>SUMIFS('Jan-Nov'!D139:D4794,'Jan-Nov'!E139:E4794,"lumpsum",'Jan-Nov'!J139:J4794,'co. wise details'!O142,'Jan-Nov'!B139:B4794,"&gt;31-03-2023",'Jan-Nov'!B139:B4794,"&lt;01-07-2023")</f>
        <v>50000</v>
      </c>
      <c r="X142" s="25">
        <f>SUMIFS('Jan-Nov'!D138:D4794,'Jan-Nov'!E138:E4794,"SIP",'Jan-Nov'!J138:J4794,'co. wise details'!O142,'Jan-Nov'!B138:B4794,"&gt;31-03-2023",'Jan-Nov'!D138:D4794,"&lt;01-07-2023")</f>
        <v>33000</v>
      </c>
      <c r="Y142" s="25">
        <f>SUMIFS('Jan-Nov'!D139:D4794,'Jan-Nov'!E139:E4794,"lumpsum",'Jan-Nov'!J139:J4794,'co. wise details'!O142,'Jan-Nov'!B140:B4795,"&gt;30-06-2023",'Jan-Nov'!B140:B4795,"&lt;30-10-2023")</f>
        <v>80000</v>
      </c>
      <c r="Z142" s="25">
        <f>SUMIFS('Jan-Nov'!D140:D4795, 'Jan-Nov'!E140:E4795, "SIP", 'Jan-Nov'!J140:J4795, 'co. wise details'!O142, 'Jan-Nov'!B140:B4795, "&gt;30-06-2023", 'Jan-Nov'!B140:B4795, "&lt;01-10-2023")</f>
        <v>7000</v>
      </c>
      <c r="AA142" s="25">
        <f>SUMIFS('Jan-Nov'!D139:D4794,'Jan-Nov'!E139:E4794,"lumpsum",'Jan-Nov'!J139:J4794,'co. wise details'!O142,'Jan-Nov'!B139:B4794,"&gt;30-09-2023",'Jan-Nov'!B139:B4794,"&lt;31-12-2023")</f>
        <v>50000</v>
      </c>
      <c r="AB142" s="25">
        <f>SUMIFS('Jan-Nov'!D140:D4795, 'Jan-Nov'!E140:E4795, "SIP", 'Jan-Nov'!J140:J4795, 'co. wise details'!O142, 'Jan-Nov'!B140:B4795, "&gt;30-09-2023", 'Jan-Nov'!B140:B4795, "&lt;31-12-2023")</f>
        <v>5000</v>
      </c>
    </row>
    <row r="143" spans="2:28" x14ac:dyDescent="0.3">
      <c r="B143" t="s">
        <v>22</v>
      </c>
      <c r="H143" t="str">
        <v>KOTAK EQUITY SAVINGS FUND</v>
      </c>
      <c r="O143" s="25" t="str">
        <v>Kotak equity savings fund</v>
      </c>
      <c r="P143" s="25">
        <f t="shared" si="2"/>
        <v>4</v>
      </c>
      <c r="Q143" s="25">
        <f>COUNTIFS('Jan-Nov'!E:E,"SIP",'Jan-Nov'!J:J,'co. wise details'!O143)</f>
        <v>0</v>
      </c>
      <c r="R143" s="25">
        <f>COUNTIFS('Jan-Nov'!E:E,"lumpsum",'Jan-Nov'!J:J,'co. wise details'!O143)</f>
        <v>4</v>
      </c>
      <c r="S143" s="25">
        <f>SUMIFS('Jan-Nov'!D140:D4795,'Jan-Nov'!E140:E4795,"lumpsum",'Jan-Nov'!J140:J4795,'co. wise details'!O143)</f>
        <v>370000</v>
      </c>
      <c r="T143" s="25">
        <f>SUMIFS('Jan-Nov'!D140:D4795,'Jan-Nov'!E140:E4795,"sip",'Jan-Nov'!J140:J4795,'co. wise details'!O143)</f>
        <v>0</v>
      </c>
      <c r="U143" s="25">
        <f>SUMIFS('Jan-Nov'!D140:D4795,'Jan-Nov'!E140:E4795,"lumpsum",'Jan-Nov'!J140:J4795,'co. wise details'!O143,'Jan-Nov'!B141:B4796,"&gt;01-01-2023",'Jan-Nov'!B141:B4796,"&lt;01-04-2023")</f>
        <v>200000</v>
      </c>
      <c r="V143" s="25">
        <f>SUMIFS('Jan-Nov'!D140:D4795,'Jan-Nov'!E140:E4795,"SIP",'Jan-Nov'!J140:J4795,'co. wise details'!O143,'Jan-Nov'!B141:B4796,"&gt;01-01-2023",'Jan-Nov'!B141:B4796,"&lt;01-04-2023")</f>
        <v>0</v>
      </c>
      <c r="W143" s="25">
        <f>SUMIFS('Jan-Nov'!D140:D4795,'Jan-Nov'!E140:E4795,"lumpsum",'Jan-Nov'!J140:J4795,'co. wise details'!O143,'Jan-Nov'!B140:B4795,"&gt;31-03-2023",'Jan-Nov'!B140:B4795,"&lt;01-07-2023")</f>
        <v>0</v>
      </c>
      <c r="X143" s="25">
        <f>SUMIFS('Jan-Nov'!D139:D4795,'Jan-Nov'!E139:E4795,"SIP",'Jan-Nov'!J139:J4795,'co. wise details'!O143,'Jan-Nov'!B139:B4795,"&gt;31-03-2023",'Jan-Nov'!D139:D4795,"&lt;01-07-2023")</f>
        <v>0</v>
      </c>
      <c r="Y143" s="25">
        <f>SUMIFS('Jan-Nov'!D140:D4795,'Jan-Nov'!E140:E4795,"lumpsum",'Jan-Nov'!J140:J4795,'co. wise details'!O143,'Jan-Nov'!B141:B4796,"&gt;30-06-2023",'Jan-Nov'!B141:B4796,"&lt;30-10-2023")</f>
        <v>150000</v>
      </c>
      <c r="Z143" s="25">
        <f>SUMIFS('Jan-Nov'!D141:D4796, 'Jan-Nov'!E141:E4796, "SIP", 'Jan-Nov'!J141:J4796, 'co. wise details'!O143, 'Jan-Nov'!B141:B4796, "&gt;30-06-2023", 'Jan-Nov'!B141:B4796, "&lt;01-10-2023")</f>
        <v>0</v>
      </c>
      <c r="AA143" s="25">
        <f>SUMIFS('Jan-Nov'!D140:D4795,'Jan-Nov'!E140:E4795,"lumpsum",'Jan-Nov'!J140:J4795,'co. wise details'!O143,'Jan-Nov'!B140:B4795,"&gt;30-09-2023",'Jan-Nov'!B140:B4795,"&lt;31-12-2023")</f>
        <v>20000</v>
      </c>
      <c r="AB143" s="25">
        <f>SUMIFS('Jan-Nov'!D141:D4796, 'Jan-Nov'!E141:E4796, "SIP", 'Jan-Nov'!J141:J4796, 'co. wise details'!O143, 'Jan-Nov'!B141:B4796, "&gt;30-09-2023", 'Jan-Nov'!B141:B4796, "&lt;31-12-2023")</f>
        <v>0</v>
      </c>
    </row>
    <row r="144" spans="2:28" x14ac:dyDescent="0.3">
      <c r="B144" t="s">
        <v>22</v>
      </c>
      <c r="H144" t="str">
        <v>Kotak tax saver fund</v>
      </c>
      <c r="O144" s="25" t="str">
        <v>Kotak tax saver fund</v>
      </c>
      <c r="P144" s="25">
        <f t="shared" si="2"/>
        <v>9</v>
      </c>
      <c r="Q144" s="25">
        <f>COUNTIFS('Jan-Nov'!E:E,"SIP",'Jan-Nov'!J:J,'co. wise details'!O144)</f>
        <v>5</v>
      </c>
      <c r="R144" s="25">
        <f>COUNTIFS('Jan-Nov'!E:E,"lumpsum",'Jan-Nov'!J:J,'co. wise details'!O144)</f>
        <v>4</v>
      </c>
      <c r="S144" s="25">
        <f>SUMIFS('Jan-Nov'!D141:D4796,'Jan-Nov'!E141:E4796,"lumpsum",'Jan-Nov'!J141:J4796,'co. wise details'!O144)</f>
        <v>100000</v>
      </c>
      <c r="T144" s="25">
        <f>SUMIFS('Jan-Nov'!D141:D4796,'Jan-Nov'!E141:E4796,"sip",'Jan-Nov'!J141:J4796,'co. wise details'!O144)</f>
        <v>14500</v>
      </c>
      <c r="U144" s="25">
        <f>SUMIFS('Jan-Nov'!D141:D4796,'Jan-Nov'!E141:E4796,"lumpsum",'Jan-Nov'!J141:J4796,'co. wise details'!O144,'Jan-Nov'!B142:B4797,"&gt;01-01-2023",'Jan-Nov'!B142:B4797,"&lt;01-04-2023")</f>
        <v>0</v>
      </c>
      <c r="V144" s="25">
        <f>SUMIFS('Jan-Nov'!D141:D4796,'Jan-Nov'!E141:E4796,"SIP",'Jan-Nov'!J141:J4796,'co. wise details'!O144,'Jan-Nov'!B142:B4797,"&gt;01-01-2023",'Jan-Nov'!B142:B4797,"&lt;01-04-2023")</f>
        <v>4000</v>
      </c>
      <c r="W144" s="25">
        <f>SUMIFS('Jan-Nov'!D141:D4796,'Jan-Nov'!E141:E4796,"lumpsum",'Jan-Nov'!J141:J4796,'co. wise details'!O144,'Jan-Nov'!B141:B4796,"&gt;31-03-2023",'Jan-Nov'!B141:B4796,"&lt;01-07-2023")</f>
        <v>0</v>
      </c>
      <c r="X144" s="25">
        <f>SUMIFS('Jan-Nov'!D140:D4796,'Jan-Nov'!E140:E4796,"SIP",'Jan-Nov'!J140:J4796,'co. wise details'!O144,'Jan-Nov'!B140:B4796,"&gt;31-03-2023",'Jan-Nov'!D140:D4796,"&lt;01-07-2023")</f>
        <v>10500</v>
      </c>
      <c r="Y144" s="25">
        <f>SUMIFS('Jan-Nov'!D141:D4796,'Jan-Nov'!E141:E4796,"lumpsum",'Jan-Nov'!J141:J4796,'co. wise details'!O144,'Jan-Nov'!B142:B4797,"&gt;30-06-2023",'Jan-Nov'!B142:B4797,"&lt;30-10-2023")</f>
        <v>60000</v>
      </c>
      <c r="Z144" s="25">
        <f>SUMIFS('Jan-Nov'!D142:D4797, 'Jan-Nov'!E142:E4797, "SIP", 'Jan-Nov'!J142:J4797, 'co. wise details'!O144, 'Jan-Nov'!B142:B4797, "&gt;30-06-2023", 'Jan-Nov'!B142:B4797, "&lt;01-10-2023")</f>
        <v>9500</v>
      </c>
      <c r="AA144" s="25">
        <f>SUMIFS('Jan-Nov'!D141:D4796,'Jan-Nov'!E141:E4796,"lumpsum",'Jan-Nov'!J141:J4796,'co. wise details'!O144,'Jan-Nov'!B141:B4796,"&gt;30-09-2023",'Jan-Nov'!B141:B4796,"&lt;31-12-2023")</f>
        <v>50000</v>
      </c>
      <c r="AB144" s="25">
        <f>SUMIFS('Jan-Nov'!D142:D4797, 'Jan-Nov'!E142:E4797, "SIP", 'Jan-Nov'!J142:J4797, 'co. wise details'!O144, 'Jan-Nov'!B142:B4797, "&gt;30-09-2023", 'Jan-Nov'!B142:B4797, "&lt;31-12-2023")</f>
        <v>1000</v>
      </c>
    </row>
    <row r="145" spans="2:28" x14ac:dyDescent="0.3">
      <c r="B145" t="s">
        <v>576</v>
      </c>
      <c r="H145" t="str">
        <v>ICICI Prudential Multi-Asset Fund-Regular-</v>
      </c>
      <c r="O145" s="25" t="str">
        <v>Icici prudential multi-asset fund-regular-</v>
      </c>
      <c r="P145" s="25">
        <f t="shared" si="2"/>
        <v>10</v>
      </c>
      <c r="Q145" s="25">
        <f>COUNTIFS('Jan-Nov'!E:E,"SIP",'Jan-Nov'!J:J,'co. wise details'!O145)</f>
        <v>10</v>
      </c>
      <c r="R145" s="25">
        <f>COUNTIFS('Jan-Nov'!E:E,"lumpsum",'Jan-Nov'!J:J,'co. wise details'!O145)</f>
        <v>0</v>
      </c>
      <c r="S145" s="25">
        <f>SUMIFS('Jan-Nov'!D142:D4797,'Jan-Nov'!E142:E4797,"lumpsum",'Jan-Nov'!J142:J4797,'co. wise details'!O145)</f>
        <v>0</v>
      </c>
      <c r="T145" s="25">
        <f>SUMIFS('Jan-Nov'!D142:D4797,'Jan-Nov'!E142:E4797,"sip",'Jan-Nov'!J142:J4797,'co. wise details'!O145)</f>
        <v>38500</v>
      </c>
      <c r="U145" s="25">
        <f>SUMIFS('Jan-Nov'!D142:D4797,'Jan-Nov'!E142:E4797,"lumpsum",'Jan-Nov'!J142:J4797,'co. wise details'!O145,'Jan-Nov'!B143:B4798,"&gt;01-01-2023",'Jan-Nov'!B143:B4798,"&lt;01-04-2023")</f>
        <v>0</v>
      </c>
      <c r="V145" s="25">
        <f>SUMIFS('Jan-Nov'!D142:D4797,'Jan-Nov'!E142:E4797,"SIP",'Jan-Nov'!J142:J4797,'co. wise details'!O145,'Jan-Nov'!B143:B4798,"&gt;01-01-2023",'Jan-Nov'!B143:B4798,"&lt;01-04-2023")</f>
        <v>33500</v>
      </c>
      <c r="W145" s="25">
        <f>SUMIFS('Jan-Nov'!D142:D4797,'Jan-Nov'!E142:E4797,"lumpsum",'Jan-Nov'!J142:J4797,'co. wise details'!O145,'Jan-Nov'!B142:B4797,"&gt;31-03-2023",'Jan-Nov'!B142:B4797,"&lt;01-07-2023")</f>
        <v>0</v>
      </c>
      <c r="X145" s="25">
        <f>SUMIFS('Jan-Nov'!D141:D4797,'Jan-Nov'!E141:E4797,"SIP",'Jan-Nov'!J141:J4797,'co. wise details'!O145,'Jan-Nov'!B141:B4797,"&gt;31-03-2023",'Jan-Nov'!D141:D4797,"&lt;01-07-2023")</f>
        <v>5000</v>
      </c>
      <c r="Y145" s="25">
        <f>SUMIFS('Jan-Nov'!D142:D4797,'Jan-Nov'!E142:E4797,"lumpsum",'Jan-Nov'!J142:J4797,'co. wise details'!O145,'Jan-Nov'!B143:B4798,"&gt;30-06-2023",'Jan-Nov'!B143:B4798,"&lt;30-10-2023")</f>
        <v>0</v>
      </c>
      <c r="Z145" s="25">
        <f>SUMIFS('Jan-Nov'!D143:D4798, 'Jan-Nov'!E143:E4798, "SIP", 'Jan-Nov'!J143:J4798, 'co. wise details'!O145, 'Jan-Nov'!B143:B4798, "&gt;30-06-2023", 'Jan-Nov'!B143:B4798, "&lt;01-10-2023")</f>
        <v>0</v>
      </c>
      <c r="AA145" s="25">
        <f>SUMIFS('Jan-Nov'!D142:D4797,'Jan-Nov'!E142:E4797,"lumpsum",'Jan-Nov'!J142:J4797,'co. wise details'!O145,'Jan-Nov'!B142:B4797,"&gt;30-09-2023",'Jan-Nov'!B142:B4797,"&lt;31-12-2023")</f>
        <v>0</v>
      </c>
      <c r="AB145" s="25">
        <f>SUMIFS('Jan-Nov'!D143:D4798, 'Jan-Nov'!E143:E4798, "SIP", 'Jan-Nov'!J143:J4798, 'co. wise details'!O145, 'Jan-Nov'!B143:B4798, "&gt;30-09-2023", 'Jan-Nov'!B143:B4798, "&lt;31-12-2023")</f>
        <v>0</v>
      </c>
    </row>
    <row r="146" spans="2:28" x14ac:dyDescent="0.3">
      <c r="B146" t="s">
        <v>270</v>
      </c>
      <c r="H146" t="str">
        <v>Axis Small Cap Fund Growth</v>
      </c>
      <c r="O146" s="25" t="str">
        <v>Axis small cap fund growth</v>
      </c>
      <c r="P146" s="25">
        <f t="shared" si="2"/>
        <v>4</v>
      </c>
      <c r="Q146" s="25">
        <f>COUNTIFS('Jan-Nov'!E:E,"SIP",'Jan-Nov'!J:J,'co. wise details'!O146)</f>
        <v>4</v>
      </c>
      <c r="R146" s="25">
        <f>COUNTIFS('Jan-Nov'!E:E,"lumpsum",'Jan-Nov'!J:J,'co. wise details'!O146)</f>
        <v>0</v>
      </c>
      <c r="S146" s="25">
        <f>SUMIFS('Jan-Nov'!D143:D4798,'Jan-Nov'!E143:E4798,"lumpsum",'Jan-Nov'!J143:J4798,'co. wise details'!O146)</f>
        <v>0</v>
      </c>
      <c r="T146" s="25">
        <f>SUMIFS('Jan-Nov'!D143:D4798,'Jan-Nov'!E143:E4798,"sip",'Jan-Nov'!J143:J4798,'co. wise details'!O146)</f>
        <v>16000</v>
      </c>
      <c r="U146" s="25">
        <f>SUMIFS('Jan-Nov'!D143:D4798,'Jan-Nov'!E143:E4798,"lumpsum",'Jan-Nov'!J143:J4798,'co. wise details'!O146,'Jan-Nov'!B144:B4799,"&gt;01-01-2023",'Jan-Nov'!B144:B4799,"&lt;01-04-2023")</f>
        <v>0</v>
      </c>
      <c r="V146" s="25">
        <f>SUMIFS('Jan-Nov'!D143:D4798,'Jan-Nov'!E143:E4798,"SIP",'Jan-Nov'!J143:J4798,'co. wise details'!O146,'Jan-Nov'!B144:B4799,"&gt;01-01-2023",'Jan-Nov'!B144:B4799,"&lt;01-04-2023")</f>
        <v>16000</v>
      </c>
      <c r="W146" s="25">
        <f>SUMIFS('Jan-Nov'!D143:D4798,'Jan-Nov'!E143:E4798,"lumpsum",'Jan-Nov'!J143:J4798,'co. wise details'!O146,'Jan-Nov'!B143:B4798,"&gt;31-03-2023",'Jan-Nov'!B143:B4798,"&lt;01-07-2023")</f>
        <v>0</v>
      </c>
      <c r="X146" s="25">
        <f>SUMIFS('Jan-Nov'!D142:D4798,'Jan-Nov'!E142:E4798,"SIP",'Jan-Nov'!J142:J4798,'co. wise details'!O146,'Jan-Nov'!B142:B4798,"&gt;31-03-2023",'Jan-Nov'!D142:D4798,"&lt;01-07-2023")</f>
        <v>0</v>
      </c>
      <c r="Y146" s="25">
        <f>SUMIFS('Jan-Nov'!D143:D4798,'Jan-Nov'!E143:E4798,"lumpsum",'Jan-Nov'!J143:J4798,'co. wise details'!O146,'Jan-Nov'!B144:B4799,"&gt;30-06-2023",'Jan-Nov'!B144:B4799,"&lt;30-10-2023")</f>
        <v>0</v>
      </c>
      <c r="Z146" s="25">
        <f>SUMIFS('Jan-Nov'!D144:D4799, 'Jan-Nov'!E144:E4799, "SIP", 'Jan-Nov'!J144:J4799, 'co. wise details'!O146, 'Jan-Nov'!B144:B4799, "&gt;30-06-2023", 'Jan-Nov'!B144:B4799, "&lt;01-10-2023")</f>
        <v>0</v>
      </c>
      <c r="AA146" s="25">
        <f>SUMIFS('Jan-Nov'!D143:D4798,'Jan-Nov'!E143:E4798,"lumpsum",'Jan-Nov'!J143:J4798,'co. wise details'!O146,'Jan-Nov'!B143:B4798,"&gt;30-09-2023",'Jan-Nov'!B143:B4798,"&lt;31-12-2023")</f>
        <v>0</v>
      </c>
      <c r="AB146" s="25">
        <f>SUMIFS('Jan-Nov'!D144:D4799, 'Jan-Nov'!E144:E4799, "SIP", 'Jan-Nov'!J144:J4799, 'co. wise details'!O146, 'Jan-Nov'!B144:B4799, "&gt;30-09-2023", 'Jan-Nov'!B144:B4799, "&lt;31-12-2023")</f>
        <v>0</v>
      </c>
    </row>
    <row r="147" spans="2:28" x14ac:dyDescent="0.3">
      <c r="B147" t="s">
        <v>270</v>
      </c>
      <c r="H147" t="str">
        <v>Axis Midcap Fund</v>
      </c>
      <c r="O147" s="25" t="str">
        <v>Axis midcap fund</v>
      </c>
      <c r="P147" s="25">
        <f t="shared" si="2"/>
        <v>2</v>
      </c>
      <c r="Q147" s="25">
        <f>COUNTIFS('Jan-Nov'!E:E,"SIP",'Jan-Nov'!J:J,'co. wise details'!O147)</f>
        <v>2</v>
      </c>
      <c r="R147" s="25">
        <f>COUNTIFS('Jan-Nov'!E:E,"lumpsum",'Jan-Nov'!J:J,'co. wise details'!O147)</f>
        <v>0</v>
      </c>
      <c r="S147" s="25">
        <f>SUMIFS('Jan-Nov'!D144:D4799,'Jan-Nov'!E144:E4799,"lumpsum",'Jan-Nov'!J144:J4799,'co. wise details'!O147)</f>
        <v>0</v>
      </c>
      <c r="T147" s="25">
        <f>SUMIFS('Jan-Nov'!D144:D4799,'Jan-Nov'!E144:E4799,"sip",'Jan-Nov'!J144:J4799,'co. wise details'!O147)</f>
        <v>5000</v>
      </c>
      <c r="U147" s="25">
        <f>SUMIFS('Jan-Nov'!D144:D4799,'Jan-Nov'!E144:E4799,"lumpsum",'Jan-Nov'!J144:J4799,'co. wise details'!O147,'Jan-Nov'!B145:B4800,"&gt;01-01-2023",'Jan-Nov'!B145:B4800,"&lt;01-04-2023")</f>
        <v>0</v>
      </c>
      <c r="V147" s="25">
        <f>SUMIFS('Jan-Nov'!D144:D4799,'Jan-Nov'!E144:E4799,"SIP",'Jan-Nov'!J144:J4799,'co. wise details'!O147,'Jan-Nov'!B145:B4800,"&gt;01-01-2023",'Jan-Nov'!B145:B4800,"&lt;01-04-2023")</f>
        <v>4000</v>
      </c>
      <c r="W147" s="25">
        <f>SUMIFS('Jan-Nov'!D144:D4799,'Jan-Nov'!E144:E4799,"lumpsum",'Jan-Nov'!J144:J4799,'co. wise details'!O147,'Jan-Nov'!B144:B4799,"&gt;31-03-2023",'Jan-Nov'!B144:B4799,"&lt;01-07-2023")</f>
        <v>0</v>
      </c>
      <c r="X147" s="25">
        <f>SUMIFS('Jan-Nov'!D143:D4799,'Jan-Nov'!E143:E4799,"SIP",'Jan-Nov'!J143:J4799,'co. wise details'!O147,'Jan-Nov'!B143:B4799,"&gt;31-03-2023",'Jan-Nov'!D143:D4799,"&lt;01-07-2023")</f>
        <v>1000</v>
      </c>
      <c r="Y147" s="25">
        <f>SUMIFS('Jan-Nov'!D144:D4799,'Jan-Nov'!E144:E4799,"lumpsum",'Jan-Nov'!J144:J4799,'co. wise details'!O147,'Jan-Nov'!B145:B4800,"&gt;30-06-2023",'Jan-Nov'!B145:B4800,"&lt;30-10-2023")</f>
        <v>0</v>
      </c>
      <c r="Z147" s="25">
        <f>SUMIFS('Jan-Nov'!D145:D4800, 'Jan-Nov'!E145:E4800, "SIP", 'Jan-Nov'!J145:J4800, 'co. wise details'!O147, 'Jan-Nov'!B145:B4800, "&gt;30-06-2023", 'Jan-Nov'!B145:B4800, "&lt;01-10-2023")</f>
        <v>1000</v>
      </c>
      <c r="AA147" s="25">
        <f>SUMIFS('Jan-Nov'!D144:D4799,'Jan-Nov'!E144:E4799,"lumpsum",'Jan-Nov'!J144:J4799,'co. wise details'!O147,'Jan-Nov'!B144:B4799,"&gt;30-09-2023",'Jan-Nov'!B144:B4799,"&lt;31-12-2023")</f>
        <v>0</v>
      </c>
      <c r="AB147" s="25">
        <f>SUMIFS('Jan-Nov'!D145:D4800, 'Jan-Nov'!E145:E4800, "SIP", 'Jan-Nov'!J145:J4800, 'co. wise details'!O147, 'Jan-Nov'!B145:B4800, "&gt;30-09-2023", 'Jan-Nov'!B145:B4800, "&lt;31-12-2023")</f>
        <v>0</v>
      </c>
    </row>
    <row r="148" spans="2:28" x14ac:dyDescent="0.3">
      <c r="B148" t="s">
        <v>576</v>
      </c>
      <c r="H148" t="str">
        <v>Invesco mid-cap fund</v>
      </c>
      <c r="O148" s="25" t="str">
        <v>Invesco mid-cap fund</v>
      </c>
      <c r="P148" s="25">
        <f t="shared" si="2"/>
        <v>1</v>
      </c>
      <c r="Q148" s="25">
        <f>COUNTIFS('Jan-Nov'!E:E,"SIP",'Jan-Nov'!J:J,'co. wise details'!O148)</f>
        <v>1</v>
      </c>
      <c r="R148" s="25">
        <f>COUNTIFS('Jan-Nov'!E:E,"lumpsum",'Jan-Nov'!J:J,'co. wise details'!O148)</f>
        <v>0</v>
      </c>
      <c r="S148" s="25">
        <f>SUMIFS('Jan-Nov'!D145:D4800,'Jan-Nov'!E145:E4800,"lumpsum",'Jan-Nov'!J145:J4800,'co. wise details'!O148)</f>
        <v>0</v>
      </c>
      <c r="T148" s="25">
        <f>SUMIFS('Jan-Nov'!D145:D4800,'Jan-Nov'!E145:E4800,"sip",'Jan-Nov'!J145:J4800,'co. wise details'!O148)</f>
        <v>5000</v>
      </c>
      <c r="U148" s="25">
        <f>SUMIFS('Jan-Nov'!D145:D4800,'Jan-Nov'!E145:E4800,"lumpsum",'Jan-Nov'!J145:J4800,'co. wise details'!O148,'Jan-Nov'!B146:B4801,"&gt;01-01-2023",'Jan-Nov'!B146:B4801,"&lt;01-04-2023")</f>
        <v>0</v>
      </c>
      <c r="V148" s="25">
        <f>SUMIFS('Jan-Nov'!D145:D4800,'Jan-Nov'!E145:E4800,"SIP",'Jan-Nov'!J145:J4800,'co. wise details'!O148,'Jan-Nov'!B146:B4801,"&gt;01-01-2023",'Jan-Nov'!B146:B4801,"&lt;01-04-2023")</f>
        <v>5000</v>
      </c>
      <c r="W148" s="25">
        <f>SUMIFS('Jan-Nov'!D145:D4800,'Jan-Nov'!E145:E4800,"lumpsum",'Jan-Nov'!J145:J4800,'co. wise details'!O148,'Jan-Nov'!B145:B4800,"&gt;31-03-2023",'Jan-Nov'!B145:B4800,"&lt;01-07-2023")</f>
        <v>0</v>
      </c>
      <c r="X148" s="25">
        <f>SUMIFS('Jan-Nov'!D144:D4800,'Jan-Nov'!E144:E4800,"SIP",'Jan-Nov'!J144:J4800,'co. wise details'!O148,'Jan-Nov'!B144:B4800,"&gt;31-03-2023",'Jan-Nov'!D144:D4800,"&lt;01-07-2023")</f>
        <v>0</v>
      </c>
      <c r="Y148" s="25">
        <f>SUMIFS('Jan-Nov'!D145:D4800,'Jan-Nov'!E145:E4800,"lumpsum",'Jan-Nov'!J145:J4800,'co. wise details'!O148,'Jan-Nov'!B146:B4801,"&gt;30-06-2023",'Jan-Nov'!B146:B4801,"&lt;30-10-2023")</f>
        <v>0</v>
      </c>
      <c r="Z148" s="25">
        <f>SUMIFS('Jan-Nov'!D146:D4801, 'Jan-Nov'!E146:E4801, "SIP", 'Jan-Nov'!J146:J4801, 'co. wise details'!O148, 'Jan-Nov'!B146:B4801, "&gt;30-06-2023", 'Jan-Nov'!B146:B4801, "&lt;01-10-2023")</f>
        <v>0</v>
      </c>
      <c r="AA148" s="25">
        <f>SUMIFS('Jan-Nov'!D145:D4800,'Jan-Nov'!E145:E4800,"lumpsum",'Jan-Nov'!J145:J4800,'co. wise details'!O148,'Jan-Nov'!B145:B4800,"&gt;30-09-2023",'Jan-Nov'!B145:B4800,"&lt;31-12-2023")</f>
        <v>0</v>
      </c>
      <c r="AB148" s="25">
        <f>SUMIFS('Jan-Nov'!D146:D4801, 'Jan-Nov'!E146:E4801, "SIP", 'Jan-Nov'!J146:J4801, 'co. wise details'!O148, 'Jan-Nov'!B146:B4801, "&gt;30-09-2023", 'Jan-Nov'!B146:B4801, "&lt;31-12-2023")</f>
        <v>0</v>
      </c>
    </row>
    <row r="149" spans="2:28" x14ac:dyDescent="0.3">
      <c r="B149" t="s">
        <v>576</v>
      </c>
      <c r="H149" t="str">
        <v>Parag Parikh Flexicap Fund</v>
      </c>
      <c r="O149" s="25" t="str">
        <v>Parag parikh flexicap fund</v>
      </c>
      <c r="P149" s="25">
        <f t="shared" si="2"/>
        <v>15</v>
      </c>
      <c r="Q149" s="25">
        <f>COUNTIFS('Jan-Nov'!E:E,"SIP",'Jan-Nov'!J:J,'co. wise details'!O149)</f>
        <v>14</v>
      </c>
      <c r="R149" s="25">
        <f>COUNTIFS('Jan-Nov'!E:E,"lumpsum",'Jan-Nov'!J:J,'co. wise details'!O149)</f>
        <v>1</v>
      </c>
      <c r="S149" s="25">
        <f>SUMIFS('Jan-Nov'!D146:D4801,'Jan-Nov'!E146:E4801,"lumpsum",'Jan-Nov'!J146:J4801,'co. wise details'!O149)</f>
        <v>10000</v>
      </c>
      <c r="T149" s="25">
        <f>SUMIFS('Jan-Nov'!D146:D4801,'Jan-Nov'!E146:E4801,"sip",'Jan-Nov'!J146:J4801,'co. wise details'!O149)</f>
        <v>85000</v>
      </c>
      <c r="U149" s="25">
        <f>SUMIFS('Jan-Nov'!D146:D4801,'Jan-Nov'!E146:E4801,"lumpsum",'Jan-Nov'!J146:J4801,'co. wise details'!O149,'Jan-Nov'!B147:B4802,"&gt;01-01-2023",'Jan-Nov'!B147:B4802,"&lt;01-04-2023")</f>
        <v>0</v>
      </c>
      <c r="V149" s="25">
        <f>SUMIFS('Jan-Nov'!D146:D4801,'Jan-Nov'!E146:E4801,"SIP",'Jan-Nov'!J146:J4801,'co. wise details'!O149,'Jan-Nov'!B147:B4802,"&gt;01-01-2023",'Jan-Nov'!B147:B4802,"&lt;01-04-2023")</f>
        <v>2000</v>
      </c>
      <c r="W149" s="25">
        <f>SUMIFS('Jan-Nov'!D146:D4801,'Jan-Nov'!E146:E4801,"lumpsum",'Jan-Nov'!J146:J4801,'co. wise details'!O149,'Jan-Nov'!B146:B4801,"&gt;31-03-2023",'Jan-Nov'!B146:B4801,"&lt;01-07-2023")</f>
        <v>0</v>
      </c>
      <c r="X149" s="25">
        <f>SUMIFS('Jan-Nov'!D145:D4801,'Jan-Nov'!E145:E4801,"SIP",'Jan-Nov'!J145:J4801,'co. wise details'!O149,'Jan-Nov'!B145:B4801,"&gt;31-03-2023",'Jan-Nov'!D145:D4801,"&lt;01-07-2023")</f>
        <v>33000</v>
      </c>
      <c r="Y149" s="25">
        <f>SUMIFS('Jan-Nov'!D146:D4801,'Jan-Nov'!E146:E4801,"lumpsum",'Jan-Nov'!J146:J4801,'co. wise details'!O149,'Jan-Nov'!B147:B4802,"&gt;30-06-2023",'Jan-Nov'!B147:B4802,"&lt;30-10-2023")</f>
        <v>10000</v>
      </c>
      <c r="Z149" s="25">
        <f>SUMIFS('Jan-Nov'!D147:D4802, 'Jan-Nov'!E147:E4802, "SIP", 'Jan-Nov'!J147:J4802, 'co. wise details'!O149, 'Jan-Nov'!B147:B4802, "&gt;30-06-2023", 'Jan-Nov'!B147:B4802, "&lt;01-10-2023")</f>
        <v>12500</v>
      </c>
      <c r="AA149" s="25">
        <f>SUMIFS('Jan-Nov'!D146:D4801,'Jan-Nov'!E146:E4801,"lumpsum",'Jan-Nov'!J146:J4801,'co. wise details'!O149,'Jan-Nov'!B146:B4801,"&gt;30-09-2023",'Jan-Nov'!B146:B4801,"&lt;31-12-2023")</f>
        <v>0</v>
      </c>
      <c r="AB149" s="25">
        <f>SUMIFS('Jan-Nov'!D147:D4802, 'Jan-Nov'!E147:E4802, "SIP", 'Jan-Nov'!J147:J4802, 'co. wise details'!O149, 'Jan-Nov'!B147:B4802, "&gt;30-09-2023", 'Jan-Nov'!B147:B4802, "&lt;31-12-2023")</f>
        <v>5000</v>
      </c>
    </row>
    <row r="150" spans="2:28" x14ac:dyDescent="0.3">
      <c r="B150" t="s">
        <v>22</v>
      </c>
      <c r="H150" t="str">
        <v>Kotak Emerging Equity</v>
      </c>
      <c r="O150" s="25" t="str">
        <v>Kotak emerging equity</v>
      </c>
      <c r="P150" s="25">
        <f t="shared" si="2"/>
        <v>1</v>
      </c>
      <c r="Q150" s="25">
        <f>COUNTIFS('Jan-Nov'!E:E,"SIP",'Jan-Nov'!J:J,'co. wise details'!O150)</f>
        <v>1</v>
      </c>
      <c r="R150" s="25">
        <f>COUNTIFS('Jan-Nov'!E:E,"lumpsum",'Jan-Nov'!J:J,'co. wise details'!O150)</f>
        <v>0</v>
      </c>
      <c r="S150" s="25">
        <f>SUMIFS('Jan-Nov'!D147:D4802,'Jan-Nov'!E147:E4802,"lumpsum",'Jan-Nov'!J147:J4802,'co. wise details'!O150)</f>
        <v>0</v>
      </c>
      <c r="T150" s="25">
        <f>SUMIFS('Jan-Nov'!D147:D4802,'Jan-Nov'!E147:E4802,"sip",'Jan-Nov'!J147:J4802,'co. wise details'!O150)</f>
        <v>2000</v>
      </c>
      <c r="U150" s="25">
        <f>SUMIFS('Jan-Nov'!D147:D4802,'Jan-Nov'!E147:E4802,"lumpsum",'Jan-Nov'!J147:J4802,'co. wise details'!O150,'Jan-Nov'!B148:B4803,"&gt;01-01-2023",'Jan-Nov'!B148:B4803,"&lt;01-04-2023")</f>
        <v>0</v>
      </c>
      <c r="V150" s="25">
        <f>SUMIFS('Jan-Nov'!D147:D4802,'Jan-Nov'!E147:E4802,"SIP",'Jan-Nov'!J147:J4802,'co. wise details'!O150,'Jan-Nov'!B148:B4803,"&gt;01-01-2023",'Jan-Nov'!B148:B4803,"&lt;01-04-2023")</f>
        <v>2000</v>
      </c>
      <c r="W150" s="25">
        <f>SUMIFS('Jan-Nov'!D147:D4802,'Jan-Nov'!E147:E4802,"lumpsum",'Jan-Nov'!J147:J4802,'co. wise details'!O150,'Jan-Nov'!B147:B4802,"&gt;31-03-2023",'Jan-Nov'!B147:B4802,"&lt;01-07-2023")</f>
        <v>0</v>
      </c>
      <c r="X150" s="25">
        <f>SUMIFS('Jan-Nov'!D146:D4802,'Jan-Nov'!E146:E4802,"SIP",'Jan-Nov'!J146:J4802,'co. wise details'!O150,'Jan-Nov'!B146:B4802,"&gt;31-03-2023",'Jan-Nov'!D146:D4802,"&lt;01-07-2023")</f>
        <v>0</v>
      </c>
      <c r="Y150" s="25">
        <f>SUMIFS('Jan-Nov'!D147:D4802,'Jan-Nov'!E147:E4802,"lumpsum",'Jan-Nov'!J147:J4802,'co. wise details'!O150,'Jan-Nov'!B148:B4803,"&gt;30-06-2023",'Jan-Nov'!B148:B4803,"&lt;30-10-2023")</f>
        <v>0</v>
      </c>
      <c r="Z150" s="25">
        <f>SUMIFS('Jan-Nov'!D148:D4803, 'Jan-Nov'!E148:E4803, "SIP", 'Jan-Nov'!J148:J4803, 'co. wise details'!O150, 'Jan-Nov'!B148:B4803, "&gt;30-06-2023", 'Jan-Nov'!B148:B4803, "&lt;01-10-2023")</f>
        <v>0</v>
      </c>
      <c r="AA150" s="25">
        <f>SUMIFS('Jan-Nov'!D147:D4802,'Jan-Nov'!E147:E4802,"lumpsum",'Jan-Nov'!J147:J4802,'co. wise details'!O150,'Jan-Nov'!B147:B4802,"&gt;30-09-2023",'Jan-Nov'!B147:B4802,"&lt;31-12-2023")</f>
        <v>0</v>
      </c>
      <c r="AB150" s="25">
        <f>SUMIFS('Jan-Nov'!D148:D4803, 'Jan-Nov'!E148:E4803, "SIP", 'Jan-Nov'!J148:J4803, 'co. wise details'!O150, 'Jan-Nov'!B148:B4803, "&gt;30-09-2023", 'Jan-Nov'!B148:B4803, "&lt;31-12-2023")</f>
        <v>0</v>
      </c>
    </row>
    <row r="151" spans="2:28" x14ac:dyDescent="0.3">
      <c r="B151" t="s">
        <v>84</v>
      </c>
      <c r="H151" t="str">
        <v>HDFC Multicap fund</v>
      </c>
      <c r="O151" s="25" t="str">
        <v>Hdfc multicap fund</v>
      </c>
      <c r="P151" s="25">
        <f t="shared" si="2"/>
        <v>167</v>
      </c>
      <c r="Q151" s="25">
        <f>COUNTIFS('Jan-Nov'!E:E,"SIP",'Jan-Nov'!J:J,'co. wise details'!O151)</f>
        <v>132</v>
      </c>
      <c r="R151" s="25">
        <f>COUNTIFS('Jan-Nov'!E:E,"lumpsum",'Jan-Nov'!J:J,'co. wise details'!O151)</f>
        <v>35</v>
      </c>
      <c r="S151" s="25">
        <f>SUMIFS('Jan-Nov'!D148:D4803,'Jan-Nov'!E148:E4803,"lumpsum",'Jan-Nov'!J148:J4803,'co. wise details'!O151)</f>
        <v>2917000</v>
      </c>
      <c r="T151" s="25">
        <f>SUMIFS('Jan-Nov'!D148:D4803,'Jan-Nov'!E148:E4803,"sip",'Jan-Nov'!J148:J4803,'co. wise details'!O151)</f>
        <v>451500</v>
      </c>
      <c r="U151" s="25">
        <f>SUMIFS('Jan-Nov'!D148:D4803,'Jan-Nov'!E148:E4803,"lumpsum",'Jan-Nov'!J148:J4803,'co. wise details'!O151,'Jan-Nov'!B149:B4804,"&gt;01-01-2023",'Jan-Nov'!B149:B4804,"&lt;01-04-2023")</f>
        <v>50000</v>
      </c>
      <c r="V151" s="25">
        <f>SUMIFS('Jan-Nov'!D148:D4803,'Jan-Nov'!E148:E4803,"SIP",'Jan-Nov'!J148:J4803,'co. wise details'!O151,'Jan-Nov'!B149:B4804,"&gt;01-01-2023",'Jan-Nov'!B149:B4804,"&lt;01-04-2023")</f>
        <v>17000</v>
      </c>
      <c r="W151" s="25">
        <f>SUMIFS('Jan-Nov'!D148:D4803,'Jan-Nov'!E148:E4803,"lumpsum",'Jan-Nov'!J148:J4803,'co. wise details'!O151,'Jan-Nov'!B148:B4803,"&gt;31-03-2023",'Jan-Nov'!B148:B4803,"&lt;01-07-2023")</f>
        <v>755000</v>
      </c>
      <c r="X151" s="25">
        <f>SUMIFS('Jan-Nov'!D147:D4803,'Jan-Nov'!E147:E4803,"SIP",'Jan-Nov'!J147:J4803,'co. wise details'!O151,'Jan-Nov'!B147:B4803,"&gt;31-03-2023",'Jan-Nov'!D147:D4803,"&lt;01-07-2023")</f>
        <v>434500</v>
      </c>
      <c r="Y151" s="25">
        <f>SUMIFS('Jan-Nov'!D148:D4803,'Jan-Nov'!E148:E4803,"lumpsum",'Jan-Nov'!J148:J4803,'co. wise details'!O151,'Jan-Nov'!B149:B4804,"&gt;30-06-2023",'Jan-Nov'!B149:B4804,"&lt;30-10-2023")</f>
        <v>1657000</v>
      </c>
      <c r="Z151" s="25">
        <f>SUMIFS('Jan-Nov'!D149:D4804, 'Jan-Nov'!E149:E4804, "SIP", 'Jan-Nov'!J149:J4804, 'co. wise details'!O151, 'Jan-Nov'!B149:B4804, "&gt;30-06-2023", 'Jan-Nov'!B149:B4804, "&lt;01-10-2023")</f>
        <v>201500</v>
      </c>
      <c r="AA151" s="25">
        <f>SUMIFS('Jan-Nov'!D148:D4803,'Jan-Nov'!E148:E4803,"lumpsum",'Jan-Nov'!J148:J4803,'co. wise details'!O151,'Jan-Nov'!B148:B4803,"&gt;30-09-2023",'Jan-Nov'!B148:B4803,"&lt;31-12-2023")</f>
        <v>846000</v>
      </c>
      <c r="AB151" s="25">
        <f>SUMIFS('Jan-Nov'!D149:D4804, 'Jan-Nov'!E149:E4804, "SIP", 'Jan-Nov'!J149:J4804, 'co. wise details'!O151, 'Jan-Nov'!B149:B4804, "&gt;30-09-2023", 'Jan-Nov'!B149:B4804, "&lt;31-12-2023")</f>
        <v>64500</v>
      </c>
    </row>
    <row r="152" spans="2:28" x14ac:dyDescent="0.3">
      <c r="B152" t="s">
        <v>85</v>
      </c>
      <c r="H152" t="str">
        <v>CANARA ROBECO BLUE CHIP EQUITY FUND</v>
      </c>
      <c r="O152" s="25" t="str">
        <v>Canara robeco blue chip equity fund</v>
      </c>
      <c r="P152" s="25">
        <f t="shared" si="2"/>
        <v>2</v>
      </c>
      <c r="Q152" s="25">
        <f>COUNTIFS('Jan-Nov'!E:E,"SIP",'Jan-Nov'!J:J,'co. wise details'!O152)</f>
        <v>2</v>
      </c>
      <c r="R152" s="25">
        <f>COUNTIFS('Jan-Nov'!E:E,"lumpsum",'Jan-Nov'!J:J,'co. wise details'!O152)</f>
        <v>0</v>
      </c>
      <c r="S152" s="25">
        <f>SUMIFS('Jan-Nov'!D149:D4804,'Jan-Nov'!E149:E4804,"lumpsum",'Jan-Nov'!J149:J4804,'co. wise details'!O152)</f>
        <v>0</v>
      </c>
      <c r="T152" s="25">
        <f>SUMIFS('Jan-Nov'!D149:D4804,'Jan-Nov'!E149:E4804,"sip",'Jan-Nov'!J149:J4804,'co. wise details'!O152)</f>
        <v>3000</v>
      </c>
      <c r="U152" s="25">
        <f>SUMIFS('Jan-Nov'!D149:D4804,'Jan-Nov'!E149:E4804,"lumpsum",'Jan-Nov'!J149:J4804,'co. wise details'!O152,'Jan-Nov'!B150:B4805,"&gt;01-01-2023",'Jan-Nov'!B150:B4805,"&lt;01-04-2023")</f>
        <v>0</v>
      </c>
      <c r="V152" s="25">
        <f>SUMIFS('Jan-Nov'!D149:D4804,'Jan-Nov'!E149:E4804,"SIP",'Jan-Nov'!J149:J4804,'co. wise details'!O152,'Jan-Nov'!B150:B4805,"&gt;01-01-2023",'Jan-Nov'!B150:B4805,"&lt;01-04-2023")</f>
        <v>1000</v>
      </c>
      <c r="W152" s="25">
        <f>SUMIFS('Jan-Nov'!D149:D4804,'Jan-Nov'!E149:E4804,"lumpsum",'Jan-Nov'!J149:J4804,'co. wise details'!O152,'Jan-Nov'!B149:B4804,"&gt;31-03-2023",'Jan-Nov'!B149:B4804,"&lt;01-07-2023")</f>
        <v>0</v>
      </c>
      <c r="X152" s="25">
        <f>SUMIFS('Jan-Nov'!D148:D4804,'Jan-Nov'!E148:E4804,"SIP",'Jan-Nov'!J148:J4804,'co. wise details'!O152,'Jan-Nov'!B148:B4804,"&gt;31-03-2023",'Jan-Nov'!D148:D4804,"&lt;01-07-2023")</f>
        <v>2000</v>
      </c>
      <c r="Y152" s="25">
        <f>SUMIFS('Jan-Nov'!D149:D4804,'Jan-Nov'!E149:E4804,"lumpsum",'Jan-Nov'!J149:J4804,'co. wise details'!O152,'Jan-Nov'!B150:B4805,"&gt;30-06-2023",'Jan-Nov'!B150:B4805,"&lt;30-10-2023")</f>
        <v>0</v>
      </c>
      <c r="Z152" s="25">
        <f>SUMIFS('Jan-Nov'!D150:D4805, 'Jan-Nov'!E150:E4805, "SIP", 'Jan-Nov'!J150:J4805, 'co. wise details'!O152, 'Jan-Nov'!B150:B4805, "&gt;30-06-2023", 'Jan-Nov'!B150:B4805, "&lt;01-10-2023")</f>
        <v>0</v>
      </c>
      <c r="AA152" s="25">
        <f>SUMIFS('Jan-Nov'!D149:D4804,'Jan-Nov'!E149:E4804,"lumpsum",'Jan-Nov'!J149:J4804,'co. wise details'!O152,'Jan-Nov'!B149:B4804,"&gt;30-09-2023",'Jan-Nov'!B149:B4804,"&lt;31-12-2023")</f>
        <v>0</v>
      </c>
      <c r="AB152" s="25">
        <f>SUMIFS('Jan-Nov'!D150:D4805, 'Jan-Nov'!E150:E4805, "SIP", 'Jan-Nov'!J150:J4805, 'co. wise details'!O152, 'Jan-Nov'!B150:B4805, "&gt;30-09-2023", 'Jan-Nov'!B150:B4805, "&lt;31-12-2023")</f>
        <v>0</v>
      </c>
    </row>
    <row r="153" spans="2:28" x14ac:dyDescent="0.3">
      <c r="B153" t="s">
        <v>626</v>
      </c>
      <c r="H153" t="str">
        <v>MOTILAL NASDAQ 100 FOF</v>
      </c>
      <c r="O153" s="25" t="str">
        <v>Motilal nasdaq 100 fof</v>
      </c>
      <c r="P153" s="25">
        <f t="shared" si="2"/>
        <v>1</v>
      </c>
      <c r="Q153" s="25">
        <f>COUNTIFS('Jan-Nov'!E:E,"SIP",'Jan-Nov'!J:J,'co. wise details'!O153)</f>
        <v>1</v>
      </c>
      <c r="R153" s="25">
        <f>COUNTIFS('Jan-Nov'!E:E,"lumpsum",'Jan-Nov'!J:J,'co. wise details'!O153)</f>
        <v>0</v>
      </c>
      <c r="S153" s="25">
        <f>SUMIFS('Jan-Nov'!D150:D4805,'Jan-Nov'!E150:E4805,"lumpsum",'Jan-Nov'!J150:J4805,'co. wise details'!O153)</f>
        <v>0</v>
      </c>
      <c r="T153" s="25">
        <f>SUMIFS('Jan-Nov'!D150:D4805,'Jan-Nov'!E150:E4805,"sip",'Jan-Nov'!J150:J4805,'co. wise details'!O153)</f>
        <v>10000</v>
      </c>
      <c r="U153" s="25">
        <f>SUMIFS('Jan-Nov'!D150:D4805,'Jan-Nov'!E150:E4805,"lumpsum",'Jan-Nov'!J150:J4805,'co. wise details'!O153,'Jan-Nov'!B151:B4806,"&gt;01-01-2023",'Jan-Nov'!B151:B4806,"&lt;01-04-2023")</f>
        <v>0</v>
      </c>
      <c r="V153" s="25">
        <f>SUMIFS('Jan-Nov'!D150:D4805,'Jan-Nov'!E150:E4805,"SIP",'Jan-Nov'!J150:J4805,'co. wise details'!O153,'Jan-Nov'!B151:B4806,"&gt;01-01-2023",'Jan-Nov'!B151:B4806,"&lt;01-04-2023")</f>
        <v>10000</v>
      </c>
      <c r="W153" s="25">
        <f>SUMIFS('Jan-Nov'!D150:D4805,'Jan-Nov'!E150:E4805,"lumpsum",'Jan-Nov'!J150:J4805,'co. wise details'!O153,'Jan-Nov'!B150:B4805,"&gt;31-03-2023",'Jan-Nov'!B150:B4805,"&lt;01-07-2023")</f>
        <v>0</v>
      </c>
      <c r="X153" s="25">
        <f>SUMIFS('Jan-Nov'!D149:D4805,'Jan-Nov'!E149:E4805,"SIP",'Jan-Nov'!J149:J4805,'co. wise details'!O153,'Jan-Nov'!B149:B4805,"&gt;31-03-2023",'Jan-Nov'!D149:D4805,"&lt;01-07-2023")</f>
        <v>0</v>
      </c>
      <c r="Y153" s="25">
        <f>SUMIFS('Jan-Nov'!D150:D4805,'Jan-Nov'!E150:E4805,"lumpsum",'Jan-Nov'!J150:J4805,'co. wise details'!O153,'Jan-Nov'!B151:B4806,"&gt;30-06-2023",'Jan-Nov'!B151:B4806,"&lt;30-10-2023")</f>
        <v>0</v>
      </c>
      <c r="Z153" s="25">
        <f>SUMIFS('Jan-Nov'!D151:D4806, 'Jan-Nov'!E151:E4806, "SIP", 'Jan-Nov'!J151:J4806, 'co. wise details'!O153, 'Jan-Nov'!B151:B4806, "&gt;30-06-2023", 'Jan-Nov'!B151:B4806, "&lt;01-10-2023")</f>
        <v>0</v>
      </c>
      <c r="AA153" s="25">
        <f>SUMIFS('Jan-Nov'!D150:D4805,'Jan-Nov'!E150:E4805,"lumpsum",'Jan-Nov'!J150:J4805,'co. wise details'!O153,'Jan-Nov'!B150:B4805,"&gt;30-09-2023",'Jan-Nov'!B150:B4805,"&lt;31-12-2023")</f>
        <v>0</v>
      </c>
      <c r="AB153" s="25">
        <f>SUMIFS('Jan-Nov'!D151:D4806, 'Jan-Nov'!E151:E4806, "SIP", 'Jan-Nov'!J151:J4806, 'co. wise details'!O153, 'Jan-Nov'!B151:B4806, "&gt;30-09-2023", 'Jan-Nov'!B151:B4806, "&lt;31-12-2023")</f>
        <v>0</v>
      </c>
    </row>
    <row r="154" spans="2:28" x14ac:dyDescent="0.3">
      <c r="B154" t="s">
        <v>84</v>
      </c>
      <c r="H154" t="str">
        <v>MOTILAL MIDCAP INDEX 150 FUND</v>
      </c>
      <c r="O154" s="25" t="str">
        <v>Motilal midcap index 150 fund</v>
      </c>
      <c r="P154" s="25">
        <f t="shared" si="2"/>
        <v>1</v>
      </c>
      <c r="Q154" s="25">
        <f>COUNTIFS('Jan-Nov'!E:E,"SIP",'Jan-Nov'!J:J,'co. wise details'!O154)</f>
        <v>1</v>
      </c>
      <c r="R154" s="25">
        <f>COUNTIFS('Jan-Nov'!E:E,"lumpsum",'Jan-Nov'!J:J,'co. wise details'!O154)</f>
        <v>0</v>
      </c>
      <c r="S154" s="25">
        <f>SUMIFS('Jan-Nov'!D151:D4806,'Jan-Nov'!E151:E4806,"lumpsum",'Jan-Nov'!J151:J4806,'co. wise details'!O154)</f>
        <v>0</v>
      </c>
      <c r="T154" s="25">
        <f>SUMIFS('Jan-Nov'!D151:D4806,'Jan-Nov'!E151:E4806,"sip",'Jan-Nov'!J151:J4806,'co. wise details'!O154)</f>
        <v>10000</v>
      </c>
      <c r="U154" s="25">
        <f>SUMIFS('Jan-Nov'!D151:D4806,'Jan-Nov'!E151:E4806,"lumpsum",'Jan-Nov'!J151:J4806,'co. wise details'!O154,'Jan-Nov'!B152:B4807,"&gt;01-01-2023",'Jan-Nov'!B152:B4807,"&lt;01-04-2023")</f>
        <v>0</v>
      </c>
      <c r="V154" s="25">
        <f>SUMIFS('Jan-Nov'!D151:D4806,'Jan-Nov'!E151:E4806,"SIP",'Jan-Nov'!J151:J4806,'co. wise details'!O154,'Jan-Nov'!B152:B4807,"&gt;01-01-2023",'Jan-Nov'!B152:B4807,"&lt;01-04-2023")</f>
        <v>10000</v>
      </c>
      <c r="W154" s="25">
        <f>SUMIFS('Jan-Nov'!D151:D4806,'Jan-Nov'!E151:E4806,"lumpsum",'Jan-Nov'!J151:J4806,'co. wise details'!O154,'Jan-Nov'!B151:B4806,"&gt;31-03-2023",'Jan-Nov'!B151:B4806,"&lt;01-07-2023")</f>
        <v>0</v>
      </c>
      <c r="X154" s="25">
        <f>SUMIFS('Jan-Nov'!D150:D4806,'Jan-Nov'!E150:E4806,"SIP",'Jan-Nov'!J150:J4806,'co. wise details'!O154,'Jan-Nov'!B150:B4806,"&gt;31-03-2023",'Jan-Nov'!D150:D4806,"&lt;01-07-2023")</f>
        <v>0</v>
      </c>
      <c r="Y154" s="25">
        <f>SUMIFS('Jan-Nov'!D151:D4806,'Jan-Nov'!E151:E4806,"lumpsum",'Jan-Nov'!J151:J4806,'co. wise details'!O154,'Jan-Nov'!B152:B4807,"&gt;30-06-2023",'Jan-Nov'!B152:B4807,"&lt;30-10-2023")</f>
        <v>0</v>
      </c>
      <c r="Z154" s="25">
        <f>SUMIFS('Jan-Nov'!D152:D4807, 'Jan-Nov'!E152:E4807, "SIP", 'Jan-Nov'!J152:J4807, 'co. wise details'!O154, 'Jan-Nov'!B152:B4807, "&gt;30-06-2023", 'Jan-Nov'!B152:B4807, "&lt;01-10-2023")</f>
        <v>0</v>
      </c>
      <c r="AA154" s="25">
        <f>SUMIFS('Jan-Nov'!D151:D4806,'Jan-Nov'!E151:E4806,"lumpsum",'Jan-Nov'!J151:J4806,'co. wise details'!O154,'Jan-Nov'!B151:B4806,"&gt;30-09-2023",'Jan-Nov'!B151:B4806,"&lt;31-12-2023")</f>
        <v>0</v>
      </c>
      <c r="AB154" s="25">
        <f>SUMIFS('Jan-Nov'!D152:D4807, 'Jan-Nov'!E152:E4807, "SIP", 'Jan-Nov'!J152:J4807, 'co. wise details'!O154, 'Jan-Nov'!B152:B4807, "&gt;30-09-2023", 'Jan-Nov'!B152:B4807, "&lt;31-12-2023")</f>
        <v>0</v>
      </c>
    </row>
    <row r="155" spans="2:28" x14ac:dyDescent="0.3">
      <c r="B155" t="s">
        <v>522</v>
      </c>
      <c r="H155" t="str">
        <v>ICICI UT ST FUND</v>
      </c>
      <c r="O155" s="25" t="str">
        <v>Icici ut st fund</v>
      </c>
      <c r="P155" s="25">
        <f t="shared" si="2"/>
        <v>1</v>
      </c>
      <c r="Q155" s="25">
        <f>COUNTIFS('Jan-Nov'!E:E,"SIP",'Jan-Nov'!J:J,'co. wise details'!O155)</f>
        <v>0</v>
      </c>
      <c r="R155" s="25">
        <f>COUNTIFS('Jan-Nov'!E:E,"lumpsum",'Jan-Nov'!J:J,'co. wise details'!O155)</f>
        <v>1</v>
      </c>
      <c r="S155" s="25">
        <f>SUMIFS('Jan-Nov'!D152:D4807,'Jan-Nov'!E152:E4807,"lumpsum",'Jan-Nov'!J152:J4807,'co. wise details'!O155)</f>
        <v>500000</v>
      </c>
      <c r="T155" s="25">
        <f>SUMIFS('Jan-Nov'!D152:D4807,'Jan-Nov'!E152:E4807,"sip",'Jan-Nov'!J152:J4807,'co. wise details'!O155)</f>
        <v>0</v>
      </c>
      <c r="U155" s="25">
        <f>SUMIFS('Jan-Nov'!D152:D4807,'Jan-Nov'!E152:E4807,"lumpsum",'Jan-Nov'!J152:J4807,'co. wise details'!O155,'Jan-Nov'!B153:B4808,"&gt;01-01-2023",'Jan-Nov'!B153:B4808,"&lt;01-04-2023")</f>
        <v>500000</v>
      </c>
      <c r="V155" s="25">
        <f>SUMIFS('Jan-Nov'!D152:D4807,'Jan-Nov'!E152:E4807,"SIP",'Jan-Nov'!J152:J4807,'co. wise details'!O155,'Jan-Nov'!B153:B4808,"&gt;01-01-2023",'Jan-Nov'!B153:B4808,"&lt;01-04-2023")</f>
        <v>0</v>
      </c>
      <c r="W155" s="25">
        <f>SUMIFS('Jan-Nov'!D152:D4807,'Jan-Nov'!E152:E4807,"lumpsum",'Jan-Nov'!J152:J4807,'co. wise details'!O155,'Jan-Nov'!B152:B4807,"&gt;31-03-2023",'Jan-Nov'!B152:B4807,"&lt;01-07-2023")</f>
        <v>0</v>
      </c>
      <c r="X155" s="25">
        <f>SUMIFS('Jan-Nov'!D151:D4807,'Jan-Nov'!E151:E4807,"SIP",'Jan-Nov'!J151:J4807,'co. wise details'!O155,'Jan-Nov'!B151:B4807,"&gt;31-03-2023",'Jan-Nov'!D151:D4807,"&lt;01-07-2023")</f>
        <v>0</v>
      </c>
      <c r="Y155" s="25">
        <f>SUMIFS('Jan-Nov'!D152:D4807,'Jan-Nov'!E152:E4807,"lumpsum",'Jan-Nov'!J152:J4807,'co. wise details'!O155,'Jan-Nov'!B153:B4808,"&gt;30-06-2023",'Jan-Nov'!B153:B4808,"&lt;30-10-2023")</f>
        <v>0</v>
      </c>
      <c r="Z155" s="25">
        <f>SUMIFS('Jan-Nov'!D153:D4808, 'Jan-Nov'!E153:E4808, "SIP", 'Jan-Nov'!J153:J4808, 'co. wise details'!O155, 'Jan-Nov'!B153:B4808, "&gt;30-06-2023", 'Jan-Nov'!B153:B4808, "&lt;01-10-2023")</f>
        <v>0</v>
      </c>
      <c r="AA155" s="25">
        <f>SUMIFS('Jan-Nov'!D152:D4807,'Jan-Nov'!E152:E4807,"lumpsum",'Jan-Nov'!J152:J4807,'co. wise details'!O155,'Jan-Nov'!B152:B4807,"&gt;30-09-2023",'Jan-Nov'!B152:B4807,"&lt;31-12-2023")</f>
        <v>0</v>
      </c>
      <c r="AB155" s="25">
        <f>SUMIFS('Jan-Nov'!D153:D4808, 'Jan-Nov'!E153:E4808, "SIP", 'Jan-Nov'!J153:J4808, 'co. wise details'!O155, 'Jan-Nov'!B153:B4808, "&gt;30-09-2023", 'Jan-Nov'!B153:B4808, "&lt;31-12-2023")</f>
        <v>0</v>
      </c>
    </row>
    <row r="156" spans="2:28" x14ac:dyDescent="0.3">
      <c r="B156" t="s">
        <v>416</v>
      </c>
      <c r="H156" t="str">
        <v>PARAG PARIKH TAXSAVER FUND</v>
      </c>
      <c r="O156" s="25" t="str">
        <v>Parag parikh taxsaver fund</v>
      </c>
      <c r="P156" s="25">
        <f t="shared" si="2"/>
        <v>6</v>
      </c>
      <c r="Q156" s="25">
        <f>COUNTIFS('Jan-Nov'!E:E,"SIP",'Jan-Nov'!J:J,'co. wise details'!O156)</f>
        <v>3</v>
      </c>
      <c r="R156" s="25">
        <f>COUNTIFS('Jan-Nov'!E:E,"lumpsum",'Jan-Nov'!J:J,'co. wise details'!O156)</f>
        <v>3</v>
      </c>
      <c r="S156" s="25">
        <f>SUMIFS('Jan-Nov'!D153:D4808,'Jan-Nov'!E153:E4808,"lumpsum",'Jan-Nov'!J153:J4808,'co. wise details'!O156)</f>
        <v>230000</v>
      </c>
      <c r="T156" s="25">
        <f>SUMIFS('Jan-Nov'!D153:D4808,'Jan-Nov'!E153:E4808,"sip",'Jan-Nov'!J153:J4808,'co. wise details'!O156)</f>
        <v>13000</v>
      </c>
      <c r="U156" s="25">
        <f>SUMIFS('Jan-Nov'!D153:D4808,'Jan-Nov'!E153:E4808,"lumpsum",'Jan-Nov'!J153:J4808,'co. wise details'!O156,'Jan-Nov'!B154:B4809,"&gt;01-01-2023",'Jan-Nov'!B154:B4809,"&lt;01-04-2023")</f>
        <v>150000</v>
      </c>
      <c r="V156" s="25">
        <f>SUMIFS('Jan-Nov'!D153:D4808,'Jan-Nov'!E153:E4808,"SIP",'Jan-Nov'!J153:J4808,'co. wise details'!O156,'Jan-Nov'!B154:B4809,"&gt;01-01-2023",'Jan-Nov'!B154:B4809,"&lt;01-04-2023")</f>
        <v>0</v>
      </c>
      <c r="W156" s="25">
        <f>SUMIFS('Jan-Nov'!D153:D4808,'Jan-Nov'!E153:E4808,"lumpsum",'Jan-Nov'!J153:J4808,'co. wise details'!O156,'Jan-Nov'!B153:B4808,"&gt;31-03-2023",'Jan-Nov'!B153:B4808,"&lt;01-07-2023")</f>
        <v>80000</v>
      </c>
      <c r="X156" s="25">
        <f>SUMIFS('Jan-Nov'!D152:D4808,'Jan-Nov'!E152:E4808,"SIP",'Jan-Nov'!J152:J4808,'co. wise details'!O156,'Jan-Nov'!B152:B4808,"&gt;31-03-2023",'Jan-Nov'!D152:D4808,"&lt;01-07-2023")</f>
        <v>13000</v>
      </c>
      <c r="Y156" s="25">
        <f>SUMIFS('Jan-Nov'!D153:D4808,'Jan-Nov'!E153:E4808,"lumpsum",'Jan-Nov'!J153:J4808,'co. wise details'!O156,'Jan-Nov'!B154:B4809,"&gt;30-06-2023",'Jan-Nov'!B154:B4809,"&lt;30-10-2023")</f>
        <v>0</v>
      </c>
      <c r="Z156" s="25">
        <f>SUMIFS('Jan-Nov'!D154:D4809, 'Jan-Nov'!E154:E4809, "SIP", 'Jan-Nov'!J154:J4809, 'co. wise details'!O156, 'Jan-Nov'!B154:B4809, "&gt;30-06-2023", 'Jan-Nov'!B154:B4809, "&lt;01-10-2023")</f>
        <v>5000</v>
      </c>
      <c r="AA156" s="25">
        <f>SUMIFS('Jan-Nov'!D153:D4808,'Jan-Nov'!E153:E4808,"lumpsum",'Jan-Nov'!J153:J4808,'co. wise details'!O156,'Jan-Nov'!B153:B4808,"&gt;30-09-2023",'Jan-Nov'!B153:B4808,"&lt;31-12-2023")</f>
        <v>0</v>
      </c>
      <c r="AB156" s="25">
        <f>SUMIFS('Jan-Nov'!D154:D4809, 'Jan-Nov'!E154:E4809, "SIP", 'Jan-Nov'!J154:J4809, 'co. wise details'!O156, 'Jan-Nov'!B154:B4809, "&gt;30-09-2023", 'Jan-Nov'!B154:B4809, "&lt;31-12-2023")</f>
        <v>0</v>
      </c>
    </row>
    <row r="157" spans="2:28" x14ac:dyDescent="0.3">
      <c r="B157" t="s">
        <v>1859</v>
      </c>
      <c r="H157" t="str">
        <v>BANK OF INDIA LIQUID FUND</v>
      </c>
      <c r="O157" s="25" t="str">
        <v>Bank of india liquid fund</v>
      </c>
      <c r="P157" s="25">
        <f t="shared" si="2"/>
        <v>2</v>
      </c>
      <c r="Q157" s="25">
        <f>COUNTIFS('Jan-Nov'!E:E,"SIP",'Jan-Nov'!J:J,'co. wise details'!O157)</f>
        <v>0</v>
      </c>
      <c r="R157" s="25">
        <f>COUNTIFS('Jan-Nov'!E:E,"lumpsum",'Jan-Nov'!J:J,'co. wise details'!O157)</f>
        <v>2</v>
      </c>
      <c r="S157" s="25">
        <f>SUMIFS('Jan-Nov'!D154:D4809,'Jan-Nov'!E154:E4809,"lumpsum",'Jan-Nov'!J154:J4809,'co. wise details'!O157)</f>
        <v>250000</v>
      </c>
      <c r="T157" s="25">
        <f>SUMIFS('Jan-Nov'!D154:D4809,'Jan-Nov'!E154:E4809,"sip",'Jan-Nov'!J154:J4809,'co. wise details'!O157)</f>
        <v>0</v>
      </c>
      <c r="U157" s="25">
        <f>SUMIFS('Jan-Nov'!D154:D4809,'Jan-Nov'!E154:E4809,"lumpsum",'Jan-Nov'!J154:J4809,'co. wise details'!O157,'Jan-Nov'!B155:B4810,"&gt;01-01-2023",'Jan-Nov'!B155:B4810,"&lt;01-04-2023")</f>
        <v>50000</v>
      </c>
      <c r="V157" s="25">
        <f>SUMIFS('Jan-Nov'!D154:D4809,'Jan-Nov'!E154:E4809,"SIP",'Jan-Nov'!J154:J4809,'co. wise details'!O157,'Jan-Nov'!B155:B4810,"&gt;01-01-2023",'Jan-Nov'!B155:B4810,"&lt;01-04-2023")</f>
        <v>0</v>
      </c>
      <c r="W157" s="25">
        <f>SUMIFS('Jan-Nov'!D154:D4809,'Jan-Nov'!E154:E4809,"lumpsum",'Jan-Nov'!J154:J4809,'co. wise details'!O157,'Jan-Nov'!B154:B4809,"&gt;31-03-2023",'Jan-Nov'!B154:B4809,"&lt;01-07-2023")</f>
        <v>200000</v>
      </c>
      <c r="X157" s="25">
        <f>SUMIFS('Jan-Nov'!D153:D4809,'Jan-Nov'!E153:E4809,"SIP",'Jan-Nov'!J153:J4809,'co. wise details'!O157,'Jan-Nov'!B153:B4809,"&gt;31-03-2023",'Jan-Nov'!D153:D4809,"&lt;01-07-2023")</f>
        <v>0</v>
      </c>
      <c r="Y157" s="25">
        <f>SUMIFS('Jan-Nov'!D154:D4809,'Jan-Nov'!E154:E4809,"lumpsum",'Jan-Nov'!J154:J4809,'co. wise details'!O157,'Jan-Nov'!B155:B4810,"&gt;30-06-2023",'Jan-Nov'!B155:B4810,"&lt;30-10-2023")</f>
        <v>0</v>
      </c>
      <c r="Z157" s="25">
        <f>SUMIFS('Jan-Nov'!D155:D4810, 'Jan-Nov'!E155:E4810, "SIP", 'Jan-Nov'!J155:J4810, 'co. wise details'!O157, 'Jan-Nov'!B155:B4810, "&gt;30-06-2023", 'Jan-Nov'!B155:B4810, "&lt;01-10-2023")</f>
        <v>0</v>
      </c>
      <c r="AA157" s="25">
        <f>SUMIFS('Jan-Nov'!D154:D4809,'Jan-Nov'!E154:E4809,"lumpsum",'Jan-Nov'!J154:J4809,'co. wise details'!O157,'Jan-Nov'!B154:B4809,"&gt;30-09-2023",'Jan-Nov'!B154:B4809,"&lt;31-12-2023")</f>
        <v>0</v>
      </c>
      <c r="AB157" s="25">
        <f>SUMIFS('Jan-Nov'!D155:D4810, 'Jan-Nov'!E155:E4810, "SIP", 'Jan-Nov'!J155:J4810, 'co. wise details'!O157, 'Jan-Nov'!B155:B4810, "&gt;30-09-2023", 'Jan-Nov'!B155:B4810, "&lt;31-12-2023")</f>
        <v>0</v>
      </c>
    </row>
    <row r="158" spans="2:28" x14ac:dyDescent="0.3">
      <c r="B158" t="s">
        <v>2270</v>
      </c>
      <c r="H158" t="str">
        <v>axis growth opp. fund</v>
      </c>
      <c r="O158" s="25" t="str">
        <v>Axis growth opp. fund</v>
      </c>
      <c r="P158" s="25">
        <f t="shared" si="2"/>
        <v>2</v>
      </c>
      <c r="Q158" s="25">
        <f>COUNTIFS('Jan-Nov'!E:E,"SIP",'Jan-Nov'!J:J,'co. wise details'!O158)</f>
        <v>1</v>
      </c>
      <c r="R158" s="25">
        <f>COUNTIFS('Jan-Nov'!E:E,"lumpsum",'Jan-Nov'!J:J,'co. wise details'!O158)</f>
        <v>1</v>
      </c>
      <c r="S158" s="25">
        <f>SUMIFS('Jan-Nov'!D155:D4810,'Jan-Nov'!E155:E4810,"lumpsum",'Jan-Nov'!J155:J4810,'co. wise details'!O158)</f>
        <v>50000</v>
      </c>
      <c r="T158" s="25">
        <f>SUMIFS('Jan-Nov'!D155:D4810,'Jan-Nov'!E155:E4810,"sip",'Jan-Nov'!J155:J4810,'co. wise details'!O158)</f>
        <v>1000</v>
      </c>
      <c r="U158" s="25">
        <f>SUMIFS('Jan-Nov'!D155:D4810,'Jan-Nov'!E155:E4810,"lumpsum",'Jan-Nov'!J155:J4810,'co. wise details'!O158,'Jan-Nov'!B156:B4811,"&gt;01-01-2023",'Jan-Nov'!B156:B4811,"&lt;01-04-2023")</f>
        <v>50000</v>
      </c>
      <c r="V158" s="25">
        <f>SUMIFS('Jan-Nov'!D155:D4810,'Jan-Nov'!E155:E4810,"SIP",'Jan-Nov'!J155:J4810,'co. wise details'!O158,'Jan-Nov'!B156:B4811,"&gt;01-01-2023",'Jan-Nov'!B156:B4811,"&lt;01-04-2023")</f>
        <v>0</v>
      </c>
      <c r="W158" s="25">
        <f>SUMIFS('Jan-Nov'!D155:D4810,'Jan-Nov'!E155:E4810,"lumpsum",'Jan-Nov'!J155:J4810,'co. wise details'!O158,'Jan-Nov'!B155:B4810,"&gt;31-03-2023",'Jan-Nov'!B155:B4810,"&lt;01-07-2023")</f>
        <v>0</v>
      </c>
      <c r="X158" s="25">
        <f>SUMIFS('Jan-Nov'!D154:D4810,'Jan-Nov'!E154:E4810,"SIP",'Jan-Nov'!J154:J4810,'co. wise details'!O158,'Jan-Nov'!B154:B4810,"&gt;31-03-2023",'Jan-Nov'!D154:D4810,"&lt;01-07-2023")</f>
        <v>1000</v>
      </c>
      <c r="Y158" s="25">
        <f>SUMIFS('Jan-Nov'!D155:D4810,'Jan-Nov'!E155:E4810,"lumpsum",'Jan-Nov'!J155:J4810,'co. wise details'!O158,'Jan-Nov'!B156:B4811,"&gt;30-06-2023",'Jan-Nov'!B156:B4811,"&lt;30-10-2023")</f>
        <v>0</v>
      </c>
      <c r="Z158" s="25">
        <f>SUMIFS('Jan-Nov'!D156:D4811, 'Jan-Nov'!E156:E4811, "SIP", 'Jan-Nov'!J156:J4811, 'co. wise details'!O158, 'Jan-Nov'!B156:B4811, "&gt;30-06-2023", 'Jan-Nov'!B156:B4811, "&lt;01-10-2023")</f>
        <v>1000</v>
      </c>
      <c r="AA158" s="25">
        <f>SUMIFS('Jan-Nov'!D155:D4810,'Jan-Nov'!E155:E4810,"lumpsum",'Jan-Nov'!J155:J4810,'co. wise details'!O158,'Jan-Nov'!B155:B4810,"&gt;30-09-2023",'Jan-Nov'!B155:B4810,"&lt;31-12-2023")</f>
        <v>0</v>
      </c>
      <c r="AB158" s="25">
        <f>SUMIFS('Jan-Nov'!D156:D4811, 'Jan-Nov'!E156:E4811, "SIP", 'Jan-Nov'!J156:J4811, 'co. wise details'!O158, 'Jan-Nov'!B156:B4811, "&gt;30-09-2023", 'Jan-Nov'!B156:B4811, "&lt;31-12-2023")</f>
        <v>0</v>
      </c>
    </row>
    <row r="159" spans="2:28" x14ac:dyDescent="0.3">
      <c r="B159" t="s">
        <v>847</v>
      </c>
      <c r="H159" t="str">
        <v>Canara Robeco Equity Tax Saver Fund.</v>
      </c>
      <c r="O159" s="25" t="str">
        <v>Canara robeco equity tax saver fund.</v>
      </c>
      <c r="P159" s="25">
        <f t="shared" si="2"/>
        <v>2</v>
      </c>
      <c r="Q159" s="25">
        <f>COUNTIFS('Jan-Nov'!E:E,"SIP",'Jan-Nov'!J:J,'co. wise details'!O159)</f>
        <v>0</v>
      </c>
      <c r="R159" s="25">
        <f>COUNTIFS('Jan-Nov'!E:E,"lumpsum",'Jan-Nov'!J:J,'co. wise details'!O159)</f>
        <v>2</v>
      </c>
      <c r="S159" s="25">
        <f>SUMIFS('Jan-Nov'!D156:D4811,'Jan-Nov'!E156:E4811,"lumpsum",'Jan-Nov'!J156:J4811,'co. wise details'!O159)</f>
        <v>43000</v>
      </c>
      <c r="T159" s="25">
        <f>SUMIFS('Jan-Nov'!D156:D4811,'Jan-Nov'!E156:E4811,"sip",'Jan-Nov'!J156:J4811,'co. wise details'!O159)</f>
        <v>0</v>
      </c>
      <c r="U159" s="25">
        <f>SUMIFS('Jan-Nov'!D156:D4811,'Jan-Nov'!E156:E4811,"lumpsum",'Jan-Nov'!J156:J4811,'co. wise details'!O159,'Jan-Nov'!B157:B4812,"&gt;01-01-2023",'Jan-Nov'!B157:B4812,"&lt;01-04-2023")</f>
        <v>20000</v>
      </c>
      <c r="V159" s="25">
        <f>SUMIFS('Jan-Nov'!D156:D4811,'Jan-Nov'!E156:E4811,"SIP",'Jan-Nov'!J156:J4811,'co. wise details'!O159,'Jan-Nov'!B157:B4812,"&gt;01-01-2023",'Jan-Nov'!B157:B4812,"&lt;01-04-2023")</f>
        <v>0</v>
      </c>
      <c r="W159" s="25">
        <f>SUMIFS('Jan-Nov'!D156:D4811,'Jan-Nov'!E156:E4811,"lumpsum",'Jan-Nov'!J156:J4811,'co. wise details'!O159,'Jan-Nov'!B156:B4811,"&gt;31-03-2023",'Jan-Nov'!B156:B4811,"&lt;01-07-2023")</f>
        <v>0</v>
      </c>
      <c r="X159" s="25">
        <f>SUMIFS('Jan-Nov'!D155:D4811,'Jan-Nov'!E155:E4811,"SIP",'Jan-Nov'!J155:J4811,'co. wise details'!O159,'Jan-Nov'!B155:B4811,"&gt;31-03-2023",'Jan-Nov'!D155:D4811,"&lt;01-07-2023")</f>
        <v>0</v>
      </c>
      <c r="Y159" s="25">
        <f>SUMIFS('Jan-Nov'!D156:D4811,'Jan-Nov'!E156:E4811,"lumpsum",'Jan-Nov'!J156:J4811,'co. wise details'!O159,'Jan-Nov'!B157:B4812,"&gt;30-06-2023",'Jan-Nov'!B157:B4812,"&lt;30-10-2023")</f>
        <v>23000</v>
      </c>
      <c r="Z159" s="25">
        <f>SUMIFS('Jan-Nov'!D157:D4812, 'Jan-Nov'!E157:E4812, "SIP", 'Jan-Nov'!J157:J4812, 'co. wise details'!O159, 'Jan-Nov'!B157:B4812, "&gt;30-06-2023", 'Jan-Nov'!B157:B4812, "&lt;01-10-2023")</f>
        <v>0</v>
      </c>
      <c r="AA159" s="25">
        <f>SUMIFS('Jan-Nov'!D156:D4811,'Jan-Nov'!E156:E4811,"lumpsum",'Jan-Nov'!J156:J4811,'co. wise details'!O159,'Jan-Nov'!B156:B4811,"&gt;30-09-2023",'Jan-Nov'!B156:B4811,"&lt;31-12-2023")</f>
        <v>23000</v>
      </c>
      <c r="AB159" s="25">
        <f>SUMIFS('Jan-Nov'!D157:D4812, 'Jan-Nov'!E157:E4812, "SIP", 'Jan-Nov'!J157:J4812, 'co. wise details'!O159, 'Jan-Nov'!B157:B4812, "&gt;30-09-2023", 'Jan-Nov'!B157:B4812, "&lt;31-12-2023")</f>
        <v>0</v>
      </c>
    </row>
    <row r="160" spans="2:28" x14ac:dyDescent="0.3">
      <c r="B160" t="s">
        <v>63</v>
      </c>
      <c r="H160" t="str">
        <v>Quant Liquid Plan</v>
      </c>
      <c r="O160" s="25" t="str">
        <v>Quant liquid plan</v>
      </c>
      <c r="P160" s="25">
        <f t="shared" si="2"/>
        <v>2</v>
      </c>
      <c r="Q160" s="25">
        <f>COUNTIFS('Jan-Nov'!E:E,"SIP",'Jan-Nov'!J:J,'co. wise details'!O160)</f>
        <v>0</v>
      </c>
      <c r="R160" s="25">
        <f>COUNTIFS('Jan-Nov'!E:E,"lumpsum",'Jan-Nov'!J:J,'co. wise details'!O160)</f>
        <v>2</v>
      </c>
      <c r="S160" s="25">
        <f>SUMIFS('Jan-Nov'!D157:D4812,'Jan-Nov'!E157:E4812,"lumpsum",'Jan-Nov'!J157:J4812,'co. wise details'!O160)</f>
        <v>250000</v>
      </c>
      <c r="T160" s="25">
        <f>SUMIFS('Jan-Nov'!D157:D4812,'Jan-Nov'!E157:E4812,"sip",'Jan-Nov'!J157:J4812,'co. wise details'!O160)</f>
        <v>0</v>
      </c>
      <c r="U160" s="25">
        <f>SUMIFS('Jan-Nov'!D157:D4812,'Jan-Nov'!E157:E4812,"lumpsum",'Jan-Nov'!J157:J4812,'co. wise details'!O160,'Jan-Nov'!B158:B4813,"&gt;01-01-2023",'Jan-Nov'!B158:B4813,"&lt;01-04-2023")</f>
        <v>50000</v>
      </c>
      <c r="V160" s="25">
        <f>SUMIFS('Jan-Nov'!D157:D4812,'Jan-Nov'!E157:E4812,"SIP",'Jan-Nov'!J157:J4812,'co. wise details'!O160,'Jan-Nov'!B158:B4813,"&gt;01-01-2023",'Jan-Nov'!B158:B4813,"&lt;01-04-2023")</f>
        <v>0</v>
      </c>
      <c r="W160" s="25">
        <f>SUMIFS('Jan-Nov'!D157:D4812,'Jan-Nov'!E157:E4812,"lumpsum",'Jan-Nov'!J157:J4812,'co. wise details'!O160,'Jan-Nov'!B157:B4812,"&gt;31-03-2023",'Jan-Nov'!B157:B4812,"&lt;01-07-2023")</f>
        <v>200000</v>
      </c>
      <c r="X160" s="25">
        <f>SUMIFS('Jan-Nov'!D156:D4812,'Jan-Nov'!E156:E4812,"SIP",'Jan-Nov'!J156:J4812,'co. wise details'!O160,'Jan-Nov'!B156:B4812,"&gt;31-03-2023",'Jan-Nov'!D156:D4812,"&lt;01-07-2023")</f>
        <v>0</v>
      </c>
      <c r="Y160" s="25">
        <f>SUMIFS('Jan-Nov'!D157:D4812,'Jan-Nov'!E157:E4812,"lumpsum",'Jan-Nov'!J157:J4812,'co. wise details'!O160,'Jan-Nov'!B158:B4813,"&gt;30-06-2023",'Jan-Nov'!B158:B4813,"&lt;30-10-2023")</f>
        <v>0</v>
      </c>
      <c r="Z160" s="25">
        <f>SUMIFS('Jan-Nov'!D158:D4813, 'Jan-Nov'!E158:E4813, "SIP", 'Jan-Nov'!J158:J4813, 'co. wise details'!O160, 'Jan-Nov'!B158:B4813, "&gt;30-06-2023", 'Jan-Nov'!B158:B4813, "&lt;01-10-2023")</f>
        <v>0</v>
      </c>
      <c r="AA160" s="25">
        <f>SUMIFS('Jan-Nov'!D157:D4812,'Jan-Nov'!E157:E4812,"lumpsum",'Jan-Nov'!J157:J4812,'co. wise details'!O160,'Jan-Nov'!B157:B4812,"&gt;30-09-2023",'Jan-Nov'!B157:B4812,"&lt;31-12-2023")</f>
        <v>0</v>
      </c>
      <c r="AB160" s="25">
        <f>SUMIFS('Jan-Nov'!D158:D4813, 'Jan-Nov'!E158:E4813, "SIP", 'Jan-Nov'!J158:J4813, 'co. wise details'!O160, 'Jan-Nov'!B158:B4813, "&gt;30-09-2023", 'Jan-Nov'!B158:B4813, "&lt;31-12-2023")</f>
        <v>0</v>
      </c>
    </row>
    <row r="161" spans="2:28" x14ac:dyDescent="0.3">
      <c r="B161" t="s">
        <v>84</v>
      </c>
      <c r="H161" t="str">
        <v>Mirae Asset Cash Management Fund</v>
      </c>
      <c r="O161" s="25" t="str">
        <v>Mirae asset cash management fund</v>
      </c>
      <c r="P161" s="25">
        <f t="shared" si="2"/>
        <v>4</v>
      </c>
      <c r="Q161" s="25">
        <f>COUNTIFS('Jan-Nov'!E:E,"SIP",'Jan-Nov'!J:J,'co. wise details'!O161)</f>
        <v>1</v>
      </c>
      <c r="R161" s="25">
        <f>COUNTIFS('Jan-Nov'!E:E,"lumpsum",'Jan-Nov'!J:J,'co. wise details'!O161)</f>
        <v>3</v>
      </c>
      <c r="S161" s="25">
        <f>SUMIFS('Jan-Nov'!D158:D4813,'Jan-Nov'!E158:E4813,"lumpsum",'Jan-Nov'!J158:J4813,'co. wise details'!O161)</f>
        <v>70000</v>
      </c>
      <c r="T161" s="25">
        <f>SUMIFS('Jan-Nov'!D158:D4813,'Jan-Nov'!E158:E4813,"sip",'Jan-Nov'!J158:J4813,'co. wise details'!O161)</f>
        <v>2000</v>
      </c>
      <c r="U161" s="25">
        <f>SUMIFS('Jan-Nov'!D158:D4813,'Jan-Nov'!E158:E4813,"lumpsum",'Jan-Nov'!J158:J4813,'co. wise details'!O161,'Jan-Nov'!B159:B4814,"&gt;01-01-2023",'Jan-Nov'!B159:B4814,"&lt;01-04-2023")</f>
        <v>50000</v>
      </c>
      <c r="V161" s="25">
        <f>SUMIFS('Jan-Nov'!D158:D4813,'Jan-Nov'!E158:E4813,"SIP",'Jan-Nov'!J158:J4813,'co. wise details'!O161,'Jan-Nov'!B159:B4814,"&gt;01-01-2023",'Jan-Nov'!B159:B4814,"&lt;01-04-2023")</f>
        <v>0</v>
      </c>
      <c r="W161" s="25">
        <f>SUMIFS('Jan-Nov'!D158:D4813,'Jan-Nov'!E158:E4813,"lumpsum",'Jan-Nov'!J158:J4813,'co. wise details'!O161,'Jan-Nov'!B158:B4813,"&gt;31-03-2023",'Jan-Nov'!B158:B4813,"&lt;01-07-2023")</f>
        <v>10000</v>
      </c>
      <c r="X161" s="25">
        <f>SUMIFS('Jan-Nov'!D157:D4813,'Jan-Nov'!E157:E4813,"SIP",'Jan-Nov'!J157:J4813,'co. wise details'!O161,'Jan-Nov'!B157:B4813,"&gt;31-03-2023",'Jan-Nov'!D157:D4813,"&lt;01-07-2023")</f>
        <v>2000</v>
      </c>
      <c r="Y161" s="25">
        <f>SUMIFS('Jan-Nov'!D158:D4813,'Jan-Nov'!E158:E4813,"lumpsum",'Jan-Nov'!J158:J4813,'co. wise details'!O161,'Jan-Nov'!B159:B4814,"&gt;30-06-2023",'Jan-Nov'!B159:B4814,"&lt;30-10-2023")</f>
        <v>0</v>
      </c>
      <c r="Z161" s="25">
        <f>SUMIFS('Jan-Nov'!D159:D4814, 'Jan-Nov'!E159:E4814, "SIP", 'Jan-Nov'!J159:J4814, 'co. wise details'!O161, 'Jan-Nov'!B159:B4814, "&gt;30-06-2023", 'Jan-Nov'!B159:B4814, "&lt;01-10-2023")</f>
        <v>0</v>
      </c>
      <c r="AA161" s="25">
        <f>SUMIFS('Jan-Nov'!D158:D4813,'Jan-Nov'!E158:E4813,"lumpsum",'Jan-Nov'!J158:J4813,'co. wise details'!O161,'Jan-Nov'!B158:B4813,"&gt;30-09-2023",'Jan-Nov'!B158:B4813,"&lt;31-12-2023")</f>
        <v>10000</v>
      </c>
      <c r="AB161" s="25">
        <f>SUMIFS('Jan-Nov'!D159:D4814, 'Jan-Nov'!E159:E4814, "SIP", 'Jan-Nov'!J159:J4814, 'co. wise details'!O161, 'Jan-Nov'!B159:B4814, "&gt;30-09-2023", 'Jan-Nov'!B159:B4814, "&lt;31-12-2023")</f>
        <v>0</v>
      </c>
    </row>
    <row r="162" spans="2:28" x14ac:dyDescent="0.3">
      <c r="B162" t="s">
        <v>84</v>
      </c>
      <c r="H162" t="str">
        <v>Bank of India Tax advantage fund</v>
      </c>
      <c r="O162" s="25" t="str">
        <v>Bank of india tax advantage fund</v>
      </c>
      <c r="P162" s="25">
        <f t="shared" si="2"/>
        <v>5</v>
      </c>
      <c r="Q162" s="25">
        <f>COUNTIFS('Jan-Nov'!E:E,"SIP",'Jan-Nov'!J:J,'co. wise details'!O162)</f>
        <v>3</v>
      </c>
      <c r="R162" s="25">
        <f>COUNTIFS('Jan-Nov'!E:E,"lumpsum",'Jan-Nov'!J:J,'co. wise details'!O162)</f>
        <v>2</v>
      </c>
      <c r="S162" s="25">
        <f>SUMIFS('Jan-Nov'!D159:D4814,'Jan-Nov'!E159:E4814,"lumpsum",'Jan-Nov'!J159:J4814,'co. wise details'!O162)</f>
        <v>25000</v>
      </c>
      <c r="T162" s="25">
        <f>SUMIFS('Jan-Nov'!D159:D4814,'Jan-Nov'!E159:E4814,"sip",'Jan-Nov'!J159:J4814,'co. wise details'!O162)</f>
        <v>6000</v>
      </c>
      <c r="U162" s="25">
        <f>SUMIFS('Jan-Nov'!D159:D4814,'Jan-Nov'!E159:E4814,"lumpsum",'Jan-Nov'!J159:J4814,'co. wise details'!O162,'Jan-Nov'!B160:B4815,"&gt;01-01-2023",'Jan-Nov'!B160:B4815,"&lt;01-04-2023")</f>
        <v>25000</v>
      </c>
      <c r="V162" s="25">
        <f>SUMIFS('Jan-Nov'!D159:D4814,'Jan-Nov'!E159:E4814,"SIP",'Jan-Nov'!J159:J4814,'co. wise details'!O162,'Jan-Nov'!B160:B4815,"&gt;01-01-2023",'Jan-Nov'!B160:B4815,"&lt;01-04-2023")</f>
        <v>0</v>
      </c>
      <c r="W162" s="25">
        <f>SUMIFS('Jan-Nov'!D159:D4814,'Jan-Nov'!E159:E4814,"lumpsum",'Jan-Nov'!J159:J4814,'co. wise details'!O162,'Jan-Nov'!B159:B4814,"&gt;31-03-2023",'Jan-Nov'!B159:B4814,"&lt;01-07-2023")</f>
        <v>0</v>
      </c>
      <c r="X162" s="25">
        <f>SUMIFS('Jan-Nov'!D158:D4814,'Jan-Nov'!E158:E4814,"SIP",'Jan-Nov'!J158:J4814,'co. wise details'!O162,'Jan-Nov'!B158:B4814,"&gt;31-03-2023",'Jan-Nov'!D158:D4814,"&lt;01-07-2023")</f>
        <v>6000</v>
      </c>
      <c r="Y162" s="25">
        <f>SUMIFS('Jan-Nov'!D159:D4814,'Jan-Nov'!E159:E4814,"lumpsum",'Jan-Nov'!J159:J4814,'co. wise details'!O162,'Jan-Nov'!B160:B4815,"&gt;30-06-2023",'Jan-Nov'!B160:B4815,"&lt;30-10-2023")</f>
        <v>0</v>
      </c>
      <c r="Z162" s="25">
        <f>SUMIFS('Jan-Nov'!D160:D4815, 'Jan-Nov'!E160:E4815, "SIP", 'Jan-Nov'!J160:J4815, 'co. wise details'!O162, 'Jan-Nov'!B160:B4815, "&gt;30-06-2023", 'Jan-Nov'!B160:B4815, "&lt;01-10-2023")</f>
        <v>2000</v>
      </c>
      <c r="AA162" s="25">
        <f>SUMIFS('Jan-Nov'!D159:D4814,'Jan-Nov'!E159:E4814,"lumpsum",'Jan-Nov'!J159:J4814,'co. wise details'!O162,'Jan-Nov'!B159:B4814,"&gt;30-09-2023",'Jan-Nov'!B159:B4814,"&lt;31-12-2023")</f>
        <v>0</v>
      </c>
      <c r="AB162" s="25">
        <f>SUMIFS('Jan-Nov'!D160:D4815, 'Jan-Nov'!E160:E4815, "SIP", 'Jan-Nov'!J160:J4815, 'co. wise details'!O162, 'Jan-Nov'!B160:B4815, "&gt;30-09-2023", 'Jan-Nov'!B160:B4815, "&lt;31-12-2023")</f>
        <v>2000</v>
      </c>
    </row>
    <row r="163" spans="2:28" x14ac:dyDescent="0.3">
      <c r="B163" t="s">
        <v>2156</v>
      </c>
      <c r="H163" t="str">
        <v>kotak saving funs</v>
      </c>
      <c r="O163" s="25" t="str">
        <v>Kotak saving funs</v>
      </c>
      <c r="P163" s="25">
        <f t="shared" si="2"/>
        <v>1</v>
      </c>
      <c r="Q163" s="25">
        <f>COUNTIFS('Jan-Nov'!E:E,"SIP",'Jan-Nov'!J:J,'co. wise details'!O163)</f>
        <v>0</v>
      </c>
      <c r="R163" s="25">
        <f>COUNTIFS('Jan-Nov'!E:E,"lumpsum",'Jan-Nov'!J:J,'co. wise details'!O163)</f>
        <v>1</v>
      </c>
      <c r="S163" s="25">
        <f>SUMIFS('Jan-Nov'!D160:D4815,'Jan-Nov'!E160:E4815,"lumpsum",'Jan-Nov'!J160:J4815,'co. wise details'!O163)</f>
        <v>50000</v>
      </c>
      <c r="T163" s="25">
        <f>SUMIFS('Jan-Nov'!D160:D4815,'Jan-Nov'!E160:E4815,"sip",'Jan-Nov'!J160:J4815,'co. wise details'!O163)</f>
        <v>0</v>
      </c>
      <c r="U163" s="25">
        <f>SUMIFS('Jan-Nov'!D160:D4815,'Jan-Nov'!E160:E4815,"lumpsum",'Jan-Nov'!J160:J4815,'co. wise details'!O163,'Jan-Nov'!B161:B4816,"&gt;01-01-2023",'Jan-Nov'!B161:B4816,"&lt;01-04-2023")</f>
        <v>50000</v>
      </c>
      <c r="V163" s="25">
        <f>SUMIFS('Jan-Nov'!D160:D4815,'Jan-Nov'!E160:E4815,"SIP",'Jan-Nov'!J160:J4815,'co. wise details'!O163,'Jan-Nov'!B161:B4816,"&gt;01-01-2023",'Jan-Nov'!B161:B4816,"&lt;01-04-2023")</f>
        <v>0</v>
      </c>
      <c r="W163" s="25">
        <f>SUMIFS('Jan-Nov'!D160:D4815,'Jan-Nov'!E160:E4815,"lumpsum",'Jan-Nov'!J160:J4815,'co. wise details'!O163,'Jan-Nov'!B160:B4815,"&gt;31-03-2023",'Jan-Nov'!B160:B4815,"&lt;01-07-2023")</f>
        <v>0</v>
      </c>
      <c r="X163" s="25">
        <f>SUMIFS('Jan-Nov'!D159:D4815,'Jan-Nov'!E159:E4815,"SIP",'Jan-Nov'!J159:J4815,'co. wise details'!O163,'Jan-Nov'!B159:B4815,"&gt;31-03-2023",'Jan-Nov'!D159:D4815,"&lt;01-07-2023")</f>
        <v>0</v>
      </c>
      <c r="Y163" s="25">
        <f>SUMIFS('Jan-Nov'!D160:D4815,'Jan-Nov'!E160:E4815,"lumpsum",'Jan-Nov'!J160:J4815,'co. wise details'!O163,'Jan-Nov'!B161:B4816,"&gt;30-06-2023",'Jan-Nov'!B161:B4816,"&lt;30-10-2023")</f>
        <v>0</v>
      </c>
      <c r="Z163" s="25">
        <f>SUMIFS('Jan-Nov'!D161:D4816, 'Jan-Nov'!E161:E4816, "SIP", 'Jan-Nov'!J161:J4816, 'co. wise details'!O163, 'Jan-Nov'!B161:B4816, "&gt;30-06-2023", 'Jan-Nov'!B161:B4816, "&lt;01-10-2023")</f>
        <v>0</v>
      </c>
      <c r="AA163" s="25">
        <f>SUMIFS('Jan-Nov'!D160:D4815,'Jan-Nov'!E160:E4815,"lumpsum",'Jan-Nov'!J160:J4815,'co. wise details'!O163,'Jan-Nov'!B160:B4815,"&gt;30-09-2023",'Jan-Nov'!B160:B4815,"&lt;31-12-2023")</f>
        <v>0</v>
      </c>
      <c r="AB163" s="25">
        <f>SUMIFS('Jan-Nov'!D161:D4816, 'Jan-Nov'!E161:E4816, "SIP", 'Jan-Nov'!J161:J4816, 'co. wise details'!O163, 'Jan-Nov'!B161:B4816, "&gt;30-09-2023", 'Jan-Nov'!B161:B4816, "&lt;31-12-2023")</f>
        <v>0</v>
      </c>
    </row>
    <row r="164" spans="2:28" x14ac:dyDescent="0.3">
      <c r="B164" t="s">
        <v>2156</v>
      </c>
      <c r="H164" t="str">
        <v>HDFC MULTI-CAP FUND</v>
      </c>
      <c r="O164" s="25" t="str">
        <v>Hdfc multi-cap fund</v>
      </c>
      <c r="P164" s="25">
        <f t="shared" si="2"/>
        <v>55</v>
      </c>
      <c r="Q164" s="25">
        <f>COUNTIFS('Jan-Nov'!E:E,"SIP",'Jan-Nov'!J:J,'co. wise details'!O164)</f>
        <v>53</v>
      </c>
      <c r="R164" s="25">
        <f>COUNTIFS('Jan-Nov'!E:E,"lumpsum",'Jan-Nov'!J:J,'co. wise details'!O164)</f>
        <v>2</v>
      </c>
      <c r="S164" s="25">
        <f>SUMIFS('Jan-Nov'!D161:D4816,'Jan-Nov'!E161:E4816,"lumpsum",'Jan-Nov'!J161:J4816,'co. wise details'!O164)</f>
        <v>85000</v>
      </c>
      <c r="T164" s="25">
        <f>SUMIFS('Jan-Nov'!D161:D4816,'Jan-Nov'!E161:E4816,"sip",'Jan-Nov'!J161:J4816,'co. wise details'!O164)</f>
        <v>213000</v>
      </c>
      <c r="U164" s="25">
        <f>SUMIFS('Jan-Nov'!D161:D4816,'Jan-Nov'!E161:E4816,"lumpsum",'Jan-Nov'!J161:J4816,'co. wise details'!O164,'Jan-Nov'!B162:B4817,"&gt;01-01-2023",'Jan-Nov'!B162:B4817,"&lt;01-04-2023")</f>
        <v>0</v>
      </c>
      <c r="V164" s="25">
        <f>SUMIFS('Jan-Nov'!D161:D4816,'Jan-Nov'!E161:E4816,"SIP",'Jan-Nov'!J161:J4816,'co. wise details'!O164,'Jan-Nov'!B162:B4817,"&gt;01-01-2023",'Jan-Nov'!B162:B4817,"&lt;01-04-2023")</f>
        <v>21500</v>
      </c>
      <c r="W164" s="25">
        <f>SUMIFS('Jan-Nov'!D161:D4816,'Jan-Nov'!E161:E4816,"lumpsum",'Jan-Nov'!J161:J4816,'co. wise details'!O164,'Jan-Nov'!B161:B4816,"&gt;31-03-2023",'Jan-Nov'!B161:B4816,"&lt;01-07-2023")</f>
        <v>45000</v>
      </c>
      <c r="X164" s="25">
        <f>SUMIFS('Jan-Nov'!D160:D4816,'Jan-Nov'!E160:E4816,"SIP",'Jan-Nov'!J160:J4816,'co. wise details'!O164,'Jan-Nov'!B160:B4816,"&gt;31-03-2023",'Jan-Nov'!D160:D4816,"&lt;01-07-2023")</f>
        <v>191500</v>
      </c>
      <c r="Y164" s="25">
        <f>SUMIFS('Jan-Nov'!D161:D4816,'Jan-Nov'!E161:E4816,"lumpsum",'Jan-Nov'!J161:J4816,'co. wise details'!O164,'Jan-Nov'!B162:B4817,"&gt;30-06-2023",'Jan-Nov'!B162:B4817,"&lt;30-10-2023")</f>
        <v>40000</v>
      </c>
      <c r="Z164" s="25">
        <f>SUMIFS('Jan-Nov'!D162:D4817, 'Jan-Nov'!E162:E4817, "SIP", 'Jan-Nov'!J162:J4817, 'co. wise details'!O164, 'Jan-Nov'!B162:B4817, "&gt;30-06-2023", 'Jan-Nov'!B162:B4817, "&lt;01-10-2023")</f>
        <v>14000</v>
      </c>
      <c r="AA164" s="25">
        <f>SUMIFS('Jan-Nov'!D161:D4816,'Jan-Nov'!E161:E4816,"lumpsum",'Jan-Nov'!J161:J4816,'co. wise details'!O164,'Jan-Nov'!B161:B4816,"&gt;30-09-2023",'Jan-Nov'!B161:B4816,"&lt;31-12-2023")</f>
        <v>0</v>
      </c>
      <c r="AB164" s="25">
        <f>SUMIFS('Jan-Nov'!D162:D4817, 'Jan-Nov'!E162:E4817, "SIP", 'Jan-Nov'!J162:J4817, 'co. wise details'!O164, 'Jan-Nov'!B162:B4817, "&gt;30-09-2023", 'Jan-Nov'!B162:B4817, "&lt;31-12-2023")</f>
        <v>39000</v>
      </c>
    </row>
    <row r="165" spans="2:28" x14ac:dyDescent="0.3">
      <c r="B165" t="s">
        <v>270</v>
      </c>
      <c r="H165" t="str">
        <v>Canara Robeco Equity Tax Saver Fund</v>
      </c>
      <c r="O165" s="25" t="str">
        <v>Canara robeco equity tax saver fund</v>
      </c>
      <c r="P165" s="25">
        <f t="shared" si="2"/>
        <v>3</v>
      </c>
      <c r="Q165" s="25">
        <f>COUNTIFS('Jan-Nov'!E:E,"SIP",'Jan-Nov'!J:J,'co. wise details'!O165)</f>
        <v>1</v>
      </c>
      <c r="R165" s="25">
        <f>COUNTIFS('Jan-Nov'!E:E,"lumpsum",'Jan-Nov'!J:J,'co. wise details'!O165)</f>
        <v>2</v>
      </c>
      <c r="S165" s="25">
        <f>SUMIFS('Jan-Nov'!D162:D4817,'Jan-Nov'!E162:E4817,"lumpsum",'Jan-Nov'!J162:J4817,'co. wise details'!O165)</f>
        <v>65000</v>
      </c>
      <c r="T165" s="25">
        <f>SUMIFS('Jan-Nov'!D162:D4817,'Jan-Nov'!E162:E4817,"sip",'Jan-Nov'!J162:J4817,'co. wise details'!O165)</f>
        <v>2000</v>
      </c>
      <c r="U165" s="25">
        <f>SUMIFS('Jan-Nov'!D162:D4817,'Jan-Nov'!E162:E4817,"lumpsum",'Jan-Nov'!J162:J4817,'co. wise details'!O165,'Jan-Nov'!B163:B4818,"&gt;01-01-2023",'Jan-Nov'!B163:B4818,"&lt;01-04-2023")</f>
        <v>15000</v>
      </c>
      <c r="V165" s="25">
        <f>SUMIFS('Jan-Nov'!D162:D4817,'Jan-Nov'!E162:E4817,"SIP",'Jan-Nov'!J162:J4817,'co. wise details'!O165,'Jan-Nov'!B163:B4818,"&gt;01-01-2023",'Jan-Nov'!B163:B4818,"&lt;01-04-2023")</f>
        <v>2000</v>
      </c>
      <c r="W165" s="25">
        <f>SUMIFS('Jan-Nov'!D162:D4817,'Jan-Nov'!E162:E4817,"lumpsum",'Jan-Nov'!J162:J4817,'co. wise details'!O165,'Jan-Nov'!B162:B4817,"&gt;31-03-2023",'Jan-Nov'!B162:B4817,"&lt;01-07-2023")</f>
        <v>0</v>
      </c>
      <c r="X165" s="25">
        <f>SUMIFS('Jan-Nov'!D161:D4817,'Jan-Nov'!E161:E4817,"SIP",'Jan-Nov'!J161:J4817,'co. wise details'!O165,'Jan-Nov'!B161:B4817,"&gt;31-03-2023",'Jan-Nov'!D161:D4817,"&lt;01-07-2023")</f>
        <v>0</v>
      </c>
      <c r="Y165" s="25">
        <f>SUMIFS('Jan-Nov'!D162:D4817,'Jan-Nov'!E162:E4817,"lumpsum",'Jan-Nov'!J162:J4817,'co. wise details'!O165,'Jan-Nov'!B163:B4818,"&gt;30-06-2023",'Jan-Nov'!B163:B4818,"&lt;30-10-2023")</f>
        <v>0</v>
      </c>
      <c r="Z165" s="25">
        <f>SUMIFS('Jan-Nov'!D163:D4818, 'Jan-Nov'!E163:E4818, "SIP", 'Jan-Nov'!J163:J4818, 'co. wise details'!O165, 'Jan-Nov'!B163:B4818, "&gt;30-06-2023", 'Jan-Nov'!B163:B4818, "&lt;01-10-2023")</f>
        <v>0</v>
      </c>
      <c r="AA165" s="25">
        <f>SUMIFS('Jan-Nov'!D162:D4817,'Jan-Nov'!E162:E4817,"lumpsum",'Jan-Nov'!J162:J4817,'co. wise details'!O165,'Jan-Nov'!B162:B4817,"&gt;30-09-2023",'Jan-Nov'!B162:B4817,"&lt;31-12-2023")</f>
        <v>50000</v>
      </c>
      <c r="AB165" s="25">
        <f>SUMIFS('Jan-Nov'!D163:D4818, 'Jan-Nov'!E163:E4818, "SIP", 'Jan-Nov'!J163:J4818, 'co. wise details'!O165, 'Jan-Nov'!B163:B4818, "&gt;30-09-2023", 'Jan-Nov'!B163:B4818, "&lt;31-12-2023")</f>
        <v>0</v>
      </c>
    </row>
    <row r="166" spans="2:28" x14ac:dyDescent="0.3">
      <c r="B166" t="s">
        <v>1993</v>
      </c>
      <c r="H166" t="str">
        <v>hdfc focused 30</v>
      </c>
      <c r="O166" s="25" t="str">
        <v>Hdfc focused 30</v>
      </c>
      <c r="P166" s="25">
        <f t="shared" si="2"/>
        <v>1</v>
      </c>
      <c r="Q166" s="25">
        <f>COUNTIFS('Jan-Nov'!E:E,"SIP",'Jan-Nov'!J:J,'co. wise details'!O166)</f>
        <v>1</v>
      </c>
      <c r="R166" s="25">
        <f>COUNTIFS('Jan-Nov'!E:E,"lumpsum",'Jan-Nov'!J:J,'co. wise details'!O166)</f>
        <v>0</v>
      </c>
      <c r="S166" s="25">
        <f>SUMIFS('Jan-Nov'!D163:D4818,'Jan-Nov'!E163:E4818,"lumpsum",'Jan-Nov'!J163:J4818,'co. wise details'!O166)</f>
        <v>0</v>
      </c>
      <c r="T166" s="25">
        <f>SUMIFS('Jan-Nov'!D163:D4818,'Jan-Nov'!E163:E4818,"sip",'Jan-Nov'!J163:J4818,'co. wise details'!O166)</f>
        <v>5000</v>
      </c>
      <c r="U166" s="25">
        <f>SUMIFS('Jan-Nov'!D163:D4818,'Jan-Nov'!E163:E4818,"lumpsum",'Jan-Nov'!J163:J4818,'co. wise details'!O166,'Jan-Nov'!B164:B4819,"&gt;01-01-2023",'Jan-Nov'!B164:B4819,"&lt;01-04-2023")</f>
        <v>0</v>
      </c>
      <c r="V166" s="25">
        <f>SUMIFS('Jan-Nov'!D163:D4818,'Jan-Nov'!E163:E4818,"SIP",'Jan-Nov'!J163:J4818,'co. wise details'!O166,'Jan-Nov'!B164:B4819,"&gt;01-01-2023",'Jan-Nov'!B164:B4819,"&lt;01-04-2023")</f>
        <v>5000</v>
      </c>
      <c r="W166" s="25">
        <f>SUMIFS('Jan-Nov'!D163:D4818,'Jan-Nov'!E163:E4818,"lumpsum",'Jan-Nov'!J163:J4818,'co. wise details'!O166,'Jan-Nov'!B163:B4818,"&gt;31-03-2023",'Jan-Nov'!B163:B4818,"&lt;01-07-2023")</f>
        <v>0</v>
      </c>
      <c r="X166" s="25">
        <f>SUMIFS('Jan-Nov'!D162:D4818,'Jan-Nov'!E162:E4818,"SIP",'Jan-Nov'!J162:J4818,'co. wise details'!O166,'Jan-Nov'!B162:B4818,"&gt;31-03-2023",'Jan-Nov'!D162:D4818,"&lt;01-07-2023")</f>
        <v>0</v>
      </c>
      <c r="Y166" s="25">
        <f>SUMIFS('Jan-Nov'!D163:D4818,'Jan-Nov'!E163:E4818,"lumpsum",'Jan-Nov'!J163:J4818,'co. wise details'!O166,'Jan-Nov'!B164:B4819,"&gt;30-06-2023",'Jan-Nov'!B164:B4819,"&lt;30-10-2023")</f>
        <v>0</v>
      </c>
      <c r="Z166" s="25">
        <f>SUMIFS('Jan-Nov'!D164:D4819, 'Jan-Nov'!E164:E4819, "SIP", 'Jan-Nov'!J164:J4819, 'co. wise details'!O166, 'Jan-Nov'!B164:B4819, "&gt;30-06-2023", 'Jan-Nov'!B164:B4819, "&lt;01-10-2023")</f>
        <v>0</v>
      </c>
      <c r="AA166" s="25">
        <f>SUMIFS('Jan-Nov'!D163:D4818,'Jan-Nov'!E163:E4818,"lumpsum",'Jan-Nov'!J163:J4818,'co. wise details'!O166,'Jan-Nov'!B163:B4818,"&gt;30-09-2023",'Jan-Nov'!B163:B4818,"&lt;31-12-2023")</f>
        <v>0</v>
      </c>
      <c r="AB166" s="25">
        <f>SUMIFS('Jan-Nov'!D164:D4819, 'Jan-Nov'!E164:E4819, "SIP", 'Jan-Nov'!J164:J4819, 'co. wise details'!O166, 'Jan-Nov'!B164:B4819, "&gt;30-09-2023", 'Jan-Nov'!B164:B4819, "&lt;31-12-2023")</f>
        <v>0</v>
      </c>
    </row>
    <row r="167" spans="2:28" x14ac:dyDescent="0.3">
      <c r="B167" t="s">
        <v>303</v>
      </c>
      <c r="H167" t="str">
        <v>KOTAK EQUITY OPPORTUNITIES FUND - GROWTH</v>
      </c>
      <c r="O167" s="25" t="str">
        <v>Kotak equity opportunities fund - growth</v>
      </c>
      <c r="P167" s="25">
        <f t="shared" si="2"/>
        <v>1</v>
      </c>
      <c r="Q167" s="25">
        <f>COUNTIFS('Jan-Nov'!E:E,"SIP",'Jan-Nov'!J:J,'co. wise details'!O167)</f>
        <v>1</v>
      </c>
      <c r="R167" s="25">
        <f>COUNTIFS('Jan-Nov'!E:E,"lumpsum",'Jan-Nov'!J:J,'co. wise details'!O167)</f>
        <v>0</v>
      </c>
      <c r="S167" s="25">
        <f>SUMIFS('Jan-Nov'!D164:D4819,'Jan-Nov'!E164:E4819,"lumpsum",'Jan-Nov'!J164:J4819,'co. wise details'!O167)</f>
        <v>0</v>
      </c>
      <c r="T167" s="25">
        <f>SUMIFS('Jan-Nov'!D164:D4819,'Jan-Nov'!E164:E4819,"sip",'Jan-Nov'!J164:J4819,'co. wise details'!O167)</f>
        <v>5000</v>
      </c>
      <c r="U167" s="25">
        <f>SUMIFS('Jan-Nov'!D164:D4819,'Jan-Nov'!E164:E4819,"lumpsum",'Jan-Nov'!J164:J4819,'co. wise details'!O167,'Jan-Nov'!B165:B4820,"&gt;01-01-2023",'Jan-Nov'!B165:B4820,"&lt;01-04-2023")</f>
        <v>0</v>
      </c>
      <c r="V167" s="25">
        <f>SUMIFS('Jan-Nov'!D164:D4819,'Jan-Nov'!E164:E4819,"SIP",'Jan-Nov'!J164:J4819,'co. wise details'!O167,'Jan-Nov'!B165:B4820,"&gt;01-01-2023",'Jan-Nov'!B165:B4820,"&lt;01-04-2023")</f>
        <v>5000</v>
      </c>
      <c r="W167" s="25">
        <f>SUMIFS('Jan-Nov'!D164:D4819,'Jan-Nov'!E164:E4819,"lumpsum",'Jan-Nov'!J164:J4819,'co. wise details'!O167,'Jan-Nov'!B164:B4819,"&gt;31-03-2023",'Jan-Nov'!B164:B4819,"&lt;01-07-2023")</f>
        <v>0</v>
      </c>
      <c r="X167" s="25">
        <f>SUMIFS('Jan-Nov'!D163:D4819,'Jan-Nov'!E163:E4819,"SIP",'Jan-Nov'!J163:J4819,'co. wise details'!O167,'Jan-Nov'!B163:B4819,"&gt;31-03-2023",'Jan-Nov'!D163:D4819,"&lt;01-07-2023")</f>
        <v>0</v>
      </c>
      <c r="Y167" s="25">
        <f>SUMIFS('Jan-Nov'!D164:D4819,'Jan-Nov'!E164:E4819,"lumpsum",'Jan-Nov'!J164:J4819,'co. wise details'!O167,'Jan-Nov'!B165:B4820,"&gt;30-06-2023",'Jan-Nov'!B165:B4820,"&lt;30-10-2023")</f>
        <v>0</v>
      </c>
      <c r="Z167" s="25">
        <f>SUMIFS('Jan-Nov'!D165:D4820, 'Jan-Nov'!E165:E4820, "SIP", 'Jan-Nov'!J165:J4820, 'co. wise details'!O167, 'Jan-Nov'!B165:B4820, "&gt;30-06-2023", 'Jan-Nov'!B165:B4820, "&lt;01-10-2023")</f>
        <v>0</v>
      </c>
      <c r="AA167" s="25">
        <f>SUMIFS('Jan-Nov'!D164:D4819,'Jan-Nov'!E164:E4819,"lumpsum",'Jan-Nov'!J164:J4819,'co. wise details'!O167,'Jan-Nov'!B164:B4819,"&gt;30-09-2023",'Jan-Nov'!B164:B4819,"&lt;31-12-2023")</f>
        <v>0</v>
      </c>
      <c r="AB167" s="25">
        <f>SUMIFS('Jan-Nov'!D165:D4820, 'Jan-Nov'!E165:E4820, "SIP", 'Jan-Nov'!J165:J4820, 'co. wise details'!O167, 'Jan-Nov'!B165:B4820, "&gt;30-09-2023", 'Jan-Nov'!B165:B4820, "&lt;31-12-2023")</f>
        <v>0</v>
      </c>
    </row>
    <row r="168" spans="2:28" x14ac:dyDescent="0.3">
      <c r="B168" t="s">
        <v>270</v>
      </c>
      <c r="H168" t="str">
        <v>mirae asset emerging</v>
      </c>
      <c r="O168" s="25" t="str">
        <v>Mirae asset emerging</v>
      </c>
      <c r="P168" s="25">
        <f t="shared" si="2"/>
        <v>1</v>
      </c>
      <c r="Q168" s="25">
        <f>COUNTIFS('Jan-Nov'!E:E,"SIP",'Jan-Nov'!J:J,'co. wise details'!O168)</f>
        <v>1</v>
      </c>
      <c r="R168" s="25">
        <f>COUNTIFS('Jan-Nov'!E:E,"lumpsum",'Jan-Nov'!J:J,'co. wise details'!O168)</f>
        <v>0</v>
      </c>
      <c r="S168" s="25">
        <f>SUMIFS('Jan-Nov'!D165:D4820,'Jan-Nov'!E165:E4820,"lumpsum",'Jan-Nov'!J165:J4820,'co. wise details'!O168)</f>
        <v>0</v>
      </c>
      <c r="T168" s="25">
        <f>SUMIFS('Jan-Nov'!D165:D4820,'Jan-Nov'!E165:E4820,"sip",'Jan-Nov'!J165:J4820,'co. wise details'!O168)</f>
        <v>2500</v>
      </c>
      <c r="U168" s="25">
        <f>SUMIFS('Jan-Nov'!D165:D4820,'Jan-Nov'!E165:E4820,"lumpsum",'Jan-Nov'!J165:J4820,'co. wise details'!O168,'Jan-Nov'!B166:B4821,"&gt;01-01-2023",'Jan-Nov'!B166:B4821,"&lt;01-04-2023")</f>
        <v>0</v>
      </c>
      <c r="V168" s="25">
        <f>SUMIFS('Jan-Nov'!D165:D4820,'Jan-Nov'!E165:E4820,"SIP",'Jan-Nov'!J165:J4820,'co. wise details'!O168,'Jan-Nov'!B166:B4821,"&gt;01-01-2023",'Jan-Nov'!B166:B4821,"&lt;01-04-2023")</f>
        <v>2500</v>
      </c>
      <c r="W168" s="25">
        <f>SUMIFS('Jan-Nov'!D165:D4820,'Jan-Nov'!E165:E4820,"lumpsum",'Jan-Nov'!J165:J4820,'co. wise details'!O168,'Jan-Nov'!B165:B4820,"&gt;31-03-2023",'Jan-Nov'!B165:B4820,"&lt;01-07-2023")</f>
        <v>0</v>
      </c>
      <c r="X168" s="25">
        <f>SUMIFS('Jan-Nov'!D164:D4820,'Jan-Nov'!E164:E4820,"SIP",'Jan-Nov'!J164:J4820,'co. wise details'!O168,'Jan-Nov'!B164:B4820,"&gt;31-03-2023",'Jan-Nov'!D164:D4820,"&lt;01-07-2023")</f>
        <v>0</v>
      </c>
      <c r="Y168" s="25">
        <f>SUMIFS('Jan-Nov'!D165:D4820,'Jan-Nov'!E165:E4820,"lumpsum",'Jan-Nov'!J165:J4820,'co. wise details'!O168,'Jan-Nov'!B166:B4821,"&gt;30-06-2023",'Jan-Nov'!B166:B4821,"&lt;30-10-2023")</f>
        <v>0</v>
      </c>
      <c r="Z168" s="25">
        <f>SUMIFS('Jan-Nov'!D166:D4821, 'Jan-Nov'!E166:E4821, "SIP", 'Jan-Nov'!J166:J4821, 'co. wise details'!O168, 'Jan-Nov'!B166:B4821, "&gt;30-06-2023", 'Jan-Nov'!B166:B4821, "&lt;01-10-2023")</f>
        <v>0</v>
      </c>
      <c r="AA168" s="25">
        <f>SUMIFS('Jan-Nov'!D165:D4820,'Jan-Nov'!E165:E4820,"lumpsum",'Jan-Nov'!J165:J4820,'co. wise details'!O168,'Jan-Nov'!B165:B4820,"&gt;30-09-2023",'Jan-Nov'!B165:B4820,"&lt;31-12-2023")</f>
        <v>0</v>
      </c>
      <c r="AB168" s="25">
        <f>SUMIFS('Jan-Nov'!D166:D4821, 'Jan-Nov'!E166:E4821, "SIP", 'Jan-Nov'!J166:J4821, 'co. wise details'!O168, 'Jan-Nov'!B166:B4821, "&gt;30-09-2023", 'Jan-Nov'!B166:B4821, "&lt;31-12-2023")</f>
        <v>0</v>
      </c>
    </row>
    <row r="169" spans="2:28" x14ac:dyDescent="0.3">
      <c r="B169" t="s">
        <v>31</v>
      </c>
      <c r="H169" t="str">
        <v>MIRAE ASSET MIDCAP FUND - REGULAR PLAN-GROWTH OPTION</v>
      </c>
      <c r="O169" s="25" t="str">
        <v>Mirae asset midcap fund - regular plan-growth option</v>
      </c>
      <c r="P169" s="25">
        <f t="shared" si="2"/>
        <v>1</v>
      </c>
      <c r="Q169" s="25">
        <f>COUNTIFS('Jan-Nov'!E:E,"SIP",'Jan-Nov'!J:J,'co. wise details'!O169)</f>
        <v>1</v>
      </c>
      <c r="R169" s="25">
        <f>COUNTIFS('Jan-Nov'!E:E,"lumpsum",'Jan-Nov'!J:J,'co. wise details'!O169)</f>
        <v>0</v>
      </c>
      <c r="S169" s="25">
        <f>SUMIFS('Jan-Nov'!D166:D4821,'Jan-Nov'!E166:E4821,"lumpsum",'Jan-Nov'!J166:J4821,'co. wise details'!O169)</f>
        <v>0</v>
      </c>
      <c r="T169" s="25">
        <f>SUMIFS('Jan-Nov'!D166:D4821,'Jan-Nov'!E166:E4821,"sip",'Jan-Nov'!J166:J4821,'co. wise details'!O169)</f>
        <v>3000</v>
      </c>
      <c r="U169" s="25">
        <f>SUMIFS('Jan-Nov'!D166:D4821,'Jan-Nov'!E166:E4821,"lumpsum",'Jan-Nov'!J166:J4821,'co. wise details'!O169,'Jan-Nov'!B167:B4822,"&gt;01-01-2023",'Jan-Nov'!B167:B4822,"&lt;01-04-2023")</f>
        <v>0</v>
      </c>
      <c r="V169" s="25">
        <f>SUMIFS('Jan-Nov'!D166:D4821,'Jan-Nov'!E166:E4821,"SIP",'Jan-Nov'!J166:J4821,'co. wise details'!O169,'Jan-Nov'!B167:B4822,"&gt;01-01-2023",'Jan-Nov'!B167:B4822,"&lt;01-04-2023")</f>
        <v>3000</v>
      </c>
      <c r="W169" s="25">
        <f>SUMIFS('Jan-Nov'!D166:D4821,'Jan-Nov'!E166:E4821,"lumpsum",'Jan-Nov'!J166:J4821,'co. wise details'!O169,'Jan-Nov'!B166:B4821,"&gt;31-03-2023",'Jan-Nov'!B166:B4821,"&lt;01-07-2023")</f>
        <v>0</v>
      </c>
      <c r="X169" s="25">
        <f>SUMIFS('Jan-Nov'!D165:D4821,'Jan-Nov'!E165:E4821,"SIP",'Jan-Nov'!J165:J4821,'co. wise details'!O169,'Jan-Nov'!B165:B4821,"&gt;31-03-2023",'Jan-Nov'!D165:D4821,"&lt;01-07-2023")</f>
        <v>0</v>
      </c>
      <c r="Y169" s="25">
        <f>SUMIFS('Jan-Nov'!D166:D4821,'Jan-Nov'!E166:E4821,"lumpsum",'Jan-Nov'!J166:J4821,'co. wise details'!O169,'Jan-Nov'!B167:B4822,"&gt;30-06-2023",'Jan-Nov'!B167:B4822,"&lt;30-10-2023")</f>
        <v>0</v>
      </c>
      <c r="Z169" s="25">
        <f>SUMIFS('Jan-Nov'!D167:D4822, 'Jan-Nov'!E167:E4822, "SIP", 'Jan-Nov'!J167:J4822, 'co. wise details'!O169, 'Jan-Nov'!B167:B4822, "&gt;30-06-2023", 'Jan-Nov'!B167:B4822, "&lt;01-10-2023")</f>
        <v>0</v>
      </c>
      <c r="AA169" s="25">
        <f>SUMIFS('Jan-Nov'!D166:D4821,'Jan-Nov'!E166:E4821,"lumpsum",'Jan-Nov'!J166:J4821,'co. wise details'!O169,'Jan-Nov'!B166:B4821,"&gt;30-09-2023",'Jan-Nov'!B166:B4821,"&lt;31-12-2023")</f>
        <v>0</v>
      </c>
      <c r="AB169" s="25">
        <f>SUMIFS('Jan-Nov'!D167:D4822, 'Jan-Nov'!E167:E4822, "SIP", 'Jan-Nov'!J167:J4822, 'co. wise details'!O169, 'Jan-Nov'!B167:B4822, "&gt;30-09-2023", 'Jan-Nov'!B167:B4822, "&lt;31-12-2023")</f>
        <v>0</v>
      </c>
    </row>
    <row r="170" spans="2:28" x14ac:dyDescent="0.3">
      <c r="B170" t="s">
        <v>33</v>
      </c>
      <c r="H170" t="str">
        <v>PARAG PARIKH FLEXI CAP FUND - REGULAR PLAN - GROWTH</v>
      </c>
      <c r="O170" s="25" t="str">
        <v>Parag parikh flexi cap fund - regular plan - growth</v>
      </c>
      <c r="P170" s="25">
        <f t="shared" si="2"/>
        <v>1</v>
      </c>
      <c r="Q170" s="25">
        <f>COUNTIFS('Jan-Nov'!E:E,"SIP",'Jan-Nov'!J:J,'co. wise details'!O170)</f>
        <v>1</v>
      </c>
      <c r="R170" s="25">
        <f>COUNTIFS('Jan-Nov'!E:E,"lumpsum",'Jan-Nov'!J:J,'co. wise details'!O170)</f>
        <v>0</v>
      </c>
      <c r="S170" s="25">
        <f>SUMIFS('Jan-Nov'!D167:D4822,'Jan-Nov'!E167:E4822,"lumpsum",'Jan-Nov'!J167:J4822,'co. wise details'!O170)</f>
        <v>0</v>
      </c>
      <c r="T170" s="25">
        <f>SUMIFS('Jan-Nov'!D167:D4822,'Jan-Nov'!E167:E4822,"sip",'Jan-Nov'!J167:J4822,'co. wise details'!O170)</f>
        <v>5000</v>
      </c>
      <c r="U170" s="25">
        <f>SUMIFS('Jan-Nov'!D167:D4822,'Jan-Nov'!E167:E4822,"lumpsum",'Jan-Nov'!J167:J4822,'co. wise details'!O170,'Jan-Nov'!B168:B4823,"&gt;01-01-2023",'Jan-Nov'!B168:B4823,"&lt;01-04-2023")</f>
        <v>0</v>
      </c>
      <c r="V170" s="25">
        <f>SUMIFS('Jan-Nov'!D167:D4822,'Jan-Nov'!E167:E4822,"SIP",'Jan-Nov'!J167:J4822,'co. wise details'!O170,'Jan-Nov'!B168:B4823,"&gt;01-01-2023",'Jan-Nov'!B168:B4823,"&lt;01-04-2023")</f>
        <v>5000</v>
      </c>
      <c r="W170" s="25">
        <f>SUMIFS('Jan-Nov'!D167:D4822,'Jan-Nov'!E167:E4822,"lumpsum",'Jan-Nov'!J167:J4822,'co. wise details'!O170,'Jan-Nov'!B167:B4822,"&gt;31-03-2023",'Jan-Nov'!B167:B4822,"&lt;01-07-2023")</f>
        <v>0</v>
      </c>
      <c r="X170" s="25">
        <f>SUMIFS('Jan-Nov'!D166:D4822,'Jan-Nov'!E166:E4822,"SIP",'Jan-Nov'!J166:J4822,'co. wise details'!O170,'Jan-Nov'!B166:B4822,"&gt;31-03-2023",'Jan-Nov'!D166:D4822,"&lt;01-07-2023")</f>
        <v>0</v>
      </c>
      <c r="Y170" s="25">
        <f>SUMIFS('Jan-Nov'!D167:D4822,'Jan-Nov'!E167:E4822,"lumpsum",'Jan-Nov'!J167:J4822,'co. wise details'!O170,'Jan-Nov'!B168:B4823,"&gt;30-06-2023",'Jan-Nov'!B168:B4823,"&lt;30-10-2023")</f>
        <v>0</v>
      </c>
      <c r="Z170" s="25">
        <f>SUMIFS('Jan-Nov'!D168:D4823, 'Jan-Nov'!E168:E4823, "SIP", 'Jan-Nov'!J168:J4823, 'co. wise details'!O170, 'Jan-Nov'!B168:B4823, "&gt;30-06-2023", 'Jan-Nov'!B168:B4823, "&lt;01-10-2023")</f>
        <v>0</v>
      </c>
      <c r="AA170" s="25">
        <f>SUMIFS('Jan-Nov'!D167:D4822,'Jan-Nov'!E167:E4822,"lumpsum",'Jan-Nov'!J167:J4822,'co. wise details'!O170,'Jan-Nov'!B167:B4822,"&gt;30-09-2023",'Jan-Nov'!B167:B4822,"&lt;31-12-2023")</f>
        <v>0</v>
      </c>
      <c r="AB170" s="25">
        <f>SUMIFS('Jan-Nov'!D168:D4823, 'Jan-Nov'!E168:E4823, "SIP", 'Jan-Nov'!J168:J4823, 'co. wise details'!O170, 'Jan-Nov'!B168:B4823, "&gt;30-09-2023", 'Jan-Nov'!B168:B4823, "&lt;31-12-2023")</f>
        <v>0</v>
      </c>
    </row>
    <row r="171" spans="2:28" x14ac:dyDescent="0.3">
      <c r="B171" t="s">
        <v>270</v>
      </c>
      <c r="H171" t="str">
        <v>HDFC MID-CAP OPPORTUNITIES FUND</v>
      </c>
      <c r="O171" s="25" t="str">
        <v>Hdfc mid-cap opportunities fund</v>
      </c>
      <c r="P171" s="25">
        <f t="shared" si="2"/>
        <v>1</v>
      </c>
      <c r="Q171" s="25">
        <f>COUNTIFS('Jan-Nov'!E:E,"SIP",'Jan-Nov'!J:J,'co. wise details'!O171)</f>
        <v>1</v>
      </c>
      <c r="R171" s="25">
        <f>COUNTIFS('Jan-Nov'!E:E,"lumpsum",'Jan-Nov'!J:J,'co. wise details'!O171)</f>
        <v>0</v>
      </c>
      <c r="S171" s="25">
        <f>SUMIFS('Jan-Nov'!D168:D4823,'Jan-Nov'!E168:E4823,"lumpsum",'Jan-Nov'!J168:J4823,'co. wise details'!O171)</f>
        <v>0</v>
      </c>
      <c r="T171" s="25">
        <f>SUMIFS('Jan-Nov'!D168:D4823,'Jan-Nov'!E168:E4823,"sip",'Jan-Nov'!J168:J4823,'co. wise details'!O171)</f>
        <v>2000</v>
      </c>
      <c r="U171" s="25">
        <f>SUMIFS('Jan-Nov'!D168:D4823,'Jan-Nov'!E168:E4823,"lumpsum",'Jan-Nov'!J168:J4823,'co. wise details'!O171,'Jan-Nov'!B169:B4824,"&gt;01-01-2023",'Jan-Nov'!B169:B4824,"&lt;01-04-2023")</f>
        <v>0</v>
      </c>
      <c r="V171" s="25">
        <f>SUMIFS('Jan-Nov'!D168:D4823,'Jan-Nov'!E168:E4823,"SIP",'Jan-Nov'!J168:J4823,'co. wise details'!O171,'Jan-Nov'!B169:B4824,"&gt;01-01-2023",'Jan-Nov'!B169:B4824,"&lt;01-04-2023")</f>
        <v>2000</v>
      </c>
      <c r="W171" s="25">
        <f>SUMIFS('Jan-Nov'!D168:D4823,'Jan-Nov'!E168:E4823,"lumpsum",'Jan-Nov'!J168:J4823,'co. wise details'!O171,'Jan-Nov'!B168:B4823,"&gt;31-03-2023",'Jan-Nov'!B168:B4823,"&lt;01-07-2023")</f>
        <v>0</v>
      </c>
      <c r="X171" s="25">
        <f>SUMIFS('Jan-Nov'!D167:D4823,'Jan-Nov'!E167:E4823,"SIP",'Jan-Nov'!J167:J4823,'co. wise details'!O171,'Jan-Nov'!B167:B4823,"&gt;31-03-2023",'Jan-Nov'!D167:D4823,"&lt;01-07-2023")</f>
        <v>0</v>
      </c>
      <c r="Y171" s="25">
        <f>SUMIFS('Jan-Nov'!D168:D4823,'Jan-Nov'!E168:E4823,"lumpsum",'Jan-Nov'!J168:J4823,'co. wise details'!O171,'Jan-Nov'!B169:B4824,"&gt;30-06-2023",'Jan-Nov'!B169:B4824,"&lt;30-10-2023")</f>
        <v>0</v>
      </c>
      <c r="Z171" s="25">
        <f>SUMIFS('Jan-Nov'!D169:D4824, 'Jan-Nov'!E169:E4824, "SIP", 'Jan-Nov'!J169:J4824, 'co. wise details'!O171, 'Jan-Nov'!B169:B4824, "&gt;30-06-2023", 'Jan-Nov'!B169:B4824, "&lt;01-10-2023")</f>
        <v>0</v>
      </c>
      <c r="AA171" s="25">
        <f>SUMIFS('Jan-Nov'!D168:D4823,'Jan-Nov'!E168:E4823,"lumpsum",'Jan-Nov'!J168:J4823,'co. wise details'!O171,'Jan-Nov'!B168:B4823,"&gt;30-09-2023",'Jan-Nov'!B168:B4823,"&lt;31-12-2023")</f>
        <v>0</v>
      </c>
      <c r="AB171" s="25">
        <f>SUMIFS('Jan-Nov'!D169:D4824, 'Jan-Nov'!E169:E4824, "SIP", 'Jan-Nov'!J169:J4824, 'co. wise details'!O171, 'Jan-Nov'!B169:B4824, "&gt;30-09-2023", 'Jan-Nov'!B169:B4824, "&lt;31-12-2023")</f>
        <v>0</v>
      </c>
    </row>
    <row r="172" spans="2:28" x14ac:dyDescent="0.3">
      <c r="B172" t="s">
        <v>1799</v>
      </c>
      <c r="H172" t="str">
        <v>ppfas flexi cap</v>
      </c>
      <c r="O172" s="25" t="str">
        <v>Ppfas flexi cap</v>
      </c>
      <c r="P172" s="25">
        <f t="shared" si="2"/>
        <v>1</v>
      </c>
      <c r="Q172" s="25">
        <f>COUNTIFS('Jan-Nov'!E:E,"SIP",'Jan-Nov'!J:J,'co. wise details'!O172)</f>
        <v>1</v>
      </c>
      <c r="R172" s="25">
        <f>COUNTIFS('Jan-Nov'!E:E,"lumpsum",'Jan-Nov'!J:J,'co. wise details'!O172)</f>
        <v>0</v>
      </c>
      <c r="S172" s="25">
        <f>SUMIFS('Jan-Nov'!D169:D4824,'Jan-Nov'!E169:E4824,"lumpsum",'Jan-Nov'!J169:J4824,'co. wise details'!O172)</f>
        <v>0</v>
      </c>
      <c r="T172" s="25">
        <f>SUMIFS('Jan-Nov'!D169:D4824,'Jan-Nov'!E169:E4824,"sip",'Jan-Nov'!J169:J4824,'co. wise details'!O172)</f>
        <v>3000</v>
      </c>
      <c r="U172" s="25">
        <f>SUMIFS('Jan-Nov'!D169:D4824,'Jan-Nov'!E169:E4824,"lumpsum",'Jan-Nov'!J169:J4824,'co. wise details'!O172,'Jan-Nov'!B170:B4825,"&gt;01-01-2023",'Jan-Nov'!B170:B4825,"&lt;01-04-2023")</f>
        <v>0</v>
      </c>
      <c r="V172" s="25">
        <f>SUMIFS('Jan-Nov'!D169:D4824,'Jan-Nov'!E169:E4824,"SIP",'Jan-Nov'!J169:J4824,'co. wise details'!O172,'Jan-Nov'!B170:B4825,"&gt;01-01-2023",'Jan-Nov'!B170:B4825,"&lt;01-04-2023")</f>
        <v>3000</v>
      </c>
      <c r="W172" s="25">
        <f>SUMIFS('Jan-Nov'!D169:D4824,'Jan-Nov'!E169:E4824,"lumpsum",'Jan-Nov'!J169:J4824,'co. wise details'!O172,'Jan-Nov'!B169:B4824,"&gt;31-03-2023",'Jan-Nov'!B169:B4824,"&lt;01-07-2023")</f>
        <v>0</v>
      </c>
      <c r="X172" s="25">
        <f>SUMIFS('Jan-Nov'!D168:D4824,'Jan-Nov'!E168:E4824,"SIP",'Jan-Nov'!J168:J4824,'co. wise details'!O172,'Jan-Nov'!B168:B4824,"&gt;31-03-2023",'Jan-Nov'!D168:D4824,"&lt;01-07-2023")</f>
        <v>0</v>
      </c>
      <c r="Y172" s="25">
        <f>SUMIFS('Jan-Nov'!D169:D4824,'Jan-Nov'!E169:E4824,"lumpsum",'Jan-Nov'!J169:J4824,'co. wise details'!O172,'Jan-Nov'!B170:B4825,"&gt;30-06-2023",'Jan-Nov'!B170:B4825,"&lt;30-10-2023")</f>
        <v>0</v>
      </c>
      <c r="Z172" s="25">
        <f>SUMIFS('Jan-Nov'!D170:D4825, 'Jan-Nov'!E170:E4825, "SIP", 'Jan-Nov'!J170:J4825, 'co. wise details'!O172, 'Jan-Nov'!B170:B4825, "&gt;30-06-2023", 'Jan-Nov'!B170:B4825, "&lt;01-10-2023")</f>
        <v>0</v>
      </c>
      <c r="AA172" s="25">
        <f>SUMIFS('Jan-Nov'!D169:D4824,'Jan-Nov'!E169:E4824,"lumpsum",'Jan-Nov'!J169:J4824,'co. wise details'!O172,'Jan-Nov'!B169:B4824,"&gt;30-09-2023",'Jan-Nov'!B169:B4824,"&lt;31-12-2023")</f>
        <v>0</v>
      </c>
      <c r="AB172" s="25">
        <f>SUMIFS('Jan-Nov'!D170:D4825, 'Jan-Nov'!E170:E4825, "SIP", 'Jan-Nov'!J170:J4825, 'co. wise details'!O172, 'Jan-Nov'!B170:B4825, "&gt;30-09-2023", 'Jan-Nov'!B170:B4825, "&lt;31-12-2023")</f>
        <v>0</v>
      </c>
    </row>
    <row r="173" spans="2:28" x14ac:dyDescent="0.3">
      <c r="B173" t="s">
        <v>503</v>
      </c>
      <c r="H173" t="str">
        <v>Quant Mid Cap Fund</v>
      </c>
      <c r="O173" s="25" t="str">
        <v>Quant mid cap fund</v>
      </c>
      <c r="P173" s="25">
        <f t="shared" si="2"/>
        <v>2</v>
      </c>
      <c r="Q173" s="25">
        <f>COUNTIFS('Jan-Nov'!E:E,"SIP",'Jan-Nov'!J:J,'co. wise details'!O173)</f>
        <v>1</v>
      </c>
      <c r="R173" s="25">
        <f>COUNTIFS('Jan-Nov'!E:E,"lumpsum",'Jan-Nov'!J:J,'co. wise details'!O173)</f>
        <v>1</v>
      </c>
      <c r="S173" s="25">
        <f>SUMIFS('Jan-Nov'!D170:D4825,'Jan-Nov'!E170:E4825,"lumpsum",'Jan-Nov'!J170:J4825,'co. wise details'!O173)</f>
        <v>10000</v>
      </c>
      <c r="T173" s="25">
        <f>SUMIFS('Jan-Nov'!D170:D4825,'Jan-Nov'!E170:E4825,"sip",'Jan-Nov'!J170:J4825,'co. wise details'!O173)</f>
        <v>5000</v>
      </c>
      <c r="U173" s="25">
        <f>SUMIFS('Jan-Nov'!D170:D4825,'Jan-Nov'!E170:E4825,"lumpsum",'Jan-Nov'!J170:J4825,'co. wise details'!O173,'Jan-Nov'!B171:B4826,"&gt;01-01-2023",'Jan-Nov'!B171:B4826,"&lt;01-04-2023")</f>
        <v>10000</v>
      </c>
      <c r="V173" s="25">
        <f>SUMIFS('Jan-Nov'!D170:D4825,'Jan-Nov'!E170:E4825,"SIP",'Jan-Nov'!J170:J4825,'co. wise details'!O173,'Jan-Nov'!B171:B4826,"&gt;01-01-2023",'Jan-Nov'!B171:B4826,"&lt;01-04-2023")</f>
        <v>5000</v>
      </c>
      <c r="W173" s="25">
        <f>SUMIFS('Jan-Nov'!D170:D4825,'Jan-Nov'!E170:E4825,"lumpsum",'Jan-Nov'!J170:J4825,'co. wise details'!O173,'Jan-Nov'!B170:B4825,"&gt;31-03-2023",'Jan-Nov'!B170:B4825,"&lt;01-07-2023")</f>
        <v>0</v>
      </c>
      <c r="X173" s="25">
        <f>SUMIFS('Jan-Nov'!D169:D4825,'Jan-Nov'!E169:E4825,"SIP",'Jan-Nov'!J169:J4825,'co. wise details'!O173,'Jan-Nov'!B169:B4825,"&gt;31-03-2023",'Jan-Nov'!D169:D4825,"&lt;01-07-2023")</f>
        <v>0</v>
      </c>
      <c r="Y173" s="25">
        <f>SUMIFS('Jan-Nov'!D170:D4825,'Jan-Nov'!E170:E4825,"lumpsum",'Jan-Nov'!J170:J4825,'co. wise details'!O173,'Jan-Nov'!B171:B4826,"&gt;30-06-2023",'Jan-Nov'!B171:B4826,"&lt;30-10-2023")</f>
        <v>0</v>
      </c>
      <c r="Z173" s="25">
        <f>SUMIFS('Jan-Nov'!D171:D4826, 'Jan-Nov'!E171:E4826, "SIP", 'Jan-Nov'!J171:J4826, 'co. wise details'!O173, 'Jan-Nov'!B171:B4826, "&gt;30-06-2023", 'Jan-Nov'!B171:B4826, "&lt;01-10-2023")</f>
        <v>0</v>
      </c>
      <c r="AA173" s="25">
        <f>SUMIFS('Jan-Nov'!D170:D4825,'Jan-Nov'!E170:E4825,"lumpsum",'Jan-Nov'!J170:J4825,'co. wise details'!O173,'Jan-Nov'!B170:B4825,"&gt;30-09-2023",'Jan-Nov'!B170:B4825,"&lt;31-12-2023")</f>
        <v>0</v>
      </c>
      <c r="AB173" s="25">
        <f>SUMIFS('Jan-Nov'!D171:D4826, 'Jan-Nov'!E171:E4826, "SIP", 'Jan-Nov'!J171:J4826, 'co. wise details'!O173, 'Jan-Nov'!B171:B4826, "&gt;30-09-2023", 'Jan-Nov'!B171:B4826, "&lt;31-12-2023")</f>
        <v>0</v>
      </c>
    </row>
    <row r="174" spans="2:28" x14ac:dyDescent="0.3">
      <c r="B174" t="s">
        <v>1799</v>
      </c>
      <c r="H174" t="str">
        <v>DSP Small-cap Fund</v>
      </c>
      <c r="O174" s="25" t="str">
        <v>Dsp small-cap fund</v>
      </c>
      <c r="P174" s="25">
        <f t="shared" si="2"/>
        <v>1</v>
      </c>
      <c r="Q174" s="25">
        <f>COUNTIFS('Jan-Nov'!E:E,"SIP",'Jan-Nov'!J:J,'co. wise details'!O174)</f>
        <v>1</v>
      </c>
      <c r="R174" s="25">
        <f>COUNTIFS('Jan-Nov'!E:E,"lumpsum",'Jan-Nov'!J:J,'co. wise details'!O174)</f>
        <v>0</v>
      </c>
      <c r="S174" s="25">
        <f>SUMIFS('Jan-Nov'!D171:D4826,'Jan-Nov'!E171:E4826,"lumpsum",'Jan-Nov'!J171:J4826,'co. wise details'!O174)</f>
        <v>0</v>
      </c>
      <c r="T174" s="25">
        <f>SUMIFS('Jan-Nov'!D171:D4826,'Jan-Nov'!E171:E4826,"sip",'Jan-Nov'!J171:J4826,'co. wise details'!O174)</f>
        <v>2000</v>
      </c>
      <c r="U174" s="25">
        <f>SUMIFS('Jan-Nov'!D171:D4826,'Jan-Nov'!E171:E4826,"lumpsum",'Jan-Nov'!J171:J4826,'co. wise details'!O174,'Jan-Nov'!B172:B4827,"&gt;01-01-2023",'Jan-Nov'!B172:B4827,"&lt;01-04-2023")</f>
        <v>0</v>
      </c>
      <c r="V174" s="25">
        <f>SUMIFS('Jan-Nov'!D171:D4826,'Jan-Nov'!E171:E4826,"SIP",'Jan-Nov'!J171:J4826,'co. wise details'!O174,'Jan-Nov'!B172:B4827,"&gt;01-01-2023",'Jan-Nov'!B172:B4827,"&lt;01-04-2023")</f>
        <v>2000</v>
      </c>
      <c r="W174" s="25">
        <f>SUMIFS('Jan-Nov'!D171:D4826,'Jan-Nov'!E171:E4826,"lumpsum",'Jan-Nov'!J171:J4826,'co. wise details'!O174,'Jan-Nov'!B171:B4826,"&gt;31-03-2023",'Jan-Nov'!B171:B4826,"&lt;01-07-2023")</f>
        <v>0</v>
      </c>
      <c r="X174" s="25">
        <f>SUMIFS('Jan-Nov'!D170:D4826,'Jan-Nov'!E170:E4826,"SIP",'Jan-Nov'!J170:J4826,'co. wise details'!O174,'Jan-Nov'!B170:B4826,"&gt;31-03-2023",'Jan-Nov'!D170:D4826,"&lt;01-07-2023")</f>
        <v>0</v>
      </c>
      <c r="Y174" s="25">
        <f>SUMIFS('Jan-Nov'!D171:D4826,'Jan-Nov'!E171:E4826,"lumpsum",'Jan-Nov'!J171:J4826,'co. wise details'!O174,'Jan-Nov'!B172:B4827,"&gt;30-06-2023",'Jan-Nov'!B172:B4827,"&lt;30-10-2023")</f>
        <v>0</v>
      </c>
      <c r="Z174" s="25">
        <f>SUMIFS('Jan-Nov'!D172:D4827, 'Jan-Nov'!E172:E4827, "SIP", 'Jan-Nov'!J172:J4827, 'co. wise details'!O174, 'Jan-Nov'!B172:B4827, "&gt;30-06-2023", 'Jan-Nov'!B172:B4827, "&lt;01-10-2023")</f>
        <v>0</v>
      </c>
      <c r="AA174" s="25">
        <f>SUMIFS('Jan-Nov'!D171:D4826,'Jan-Nov'!E171:E4826,"lumpsum",'Jan-Nov'!J171:J4826,'co. wise details'!O174,'Jan-Nov'!B171:B4826,"&gt;30-09-2023",'Jan-Nov'!B171:B4826,"&lt;31-12-2023")</f>
        <v>0</v>
      </c>
      <c r="AB174" s="25">
        <f>SUMIFS('Jan-Nov'!D172:D4827, 'Jan-Nov'!E172:E4827, "SIP", 'Jan-Nov'!J172:J4827, 'co. wise details'!O174, 'Jan-Nov'!B172:B4827, "&gt;30-09-2023", 'Jan-Nov'!B172:B4827, "&lt;31-12-2023")</f>
        <v>0</v>
      </c>
    </row>
    <row r="175" spans="2:28" x14ac:dyDescent="0.3">
      <c r="B175" t="s">
        <v>1799</v>
      </c>
      <c r="H175" t="str">
        <v>inveco small cap fund</v>
      </c>
      <c r="O175" s="25" t="str">
        <v>Inveco small cap fund</v>
      </c>
      <c r="P175" s="25">
        <f t="shared" si="2"/>
        <v>1</v>
      </c>
      <c r="Q175" s="25">
        <f>COUNTIFS('Jan-Nov'!E:E,"SIP",'Jan-Nov'!J:J,'co. wise details'!O175)</f>
        <v>1</v>
      </c>
      <c r="R175" s="25">
        <f>COUNTIFS('Jan-Nov'!E:E,"lumpsum",'Jan-Nov'!J:J,'co. wise details'!O175)</f>
        <v>0</v>
      </c>
      <c r="S175" s="25">
        <f>SUMIFS('Jan-Nov'!D172:D4827,'Jan-Nov'!E172:E4827,"lumpsum",'Jan-Nov'!J172:J4827,'co. wise details'!O175)</f>
        <v>0</v>
      </c>
      <c r="T175" s="25">
        <f>SUMIFS('Jan-Nov'!D172:D4827,'Jan-Nov'!E172:E4827,"sip",'Jan-Nov'!J172:J4827,'co. wise details'!O175)</f>
        <v>3000</v>
      </c>
      <c r="U175" s="25">
        <f>SUMIFS('Jan-Nov'!D172:D4827,'Jan-Nov'!E172:E4827,"lumpsum",'Jan-Nov'!J172:J4827,'co. wise details'!O175,'Jan-Nov'!B173:B4828,"&gt;01-01-2023",'Jan-Nov'!B173:B4828,"&lt;01-04-2023")</f>
        <v>0</v>
      </c>
      <c r="V175" s="25">
        <f>SUMIFS('Jan-Nov'!D172:D4827,'Jan-Nov'!E172:E4827,"SIP",'Jan-Nov'!J172:J4827,'co. wise details'!O175,'Jan-Nov'!B173:B4828,"&gt;01-01-2023",'Jan-Nov'!B173:B4828,"&lt;01-04-2023")</f>
        <v>3000</v>
      </c>
      <c r="W175" s="25">
        <f>SUMIFS('Jan-Nov'!D172:D4827,'Jan-Nov'!E172:E4827,"lumpsum",'Jan-Nov'!J172:J4827,'co. wise details'!O175,'Jan-Nov'!B172:B4827,"&gt;31-03-2023",'Jan-Nov'!B172:B4827,"&lt;01-07-2023")</f>
        <v>0</v>
      </c>
      <c r="X175" s="25">
        <f>SUMIFS('Jan-Nov'!D171:D4827,'Jan-Nov'!E171:E4827,"SIP",'Jan-Nov'!J171:J4827,'co. wise details'!O175,'Jan-Nov'!B171:B4827,"&gt;31-03-2023",'Jan-Nov'!D171:D4827,"&lt;01-07-2023")</f>
        <v>0</v>
      </c>
      <c r="Y175" s="25">
        <f>SUMIFS('Jan-Nov'!D172:D4827,'Jan-Nov'!E172:E4827,"lumpsum",'Jan-Nov'!J172:J4827,'co. wise details'!O175,'Jan-Nov'!B173:B4828,"&gt;30-06-2023",'Jan-Nov'!B173:B4828,"&lt;30-10-2023")</f>
        <v>0</v>
      </c>
      <c r="Z175" s="25">
        <f>SUMIFS('Jan-Nov'!D173:D4828, 'Jan-Nov'!E173:E4828, "SIP", 'Jan-Nov'!J173:J4828, 'co. wise details'!O175, 'Jan-Nov'!B173:B4828, "&gt;30-06-2023", 'Jan-Nov'!B173:B4828, "&lt;01-10-2023")</f>
        <v>0</v>
      </c>
      <c r="AA175" s="25">
        <f>SUMIFS('Jan-Nov'!D172:D4827,'Jan-Nov'!E172:E4827,"lumpsum",'Jan-Nov'!J172:J4827,'co. wise details'!O175,'Jan-Nov'!B172:B4827,"&gt;30-09-2023",'Jan-Nov'!B172:B4827,"&lt;31-12-2023")</f>
        <v>0</v>
      </c>
      <c r="AB175" s="25">
        <f>SUMIFS('Jan-Nov'!D173:D4828, 'Jan-Nov'!E173:E4828, "SIP", 'Jan-Nov'!J173:J4828, 'co. wise details'!O175, 'Jan-Nov'!B173:B4828, "&gt;30-09-2023", 'Jan-Nov'!B173:B4828, "&lt;31-12-2023")</f>
        <v>0</v>
      </c>
    </row>
    <row r="176" spans="2:28" x14ac:dyDescent="0.3">
      <c r="B176" t="s">
        <v>2136</v>
      </c>
      <c r="H176" t="str">
        <v>axis flexi cap</v>
      </c>
      <c r="O176" s="25" t="str">
        <v>Axis flexi cap</v>
      </c>
      <c r="P176" s="25">
        <f t="shared" si="2"/>
        <v>1</v>
      </c>
      <c r="Q176" s="25">
        <f>COUNTIFS('Jan-Nov'!E:E,"SIP",'Jan-Nov'!J:J,'co. wise details'!O176)</f>
        <v>1</v>
      </c>
      <c r="R176" s="25">
        <f>COUNTIFS('Jan-Nov'!E:E,"lumpsum",'Jan-Nov'!J:J,'co. wise details'!O176)</f>
        <v>0</v>
      </c>
      <c r="S176" s="25">
        <f>SUMIFS('Jan-Nov'!D173:D4828,'Jan-Nov'!E173:E4828,"lumpsum",'Jan-Nov'!J173:J4828,'co. wise details'!O176)</f>
        <v>0</v>
      </c>
      <c r="T176" s="25">
        <f>SUMIFS('Jan-Nov'!D173:D4828,'Jan-Nov'!E173:E4828,"sip",'Jan-Nov'!J173:J4828,'co. wise details'!O176)</f>
        <v>1000</v>
      </c>
      <c r="U176" s="25">
        <f>SUMIFS('Jan-Nov'!D173:D4828,'Jan-Nov'!E173:E4828,"lumpsum",'Jan-Nov'!J173:J4828,'co. wise details'!O176,'Jan-Nov'!B174:B4829,"&gt;01-01-2023",'Jan-Nov'!B174:B4829,"&lt;01-04-2023")</f>
        <v>0</v>
      </c>
      <c r="V176" s="25">
        <f>SUMIFS('Jan-Nov'!D173:D4828,'Jan-Nov'!E173:E4828,"SIP",'Jan-Nov'!J173:J4828,'co. wise details'!O176,'Jan-Nov'!B174:B4829,"&gt;01-01-2023",'Jan-Nov'!B174:B4829,"&lt;01-04-2023")</f>
        <v>1000</v>
      </c>
      <c r="W176" s="25">
        <f>SUMIFS('Jan-Nov'!D173:D4828,'Jan-Nov'!E173:E4828,"lumpsum",'Jan-Nov'!J173:J4828,'co. wise details'!O176,'Jan-Nov'!B173:B4828,"&gt;31-03-2023",'Jan-Nov'!B173:B4828,"&lt;01-07-2023")</f>
        <v>0</v>
      </c>
      <c r="X176" s="25">
        <f>SUMIFS('Jan-Nov'!D172:D4828,'Jan-Nov'!E172:E4828,"SIP",'Jan-Nov'!J172:J4828,'co. wise details'!O176,'Jan-Nov'!B172:B4828,"&gt;31-03-2023",'Jan-Nov'!D172:D4828,"&lt;01-07-2023")</f>
        <v>0</v>
      </c>
      <c r="Y176" s="25">
        <f>SUMIFS('Jan-Nov'!D173:D4828,'Jan-Nov'!E173:E4828,"lumpsum",'Jan-Nov'!J173:J4828,'co. wise details'!O176,'Jan-Nov'!B174:B4829,"&gt;30-06-2023",'Jan-Nov'!B174:B4829,"&lt;30-10-2023")</f>
        <v>0</v>
      </c>
      <c r="Z176" s="25">
        <f>SUMIFS('Jan-Nov'!D174:D4829, 'Jan-Nov'!E174:E4829, "SIP", 'Jan-Nov'!J174:J4829, 'co. wise details'!O176, 'Jan-Nov'!B174:B4829, "&gt;30-06-2023", 'Jan-Nov'!B174:B4829, "&lt;01-10-2023")</f>
        <v>0</v>
      </c>
      <c r="AA176" s="25">
        <f>SUMIFS('Jan-Nov'!D173:D4828,'Jan-Nov'!E173:E4828,"lumpsum",'Jan-Nov'!J173:J4828,'co. wise details'!O176,'Jan-Nov'!B173:B4828,"&gt;30-09-2023",'Jan-Nov'!B173:B4828,"&lt;31-12-2023")</f>
        <v>0</v>
      </c>
      <c r="AB176" s="25">
        <f>SUMIFS('Jan-Nov'!D174:D4829, 'Jan-Nov'!E174:E4829, "SIP", 'Jan-Nov'!J174:J4829, 'co. wise details'!O176, 'Jan-Nov'!B174:B4829, "&gt;30-09-2023", 'Jan-Nov'!B174:B4829, "&lt;31-12-2023")</f>
        <v>0</v>
      </c>
    </row>
    <row r="177" spans="2:28" x14ac:dyDescent="0.3">
      <c r="B177" t="s">
        <v>1194</v>
      </c>
      <c r="H177" t="str">
        <v>Axis Flexi Cap Fund</v>
      </c>
      <c r="O177" s="25" t="str">
        <v>Axis flexi cap fund</v>
      </c>
      <c r="P177" s="25">
        <f t="shared" si="2"/>
        <v>3</v>
      </c>
      <c r="Q177" s="25">
        <f>COUNTIFS('Jan-Nov'!E:E,"SIP",'Jan-Nov'!J:J,'co. wise details'!O177)</f>
        <v>3</v>
      </c>
      <c r="R177" s="25">
        <f>COUNTIFS('Jan-Nov'!E:E,"lumpsum",'Jan-Nov'!J:J,'co. wise details'!O177)</f>
        <v>0</v>
      </c>
      <c r="S177" s="25">
        <f>SUMIFS('Jan-Nov'!D174:D4829,'Jan-Nov'!E174:E4829,"lumpsum",'Jan-Nov'!J174:J4829,'co. wise details'!O177)</f>
        <v>0</v>
      </c>
      <c r="T177" s="25">
        <f>SUMIFS('Jan-Nov'!D174:D4829,'Jan-Nov'!E174:E4829,"sip",'Jan-Nov'!J174:J4829,'co. wise details'!O177)</f>
        <v>5500</v>
      </c>
      <c r="U177" s="25">
        <f>SUMIFS('Jan-Nov'!D174:D4829,'Jan-Nov'!E174:E4829,"lumpsum",'Jan-Nov'!J174:J4829,'co. wise details'!O177,'Jan-Nov'!B175:B4830,"&gt;01-01-2023",'Jan-Nov'!B175:B4830,"&lt;01-04-2023")</f>
        <v>0</v>
      </c>
      <c r="V177" s="25">
        <f>SUMIFS('Jan-Nov'!D174:D4829,'Jan-Nov'!E174:E4829,"SIP",'Jan-Nov'!J174:J4829,'co. wise details'!O177,'Jan-Nov'!B175:B4830,"&gt;01-01-2023",'Jan-Nov'!B175:B4830,"&lt;01-04-2023")</f>
        <v>500</v>
      </c>
      <c r="W177" s="25">
        <f>SUMIFS('Jan-Nov'!D174:D4829,'Jan-Nov'!E174:E4829,"lumpsum",'Jan-Nov'!J174:J4829,'co. wise details'!O177,'Jan-Nov'!B174:B4829,"&gt;31-03-2023",'Jan-Nov'!B174:B4829,"&lt;01-07-2023")</f>
        <v>0</v>
      </c>
      <c r="X177" s="25">
        <f>SUMIFS('Jan-Nov'!D173:D4829,'Jan-Nov'!E173:E4829,"SIP",'Jan-Nov'!J173:J4829,'co. wise details'!O177,'Jan-Nov'!B173:B4829,"&gt;31-03-2023",'Jan-Nov'!D173:D4829,"&lt;01-07-2023")</f>
        <v>5000</v>
      </c>
      <c r="Y177" s="25">
        <f>SUMIFS('Jan-Nov'!D174:D4829,'Jan-Nov'!E174:E4829,"lumpsum",'Jan-Nov'!J174:J4829,'co. wise details'!O177,'Jan-Nov'!B175:B4830,"&gt;30-06-2023",'Jan-Nov'!B175:B4830,"&lt;30-10-2023")</f>
        <v>0</v>
      </c>
      <c r="Z177" s="25">
        <f>SUMIFS('Jan-Nov'!D175:D4830, 'Jan-Nov'!E175:E4830, "SIP", 'Jan-Nov'!J175:J4830, 'co. wise details'!O177, 'Jan-Nov'!B175:B4830, "&gt;30-06-2023", 'Jan-Nov'!B175:B4830, "&lt;01-10-2023")</f>
        <v>0</v>
      </c>
      <c r="AA177" s="25">
        <f>SUMIFS('Jan-Nov'!D174:D4829,'Jan-Nov'!E174:E4829,"lumpsum",'Jan-Nov'!J174:J4829,'co. wise details'!O177,'Jan-Nov'!B174:B4829,"&gt;30-09-2023",'Jan-Nov'!B174:B4829,"&lt;31-12-2023")</f>
        <v>0</v>
      </c>
      <c r="AB177" s="25">
        <f>SUMIFS('Jan-Nov'!D175:D4830, 'Jan-Nov'!E175:E4830, "SIP", 'Jan-Nov'!J175:J4830, 'co. wise details'!O177, 'Jan-Nov'!B175:B4830, "&gt;30-09-2023", 'Jan-Nov'!B175:B4830, "&lt;31-12-2023")</f>
        <v>0</v>
      </c>
    </row>
    <row r="178" spans="2:28" x14ac:dyDescent="0.3">
      <c r="B178" t="s">
        <v>270</v>
      </c>
      <c r="H178" t="str">
        <v>HDFC SMALL CAP FUND</v>
      </c>
      <c r="O178" s="25" t="str">
        <v>Hdfc small cap fund</v>
      </c>
      <c r="P178" s="25">
        <f t="shared" si="2"/>
        <v>7</v>
      </c>
      <c r="Q178" s="25">
        <f>COUNTIFS('Jan-Nov'!E:E,"SIP",'Jan-Nov'!J:J,'co. wise details'!O178)</f>
        <v>5</v>
      </c>
      <c r="R178" s="25">
        <f>COUNTIFS('Jan-Nov'!E:E,"lumpsum",'Jan-Nov'!J:J,'co. wise details'!O178)</f>
        <v>2</v>
      </c>
      <c r="S178" s="25">
        <f>SUMIFS('Jan-Nov'!D175:D4830,'Jan-Nov'!E175:E4830,"lumpsum",'Jan-Nov'!J175:J4830,'co. wise details'!O178)</f>
        <v>325000</v>
      </c>
      <c r="T178" s="25">
        <f>SUMIFS('Jan-Nov'!D175:D4830,'Jan-Nov'!E175:E4830,"sip",'Jan-Nov'!J175:J4830,'co. wise details'!O178)</f>
        <v>117000</v>
      </c>
      <c r="U178" s="25">
        <f>SUMIFS('Jan-Nov'!D175:D4830,'Jan-Nov'!E175:E4830,"lumpsum",'Jan-Nov'!J175:J4830,'co. wise details'!O178,'Jan-Nov'!B176:B4831,"&gt;01-01-2023",'Jan-Nov'!B176:B4831,"&lt;01-04-2023")</f>
        <v>0</v>
      </c>
      <c r="V178" s="25">
        <f>SUMIFS('Jan-Nov'!D175:D4830,'Jan-Nov'!E175:E4830,"SIP",'Jan-Nov'!J175:J4830,'co. wise details'!O178,'Jan-Nov'!B176:B4831,"&gt;01-01-2023",'Jan-Nov'!B176:B4831,"&lt;01-04-2023")</f>
        <v>5000</v>
      </c>
      <c r="W178" s="25">
        <f>SUMIFS('Jan-Nov'!D175:D4830,'Jan-Nov'!E175:E4830,"lumpsum",'Jan-Nov'!J175:J4830,'co. wise details'!O178,'Jan-Nov'!B175:B4830,"&gt;31-03-2023",'Jan-Nov'!B175:B4830,"&lt;01-07-2023")</f>
        <v>300000</v>
      </c>
      <c r="X178" s="25">
        <f>SUMIFS('Jan-Nov'!D174:D4830,'Jan-Nov'!E174:E4830,"SIP",'Jan-Nov'!J174:J4830,'co. wise details'!O178,'Jan-Nov'!B174:B4830,"&gt;31-03-2023",'Jan-Nov'!D174:D4830,"&lt;01-07-2023")</f>
        <v>12000</v>
      </c>
      <c r="Y178" s="25">
        <f>SUMIFS('Jan-Nov'!D175:D4830,'Jan-Nov'!E175:E4830,"lumpsum",'Jan-Nov'!J175:J4830,'co. wise details'!O178,'Jan-Nov'!B176:B4831,"&gt;30-06-2023",'Jan-Nov'!B176:B4831,"&lt;30-10-2023")</f>
        <v>25000</v>
      </c>
      <c r="Z178" s="25">
        <f>SUMIFS('Jan-Nov'!D176:D4831, 'Jan-Nov'!E176:E4831, "SIP", 'Jan-Nov'!J176:J4831, 'co. wise details'!O178, 'Jan-Nov'!B176:B4831, "&gt;30-06-2023", 'Jan-Nov'!B176:B4831, "&lt;01-10-2023")</f>
        <v>0</v>
      </c>
      <c r="AA178" s="25">
        <f>SUMIFS('Jan-Nov'!D175:D4830,'Jan-Nov'!E175:E4830,"lumpsum",'Jan-Nov'!J175:J4830,'co. wise details'!O178,'Jan-Nov'!B175:B4830,"&gt;30-09-2023",'Jan-Nov'!B175:B4830,"&lt;31-12-2023")</f>
        <v>25000</v>
      </c>
      <c r="AB178" s="25">
        <f>SUMIFS('Jan-Nov'!D176:D4831, 'Jan-Nov'!E176:E4831, "SIP", 'Jan-Nov'!J176:J4831, 'co. wise details'!O178, 'Jan-Nov'!B176:B4831, "&gt;30-09-2023", 'Jan-Nov'!B176:B4831, "&lt;31-12-2023")</f>
        <v>0</v>
      </c>
    </row>
    <row r="179" spans="2:28" x14ac:dyDescent="0.3">
      <c r="B179" t="s">
        <v>1799</v>
      </c>
      <c r="H179" t="str">
        <v>MOTILAL OSWAL MIDCAP FUND</v>
      </c>
      <c r="O179" s="25" t="str">
        <v>Motilal oswal midcap fund</v>
      </c>
      <c r="P179" s="25">
        <f t="shared" si="2"/>
        <v>1</v>
      </c>
      <c r="Q179" s="25">
        <f>COUNTIFS('Jan-Nov'!E:E,"SIP",'Jan-Nov'!J:J,'co. wise details'!O179)</f>
        <v>1</v>
      </c>
      <c r="R179" s="25">
        <f>COUNTIFS('Jan-Nov'!E:E,"lumpsum",'Jan-Nov'!J:J,'co. wise details'!O179)</f>
        <v>0</v>
      </c>
      <c r="S179" s="25">
        <f>SUMIFS('Jan-Nov'!D176:D4831,'Jan-Nov'!E176:E4831,"lumpsum",'Jan-Nov'!J176:J4831,'co. wise details'!O179)</f>
        <v>0</v>
      </c>
      <c r="T179" s="25">
        <f>SUMIFS('Jan-Nov'!D176:D4831,'Jan-Nov'!E176:E4831,"sip",'Jan-Nov'!J176:J4831,'co. wise details'!O179)</f>
        <v>5000</v>
      </c>
      <c r="U179" s="25">
        <f>SUMIFS('Jan-Nov'!D176:D4831,'Jan-Nov'!E176:E4831,"lumpsum",'Jan-Nov'!J176:J4831,'co. wise details'!O179,'Jan-Nov'!B177:B4832,"&gt;01-01-2023",'Jan-Nov'!B177:B4832,"&lt;01-04-2023")</f>
        <v>0</v>
      </c>
      <c r="V179" s="25">
        <f>SUMIFS('Jan-Nov'!D176:D4831,'Jan-Nov'!E176:E4831,"SIP",'Jan-Nov'!J176:J4831,'co. wise details'!O179,'Jan-Nov'!B177:B4832,"&gt;01-01-2023",'Jan-Nov'!B177:B4832,"&lt;01-04-2023")</f>
        <v>5000</v>
      </c>
      <c r="W179" s="25">
        <f>SUMIFS('Jan-Nov'!D176:D4831,'Jan-Nov'!E176:E4831,"lumpsum",'Jan-Nov'!J176:J4831,'co. wise details'!O179,'Jan-Nov'!B176:B4831,"&gt;31-03-2023",'Jan-Nov'!B176:B4831,"&lt;01-07-2023")</f>
        <v>0</v>
      </c>
      <c r="X179" s="25">
        <f>SUMIFS('Jan-Nov'!D175:D4831,'Jan-Nov'!E175:E4831,"SIP",'Jan-Nov'!J175:J4831,'co. wise details'!O179,'Jan-Nov'!B175:B4831,"&gt;31-03-2023",'Jan-Nov'!D175:D4831,"&lt;01-07-2023")</f>
        <v>0</v>
      </c>
      <c r="Y179" s="25">
        <f>SUMIFS('Jan-Nov'!D176:D4831,'Jan-Nov'!E176:E4831,"lumpsum",'Jan-Nov'!J176:J4831,'co. wise details'!O179,'Jan-Nov'!B177:B4832,"&gt;30-06-2023",'Jan-Nov'!B177:B4832,"&lt;30-10-2023")</f>
        <v>0</v>
      </c>
      <c r="Z179" s="25">
        <f>SUMIFS('Jan-Nov'!D177:D4832, 'Jan-Nov'!E177:E4832, "SIP", 'Jan-Nov'!J177:J4832, 'co. wise details'!O179, 'Jan-Nov'!B177:B4832, "&gt;30-06-2023", 'Jan-Nov'!B177:B4832, "&lt;01-10-2023")</f>
        <v>0</v>
      </c>
      <c r="AA179" s="25">
        <f>SUMIFS('Jan-Nov'!D176:D4831,'Jan-Nov'!E176:E4831,"lumpsum",'Jan-Nov'!J176:J4831,'co. wise details'!O179,'Jan-Nov'!B176:B4831,"&gt;30-09-2023",'Jan-Nov'!B176:B4831,"&lt;31-12-2023")</f>
        <v>0</v>
      </c>
      <c r="AB179" s="25">
        <f>SUMIFS('Jan-Nov'!D177:D4832, 'Jan-Nov'!E177:E4832, "SIP", 'Jan-Nov'!J177:J4832, 'co. wise details'!O179, 'Jan-Nov'!B177:B4832, "&gt;30-09-2023", 'Jan-Nov'!B177:B4832, "&lt;31-12-2023")</f>
        <v>0</v>
      </c>
    </row>
    <row r="180" spans="2:28" x14ac:dyDescent="0.3">
      <c r="B180" t="s">
        <v>489</v>
      </c>
      <c r="H180" t="str">
        <v>ICICI PRUDENTIAL TECHNOLOGY FUND</v>
      </c>
      <c r="O180" s="25" t="str">
        <v>Icici prudential technology fund</v>
      </c>
      <c r="P180" s="25">
        <f t="shared" si="2"/>
        <v>6</v>
      </c>
      <c r="Q180" s="25">
        <f>COUNTIFS('Jan-Nov'!E:E,"SIP",'Jan-Nov'!J:J,'co. wise details'!O180)</f>
        <v>4</v>
      </c>
      <c r="R180" s="25">
        <f>COUNTIFS('Jan-Nov'!E:E,"lumpsum",'Jan-Nov'!J:J,'co. wise details'!O180)</f>
        <v>2</v>
      </c>
      <c r="S180" s="25">
        <f>SUMIFS('Jan-Nov'!D177:D4832,'Jan-Nov'!E177:E4832,"lumpsum",'Jan-Nov'!J177:J4832,'co. wise details'!O180)</f>
        <v>15000</v>
      </c>
      <c r="T180" s="25">
        <f>SUMIFS('Jan-Nov'!D177:D4832,'Jan-Nov'!E177:E4832,"sip",'Jan-Nov'!J177:J4832,'co. wise details'!O180)</f>
        <v>10000</v>
      </c>
      <c r="U180" s="25">
        <f>SUMIFS('Jan-Nov'!D177:D4832,'Jan-Nov'!E177:E4832,"lumpsum",'Jan-Nov'!J177:J4832,'co. wise details'!O180,'Jan-Nov'!B178:B4833,"&gt;01-01-2023",'Jan-Nov'!B178:B4833,"&lt;01-04-2023")</f>
        <v>0</v>
      </c>
      <c r="V180" s="25">
        <f>SUMIFS('Jan-Nov'!D177:D4832,'Jan-Nov'!E177:E4832,"SIP",'Jan-Nov'!J177:J4832,'co. wise details'!O180,'Jan-Nov'!B178:B4833,"&gt;01-01-2023",'Jan-Nov'!B178:B4833,"&lt;01-04-2023")</f>
        <v>1000</v>
      </c>
      <c r="W180" s="25">
        <f>SUMIFS('Jan-Nov'!D177:D4832,'Jan-Nov'!E177:E4832,"lumpsum",'Jan-Nov'!J177:J4832,'co. wise details'!O180,'Jan-Nov'!B177:B4832,"&gt;31-03-2023",'Jan-Nov'!B177:B4832,"&lt;01-07-2023")</f>
        <v>5000</v>
      </c>
      <c r="X180" s="25">
        <f>SUMIFS('Jan-Nov'!D176:D4832,'Jan-Nov'!E176:E4832,"SIP",'Jan-Nov'!J176:J4832,'co. wise details'!O180,'Jan-Nov'!B176:B4832,"&gt;31-03-2023",'Jan-Nov'!D176:D4832,"&lt;01-07-2023")</f>
        <v>9000</v>
      </c>
      <c r="Y180" s="25">
        <f>SUMIFS('Jan-Nov'!D177:D4832,'Jan-Nov'!E177:E4832,"lumpsum",'Jan-Nov'!J177:J4832,'co. wise details'!O180,'Jan-Nov'!B178:B4833,"&gt;30-06-2023",'Jan-Nov'!B178:B4833,"&lt;30-10-2023")</f>
        <v>10000</v>
      </c>
      <c r="Z180" s="25">
        <f>SUMIFS('Jan-Nov'!D178:D4833, 'Jan-Nov'!E178:E4833, "SIP", 'Jan-Nov'!J178:J4833, 'co. wise details'!O180, 'Jan-Nov'!B178:B4833, "&gt;30-06-2023", 'Jan-Nov'!B178:B4833, "&lt;01-10-2023")</f>
        <v>1000</v>
      </c>
      <c r="AA180" s="25">
        <f>SUMIFS('Jan-Nov'!D177:D4832,'Jan-Nov'!E177:E4832,"lumpsum",'Jan-Nov'!J177:J4832,'co. wise details'!O180,'Jan-Nov'!B177:B4832,"&gt;30-09-2023",'Jan-Nov'!B177:B4832,"&lt;31-12-2023")</f>
        <v>0</v>
      </c>
      <c r="AB180" s="25">
        <f>SUMIFS('Jan-Nov'!D178:D4833, 'Jan-Nov'!E178:E4833, "SIP", 'Jan-Nov'!J178:J4833, 'co. wise details'!O180, 'Jan-Nov'!B178:B4833, "&gt;30-09-2023", 'Jan-Nov'!B178:B4833, "&lt;31-12-2023")</f>
        <v>8000</v>
      </c>
    </row>
    <row r="181" spans="2:28" x14ac:dyDescent="0.3">
      <c r="B181" t="s">
        <v>84</v>
      </c>
      <c r="H181" t="str">
        <v>Bank of India Tax Advantae</v>
      </c>
      <c r="O181" s="25" t="str">
        <v>Bank of india tax advantae</v>
      </c>
      <c r="P181" s="25">
        <f t="shared" si="2"/>
        <v>1</v>
      </c>
      <c r="Q181" s="25">
        <f>COUNTIFS('Jan-Nov'!E:E,"SIP",'Jan-Nov'!J:J,'co. wise details'!O181)</f>
        <v>0</v>
      </c>
      <c r="R181" s="25">
        <f>COUNTIFS('Jan-Nov'!E:E,"lumpsum",'Jan-Nov'!J:J,'co. wise details'!O181)</f>
        <v>1</v>
      </c>
      <c r="S181" s="25">
        <f>SUMIFS('Jan-Nov'!D178:D4833,'Jan-Nov'!E178:E4833,"lumpsum",'Jan-Nov'!J178:J4833,'co. wise details'!O181)</f>
        <v>50000</v>
      </c>
      <c r="T181" s="25">
        <f>SUMIFS('Jan-Nov'!D178:D4833,'Jan-Nov'!E178:E4833,"sip",'Jan-Nov'!J178:J4833,'co. wise details'!O181)</f>
        <v>0</v>
      </c>
      <c r="U181" s="25">
        <f>SUMIFS('Jan-Nov'!D178:D4833,'Jan-Nov'!E178:E4833,"lumpsum",'Jan-Nov'!J178:J4833,'co. wise details'!O181,'Jan-Nov'!B179:B4834,"&gt;01-01-2023",'Jan-Nov'!B179:B4834,"&lt;01-04-2023")</f>
        <v>50000</v>
      </c>
      <c r="V181" s="25">
        <f>SUMIFS('Jan-Nov'!D178:D4833,'Jan-Nov'!E178:E4833,"SIP",'Jan-Nov'!J178:J4833,'co. wise details'!O181,'Jan-Nov'!B179:B4834,"&gt;01-01-2023",'Jan-Nov'!B179:B4834,"&lt;01-04-2023")</f>
        <v>0</v>
      </c>
      <c r="W181" s="25">
        <f>SUMIFS('Jan-Nov'!D178:D4833,'Jan-Nov'!E178:E4833,"lumpsum",'Jan-Nov'!J178:J4833,'co. wise details'!O181,'Jan-Nov'!B178:B4833,"&gt;31-03-2023",'Jan-Nov'!B178:B4833,"&lt;01-07-2023")</f>
        <v>0</v>
      </c>
      <c r="X181" s="25">
        <f>SUMIFS('Jan-Nov'!D177:D4833,'Jan-Nov'!E177:E4833,"SIP",'Jan-Nov'!J177:J4833,'co. wise details'!O181,'Jan-Nov'!B177:B4833,"&gt;31-03-2023",'Jan-Nov'!D177:D4833,"&lt;01-07-2023")</f>
        <v>0</v>
      </c>
      <c r="Y181" s="25">
        <f>SUMIFS('Jan-Nov'!D178:D4833,'Jan-Nov'!E178:E4833,"lumpsum",'Jan-Nov'!J178:J4833,'co. wise details'!O181,'Jan-Nov'!B179:B4834,"&gt;30-06-2023",'Jan-Nov'!B179:B4834,"&lt;30-10-2023")</f>
        <v>0</v>
      </c>
      <c r="Z181" s="25">
        <f>SUMIFS('Jan-Nov'!D179:D4834, 'Jan-Nov'!E179:E4834, "SIP", 'Jan-Nov'!J179:J4834, 'co. wise details'!O181, 'Jan-Nov'!B179:B4834, "&gt;30-06-2023", 'Jan-Nov'!B179:B4834, "&lt;01-10-2023")</f>
        <v>0</v>
      </c>
      <c r="AA181" s="25">
        <f>SUMIFS('Jan-Nov'!D178:D4833,'Jan-Nov'!E178:E4833,"lumpsum",'Jan-Nov'!J178:J4833,'co. wise details'!O181,'Jan-Nov'!B178:B4833,"&gt;30-09-2023",'Jan-Nov'!B178:B4833,"&lt;31-12-2023")</f>
        <v>0</v>
      </c>
      <c r="AB181" s="25">
        <f>SUMIFS('Jan-Nov'!D179:D4834, 'Jan-Nov'!E179:E4834, "SIP", 'Jan-Nov'!J179:J4834, 'co. wise details'!O181, 'Jan-Nov'!B179:B4834, "&gt;30-09-2023", 'Jan-Nov'!B179:B4834, "&lt;31-12-2023")</f>
        <v>0</v>
      </c>
    </row>
    <row r="182" spans="2:28" x14ac:dyDescent="0.3">
      <c r="B182" t="s">
        <v>134</v>
      </c>
      <c r="H182" t="str">
        <v>Tata Small-cap Fund</v>
      </c>
      <c r="O182" s="25" t="str">
        <v>Tata small-cap fund</v>
      </c>
      <c r="P182" s="25">
        <f t="shared" si="2"/>
        <v>5</v>
      </c>
      <c r="Q182" s="25">
        <f>COUNTIFS('Jan-Nov'!E:E,"SIP",'Jan-Nov'!J:J,'co. wise details'!O182)</f>
        <v>3</v>
      </c>
      <c r="R182" s="25">
        <f>COUNTIFS('Jan-Nov'!E:E,"lumpsum",'Jan-Nov'!J:J,'co. wise details'!O182)</f>
        <v>2</v>
      </c>
      <c r="S182" s="25">
        <f>SUMIFS('Jan-Nov'!D179:D4834,'Jan-Nov'!E179:E4834,"lumpsum",'Jan-Nov'!J179:J4834,'co. wise details'!O182)</f>
        <v>150000</v>
      </c>
      <c r="T182" s="25">
        <f>SUMIFS('Jan-Nov'!D179:D4834,'Jan-Nov'!E179:E4834,"sip",'Jan-Nov'!J179:J4834,'co. wise details'!O182)</f>
        <v>23000</v>
      </c>
      <c r="U182" s="25">
        <f>SUMIFS('Jan-Nov'!D179:D4834,'Jan-Nov'!E179:E4834,"lumpsum",'Jan-Nov'!J179:J4834,'co. wise details'!O182,'Jan-Nov'!B180:B4835,"&gt;01-01-2023",'Jan-Nov'!B180:B4835,"&lt;01-04-2023")</f>
        <v>150000</v>
      </c>
      <c r="V182" s="25">
        <f>SUMIFS('Jan-Nov'!D179:D4834,'Jan-Nov'!E179:E4834,"SIP",'Jan-Nov'!J179:J4834,'co. wise details'!O182,'Jan-Nov'!B180:B4835,"&gt;01-01-2023",'Jan-Nov'!B180:B4835,"&lt;01-04-2023")</f>
        <v>0</v>
      </c>
      <c r="W182" s="25">
        <f>SUMIFS('Jan-Nov'!D179:D4834,'Jan-Nov'!E179:E4834,"lumpsum",'Jan-Nov'!J179:J4834,'co. wise details'!O182,'Jan-Nov'!B179:B4834,"&gt;31-03-2023",'Jan-Nov'!B179:B4834,"&lt;01-07-2023")</f>
        <v>0</v>
      </c>
      <c r="X182" s="25">
        <f>SUMIFS('Jan-Nov'!D178:D4834,'Jan-Nov'!E178:E4834,"SIP",'Jan-Nov'!J178:J4834,'co. wise details'!O182,'Jan-Nov'!B178:B4834,"&gt;31-03-2023",'Jan-Nov'!D178:D4834,"&lt;01-07-2023")</f>
        <v>23000</v>
      </c>
      <c r="Y182" s="25">
        <f>SUMIFS('Jan-Nov'!D179:D4834,'Jan-Nov'!E179:E4834,"lumpsum",'Jan-Nov'!J179:J4834,'co. wise details'!O182,'Jan-Nov'!B180:B4835,"&gt;30-06-2023",'Jan-Nov'!B180:B4835,"&lt;30-10-2023")</f>
        <v>0</v>
      </c>
      <c r="Z182" s="25">
        <f>SUMIFS('Jan-Nov'!D180:D4835, 'Jan-Nov'!E180:E4835, "SIP", 'Jan-Nov'!J180:J4835, 'co. wise details'!O182, 'Jan-Nov'!B180:B4835, "&gt;30-06-2023", 'Jan-Nov'!B180:B4835, "&lt;01-10-2023")</f>
        <v>0</v>
      </c>
      <c r="AA182" s="25">
        <f>SUMIFS('Jan-Nov'!D179:D4834,'Jan-Nov'!E179:E4834,"lumpsum",'Jan-Nov'!J179:J4834,'co. wise details'!O182,'Jan-Nov'!B179:B4834,"&gt;30-09-2023",'Jan-Nov'!B179:B4834,"&lt;31-12-2023")</f>
        <v>0</v>
      </c>
      <c r="AB182" s="25">
        <f>SUMIFS('Jan-Nov'!D180:D4835, 'Jan-Nov'!E180:E4835, "SIP", 'Jan-Nov'!J180:J4835, 'co. wise details'!O182, 'Jan-Nov'!B180:B4835, "&gt;30-09-2023", 'Jan-Nov'!B180:B4835, "&lt;31-12-2023")</f>
        <v>0</v>
      </c>
    </row>
    <row r="183" spans="2:28" x14ac:dyDescent="0.3">
      <c r="B183" t="s">
        <v>270</v>
      </c>
      <c r="H183" t="str">
        <v>MIRAE ASSET HYBRID</v>
      </c>
      <c r="O183" s="25" t="str">
        <v>Mirae asset hybrid</v>
      </c>
      <c r="P183" s="25">
        <f t="shared" si="2"/>
        <v>3</v>
      </c>
      <c r="Q183" s="25">
        <f>COUNTIFS('Jan-Nov'!E:E,"SIP",'Jan-Nov'!J:J,'co. wise details'!O183)</f>
        <v>3</v>
      </c>
      <c r="R183" s="25">
        <f>COUNTIFS('Jan-Nov'!E:E,"lumpsum",'Jan-Nov'!J:J,'co. wise details'!O183)</f>
        <v>0</v>
      </c>
      <c r="S183" s="25">
        <f>SUMIFS('Jan-Nov'!D180:D4835,'Jan-Nov'!E180:E4835,"lumpsum",'Jan-Nov'!J180:J4835,'co. wise details'!O183)</f>
        <v>0</v>
      </c>
      <c r="T183" s="25">
        <f>SUMIFS('Jan-Nov'!D180:D4835,'Jan-Nov'!E180:E4835,"sip",'Jan-Nov'!J180:J4835,'co. wise details'!O183)</f>
        <v>8500</v>
      </c>
      <c r="U183" s="25">
        <f>SUMIFS('Jan-Nov'!D180:D4835,'Jan-Nov'!E180:E4835,"lumpsum",'Jan-Nov'!J180:J4835,'co. wise details'!O183,'Jan-Nov'!B181:B4836,"&gt;01-01-2023",'Jan-Nov'!B181:B4836,"&lt;01-04-2023")</f>
        <v>0</v>
      </c>
      <c r="V183" s="25">
        <f>SUMIFS('Jan-Nov'!D180:D4835,'Jan-Nov'!E180:E4835,"SIP",'Jan-Nov'!J180:J4835,'co. wise details'!O183,'Jan-Nov'!B181:B4836,"&gt;01-01-2023",'Jan-Nov'!B181:B4836,"&lt;01-04-2023")</f>
        <v>4500</v>
      </c>
      <c r="W183" s="25">
        <f>SUMIFS('Jan-Nov'!D180:D4835,'Jan-Nov'!E180:E4835,"lumpsum",'Jan-Nov'!J180:J4835,'co. wise details'!O183,'Jan-Nov'!B180:B4835,"&gt;31-03-2023",'Jan-Nov'!B180:B4835,"&lt;01-07-2023")</f>
        <v>0</v>
      </c>
      <c r="X183" s="25">
        <f>SUMIFS('Jan-Nov'!D179:D4835,'Jan-Nov'!E179:E4835,"SIP",'Jan-Nov'!J179:J4835,'co. wise details'!O183,'Jan-Nov'!B179:B4835,"&gt;31-03-2023",'Jan-Nov'!D179:D4835,"&lt;01-07-2023")</f>
        <v>4000</v>
      </c>
      <c r="Y183" s="25">
        <f>SUMIFS('Jan-Nov'!D180:D4835,'Jan-Nov'!E180:E4835,"lumpsum",'Jan-Nov'!J180:J4835,'co. wise details'!O183,'Jan-Nov'!B181:B4836,"&gt;30-06-2023",'Jan-Nov'!B181:B4836,"&lt;30-10-2023")</f>
        <v>0</v>
      </c>
      <c r="Z183" s="25">
        <f>SUMIFS('Jan-Nov'!D181:D4836, 'Jan-Nov'!E181:E4836, "SIP", 'Jan-Nov'!J181:J4836, 'co. wise details'!O183, 'Jan-Nov'!B181:B4836, "&gt;30-06-2023", 'Jan-Nov'!B181:B4836, "&lt;01-10-2023")</f>
        <v>0</v>
      </c>
      <c r="AA183" s="25">
        <f>SUMIFS('Jan-Nov'!D180:D4835,'Jan-Nov'!E180:E4835,"lumpsum",'Jan-Nov'!J180:J4835,'co. wise details'!O183,'Jan-Nov'!B180:B4835,"&gt;30-09-2023",'Jan-Nov'!B180:B4835,"&lt;31-12-2023")</f>
        <v>0</v>
      </c>
      <c r="AB183" s="25">
        <f>SUMIFS('Jan-Nov'!D181:D4836, 'Jan-Nov'!E181:E4836, "SIP", 'Jan-Nov'!J181:J4836, 'co. wise details'!O183, 'Jan-Nov'!B181:B4836, "&gt;30-09-2023", 'Jan-Nov'!B181:B4836, "&lt;31-12-2023")</f>
        <v>0</v>
      </c>
    </row>
    <row r="184" spans="2:28" x14ac:dyDescent="0.3">
      <c r="B184" t="s">
        <v>2156</v>
      </c>
      <c r="H184" t="str">
        <v>sbi small fund</v>
      </c>
      <c r="O184" s="25" t="str">
        <v>Sbi small fund</v>
      </c>
      <c r="P184" s="25">
        <f t="shared" si="2"/>
        <v>1</v>
      </c>
      <c r="Q184" s="25">
        <f>COUNTIFS('Jan-Nov'!E:E,"SIP",'Jan-Nov'!J:J,'co. wise details'!O184)</f>
        <v>1</v>
      </c>
      <c r="R184" s="25">
        <f>COUNTIFS('Jan-Nov'!E:E,"lumpsum",'Jan-Nov'!J:J,'co. wise details'!O184)</f>
        <v>0</v>
      </c>
      <c r="S184" s="25">
        <f>SUMIFS('Jan-Nov'!D181:D4836,'Jan-Nov'!E181:E4836,"lumpsum",'Jan-Nov'!J181:J4836,'co. wise details'!O184)</f>
        <v>0</v>
      </c>
      <c r="T184" s="25">
        <f>SUMIFS('Jan-Nov'!D181:D4836,'Jan-Nov'!E181:E4836,"sip",'Jan-Nov'!J181:J4836,'co. wise details'!O184)</f>
        <v>2500</v>
      </c>
      <c r="U184" s="25">
        <f>SUMIFS('Jan-Nov'!D181:D4836,'Jan-Nov'!E181:E4836,"lumpsum",'Jan-Nov'!J181:J4836,'co. wise details'!O184,'Jan-Nov'!B182:B4837,"&gt;01-01-2023",'Jan-Nov'!B182:B4837,"&lt;01-04-2023")</f>
        <v>0</v>
      </c>
      <c r="V184" s="25">
        <f>SUMIFS('Jan-Nov'!D181:D4836,'Jan-Nov'!E181:E4836,"SIP",'Jan-Nov'!J181:J4836,'co. wise details'!O184,'Jan-Nov'!B182:B4837,"&gt;01-01-2023",'Jan-Nov'!B182:B4837,"&lt;01-04-2023")</f>
        <v>2500</v>
      </c>
      <c r="W184" s="25">
        <f>SUMIFS('Jan-Nov'!D181:D4836,'Jan-Nov'!E181:E4836,"lumpsum",'Jan-Nov'!J181:J4836,'co. wise details'!O184,'Jan-Nov'!B181:B4836,"&gt;31-03-2023",'Jan-Nov'!B181:B4836,"&lt;01-07-2023")</f>
        <v>0</v>
      </c>
      <c r="X184" s="25">
        <f>SUMIFS('Jan-Nov'!D180:D4836,'Jan-Nov'!E180:E4836,"SIP",'Jan-Nov'!J180:J4836,'co. wise details'!O184,'Jan-Nov'!B180:B4836,"&gt;31-03-2023",'Jan-Nov'!D180:D4836,"&lt;01-07-2023")</f>
        <v>0</v>
      </c>
      <c r="Y184" s="25">
        <f>SUMIFS('Jan-Nov'!D181:D4836,'Jan-Nov'!E181:E4836,"lumpsum",'Jan-Nov'!J181:J4836,'co. wise details'!O184,'Jan-Nov'!B182:B4837,"&gt;30-06-2023",'Jan-Nov'!B182:B4837,"&lt;30-10-2023")</f>
        <v>0</v>
      </c>
      <c r="Z184" s="25">
        <f>SUMIFS('Jan-Nov'!D182:D4837, 'Jan-Nov'!E182:E4837, "SIP", 'Jan-Nov'!J182:J4837, 'co. wise details'!O184, 'Jan-Nov'!B182:B4837, "&gt;30-06-2023", 'Jan-Nov'!B182:B4837, "&lt;01-10-2023")</f>
        <v>0</v>
      </c>
      <c r="AA184" s="25">
        <f>SUMIFS('Jan-Nov'!D181:D4836,'Jan-Nov'!E181:E4836,"lumpsum",'Jan-Nov'!J181:J4836,'co. wise details'!O184,'Jan-Nov'!B181:B4836,"&gt;30-09-2023",'Jan-Nov'!B181:B4836,"&lt;31-12-2023")</f>
        <v>0</v>
      </c>
      <c r="AB184" s="25">
        <f>SUMIFS('Jan-Nov'!D182:D4837, 'Jan-Nov'!E182:E4837, "SIP", 'Jan-Nov'!J182:J4837, 'co. wise details'!O184, 'Jan-Nov'!B182:B4837, "&gt;30-09-2023", 'Jan-Nov'!B182:B4837, "&lt;31-12-2023")</f>
        <v>0</v>
      </c>
    </row>
    <row r="185" spans="2:28" x14ac:dyDescent="0.3">
      <c r="B185" t="s">
        <v>1382</v>
      </c>
      <c r="H185" t="str">
        <v>kotak balanced advantage</v>
      </c>
      <c r="O185" s="25" t="str">
        <v>Kotak balanced advantage</v>
      </c>
      <c r="P185" s="25">
        <f t="shared" si="2"/>
        <v>1</v>
      </c>
      <c r="Q185" s="25">
        <f>COUNTIFS('Jan-Nov'!E:E,"SIP",'Jan-Nov'!J:J,'co. wise details'!O185)</f>
        <v>1</v>
      </c>
      <c r="R185" s="25">
        <f>COUNTIFS('Jan-Nov'!E:E,"lumpsum",'Jan-Nov'!J:J,'co. wise details'!O185)</f>
        <v>0</v>
      </c>
      <c r="S185" s="25">
        <f>SUMIFS('Jan-Nov'!D182:D4837,'Jan-Nov'!E182:E4837,"lumpsum",'Jan-Nov'!J182:J4837,'co. wise details'!O185)</f>
        <v>0</v>
      </c>
      <c r="T185" s="25">
        <f>SUMIFS('Jan-Nov'!D182:D4837,'Jan-Nov'!E182:E4837,"sip",'Jan-Nov'!J182:J4837,'co. wise details'!O185)</f>
        <v>3000</v>
      </c>
      <c r="U185" s="25">
        <f>SUMIFS('Jan-Nov'!D182:D4837,'Jan-Nov'!E182:E4837,"lumpsum",'Jan-Nov'!J182:J4837,'co. wise details'!O185,'Jan-Nov'!B183:B4838,"&gt;01-01-2023",'Jan-Nov'!B183:B4838,"&lt;01-04-2023")</f>
        <v>0</v>
      </c>
      <c r="V185" s="25">
        <f>SUMIFS('Jan-Nov'!D182:D4837,'Jan-Nov'!E182:E4837,"SIP",'Jan-Nov'!J182:J4837,'co. wise details'!O185,'Jan-Nov'!B183:B4838,"&gt;01-01-2023",'Jan-Nov'!B183:B4838,"&lt;01-04-2023")</f>
        <v>3000</v>
      </c>
      <c r="W185" s="25">
        <f>SUMIFS('Jan-Nov'!D182:D4837,'Jan-Nov'!E182:E4837,"lumpsum",'Jan-Nov'!J182:J4837,'co. wise details'!O185,'Jan-Nov'!B182:B4837,"&gt;31-03-2023",'Jan-Nov'!B182:B4837,"&lt;01-07-2023")</f>
        <v>0</v>
      </c>
      <c r="X185" s="25">
        <f>SUMIFS('Jan-Nov'!D181:D4837,'Jan-Nov'!E181:E4837,"SIP",'Jan-Nov'!J181:J4837,'co. wise details'!O185,'Jan-Nov'!B181:B4837,"&gt;31-03-2023",'Jan-Nov'!D181:D4837,"&lt;01-07-2023")</f>
        <v>0</v>
      </c>
      <c r="Y185" s="25">
        <f>SUMIFS('Jan-Nov'!D182:D4837,'Jan-Nov'!E182:E4837,"lumpsum",'Jan-Nov'!J182:J4837,'co. wise details'!O185,'Jan-Nov'!B183:B4838,"&gt;30-06-2023",'Jan-Nov'!B183:B4838,"&lt;30-10-2023")</f>
        <v>0</v>
      </c>
      <c r="Z185" s="25">
        <f>SUMIFS('Jan-Nov'!D183:D4838, 'Jan-Nov'!E183:E4838, "SIP", 'Jan-Nov'!J183:J4838, 'co. wise details'!O185, 'Jan-Nov'!B183:B4838, "&gt;30-06-2023", 'Jan-Nov'!B183:B4838, "&lt;01-10-2023")</f>
        <v>0</v>
      </c>
      <c r="AA185" s="25">
        <f>SUMIFS('Jan-Nov'!D182:D4837,'Jan-Nov'!E182:E4837,"lumpsum",'Jan-Nov'!J182:J4837,'co. wise details'!O185,'Jan-Nov'!B182:B4837,"&gt;30-09-2023",'Jan-Nov'!B182:B4837,"&lt;31-12-2023")</f>
        <v>0</v>
      </c>
      <c r="AB185" s="25">
        <f>SUMIFS('Jan-Nov'!D183:D4838, 'Jan-Nov'!E183:E4838, "SIP", 'Jan-Nov'!J183:J4838, 'co. wise details'!O185, 'Jan-Nov'!B183:B4838, "&gt;30-09-2023", 'Jan-Nov'!B183:B4838, "&lt;31-12-2023")</f>
        <v>0</v>
      </c>
    </row>
    <row r="186" spans="2:28" x14ac:dyDescent="0.3">
      <c r="B186" t="s">
        <v>84</v>
      </c>
      <c r="H186" t="str">
        <v>mirae asset emerging bluechip</v>
      </c>
      <c r="O186" s="25" t="str">
        <v>Mirae asset emerging bluechip</v>
      </c>
      <c r="P186" s="25">
        <f t="shared" si="2"/>
        <v>2</v>
      </c>
      <c r="Q186" s="25">
        <f>COUNTIFS('Jan-Nov'!E:E,"SIP",'Jan-Nov'!J:J,'co. wise details'!O186)</f>
        <v>2</v>
      </c>
      <c r="R186" s="25">
        <f>COUNTIFS('Jan-Nov'!E:E,"lumpsum",'Jan-Nov'!J:J,'co. wise details'!O186)</f>
        <v>0</v>
      </c>
      <c r="S186" s="25">
        <f>SUMIFS('Jan-Nov'!D183:D4838,'Jan-Nov'!E183:E4838,"lumpsum",'Jan-Nov'!J183:J4838,'co. wise details'!O186)</f>
        <v>0</v>
      </c>
      <c r="T186" s="25">
        <f>SUMIFS('Jan-Nov'!D183:D4838,'Jan-Nov'!E183:E4838,"sip",'Jan-Nov'!J183:J4838,'co. wise details'!O186)</f>
        <v>4500</v>
      </c>
      <c r="U186" s="25">
        <f>SUMIFS('Jan-Nov'!D183:D4838,'Jan-Nov'!E183:E4838,"lumpsum",'Jan-Nov'!J183:J4838,'co. wise details'!O186,'Jan-Nov'!B184:B4839,"&gt;01-01-2023",'Jan-Nov'!B184:B4839,"&lt;01-04-2023")</f>
        <v>0</v>
      </c>
      <c r="V186" s="25">
        <f>SUMIFS('Jan-Nov'!D183:D4838,'Jan-Nov'!E183:E4838,"SIP",'Jan-Nov'!J183:J4838,'co. wise details'!O186,'Jan-Nov'!B184:B4839,"&gt;01-01-2023",'Jan-Nov'!B184:B4839,"&lt;01-04-2023")</f>
        <v>4500</v>
      </c>
      <c r="W186" s="25">
        <f>SUMIFS('Jan-Nov'!D183:D4838,'Jan-Nov'!E183:E4838,"lumpsum",'Jan-Nov'!J183:J4838,'co. wise details'!O186,'Jan-Nov'!B183:B4838,"&gt;31-03-2023",'Jan-Nov'!B183:B4838,"&lt;01-07-2023")</f>
        <v>0</v>
      </c>
      <c r="X186" s="25">
        <f>SUMIFS('Jan-Nov'!D182:D4838,'Jan-Nov'!E182:E4838,"SIP",'Jan-Nov'!J182:J4838,'co. wise details'!O186,'Jan-Nov'!B182:B4838,"&gt;31-03-2023",'Jan-Nov'!D182:D4838,"&lt;01-07-2023")</f>
        <v>0</v>
      </c>
      <c r="Y186" s="25">
        <f>SUMIFS('Jan-Nov'!D183:D4838,'Jan-Nov'!E183:E4838,"lumpsum",'Jan-Nov'!J183:J4838,'co. wise details'!O186,'Jan-Nov'!B184:B4839,"&gt;30-06-2023",'Jan-Nov'!B184:B4839,"&lt;30-10-2023")</f>
        <v>0</v>
      </c>
      <c r="Z186" s="25">
        <f>SUMIFS('Jan-Nov'!D184:D4839, 'Jan-Nov'!E184:E4839, "SIP", 'Jan-Nov'!J184:J4839, 'co. wise details'!O186, 'Jan-Nov'!B184:B4839, "&gt;30-06-2023", 'Jan-Nov'!B184:B4839, "&lt;01-10-2023")</f>
        <v>0</v>
      </c>
      <c r="AA186" s="25">
        <f>SUMIFS('Jan-Nov'!D183:D4838,'Jan-Nov'!E183:E4838,"lumpsum",'Jan-Nov'!J183:J4838,'co. wise details'!O186,'Jan-Nov'!B183:B4838,"&gt;30-09-2023",'Jan-Nov'!B183:B4838,"&lt;31-12-2023")</f>
        <v>0</v>
      </c>
      <c r="AB186" s="25">
        <f>SUMIFS('Jan-Nov'!D184:D4839, 'Jan-Nov'!E184:E4839, "SIP", 'Jan-Nov'!J184:J4839, 'co. wise details'!O186, 'Jan-Nov'!B184:B4839, "&gt;30-09-2023", 'Jan-Nov'!B184:B4839, "&lt;31-12-2023")</f>
        <v>0</v>
      </c>
    </row>
    <row r="187" spans="2:28" x14ac:dyDescent="0.3">
      <c r="B187" t="s">
        <v>1820</v>
      </c>
      <c r="H187" t="str">
        <v>mirae asset emeging</v>
      </c>
      <c r="O187" s="25" t="str">
        <v>Mirae asset emeging</v>
      </c>
      <c r="P187" s="25">
        <f t="shared" si="2"/>
        <v>1</v>
      </c>
      <c r="Q187" s="25">
        <f>COUNTIFS('Jan-Nov'!E:E,"SIP",'Jan-Nov'!J:J,'co. wise details'!O187)</f>
        <v>1</v>
      </c>
      <c r="R187" s="25">
        <f>COUNTIFS('Jan-Nov'!E:E,"lumpsum",'Jan-Nov'!J:J,'co. wise details'!O187)</f>
        <v>0</v>
      </c>
      <c r="S187" s="25">
        <f>SUMIFS('Jan-Nov'!D184:D4839,'Jan-Nov'!E184:E4839,"lumpsum",'Jan-Nov'!J184:J4839,'co. wise details'!O187)</f>
        <v>0</v>
      </c>
      <c r="T187" s="25">
        <f>SUMIFS('Jan-Nov'!D184:D4839,'Jan-Nov'!E184:E4839,"sip",'Jan-Nov'!J184:J4839,'co. wise details'!O187)</f>
        <v>2000</v>
      </c>
      <c r="U187" s="25">
        <f>SUMIFS('Jan-Nov'!D184:D4839,'Jan-Nov'!E184:E4839,"lumpsum",'Jan-Nov'!J184:J4839,'co. wise details'!O187,'Jan-Nov'!B185:B4840,"&gt;01-01-2023",'Jan-Nov'!B185:B4840,"&lt;01-04-2023")</f>
        <v>0</v>
      </c>
      <c r="V187" s="25">
        <f>SUMIFS('Jan-Nov'!D184:D4839,'Jan-Nov'!E184:E4839,"SIP",'Jan-Nov'!J184:J4839,'co. wise details'!O187,'Jan-Nov'!B185:B4840,"&gt;01-01-2023",'Jan-Nov'!B185:B4840,"&lt;01-04-2023")</f>
        <v>2000</v>
      </c>
      <c r="W187" s="25">
        <f>SUMIFS('Jan-Nov'!D184:D4839,'Jan-Nov'!E184:E4839,"lumpsum",'Jan-Nov'!J184:J4839,'co. wise details'!O187,'Jan-Nov'!B184:B4839,"&gt;31-03-2023",'Jan-Nov'!B184:B4839,"&lt;01-07-2023")</f>
        <v>0</v>
      </c>
      <c r="X187" s="25">
        <f>SUMIFS('Jan-Nov'!D183:D4839,'Jan-Nov'!E183:E4839,"SIP",'Jan-Nov'!J183:J4839,'co. wise details'!O187,'Jan-Nov'!B183:B4839,"&gt;31-03-2023",'Jan-Nov'!D183:D4839,"&lt;01-07-2023")</f>
        <v>0</v>
      </c>
      <c r="Y187" s="25">
        <f>SUMIFS('Jan-Nov'!D184:D4839,'Jan-Nov'!E184:E4839,"lumpsum",'Jan-Nov'!J184:J4839,'co. wise details'!O187,'Jan-Nov'!B185:B4840,"&gt;30-06-2023",'Jan-Nov'!B185:B4840,"&lt;30-10-2023")</f>
        <v>0</v>
      </c>
      <c r="Z187" s="25">
        <f>SUMIFS('Jan-Nov'!D185:D4840, 'Jan-Nov'!E185:E4840, "SIP", 'Jan-Nov'!J185:J4840, 'co. wise details'!O187, 'Jan-Nov'!B185:B4840, "&gt;30-06-2023", 'Jan-Nov'!B185:B4840, "&lt;01-10-2023")</f>
        <v>0</v>
      </c>
      <c r="AA187" s="25">
        <f>SUMIFS('Jan-Nov'!D184:D4839,'Jan-Nov'!E184:E4839,"lumpsum",'Jan-Nov'!J184:J4839,'co. wise details'!O187,'Jan-Nov'!B184:B4839,"&gt;30-09-2023",'Jan-Nov'!B184:B4839,"&lt;31-12-2023")</f>
        <v>0</v>
      </c>
      <c r="AB187" s="25">
        <f>SUMIFS('Jan-Nov'!D185:D4840, 'Jan-Nov'!E185:E4840, "SIP", 'Jan-Nov'!J185:J4840, 'co. wise details'!O187, 'Jan-Nov'!B185:B4840, "&gt;30-09-2023", 'Jan-Nov'!B185:B4840, "&lt;31-12-2023")</f>
        <v>0</v>
      </c>
    </row>
    <row r="188" spans="2:28" x14ac:dyDescent="0.3">
      <c r="B188" t="s">
        <v>65</v>
      </c>
      <c r="H188" t="str">
        <v>HSBC MIDCAP FUND</v>
      </c>
      <c r="O188" s="25" t="str">
        <v>Hsbc midcap fund</v>
      </c>
      <c r="P188" s="25">
        <f t="shared" si="2"/>
        <v>1</v>
      </c>
      <c r="Q188" s="25">
        <f>COUNTIFS('Jan-Nov'!E:E,"SIP",'Jan-Nov'!J:J,'co. wise details'!O188)</f>
        <v>1</v>
      </c>
      <c r="R188" s="25">
        <f>COUNTIFS('Jan-Nov'!E:E,"lumpsum",'Jan-Nov'!J:J,'co. wise details'!O188)</f>
        <v>0</v>
      </c>
      <c r="S188" s="25">
        <f>SUMIFS('Jan-Nov'!D185:D4840,'Jan-Nov'!E185:E4840,"lumpsum",'Jan-Nov'!J185:J4840,'co. wise details'!O188)</f>
        <v>0</v>
      </c>
      <c r="T188" s="25">
        <f>SUMIFS('Jan-Nov'!D185:D4840,'Jan-Nov'!E185:E4840,"sip",'Jan-Nov'!J185:J4840,'co. wise details'!O188)</f>
        <v>2000</v>
      </c>
      <c r="U188" s="25">
        <f>SUMIFS('Jan-Nov'!D185:D4840,'Jan-Nov'!E185:E4840,"lumpsum",'Jan-Nov'!J185:J4840,'co. wise details'!O188,'Jan-Nov'!B186:B4841,"&gt;01-01-2023",'Jan-Nov'!B186:B4841,"&lt;01-04-2023")</f>
        <v>0</v>
      </c>
      <c r="V188" s="25">
        <f>SUMIFS('Jan-Nov'!D185:D4840,'Jan-Nov'!E185:E4840,"SIP",'Jan-Nov'!J185:J4840,'co. wise details'!O188,'Jan-Nov'!B186:B4841,"&gt;01-01-2023",'Jan-Nov'!B186:B4841,"&lt;01-04-2023")</f>
        <v>2000</v>
      </c>
      <c r="W188" s="25">
        <f>SUMIFS('Jan-Nov'!D185:D4840,'Jan-Nov'!E185:E4840,"lumpsum",'Jan-Nov'!J185:J4840,'co. wise details'!O188,'Jan-Nov'!B185:B4840,"&gt;31-03-2023",'Jan-Nov'!B185:B4840,"&lt;01-07-2023")</f>
        <v>0</v>
      </c>
      <c r="X188" s="25">
        <f>SUMIFS('Jan-Nov'!D184:D4840,'Jan-Nov'!E184:E4840,"SIP",'Jan-Nov'!J184:J4840,'co. wise details'!O188,'Jan-Nov'!B184:B4840,"&gt;31-03-2023",'Jan-Nov'!D184:D4840,"&lt;01-07-2023")</f>
        <v>0</v>
      </c>
      <c r="Y188" s="25">
        <f>SUMIFS('Jan-Nov'!D185:D4840,'Jan-Nov'!E185:E4840,"lumpsum",'Jan-Nov'!J185:J4840,'co. wise details'!O188,'Jan-Nov'!B186:B4841,"&gt;30-06-2023",'Jan-Nov'!B186:B4841,"&lt;30-10-2023")</f>
        <v>0</v>
      </c>
      <c r="Z188" s="25">
        <f>SUMIFS('Jan-Nov'!D186:D4841, 'Jan-Nov'!E186:E4841, "SIP", 'Jan-Nov'!J186:J4841, 'co. wise details'!O188, 'Jan-Nov'!B186:B4841, "&gt;30-06-2023", 'Jan-Nov'!B186:B4841, "&lt;01-10-2023")</f>
        <v>0</v>
      </c>
      <c r="AA188" s="25">
        <f>SUMIFS('Jan-Nov'!D185:D4840,'Jan-Nov'!E185:E4840,"lumpsum",'Jan-Nov'!J185:J4840,'co. wise details'!O188,'Jan-Nov'!B185:B4840,"&gt;30-09-2023",'Jan-Nov'!B185:B4840,"&lt;31-12-2023")</f>
        <v>0</v>
      </c>
      <c r="AB188" s="25">
        <f>SUMIFS('Jan-Nov'!D186:D4841, 'Jan-Nov'!E186:E4841, "SIP", 'Jan-Nov'!J186:J4841, 'co. wise details'!O188, 'Jan-Nov'!B186:B4841, "&gt;30-09-2023", 'Jan-Nov'!B186:B4841, "&lt;31-12-2023")</f>
        <v>0</v>
      </c>
    </row>
    <row r="189" spans="2:28" x14ac:dyDescent="0.3">
      <c r="B189" t="s">
        <v>1818</v>
      </c>
      <c r="H189" t="str">
        <v>HDFC MULTI CAP FUND</v>
      </c>
      <c r="O189" s="25" t="str">
        <v>Hdfc multi cap fund</v>
      </c>
      <c r="P189" s="25">
        <f t="shared" si="2"/>
        <v>110</v>
      </c>
      <c r="Q189" s="25">
        <f>COUNTIFS('Jan-Nov'!E:E,"SIP",'Jan-Nov'!J:J,'co. wise details'!O189)</f>
        <v>97</v>
      </c>
      <c r="R189" s="25">
        <f>COUNTIFS('Jan-Nov'!E:E,"lumpsum",'Jan-Nov'!J:J,'co. wise details'!O189)</f>
        <v>13</v>
      </c>
      <c r="S189" s="25">
        <f>SUMIFS('Jan-Nov'!D186:D4841,'Jan-Nov'!E186:E4841,"lumpsum",'Jan-Nov'!J186:J4841,'co. wise details'!O189)</f>
        <v>549000</v>
      </c>
      <c r="T189" s="25">
        <f>SUMIFS('Jan-Nov'!D186:D4841,'Jan-Nov'!E186:E4841,"sip",'Jan-Nov'!J186:J4841,'co. wise details'!O189)</f>
        <v>352500</v>
      </c>
      <c r="U189" s="25">
        <f>SUMIFS('Jan-Nov'!D186:D4841,'Jan-Nov'!E186:E4841,"lumpsum",'Jan-Nov'!J186:J4841,'co. wise details'!O189,'Jan-Nov'!B187:B4842,"&gt;01-01-2023",'Jan-Nov'!B187:B4842,"&lt;01-04-2023")</f>
        <v>0</v>
      </c>
      <c r="V189" s="25">
        <f>SUMIFS('Jan-Nov'!D186:D4841,'Jan-Nov'!E186:E4841,"SIP",'Jan-Nov'!J186:J4841,'co. wise details'!O189,'Jan-Nov'!B187:B4842,"&gt;01-01-2023",'Jan-Nov'!B187:B4842,"&lt;01-04-2023")</f>
        <v>5000</v>
      </c>
      <c r="W189" s="25">
        <f>SUMIFS('Jan-Nov'!D186:D4841,'Jan-Nov'!E186:E4841,"lumpsum",'Jan-Nov'!J186:J4841,'co. wise details'!O189,'Jan-Nov'!B186:B4841,"&gt;31-03-2023",'Jan-Nov'!B186:B4841,"&lt;01-07-2023")</f>
        <v>197000</v>
      </c>
      <c r="X189" s="25">
        <f>SUMIFS('Jan-Nov'!D185:D4841,'Jan-Nov'!E185:E4841,"SIP",'Jan-Nov'!J185:J4841,'co. wise details'!O189,'Jan-Nov'!B185:B4841,"&gt;31-03-2023",'Jan-Nov'!D185:D4841,"&lt;01-07-2023")</f>
        <v>347500</v>
      </c>
      <c r="Y189" s="25">
        <f>SUMIFS('Jan-Nov'!D186:D4841,'Jan-Nov'!E186:E4841,"lumpsum",'Jan-Nov'!J186:J4841,'co. wise details'!O189,'Jan-Nov'!B187:B4842,"&gt;30-06-2023",'Jan-Nov'!B187:B4842,"&lt;30-10-2023")</f>
        <v>152000</v>
      </c>
      <c r="Z189" s="25">
        <f>SUMIFS('Jan-Nov'!D187:D4842, 'Jan-Nov'!E187:E4842, "SIP", 'Jan-Nov'!J187:J4842, 'co. wise details'!O189, 'Jan-Nov'!B187:B4842, "&gt;30-06-2023", 'Jan-Nov'!B187:B4842, "&lt;01-10-2023")</f>
        <v>143500</v>
      </c>
      <c r="AA189" s="25">
        <f>SUMIFS('Jan-Nov'!D186:D4841,'Jan-Nov'!E186:E4841,"lumpsum",'Jan-Nov'!J186:J4841,'co. wise details'!O189,'Jan-Nov'!B186:B4841,"&gt;30-09-2023",'Jan-Nov'!B186:B4841,"&lt;31-12-2023")</f>
        <v>252000</v>
      </c>
      <c r="AB189" s="25">
        <f>SUMIFS('Jan-Nov'!D187:D4842, 'Jan-Nov'!E187:E4842, "SIP", 'Jan-Nov'!J187:J4842, 'co. wise details'!O189, 'Jan-Nov'!B187:B4842, "&gt;30-09-2023", 'Jan-Nov'!B187:B4842, "&lt;31-12-2023")</f>
        <v>115000</v>
      </c>
    </row>
    <row r="190" spans="2:28" x14ac:dyDescent="0.3">
      <c r="B190" t="s">
        <v>22</v>
      </c>
      <c r="H190" t="str">
        <v>MIRAE ASSET EMERGING BLUECHIP FUND - REGULAR PLAN - GROWTH OPTION</v>
      </c>
      <c r="O190" s="25" t="str">
        <v>Mirae asset emerging bluechip fund - regular plan - growth option</v>
      </c>
      <c r="P190" s="25">
        <f t="shared" si="2"/>
        <v>1</v>
      </c>
      <c r="Q190" s="25">
        <f>COUNTIFS('Jan-Nov'!E:E,"SIP",'Jan-Nov'!J:J,'co. wise details'!O190)</f>
        <v>1</v>
      </c>
      <c r="R190" s="25">
        <f>COUNTIFS('Jan-Nov'!E:E,"lumpsum",'Jan-Nov'!J:J,'co. wise details'!O190)</f>
        <v>0</v>
      </c>
      <c r="S190" s="25">
        <f>SUMIFS('Jan-Nov'!D187:D4842,'Jan-Nov'!E187:E4842,"lumpsum",'Jan-Nov'!J187:J4842,'co. wise details'!O190)</f>
        <v>0</v>
      </c>
      <c r="T190" s="25">
        <f>SUMIFS('Jan-Nov'!D187:D4842,'Jan-Nov'!E187:E4842,"sip",'Jan-Nov'!J187:J4842,'co. wise details'!O190)</f>
        <v>2500</v>
      </c>
      <c r="U190" s="25">
        <f>SUMIFS('Jan-Nov'!D187:D4842,'Jan-Nov'!E187:E4842,"lumpsum",'Jan-Nov'!J187:J4842,'co. wise details'!O190,'Jan-Nov'!B188:B4843,"&gt;01-01-2023",'Jan-Nov'!B188:B4843,"&lt;01-04-2023")</f>
        <v>0</v>
      </c>
      <c r="V190" s="25">
        <f>SUMIFS('Jan-Nov'!D187:D4842,'Jan-Nov'!E187:E4842,"SIP",'Jan-Nov'!J187:J4842,'co. wise details'!O190,'Jan-Nov'!B188:B4843,"&gt;01-01-2023",'Jan-Nov'!B188:B4843,"&lt;01-04-2023")</f>
        <v>2500</v>
      </c>
      <c r="W190" s="25">
        <f>SUMIFS('Jan-Nov'!D187:D4842,'Jan-Nov'!E187:E4842,"lumpsum",'Jan-Nov'!J187:J4842,'co. wise details'!O190,'Jan-Nov'!B187:B4842,"&gt;31-03-2023",'Jan-Nov'!B187:B4842,"&lt;01-07-2023")</f>
        <v>0</v>
      </c>
      <c r="X190" s="25">
        <f>SUMIFS('Jan-Nov'!D186:D4842,'Jan-Nov'!E186:E4842,"SIP",'Jan-Nov'!J186:J4842,'co. wise details'!O190,'Jan-Nov'!B186:B4842,"&gt;31-03-2023",'Jan-Nov'!D186:D4842,"&lt;01-07-2023")</f>
        <v>0</v>
      </c>
      <c r="Y190" s="25">
        <f>SUMIFS('Jan-Nov'!D187:D4842,'Jan-Nov'!E187:E4842,"lumpsum",'Jan-Nov'!J187:J4842,'co. wise details'!O190,'Jan-Nov'!B188:B4843,"&gt;30-06-2023",'Jan-Nov'!B188:B4843,"&lt;30-10-2023")</f>
        <v>0</v>
      </c>
      <c r="Z190" s="25">
        <f>SUMIFS('Jan-Nov'!D188:D4843, 'Jan-Nov'!E188:E4843, "SIP", 'Jan-Nov'!J188:J4843, 'co. wise details'!O190, 'Jan-Nov'!B188:B4843, "&gt;30-06-2023", 'Jan-Nov'!B188:B4843, "&lt;01-10-2023")</f>
        <v>0</v>
      </c>
      <c r="AA190" s="25">
        <f>SUMIFS('Jan-Nov'!D187:D4842,'Jan-Nov'!E187:E4842,"lumpsum",'Jan-Nov'!J187:J4842,'co. wise details'!O190,'Jan-Nov'!B187:B4842,"&gt;30-09-2023",'Jan-Nov'!B187:B4842,"&lt;31-12-2023")</f>
        <v>0</v>
      </c>
      <c r="AB190" s="25">
        <f>SUMIFS('Jan-Nov'!D188:D4843, 'Jan-Nov'!E188:E4843, "SIP", 'Jan-Nov'!J188:J4843, 'co. wise details'!O190, 'Jan-Nov'!B188:B4843, "&gt;30-09-2023", 'Jan-Nov'!B188:B4843, "&lt;31-12-2023")</f>
        <v>0</v>
      </c>
    </row>
    <row r="191" spans="2:28" x14ac:dyDescent="0.3">
      <c r="B191" t="s">
        <v>230</v>
      </c>
      <c r="H191" t="str">
        <v>ICICI Pru Small Cap</v>
      </c>
      <c r="O191" s="25" t="str">
        <v>Icici pru small cap</v>
      </c>
      <c r="P191" s="25">
        <f t="shared" si="2"/>
        <v>2</v>
      </c>
      <c r="Q191" s="25">
        <f>COUNTIFS('Jan-Nov'!E:E,"SIP",'Jan-Nov'!J:J,'co. wise details'!O191)</f>
        <v>2</v>
      </c>
      <c r="R191" s="25">
        <f>COUNTIFS('Jan-Nov'!E:E,"lumpsum",'Jan-Nov'!J:J,'co. wise details'!O191)</f>
        <v>0</v>
      </c>
      <c r="S191" s="25">
        <f>SUMIFS('Jan-Nov'!D188:D4843,'Jan-Nov'!E188:E4843,"lumpsum",'Jan-Nov'!J188:J4843,'co. wise details'!O191)</f>
        <v>0</v>
      </c>
      <c r="T191" s="25">
        <f>SUMIFS('Jan-Nov'!D188:D4843,'Jan-Nov'!E188:E4843,"sip",'Jan-Nov'!J188:J4843,'co. wise details'!O191)</f>
        <v>3000</v>
      </c>
      <c r="U191" s="25">
        <f>SUMIFS('Jan-Nov'!D188:D4843,'Jan-Nov'!E188:E4843,"lumpsum",'Jan-Nov'!J188:J4843,'co. wise details'!O191,'Jan-Nov'!B189:B4844,"&gt;01-01-2023",'Jan-Nov'!B189:B4844,"&lt;01-04-2023")</f>
        <v>0</v>
      </c>
      <c r="V191" s="25">
        <f>SUMIFS('Jan-Nov'!D188:D4843,'Jan-Nov'!E188:E4843,"SIP",'Jan-Nov'!J188:J4843,'co. wise details'!O191,'Jan-Nov'!B189:B4844,"&gt;01-01-2023",'Jan-Nov'!B189:B4844,"&lt;01-04-2023")</f>
        <v>2000</v>
      </c>
      <c r="W191" s="25">
        <f>SUMIFS('Jan-Nov'!D188:D4843,'Jan-Nov'!E188:E4843,"lumpsum",'Jan-Nov'!J188:J4843,'co. wise details'!O191,'Jan-Nov'!B188:B4843,"&gt;31-03-2023",'Jan-Nov'!B188:B4843,"&lt;01-07-2023")</f>
        <v>0</v>
      </c>
      <c r="X191" s="25">
        <f>SUMIFS('Jan-Nov'!D187:D4843,'Jan-Nov'!E187:E4843,"SIP",'Jan-Nov'!J187:J4843,'co. wise details'!O191,'Jan-Nov'!B187:B4843,"&gt;31-03-2023",'Jan-Nov'!D187:D4843,"&lt;01-07-2023")</f>
        <v>1000</v>
      </c>
      <c r="Y191" s="25">
        <f>SUMIFS('Jan-Nov'!D188:D4843,'Jan-Nov'!E188:E4843,"lumpsum",'Jan-Nov'!J188:J4843,'co. wise details'!O191,'Jan-Nov'!B189:B4844,"&gt;30-06-2023",'Jan-Nov'!B189:B4844,"&lt;30-10-2023")</f>
        <v>0</v>
      </c>
      <c r="Z191" s="25">
        <f>SUMIFS('Jan-Nov'!D189:D4844, 'Jan-Nov'!E189:E4844, "SIP", 'Jan-Nov'!J189:J4844, 'co. wise details'!O191, 'Jan-Nov'!B189:B4844, "&gt;30-06-2023", 'Jan-Nov'!B189:B4844, "&lt;01-10-2023")</f>
        <v>0</v>
      </c>
      <c r="AA191" s="25">
        <f>SUMIFS('Jan-Nov'!D188:D4843,'Jan-Nov'!E188:E4843,"lumpsum",'Jan-Nov'!J188:J4843,'co. wise details'!O191,'Jan-Nov'!B188:B4843,"&gt;30-09-2023",'Jan-Nov'!B188:B4843,"&lt;31-12-2023")</f>
        <v>0</v>
      </c>
      <c r="AB191" s="25">
        <f>SUMIFS('Jan-Nov'!D189:D4844, 'Jan-Nov'!E189:E4844, "SIP", 'Jan-Nov'!J189:J4844, 'co. wise details'!O191, 'Jan-Nov'!B189:B4844, "&gt;30-09-2023", 'Jan-Nov'!B189:B4844, "&lt;31-12-2023")</f>
        <v>0</v>
      </c>
    </row>
    <row r="192" spans="2:28" x14ac:dyDescent="0.3">
      <c r="B192" t="s">
        <v>22</v>
      </c>
      <c r="H192" t="str">
        <v>HDFF MULTICAP FUND</v>
      </c>
      <c r="O192" s="25" t="str">
        <v>Hdff multicap fund</v>
      </c>
      <c r="P192" s="25">
        <f t="shared" si="2"/>
        <v>2</v>
      </c>
      <c r="Q192" s="25">
        <f>COUNTIFS('Jan-Nov'!E:E,"SIP",'Jan-Nov'!J:J,'co. wise details'!O192)</f>
        <v>2</v>
      </c>
      <c r="R192" s="25">
        <f>COUNTIFS('Jan-Nov'!E:E,"lumpsum",'Jan-Nov'!J:J,'co. wise details'!O192)</f>
        <v>0</v>
      </c>
      <c r="S192" s="25">
        <f>SUMIFS('Jan-Nov'!D189:D4844,'Jan-Nov'!E189:E4844,"lumpsum",'Jan-Nov'!J189:J4844,'co. wise details'!O192)</f>
        <v>0</v>
      </c>
      <c r="T192" s="25">
        <f>SUMIFS('Jan-Nov'!D189:D4844,'Jan-Nov'!E189:E4844,"sip",'Jan-Nov'!J189:J4844,'co. wise details'!O192)</f>
        <v>10000</v>
      </c>
      <c r="U192" s="25">
        <f>SUMIFS('Jan-Nov'!D189:D4844,'Jan-Nov'!E189:E4844,"lumpsum",'Jan-Nov'!J189:J4844,'co. wise details'!O192,'Jan-Nov'!B190:B4845,"&gt;01-01-2023",'Jan-Nov'!B190:B4845,"&lt;01-04-2023")</f>
        <v>0</v>
      </c>
      <c r="V192" s="25">
        <f>SUMIFS('Jan-Nov'!D189:D4844,'Jan-Nov'!E189:E4844,"SIP",'Jan-Nov'!J189:J4844,'co. wise details'!O192,'Jan-Nov'!B190:B4845,"&gt;01-01-2023",'Jan-Nov'!B190:B4845,"&lt;01-04-2023")</f>
        <v>0</v>
      </c>
      <c r="W192" s="25">
        <f>SUMIFS('Jan-Nov'!D189:D4844,'Jan-Nov'!E189:E4844,"lumpsum",'Jan-Nov'!J189:J4844,'co. wise details'!O192,'Jan-Nov'!B189:B4844,"&gt;31-03-2023",'Jan-Nov'!B189:B4844,"&lt;01-07-2023")</f>
        <v>0</v>
      </c>
      <c r="X192" s="25">
        <f>SUMIFS('Jan-Nov'!D188:D4844,'Jan-Nov'!E188:E4844,"SIP",'Jan-Nov'!J188:J4844,'co. wise details'!O192,'Jan-Nov'!B188:B4844,"&gt;31-03-2023",'Jan-Nov'!D188:D4844,"&lt;01-07-2023")</f>
        <v>10000</v>
      </c>
      <c r="Y192" s="25">
        <f>SUMIFS('Jan-Nov'!D189:D4844,'Jan-Nov'!E189:E4844,"lumpsum",'Jan-Nov'!J189:J4844,'co. wise details'!O192,'Jan-Nov'!B190:B4845,"&gt;30-06-2023",'Jan-Nov'!B190:B4845,"&lt;30-10-2023")</f>
        <v>0</v>
      </c>
      <c r="Z192" s="25">
        <f>SUMIFS('Jan-Nov'!D190:D4845, 'Jan-Nov'!E190:E4845, "SIP", 'Jan-Nov'!J190:J4845, 'co. wise details'!O192, 'Jan-Nov'!B190:B4845, "&gt;30-06-2023", 'Jan-Nov'!B190:B4845, "&lt;01-10-2023")</f>
        <v>0</v>
      </c>
      <c r="AA192" s="25">
        <f>SUMIFS('Jan-Nov'!D189:D4844,'Jan-Nov'!E189:E4844,"lumpsum",'Jan-Nov'!J189:J4844,'co. wise details'!O192,'Jan-Nov'!B189:B4844,"&gt;30-09-2023",'Jan-Nov'!B189:B4844,"&lt;31-12-2023")</f>
        <v>0</v>
      </c>
      <c r="AB192" s="25">
        <f>SUMIFS('Jan-Nov'!D190:D4845, 'Jan-Nov'!E190:E4845, "SIP", 'Jan-Nov'!J190:J4845, 'co. wise details'!O192, 'Jan-Nov'!B190:B4845, "&gt;30-09-2023", 'Jan-Nov'!B190:B4845, "&lt;31-12-2023")</f>
        <v>0</v>
      </c>
    </row>
    <row r="193" spans="2:28" x14ac:dyDescent="0.3">
      <c r="B193" t="s">
        <v>230</v>
      </c>
      <c r="H193" t="str">
        <v>BOI AXA SMALL CAP FUND</v>
      </c>
      <c r="O193" s="25" t="str">
        <v>Boi axa small cap fund</v>
      </c>
      <c r="P193" s="25">
        <f t="shared" si="2"/>
        <v>1</v>
      </c>
      <c r="Q193" s="25">
        <f>COUNTIFS('Jan-Nov'!E:E,"SIP",'Jan-Nov'!J:J,'co. wise details'!O193)</f>
        <v>1</v>
      </c>
      <c r="R193" s="25">
        <f>COUNTIFS('Jan-Nov'!E:E,"lumpsum",'Jan-Nov'!J:J,'co. wise details'!O193)</f>
        <v>0</v>
      </c>
      <c r="S193" s="25">
        <f>SUMIFS('Jan-Nov'!D190:D4845,'Jan-Nov'!E190:E4845,"lumpsum",'Jan-Nov'!J190:J4845,'co. wise details'!O193)</f>
        <v>0</v>
      </c>
      <c r="T193" s="25">
        <f>SUMIFS('Jan-Nov'!D190:D4845,'Jan-Nov'!E190:E4845,"sip",'Jan-Nov'!J190:J4845,'co. wise details'!O193)</f>
        <v>2000</v>
      </c>
      <c r="U193" s="25">
        <f>SUMIFS('Jan-Nov'!D190:D4845,'Jan-Nov'!E190:E4845,"lumpsum",'Jan-Nov'!J190:J4845,'co. wise details'!O193,'Jan-Nov'!B191:B4846,"&gt;01-01-2023",'Jan-Nov'!B191:B4846,"&lt;01-04-2023")</f>
        <v>0</v>
      </c>
      <c r="V193" s="25">
        <f>SUMIFS('Jan-Nov'!D190:D4845,'Jan-Nov'!E190:E4845,"SIP",'Jan-Nov'!J190:J4845,'co. wise details'!O193,'Jan-Nov'!B191:B4846,"&gt;01-01-2023",'Jan-Nov'!B191:B4846,"&lt;01-04-2023")</f>
        <v>0</v>
      </c>
      <c r="W193" s="25">
        <f>SUMIFS('Jan-Nov'!D190:D4845,'Jan-Nov'!E190:E4845,"lumpsum",'Jan-Nov'!J190:J4845,'co. wise details'!O193,'Jan-Nov'!B190:B4845,"&gt;31-03-2023",'Jan-Nov'!B190:B4845,"&lt;01-07-2023")</f>
        <v>0</v>
      </c>
      <c r="X193" s="25">
        <f>SUMIFS('Jan-Nov'!D189:D4845,'Jan-Nov'!E189:E4845,"SIP",'Jan-Nov'!J189:J4845,'co. wise details'!O193,'Jan-Nov'!B189:B4845,"&gt;31-03-2023",'Jan-Nov'!D189:D4845,"&lt;01-07-2023")</f>
        <v>2000</v>
      </c>
      <c r="Y193" s="25">
        <f>SUMIFS('Jan-Nov'!D190:D4845,'Jan-Nov'!E190:E4845,"lumpsum",'Jan-Nov'!J190:J4845,'co. wise details'!O193,'Jan-Nov'!B191:B4846,"&gt;30-06-2023",'Jan-Nov'!B191:B4846,"&lt;30-10-2023")</f>
        <v>0</v>
      </c>
      <c r="Z193" s="25">
        <f>SUMIFS('Jan-Nov'!D191:D4846, 'Jan-Nov'!E191:E4846, "SIP", 'Jan-Nov'!J191:J4846, 'co. wise details'!O193, 'Jan-Nov'!B191:B4846, "&gt;30-06-2023", 'Jan-Nov'!B191:B4846, "&lt;01-10-2023")</f>
        <v>0</v>
      </c>
      <c r="AA193" s="25">
        <f>SUMIFS('Jan-Nov'!D190:D4845,'Jan-Nov'!E190:E4845,"lumpsum",'Jan-Nov'!J190:J4845,'co. wise details'!O193,'Jan-Nov'!B190:B4845,"&gt;30-09-2023",'Jan-Nov'!B190:B4845,"&lt;31-12-2023")</f>
        <v>0</v>
      </c>
      <c r="AB193" s="25">
        <f>SUMIFS('Jan-Nov'!D191:D4846, 'Jan-Nov'!E191:E4846, "SIP", 'Jan-Nov'!J191:J4846, 'co. wise details'!O193, 'Jan-Nov'!B191:B4846, "&gt;30-09-2023", 'Jan-Nov'!B191:B4846, "&lt;31-12-2023")</f>
        <v>0</v>
      </c>
    </row>
    <row r="194" spans="2:28" x14ac:dyDescent="0.3">
      <c r="B194" t="s">
        <v>1823</v>
      </c>
      <c r="H194" t="str">
        <v>Axis Hybrid Fund</v>
      </c>
      <c r="O194" s="25" t="str">
        <v>Axis hybrid fund</v>
      </c>
      <c r="P194" s="25">
        <f t="shared" si="2"/>
        <v>1</v>
      </c>
      <c r="Q194" s="25">
        <f>COUNTIFS('Jan-Nov'!E:E,"SIP",'Jan-Nov'!J:J,'co. wise details'!O194)</f>
        <v>1</v>
      </c>
      <c r="R194" s="25">
        <f>COUNTIFS('Jan-Nov'!E:E,"lumpsum",'Jan-Nov'!J:J,'co. wise details'!O194)</f>
        <v>0</v>
      </c>
      <c r="S194" s="25">
        <f>SUMIFS('Jan-Nov'!D191:D4846,'Jan-Nov'!E191:E4846,"lumpsum",'Jan-Nov'!J191:J4846,'co. wise details'!O194)</f>
        <v>0</v>
      </c>
      <c r="T194" s="25">
        <f>SUMIFS('Jan-Nov'!D191:D4846,'Jan-Nov'!E191:E4846,"sip",'Jan-Nov'!J191:J4846,'co. wise details'!O194)</f>
        <v>1000</v>
      </c>
      <c r="U194" s="25">
        <f>SUMIFS('Jan-Nov'!D191:D4846,'Jan-Nov'!E191:E4846,"lumpsum",'Jan-Nov'!J191:J4846,'co. wise details'!O194,'Jan-Nov'!B192:B4847,"&gt;01-01-2023",'Jan-Nov'!B192:B4847,"&lt;01-04-2023")</f>
        <v>0</v>
      </c>
      <c r="V194" s="25">
        <f>SUMIFS('Jan-Nov'!D191:D4846,'Jan-Nov'!E191:E4846,"SIP",'Jan-Nov'!J191:J4846,'co. wise details'!O194,'Jan-Nov'!B192:B4847,"&gt;01-01-2023",'Jan-Nov'!B192:B4847,"&lt;01-04-2023")</f>
        <v>0</v>
      </c>
      <c r="W194" s="25">
        <f>SUMIFS('Jan-Nov'!D191:D4846,'Jan-Nov'!E191:E4846,"lumpsum",'Jan-Nov'!J191:J4846,'co. wise details'!O194,'Jan-Nov'!B191:B4846,"&gt;31-03-2023",'Jan-Nov'!B191:B4846,"&lt;01-07-2023")</f>
        <v>0</v>
      </c>
      <c r="X194" s="25">
        <f>SUMIFS('Jan-Nov'!D190:D4846,'Jan-Nov'!E190:E4846,"SIP",'Jan-Nov'!J190:J4846,'co. wise details'!O194,'Jan-Nov'!B190:B4846,"&gt;31-03-2023",'Jan-Nov'!D190:D4846,"&lt;01-07-2023")</f>
        <v>1000</v>
      </c>
      <c r="Y194" s="25">
        <f>SUMIFS('Jan-Nov'!D191:D4846,'Jan-Nov'!E191:E4846,"lumpsum",'Jan-Nov'!J191:J4846,'co. wise details'!O194,'Jan-Nov'!B192:B4847,"&gt;30-06-2023",'Jan-Nov'!B192:B4847,"&lt;30-10-2023")</f>
        <v>0</v>
      </c>
      <c r="Z194" s="25">
        <f>SUMIFS('Jan-Nov'!D192:D4847, 'Jan-Nov'!E192:E4847, "SIP", 'Jan-Nov'!J192:J4847, 'co. wise details'!O194, 'Jan-Nov'!B192:B4847, "&gt;30-06-2023", 'Jan-Nov'!B192:B4847, "&lt;01-10-2023")</f>
        <v>0</v>
      </c>
      <c r="AA194" s="25">
        <f>SUMIFS('Jan-Nov'!D191:D4846,'Jan-Nov'!E191:E4846,"lumpsum",'Jan-Nov'!J191:J4846,'co. wise details'!O194,'Jan-Nov'!B191:B4846,"&gt;30-09-2023",'Jan-Nov'!B191:B4846,"&lt;31-12-2023")</f>
        <v>0</v>
      </c>
      <c r="AB194" s="25">
        <f>SUMIFS('Jan-Nov'!D192:D4847, 'Jan-Nov'!E192:E4847, "SIP", 'Jan-Nov'!J192:J4847, 'co. wise details'!O194, 'Jan-Nov'!B192:B4847, "&gt;30-09-2023", 'Jan-Nov'!B192:B4847, "&lt;31-12-2023")</f>
        <v>0</v>
      </c>
    </row>
    <row r="195" spans="2:28" x14ac:dyDescent="0.3">
      <c r="B195" t="s">
        <v>353</v>
      </c>
      <c r="H195" t="str">
        <v>ppfad tax saver fund</v>
      </c>
      <c r="O195" s="25" t="str">
        <v>Ppfad tax saver fund</v>
      </c>
      <c r="P195" s="25">
        <f t="shared" si="2"/>
        <v>1</v>
      </c>
      <c r="Q195" s="25">
        <f>COUNTIFS('Jan-Nov'!E:E,"SIP",'Jan-Nov'!J:J,'co. wise details'!O195)</f>
        <v>1</v>
      </c>
      <c r="R195" s="25">
        <f>COUNTIFS('Jan-Nov'!E:E,"lumpsum",'Jan-Nov'!J:J,'co. wise details'!O195)</f>
        <v>0</v>
      </c>
      <c r="S195" s="25">
        <f>SUMIFS('Jan-Nov'!D192:D4847,'Jan-Nov'!E192:E4847,"lumpsum",'Jan-Nov'!J192:J4847,'co. wise details'!O195)</f>
        <v>0</v>
      </c>
      <c r="T195" s="25">
        <f>SUMIFS('Jan-Nov'!D192:D4847,'Jan-Nov'!E192:E4847,"sip",'Jan-Nov'!J192:J4847,'co. wise details'!O195)</f>
        <v>2500</v>
      </c>
      <c r="U195" s="25">
        <f>SUMIFS('Jan-Nov'!D192:D4847,'Jan-Nov'!E192:E4847,"lumpsum",'Jan-Nov'!J192:J4847,'co. wise details'!O195,'Jan-Nov'!B193:B4848,"&gt;01-01-2023",'Jan-Nov'!B193:B4848,"&lt;01-04-2023")</f>
        <v>0</v>
      </c>
      <c r="V195" s="25">
        <f>SUMIFS('Jan-Nov'!D192:D4847,'Jan-Nov'!E192:E4847,"SIP",'Jan-Nov'!J192:J4847,'co. wise details'!O195,'Jan-Nov'!B193:B4848,"&gt;01-01-2023",'Jan-Nov'!B193:B4848,"&lt;01-04-2023")</f>
        <v>0</v>
      </c>
      <c r="W195" s="25">
        <f>SUMIFS('Jan-Nov'!D192:D4847,'Jan-Nov'!E192:E4847,"lumpsum",'Jan-Nov'!J192:J4847,'co. wise details'!O195,'Jan-Nov'!B192:B4847,"&gt;31-03-2023",'Jan-Nov'!B192:B4847,"&lt;01-07-2023")</f>
        <v>0</v>
      </c>
      <c r="X195" s="25">
        <f>SUMIFS('Jan-Nov'!D191:D4847,'Jan-Nov'!E191:E4847,"SIP",'Jan-Nov'!J191:J4847,'co. wise details'!O195,'Jan-Nov'!B191:B4847,"&gt;31-03-2023",'Jan-Nov'!D191:D4847,"&lt;01-07-2023")</f>
        <v>2500</v>
      </c>
      <c r="Y195" s="25">
        <f>SUMIFS('Jan-Nov'!D192:D4847,'Jan-Nov'!E192:E4847,"lumpsum",'Jan-Nov'!J192:J4847,'co. wise details'!O195,'Jan-Nov'!B193:B4848,"&gt;30-06-2023",'Jan-Nov'!B193:B4848,"&lt;30-10-2023")</f>
        <v>0</v>
      </c>
      <c r="Z195" s="25">
        <f>SUMIFS('Jan-Nov'!D193:D4848, 'Jan-Nov'!E193:E4848, "SIP", 'Jan-Nov'!J193:J4848, 'co. wise details'!O195, 'Jan-Nov'!B193:B4848, "&gt;30-06-2023", 'Jan-Nov'!B193:B4848, "&lt;01-10-2023")</f>
        <v>0</v>
      </c>
      <c r="AA195" s="25">
        <f>SUMIFS('Jan-Nov'!D192:D4847,'Jan-Nov'!E192:E4847,"lumpsum",'Jan-Nov'!J192:J4847,'co. wise details'!O195,'Jan-Nov'!B192:B4847,"&gt;30-09-2023",'Jan-Nov'!B192:B4847,"&lt;31-12-2023")</f>
        <v>0</v>
      </c>
      <c r="AB195" s="25">
        <f>SUMIFS('Jan-Nov'!D193:D4848, 'Jan-Nov'!E193:E4848, "SIP", 'Jan-Nov'!J193:J4848, 'co. wise details'!O195, 'Jan-Nov'!B193:B4848, "&gt;30-09-2023", 'Jan-Nov'!B193:B4848, "&lt;31-12-2023")</f>
        <v>0</v>
      </c>
    </row>
    <row r="196" spans="2:28" x14ac:dyDescent="0.3">
      <c r="B196" t="s">
        <v>63</v>
      </c>
      <c r="H196" t="str">
        <v>Canara Robeco focused Fund</v>
      </c>
      <c r="O196" s="25" t="str">
        <v>Canara robeco focused fund</v>
      </c>
      <c r="P196" s="25">
        <f t="shared" si="2"/>
        <v>1</v>
      </c>
      <c r="Q196" s="25">
        <f>COUNTIFS('Jan-Nov'!E:E,"SIP",'Jan-Nov'!J:J,'co. wise details'!O196)</f>
        <v>1</v>
      </c>
      <c r="R196" s="25">
        <f>COUNTIFS('Jan-Nov'!E:E,"lumpsum",'Jan-Nov'!J:J,'co. wise details'!O196)</f>
        <v>0</v>
      </c>
      <c r="S196" s="25">
        <f>SUMIFS('Jan-Nov'!D193:D4848,'Jan-Nov'!E193:E4848,"lumpsum",'Jan-Nov'!J193:J4848,'co. wise details'!O196)</f>
        <v>0</v>
      </c>
      <c r="T196" s="25">
        <f>SUMIFS('Jan-Nov'!D193:D4848,'Jan-Nov'!E193:E4848,"sip",'Jan-Nov'!J193:J4848,'co. wise details'!O196)</f>
        <v>10000</v>
      </c>
      <c r="U196" s="25">
        <f>SUMIFS('Jan-Nov'!D193:D4848,'Jan-Nov'!E193:E4848,"lumpsum",'Jan-Nov'!J193:J4848,'co. wise details'!O196,'Jan-Nov'!B194:B4849,"&gt;01-01-2023",'Jan-Nov'!B194:B4849,"&lt;01-04-2023")</f>
        <v>0</v>
      </c>
      <c r="V196" s="25">
        <f>SUMIFS('Jan-Nov'!D193:D4848,'Jan-Nov'!E193:E4848,"SIP",'Jan-Nov'!J193:J4848,'co. wise details'!O196,'Jan-Nov'!B194:B4849,"&gt;01-01-2023",'Jan-Nov'!B194:B4849,"&lt;01-04-2023")</f>
        <v>0</v>
      </c>
      <c r="W196" s="25">
        <f>SUMIFS('Jan-Nov'!D193:D4848,'Jan-Nov'!E193:E4848,"lumpsum",'Jan-Nov'!J193:J4848,'co. wise details'!O196,'Jan-Nov'!B193:B4848,"&gt;31-03-2023",'Jan-Nov'!B193:B4848,"&lt;01-07-2023")</f>
        <v>0</v>
      </c>
      <c r="X196" s="25">
        <f>SUMIFS('Jan-Nov'!D192:D4848,'Jan-Nov'!E192:E4848,"SIP",'Jan-Nov'!J192:J4848,'co. wise details'!O196,'Jan-Nov'!B192:B4848,"&gt;31-03-2023",'Jan-Nov'!D192:D4848,"&lt;01-07-2023")</f>
        <v>10000</v>
      </c>
      <c r="Y196" s="25">
        <f>SUMIFS('Jan-Nov'!D193:D4848,'Jan-Nov'!E193:E4848,"lumpsum",'Jan-Nov'!J193:J4848,'co. wise details'!O196,'Jan-Nov'!B194:B4849,"&gt;30-06-2023",'Jan-Nov'!B194:B4849,"&lt;30-10-2023")</f>
        <v>0</v>
      </c>
      <c r="Z196" s="25">
        <f>SUMIFS('Jan-Nov'!D194:D4849, 'Jan-Nov'!E194:E4849, "SIP", 'Jan-Nov'!J194:J4849, 'co. wise details'!O196, 'Jan-Nov'!B194:B4849, "&gt;30-06-2023", 'Jan-Nov'!B194:B4849, "&lt;01-10-2023")</f>
        <v>0</v>
      </c>
      <c r="AA196" s="25">
        <f>SUMIFS('Jan-Nov'!D193:D4848,'Jan-Nov'!E193:E4848,"lumpsum",'Jan-Nov'!J193:J4848,'co. wise details'!O196,'Jan-Nov'!B193:B4848,"&gt;30-09-2023",'Jan-Nov'!B193:B4848,"&lt;31-12-2023")</f>
        <v>0</v>
      </c>
      <c r="AB196" s="25">
        <f>SUMIFS('Jan-Nov'!D194:D4849, 'Jan-Nov'!E194:E4849, "SIP", 'Jan-Nov'!J194:J4849, 'co. wise details'!O196, 'Jan-Nov'!B194:B4849, "&gt;30-09-2023", 'Jan-Nov'!B194:B4849, "&lt;31-12-2023")</f>
        <v>0</v>
      </c>
    </row>
    <row r="197" spans="2:28" x14ac:dyDescent="0.3">
      <c r="B197" t="s">
        <v>63</v>
      </c>
      <c r="H197" t="str">
        <v>DSP midcap fund</v>
      </c>
      <c r="O197" s="25" t="str">
        <v>Dsp midcap fund</v>
      </c>
      <c r="P197" s="25">
        <f t="shared" ref="P197:P260" si="3">COUNTIF(B:B,O197)</f>
        <v>1</v>
      </c>
      <c r="Q197" s="25">
        <f>COUNTIFS('Jan-Nov'!E:E,"SIP",'Jan-Nov'!J:J,'co. wise details'!O197)</f>
        <v>1</v>
      </c>
      <c r="R197" s="25">
        <f>COUNTIFS('Jan-Nov'!E:E,"lumpsum",'Jan-Nov'!J:J,'co. wise details'!O197)</f>
        <v>0</v>
      </c>
      <c r="S197" s="25">
        <f>SUMIFS('Jan-Nov'!D194:D4849,'Jan-Nov'!E194:E4849,"lumpsum",'Jan-Nov'!J194:J4849,'co. wise details'!O197)</f>
        <v>0</v>
      </c>
      <c r="T197" s="25">
        <f>SUMIFS('Jan-Nov'!D194:D4849,'Jan-Nov'!E194:E4849,"sip",'Jan-Nov'!J194:J4849,'co. wise details'!O197)</f>
        <v>2000</v>
      </c>
      <c r="U197" s="25">
        <f>SUMIFS('Jan-Nov'!D194:D4849,'Jan-Nov'!E194:E4849,"lumpsum",'Jan-Nov'!J194:J4849,'co. wise details'!O197,'Jan-Nov'!B195:B4850,"&gt;01-01-2023",'Jan-Nov'!B195:B4850,"&lt;01-04-2023")</f>
        <v>0</v>
      </c>
      <c r="V197" s="25">
        <f>SUMIFS('Jan-Nov'!D194:D4849,'Jan-Nov'!E194:E4849,"SIP",'Jan-Nov'!J194:J4849,'co. wise details'!O197,'Jan-Nov'!B195:B4850,"&gt;01-01-2023",'Jan-Nov'!B195:B4850,"&lt;01-04-2023")</f>
        <v>0</v>
      </c>
      <c r="W197" s="25">
        <f>SUMIFS('Jan-Nov'!D194:D4849,'Jan-Nov'!E194:E4849,"lumpsum",'Jan-Nov'!J194:J4849,'co. wise details'!O197,'Jan-Nov'!B194:B4849,"&gt;31-03-2023",'Jan-Nov'!B194:B4849,"&lt;01-07-2023")</f>
        <v>0</v>
      </c>
      <c r="X197" s="25">
        <f>SUMIFS('Jan-Nov'!D193:D4849,'Jan-Nov'!E193:E4849,"SIP",'Jan-Nov'!J193:J4849,'co. wise details'!O197,'Jan-Nov'!B193:B4849,"&gt;31-03-2023",'Jan-Nov'!D193:D4849,"&lt;01-07-2023")</f>
        <v>2000</v>
      </c>
      <c r="Y197" s="25">
        <f>SUMIFS('Jan-Nov'!D194:D4849,'Jan-Nov'!E194:E4849,"lumpsum",'Jan-Nov'!J194:J4849,'co. wise details'!O197,'Jan-Nov'!B195:B4850,"&gt;30-06-2023",'Jan-Nov'!B195:B4850,"&lt;30-10-2023")</f>
        <v>0</v>
      </c>
      <c r="Z197" s="25">
        <f>SUMIFS('Jan-Nov'!D195:D4850, 'Jan-Nov'!E195:E4850, "SIP", 'Jan-Nov'!J195:J4850, 'co. wise details'!O197, 'Jan-Nov'!B195:B4850, "&gt;30-06-2023", 'Jan-Nov'!B195:B4850, "&lt;01-10-2023")</f>
        <v>0</v>
      </c>
      <c r="AA197" s="25">
        <f>SUMIFS('Jan-Nov'!D194:D4849,'Jan-Nov'!E194:E4849,"lumpsum",'Jan-Nov'!J194:J4849,'co. wise details'!O197,'Jan-Nov'!B194:B4849,"&gt;30-09-2023",'Jan-Nov'!B194:B4849,"&lt;31-12-2023")</f>
        <v>0</v>
      </c>
      <c r="AB197" s="25">
        <f>SUMIFS('Jan-Nov'!D195:D4850, 'Jan-Nov'!E195:E4850, "SIP", 'Jan-Nov'!J195:J4850, 'co. wise details'!O197, 'Jan-Nov'!B195:B4850, "&gt;30-09-2023", 'Jan-Nov'!B195:B4850, "&lt;31-12-2023")</f>
        <v>0</v>
      </c>
    </row>
    <row r="198" spans="2:28" x14ac:dyDescent="0.3">
      <c r="B198" t="s">
        <v>63</v>
      </c>
      <c r="H198" t="str">
        <v>SBI Bluechip Fund</v>
      </c>
      <c r="O198" s="25" t="str">
        <v>Sbi bluechip fund</v>
      </c>
      <c r="P198" s="25">
        <f t="shared" si="3"/>
        <v>1</v>
      </c>
      <c r="Q198" s="25">
        <f>COUNTIFS('Jan-Nov'!E:E,"SIP",'Jan-Nov'!J:J,'co. wise details'!O198)</f>
        <v>1</v>
      </c>
      <c r="R198" s="25">
        <f>COUNTIFS('Jan-Nov'!E:E,"lumpsum",'Jan-Nov'!J:J,'co. wise details'!O198)</f>
        <v>0</v>
      </c>
      <c r="S198" s="25">
        <f>SUMIFS('Jan-Nov'!D195:D4850,'Jan-Nov'!E195:E4850,"lumpsum",'Jan-Nov'!J195:J4850,'co. wise details'!O198)</f>
        <v>0</v>
      </c>
      <c r="T198" s="25">
        <f>SUMIFS('Jan-Nov'!D195:D4850,'Jan-Nov'!E195:E4850,"sip",'Jan-Nov'!J195:J4850,'co. wise details'!O198)</f>
        <v>2000</v>
      </c>
      <c r="U198" s="25">
        <f>SUMIFS('Jan-Nov'!D195:D4850,'Jan-Nov'!E195:E4850,"lumpsum",'Jan-Nov'!J195:J4850,'co. wise details'!O198,'Jan-Nov'!B196:B4851,"&gt;01-01-2023",'Jan-Nov'!B196:B4851,"&lt;01-04-2023")</f>
        <v>0</v>
      </c>
      <c r="V198" s="25">
        <f>SUMIFS('Jan-Nov'!D195:D4850,'Jan-Nov'!E195:E4850,"SIP",'Jan-Nov'!J195:J4850,'co. wise details'!O198,'Jan-Nov'!B196:B4851,"&gt;01-01-2023",'Jan-Nov'!B196:B4851,"&lt;01-04-2023")</f>
        <v>0</v>
      </c>
      <c r="W198" s="25">
        <f>SUMIFS('Jan-Nov'!D195:D4850,'Jan-Nov'!E195:E4850,"lumpsum",'Jan-Nov'!J195:J4850,'co. wise details'!O198,'Jan-Nov'!B195:B4850,"&gt;31-03-2023",'Jan-Nov'!B195:B4850,"&lt;01-07-2023")</f>
        <v>0</v>
      </c>
      <c r="X198" s="25">
        <f>SUMIFS('Jan-Nov'!D194:D4850,'Jan-Nov'!E194:E4850,"SIP",'Jan-Nov'!J194:J4850,'co. wise details'!O198,'Jan-Nov'!B194:B4850,"&gt;31-03-2023",'Jan-Nov'!D194:D4850,"&lt;01-07-2023")</f>
        <v>2000</v>
      </c>
      <c r="Y198" s="25">
        <f>SUMIFS('Jan-Nov'!D195:D4850,'Jan-Nov'!E195:E4850,"lumpsum",'Jan-Nov'!J195:J4850,'co. wise details'!O198,'Jan-Nov'!B196:B4851,"&gt;30-06-2023",'Jan-Nov'!B196:B4851,"&lt;30-10-2023")</f>
        <v>0</v>
      </c>
      <c r="Z198" s="25">
        <f>SUMIFS('Jan-Nov'!D196:D4851, 'Jan-Nov'!E196:E4851, "SIP", 'Jan-Nov'!J196:J4851, 'co. wise details'!O198, 'Jan-Nov'!B196:B4851, "&gt;30-06-2023", 'Jan-Nov'!B196:B4851, "&lt;01-10-2023")</f>
        <v>0</v>
      </c>
      <c r="AA198" s="25">
        <f>SUMIFS('Jan-Nov'!D195:D4850,'Jan-Nov'!E195:E4850,"lumpsum",'Jan-Nov'!J195:J4850,'co. wise details'!O198,'Jan-Nov'!B195:B4850,"&gt;30-09-2023",'Jan-Nov'!B195:B4850,"&lt;31-12-2023")</f>
        <v>0</v>
      </c>
      <c r="AB198" s="25">
        <f>SUMIFS('Jan-Nov'!D196:D4851, 'Jan-Nov'!E196:E4851, "SIP", 'Jan-Nov'!J196:J4851, 'co. wise details'!O198, 'Jan-Nov'!B196:B4851, "&gt;30-09-2023", 'Jan-Nov'!B196:B4851, "&lt;31-12-2023")</f>
        <v>0</v>
      </c>
    </row>
    <row r="199" spans="2:28" x14ac:dyDescent="0.3">
      <c r="B199" t="s">
        <v>2282</v>
      </c>
      <c r="H199" t="str">
        <v>ICICI Prudential Multi-Asset Fund-Regular</v>
      </c>
      <c r="O199" s="25" t="str">
        <v>Icici prudential multi-asset fund-regular</v>
      </c>
      <c r="P199" s="25">
        <f t="shared" si="3"/>
        <v>1</v>
      </c>
      <c r="Q199" s="25">
        <f>COUNTIFS('Jan-Nov'!E:E,"SIP",'Jan-Nov'!J:J,'co. wise details'!O199)</f>
        <v>1</v>
      </c>
      <c r="R199" s="25">
        <f>COUNTIFS('Jan-Nov'!E:E,"lumpsum",'Jan-Nov'!J:J,'co. wise details'!O199)</f>
        <v>0</v>
      </c>
      <c r="S199" s="25">
        <f>SUMIFS('Jan-Nov'!D196:D4851,'Jan-Nov'!E196:E4851,"lumpsum",'Jan-Nov'!J196:J4851,'co. wise details'!O199)</f>
        <v>0</v>
      </c>
      <c r="T199" s="25">
        <f>SUMIFS('Jan-Nov'!D196:D4851,'Jan-Nov'!E196:E4851,"sip",'Jan-Nov'!J196:J4851,'co. wise details'!O199)</f>
        <v>5000</v>
      </c>
      <c r="U199" s="25">
        <f>SUMIFS('Jan-Nov'!D196:D4851,'Jan-Nov'!E196:E4851,"lumpsum",'Jan-Nov'!J196:J4851,'co. wise details'!O199,'Jan-Nov'!B197:B4852,"&gt;01-01-2023",'Jan-Nov'!B197:B4852,"&lt;01-04-2023")</f>
        <v>0</v>
      </c>
      <c r="V199" s="25">
        <f>SUMIFS('Jan-Nov'!D196:D4851,'Jan-Nov'!E196:E4851,"SIP",'Jan-Nov'!J196:J4851,'co. wise details'!O199,'Jan-Nov'!B197:B4852,"&gt;01-01-2023",'Jan-Nov'!B197:B4852,"&lt;01-04-2023")</f>
        <v>0</v>
      </c>
      <c r="W199" s="25">
        <f>SUMIFS('Jan-Nov'!D196:D4851,'Jan-Nov'!E196:E4851,"lumpsum",'Jan-Nov'!J196:J4851,'co. wise details'!O199,'Jan-Nov'!B196:B4851,"&gt;31-03-2023",'Jan-Nov'!B196:B4851,"&lt;01-07-2023")</f>
        <v>0</v>
      </c>
      <c r="X199" s="25">
        <f>SUMIFS('Jan-Nov'!D195:D4851,'Jan-Nov'!E195:E4851,"SIP",'Jan-Nov'!J195:J4851,'co. wise details'!O199,'Jan-Nov'!B195:B4851,"&gt;31-03-2023",'Jan-Nov'!D195:D4851,"&lt;01-07-2023")</f>
        <v>5000</v>
      </c>
      <c r="Y199" s="25">
        <f>SUMIFS('Jan-Nov'!D196:D4851,'Jan-Nov'!E196:E4851,"lumpsum",'Jan-Nov'!J196:J4851,'co. wise details'!O199,'Jan-Nov'!B197:B4852,"&gt;30-06-2023",'Jan-Nov'!B197:B4852,"&lt;30-10-2023")</f>
        <v>0</v>
      </c>
      <c r="Z199" s="25">
        <f>SUMIFS('Jan-Nov'!D197:D4852, 'Jan-Nov'!E197:E4852, "SIP", 'Jan-Nov'!J197:J4852, 'co. wise details'!O199, 'Jan-Nov'!B197:B4852, "&gt;30-06-2023", 'Jan-Nov'!B197:B4852, "&lt;01-10-2023")</f>
        <v>0</v>
      </c>
      <c r="AA199" s="25">
        <f>SUMIFS('Jan-Nov'!D196:D4851,'Jan-Nov'!E196:E4851,"lumpsum",'Jan-Nov'!J196:J4851,'co. wise details'!O199,'Jan-Nov'!B196:B4851,"&gt;30-09-2023",'Jan-Nov'!B196:B4851,"&lt;31-12-2023")</f>
        <v>0</v>
      </c>
      <c r="AB199" s="25">
        <f>SUMIFS('Jan-Nov'!D197:D4852, 'Jan-Nov'!E197:E4852, "SIP", 'Jan-Nov'!J197:J4852, 'co. wise details'!O199, 'Jan-Nov'!B197:B4852, "&gt;30-09-2023", 'Jan-Nov'!B197:B4852, "&lt;31-12-2023")</f>
        <v>0</v>
      </c>
    </row>
    <row r="200" spans="2:28" x14ac:dyDescent="0.3">
      <c r="B200" t="s">
        <v>1838</v>
      </c>
      <c r="H200" t="str">
        <v>DSP Low Duration</v>
      </c>
      <c r="O200" s="25" t="str">
        <v>Dsp low duration</v>
      </c>
      <c r="P200" s="25">
        <f t="shared" si="3"/>
        <v>1</v>
      </c>
      <c r="Q200" s="25">
        <f>COUNTIFS('Jan-Nov'!E:E,"SIP",'Jan-Nov'!J:J,'co. wise details'!O200)</f>
        <v>1</v>
      </c>
      <c r="R200" s="25">
        <f>COUNTIFS('Jan-Nov'!E:E,"lumpsum",'Jan-Nov'!J:J,'co. wise details'!O200)</f>
        <v>0</v>
      </c>
      <c r="S200" s="25">
        <f>SUMIFS('Jan-Nov'!D197:D4852,'Jan-Nov'!E197:E4852,"lumpsum",'Jan-Nov'!J197:J4852,'co. wise details'!O200)</f>
        <v>0</v>
      </c>
      <c r="T200" s="25">
        <f>SUMIFS('Jan-Nov'!D197:D4852,'Jan-Nov'!E197:E4852,"sip",'Jan-Nov'!J197:J4852,'co. wise details'!O200)</f>
        <v>10000</v>
      </c>
      <c r="U200" s="25">
        <f>SUMIFS('Jan-Nov'!D197:D4852,'Jan-Nov'!E197:E4852,"lumpsum",'Jan-Nov'!J197:J4852,'co. wise details'!O200,'Jan-Nov'!B198:B4853,"&gt;01-01-2023",'Jan-Nov'!B198:B4853,"&lt;01-04-2023")</f>
        <v>0</v>
      </c>
      <c r="V200" s="25">
        <f>SUMIFS('Jan-Nov'!D197:D4852,'Jan-Nov'!E197:E4852,"SIP",'Jan-Nov'!J197:J4852,'co. wise details'!O200,'Jan-Nov'!B198:B4853,"&gt;01-01-2023",'Jan-Nov'!B198:B4853,"&lt;01-04-2023")</f>
        <v>0</v>
      </c>
      <c r="W200" s="25">
        <f>SUMIFS('Jan-Nov'!D197:D4852,'Jan-Nov'!E197:E4852,"lumpsum",'Jan-Nov'!J197:J4852,'co. wise details'!O200,'Jan-Nov'!B197:B4852,"&gt;31-03-2023",'Jan-Nov'!B197:B4852,"&lt;01-07-2023")</f>
        <v>0</v>
      </c>
      <c r="X200" s="25">
        <f>SUMIFS('Jan-Nov'!D196:D4852,'Jan-Nov'!E196:E4852,"SIP",'Jan-Nov'!J196:J4852,'co. wise details'!O200,'Jan-Nov'!B196:B4852,"&gt;31-03-2023",'Jan-Nov'!D196:D4852,"&lt;01-07-2023")</f>
        <v>10000</v>
      </c>
      <c r="Y200" s="25">
        <f>SUMIFS('Jan-Nov'!D197:D4852,'Jan-Nov'!E197:E4852,"lumpsum",'Jan-Nov'!J197:J4852,'co. wise details'!O200,'Jan-Nov'!B198:B4853,"&gt;30-06-2023",'Jan-Nov'!B198:B4853,"&lt;30-10-2023")</f>
        <v>0</v>
      </c>
      <c r="Z200" s="25">
        <f>SUMIFS('Jan-Nov'!D198:D4853, 'Jan-Nov'!E198:E4853, "SIP", 'Jan-Nov'!J198:J4853, 'co. wise details'!O200, 'Jan-Nov'!B198:B4853, "&gt;30-06-2023", 'Jan-Nov'!B198:B4853, "&lt;01-10-2023")</f>
        <v>0</v>
      </c>
      <c r="AA200" s="25">
        <f>SUMIFS('Jan-Nov'!D197:D4852,'Jan-Nov'!E197:E4852,"lumpsum",'Jan-Nov'!J197:J4852,'co. wise details'!O200,'Jan-Nov'!B197:B4852,"&gt;30-09-2023",'Jan-Nov'!B197:B4852,"&lt;31-12-2023")</f>
        <v>0</v>
      </c>
      <c r="AB200" s="25">
        <f>SUMIFS('Jan-Nov'!D198:D4853, 'Jan-Nov'!E198:E4853, "SIP", 'Jan-Nov'!J198:J4853, 'co. wise details'!O200, 'Jan-Nov'!B198:B4853, "&gt;30-09-2023", 'Jan-Nov'!B198:B4853, "&lt;31-12-2023")</f>
        <v>0</v>
      </c>
    </row>
    <row r="201" spans="2:28" x14ac:dyDescent="0.3">
      <c r="B201" t="s">
        <v>221</v>
      </c>
      <c r="H201" t="str">
        <v>SHRIRAM FINANCE FD</v>
      </c>
      <c r="O201" s="25" t="str">
        <v>Shriram finance fd</v>
      </c>
      <c r="P201" s="25">
        <f t="shared" si="3"/>
        <v>1</v>
      </c>
      <c r="Q201" s="25">
        <f>COUNTIFS('Jan-Nov'!E:E,"SIP",'Jan-Nov'!J:J,'co. wise details'!O201)</f>
        <v>0</v>
      </c>
      <c r="R201" s="25">
        <f>COUNTIFS('Jan-Nov'!E:E,"lumpsum",'Jan-Nov'!J:J,'co. wise details'!O201)</f>
        <v>1</v>
      </c>
      <c r="S201" s="25">
        <f>SUMIFS('Jan-Nov'!D198:D4853,'Jan-Nov'!E198:E4853,"lumpsum",'Jan-Nov'!J198:J4853,'co. wise details'!O201)</f>
        <v>100000</v>
      </c>
      <c r="T201" s="25">
        <f>SUMIFS('Jan-Nov'!D198:D4853,'Jan-Nov'!E198:E4853,"sip",'Jan-Nov'!J198:J4853,'co. wise details'!O201)</f>
        <v>0</v>
      </c>
      <c r="U201" s="25">
        <f>SUMIFS('Jan-Nov'!D198:D4853,'Jan-Nov'!E198:E4853,"lumpsum",'Jan-Nov'!J198:J4853,'co. wise details'!O201,'Jan-Nov'!B199:B4854,"&gt;01-01-2023",'Jan-Nov'!B199:B4854,"&lt;01-04-2023")</f>
        <v>0</v>
      </c>
      <c r="V201" s="25">
        <f>SUMIFS('Jan-Nov'!D198:D4853,'Jan-Nov'!E198:E4853,"SIP",'Jan-Nov'!J198:J4853,'co. wise details'!O201,'Jan-Nov'!B199:B4854,"&gt;01-01-2023",'Jan-Nov'!B199:B4854,"&lt;01-04-2023")</f>
        <v>0</v>
      </c>
      <c r="W201" s="25">
        <f>SUMIFS('Jan-Nov'!D198:D4853,'Jan-Nov'!E198:E4853,"lumpsum",'Jan-Nov'!J198:J4853,'co. wise details'!O201,'Jan-Nov'!B198:B4853,"&gt;31-03-2023",'Jan-Nov'!B198:B4853,"&lt;01-07-2023")</f>
        <v>100000</v>
      </c>
      <c r="X201" s="25">
        <f>SUMIFS('Jan-Nov'!D197:D4853,'Jan-Nov'!E197:E4853,"SIP",'Jan-Nov'!J197:J4853,'co. wise details'!O201,'Jan-Nov'!B197:B4853,"&gt;31-03-2023",'Jan-Nov'!D197:D4853,"&lt;01-07-2023")</f>
        <v>0</v>
      </c>
      <c r="Y201" s="25">
        <f>SUMIFS('Jan-Nov'!D198:D4853,'Jan-Nov'!E198:E4853,"lumpsum",'Jan-Nov'!J198:J4853,'co. wise details'!O201,'Jan-Nov'!B199:B4854,"&gt;30-06-2023",'Jan-Nov'!B199:B4854,"&lt;30-10-2023")</f>
        <v>0</v>
      </c>
      <c r="Z201" s="25">
        <f>SUMIFS('Jan-Nov'!D199:D4854, 'Jan-Nov'!E199:E4854, "SIP", 'Jan-Nov'!J199:J4854, 'co. wise details'!O201, 'Jan-Nov'!B199:B4854, "&gt;30-06-2023", 'Jan-Nov'!B199:B4854, "&lt;01-10-2023")</f>
        <v>0</v>
      </c>
      <c r="AA201" s="25">
        <f>SUMIFS('Jan-Nov'!D198:D4853,'Jan-Nov'!E198:E4853,"lumpsum",'Jan-Nov'!J198:J4853,'co. wise details'!O201,'Jan-Nov'!B198:B4853,"&gt;30-09-2023",'Jan-Nov'!B198:B4853,"&lt;31-12-2023")</f>
        <v>0</v>
      </c>
      <c r="AB201" s="25">
        <f>SUMIFS('Jan-Nov'!D199:D4854, 'Jan-Nov'!E199:E4854, "SIP", 'Jan-Nov'!J199:J4854, 'co. wise details'!O201, 'Jan-Nov'!B199:B4854, "&gt;30-09-2023", 'Jan-Nov'!B199:B4854, "&lt;31-12-2023")</f>
        <v>0</v>
      </c>
    </row>
    <row r="202" spans="2:28" x14ac:dyDescent="0.3">
      <c r="B202" t="s">
        <v>49</v>
      </c>
      <c r="H202" t="str">
        <v>SBI Midcap Fund</v>
      </c>
      <c r="O202" s="25" t="str">
        <v>Sbi midcap fund</v>
      </c>
      <c r="P202" s="25">
        <f t="shared" si="3"/>
        <v>2</v>
      </c>
      <c r="Q202" s="25">
        <f>COUNTIFS('Jan-Nov'!E:E,"SIP",'Jan-Nov'!J:J,'co. wise details'!O202)</f>
        <v>2</v>
      </c>
      <c r="R202" s="25">
        <f>COUNTIFS('Jan-Nov'!E:E,"lumpsum",'Jan-Nov'!J:J,'co. wise details'!O202)</f>
        <v>0</v>
      </c>
      <c r="S202" s="25">
        <f>SUMIFS('Jan-Nov'!D199:D4854,'Jan-Nov'!E199:E4854,"lumpsum",'Jan-Nov'!J199:J4854,'co. wise details'!O202)</f>
        <v>0</v>
      </c>
      <c r="T202" s="25">
        <f>SUMIFS('Jan-Nov'!D199:D4854,'Jan-Nov'!E199:E4854,"sip",'Jan-Nov'!J199:J4854,'co. wise details'!O202)</f>
        <v>4000</v>
      </c>
      <c r="U202" s="25">
        <f>SUMIFS('Jan-Nov'!D199:D4854,'Jan-Nov'!E199:E4854,"lumpsum",'Jan-Nov'!J199:J4854,'co. wise details'!O202,'Jan-Nov'!B200:B4855,"&gt;01-01-2023",'Jan-Nov'!B200:B4855,"&lt;01-04-2023")</f>
        <v>0</v>
      </c>
      <c r="V202" s="25">
        <f>SUMIFS('Jan-Nov'!D199:D4854,'Jan-Nov'!E199:E4854,"SIP",'Jan-Nov'!J199:J4854,'co. wise details'!O202,'Jan-Nov'!B200:B4855,"&gt;01-01-2023",'Jan-Nov'!B200:B4855,"&lt;01-04-2023")</f>
        <v>0</v>
      </c>
      <c r="W202" s="25">
        <f>SUMIFS('Jan-Nov'!D199:D4854,'Jan-Nov'!E199:E4854,"lumpsum",'Jan-Nov'!J199:J4854,'co. wise details'!O202,'Jan-Nov'!B199:B4854,"&gt;31-03-2023",'Jan-Nov'!B199:B4854,"&lt;01-07-2023")</f>
        <v>0</v>
      </c>
      <c r="X202" s="25">
        <f>SUMIFS('Jan-Nov'!D198:D4854,'Jan-Nov'!E198:E4854,"SIP",'Jan-Nov'!J198:J4854,'co. wise details'!O202,'Jan-Nov'!B198:B4854,"&gt;31-03-2023",'Jan-Nov'!D198:D4854,"&lt;01-07-2023")</f>
        <v>4000</v>
      </c>
      <c r="Y202" s="25">
        <f>SUMIFS('Jan-Nov'!D199:D4854,'Jan-Nov'!E199:E4854,"lumpsum",'Jan-Nov'!J199:J4854,'co. wise details'!O202,'Jan-Nov'!B200:B4855,"&gt;30-06-2023",'Jan-Nov'!B200:B4855,"&lt;30-10-2023")</f>
        <v>0</v>
      </c>
      <c r="Z202" s="25">
        <f>SUMIFS('Jan-Nov'!D200:D4855, 'Jan-Nov'!E200:E4855, "SIP", 'Jan-Nov'!J200:J4855, 'co. wise details'!O202, 'Jan-Nov'!B200:B4855, "&gt;30-06-2023", 'Jan-Nov'!B200:B4855, "&lt;01-10-2023")</f>
        <v>0</v>
      </c>
      <c r="AA202" s="25">
        <f>SUMIFS('Jan-Nov'!D199:D4854,'Jan-Nov'!E199:E4854,"lumpsum",'Jan-Nov'!J199:J4854,'co. wise details'!O202,'Jan-Nov'!B199:B4854,"&gt;30-09-2023",'Jan-Nov'!B199:B4854,"&lt;31-12-2023")</f>
        <v>0</v>
      </c>
      <c r="AB202" s="25">
        <f>SUMIFS('Jan-Nov'!D200:D4855, 'Jan-Nov'!E200:E4855, "SIP", 'Jan-Nov'!J200:J4855, 'co. wise details'!O202, 'Jan-Nov'!B200:B4855, "&gt;30-09-2023", 'Jan-Nov'!B200:B4855, "&lt;31-12-2023")</f>
        <v>0</v>
      </c>
    </row>
    <row r="203" spans="2:28" x14ac:dyDescent="0.3">
      <c r="B203" t="s">
        <v>1965</v>
      </c>
      <c r="H203" t="str">
        <v>ICICI PREDUENTIAL SAVINGS FUND</v>
      </c>
      <c r="O203" s="25" t="str">
        <v>Icici preduential savings fund</v>
      </c>
      <c r="P203" s="25">
        <f t="shared" si="3"/>
        <v>1</v>
      </c>
      <c r="Q203" s="25">
        <f>COUNTIFS('Jan-Nov'!E:E,"SIP",'Jan-Nov'!J:J,'co. wise details'!O203)</f>
        <v>1</v>
      </c>
      <c r="R203" s="25">
        <f>COUNTIFS('Jan-Nov'!E:E,"lumpsum",'Jan-Nov'!J:J,'co. wise details'!O203)</f>
        <v>0</v>
      </c>
      <c r="S203" s="25">
        <f>SUMIFS('Jan-Nov'!D200:D4855,'Jan-Nov'!E200:E4855,"lumpsum",'Jan-Nov'!J200:J4855,'co. wise details'!O203)</f>
        <v>0</v>
      </c>
      <c r="T203" s="25">
        <f>SUMIFS('Jan-Nov'!D200:D4855,'Jan-Nov'!E200:E4855,"sip",'Jan-Nov'!J200:J4855,'co. wise details'!O203)</f>
        <v>7000</v>
      </c>
      <c r="U203" s="25">
        <f>SUMIFS('Jan-Nov'!D200:D4855,'Jan-Nov'!E200:E4855,"lumpsum",'Jan-Nov'!J200:J4855,'co. wise details'!O203,'Jan-Nov'!B201:B4856,"&gt;01-01-2023",'Jan-Nov'!B201:B4856,"&lt;01-04-2023")</f>
        <v>0</v>
      </c>
      <c r="V203" s="25">
        <f>SUMIFS('Jan-Nov'!D200:D4855,'Jan-Nov'!E200:E4855,"SIP",'Jan-Nov'!J200:J4855,'co. wise details'!O203,'Jan-Nov'!B201:B4856,"&gt;01-01-2023",'Jan-Nov'!B201:B4856,"&lt;01-04-2023")</f>
        <v>0</v>
      </c>
      <c r="W203" s="25">
        <f>SUMIFS('Jan-Nov'!D200:D4855,'Jan-Nov'!E200:E4855,"lumpsum",'Jan-Nov'!J200:J4855,'co. wise details'!O203,'Jan-Nov'!B200:B4855,"&gt;31-03-2023",'Jan-Nov'!B200:B4855,"&lt;01-07-2023")</f>
        <v>0</v>
      </c>
      <c r="X203" s="25">
        <f>SUMIFS('Jan-Nov'!D199:D4855,'Jan-Nov'!E199:E4855,"SIP",'Jan-Nov'!J199:J4855,'co. wise details'!O203,'Jan-Nov'!B199:B4855,"&gt;31-03-2023",'Jan-Nov'!D199:D4855,"&lt;01-07-2023")</f>
        <v>7000</v>
      </c>
      <c r="Y203" s="25">
        <f>SUMIFS('Jan-Nov'!D200:D4855,'Jan-Nov'!E200:E4855,"lumpsum",'Jan-Nov'!J200:J4855,'co. wise details'!O203,'Jan-Nov'!B201:B4856,"&gt;30-06-2023",'Jan-Nov'!B201:B4856,"&lt;30-10-2023")</f>
        <v>0</v>
      </c>
      <c r="Z203" s="25">
        <f>SUMIFS('Jan-Nov'!D201:D4856, 'Jan-Nov'!E201:E4856, "SIP", 'Jan-Nov'!J201:J4856, 'co. wise details'!O203, 'Jan-Nov'!B201:B4856, "&gt;30-06-2023", 'Jan-Nov'!B201:B4856, "&lt;01-10-2023")</f>
        <v>0</v>
      </c>
      <c r="AA203" s="25">
        <f>SUMIFS('Jan-Nov'!D200:D4855,'Jan-Nov'!E200:E4855,"lumpsum",'Jan-Nov'!J200:J4855,'co. wise details'!O203,'Jan-Nov'!B200:B4855,"&gt;30-09-2023",'Jan-Nov'!B200:B4855,"&lt;31-12-2023")</f>
        <v>0</v>
      </c>
      <c r="AB203" s="25">
        <f>SUMIFS('Jan-Nov'!D201:D4856, 'Jan-Nov'!E201:E4856, "SIP", 'Jan-Nov'!J201:J4856, 'co. wise details'!O203, 'Jan-Nov'!B201:B4856, "&gt;30-09-2023", 'Jan-Nov'!B201:B4856, "&lt;31-12-2023")</f>
        <v>0</v>
      </c>
    </row>
    <row r="204" spans="2:28" x14ac:dyDescent="0.3">
      <c r="B204" t="s">
        <v>203</v>
      </c>
      <c r="H204" t="str">
        <v>ICICI Prudential S&amp;P BSE Sensex Fund</v>
      </c>
      <c r="O204" s="25" t="str">
        <v>Icici prudential s&amp;p bse sensex fund</v>
      </c>
      <c r="P204" s="25">
        <f t="shared" si="3"/>
        <v>1</v>
      </c>
      <c r="Q204" s="25">
        <f>COUNTIFS('Jan-Nov'!E:E,"SIP",'Jan-Nov'!J:J,'co. wise details'!O204)</f>
        <v>1</v>
      </c>
      <c r="R204" s="25">
        <f>COUNTIFS('Jan-Nov'!E:E,"lumpsum",'Jan-Nov'!J:J,'co. wise details'!O204)</f>
        <v>0</v>
      </c>
      <c r="S204" s="25">
        <f>SUMIFS('Jan-Nov'!D201:D4856,'Jan-Nov'!E201:E4856,"lumpsum",'Jan-Nov'!J201:J4856,'co. wise details'!O204)</f>
        <v>0</v>
      </c>
      <c r="T204" s="25">
        <f>SUMIFS('Jan-Nov'!D201:D4856,'Jan-Nov'!E201:E4856,"sip",'Jan-Nov'!J201:J4856,'co. wise details'!O204)</f>
        <v>2000</v>
      </c>
      <c r="U204" s="25">
        <f>SUMIFS('Jan-Nov'!D201:D4856,'Jan-Nov'!E201:E4856,"lumpsum",'Jan-Nov'!J201:J4856,'co. wise details'!O204,'Jan-Nov'!B202:B4857,"&gt;01-01-2023",'Jan-Nov'!B202:B4857,"&lt;01-04-2023")</f>
        <v>0</v>
      </c>
      <c r="V204" s="25">
        <f>SUMIFS('Jan-Nov'!D201:D4856,'Jan-Nov'!E201:E4856,"SIP",'Jan-Nov'!J201:J4856,'co. wise details'!O204,'Jan-Nov'!B202:B4857,"&gt;01-01-2023",'Jan-Nov'!B202:B4857,"&lt;01-04-2023")</f>
        <v>0</v>
      </c>
      <c r="W204" s="25">
        <f>SUMIFS('Jan-Nov'!D201:D4856,'Jan-Nov'!E201:E4856,"lumpsum",'Jan-Nov'!J201:J4856,'co. wise details'!O204,'Jan-Nov'!B201:B4856,"&gt;31-03-2023",'Jan-Nov'!B201:B4856,"&lt;01-07-2023")</f>
        <v>0</v>
      </c>
      <c r="X204" s="25">
        <f>SUMIFS('Jan-Nov'!D200:D4856,'Jan-Nov'!E200:E4856,"SIP",'Jan-Nov'!J200:J4856,'co. wise details'!O204,'Jan-Nov'!B200:B4856,"&gt;31-03-2023",'Jan-Nov'!D200:D4856,"&lt;01-07-2023")</f>
        <v>2000</v>
      </c>
      <c r="Y204" s="25">
        <f>SUMIFS('Jan-Nov'!D201:D4856,'Jan-Nov'!E201:E4856,"lumpsum",'Jan-Nov'!J201:J4856,'co. wise details'!O204,'Jan-Nov'!B202:B4857,"&gt;30-06-2023",'Jan-Nov'!B202:B4857,"&lt;30-10-2023")</f>
        <v>0</v>
      </c>
      <c r="Z204" s="25">
        <f>SUMIFS('Jan-Nov'!D202:D4857, 'Jan-Nov'!E202:E4857, "SIP", 'Jan-Nov'!J202:J4857, 'co. wise details'!O204, 'Jan-Nov'!B202:B4857, "&gt;30-06-2023", 'Jan-Nov'!B202:B4857, "&lt;01-10-2023")</f>
        <v>0</v>
      </c>
      <c r="AA204" s="25">
        <f>SUMIFS('Jan-Nov'!D201:D4856,'Jan-Nov'!E201:E4856,"lumpsum",'Jan-Nov'!J201:J4856,'co. wise details'!O204,'Jan-Nov'!B201:B4856,"&gt;30-09-2023",'Jan-Nov'!B201:B4856,"&lt;31-12-2023")</f>
        <v>0</v>
      </c>
      <c r="AB204" s="25">
        <f>SUMIFS('Jan-Nov'!D202:D4857, 'Jan-Nov'!E202:E4857, "SIP", 'Jan-Nov'!J202:J4857, 'co. wise details'!O204, 'Jan-Nov'!B202:B4857, "&gt;30-09-2023", 'Jan-Nov'!B202:B4857, "&lt;31-12-2023")</f>
        <v>0</v>
      </c>
    </row>
    <row r="205" spans="2:28" x14ac:dyDescent="0.3">
      <c r="B205" t="s">
        <v>22</v>
      </c>
      <c r="H205" t="str">
        <v>hdf cmulticapfund</v>
      </c>
      <c r="O205" s="25" t="str">
        <v>Hdf cmulticapfund</v>
      </c>
      <c r="P205" s="25">
        <f t="shared" si="3"/>
        <v>1</v>
      </c>
      <c r="Q205" s="25">
        <f>COUNTIFS('Jan-Nov'!E:E,"SIP",'Jan-Nov'!J:J,'co. wise details'!O205)</f>
        <v>1</v>
      </c>
      <c r="R205" s="25">
        <f>COUNTIFS('Jan-Nov'!E:E,"lumpsum",'Jan-Nov'!J:J,'co. wise details'!O205)</f>
        <v>0</v>
      </c>
      <c r="S205" s="25">
        <f>SUMIFS('Jan-Nov'!D202:D4857,'Jan-Nov'!E202:E4857,"lumpsum",'Jan-Nov'!J202:J4857,'co. wise details'!O205)</f>
        <v>0</v>
      </c>
      <c r="T205" s="25">
        <f>SUMIFS('Jan-Nov'!D202:D4857,'Jan-Nov'!E202:E4857,"sip",'Jan-Nov'!J202:J4857,'co. wise details'!O205)</f>
        <v>2000</v>
      </c>
      <c r="U205" s="25">
        <f>SUMIFS('Jan-Nov'!D202:D4857,'Jan-Nov'!E202:E4857,"lumpsum",'Jan-Nov'!J202:J4857,'co. wise details'!O205,'Jan-Nov'!B203:B4858,"&gt;01-01-2023",'Jan-Nov'!B203:B4858,"&lt;01-04-2023")</f>
        <v>0</v>
      </c>
      <c r="V205" s="25">
        <f>SUMIFS('Jan-Nov'!D202:D4857,'Jan-Nov'!E202:E4857,"SIP",'Jan-Nov'!J202:J4857,'co. wise details'!O205,'Jan-Nov'!B203:B4858,"&gt;01-01-2023",'Jan-Nov'!B203:B4858,"&lt;01-04-2023")</f>
        <v>0</v>
      </c>
      <c r="W205" s="25">
        <f>SUMIFS('Jan-Nov'!D202:D4857,'Jan-Nov'!E202:E4857,"lumpsum",'Jan-Nov'!J202:J4857,'co. wise details'!O205,'Jan-Nov'!B202:B4857,"&gt;31-03-2023",'Jan-Nov'!B202:B4857,"&lt;01-07-2023")</f>
        <v>0</v>
      </c>
      <c r="X205" s="25">
        <f>SUMIFS('Jan-Nov'!D201:D4857,'Jan-Nov'!E201:E4857,"SIP",'Jan-Nov'!J201:J4857,'co. wise details'!O205,'Jan-Nov'!B201:B4857,"&gt;31-03-2023",'Jan-Nov'!D201:D4857,"&lt;01-07-2023")</f>
        <v>2000</v>
      </c>
      <c r="Y205" s="25">
        <f>SUMIFS('Jan-Nov'!D202:D4857,'Jan-Nov'!E202:E4857,"lumpsum",'Jan-Nov'!J202:J4857,'co. wise details'!O205,'Jan-Nov'!B203:B4858,"&gt;30-06-2023",'Jan-Nov'!B203:B4858,"&lt;30-10-2023")</f>
        <v>0</v>
      </c>
      <c r="Z205" s="25">
        <f>SUMIFS('Jan-Nov'!D203:D4858, 'Jan-Nov'!E203:E4858, "SIP", 'Jan-Nov'!J203:J4858, 'co. wise details'!O205, 'Jan-Nov'!B203:B4858, "&gt;30-06-2023", 'Jan-Nov'!B203:B4858, "&lt;01-10-2023")</f>
        <v>0</v>
      </c>
      <c r="AA205" s="25">
        <f>SUMIFS('Jan-Nov'!D202:D4857,'Jan-Nov'!E202:E4857,"lumpsum",'Jan-Nov'!J202:J4857,'co. wise details'!O205,'Jan-Nov'!B202:B4857,"&gt;30-09-2023",'Jan-Nov'!B202:B4857,"&lt;31-12-2023")</f>
        <v>0</v>
      </c>
      <c r="AB205" s="25">
        <f>SUMIFS('Jan-Nov'!D203:D4858, 'Jan-Nov'!E203:E4858, "SIP", 'Jan-Nov'!J203:J4858, 'co. wise details'!O205, 'Jan-Nov'!B203:B4858, "&gt;30-09-2023", 'Jan-Nov'!B203:B4858, "&lt;31-12-2023")</f>
        <v>0</v>
      </c>
    </row>
    <row r="206" spans="2:28" x14ac:dyDescent="0.3">
      <c r="B206" t="s">
        <v>303</v>
      </c>
      <c r="H206" t="str">
        <v>Franklin India TAXSHIELD</v>
      </c>
      <c r="O206" s="25" t="str">
        <v>Franklin india taxshield</v>
      </c>
      <c r="P206" s="25">
        <f t="shared" si="3"/>
        <v>1</v>
      </c>
      <c r="Q206" s="25">
        <f>COUNTIFS('Jan-Nov'!E:E,"SIP",'Jan-Nov'!J:J,'co. wise details'!O206)</f>
        <v>1</v>
      </c>
      <c r="R206" s="25">
        <f>COUNTIFS('Jan-Nov'!E:E,"lumpsum",'Jan-Nov'!J:J,'co. wise details'!O206)</f>
        <v>0</v>
      </c>
      <c r="S206" s="25">
        <f>SUMIFS('Jan-Nov'!D203:D4858,'Jan-Nov'!E203:E4858,"lumpsum",'Jan-Nov'!J203:J4858,'co. wise details'!O206)</f>
        <v>0</v>
      </c>
      <c r="T206" s="25">
        <f>SUMIFS('Jan-Nov'!D203:D4858,'Jan-Nov'!E203:E4858,"sip",'Jan-Nov'!J203:J4858,'co. wise details'!O206)</f>
        <v>15000</v>
      </c>
      <c r="U206" s="25">
        <f>SUMIFS('Jan-Nov'!D203:D4858,'Jan-Nov'!E203:E4858,"lumpsum",'Jan-Nov'!J203:J4858,'co. wise details'!O206,'Jan-Nov'!B204:B4859,"&gt;01-01-2023",'Jan-Nov'!B204:B4859,"&lt;01-04-2023")</f>
        <v>0</v>
      </c>
      <c r="V206" s="25">
        <f>SUMIFS('Jan-Nov'!D203:D4858,'Jan-Nov'!E203:E4858,"SIP",'Jan-Nov'!J203:J4858,'co. wise details'!O206,'Jan-Nov'!B204:B4859,"&gt;01-01-2023",'Jan-Nov'!B204:B4859,"&lt;01-04-2023")</f>
        <v>0</v>
      </c>
      <c r="W206" s="25">
        <f>SUMIFS('Jan-Nov'!D203:D4858,'Jan-Nov'!E203:E4858,"lumpsum",'Jan-Nov'!J203:J4858,'co. wise details'!O206,'Jan-Nov'!B203:B4858,"&gt;31-03-2023",'Jan-Nov'!B203:B4858,"&lt;01-07-2023")</f>
        <v>0</v>
      </c>
      <c r="X206" s="25">
        <f>SUMIFS('Jan-Nov'!D202:D4858,'Jan-Nov'!E202:E4858,"SIP",'Jan-Nov'!J202:J4858,'co. wise details'!O206,'Jan-Nov'!B202:B4858,"&gt;31-03-2023",'Jan-Nov'!D202:D4858,"&lt;01-07-2023")</f>
        <v>15000</v>
      </c>
      <c r="Y206" s="25">
        <f>SUMIFS('Jan-Nov'!D203:D4858,'Jan-Nov'!E203:E4858,"lumpsum",'Jan-Nov'!J203:J4858,'co. wise details'!O206,'Jan-Nov'!B204:B4859,"&gt;30-06-2023",'Jan-Nov'!B204:B4859,"&lt;30-10-2023")</f>
        <v>0</v>
      </c>
      <c r="Z206" s="25">
        <f>SUMIFS('Jan-Nov'!D204:D4859, 'Jan-Nov'!E204:E4859, "SIP", 'Jan-Nov'!J204:J4859, 'co. wise details'!O206, 'Jan-Nov'!B204:B4859, "&gt;30-06-2023", 'Jan-Nov'!B204:B4859, "&lt;01-10-2023")</f>
        <v>0</v>
      </c>
      <c r="AA206" s="25">
        <f>SUMIFS('Jan-Nov'!D203:D4858,'Jan-Nov'!E203:E4858,"lumpsum",'Jan-Nov'!J203:J4858,'co. wise details'!O206,'Jan-Nov'!B203:B4858,"&gt;30-09-2023",'Jan-Nov'!B203:B4858,"&lt;31-12-2023")</f>
        <v>0</v>
      </c>
      <c r="AB206" s="25">
        <f>SUMIFS('Jan-Nov'!D204:D4859, 'Jan-Nov'!E204:E4859, "SIP", 'Jan-Nov'!J204:J4859, 'co. wise details'!O206, 'Jan-Nov'!B204:B4859, "&gt;30-09-2023", 'Jan-Nov'!B204:B4859, "&lt;31-12-2023")</f>
        <v>0</v>
      </c>
    </row>
    <row r="207" spans="2:28" x14ac:dyDescent="0.3">
      <c r="B207" t="s">
        <v>295</v>
      </c>
      <c r="H207" t="str">
        <v>Kotak Emerging Equity Fund</v>
      </c>
      <c r="O207" s="25" t="str">
        <v>Kotak emerging equity fund</v>
      </c>
      <c r="P207" s="25">
        <f t="shared" si="3"/>
        <v>2</v>
      </c>
      <c r="Q207" s="25">
        <f>COUNTIFS('Jan-Nov'!E:E,"SIP",'Jan-Nov'!J:J,'co. wise details'!O207)</f>
        <v>2</v>
      </c>
      <c r="R207" s="25">
        <f>COUNTIFS('Jan-Nov'!E:E,"lumpsum",'Jan-Nov'!J:J,'co. wise details'!O207)</f>
        <v>0</v>
      </c>
      <c r="S207" s="25">
        <f>SUMIFS('Jan-Nov'!D204:D4859,'Jan-Nov'!E204:E4859,"lumpsum",'Jan-Nov'!J204:J4859,'co. wise details'!O207)</f>
        <v>0</v>
      </c>
      <c r="T207" s="25">
        <f>SUMIFS('Jan-Nov'!D204:D4859,'Jan-Nov'!E204:E4859,"sip",'Jan-Nov'!J204:J4859,'co. wise details'!O207)</f>
        <v>6500</v>
      </c>
      <c r="U207" s="25">
        <f>SUMIFS('Jan-Nov'!D204:D4859,'Jan-Nov'!E204:E4859,"lumpsum",'Jan-Nov'!J204:J4859,'co. wise details'!O207,'Jan-Nov'!B205:B4860,"&gt;01-01-2023",'Jan-Nov'!B205:B4860,"&lt;01-04-2023")</f>
        <v>0</v>
      </c>
      <c r="V207" s="25">
        <f>SUMIFS('Jan-Nov'!D204:D4859,'Jan-Nov'!E204:E4859,"SIP",'Jan-Nov'!J204:J4859,'co. wise details'!O207,'Jan-Nov'!B205:B4860,"&gt;01-01-2023",'Jan-Nov'!B205:B4860,"&lt;01-04-2023")</f>
        <v>0</v>
      </c>
      <c r="W207" s="25">
        <f>SUMIFS('Jan-Nov'!D204:D4859,'Jan-Nov'!E204:E4859,"lumpsum",'Jan-Nov'!J204:J4859,'co. wise details'!O207,'Jan-Nov'!B204:B4859,"&gt;31-03-2023",'Jan-Nov'!B204:B4859,"&lt;01-07-2023")</f>
        <v>0</v>
      </c>
      <c r="X207" s="25">
        <f>SUMIFS('Jan-Nov'!D203:D4859,'Jan-Nov'!E203:E4859,"SIP",'Jan-Nov'!J203:J4859,'co. wise details'!O207,'Jan-Nov'!B203:B4859,"&gt;31-03-2023",'Jan-Nov'!D203:D4859,"&lt;01-07-2023")</f>
        <v>6500</v>
      </c>
      <c r="Y207" s="25">
        <f>SUMIFS('Jan-Nov'!D204:D4859,'Jan-Nov'!E204:E4859,"lumpsum",'Jan-Nov'!J204:J4859,'co. wise details'!O207,'Jan-Nov'!B205:B4860,"&gt;30-06-2023",'Jan-Nov'!B205:B4860,"&lt;30-10-2023")</f>
        <v>0</v>
      </c>
      <c r="Z207" s="25">
        <f>SUMIFS('Jan-Nov'!D205:D4860, 'Jan-Nov'!E205:E4860, "SIP", 'Jan-Nov'!J205:J4860, 'co. wise details'!O207, 'Jan-Nov'!B205:B4860, "&gt;30-06-2023", 'Jan-Nov'!B205:B4860, "&lt;01-10-2023")</f>
        <v>0</v>
      </c>
      <c r="AA207" s="25">
        <f>SUMIFS('Jan-Nov'!D204:D4859,'Jan-Nov'!E204:E4859,"lumpsum",'Jan-Nov'!J204:J4859,'co. wise details'!O207,'Jan-Nov'!B204:B4859,"&gt;30-09-2023",'Jan-Nov'!B204:B4859,"&lt;31-12-2023")</f>
        <v>0</v>
      </c>
      <c r="AB207" s="25">
        <f>SUMIFS('Jan-Nov'!D205:D4860, 'Jan-Nov'!E205:E4860, "SIP", 'Jan-Nov'!J205:J4860, 'co. wise details'!O207, 'Jan-Nov'!B205:B4860, "&gt;30-09-2023", 'Jan-Nov'!B205:B4860, "&lt;31-12-2023")</f>
        <v>0</v>
      </c>
    </row>
    <row r="208" spans="2:28" x14ac:dyDescent="0.3">
      <c r="B208" t="s">
        <v>395</v>
      </c>
      <c r="H208">
        <v>0</v>
      </c>
      <c r="O208" s="25" t="str">
        <v>0</v>
      </c>
      <c r="P208" s="25">
        <f t="shared" si="3"/>
        <v>0</v>
      </c>
      <c r="Q208" s="25">
        <f>COUNTIFS('Jan-Nov'!E:E,"SIP",'Jan-Nov'!J:J,'co. wise details'!O208)</f>
        <v>0</v>
      </c>
      <c r="R208" s="25">
        <f>COUNTIFS('Jan-Nov'!E:E,"lumpsum",'Jan-Nov'!J:J,'co. wise details'!O208)</f>
        <v>0</v>
      </c>
      <c r="S208" s="25">
        <f>SUMIFS('Jan-Nov'!D205:D4860,'Jan-Nov'!E205:E4860,"lumpsum",'Jan-Nov'!J205:J4860,'co. wise details'!O208)</f>
        <v>0</v>
      </c>
      <c r="T208" s="25">
        <f>SUMIFS('Jan-Nov'!D205:D4860,'Jan-Nov'!E205:E4860,"sip",'Jan-Nov'!J205:J4860,'co. wise details'!O208)</f>
        <v>0</v>
      </c>
      <c r="U208" s="25">
        <f>SUMIFS('Jan-Nov'!D205:D4860,'Jan-Nov'!E205:E4860,"lumpsum",'Jan-Nov'!J205:J4860,'co. wise details'!O208,'Jan-Nov'!B206:B4861,"&gt;01-01-2023",'Jan-Nov'!B206:B4861,"&lt;01-04-2023")</f>
        <v>0</v>
      </c>
      <c r="V208" s="25">
        <f>SUMIFS('Jan-Nov'!D205:D4860,'Jan-Nov'!E205:E4860,"SIP",'Jan-Nov'!J205:J4860,'co. wise details'!O208,'Jan-Nov'!B206:B4861,"&gt;01-01-2023",'Jan-Nov'!B206:B4861,"&lt;01-04-2023")</f>
        <v>0</v>
      </c>
      <c r="W208" s="25">
        <f>SUMIFS('Jan-Nov'!D205:D4860,'Jan-Nov'!E205:E4860,"lumpsum",'Jan-Nov'!J205:J4860,'co. wise details'!O208,'Jan-Nov'!B205:B4860,"&gt;31-03-2023",'Jan-Nov'!B205:B4860,"&lt;01-07-2023")</f>
        <v>0</v>
      </c>
      <c r="X208" s="25">
        <f>SUMIFS('Jan-Nov'!D204:D4860,'Jan-Nov'!E204:E4860,"SIP",'Jan-Nov'!J204:J4860,'co. wise details'!O208,'Jan-Nov'!B204:B4860,"&gt;31-03-2023",'Jan-Nov'!D204:D4860,"&lt;01-07-2023")</f>
        <v>0</v>
      </c>
      <c r="Y208" s="25">
        <f>SUMIFS('Jan-Nov'!D205:D4860,'Jan-Nov'!E205:E4860,"lumpsum",'Jan-Nov'!J205:J4860,'co. wise details'!O208,'Jan-Nov'!B206:B4861,"&gt;30-06-2023",'Jan-Nov'!B206:B4861,"&lt;30-10-2023")</f>
        <v>0</v>
      </c>
      <c r="Z208" s="25">
        <f>SUMIFS('Jan-Nov'!D206:D4861, 'Jan-Nov'!E206:E4861, "SIP", 'Jan-Nov'!J206:J4861, 'co. wise details'!O208, 'Jan-Nov'!B206:B4861, "&gt;30-06-2023", 'Jan-Nov'!B206:B4861, "&lt;01-10-2023")</f>
        <v>0</v>
      </c>
      <c r="AA208" s="25">
        <f>SUMIFS('Jan-Nov'!D205:D4860,'Jan-Nov'!E205:E4860,"lumpsum",'Jan-Nov'!J205:J4860,'co. wise details'!O208,'Jan-Nov'!B205:B4860,"&gt;30-09-2023",'Jan-Nov'!B205:B4860,"&lt;31-12-2023")</f>
        <v>0</v>
      </c>
      <c r="AB208" s="25">
        <f>SUMIFS('Jan-Nov'!D206:D4861, 'Jan-Nov'!E206:E4861, "SIP", 'Jan-Nov'!J206:J4861, 'co. wise details'!O208, 'Jan-Nov'!B206:B4861, "&gt;30-09-2023", 'Jan-Nov'!B206:B4861, "&lt;31-12-2023")</f>
        <v>0</v>
      </c>
    </row>
    <row r="209" spans="2:28" x14ac:dyDescent="0.3">
      <c r="B209" t="s">
        <v>270</v>
      </c>
      <c r="H209" t="str">
        <v>TATA DIGITAL INDIA FUND</v>
      </c>
      <c r="O209" s="25" t="str">
        <v>Tata digital india fund</v>
      </c>
      <c r="P209" s="25">
        <f t="shared" si="3"/>
        <v>2</v>
      </c>
      <c r="Q209" s="25">
        <f>COUNTIFS('Jan-Nov'!E:E,"SIP",'Jan-Nov'!J:J,'co. wise details'!O209)</f>
        <v>2</v>
      </c>
      <c r="R209" s="25">
        <f>COUNTIFS('Jan-Nov'!E:E,"lumpsum",'Jan-Nov'!J:J,'co. wise details'!O209)</f>
        <v>0</v>
      </c>
      <c r="S209" s="25">
        <f>SUMIFS('Jan-Nov'!D206:D4861,'Jan-Nov'!E206:E4861,"lumpsum",'Jan-Nov'!J206:J4861,'co. wise details'!O209)</f>
        <v>0</v>
      </c>
      <c r="T209" s="25">
        <f>SUMIFS('Jan-Nov'!D206:D4861,'Jan-Nov'!E206:E4861,"sip",'Jan-Nov'!J206:J4861,'co. wise details'!O209)</f>
        <v>6500</v>
      </c>
      <c r="U209" s="25">
        <f>SUMIFS('Jan-Nov'!D206:D4861,'Jan-Nov'!E206:E4861,"lumpsum",'Jan-Nov'!J206:J4861,'co. wise details'!O209,'Jan-Nov'!B207:B4862,"&gt;01-01-2023",'Jan-Nov'!B207:B4862,"&lt;01-04-2023")</f>
        <v>0</v>
      </c>
      <c r="V209" s="25">
        <f>SUMIFS('Jan-Nov'!D206:D4861,'Jan-Nov'!E206:E4861,"SIP",'Jan-Nov'!J206:J4861,'co. wise details'!O209,'Jan-Nov'!B207:B4862,"&gt;01-01-2023",'Jan-Nov'!B207:B4862,"&lt;01-04-2023")</f>
        <v>0</v>
      </c>
      <c r="W209" s="25">
        <f>SUMIFS('Jan-Nov'!D206:D4861,'Jan-Nov'!E206:E4861,"lumpsum",'Jan-Nov'!J206:J4861,'co. wise details'!O209,'Jan-Nov'!B206:B4861,"&gt;31-03-2023",'Jan-Nov'!B206:B4861,"&lt;01-07-2023")</f>
        <v>0</v>
      </c>
      <c r="X209" s="25">
        <f>SUMIFS('Jan-Nov'!D205:D4861,'Jan-Nov'!E205:E4861,"SIP",'Jan-Nov'!J205:J4861,'co. wise details'!O209,'Jan-Nov'!B205:B4861,"&gt;31-03-2023",'Jan-Nov'!D205:D4861,"&lt;01-07-2023")</f>
        <v>6500</v>
      </c>
      <c r="Y209" s="25">
        <f>SUMIFS('Jan-Nov'!D206:D4861,'Jan-Nov'!E206:E4861,"lumpsum",'Jan-Nov'!J206:J4861,'co. wise details'!O209,'Jan-Nov'!B207:B4862,"&gt;30-06-2023",'Jan-Nov'!B207:B4862,"&lt;30-10-2023")</f>
        <v>0</v>
      </c>
      <c r="Z209" s="25">
        <f>SUMIFS('Jan-Nov'!D207:D4862, 'Jan-Nov'!E207:E4862, "SIP", 'Jan-Nov'!J207:J4862, 'co. wise details'!O209, 'Jan-Nov'!B207:B4862, "&gt;30-06-2023", 'Jan-Nov'!B207:B4862, "&lt;01-10-2023")</f>
        <v>0</v>
      </c>
      <c r="AA209" s="25">
        <f>SUMIFS('Jan-Nov'!D206:D4861,'Jan-Nov'!E206:E4861,"lumpsum",'Jan-Nov'!J206:J4861,'co. wise details'!O209,'Jan-Nov'!B206:B4861,"&gt;30-09-2023",'Jan-Nov'!B206:B4861,"&lt;31-12-2023")</f>
        <v>0</v>
      </c>
      <c r="AB209" s="25">
        <f>SUMIFS('Jan-Nov'!D207:D4862, 'Jan-Nov'!E207:E4862, "SIP", 'Jan-Nov'!J207:J4862, 'co. wise details'!O209, 'Jan-Nov'!B207:B4862, "&gt;30-09-2023", 'Jan-Nov'!B207:B4862, "&lt;31-12-2023")</f>
        <v>5000</v>
      </c>
    </row>
    <row r="210" spans="2:28" x14ac:dyDescent="0.3">
      <c r="B210" t="s">
        <v>177</v>
      </c>
      <c r="H210" t="str">
        <v>CANARA REBECO FOCUSED FUND</v>
      </c>
      <c r="O210" s="25" t="str">
        <v>Canara rebeco focused fund</v>
      </c>
      <c r="P210" s="25">
        <f t="shared" si="3"/>
        <v>3</v>
      </c>
      <c r="Q210" s="25">
        <f>COUNTIFS('Jan-Nov'!E:E,"SIP",'Jan-Nov'!J:J,'co. wise details'!O210)</f>
        <v>1</v>
      </c>
      <c r="R210" s="25">
        <f>COUNTIFS('Jan-Nov'!E:E,"lumpsum",'Jan-Nov'!J:J,'co. wise details'!O210)</f>
        <v>2</v>
      </c>
      <c r="S210" s="25">
        <f>SUMIFS('Jan-Nov'!D207:D4862,'Jan-Nov'!E207:E4862,"lumpsum",'Jan-Nov'!J207:J4862,'co. wise details'!O210)</f>
        <v>250000</v>
      </c>
      <c r="T210" s="25">
        <f>SUMIFS('Jan-Nov'!D207:D4862,'Jan-Nov'!E207:E4862,"sip",'Jan-Nov'!J207:J4862,'co. wise details'!O210)</f>
        <v>2000</v>
      </c>
      <c r="U210" s="25">
        <f>SUMIFS('Jan-Nov'!D207:D4862,'Jan-Nov'!E207:E4862,"lumpsum",'Jan-Nov'!J207:J4862,'co. wise details'!O210,'Jan-Nov'!B208:B4863,"&gt;01-01-2023",'Jan-Nov'!B208:B4863,"&lt;01-04-2023")</f>
        <v>0</v>
      </c>
      <c r="V210" s="25">
        <f>SUMIFS('Jan-Nov'!D207:D4862,'Jan-Nov'!E207:E4862,"SIP",'Jan-Nov'!J207:J4862,'co. wise details'!O210,'Jan-Nov'!B208:B4863,"&gt;01-01-2023",'Jan-Nov'!B208:B4863,"&lt;01-04-2023")</f>
        <v>0</v>
      </c>
      <c r="W210" s="25">
        <f>SUMIFS('Jan-Nov'!D207:D4862,'Jan-Nov'!E207:E4862,"lumpsum",'Jan-Nov'!J207:J4862,'co. wise details'!O210,'Jan-Nov'!B207:B4862,"&gt;31-03-2023",'Jan-Nov'!B207:B4862,"&lt;01-07-2023")</f>
        <v>250000</v>
      </c>
      <c r="X210" s="25">
        <f>SUMIFS('Jan-Nov'!D206:D4862,'Jan-Nov'!E206:E4862,"SIP",'Jan-Nov'!J206:J4862,'co. wise details'!O210,'Jan-Nov'!B206:B4862,"&gt;31-03-2023",'Jan-Nov'!D206:D4862,"&lt;01-07-2023")</f>
        <v>2000</v>
      </c>
      <c r="Y210" s="25">
        <f>SUMIFS('Jan-Nov'!D207:D4862,'Jan-Nov'!E207:E4862,"lumpsum",'Jan-Nov'!J207:J4862,'co. wise details'!O210,'Jan-Nov'!B208:B4863,"&gt;30-06-2023",'Jan-Nov'!B208:B4863,"&lt;30-10-2023")</f>
        <v>0</v>
      </c>
      <c r="Z210" s="25">
        <f>SUMIFS('Jan-Nov'!D208:D4863, 'Jan-Nov'!E208:E4863, "SIP", 'Jan-Nov'!J208:J4863, 'co. wise details'!O210, 'Jan-Nov'!B208:B4863, "&gt;30-06-2023", 'Jan-Nov'!B208:B4863, "&lt;01-10-2023")</f>
        <v>0</v>
      </c>
      <c r="AA210" s="25">
        <f>SUMIFS('Jan-Nov'!D207:D4862,'Jan-Nov'!E207:E4862,"lumpsum",'Jan-Nov'!J207:J4862,'co. wise details'!O210,'Jan-Nov'!B207:B4862,"&gt;30-09-2023",'Jan-Nov'!B207:B4862,"&lt;31-12-2023")</f>
        <v>0</v>
      </c>
      <c r="AB210" s="25">
        <f>SUMIFS('Jan-Nov'!D208:D4863, 'Jan-Nov'!E208:E4863, "SIP", 'Jan-Nov'!J208:J4863, 'co. wise details'!O210, 'Jan-Nov'!B208:B4863, "&gt;30-09-2023", 'Jan-Nov'!B208:B4863, "&lt;31-12-2023")</f>
        <v>0</v>
      </c>
    </row>
    <row r="211" spans="2:28" x14ac:dyDescent="0.3">
      <c r="B211" t="s">
        <v>84</v>
      </c>
      <c r="H211" t="str">
        <v>SBI flexi-cap fund</v>
      </c>
      <c r="O211" s="25" t="str">
        <v>Sbi flexi-cap fund</v>
      </c>
      <c r="P211" s="25">
        <f t="shared" si="3"/>
        <v>2</v>
      </c>
      <c r="Q211" s="25">
        <f>COUNTIFS('Jan-Nov'!E:E,"SIP",'Jan-Nov'!J:J,'co. wise details'!O211)</f>
        <v>2</v>
      </c>
      <c r="R211" s="25">
        <f>COUNTIFS('Jan-Nov'!E:E,"lumpsum",'Jan-Nov'!J:J,'co. wise details'!O211)</f>
        <v>0</v>
      </c>
      <c r="S211" s="25">
        <f>SUMIFS('Jan-Nov'!D208:D4863,'Jan-Nov'!E208:E4863,"lumpsum",'Jan-Nov'!J208:J4863,'co. wise details'!O211)</f>
        <v>0</v>
      </c>
      <c r="T211" s="25">
        <f>SUMIFS('Jan-Nov'!D208:D4863,'Jan-Nov'!E208:E4863,"sip",'Jan-Nov'!J208:J4863,'co. wise details'!O211)</f>
        <v>5000</v>
      </c>
      <c r="U211" s="25">
        <f>SUMIFS('Jan-Nov'!D208:D4863,'Jan-Nov'!E208:E4863,"lumpsum",'Jan-Nov'!J208:J4863,'co. wise details'!O211,'Jan-Nov'!B209:B4864,"&gt;01-01-2023",'Jan-Nov'!B209:B4864,"&lt;01-04-2023")</f>
        <v>0</v>
      </c>
      <c r="V211" s="25">
        <f>SUMIFS('Jan-Nov'!D208:D4863,'Jan-Nov'!E208:E4863,"SIP",'Jan-Nov'!J208:J4863,'co. wise details'!O211,'Jan-Nov'!B209:B4864,"&gt;01-01-2023",'Jan-Nov'!B209:B4864,"&lt;01-04-2023")</f>
        <v>0</v>
      </c>
      <c r="W211" s="25">
        <f>SUMIFS('Jan-Nov'!D208:D4863,'Jan-Nov'!E208:E4863,"lumpsum",'Jan-Nov'!J208:J4863,'co. wise details'!O211,'Jan-Nov'!B208:B4863,"&gt;31-03-2023",'Jan-Nov'!B208:B4863,"&lt;01-07-2023")</f>
        <v>0</v>
      </c>
      <c r="X211" s="25">
        <f>SUMIFS('Jan-Nov'!D207:D4863,'Jan-Nov'!E207:E4863,"SIP",'Jan-Nov'!J207:J4863,'co. wise details'!O211,'Jan-Nov'!B207:B4863,"&gt;31-03-2023",'Jan-Nov'!D207:D4863,"&lt;01-07-2023")</f>
        <v>5000</v>
      </c>
      <c r="Y211" s="25">
        <f>SUMIFS('Jan-Nov'!D208:D4863,'Jan-Nov'!E208:E4863,"lumpsum",'Jan-Nov'!J208:J4863,'co. wise details'!O211,'Jan-Nov'!B209:B4864,"&gt;30-06-2023",'Jan-Nov'!B209:B4864,"&lt;30-10-2023")</f>
        <v>0</v>
      </c>
      <c r="Z211" s="25">
        <f>SUMIFS('Jan-Nov'!D209:D4864, 'Jan-Nov'!E209:E4864, "SIP", 'Jan-Nov'!J209:J4864, 'co. wise details'!O211, 'Jan-Nov'!B209:B4864, "&gt;30-06-2023", 'Jan-Nov'!B209:B4864, "&lt;01-10-2023")</f>
        <v>0</v>
      </c>
      <c r="AA211" s="25">
        <f>SUMIFS('Jan-Nov'!D208:D4863,'Jan-Nov'!E208:E4863,"lumpsum",'Jan-Nov'!J208:J4863,'co. wise details'!O211,'Jan-Nov'!B208:B4863,"&gt;30-09-2023",'Jan-Nov'!B208:B4863,"&lt;31-12-2023")</f>
        <v>0</v>
      </c>
      <c r="AB211" s="25">
        <f>SUMIFS('Jan-Nov'!D209:D4864, 'Jan-Nov'!E209:E4864, "SIP", 'Jan-Nov'!J209:J4864, 'co. wise details'!O211, 'Jan-Nov'!B209:B4864, "&gt;30-09-2023", 'Jan-Nov'!B209:B4864, "&lt;31-12-2023")</f>
        <v>0</v>
      </c>
    </row>
    <row r="212" spans="2:28" x14ac:dyDescent="0.3">
      <c r="B212" t="s">
        <v>1382</v>
      </c>
      <c r="H212" t="str">
        <v>PGIM India Flexi-cap Fund</v>
      </c>
      <c r="O212" s="25" t="str">
        <v>Pgim india flexi-cap fund</v>
      </c>
      <c r="P212" s="25">
        <f t="shared" si="3"/>
        <v>1</v>
      </c>
      <c r="Q212" s="25">
        <f>COUNTIFS('Jan-Nov'!E:E,"SIP",'Jan-Nov'!J:J,'co. wise details'!O212)</f>
        <v>1</v>
      </c>
      <c r="R212" s="25">
        <f>COUNTIFS('Jan-Nov'!E:E,"lumpsum",'Jan-Nov'!J:J,'co. wise details'!O212)</f>
        <v>0</v>
      </c>
      <c r="S212" s="25">
        <f>SUMIFS('Jan-Nov'!D209:D4864,'Jan-Nov'!E209:E4864,"lumpsum",'Jan-Nov'!J209:J4864,'co. wise details'!O212)</f>
        <v>0</v>
      </c>
      <c r="T212" s="25">
        <f>SUMIFS('Jan-Nov'!D209:D4864,'Jan-Nov'!E209:E4864,"sip",'Jan-Nov'!J209:J4864,'co. wise details'!O212)</f>
        <v>5000</v>
      </c>
      <c r="U212" s="25">
        <f>SUMIFS('Jan-Nov'!D209:D4864,'Jan-Nov'!E209:E4864,"lumpsum",'Jan-Nov'!J209:J4864,'co. wise details'!O212,'Jan-Nov'!B210:B4865,"&gt;01-01-2023",'Jan-Nov'!B210:B4865,"&lt;01-04-2023")</f>
        <v>0</v>
      </c>
      <c r="V212" s="25">
        <f>SUMIFS('Jan-Nov'!D209:D4864,'Jan-Nov'!E209:E4864,"SIP",'Jan-Nov'!J209:J4864,'co. wise details'!O212,'Jan-Nov'!B210:B4865,"&gt;01-01-2023",'Jan-Nov'!B210:B4865,"&lt;01-04-2023")</f>
        <v>0</v>
      </c>
      <c r="W212" s="25">
        <f>SUMIFS('Jan-Nov'!D209:D4864,'Jan-Nov'!E209:E4864,"lumpsum",'Jan-Nov'!J209:J4864,'co. wise details'!O212,'Jan-Nov'!B209:B4864,"&gt;31-03-2023",'Jan-Nov'!B209:B4864,"&lt;01-07-2023")</f>
        <v>0</v>
      </c>
      <c r="X212" s="25">
        <f>SUMIFS('Jan-Nov'!D208:D4864,'Jan-Nov'!E208:E4864,"SIP",'Jan-Nov'!J208:J4864,'co. wise details'!O212,'Jan-Nov'!B208:B4864,"&gt;31-03-2023",'Jan-Nov'!D208:D4864,"&lt;01-07-2023")</f>
        <v>5000</v>
      </c>
      <c r="Y212" s="25">
        <f>SUMIFS('Jan-Nov'!D209:D4864,'Jan-Nov'!E209:E4864,"lumpsum",'Jan-Nov'!J209:J4864,'co. wise details'!O212,'Jan-Nov'!B210:B4865,"&gt;30-06-2023",'Jan-Nov'!B210:B4865,"&lt;30-10-2023")</f>
        <v>0</v>
      </c>
      <c r="Z212" s="25">
        <f>SUMIFS('Jan-Nov'!D210:D4865, 'Jan-Nov'!E210:E4865, "SIP", 'Jan-Nov'!J210:J4865, 'co. wise details'!O212, 'Jan-Nov'!B210:B4865, "&gt;30-06-2023", 'Jan-Nov'!B210:B4865, "&lt;01-10-2023")</f>
        <v>0</v>
      </c>
      <c r="AA212" s="25">
        <f>SUMIFS('Jan-Nov'!D209:D4864,'Jan-Nov'!E209:E4864,"lumpsum",'Jan-Nov'!J209:J4864,'co. wise details'!O212,'Jan-Nov'!B209:B4864,"&gt;30-09-2023",'Jan-Nov'!B209:B4864,"&lt;31-12-2023")</f>
        <v>0</v>
      </c>
      <c r="AB212" s="25">
        <f>SUMIFS('Jan-Nov'!D210:D4865, 'Jan-Nov'!E210:E4865, "SIP", 'Jan-Nov'!J210:J4865, 'co. wise details'!O212, 'Jan-Nov'!B210:B4865, "&gt;30-09-2023", 'Jan-Nov'!B210:B4865, "&lt;31-12-2023")</f>
        <v>0</v>
      </c>
    </row>
    <row r="213" spans="2:28" x14ac:dyDescent="0.3">
      <c r="B213" t="s">
        <v>624</v>
      </c>
      <c r="H213" t="str">
        <v>mirae asset hybrid fund</v>
      </c>
      <c r="O213" s="25" t="str">
        <v>Mirae asset hybrid fund</v>
      </c>
      <c r="P213" s="25">
        <f t="shared" si="3"/>
        <v>1</v>
      </c>
      <c r="Q213" s="25">
        <f>COUNTIFS('Jan-Nov'!E:E,"SIP",'Jan-Nov'!J:J,'co. wise details'!O213)</f>
        <v>0</v>
      </c>
      <c r="R213" s="25">
        <f>COUNTIFS('Jan-Nov'!E:E,"lumpsum",'Jan-Nov'!J:J,'co. wise details'!O213)</f>
        <v>1</v>
      </c>
      <c r="S213" s="25">
        <f>SUMIFS('Jan-Nov'!D210:D4865,'Jan-Nov'!E210:E4865,"lumpsum",'Jan-Nov'!J210:J4865,'co. wise details'!O213)</f>
        <v>300000</v>
      </c>
      <c r="T213" s="25">
        <f>SUMIFS('Jan-Nov'!D210:D4865,'Jan-Nov'!E210:E4865,"sip",'Jan-Nov'!J210:J4865,'co. wise details'!O213)</f>
        <v>0</v>
      </c>
      <c r="U213" s="25">
        <f>SUMIFS('Jan-Nov'!D210:D4865,'Jan-Nov'!E210:E4865,"lumpsum",'Jan-Nov'!J210:J4865,'co. wise details'!O213,'Jan-Nov'!B211:B4866,"&gt;01-01-2023",'Jan-Nov'!B211:B4866,"&lt;01-04-2023")</f>
        <v>0</v>
      </c>
      <c r="V213" s="25">
        <f>SUMIFS('Jan-Nov'!D210:D4865,'Jan-Nov'!E210:E4865,"SIP",'Jan-Nov'!J210:J4865,'co. wise details'!O213,'Jan-Nov'!B211:B4866,"&gt;01-01-2023",'Jan-Nov'!B211:B4866,"&lt;01-04-2023")</f>
        <v>0</v>
      </c>
      <c r="W213" s="25">
        <f>SUMIFS('Jan-Nov'!D210:D4865,'Jan-Nov'!E210:E4865,"lumpsum",'Jan-Nov'!J210:J4865,'co. wise details'!O213,'Jan-Nov'!B210:B4865,"&gt;31-03-2023",'Jan-Nov'!B210:B4865,"&lt;01-07-2023")</f>
        <v>300000</v>
      </c>
      <c r="X213" s="25">
        <f>SUMIFS('Jan-Nov'!D209:D4865,'Jan-Nov'!E209:E4865,"SIP",'Jan-Nov'!J209:J4865,'co. wise details'!O213,'Jan-Nov'!B209:B4865,"&gt;31-03-2023",'Jan-Nov'!D209:D4865,"&lt;01-07-2023")</f>
        <v>0</v>
      </c>
      <c r="Y213" s="25">
        <f>SUMIFS('Jan-Nov'!D210:D4865,'Jan-Nov'!E210:E4865,"lumpsum",'Jan-Nov'!J210:J4865,'co. wise details'!O213,'Jan-Nov'!B211:B4866,"&gt;30-06-2023",'Jan-Nov'!B211:B4866,"&lt;30-10-2023")</f>
        <v>0</v>
      </c>
      <c r="Z213" s="25">
        <f>SUMIFS('Jan-Nov'!D211:D4866, 'Jan-Nov'!E211:E4866, "SIP", 'Jan-Nov'!J211:J4866, 'co. wise details'!O213, 'Jan-Nov'!B211:B4866, "&gt;30-06-2023", 'Jan-Nov'!B211:B4866, "&lt;01-10-2023")</f>
        <v>0</v>
      </c>
      <c r="AA213" s="25">
        <f>SUMIFS('Jan-Nov'!D210:D4865,'Jan-Nov'!E210:E4865,"lumpsum",'Jan-Nov'!J210:J4865,'co. wise details'!O213,'Jan-Nov'!B210:B4865,"&gt;30-09-2023",'Jan-Nov'!B210:B4865,"&lt;31-12-2023")</f>
        <v>0</v>
      </c>
      <c r="AB213" s="25">
        <f>SUMIFS('Jan-Nov'!D211:D4866, 'Jan-Nov'!E211:E4866, "SIP", 'Jan-Nov'!J211:J4866, 'co. wise details'!O213, 'Jan-Nov'!B211:B4866, "&gt;30-09-2023", 'Jan-Nov'!B211:B4866, "&lt;31-12-2023")</f>
        <v>0</v>
      </c>
    </row>
    <row r="214" spans="2:28" x14ac:dyDescent="0.3">
      <c r="B214" t="s">
        <v>646</v>
      </c>
      <c r="H214" t="str">
        <v>ICICI Prudential Savings Fund</v>
      </c>
      <c r="O214" s="25" t="str">
        <v>Icici prudential savings fund</v>
      </c>
      <c r="P214" s="25">
        <f t="shared" si="3"/>
        <v>4</v>
      </c>
      <c r="Q214" s="25">
        <f>COUNTIFS('Jan-Nov'!E:E,"SIP",'Jan-Nov'!J:J,'co. wise details'!O214)</f>
        <v>3</v>
      </c>
      <c r="R214" s="25">
        <f>COUNTIFS('Jan-Nov'!E:E,"lumpsum",'Jan-Nov'!J:J,'co. wise details'!O214)</f>
        <v>1</v>
      </c>
      <c r="S214" s="25">
        <f>SUMIFS('Jan-Nov'!D211:D4866,'Jan-Nov'!E211:E4866,"lumpsum",'Jan-Nov'!J211:J4866,'co. wise details'!O214)</f>
        <v>300000</v>
      </c>
      <c r="T214" s="25">
        <f>SUMIFS('Jan-Nov'!D211:D4866,'Jan-Nov'!E211:E4866,"sip",'Jan-Nov'!J211:J4866,'co. wise details'!O214)</f>
        <v>16500</v>
      </c>
      <c r="U214" s="25">
        <f>SUMIFS('Jan-Nov'!D211:D4866,'Jan-Nov'!E211:E4866,"lumpsum",'Jan-Nov'!J211:J4866,'co. wise details'!O214,'Jan-Nov'!B212:B4867,"&gt;01-01-2023",'Jan-Nov'!B212:B4867,"&lt;01-04-2023")</f>
        <v>0</v>
      </c>
      <c r="V214" s="25">
        <f>SUMIFS('Jan-Nov'!D211:D4866,'Jan-Nov'!E211:E4866,"SIP",'Jan-Nov'!J211:J4866,'co. wise details'!O214,'Jan-Nov'!B212:B4867,"&gt;01-01-2023",'Jan-Nov'!B212:B4867,"&lt;01-04-2023")</f>
        <v>0</v>
      </c>
      <c r="W214" s="25">
        <f>SUMIFS('Jan-Nov'!D211:D4866,'Jan-Nov'!E211:E4866,"lumpsum",'Jan-Nov'!J211:J4866,'co. wise details'!O214,'Jan-Nov'!B211:B4866,"&gt;31-03-2023",'Jan-Nov'!B211:B4866,"&lt;01-07-2023")</f>
        <v>300000</v>
      </c>
      <c r="X214" s="25">
        <f>SUMIFS('Jan-Nov'!D210:D4866,'Jan-Nov'!E210:E4866,"SIP",'Jan-Nov'!J210:J4866,'co. wise details'!O214,'Jan-Nov'!B210:B4866,"&gt;31-03-2023",'Jan-Nov'!D210:D4866,"&lt;01-07-2023")</f>
        <v>16500</v>
      </c>
      <c r="Y214" s="25">
        <f>SUMIFS('Jan-Nov'!D211:D4866,'Jan-Nov'!E211:E4866,"lumpsum",'Jan-Nov'!J211:J4866,'co. wise details'!O214,'Jan-Nov'!B212:B4867,"&gt;30-06-2023",'Jan-Nov'!B212:B4867,"&lt;30-10-2023")</f>
        <v>0</v>
      </c>
      <c r="Z214" s="25">
        <f>SUMIFS('Jan-Nov'!D212:D4867, 'Jan-Nov'!E212:E4867, "SIP", 'Jan-Nov'!J212:J4867, 'co. wise details'!O214, 'Jan-Nov'!B212:B4867, "&gt;30-06-2023", 'Jan-Nov'!B212:B4867, "&lt;01-10-2023")</f>
        <v>0</v>
      </c>
      <c r="AA214" s="25">
        <f>SUMIFS('Jan-Nov'!D211:D4866,'Jan-Nov'!E211:E4866,"lumpsum",'Jan-Nov'!J211:J4866,'co. wise details'!O214,'Jan-Nov'!B211:B4866,"&gt;30-09-2023",'Jan-Nov'!B211:B4866,"&lt;31-12-2023")</f>
        <v>0</v>
      </c>
      <c r="AB214" s="25">
        <f>SUMIFS('Jan-Nov'!D212:D4867, 'Jan-Nov'!E212:E4867, "SIP", 'Jan-Nov'!J212:J4867, 'co. wise details'!O214, 'Jan-Nov'!B212:B4867, "&gt;30-09-2023", 'Jan-Nov'!B212:B4867, "&lt;31-12-2023")</f>
        <v>0</v>
      </c>
    </row>
    <row r="215" spans="2:28" x14ac:dyDescent="0.3">
      <c r="B215" t="s">
        <v>84</v>
      </c>
      <c r="H215" t="str">
        <v>Edelweiss small cap fund</v>
      </c>
      <c r="O215" s="25" t="str">
        <v>Edelweiss small cap fund</v>
      </c>
      <c r="P215" s="25">
        <f t="shared" si="3"/>
        <v>5</v>
      </c>
      <c r="Q215" s="25">
        <f>COUNTIFS('Jan-Nov'!E:E,"SIP",'Jan-Nov'!J:J,'co. wise details'!O215)</f>
        <v>3</v>
      </c>
      <c r="R215" s="25">
        <f>COUNTIFS('Jan-Nov'!E:E,"lumpsum",'Jan-Nov'!J:J,'co. wise details'!O215)</f>
        <v>2</v>
      </c>
      <c r="S215" s="25">
        <f>SUMIFS('Jan-Nov'!D212:D4867,'Jan-Nov'!E212:E4867,"lumpsum",'Jan-Nov'!J212:J4867,'co. wise details'!O215)</f>
        <v>110000</v>
      </c>
      <c r="T215" s="25">
        <f>SUMIFS('Jan-Nov'!D212:D4867,'Jan-Nov'!E212:E4867,"sip",'Jan-Nov'!J212:J4867,'co. wise details'!O215)</f>
        <v>8000</v>
      </c>
      <c r="U215" s="25">
        <f>SUMIFS('Jan-Nov'!D212:D4867,'Jan-Nov'!E212:E4867,"lumpsum",'Jan-Nov'!J212:J4867,'co. wise details'!O215,'Jan-Nov'!B213:B4868,"&gt;01-01-2023",'Jan-Nov'!B213:B4868,"&lt;01-04-2023")</f>
        <v>0</v>
      </c>
      <c r="V215" s="25">
        <f>SUMIFS('Jan-Nov'!D212:D4867,'Jan-Nov'!E212:E4867,"SIP",'Jan-Nov'!J212:J4867,'co. wise details'!O215,'Jan-Nov'!B213:B4868,"&gt;01-01-2023",'Jan-Nov'!B213:B4868,"&lt;01-04-2023")</f>
        <v>0</v>
      </c>
      <c r="W215" s="25">
        <f>SUMIFS('Jan-Nov'!D212:D4867,'Jan-Nov'!E212:E4867,"lumpsum",'Jan-Nov'!J212:J4867,'co. wise details'!O215,'Jan-Nov'!B212:B4867,"&gt;31-03-2023",'Jan-Nov'!B212:B4867,"&lt;01-07-2023")</f>
        <v>110000</v>
      </c>
      <c r="X215" s="25">
        <f>SUMIFS('Jan-Nov'!D211:D4867,'Jan-Nov'!E211:E4867,"SIP",'Jan-Nov'!J211:J4867,'co. wise details'!O215,'Jan-Nov'!B211:B4867,"&gt;31-03-2023",'Jan-Nov'!D211:D4867,"&lt;01-07-2023")</f>
        <v>8000</v>
      </c>
      <c r="Y215" s="25">
        <f>SUMIFS('Jan-Nov'!D212:D4867,'Jan-Nov'!E212:E4867,"lumpsum",'Jan-Nov'!J212:J4867,'co. wise details'!O215,'Jan-Nov'!B213:B4868,"&gt;30-06-2023",'Jan-Nov'!B213:B4868,"&lt;30-10-2023")</f>
        <v>0</v>
      </c>
      <c r="Z215" s="25">
        <f>SUMIFS('Jan-Nov'!D213:D4868, 'Jan-Nov'!E213:E4868, "SIP", 'Jan-Nov'!J213:J4868, 'co. wise details'!O215, 'Jan-Nov'!B213:B4868, "&gt;30-06-2023", 'Jan-Nov'!B213:B4868, "&lt;01-10-2023")</f>
        <v>0</v>
      </c>
      <c r="AA215" s="25">
        <f>SUMIFS('Jan-Nov'!D212:D4867,'Jan-Nov'!E212:E4867,"lumpsum",'Jan-Nov'!J212:J4867,'co. wise details'!O215,'Jan-Nov'!B212:B4867,"&gt;30-09-2023",'Jan-Nov'!B212:B4867,"&lt;31-12-2023")</f>
        <v>0</v>
      </c>
      <c r="AB215" s="25">
        <f>SUMIFS('Jan-Nov'!D213:D4868, 'Jan-Nov'!E213:E4868, "SIP", 'Jan-Nov'!J213:J4868, 'co. wise details'!O215, 'Jan-Nov'!B213:B4868, "&gt;30-09-2023", 'Jan-Nov'!B213:B4868, "&lt;31-12-2023")</f>
        <v>0</v>
      </c>
    </row>
    <row r="216" spans="2:28" x14ac:dyDescent="0.3">
      <c r="B216" t="s">
        <v>617</v>
      </c>
      <c r="H216" t="str">
        <v>canara rebeco mid cap fund</v>
      </c>
      <c r="O216" s="25" t="str">
        <v>Canara rebeco mid cap fund</v>
      </c>
      <c r="P216" s="25">
        <f t="shared" si="3"/>
        <v>1</v>
      </c>
      <c r="Q216" s="25">
        <f>COUNTIFS('Jan-Nov'!E:E,"SIP",'Jan-Nov'!J:J,'co. wise details'!O216)</f>
        <v>1</v>
      </c>
      <c r="R216" s="25">
        <f>COUNTIFS('Jan-Nov'!E:E,"lumpsum",'Jan-Nov'!J:J,'co. wise details'!O216)</f>
        <v>0</v>
      </c>
      <c r="S216" s="25">
        <f>SUMIFS('Jan-Nov'!D213:D4868,'Jan-Nov'!E213:E4868,"lumpsum",'Jan-Nov'!J213:J4868,'co. wise details'!O216)</f>
        <v>0</v>
      </c>
      <c r="T216" s="25">
        <f>SUMIFS('Jan-Nov'!D213:D4868,'Jan-Nov'!E213:E4868,"sip",'Jan-Nov'!J213:J4868,'co. wise details'!O216)</f>
        <v>2000</v>
      </c>
      <c r="U216" s="25">
        <f>SUMIFS('Jan-Nov'!D213:D4868,'Jan-Nov'!E213:E4868,"lumpsum",'Jan-Nov'!J213:J4868,'co. wise details'!O216,'Jan-Nov'!B214:B4869,"&gt;01-01-2023",'Jan-Nov'!B214:B4869,"&lt;01-04-2023")</f>
        <v>0</v>
      </c>
      <c r="V216" s="25">
        <f>SUMIFS('Jan-Nov'!D213:D4868,'Jan-Nov'!E213:E4868,"SIP",'Jan-Nov'!J213:J4868,'co. wise details'!O216,'Jan-Nov'!B214:B4869,"&gt;01-01-2023",'Jan-Nov'!B214:B4869,"&lt;01-04-2023")</f>
        <v>0</v>
      </c>
      <c r="W216" s="25">
        <f>SUMIFS('Jan-Nov'!D213:D4868,'Jan-Nov'!E213:E4868,"lumpsum",'Jan-Nov'!J213:J4868,'co. wise details'!O216,'Jan-Nov'!B213:B4868,"&gt;31-03-2023",'Jan-Nov'!B213:B4868,"&lt;01-07-2023")</f>
        <v>0</v>
      </c>
      <c r="X216" s="25">
        <f>SUMIFS('Jan-Nov'!D212:D4868,'Jan-Nov'!E212:E4868,"SIP",'Jan-Nov'!J212:J4868,'co. wise details'!O216,'Jan-Nov'!B212:B4868,"&gt;31-03-2023",'Jan-Nov'!D212:D4868,"&lt;01-07-2023")</f>
        <v>2000</v>
      </c>
      <c r="Y216" s="25">
        <f>SUMIFS('Jan-Nov'!D213:D4868,'Jan-Nov'!E213:E4868,"lumpsum",'Jan-Nov'!J213:J4868,'co. wise details'!O216,'Jan-Nov'!B214:B4869,"&gt;30-06-2023",'Jan-Nov'!B214:B4869,"&lt;30-10-2023")</f>
        <v>0</v>
      </c>
      <c r="Z216" s="25">
        <f>SUMIFS('Jan-Nov'!D214:D4869, 'Jan-Nov'!E214:E4869, "SIP", 'Jan-Nov'!J214:J4869, 'co. wise details'!O216, 'Jan-Nov'!B214:B4869, "&gt;30-06-2023", 'Jan-Nov'!B214:B4869, "&lt;01-10-2023")</f>
        <v>0</v>
      </c>
      <c r="AA216" s="25">
        <f>SUMIFS('Jan-Nov'!D213:D4868,'Jan-Nov'!E213:E4868,"lumpsum",'Jan-Nov'!J213:J4868,'co. wise details'!O216,'Jan-Nov'!B213:B4868,"&gt;30-09-2023",'Jan-Nov'!B213:B4868,"&lt;31-12-2023")</f>
        <v>0</v>
      </c>
      <c r="AB216" s="25">
        <f>SUMIFS('Jan-Nov'!D214:D4869, 'Jan-Nov'!E214:E4869, "SIP", 'Jan-Nov'!J214:J4869, 'co. wise details'!O216, 'Jan-Nov'!B214:B4869, "&gt;30-09-2023", 'Jan-Nov'!B214:B4869, "&lt;31-12-2023")</f>
        <v>0</v>
      </c>
    </row>
    <row r="217" spans="2:28" x14ac:dyDescent="0.3">
      <c r="B217" t="s">
        <v>84</v>
      </c>
      <c r="H217" t="str">
        <v>Axis small fund</v>
      </c>
      <c r="O217" s="25" t="str">
        <v>Axis small fund</v>
      </c>
      <c r="P217" s="25">
        <f t="shared" si="3"/>
        <v>3</v>
      </c>
      <c r="Q217" s="25">
        <f>COUNTIFS('Jan-Nov'!E:E,"SIP",'Jan-Nov'!J:J,'co. wise details'!O217)</f>
        <v>3</v>
      </c>
      <c r="R217" s="25">
        <f>COUNTIFS('Jan-Nov'!E:E,"lumpsum",'Jan-Nov'!J:J,'co. wise details'!O217)</f>
        <v>0</v>
      </c>
      <c r="S217" s="25">
        <f>SUMIFS('Jan-Nov'!D214:D4869,'Jan-Nov'!E214:E4869,"lumpsum",'Jan-Nov'!J214:J4869,'co. wise details'!O217)</f>
        <v>0</v>
      </c>
      <c r="T217" s="25">
        <f>SUMIFS('Jan-Nov'!D214:D4869,'Jan-Nov'!E214:E4869,"sip",'Jan-Nov'!J214:J4869,'co. wise details'!O217)</f>
        <v>37000</v>
      </c>
      <c r="U217" s="25">
        <f>SUMIFS('Jan-Nov'!D214:D4869,'Jan-Nov'!E214:E4869,"lumpsum",'Jan-Nov'!J214:J4869,'co. wise details'!O217,'Jan-Nov'!B215:B4870,"&gt;01-01-2023",'Jan-Nov'!B215:B4870,"&lt;01-04-2023")</f>
        <v>0</v>
      </c>
      <c r="V217" s="25">
        <f>SUMIFS('Jan-Nov'!D214:D4869,'Jan-Nov'!E214:E4869,"SIP",'Jan-Nov'!J214:J4869,'co. wise details'!O217,'Jan-Nov'!B215:B4870,"&gt;01-01-2023",'Jan-Nov'!B215:B4870,"&lt;01-04-2023")</f>
        <v>0</v>
      </c>
      <c r="W217" s="25">
        <f>SUMIFS('Jan-Nov'!D214:D4869,'Jan-Nov'!E214:E4869,"lumpsum",'Jan-Nov'!J214:J4869,'co. wise details'!O217,'Jan-Nov'!B214:B4869,"&gt;31-03-2023",'Jan-Nov'!B214:B4869,"&lt;01-07-2023")</f>
        <v>0</v>
      </c>
      <c r="X217" s="25">
        <f>SUMIFS('Jan-Nov'!D213:D4869,'Jan-Nov'!E213:E4869,"SIP",'Jan-Nov'!J213:J4869,'co. wise details'!O217,'Jan-Nov'!B213:B4869,"&gt;31-03-2023",'Jan-Nov'!D213:D4869,"&lt;01-07-2023")</f>
        <v>37000</v>
      </c>
      <c r="Y217" s="25">
        <f>SUMIFS('Jan-Nov'!D214:D4869,'Jan-Nov'!E214:E4869,"lumpsum",'Jan-Nov'!J214:J4869,'co. wise details'!O217,'Jan-Nov'!B215:B4870,"&gt;30-06-2023",'Jan-Nov'!B215:B4870,"&lt;30-10-2023")</f>
        <v>0</v>
      </c>
      <c r="Z217" s="25">
        <f>SUMIFS('Jan-Nov'!D215:D4870, 'Jan-Nov'!E215:E4870, "SIP", 'Jan-Nov'!J215:J4870, 'co. wise details'!O217, 'Jan-Nov'!B215:B4870, "&gt;30-06-2023", 'Jan-Nov'!B215:B4870, "&lt;01-10-2023")</f>
        <v>1000</v>
      </c>
      <c r="AA217" s="25">
        <f>SUMIFS('Jan-Nov'!D214:D4869,'Jan-Nov'!E214:E4869,"lumpsum",'Jan-Nov'!J214:J4869,'co. wise details'!O217,'Jan-Nov'!B214:B4869,"&gt;30-09-2023",'Jan-Nov'!B214:B4869,"&lt;31-12-2023")</f>
        <v>0</v>
      </c>
      <c r="AB217" s="25">
        <f>SUMIFS('Jan-Nov'!D215:D4870, 'Jan-Nov'!E215:E4870, "SIP", 'Jan-Nov'!J215:J4870, 'co. wise details'!O217, 'Jan-Nov'!B215:B4870, "&gt;30-09-2023", 'Jan-Nov'!B215:B4870, "&lt;31-12-2023")</f>
        <v>34000</v>
      </c>
    </row>
    <row r="218" spans="2:28" x14ac:dyDescent="0.3">
      <c r="B218" t="s">
        <v>626</v>
      </c>
      <c r="H218" t="str">
        <v>BOI india small cap fund</v>
      </c>
      <c r="O218" s="25" t="str">
        <v>Boi india small cap fund</v>
      </c>
      <c r="P218" s="25">
        <f t="shared" si="3"/>
        <v>3</v>
      </c>
      <c r="Q218" s="25">
        <f>COUNTIFS('Jan-Nov'!E:E,"SIP",'Jan-Nov'!J:J,'co. wise details'!O218)</f>
        <v>3</v>
      </c>
      <c r="R218" s="25">
        <f>COUNTIFS('Jan-Nov'!E:E,"lumpsum",'Jan-Nov'!J:J,'co. wise details'!O218)</f>
        <v>0</v>
      </c>
      <c r="S218" s="25">
        <f>SUMIFS('Jan-Nov'!D215:D4870,'Jan-Nov'!E215:E4870,"lumpsum",'Jan-Nov'!J215:J4870,'co. wise details'!O218)</f>
        <v>0</v>
      </c>
      <c r="T218" s="25">
        <f>SUMIFS('Jan-Nov'!D215:D4870,'Jan-Nov'!E215:E4870,"sip",'Jan-Nov'!J215:J4870,'co. wise details'!O218)</f>
        <v>9000</v>
      </c>
      <c r="U218" s="25">
        <f>SUMIFS('Jan-Nov'!D215:D4870,'Jan-Nov'!E215:E4870,"lumpsum",'Jan-Nov'!J215:J4870,'co. wise details'!O218,'Jan-Nov'!B216:B4871,"&gt;01-01-2023",'Jan-Nov'!B216:B4871,"&lt;01-04-2023")</f>
        <v>0</v>
      </c>
      <c r="V218" s="25">
        <f>SUMIFS('Jan-Nov'!D215:D4870,'Jan-Nov'!E215:E4870,"SIP",'Jan-Nov'!J215:J4870,'co. wise details'!O218,'Jan-Nov'!B216:B4871,"&gt;01-01-2023",'Jan-Nov'!B216:B4871,"&lt;01-04-2023")</f>
        <v>0</v>
      </c>
      <c r="W218" s="25">
        <f>SUMIFS('Jan-Nov'!D215:D4870,'Jan-Nov'!E215:E4870,"lumpsum",'Jan-Nov'!J215:J4870,'co. wise details'!O218,'Jan-Nov'!B215:B4870,"&gt;31-03-2023",'Jan-Nov'!B215:B4870,"&lt;01-07-2023")</f>
        <v>0</v>
      </c>
      <c r="X218" s="25">
        <f>SUMIFS('Jan-Nov'!D214:D4870,'Jan-Nov'!E214:E4870,"SIP",'Jan-Nov'!J214:J4870,'co. wise details'!O218,'Jan-Nov'!B214:B4870,"&gt;31-03-2023",'Jan-Nov'!D214:D4870,"&lt;01-07-2023")</f>
        <v>9000</v>
      </c>
      <c r="Y218" s="25">
        <f>SUMIFS('Jan-Nov'!D215:D4870,'Jan-Nov'!E215:E4870,"lumpsum",'Jan-Nov'!J215:J4870,'co. wise details'!O218,'Jan-Nov'!B216:B4871,"&gt;30-06-2023",'Jan-Nov'!B216:B4871,"&lt;30-10-2023")</f>
        <v>0</v>
      </c>
      <c r="Z218" s="25">
        <f>SUMIFS('Jan-Nov'!D216:D4871, 'Jan-Nov'!E216:E4871, "SIP", 'Jan-Nov'!J216:J4871, 'co. wise details'!O218, 'Jan-Nov'!B216:B4871, "&gt;30-06-2023", 'Jan-Nov'!B216:B4871, "&lt;01-10-2023")</f>
        <v>0</v>
      </c>
      <c r="AA218" s="25">
        <f>SUMIFS('Jan-Nov'!D215:D4870,'Jan-Nov'!E215:E4870,"lumpsum",'Jan-Nov'!J215:J4870,'co. wise details'!O218,'Jan-Nov'!B215:B4870,"&gt;30-09-2023",'Jan-Nov'!B215:B4870,"&lt;31-12-2023")</f>
        <v>0</v>
      </c>
      <c r="AB218" s="25">
        <f>SUMIFS('Jan-Nov'!D216:D4871, 'Jan-Nov'!E216:E4871, "SIP", 'Jan-Nov'!J216:J4871, 'co. wise details'!O218, 'Jan-Nov'!B216:B4871, "&gt;30-09-2023", 'Jan-Nov'!B216:B4871, "&lt;31-12-2023")</f>
        <v>2000</v>
      </c>
    </row>
    <row r="219" spans="2:28" x14ac:dyDescent="0.3">
      <c r="B219" t="s">
        <v>1382</v>
      </c>
      <c r="H219" t="str">
        <v>BANDHAN Sterling Value Fund</v>
      </c>
      <c r="O219" s="25" t="str">
        <v>Bandhan sterling value fund</v>
      </c>
      <c r="P219" s="25">
        <f t="shared" si="3"/>
        <v>1</v>
      </c>
      <c r="Q219" s="25">
        <f>COUNTIFS('Jan-Nov'!E:E,"SIP",'Jan-Nov'!J:J,'co. wise details'!O219)</f>
        <v>1</v>
      </c>
      <c r="R219" s="25">
        <f>COUNTIFS('Jan-Nov'!E:E,"lumpsum",'Jan-Nov'!J:J,'co. wise details'!O219)</f>
        <v>0</v>
      </c>
      <c r="S219" s="25">
        <f>SUMIFS('Jan-Nov'!D216:D4871,'Jan-Nov'!E216:E4871,"lumpsum",'Jan-Nov'!J216:J4871,'co. wise details'!O219)</f>
        <v>0</v>
      </c>
      <c r="T219" s="25">
        <f>SUMIFS('Jan-Nov'!D216:D4871,'Jan-Nov'!E216:E4871,"sip",'Jan-Nov'!J216:J4871,'co. wise details'!O219)</f>
        <v>2000</v>
      </c>
      <c r="U219" s="25">
        <f>SUMIFS('Jan-Nov'!D216:D4871,'Jan-Nov'!E216:E4871,"lumpsum",'Jan-Nov'!J216:J4871,'co. wise details'!O219,'Jan-Nov'!B217:B4872,"&gt;01-01-2023",'Jan-Nov'!B217:B4872,"&lt;01-04-2023")</f>
        <v>0</v>
      </c>
      <c r="V219" s="25">
        <f>SUMIFS('Jan-Nov'!D216:D4871,'Jan-Nov'!E216:E4871,"SIP",'Jan-Nov'!J216:J4871,'co. wise details'!O219,'Jan-Nov'!B217:B4872,"&gt;01-01-2023",'Jan-Nov'!B217:B4872,"&lt;01-04-2023")</f>
        <v>0</v>
      </c>
      <c r="W219" s="25">
        <f>SUMIFS('Jan-Nov'!D216:D4871,'Jan-Nov'!E216:E4871,"lumpsum",'Jan-Nov'!J216:J4871,'co. wise details'!O219,'Jan-Nov'!B216:B4871,"&gt;31-03-2023",'Jan-Nov'!B216:B4871,"&lt;01-07-2023")</f>
        <v>0</v>
      </c>
      <c r="X219" s="25">
        <f>SUMIFS('Jan-Nov'!D215:D4871,'Jan-Nov'!E215:E4871,"SIP",'Jan-Nov'!J215:J4871,'co. wise details'!O219,'Jan-Nov'!B215:B4871,"&gt;31-03-2023",'Jan-Nov'!D215:D4871,"&lt;01-07-2023")</f>
        <v>2000</v>
      </c>
      <c r="Y219" s="25">
        <f>SUMIFS('Jan-Nov'!D216:D4871,'Jan-Nov'!E216:E4871,"lumpsum",'Jan-Nov'!J216:J4871,'co. wise details'!O219,'Jan-Nov'!B217:B4872,"&gt;30-06-2023",'Jan-Nov'!B217:B4872,"&lt;30-10-2023")</f>
        <v>0</v>
      </c>
      <c r="Z219" s="25">
        <f>SUMIFS('Jan-Nov'!D217:D4872, 'Jan-Nov'!E217:E4872, "SIP", 'Jan-Nov'!J217:J4872, 'co. wise details'!O219, 'Jan-Nov'!B217:B4872, "&gt;30-06-2023", 'Jan-Nov'!B217:B4872, "&lt;01-10-2023")</f>
        <v>0</v>
      </c>
      <c r="AA219" s="25">
        <f>SUMIFS('Jan-Nov'!D216:D4871,'Jan-Nov'!E216:E4871,"lumpsum",'Jan-Nov'!J216:J4871,'co. wise details'!O219,'Jan-Nov'!B216:B4871,"&gt;30-09-2023",'Jan-Nov'!B216:B4871,"&lt;31-12-2023")</f>
        <v>0</v>
      </c>
      <c r="AB219" s="25">
        <f>SUMIFS('Jan-Nov'!D217:D4872, 'Jan-Nov'!E217:E4872, "SIP", 'Jan-Nov'!J217:J4872, 'co. wise details'!O219, 'Jan-Nov'!B217:B4872, "&gt;30-09-2023", 'Jan-Nov'!B217:B4872, "&lt;31-12-2023")</f>
        <v>0</v>
      </c>
    </row>
    <row r="220" spans="2:28" x14ac:dyDescent="0.3">
      <c r="B220" t="s">
        <v>84</v>
      </c>
      <c r="H220" t="str">
        <v>HDFC Multi Cap Fund Regular</v>
      </c>
      <c r="O220" s="25" t="str">
        <v>Hdfc multi cap fund regular</v>
      </c>
      <c r="P220" s="25">
        <f t="shared" si="3"/>
        <v>4</v>
      </c>
      <c r="Q220" s="25">
        <f>COUNTIFS('Jan-Nov'!E:E,"SIP",'Jan-Nov'!J:J,'co. wise details'!O220)</f>
        <v>4</v>
      </c>
      <c r="R220" s="25">
        <f>COUNTIFS('Jan-Nov'!E:E,"lumpsum",'Jan-Nov'!J:J,'co. wise details'!O220)</f>
        <v>0</v>
      </c>
      <c r="S220" s="25">
        <f>SUMIFS('Jan-Nov'!D217:D4872,'Jan-Nov'!E217:E4872,"lumpsum",'Jan-Nov'!J217:J4872,'co. wise details'!O220)</f>
        <v>0</v>
      </c>
      <c r="T220" s="25">
        <f>SUMIFS('Jan-Nov'!D217:D4872,'Jan-Nov'!E217:E4872,"sip",'Jan-Nov'!J217:J4872,'co. wise details'!O220)</f>
        <v>16000</v>
      </c>
      <c r="U220" s="25">
        <f>SUMIFS('Jan-Nov'!D217:D4872,'Jan-Nov'!E217:E4872,"lumpsum",'Jan-Nov'!J217:J4872,'co. wise details'!O220,'Jan-Nov'!B218:B4873,"&gt;01-01-2023",'Jan-Nov'!B218:B4873,"&lt;01-04-2023")</f>
        <v>0</v>
      </c>
      <c r="V220" s="25">
        <f>SUMIFS('Jan-Nov'!D217:D4872,'Jan-Nov'!E217:E4872,"SIP",'Jan-Nov'!J217:J4872,'co. wise details'!O220,'Jan-Nov'!B218:B4873,"&gt;01-01-2023",'Jan-Nov'!B218:B4873,"&lt;01-04-2023")</f>
        <v>0</v>
      </c>
      <c r="W220" s="25">
        <f>SUMIFS('Jan-Nov'!D217:D4872,'Jan-Nov'!E217:E4872,"lumpsum",'Jan-Nov'!J217:J4872,'co. wise details'!O220,'Jan-Nov'!B217:B4872,"&gt;31-03-2023",'Jan-Nov'!B217:B4872,"&lt;01-07-2023")</f>
        <v>0</v>
      </c>
      <c r="X220" s="25">
        <f>SUMIFS('Jan-Nov'!D216:D4872,'Jan-Nov'!E216:E4872,"SIP",'Jan-Nov'!J216:J4872,'co. wise details'!O220,'Jan-Nov'!B216:B4872,"&gt;31-03-2023",'Jan-Nov'!D216:D4872,"&lt;01-07-2023")</f>
        <v>16000</v>
      </c>
      <c r="Y220" s="25">
        <f>SUMIFS('Jan-Nov'!D217:D4872,'Jan-Nov'!E217:E4872,"lumpsum",'Jan-Nov'!J217:J4872,'co. wise details'!O220,'Jan-Nov'!B218:B4873,"&gt;30-06-2023",'Jan-Nov'!B218:B4873,"&lt;30-10-2023")</f>
        <v>0</v>
      </c>
      <c r="Z220" s="25">
        <f>SUMIFS('Jan-Nov'!D218:D4873, 'Jan-Nov'!E218:E4873, "SIP", 'Jan-Nov'!J218:J4873, 'co. wise details'!O220, 'Jan-Nov'!B218:B4873, "&gt;30-06-2023", 'Jan-Nov'!B218:B4873, "&lt;01-10-2023")</f>
        <v>0</v>
      </c>
      <c r="AA220" s="25">
        <f>SUMIFS('Jan-Nov'!D217:D4872,'Jan-Nov'!E217:E4872,"lumpsum",'Jan-Nov'!J217:J4872,'co. wise details'!O220,'Jan-Nov'!B217:B4872,"&gt;30-09-2023",'Jan-Nov'!B217:B4872,"&lt;31-12-2023")</f>
        <v>0</v>
      </c>
      <c r="AB220" s="25">
        <f>SUMIFS('Jan-Nov'!D218:D4873, 'Jan-Nov'!E218:E4873, "SIP", 'Jan-Nov'!J218:J4873, 'co. wise details'!O220, 'Jan-Nov'!B218:B4873, "&gt;30-09-2023", 'Jan-Nov'!B218:B4873, "&lt;31-12-2023")</f>
        <v>0</v>
      </c>
    </row>
    <row r="221" spans="2:28" x14ac:dyDescent="0.3">
      <c r="B221" t="s">
        <v>621</v>
      </c>
      <c r="H221" t="str">
        <v>quant small cpa fund</v>
      </c>
      <c r="O221" s="25" t="str">
        <v>Quant small cpa fund</v>
      </c>
      <c r="P221" s="25">
        <f t="shared" si="3"/>
        <v>2</v>
      </c>
      <c r="Q221" s="25">
        <f>COUNTIFS('Jan-Nov'!E:E,"SIP",'Jan-Nov'!J:J,'co. wise details'!O221)</f>
        <v>2</v>
      </c>
      <c r="R221" s="25">
        <f>COUNTIFS('Jan-Nov'!E:E,"lumpsum",'Jan-Nov'!J:J,'co. wise details'!O221)</f>
        <v>0</v>
      </c>
      <c r="S221" s="25">
        <f>SUMIFS('Jan-Nov'!D218:D4873,'Jan-Nov'!E218:E4873,"lumpsum",'Jan-Nov'!J218:J4873,'co. wise details'!O221)</f>
        <v>0</v>
      </c>
      <c r="T221" s="25">
        <f>SUMIFS('Jan-Nov'!D218:D4873,'Jan-Nov'!E218:E4873,"sip",'Jan-Nov'!J218:J4873,'co. wise details'!O221)</f>
        <v>10000</v>
      </c>
      <c r="U221" s="25">
        <f>SUMIFS('Jan-Nov'!D218:D4873,'Jan-Nov'!E218:E4873,"lumpsum",'Jan-Nov'!J218:J4873,'co. wise details'!O221,'Jan-Nov'!B219:B4874,"&gt;01-01-2023",'Jan-Nov'!B219:B4874,"&lt;01-04-2023")</f>
        <v>0</v>
      </c>
      <c r="V221" s="25">
        <f>SUMIFS('Jan-Nov'!D218:D4873,'Jan-Nov'!E218:E4873,"SIP",'Jan-Nov'!J218:J4873,'co. wise details'!O221,'Jan-Nov'!B219:B4874,"&gt;01-01-2023",'Jan-Nov'!B219:B4874,"&lt;01-04-2023")</f>
        <v>0</v>
      </c>
      <c r="W221" s="25">
        <f>SUMIFS('Jan-Nov'!D218:D4873,'Jan-Nov'!E218:E4873,"lumpsum",'Jan-Nov'!J218:J4873,'co. wise details'!O221,'Jan-Nov'!B218:B4873,"&gt;31-03-2023",'Jan-Nov'!B218:B4873,"&lt;01-07-2023")</f>
        <v>0</v>
      </c>
      <c r="X221" s="25">
        <f>SUMIFS('Jan-Nov'!D217:D4873,'Jan-Nov'!E217:E4873,"SIP",'Jan-Nov'!J217:J4873,'co. wise details'!O221,'Jan-Nov'!B217:B4873,"&gt;31-03-2023",'Jan-Nov'!D217:D4873,"&lt;01-07-2023")</f>
        <v>10000</v>
      </c>
      <c r="Y221" s="25">
        <f>SUMIFS('Jan-Nov'!D218:D4873,'Jan-Nov'!E218:E4873,"lumpsum",'Jan-Nov'!J218:J4873,'co. wise details'!O221,'Jan-Nov'!B219:B4874,"&gt;30-06-2023",'Jan-Nov'!B219:B4874,"&lt;30-10-2023")</f>
        <v>0</v>
      </c>
      <c r="Z221" s="25">
        <f>SUMIFS('Jan-Nov'!D219:D4874, 'Jan-Nov'!E219:E4874, "SIP", 'Jan-Nov'!J219:J4874, 'co. wise details'!O221, 'Jan-Nov'!B219:B4874, "&gt;30-06-2023", 'Jan-Nov'!B219:B4874, "&lt;01-10-2023")</f>
        <v>0</v>
      </c>
      <c r="AA221" s="25">
        <f>SUMIFS('Jan-Nov'!D218:D4873,'Jan-Nov'!E218:E4873,"lumpsum",'Jan-Nov'!J218:J4873,'co. wise details'!O221,'Jan-Nov'!B218:B4873,"&gt;30-09-2023",'Jan-Nov'!B218:B4873,"&lt;31-12-2023")</f>
        <v>0</v>
      </c>
      <c r="AB221" s="25">
        <f>SUMIFS('Jan-Nov'!D219:D4874, 'Jan-Nov'!E219:E4874, "SIP", 'Jan-Nov'!J219:J4874, 'co. wise details'!O221, 'Jan-Nov'!B219:B4874, "&gt;30-09-2023", 'Jan-Nov'!B219:B4874, "&lt;31-12-2023")</f>
        <v>0</v>
      </c>
    </row>
    <row r="222" spans="2:28" x14ac:dyDescent="0.3">
      <c r="B222" t="s">
        <v>2159</v>
      </c>
      <c r="H222" t="str">
        <v>Canara Robeco Mid-cap Fund</v>
      </c>
      <c r="O222" s="25" t="str">
        <v>Canara robeco mid-cap fund</v>
      </c>
      <c r="P222" s="25">
        <f t="shared" si="3"/>
        <v>1</v>
      </c>
      <c r="Q222" s="25">
        <f>COUNTIFS('Jan-Nov'!E:E,"SIP",'Jan-Nov'!J:J,'co. wise details'!O222)</f>
        <v>1</v>
      </c>
      <c r="R222" s="25">
        <f>COUNTIFS('Jan-Nov'!E:E,"lumpsum",'Jan-Nov'!J:J,'co. wise details'!O222)</f>
        <v>0</v>
      </c>
      <c r="S222" s="25">
        <f>SUMIFS('Jan-Nov'!D219:D4874,'Jan-Nov'!E219:E4874,"lumpsum",'Jan-Nov'!J219:J4874,'co. wise details'!O222)</f>
        <v>0</v>
      </c>
      <c r="T222" s="25">
        <f>SUMIFS('Jan-Nov'!D219:D4874,'Jan-Nov'!E219:E4874,"sip",'Jan-Nov'!J219:J4874,'co. wise details'!O222)</f>
        <v>5000</v>
      </c>
      <c r="U222" s="25">
        <f>SUMIFS('Jan-Nov'!D219:D4874,'Jan-Nov'!E219:E4874,"lumpsum",'Jan-Nov'!J219:J4874,'co. wise details'!O222,'Jan-Nov'!B220:B4875,"&gt;01-01-2023",'Jan-Nov'!B220:B4875,"&lt;01-04-2023")</f>
        <v>0</v>
      </c>
      <c r="V222" s="25">
        <f>SUMIFS('Jan-Nov'!D219:D4874,'Jan-Nov'!E219:E4874,"SIP",'Jan-Nov'!J219:J4874,'co. wise details'!O222,'Jan-Nov'!B220:B4875,"&gt;01-01-2023",'Jan-Nov'!B220:B4875,"&lt;01-04-2023")</f>
        <v>0</v>
      </c>
      <c r="W222" s="25">
        <f>SUMIFS('Jan-Nov'!D219:D4874,'Jan-Nov'!E219:E4874,"lumpsum",'Jan-Nov'!J219:J4874,'co. wise details'!O222,'Jan-Nov'!B219:B4874,"&gt;31-03-2023",'Jan-Nov'!B219:B4874,"&lt;01-07-2023")</f>
        <v>0</v>
      </c>
      <c r="X222" s="25">
        <f>SUMIFS('Jan-Nov'!D218:D4874,'Jan-Nov'!E218:E4874,"SIP",'Jan-Nov'!J218:J4874,'co. wise details'!O222,'Jan-Nov'!B218:B4874,"&gt;31-03-2023",'Jan-Nov'!D218:D4874,"&lt;01-07-2023")</f>
        <v>5000</v>
      </c>
      <c r="Y222" s="25">
        <f>SUMIFS('Jan-Nov'!D219:D4874,'Jan-Nov'!E219:E4874,"lumpsum",'Jan-Nov'!J219:J4874,'co. wise details'!O222,'Jan-Nov'!B220:B4875,"&gt;30-06-2023",'Jan-Nov'!B220:B4875,"&lt;30-10-2023")</f>
        <v>0</v>
      </c>
      <c r="Z222" s="25">
        <f>SUMIFS('Jan-Nov'!D220:D4875, 'Jan-Nov'!E220:E4875, "SIP", 'Jan-Nov'!J220:J4875, 'co. wise details'!O222, 'Jan-Nov'!B220:B4875, "&gt;30-06-2023", 'Jan-Nov'!B220:B4875, "&lt;01-10-2023")</f>
        <v>0</v>
      </c>
      <c r="AA222" s="25">
        <f>SUMIFS('Jan-Nov'!D219:D4874,'Jan-Nov'!E219:E4874,"lumpsum",'Jan-Nov'!J219:J4874,'co. wise details'!O222,'Jan-Nov'!B219:B4874,"&gt;30-09-2023",'Jan-Nov'!B219:B4874,"&lt;31-12-2023")</f>
        <v>0</v>
      </c>
      <c r="AB222" s="25">
        <f>SUMIFS('Jan-Nov'!D220:D4875, 'Jan-Nov'!E220:E4875, "SIP", 'Jan-Nov'!J220:J4875, 'co. wise details'!O222, 'Jan-Nov'!B220:B4875, "&gt;30-09-2023", 'Jan-Nov'!B220:B4875, "&lt;31-12-2023")</f>
        <v>0</v>
      </c>
    </row>
    <row r="223" spans="2:28" x14ac:dyDescent="0.3">
      <c r="B223" t="s">
        <v>84</v>
      </c>
      <c r="H223" t="str">
        <v>ICICI Balanced Advantage Fund</v>
      </c>
      <c r="O223" s="25" t="str">
        <v>Icici balanced advantage fund</v>
      </c>
      <c r="P223" s="25">
        <f t="shared" si="3"/>
        <v>1</v>
      </c>
      <c r="Q223" s="25">
        <f>COUNTIFS('Jan-Nov'!E:E,"SIP",'Jan-Nov'!J:J,'co. wise details'!O223)</f>
        <v>1</v>
      </c>
      <c r="R223" s="25">
        <f>COUNTIFS('Jan-Nov'!E:E,"lumpsum",'Jan-Nov'!J:J,'co. wise details'!O223)</f>
        <v>0</v>
      </c>
      <c r="S223" s="25">
        <f>SUMIFS('Jan-Nov'!D220:D4875,'Jan-Nov'!E220:E4875,"lumpsum",'Jan-Nov'!J220:J4875,'co. wise details'!O223)</f>
        <v>0</v>
      </c>
      <c r="T223" s="25">
        <f>SUMIFS('Jan-Nov'!D220:D4875,'Jan-Nov'!E220:E4875,"sip",'Jan-Nov'!J220:J4875,'co. wise details'!O223)</f>
        <v>1000</v>
      </c>
      <c r="U223" s="25">
        <f>SUMIFS('Jan-Nov'!D220:D4875,'Jan-Nov'!E220:E4875,"lumpsum",'Jan-Nov'!J220:J4875,'co. wise details'!O223,'Jan-Nov'!B221:B4876,"&gt;01-01-2023",'Jan-Nov'!B221:B4876,"&lt;01-04-2023")</f>
        <v>0</v>
      </c>
      <c r="V223" s="25">
        <f>SUMIFS('Jan-Nov'!D220:D4875,'Jan-Nov'!E220:E4875,"SIP",'Jan-Nov'!J220:J4875,'co. wise details'!O223,'Jan-Nov'!B221:B4876,"&gt;01-01-2023",'Jan-Nov'!B221:B4876,"&lt;01-04-2023")</f>
        <v>0</v>
      </c>
      <c r="W223" s="25">
        <f>SUMIFS('Jan-Nov'!D220:D4875,'Jan-Nov'!E220:E4875,"lumpsum",'Jan-Nov'!J220:J4875,'co. wise details'!O223,'Jan-Nov'!B220:B4875,"&gt;31-03-2023",'Jan-Nov'!B220:B4875,"&lt;01-07-2023")</f>
        <v>0</v>
      </c>
      <c r="X223" s="25">
        <f>SUMIFS('Jan-Nov'!D219:D4875,'Jan-Nov'!E219:E4875,"SIP",'Jan-Nov'!J219:J4875,'co. wise details'!O223,'Jan-Nov'!B219:B4875,"&gt;31-03-2023",'Jan-Nov'!D219:D4875,"&lt;01-07-2023")</f>
        <v>1000</v>
      </c>
      <c r="Y223" s="25">
        <f>SUMIFS('Jan-Nov'!D220:D4875,'Jan-Nov'!E220:E4875,"lumpsum",'Jan-Nov'!J220:J4875,'co. wise details'!O223,'Jan-Nov'!B221:B4876,"&gt;30-06-2023",'Jan-Nov'!B221:B4876,"&lt;30-10-2023")</f>
        <v>0</v>
      </c>
      <c r="Z223" s="25">
        <f>SUMIFS('Jan-Nov'!D221:D4876, 'Jan-Nov'!E221:E4876, "SIP", 'Jan-Nov'!J221:J4876, 'co. wise details'!O223, 'Jan-Nov'!B221:B4876, "&gt;30-06-2023", 'Jan-Nov'!B221:B4876, "&lt;01-10-2023")</f>
        <v>0</v>
      </c>
      <c r="AA223" s="25">
        <f>SUMIFS('Jan-Nov'!D220:D4875,'Jan-Nov'!E220:E4875,"lumpsum",'Jan-Nov'!J220:J4875,'co. wise details'!O223,'Jan-Nov'!B220:B4875,"&gt;30-09-2023",'Jan-Nov'!B220:B4875,"&lt;31-12-2023")</f>
        <v>0</v>
      </c>
      <c r="AB223" s="25">
        <f>SUMIFS('Jan-Nov'!D221:D4876, 'Jan-Nov'!E221:E4876, "SIP", 'Jan-Nov'!J221:J4876, 'co. wise details'!O223, 'Jan-Nov'!B221:B4876, "&gt;30-09-2023", 'Jan-Nov'!B221:B4876, "&lt;31-12-2023")</f>
        <v>0</v>
      </c>
    </row>
    <row r="224" spans="2:28" x14ac:dyDescent="0.3">
      <c r="B224" t="s">
        <v>36</v>
      </c>
      <c r="H224" t="str">
        <v>Canara Robeco mid cap fund</v>
      </c>
      <c r="O224" s="25" t="str">
        <v>Canara robeco mid cap fund</v>
      </c>
      <c r="P224" s="25">
        <f t="shared" si="3"/>
        <v>1</v>
      </c>
      <c r="Q224" s="25">
        <f>COUNTIFS('Jan-Nov'!E:E,"SIP",'Jan-Nov'!J:J,'co. wise details'!O224)</f>
        <v>1</v>
      </c>
      <c r="R224" s="25">
        <f>COUNTIFS('Jan-Nov'!E:E,"lumpsum",'Jan-Nov'!J:J,'co. wise details'!O224)</f>
        <v>0</v>
      </c>
      <c r="S224" s="25">
        <f>SUMIFS('Jan-Nov'!D221:D4876,'Jan-Nov'!E221:E4876,"lumpsum",'Jan-Nov'!J221:J4876,'co. wise details'!O224)</f>
        <v>0</v>
      </c>
      <c r="T224" s="25">
        <f>SUMIFS('Jan-Nov'!D221:D4876,'Jan-Nov'!E221:E4876,"sip",'Jan-Nov'!J221:J4876,'co. wise details'!O224)</f>
        <v>2500</v>
      </c>
      <c r="U224" s="25">
        <f>SUMIFS('Jan-Nov'!D221:D4876,'Jan-Nov'!E221:E4876,"lumpsum",'Jan-Nov'!J221:J4876,'co. wise details'!O224,'Jan-Nov'!B222:B4877,"&gt;01-01-2023",'Jan-Nov'!B222:B4877,"&lt;01-04-2023")</f>
        <v>0</v>
      </c>
      <c r="V224" s="25">
        <f>SUMIFS('Jan-Nov'!D221:D4876,'Jan-Nov'!E221:E4876,"SIP",'Jan-Nov'!J221:J4876,'co. wise details'!O224,'Jan-Nov'!B222:B4877,"&gt;01-01-2023",'Jan-Nov'!B222:B4877,"&lt;01-04-2023")</f>
        <v>0</v>
      </c>
      <c r="W224" s="25">
        <f>SUMIFS('Jan-Nov'!D221:D4876,'Jan-Nov'!E221:E4876,"lumpsum",'Jan-Nov'!J221:J4876,'co. wise details'!O224,'Jan-Nov'!B221:B4876,"&gt;31-03-2023",'Jan-Nov'!B221:B4876,"&lt;01-07-2023")</f>
        <v>0</v>
      </c>
      <c r="X224" s="25">
        <f>SUMIFS('Jan-Nov'!D220:D4876,'Jan-Nov'!E220:E4876,"SIP",'Jan-Nov'!J220:J4876,'co. wise details'!O224,'Jan-Nov'!B220:B4876,"&gt;31-03-2023",'Jan-Nov'!D220:D4876,"&lt;01-07-2023")</f>
        <v>2500</v>
      </c>
      <c r="Y224" s="25">
        <f>SUMIFS('Jan-Nov'!D221:D4876,'Jan-Nov'!E221:E4876,"lumpsum",'Jan-Nov'!J221:J4876,'co. wise details'!O224,'Jan-Nov'!B222:B4877,"&gt;30-06-2023",'Jan-Nov'!B222:B4877,"&lt;30-10-2023")</f>
        <v>0</v>
      </c>
      <c r="Z224" s="25">
        <f>SUMIFS('Jan-Nov'!D222:D4877, 'Jan-Nov'!E222:E4877, "SIP", 'Jan-Nov'!J222:J4877, 'co. wise details'!O224, 'Jan-Nov'!B222:B4877, "&gt;30-06-2023", 'Jan-Nov'!B222:B4877, "&lt;01-10-2023")</f>
        <v>0</v>
      </c>
      <c r="AA224" s="25">
        <f>SUMIFS('Jan-Nov'!D221:D4876,'Jan-Nov'!E221:E4876,"lumpsum",'Jan-Nov'!J221:J4876,'co. wise details'!O224,'Jan-Nov'!B221:B4876,"&gt;30-09-2023",'Jan-Nov'!B221:B4876,"&lt;31-12-2023")</f>
        <v>0</v>
      </c>
      <c r="AB224" s="25">
        <f>SUMIFS('Jan-Nov'!D222:D4877, 'Jan-Nov'!E222:E4877, "SIP", 'Jan-Nov'!J222:J4877, 'co. wise details'!O224, 'Jan-Nov'!B222:B4877, "&gt;30-09-2023", 'Jan-Nov'!B222:B4877, "&lt;31-12-2023")</f>
        <v>0</v>
      </c>
    </row>
    <row r="225" spans="2:28" x14ac:dyDescent="0.3">
      <c r="B225" t="s">
        <v>1382</v>
      </c>
      <c r="H225" t="str">
        <v>QUANT FLEXI CAP FIUND</v>
      </c>
      <c r="O225" s="25" t="str">
        <v>Quant flexi cap fiund</v>
      </c>
      <c r="P225" s="25">
        <f t="shared" si="3"/>
        <v>1</v>
      </c>
      <c r="Q225" s="25">
        <f>COUNTIFS('Jan-Nov'!E:E,"SIP",'Jan-Nov'!J:J,'co. wise details'!O225)</f>
        <v>1</v>
      </c>
      <c r="R225" s="25">
        <f>COUNTIFS('Jan-Nov'!E:E,"lumpsum",'Jan-Nov'!J:J,'co. wise details'!O225)</f>
        <v>0</v>
      </c>
      <c r="S225" s="25">
        <f>SUMIFS('Jan-Nov'!D222:D4877,'Jan-Nov'!E222:E4877,"lumpsum",'Jan-Nov'!J222:J4877,'co. wise details'!O225)</f>
        <v>0</v>
      </c>
      <c r="T225" s="25">
        <f>SUMIFS('Jan-Nov'!D222:D4877,'Jan-Nov'!E222:E4877,"sip",'Jan-Nov'!J222:J4877,'co. wise details'!O225)</f>
        <v>2000</v>
      </c>
      <c r="U225" s="25">
        <f>SUMIFS('Jan-Nov'!D222:D4877,'Jan-Nov'!E222:E4877,"lumpsum",'Jan-Nov'!J222:J4877,'co. wise details'!O225,'Jan-Nov'!B223:B4878,"&gt;01-01-2023",'Jan-Nov'!B223:B4878,"&lt;01-04-2023")</f>
        <v>0</v>
      </c>
      <c r="V225" s="25">
        <f>SUMIFS('Jan-Nov'!D222:D4877,'Jan-Nov'!E222:E4877,"SIP",'Jan-Nov'!J222:J4877,'co. wise details'!O225,'Jan-Nov'!B223:B4878,"&gt;01-01-2023",'Jan-Nov'!B223:B4878,"&lt;01-04-2023")</f>
        <v>0</v>
      </c>
      <c r="W225" s="25">
        <f>SUMIFS('Jan-Nov'!D222:D4877,'Jan-Nov'!E222:E4877,"lumpsum",'Jan-Nov'!J222:J4877,'co. wise details'!O225,'Jan-Nov'!B222:B4877,"&gt;31-03-2023",'Jan-Nov'!B222:B4877,"&lt;01-07-2023")</f>
        <v>0</v>
      </c>
      <c r="X225" s="25">
        <f>SUMIFS('Jan-Nov'!D221:D4877,'Jan-Nov'!E221:E4877,"SIP",'Jan-Nov'!J221:J4877,'co. wise details'!O225,'Jan-Nov'!B221:B4877,"&gt;31-03-2023",'Jan-Nov'!D221:D4877,"&lt;01-07-2023")</f>
        <v>2000</v>
      </c>
      <c r="Y225" s="25">
        <f>SUMIFS('Jan-Nov'!D222:D4877,'Jan-Nov'!E222:E4877,"lumpsum",'Jan-Nov'!J222:J4877,'co. wise details'!O225,'Jan-Nov'!B223:B4878,"&gt;30-06-2023",'Jan-Nov'!B223:B4878,"&lt;30-10-2023")</f>
        <v>0</v>
      </c>
      <c r="Z225" s="25">
        <f>SUMIFS('Jan-Nov'!D223:D4878, 'Jan-Nov'!E223:E4878, "SIP", 'Jan-Nov'!J223:J4878, 'co. wise details'!O225, 'Jan-Nov'!B223:B4878, "&gt;30-06-2023", 'Jan-Nov'!B223:B4878, "&lt;01-10-2023")</f>
        <v>0</v>
      </c>
      <c r="AA225" s="25">
        <f>SUMIFS('Jan-Nov'!D222:D4877,'Jan-Nov'!E222:E4877,"lumpsum",'Jan-Nov'!J222:J4877,'co. wise details'!O225,'Jan-Nov'!B222:B4877,"&gt;30-09-2023",'Jan-Nov'!B222:B4877,"&lt;31-12-2023")</f>
        <v>0</v>
      </c>
      <c r="AB225" s="25">
        <f>SUMIFS('Jan-Nov'!D223:D4878, 'Jan-Nov'!E223:E4878, "SIP", 'Jan-Nov'!J223:J4878, 'co. wise details'!O225, 'Jan-Nov'!B223:B4878, "&gt;30-09-2023", 'Jan-Nov'!B223:B4878, "&lt;31-12-2023")</f>
        <v>0</v>
      </c>
    </row>
    <row r="226" spans="2:28" x14ac:dyDescent="0.3">
      <c r="B226" t="s">
        <v>85</v>
      </c>
      <c r="H226" t="str">
        <v>ICICI Prudential Multi-Asset</v>
      </c>
      <c r="O226" s="25" t="str">
        <v>Icici prudential multi-asset</v>
      </c>
      <c r="P226" s="25">
        <f t="shared" si="3"/>
        <v>2</v>
      </c>
      <c r="Q226" s="25">
        <f>COUNTIFS('Jan-Nov'!E:E,"SIP",'Jan-Nov'!J:J,'co. wise details'!O226)</f>
        <v>1</v>
      </c>
      <c r="R226" s="25">
        <f>COUNTIFS('Jan-Nov'!E:E,"lumpsum",'Jan-Nov'!J:J,'co. wise details'!O226)</f>
        <v>1</v>
      </c>
      <c r="S226" s="25">
        <f>SUMIFS('Jan-Nov'!D223:D4878,'Jan-Nov'!E223:E4878,"lumpsum",'Jan-Nov'!J223:J4878,'co. wise details'!O226)</f>
        <v>100000</v>
      </c>
      <c r="T226" s="25">
        <f>SUMIFS('Jan-Nov'!D223:D4878,'Jan-Nov'!E223:E4878,"sip",'Jan-Nov'!J223:J4878,'co. wise details'!O226)</f>
        <v>2000</v>
      </c>
      <c r="U226" s="25">
        <f>SUMIFS('Jan-Nov'!D223:D4878,'Jan-Nov'!E223:E4878,"lumpsum",'Jan-Nov'!J223:J4878,'co. wise details'!O226,'Jan-Nov'!B224:B4879,"&gt;01-01-2023",'Jan-Nov'!B224:B4879,"&lt;01-04-2023")</f>
        <v>0</v>
      </c>
      <c r="V226" s="25">
        <f>SUMIFS('Jan-Nov'!D223:D4878,'Jan-Nov'!E223:E4878,"SIP",'Jan-Nov'!J223:J4878,'co. wise details'!O226,'Jan-Nov'!B224:B4879,"&gt;01-01-2023",'Jan-Nov'!B224:B4879,"&lt;01-04-2023")</f>
        <v>0</v>
      </c>
      <c r="W226" s="25">
        <f>SUMIFS('Jan-Nov'!D223:D4878,'Jan-Nov'!E223:E4878,"lumpsum",'Jan-Nov'!J223:J4878,'co. wise details'!O226,'Jan-Nov'!B223:B4878,"&gt;31-03-2023",'Jan-Nov'!B223:B4878,"&lt;01-07-2023")</f>
        <v>0</v>
      </c>
      <c r="X226" s="25">
        <f>SUMIFS('Jan-Nov'!D222:D4878,'Jan-Nov'!E222:E4878,"SIP",'Jan-Nov'!J222:J4878,'co. wise details'!O226,'Jan-Nov'!B222:B4878,"&gt;31-03-2023",'Jan-Nov'!D222:D4878,"&lt;01-07-2023")</f>
        <v>2000</v>
      </c>
      <c r="Y226" s="25">
        <f>SUMIFS('Jan-Nov'!D223:D4878,'Jan-Nov'!E223:E4878,"lumpsum",'Jan-Nov'!J223:J4878,'co. wise details'!O226,'Jan-Nov'!B224:B4879,"&gt;30-06-2023",'Jan-Nov'!B224:B4879,"&lt;30-10-2023")</f>
        <v>0</v>
      </c>
      <c r="Z226" s="25">
        <f>SUMIFS('Jan-Nov'!D224:D4879, 'Jan-Nov'!E224:E4879, "SIP", 'Jan-Nov'!J224:J4879, 'co. wise details'!O226, 'Jan-Nov'!B224:B4879, "&gt;30-06-2023", 'Jan-Nov'!B224:B4879, "&lt;01-10-2023")</f>
        <v>0</v>
      </c>
      <c r="AA226" s="25">
        <f>SUMIFS('Jan-Nov'!D223:D4878,'Jan-Nov'!E223:E4878,"lumpsum",'Jan-Nov'!J223:J4878,'co. wise details'!O226,'Jan-Nov'!B223:B4878,"&gt;30-09-2023",'Jan-Nov'!B223:B4878,"&lt;31-12-2023")</f>
        <v>100000</v>
      </c>
      <c r="AB226" s="25">
        <f>SUMIFS('Jan-Nov'!D224:D4879, 'Jan-Nov'!E224:E4879, "SIP", 'Jan-Nov'!J224:J4879, 'co. wise details'!O226, 'Jan-Nov'!B224:B4879, "&gt;30-09-2023", 'Jan-Nov'!B224:B4879, "&lt;31-12-2023")</f>
        <v>0</v>
      </c>
    </row>
    <row r="227" spans="2:28" x14ac:dyDescent="0.3">
      <c r="B227" t="s">
        <v>646</v>
      </c>
      <c r="H227" t="str">
        <v>BOI FLEXI CAP FUND</v>
      </c>
      <c r="O227" s="25" t="str">
        <v>Boi flexi cap fund</v>
      </c>
      <c r="P227" s="25">
        <f t="shared" si="3"/>
        <v>1</v>
      </c>
      <c r="Q227" s="25">
        <f>COUNTIFS('Jan-Nov'!E:E,"SIP",'Jan-Nov'!J:J,'co. wise details'!O227)</f>
        <v>1</v>
      </c>
      <c r="R227" s="25">
        <f>COUNTIFS('Jan-Nov'!E:E,"lumpsum",'Jan-Nov'!J:J,'co. wise details'!O227)</f>
        <v>0</v>
      </c>
      <c r="S227" s="25">
        <f>SUMIFS('Jan-Nov'!D224:D4879,'Jan-Nov'!E224:E4879,"lumpsum",'Jan-Nov'!J224:J4879,'co. wise details'!O227)</f>
        <v>0</v>
      </c>
      <c r="T227" s="25">
        <f>SUMIFS('Jan-Nov'!D224:D4879,'Jan-Nov'!E224:E4879,"sip",'Jan-Nov'!J224:J4879,'co. wise details'!O227)</f>
        <v>1000</v>
      </c>
      <c r="U227" s="25">
        <f>SUMIFS('Jan-Nov'!D224:D4879,'Jan-Nov'!E224:E4879,"lumpsum",'Jan-Nov'!J224:J4879,'co. wise details'!O227,'Jan-Nov'!B225:B4880,"&gt;01-01-2023",'Jan-Nov'!B225:B4880,"&lt;01-04-2023")</f>
        <v>0</v>
      </c>
      <c r="V227" s="25">
        <f>SUMIFS('Jan-Nov'!D224:D4879,'Jan-Nov'!E224:E4879,"SIP",'Jan-Nov'!J224:J4879,'co. wise details'!O227,'Jan-Nov'!B225:B4880,"&gt;01-01-2023",'Jan-Nov'!B225:B4880,"&lt;01-04-2023")</f>
        <v>0</v>
      </c>
      <c r="W227" s="25">
        <f>SUMIFS('Jan-Nov'!D224:D4879,'Jan-Nov'!E224:E4879,"lumpsum",'Jan-Nov'!J224:J4879,'co. wise details'!O227,'Jan-Nov'!B224:B4879,"&gt;31-03-2023",'Jan-Nov'!B224:B4879,"&lt;01-07-2023")</f>
        <v>0</v>
      </c>
      <c r="X227" s="25">
        <f>SUMIFS('Jan-Nov'!D223:D4879,'Jan-Nov'!E223:E4879,"SIP",'Jan-Nov'!J223:J4879,'co. wise details'!O227,'Jan-Nov'!B223:B4879,"&gt;31-03-2023",'Jan-Nov'!D223:D4879,"&lt;01-07-2023")</f>
        <v>1000</v>
      </c>
      <c r="Y227" s="25">
        <f>SUMIFS('Jan-Nov'!D224:D4879,'Jan-Nov'!E224:E4879,"lumpsum",'Jan-Nov'!J224:J4879,'co. wise details'!O227,'Jan-Nov'!B225:B4880,"&gt;30-06-2023",'Jan-Nov'!B225:B4880,"&lt;30-10-2023")</f>
        <v>0</v>
      </c>
      <c r="Z227" s="25">
        <f>SUMIFS('Jan-Nov'!D225:D4880, 'Jan-Nov'!E225:E4880, "SIP", 'Jan-Nov'!J225:J4880, 'co. wise details'!O227, 'Jan-Nov'!B225:B4880, "&gt;30-06-2023", 'Jan-Nov'!B225:B4880, "&lt;01-10-2023")</f>
        <v>0</v>
      </c>
      <c r="AA227" s="25">
        <f>SUMIFS('Jan-Nov'!D224:D4879,'Jan-Nov'!E224:E4879,"lumpsum",'Jan-Nov'!J224:J4879,'co. wise details'!O227,'Jan-Nov'!B224:B4879,"&gt;30-09-2023",'Jan-Nov'!B224:B4879,"&lt;31-12-2023")</f>
        <v>0</v>
      </c>
      <c r="AB227" s="25">
        <f>SUMIFS('Jan-Nov'!D225:D4880, 'Jan-Nov'!E225:E4880, "SIP", 'Jan-Nov'!J225:J4880, 'co. wise details'!O227, 'Jan-Nov'!B225:B4880, "&gt;30-09-2023", 'Jan-Nov'!B225:B4880, "&lt;31-12-2023")</f>
        <v>0</v>
      </c>
    </row>
    <row r="228" spans="2:28" x14ac:dyDescent="0.3">
      <c r="B228" t="s">
        <v>1797</v>
      </c>
      <c r="H228" t="str">
        <v>hdfc focused fund</v>
      </c>
      <c r="O228" s="25" t="str">
        <v>Hdfc focused fund</v>
      </c>
      <c r="P228" s="25">
        <f t="shared" si="3"/>
        <v>6</v>
      </c>
      <c r="Q228" s="25">
        <f>COUNTIFS('Jan-Nov'!E:E,"SIP",'Jan-Nov'!J:J,'co. wise details'!O228)</f>
        <v>4</v>
      </c>
      <c r="R228" s="25">
        <f>COUNTIFS('Jan-Nov'!E:E,"lumpsum",'Jan-Nov'!J:J,'co. wise details'!O228)</f>
        <v>2</v>
      </c>
      <c r="S228" s="25">
        <f>SUMIFS('Jan-Nov'!D225:D4880,'Jan-Nov'!E225:E4880,"lumpsum",'Jan-Nov'!J225:J4880,'co. wise details'!O228)</f>
        <v>150000</v>
      </c>
      <c r="T228" s="25">
        <f>SUMIFS('Jan-Nov'!D225:D4880,'Jan-Nov'!E225:E4880,"sip",'Jan-Nov'!J225:J4880,'co. wise details'!O228)</f>
        <v>19500</v>
      </c>
      <c r="U228" s="25">
        <f>SUMIFS('Jan-Nov'!D225:D4880,'Jan-Nov'!E225:E4880,"lumpsum",'Jan-Nov'!J225:J4880,'co. wise details'!O228,'Jan-Nov'!B226:B4881,"&gt;01-01-2023",'Jan-Nov'!B226:B4881,"&lt;01-04-2023")</f>
        <v>0</v>
      </c>
      <c r="V228" s="25">
        <f>SUMIFS('Jan-Nov'!D225:D4880,'Jan-Nov'!E225:E4880,"SIP",'Jan-Nov'!J225:J4880,'co. wise details'!O228,'Jan-Nov'!B226:B4881,"&gt;01-01-2023",'Jan-Nov'!B226:B4881,"&lt;01-04-2023")</f>
        <v>0</v>
      </c>
      <c r="W228" s="25">
        <f>SUMIFS('Jan-Nov'!D225:D4880,'Jan-Nov'!E225:E4880,"lumpsum",'Jan-Nov'!J225:J4880,'co. wise details'!O228,'Jan-Nov'!B225:B4880,"&gt;31-03-2023",'Jan-Nov'!B225:B4880,"&lt;01-07-2023")</f>
        <v>100000</v>
      </c>
      <c r="X228" s="25">
        <f>SUMIFS('Jan-Nov'!D224:D4880,'Jan-Nov'!E224:E4880,"SIP",'Jan-Nov'!J224:J4880,'co. wise details'!O228,'Jan-Nov'!B224:B4880,"&gt;31-03-2023",'Jan-Nov'!D224:D4880,"&lt;01-07-2023")</f>
        <v>19500</v>
      </c>
      <c r="Y228" s="25">
        <f>SUMIFS('Jan-Nov'!D225:D4880,'Jan-Nov'!E225:E4880,"lumpsum",'Jan-Nov'!J225:J4880,'co. wise details'!O228,'Jan-Nov'!B226:B4881,"&gt;30-06-2023",'Jan-Nov'!B226:B4881,"&lt;30-10-2023")</f>
        <v>0</v>
      </c>
      <c r="Z228" s="25">
        <f>SUMIFS('Jan-Nov'!D226:D4881, 'Jan-Nov'!E226:E4881, "SIP", 'Jan-Nov'!J226:J4881, 'co. wise details'!O228, 'Jan-Nov'!B226:B4881, "&gt;30-06-2023", 'Jan-Nov'!B226:B4881, "&lt;01-10-2023")</f>
        <v>0</v>
      </c>
      <c r="AA228" s="25">
        <f>SUMIFS('Jan-Nov'!D225:D4880,'Jan-Nov'!E225:E4880,"lumpsum",'Jan-Nov'!J225:J4880,'co. wise details'!O228,'Jan-Nov'!B225:B4880,"&gt;30-09-2023",'Jan-Nov'!B225:B4880,"&lt;31-12-2023")</f>
        <v>50000</v>
      </c>
      <c r="AB228" s="25">
        <f>SUMIFS('Jan-Nov'!D226:D4881, 'Jan-Nov'!E226:E4881, "SIP", 'Jan-Nov'!J226:J4881, 'co. wise details'!O228, 'Jan-Nov'!B226:B4881, "&gt;30-09-2023", 'Jan-Nov'!B226:B4881, "&lt;31-12-2023")</f>
        <v>1000</v>
      </c>
    </row>
    <row r="229" spans="2:28" x14ac:dyDescent="0.3">
      <c r="B229" t="s">
        <v>2284</v>
      </c>
      <c r="H229" t="str">
        <v>Edelweiss Mid Cap Fund</v>
      </c>
      <c r="O229" s="25" t="str">
        <v>Edelweiss mid cap fund</v>
      </c>
      <c r="P229" s="25">
        <f t="shared" si="3"/>
        <v>1</v>
      </c>
      <c r="Q229" s="25">
        <f>COUNTIFS('Jan-Nov'!E:E,"SIP",'Jan-Nov'!J:J,'co. wise details'!O229)</f>
        <v>1</v>
      </c>
      <c r="R229" s="25">
        <f>COUNTIFS('Jan-Nov'!E:E,"lumpsum",'Jan-Nov'!J:J,'co. wise details'!O229)</f>
        <v>0</v>
      </c>
      <c r="S229" s="25">
        <f>SUMIFS('Jan-Nov'!D226:D4881,'Jan-Nov'!E226:E4881,"lumpsum",'Jan-Nov'!J226:J4881,'co. wise details'!O229)</f>
        <v>0</v>
      </c>
      <c r="T229" s="25">
        <f>SUMIFS('Jan-Nov'!D226:D4881,'Jan-Nov'!E226:E4881,"sip",'Jan-Nov'!J226:J4881,'co. wise details'!O229)</f>
        <v>2500</v>
      </c>
      <c r="U229" s="25">
        <f>SUMIFS('Jan-Nov'!D226:D4881,'Jan-Nov'!E226:E4881,"lumpsum",'Jan-Nov'!J226:J4881,'co. wise details'!O229,'Jan-Nov'!B227:B4882,"&gt;01-01-2023",'Jan-Nov'!B227:B4882,"&lt;01-04-2023")</f>
        <v>0</v>
      </c>
      <c r="V229" s="25">
        <f>SUMIFS('Jan-Nov'!D226:D4881,'Jan-Nov'!E226:E4881,"SIP",'Jan-Nov'!J226:J4881,'co. wise details'!O229,'Jan-Nov'!B227:B4882,"&gt;01-01-2023",'Jan-Nov'!B227:B4882,"&lt;01-04-2023")</f>
        <v>0</v>
      </c>
      <c r="W229" s="25">
        <f>SUMIFS('Jan-Nov'!D226:D4881,'Jan-Nov'!E226:E4881,"lumpsum",'Jan-Nov'!J226:J4881,'co. wise details'!O229,'Jan-Nov'!B226:B4881,"&gt;31-03-2023",'Jan-Nov'!B226:B4881,"&lt;01-07-2023")</f>
        <v>0</v>
      </c>
      <c r="X229" s="25">
        <f>SUMIFS('Jan-Nov'!D225:D4881,'Jan-Nov'!E225:E4881,"SIP",'Jan-Nov'!J225:J4881,'co. wise details'!O229,'Jan-Nov'!B225:B4881,"&gt;31-03-2023",'Jan-Nov'!D225:D4881,"&lt;01-07-2023")</f>
        <v>2500</v>
      </c>
      <c r="Y229" s="25">
        <f>SUMIFS('Jan-Nov'!D226:D4881,'Jan-Nov'!E226:E4881,"lumpsum",'Jan-Nov'!J226:J4881,'co. wise details'!O229,'Jan-Nov'!B227:B4882,"&gt;30-06-2023",'Jan-Nov'!B227:B4882,"&lt;30-10-2023")</f>
        <v>0</v>
      </c>
      <c r="Z229" s="25">
        <f>SUMIFS('Jan-Nov'!D227:D4882, 'Jan-Nov'!E227:E4882, "SIP", 'Jan-Nov'!J227:J4882, 'co. wise details'!O229, 'Jan-Nov'!B227:B4882, "&gt;30-06-2023", 'Jan-Nov'!B227:B4882, "&lt;01-10-2023")</f>
        <v>0</v>
      </c>
      <c r="AA229" s="25">
        <f>SUMIFS('Jan-Nov'!D226:D4881,'Jan-Nov'!E226:E4881,"lumpsum",'Jan-Nov'!J226:J4881,'co. wise details'!O229,'Jan-Nov'!B226:B4881,"&gt;30-09-2023",'Jan-Nov'!B226:B4881,"&lt;31-12-2023")</f>
        <v>0</v>
      </c>
      <c r="AB229" s="25">
        <f>SUMIFS('Jan-Nov'!D227:D4882, 'Jan-Nov'!E227:E4882, "SIP", 'Jan-Nov'!J227:J4882, 'co. wise details'!O229, 'Jan-Nov'!B227:B4882, "&gt;30-09-2023", 'Jan-Nov'!B227:B4882, "&lt;31-12-2023")</f>
        <v>0</v>
      </c>
    </row>
    <row r="230" spans="2:28" x14ac:dyDescent="0.3">
      <c r="B230" t="s">
        <v>28</v>
      </c>
      <c r="H230" t="str">
        <v>QUANT FLEIXCAP FUND</v>
      </c>
      <c r="O230" s="25" t="str">
        <v>Quant fleixcap fund</v>
      </c>
      <c r="P230" s="25">
        <f t="shared" si="3"/>
        <v>2</v>
      </c>
      <c r="Q230" s="25">
        <f>COUNTIFS('Jan-Nov'!E:E,"SIP",'Jan-Nov'!J:J,'co. wise details'!O230)</f>
        <v>1</v>
      </c>
      <c r="R230" s="25">
        <f>COUNTIFS('Jan-Nov'!E:E,"lumpsum",'Jan-Nov'!J:J,'co. wise details'!O230)</f>
        <v>1</v>
      </c>
      <c r="S230" s="25">
        <f>SUMIFS('Jan-Nov'!D227:D4882,'Jan-Nov'!E227:E4882,"lumpsum",'Jan-Nov'!J227:J4882,'co. wise details'!O230)</f>
        <v>10000</v>
      </c>
      <c r="T230" s="25">
        <f>SUMIFS('Jan-Nov'!D227:D4882,'Jan-Nov'!E227:E4882,"sip",'Jan-Nov'!J227:J4882,'co. wise details'!O230)</f>
        <v>2000</v>
      </c>
      <c r="U230" s="25">
        <f>SUMIFS('Jan-Nov'!D227:D4882,'Jan-Nov'!E227:E4882,"lumpsum",'Jan-Nov'!J227:J4882,'co. wise details'!O230,'Jan-Nov'!B228:B4883,"&gt;01-01-2023",'Jan-Nov'!B228:B4883,"&lt;01-04-2023")</f>
        <v>0</v>
      </c>
      <c r="V230" s="25">
        <f>SUMIFS('Jan-Nov'!D227:D4882,'Jan-Nov'!E227:E4882,"SIP",'Jan-Nov'!J227:J4882,'co. wise details'!O230,'Jan-Nov'!B228:B4883,"&gt;01-01-2023",'Jan-Nov'!B228:B4883,"&lt;01-04-2023")</f>
        <v>0</v>
      </c>
      <c r="W230" s="25">
        <f>SUMIFS('Jan-Nov'!D227:D4882,'Jan-Nov'!E227:E4882,"lumpsum",'Jan-Nov'!J227:J4882,'co. wise details'!O230,'Jan-Nov'!B227:B4882,"&gt;31-03-2023",'Jan-Nov'!B227:B4882,"&lt;01-07-2023")</f>
        <v>10000</v>
      </c>
      <c r="X230" s="25">
        <f>SUMIFS('Jan-Nov'!D226:D4882,'Jan-Nov'!E226:E4882,"SIP",'Jan-Nov'!J226:J4882,'co. wise details'!O230,'Jan-Nov'!B226:B4882,"&gt;31-03-2023",'Jan-Nov'!D226:D4882,"&lt;01-07-2023")</f>
        <v>2000</v>
      </c>
      <c r="Y230" s="25">
        <f>SUMIFS('Jan-Nov'!D227:D4882,'Jan-Nov'!E227:E4882,"lumpsum",'Jan-Nov'!J227:J4882,'co. wise details'!O230,'Jan-Nov'!B228:B4883,"&gt;30-06-2023",'Jan-Nov'!B228:B4883,"&lt;30-10-2023")</f>
        <v>0</v>
      </c>
      <c r="Z230" s="25">
        <f>SUMIFS('Jan-Nov'!D228:D4883, 'Jan-Nov'!E228:E4883, "SIP", 'Jan-Nov'!J228:J4883, 'co. wise details'!O230, 'Jan-Nov'!B228:B4883, "&gt;30-06-2023", 'Jan-Nov'!B228:B4883, "&lt;01-10-2023")</f>
        <v>0</v>
      </c>
      <c r="AA230" s="25">
        <f>SUMIFS('Jan-Nov'!D227:D4882,'Jan-Nov'!E227:E4882,"lumpsum",'Jan-Nov'!J227:J4882,'co. wise details'!O230,'Jan-Nov'!B227:B4882,"&gt;30-09-2023",'Jan-Nov'!B227:B4882,"&lt;31-12-2023")</f>
        <v>0</v>
      </c>
      <c r="AB230" s="25">
        <f>SUMIFS('Jan-Nov'!D228:D4883, 'Jan-Nov'!E228:E4883, "SIP", 'Jan-Nov'!J228:J4883, 'co. wise details'!O230, 'Jan-Nov'!B228:B4883, "&gt;30-09-2023", 'Jan-Nov'!B228:B4883, "&lt;31-12-2023")</f>
        <v>0</v>
      </c>
    </row>
    <row r="231" spans="2:28" x14ac:dyDescent="0.3">
      <c r="B231" t="s">
        <v>1382</v>
      </c>
      <c r="H231" t="str">
        <v>hdfc focuded 30 fund</v>
      </c>
      <c r="O231" s="25" t="str">
        <v>Hdfc focuded 30 fund</v>
      </c>
      <c r="P231" s="25">
        <f t="shared" si="3"/>
        <v>1</v>
      </c>
      <c r="Q231" s="25">
        <f>COUNTIFS('Jan-Nov'!E:E,"SIP",'Jan-Nov'!J:J,'co. wise details'!O231)</f>
        <v>1</v>
      </c>
      <c r="R231" s="25">
        <f>COUNTIFS('Jan-Nov'!E:E,"lumpsum",'Jan-Nov'!J:J,'co. wise details'!O231)</f>
        <v>0</v>
      </c>
      <c r="S231" s="25">
        <f>SUMIFS('Jan-Nov'!D228:D4883,'Jan-Nov'!E228:E4883,"lumpsum",'Jan-Nov'!J228:J4883,'co. wise details'!O231)</f>
        <v>0</v>
      </c>
      <c r="T231" s="25">
        <f>SUMIFS('Jan-Nov'!D228:D4883,'Jan-Nov'!E228:E4883,"sip",'Jan-Nov'!J228:J4883,'co. wise details'!O231)</f>
        <v>5000</v>
      </c>
      <c r="U231" s="25">
        <f>SUMIFS('Jan-Nov'!D228:D4883,'Jan-Nov'!E228:E4883,"lumpsum",'Jan-Nov'!J228:J4883,'co. wise details'!O231,'Jan-Nov'!B229:B4884,"&gt;01-01-2023",'Jan-Nov'!B229:B4884,"&lt;01-04-2023")</f>
        <v>0</v>
      </c>
      <c r="V231" s="25">
        <f>SUMIFS('Jan-Nov'!D228:D4883,'Jan-Nov'!E228:E4883,"SIP",'Jan-Nov'!J228:J4883,'co. wise details'!O231,'Jan-Nov'!B229:B4884,"&gt;01-01-2023",'Jan-Nov'!B229:B4884,"&lt;01-04-2023")</f>
        <v>0</v>
      </c>
      <c r="W231" s="25">
        <f>SUMIFS('Jan-Nov'!D228:D4883,'Jan-Nov'!E228:E4883,"lumpsum",'Jan-Nov'!J228:J4883,'co. wise details'!O231,'Jan-Nov'!B228:B4883,"&gt;31-03-2023",'Jan-Nov'!B228:B4883,"&lt;01-07-2023")</f>
        <v>0</v>
      </c>
      <c r="X231" s="25">
        <f>SUMIFS('Jan-Nov'!D227:D4883,'Jan-Nov'!E227:E4883,"SIP",'Jan-Nov'!J227:J4883,'co. wise details'!O231,'Jan-Nov'!B227:B4883,"&gt;31-03-2023",'Jan-Nov'!D227:D4883,"&lt;01-07-2023")</f>
        <v>5000</v>
      </c>
      <c r="Y231" s="25">
        <f>SUMIFS('Jan-Nov'!D228:D4883,'Jan-Nov'!E228:E4883,"lumpsum",'Jan-Nov'!J228:J4883,'co. wise details'!O231,'Jan-Nov'!B229:B4884,"&gt;30-06-2023",'Jan-Nov'!B229:B4884,"&lt;30-10-2023")</f>
        <v>0</v>
      </c>
      <c r="Z231" s="25">
        <f>SUMIFS('Jan-Nov'!D229:D4884, 'Jan-Nov'!E229:E4884, "SIP", 'Jan-Nov'!J229:J4884, 'co. wise details'!O231, 'Jan-Nov'!B229:B4884, "&gt;30-06-2023", 'Jan-Nov'!B229:B4884, "&lt;01-10-2023")</f>
        <v>0</v>
      </c>
      <c r="AA231" s="25">
        <f>SUMIFS('Jan-Nov'!D228:D4883,'Jan-Nov'!E228:E4883,"lumpsum",'Jan-Nov'!J228:J4883,'co. wise details'!O231,'Jan-Nov'!B228:B4883,"&gt;30-09-2023",'Jan-Nov'!B228:B4883,"&lt;31-12-2023")</f>
        <v>0</v>
      </c>
      <c r="AB231" s="25">
        <f>SUMIFS('Jan-Nov'!D229:D4884, 'Jan-Nov'!E229:E4884, "SIP", 'Jan-Nov'!J229:J4884, 'co. wise details'!O231, 'Jan-Nov'!B229:B4884, "&gt;30-09-2023", 'Jan-Nov'!B229:B4884, "&lt;31-12-2023")</f>
        <v>0</v>
      </c>
    </row>
    <row r="232" spans="2:28" x14ac:dyDescent="0.3">
      <c r="B232" t="s">
        <v>2148</v>
      </c>
      <c r="H232" t="str">
        <v>hdfc focused 3 fund</v>
      </c>
      <c r="O232" s="25" t="str">
        <v>Hdfc focused 3 fund</v>
      </c>
      <c r="P232" s="25">
        <f t="shared" si="3"/>
        <v>1</v>
      </c>
      <c r="Q232" s="25">
        <f>COUNTIFS('Jan-Nov'!E:E,"SIP",'Jan-Nov'!J:J,'co. wise details'!O232)</f>
        <v>1</v>
      </c>
      <c r="R232" s="25">
        <f>COUNTIFS('Jan-Nov'!E:E,"lumpsum",'Jan-Nov'!J:J,'co. wise details'!O232)</f>
        <v>0</v>
      </c>
      <c r="S232" s="25">
        <f>SUMIFS('Jan-Nov'!D229:D4884,'Jan-Nov'!E229:E4884,"lumpsum",'Jan-Nov'!J229:J4884,'co. wise details'!O232)</f>
        <v>0</v>
      </c>
      <c r="T232" s="25">
        <f>SUMIFS('Jan-Nov'!D229:D4884,'Jan-Nov'!E229:E4884,"sip",'Jan-Nov'!J229:J4884,'co. wise details'!O232)</f>
        <v>5000</v>
      </c>
      <c r="U232" s="25">
        <f>SUMIFS('Jan-Nov'!D229:D4884,'Jan-Nov'!E229:E4884,"lumpsum",'Jan-Nov'!J229:J4884,'co. wise details'!O232,'Jan-Nov'!B230:B4885,"&gt;01-01-2023",'Jan-Nov'!B230:B4885,"&lt;01-04-2023")</f>
        <v>0</v>
      </c>
      <c r="V232" s="25">
        <f>SUMIFS('Jan-Nov'!D229:D4884,'Jan-Nov'!E229:E4884,"SIP",'Jan-Nov'!J229:J4884,'co. wise details'!O232,'Jan-Nov'!B230:B4885,"&gt;01-01-2023",'Jan-Nov'!B230:B4885,"&lt;01-04-2023")</f>
        <v>0</v>
      </c>
      <c r="W232" s="25">
        <f>SUMIFS('Jan-Nov'!D229:D4884,'Jan-Nov'!E229:E4884,"lumpsum",'Jan-Nov'!J229:J4884,'co. wise details'!O232,'Jan-Nov'!B229:B4884,"&gt;31-03-2023",'Jan-Nov'!B229:B4884,"&lt;01-07-2023")</f>
        <v>0</v>
      </c>
      <c r="X232" s="25">
        <f>SUMIFS('Jan-Nov'!D228:D4884,'Jan-Nov'!E228:E4884,"SIP",'Jan-Nov'!J228:J4884,'co. wise details'!O232,'Jan-Nov'!B228:B4884,"&gt;31-03-2023",'Jan-Nov'!D228:D4884,"&lt;01-07-2023")</f>
        <v>5000</v>
      </c>
      <c r="Y232" s="25">
        <f>SUMIFS('Jan-Nov'!D229:D4884,'Jan-Nov'!E229:E4884,"lumpsum",'Jan-Nov'!J229:J4884,'co. wise details'!O232,'Jan-Nov'!B230:B4885,"&gt;30-06-2023",'Jan-Nov'!B230:B4885,"&lt;30-10-2023")</f>
        <v>0</v>
      </c>
      <c r="Z232" s="25">
        <f>SUMIFS('Jan-Nov'!D230:D4885, 'Jan-Nov'!E230:E4885, "SIP", 'Jan-Nov'!J230:J4885, 'co. wise details'!O232, 'Jan-Nov'!B230:B4885, "&gt;30-06-2023", 'Jan-Nov'!B230:B4885, "&lt;01-10-2023")</f>
        <v>0</v>
      </c>
      <c r="AA232" s="25">
        <f>SUMIFS('Jan-Nov'!D229:D4884,'Jan-Nov'!E229:E4884,"lumpsum",'Jan-Nov'!J229:J4884,'co. wise details'!O232,'Jan-Nov'!B229:B4884,"&gt;30-09-2023",'Jan-Nov'!B229:B4884,"&lt;31-12-2023")</f>
        <v>0</v>
      </c>
      <c r="AB232" s="25">
        <f>SUMIFS('Jan-Nov'!D230:D4885, 'Jan-Nov'!E230:E4885, "SIP", 'Jan-Nov'!J230:J4885, 'co. wise details'!O232, 'Jan-Nov'!B230:B4885, "&gt;30-09-2023", 'Jan-Nov'!B230:B4885, "&lt;31-12-2023")</f>
        <v>0</v>
      </c>
    </row>
    <row r="233" spans="2:28" x14ac:dyDescent="0.3">
      <c r="B233" t="s">
        <v>85</v>
      </c>
      <c r="H233" t="str">
        <v>HDFC SmallCap Fund</v>
      </c>
      <c r="O233" s="25" t="str">
        <v>Hdfc smallcap fund</v>
      </c>
      <c r="P233" s="25">
        <f t="shared" si="3"/>
        <v>3</v>
      </c>
      <c r="Q233" s="25">
        <f>COUNTIFS('Jan-Nov'!E:E,"SIP",'Jan-Nov'!J:J,'co. wise details'!O233)</f>
        <v>3</v>
      </c>
      <c r="R233" s="25">
        <f>COUNTIFS('Jan-Nov'!E:E,"lumpsum",'Jan-Nov'!J:J,'co. wise details'!O233)</f>
        <v>0</v>
      </c>
      <c r="S233" s="25">
        <f>SUMIFS('Jan-Nov'!D230:D4885,'Jan-Nov'!E230:E4885,"lumpsum",'Jan-Nov'!J230:J4885,'co. wise details'!O233)</f>
        <v>0</v>
      </c>
      <c r="T233" s="25">
        <f>SUMIFS('Jan-Nov'!D230:D4885,'Jan-Nov'!E230:E4885,"sip",'Jan-Nov'!J230:J4885,'co. wise details'!O233)</f>
        <v>7000</v>
      </c>
      <c r="U233" s="25">
        <f>SUMIFS('Jan-Nov'!D230:D4885,'Jan-Nov'!E230:E4885,"lumpsum",'Jan-Nov'!J230:J4885,'co. wise details'!O233,'Jan-Nov'!B231:B4886,"&gt;01-01-2023",'Jan-Nov'!B231:B4886,"&lt;01-04-2023")</f>
        <v>0</v>
      </c>
      <c r="V233" s="25">
        <f>SUMIFS('Jan-Nov'!D230:D4885,'Jan-Nov'!E230:E4885,"SIP",'Jan-Nov'!J230:J4885,'co. wise details'!O233,'Jan-Nov'!B231:B4886,"&gt;01-01-2023",'Jan-Nov'!B231:B4886,"&lt;01-04-2023")</f>
        <v>0</v>
      </c>
      <c r="W233" s="25">
        <f>SUMIFS('Jan-Nov'!D230:D4885,'Jan-Nov'!E230:E4885,"lumpsum",'Jan-Nov'!J230:J4885,'co. wise details'!O233,'Jan-Nov'!B230:B4885,"&gt;31-03-2023",'Jan-Nov'!B230:B4885,"&lt;01-07-2023")</f>
        <v>0</v>
      </c>
      <c r="X233" s="25">
        <f>SUMIFS('Jan-Nov'!D229:D4885,'Jan-Nov'!E229:E4885,"SIP",'Jan-Nov'!J229:J4885,'co. wise details'!O233,'Jan-Nov'!B229:B4885,"&gt;31-03-2023",'Jan-Nov'!D229:D4885,"&lt;01-07-2023")</f>
        <v>7000</v>
      </c>
      <c r="Y233" s="25">
        <f>SUMIFS('Jan-Nov'!D230:D4885,'Jan-Nov'!E230:E4885,"lumpsum",'Jan-Nov'!J230:J4885,'co. wise details'!O233,'Jan-Nov'!B231:B4886,"&gt;30-06-2023",'Jan-Nov'!B231:B4886,"&lt;30-10-2023")</f>
        <v>0</v>
      </c>
      <c r="Z233" s="25">
        <f>SUMIFS('Jan-Nov'!D231:D4886, 'Jan-Nov'!E231:E4886, "SIP", 'Jan-Nov'!J231:J4886, 'co. wise details'!O233, 'Jan-Nov'!B231:B4886, "&gt;30-06-2023", 'Jan-Nov'!B231:B4886, "&lt;01-10-2023")</f>
        <v>5000</v>
      </c>
      <c r="AA233" s="25">
        <f>SUMIFS('Jan-Nov'!D230:D4885,'Jan-Nov'!E230:E4885,"lumpsum",'Jan-Nov'!J230:J4885,'co. wise details'!O233,'Jan-Nov'!B230:B4885,"&gt;30-09-2023",'Jan-Nov'!B230:B4885,"&lt;31-12-2023")</f>
        <v>0</v>
      </c>
      <c r="AB233" s="25">
        <f>SUMIFS('Jan-Nov'!D231:D4886, 'Jan-Nov'!E231:E4886, "SIP", 'Jan-Nov'!J231:J4886, 'co. wise details'!O233, 'Jan-Nov'!B231:B4886, "&gt;30-09-2023", 'Jan-Nov'!B231:B4886, "&lt;31-12-2023")</f>
        <v>0</v>
      </c>
    </row>
    <row r="234" spans="2:28" x14ac:dyDescent="0.3">
      <c r="B234" t="s">
        <v>617</v>
      </c>
      <c r="H234" t="str">
        <v>Shriram Finance Ltd.</v>
      </c>
      <c r="O234" s="25" t="str">
        <v>Shriram finance ltd.</v>
      </c>
      <c r="P234" s="25">
        <f t="shared" si="3"/>
        <v>2</v>
      </c>
      <c r="Q234" s="25">
        <f>COUNTIFS('Jan-Nov'!E:E,"SIP",'Jan-Nov'!J:J,'co. wise details'!O234)</f>
        <v>0</v>
      </c>
      <c r="R234" s="25">
        <f>COUNTIFS('Jan-Nov'!E:E,"lumpsum",'Jan-Nov'!J:J,'co. wise details'!O234)</f>
        <v>2</v>
      </c>
      <c r="S234" s="25">
        <f>SUMIFS('Jan-Nov'!D231:D4886,'Jan-Nov'!E231:E4886,"lumpsum",'Jan-Nov'!J231:J4886,'co. wise details'!O234)</f>
        <v>210000</v>
      </c>
      <c r="T234" s="25">
        <f>SUMIFS('Jan-Nov'!D231:D4886,'Jan-Nov'!E231:E4886,"sip",'Jan-Nov'!J231:J4886,'co. wise details'!O234)</f>
        <v>0</v>
      </c>
      <c r="U234" s="25">
        <f>SUMIFS('Jan-Nov'!D231:D4886,'Jan-Nov'!E231:E4886,"lumpsum",'Jan-Nov'!J231:J4886,'co. wise details'!O234,'Jan-Nov'!B232:B4887,"&gt;01-01-2023",'Jan-Nov'!B232:B4887,"&lt;01-04-2023")</f>
        <v>0</v>
      </c>
      <c r="V234" s="25">
        <f>SUMIFS('Jan-Nov'!D231:D4886,'Jan-Nov'!E231:E4886,"SIP",'Jan-Nov'!J231:J4886,'co. wise details'!O234,'Jan-Nov'!B232:B4887,"&gt;01-01-2023",'Jan-Nov'!B232:B4887,"&lt;01-04-2023")</f>
        <v>0</v>
      </c>
      <c r="W234" s="25">
        <f>SUMIFS('Jan-Nov'!D231:D4886,'Jan-Nov'!E231:E4886,"lumpsum",'Jan-Nov'!J231:J4886,'co. wise details'!O234,'Jan-Nov'!B231:B4886,"&gt;31-03-2023",'Jan-Nov'!B231:B4886,"&lt;01-07-2023")</f>
        <v>210000</v>
      </c>
      <c r="X234" s="25">
        <f>SUMIFS('Jan-Nov'!D230:D4886,'Jan-Nov'!E230:E4886,"SIP",'Jan-Nov'!J230:J4886,'co. wise details'!O234,'Jan-Nov'!B230:B4886,"&gt;31-03-2023",'Jan-Nov'!D230:D4886,"&lt;01-07-2023")</f>
        <v>0</v>
      </c>
      <c r="Y234" s="25">
        <f>SUMIFS('Jan-Nov'!D231:D4886,'Jan-Nov'!E231:E4886,"lumpsum",'Jan-Nov'!J231:J4886,'co. wise details'!O234,'Jan-Nov'!B232:B4887,"&gt;30-06-2023",'Jan-Nov'!B232:B4887,"&lt;30-10-2023")</f>
        <v>0</v>
      </c>
      <c r="Z234" s="25">
        <f>SUMIFS('Jan-Nov'!D232:D4887, 'Jan-Nov'!E232:E4887, "SIP", 'Jan-Nov'!J232:J4887, 'co. wise details'!O234, 'Jan-Nov'!B232:B4887, "&gt;30-06-2023", 'Jan-Nov'!B232:B4887, "&lt;01-10-2023")</f>
        <v>0</v>
      </c>
      <c r="AA234" s="25">
        <f>SUMIFS('Jan-Nov'!D231:D4886,'Jan-Nov'!E231:E4886,"lumpsum",'Jan-Nov'!J231:J4886,'co. wise details'!O234,'Jan-Nov'!B231:B4886,"&gt;30-09-2023",'Jan-Nov'!B231:B4886,"&lt;31-12-2023")</f>
        <v>0</v>
      </c>
      <c r="AB234" s="25">
        <f>SUMIFS('Jan-Nov'!D232:D4887, 'Jan-Nov'!E232:E4887, "SIP", 'Jan-Nov'!J232:J4887, 'co. wise details'!O234, 'Jan-Nov'!B232:B4887, "&gt;30-09-2023", 'Jan-Nov'!B232:B4887, "&lt;31-12-2023")</f>
        <v>0</v>
      </c>
    </row>
    <row r="235" spans="2:28" x14ac:dyDescent="0.3">
      <c r="B235" t="s">
        <v>85</v>
      </c>
      <c r="H235" t="str">
        <v>Union Flexi-cap Fund</v>
      </c>
      <c r="O235" s="25" t="str">
        <v>Union flexi-cap fund</v>
      </c>
      <c r="P235" s="25">
        <f t="shared" si="3"/>
        <v>3</v>
      </c>
      <c r="Q235" s="25">
        <f>COUNTIFS('Jan-Nov'!E:E,"SIP",'Jan-Nov'!J:J,'co. wise details'!O235)</f>
        <v>2</v>
      </c>
      <c r="R235" s="25">
        <f>COUNTIFS('Jan-Nov'!E:E,"lumpsum",'Jan-Nov'!J:J,'co. wise details'!O235)</f>
        <v>1</v>
      </c>
      <c r="S235" s="25">
        <f>SUMIFS('Jan-Nov'!D232:D4887,'Jan-Nov'!E232:E4887,"lumpsum",'Jan-Nov'!J232:J4887,'co. wise details'!O235)</f>
        <v>12000</v>
      </c>
      <c r="T235" s="25">
        <f>SUMIFS('Jan-Nov'!D232:D4887,'Jan-Nov'!E232:E4887,"sip",'Jan-Nov'!J232:J4887,'co. wise details'!O235)</f>
        <v>15000</v>
      </c>
      <c r="U235" s="25">
        <f>SUMIFS('Jan-Nov'!D232:D4887,'Jan-Nov'!E232:E4887,"lumpsum",'Jan-Nov'!J232:J4887,'co. wise details'!O235,'Jan-Nov'!B233:B4888,"&gt;01-01-2023",'Jan-Nov'!B233:B4888,"&lt;01-04-2023")</f>
        <v>0</v>
      </c>
      <c r="V235" s="25">
        <f>SUMIFS('Jan-Nov'!D232:D4887,'Jan-Nov'!E232:E4887,"SIP",'Jan-Nov'!J232:J4887,'co. wise details'!O235,'Jan-Nov'!B233:B4888,"&gt;01-01-2023",'Jan-Nov'!B233:B4888,"&lt;01-04-2023")</f>
        <v>0</v>
      </c>
      <c r="W235" s="25">
        <f>SUMIFS('Jan-Nov'!D232:D4887,'Jan-Nov'!E232:E4887,"lumpsum",'Jan-Nov'!J232:J4887,'co. wise details'!O235,'Jan-Nov'!B232:B4887,"&gt;31-03-2023",'Jan-Nov'!B232:B4887,"&lt;01-07-2023")</f>
        <v>0</v>
      </c>
      <c r="X235" s="25">
        <f>SUMIFS('Jan-Nov'!D231:D4887,'Jan-Nov'!E231:E4887,"SIP",'Jan-Nov'!J231:J4887,'co. wise details'!O235,'Jan-Nov'!B231:B4887,"&gt;31-03-2023",'Jan-Nov'!D231:D4887,"&lt;01-07-2023")</f>
        <v>15000</v>
      </c>
      <c r="Y235" s="25">
        <f>SUMIFS('Jan-Nov'!D232:D4887,'Jan-Nov'!E232:E4887,"lumpsum",'Jan-Nov'!J232:J4887,'co. wise details'!O235,'Jan-Nov'!B233:B4888,"&gt;30-06-2023",'Jan-Nov'!B233:B4888,"&lt;30-10-2023")</f>
        <v>12000</v>
      </c>
      <c r="Z235" s="25">
        <f>SUMIFS('Jan-Nov'!D233:D4888, 'Jan-Nov'!E233:E4888, "SIP", 'Jan-Nov'!J233:J4888, 'co. wise details'!O235, 'Jan-Nov'!B233:B4888, "&gt;30-06-2023", 'Jan-Nov'!B233:B4888, "&lt;01-10-2023")</f>
        <v>0</v>
      </c>
      <c r="AA235" s="25">
        <f>SUMIFS('Jan-Nov'!D232:D4887,'Jan-Nov'!E232:E4887,"lumpsum",'Jan-Nov'!J232:J4887,'co. wise details'!O235,'Jan-Nov'!B232:B4887,"&gt;30-09-2023",'Jan-Nov'!B232:B4887,"&lt;31-12-2023")</f>
        <v>0</v>
      </c>
      <c r="AB235" s="25">
        <f>SUMIFS('Jan-Nov'!D233:D4888, 'Jan-Nov'!E233:E4888, "SIP", 'Jan-Nov'!J233:J4888, 'co. wise details'!O235, 'Jan-Nov'!B233:B4888, "&gt;30-09-2023", 'Jan-Nov'!B233:B4888, "&lt;31-12-2023")</f>
        <v>0</v>
      </c>
    </row>
    <row r="236" spans="2:28" x14ac:dyDescent="0.3">
      <c r="B236" t="s">
        <v>85</v>
      </c>
      <c r="H236" t="str">
        <v>mirae asset great consumer fund</v>
      </c>
      <c r="O236" s="25" t="str">
        <v>Mirae asset great consumer fund</v>
      </c>
      <c r="P236" s="25">
        <f t="shared" si="3"/>
        <v>69</v>
      </c>
      <c r="Q236" s="25">
        <f>COUNTIFS('Jan-Nov'!E:E,"SIP",'Jan-Nov'!J:J,'co. wise details'!O236)</f>
        <v>54</v>
      </c>
      <c r="R236" s="25">
        <f>COUNTIFS('Jan-Nov'!E:E,"lumpsum",'Jan-Nov'!J:J,'co. wise details'!O236)</f>
        <v>15</v>
      </c>
      <c r="S236" s="25">
        <f>SUMIFS('Jan-Nov'!D233:D4888,'Jan-Nov'!E233:E4888,"lumpsum",'Jan-Nov'!J233:J4888,'co. wise details'!O236)</f>
        <v>560000</v>
      </c>
      <c r="T236" s="25">
        <f>SUMIFS('Jan-Nov'!D233:D4888,'Jan-Nov'!E233:E4888,"sip",'Jan-Nov'!J233:J4888,'co. wise details'!O236)</f>
        <v>233500</v>
      </c>
      <c r="U236" s="25">
        <f>SUMIFS('Jan-Nov'!D233:D4888,'Jan-Nov'!E233:E4888,"lumpsum",'Jan-Nov'!J233:J4888,'co. wise details'!O236,'Jan-Nov'!B234:B4889,"&gt;01-01-2023",'Jan-Nov'!B234:B4889,"&lt;01-04-2023")</f>
        <v>0</v>
      </c>
      <c r="V236" s="25">
        <f>SUMIFS('Jan-Nov'!D233:D4888,'Jan-Nov'!E233:E4888,"SIP",'Jan-Nov'!J233:J4888,'co. wise details'!O236,'Jan-Nov'!B234:B4889,"&gt;01-01-2023",'Jan-Nov'!B234:B4889,"&lt;01-04-2023")</f>
        <v>0</v>
      </c>
      <c r="W236" s="25">
        <f>SUMIFS('Jan-Nov'!D233:D4888,'Jan-Nov'!E233:E4888,"lumpsum",'Jan-Nov'!J233:J4888,'co. wise details'!O236,'Jan-Nov'!B233:B4888,"&gt;31-03-2023",'Jan-Nov'!B233:B4888,"&lt;01-07-2023")</f>
        <v>150000</v>
      </c>
      <c r="X236" s="25">
        <f>SUMIFS('Jan-Nov'!D232:D4888,'Jan-Nov'!E232:E4888,"SIP",'Jan-Nov'!J232:J4888,'co. wise details'!O236,'Jan-Nov'!B232:B4888,"&gt;31-03-2023",'Jan-Nov'!D232:D4888,"&lt;01-07-2023")</f>
        <v>233500</v>
      </c>
      <c r="Y236" s="25">
        <f>SUMIFS('Jan-Nov'!D233:D4888,'Jan-Nov'!E233:E4888,"lumpsum",'Jan-Nov'!J233:J4888,'co. wise details'!O236,'Jan-Nov'!B234:B4889,"&gt;30-06-2023",'Jan-Nov'!B234:B4889,"&lt;30-10-2023")</f>
        <v>329000</v>
      </c>
      <c r="Z236" s="25">
        <f>SUMIFS('Jan-Nov'!D234:D4889, 'Jan-Nov'!E234:E4889, "SIP", 'Jan-Nov'!J234:J4889, 'co. wise details'!O236, 'Jan-Nov'!B234:B4889, "&gt;30-06-2023", 'Jan-Nov'!B234:B4889, "&lt;01-10-2023")</f>
        <v>181500</v>
      </c>
      <c r="AA236" s="25">
        <f>SUMIFS('Jan-Nov'!D233:D4888,'Jan-Nov'!E233:E4888,"lumpsum",'Jan-Nov'!J233:J4888,'co. wise details'!O236,'Jan-Nov'!B233:B4888,"&gt;30-09-2023",'Jan-Nov'!B233:B4888,"&lt;31-12-2023")</f>
        <v>81000</v>
      </c>
      <c r="AB236" s="25">
        <f>SUMIFS('Jan-Nov'!D234:D4889, 'Jan-Nov'!E234:E4889, "SIP", 'Jan-Nov'!J234:J4889, 'co. wise details'!O236, 'Jan-Nov'!B234:B4889, "&gt;30-09-2023", 'Jan-Nov'!B234:B4889, "&lt;31-12-2023")</f>
        <v>26000</v>
      </c>
    </row>
    <row r="237" spans="2:28" x14ac:dyDescent="0.3">
      <c r="B237" t="s">
        <v>614</v>
      </c>
      <c r="H237" t="str">
        <v>Mirae Asset Largecap Fund</v>
      </c>
      <c r="O237" s="25" t="str">
        <v>Mirae asset largecap fund</v>
      </c>
      <c r="P237" s="25">
        <f t="shared" si="3"/>
        <v>1</v>
      </c>
      <c r="Q237" s="25">
        <f>COUNTIFS('Jan-Nov'!E:E,"SIP",'Jan-Nov'!J:J,'co. wise details'!O237)</f>
        <v>1</v>
      </c>
      <c r="R237" s="25">
        <f>COUNTIFS('Jan-Nov'!E:E,"lumpsum",'Jan-Nov'!J:J,'co. wise details'!O237)</f>
        <v>0</v>
      </c>
      <c r="S237" s="25">
        <f>SUMIFS('Jan-Nov'!D234:D4889,'Jan-Nov'!E234:E4889,"lumpsum",'Jan-Nov'!J234:J4889,'co. wise details'!O237)</f>
        <v>0</v>
      </c>
      <c r="T237" s="25">
        <f>SUMIFS('Jan-Nov'!D234:D4889,'Jan-Nov'!E234:E4889,"sip",'Jan-Nov'!J234:J4889,'co. wise details'!O237)</f>
        <v>5000</v>
      </c>
      <c r="U237" s="25">
        <f>SUMIFS('Jan-Nov'!D234:D4889,'Jan-Nov'!E234:E4889,"lumpsum",'Jan-Nov'!J234:J4889,'co. wise details'!O237,'Jan-Nov'!B235:B4890,"&gt;01-01-2023",'Jan-Nov'!B235:B4890,"&lt;01-04-2023")</f>
        <v>0</v>
      </c>
      <c r="V237" s="25">
        <f>SUMIFS('Jan-Nov'!D234:D4889,'Jan-Nov'!E234:E4889,"SIP",'Jan-Nov'!J234:J4889,'co. wise details'!O237,'Jan-Nov'!B235:B4890,"&gt;01-01-2023",'Jan-Nov'!B235:B4890,"&lt;01-04-2023")</f>
        <v>0</v>
      </c>
      <c r="W237" s="25">
        <f>SUMIFS('Jan-Nov'!D234:D4889,'Jan-Nov'!E234:E4889,"lumpsum",'Jan-Nov'!J234:J4889,'co. wise details'!O237,'Jan-Nov'!B234:B4889,"&gt;31-03-2023",'Jan-Nov'!B234:B4889,"&lt;01-07-2023")</f>
        <v>0</v>
      </c>
      <c r="X237" s="25">
        <f>SUMIFS('Jan-Nov'!D233:D4889,'Jan-Nov'!E233:E4889,"SIP",'Jan-Nov'!J233:J4889,'co. wise details'!O237,'Jan-Nov'!B233:B4889,"&gt;31-03-2023",'Jan-Nov'!D233:D4889,"&lt;01-07-2023")</f>
        <v>5000</v>
      </c>
      <c r="Y237" s="25">
        <f>SUMIFS('Jan-Nov'!D234:D4889,'Jan-Nov'!E234:E4889,"lumpsum",'Jan-Nov'!J234:J4889,'co. wise details'!O237,'Jan-Nov'!B235:B4890,"&gt;30-06-2023",'Jan-Nov'!B235:B4890,"&lt;30-10-2023")</f>
        <v>0</v>
      </c>
      <c r="Z237" s="25">
        <f>SUMIFS('Jan-Nov'!D235:D4890, 'Jan-Nov'!E235:E4890, "SIP", 'Jan-Nov'!J235:J4890, 'co. wise details'!O237, 'Jan-Nov'!B235:B4890, "&gt;30-06-2023", 'Jan-Nov'!B235:B4890, "&lt;01-10-2023")</f>
        <v>0</v>
      </c>
      <c r="AA237" s="25">
        <f>SUMIFS('Jan-Nov'!D234:D4889,'Jan-Nov'!E234:E4889,"lumpsum",'Jan-Nov'!J234:J4889,'co. wise details'!O237,'Jan-Nov'!B234:B4889,"&gt;30-09-2023",'Jan-Nov'!B234:B4889,"&lt;31-12-2023")</f>
        <v>0</v>
      </c>
      <c r="AB237" s="25">
        <f>SUMIFS('Jan-Nov'!D235:D4890, 'Jan-Nov'!E235:E4890, "SIP", 'Jan-Nov'!J235:J4890, 'co. wise details'!O237, 'Jan-Nov'!B235:B4890, "&gt;30-09-2023", 'Jan-Nov'!B235:B4890, "&lt;31-12-2023")</f>
        <v>0</v>
      </c>
    </row>
    <row r="238" spans="2:28" x14ac:dyDescent="0.3">
      <c r="B238" t="s">
        <v>22</v>
      </c>
      <c r="H238" t="str">
        <v>HDFC Defence Fund</v>
      </c>
      <c r="O238" s="25" t="str">
        <v>Hdfc defence fund</v>
      </c>
      <c r="P238" s="25">
        <f t="shared" si="3"/>
        <v>2</v>
      </c>
      <c r="Q238" s="25">
        <f>COUNTIFS('Jan-Nov'!E:E,"SIP",'Jan-Nov'!J:J,'co. wise details'!O238)</f>
        <v>1</v>
      </c>
      <c r="R238" s="25">
        <f>COUNTIFS('Jan-Nov'!E:E,"lumpsum",'Jan-Nov'!J:J,'co. wise details'!O238)</f>
        <v>1</v>
      </c>
      <c r="S238" s="25">
        <f>SUMIFS('Jan-Nov'!D235:D4890,'Jan-Nov'!E235:E4890,"lumpsum",'Jan-Nov'!J235:J4890,'co. wise details'!O238)</f>
        <v>10000</v>
      </c>
      <c r="T238" s="25">
        <f>SUMIFS('Jan-Nov'!D235:D4890,'Jan-Nov'!E235:E4890,"sip",'Jan-Nov'!J235:J4890,'co. wise details'!O238)</f>
        <v>2000</v>
      </c>
      <c r="U238" s="25">
        <f>SUMIFS('Jan-Nov'!D235:D4890,'Jan-Nov'!E235:E4890,"lumpsum",'Jan-Nov'!J235:J4890,'co. wise details'!O238,'Jan-Nov'!B236:B4891,"&gt;01-01-2023",'Jan-Nov'!B236:B4891,"&lt;01-04-2023")</f>
        <v>0</v>
      </c>
      <c r="V238" s="25">
        <f>SUMIFS('Jan-Nov'!D235:D4890,'Jan-Nov'!E235:E4890,"SIP",'Jan-Nov'!J235:J4890,'co. wise details'!O238,'Jan-Nov'!B236:B4891,"&gt;01-01-2023",'Jan-Nov'!B236:B4891,"&lt;01-04-2023")</f>
        <v>0</v>
      </c>
      <c r="W238" s="25">
        <f>SUMIFS('Jan-Nov'!D235:D4890,'Jan-Nov'!E235:E4890,"lumpsum",'Jan-Nov'!J235:J4890,'co. wise details'!O238,'Jan-Nov'!B235:B4890,"&gt;31-03-2023",'Jan-Nov'!B235:B4890,"&lt;01-07-2023")</f>
        <v>10000</v>
      </c>
      <c r="X238" s="25">
        <f>SUMIFS('Jan-Nov'!D234:D4890,'Jan-Nov'!E234:E4890,"SIP",'Jan-Nov'!J234:J4890,'co. wise details'!O238,'Jan-Nov'!B234:B4890,"&gt;31-03-2023",'Jan-Nov'!D234:D4890,"&lt;01-07-2023")</f>
        <v>2000</v>
      </c>
      <c r="Y238" s="25">
        <f>SUMIFS('Jan-Nov'!D235:D4890,'Jan-Nov'!E235:E4890,"lumpsum",'Jan-Nov'!J235:J4890,'co. wise details'!O238,'Jan-Nov'!B236:B4891,"&gt;30-06-2023",'Jan-Nov'!B236:B4891,"&lt;30-10-2023")</f>
        <v>0</v>
      </c>
      <c r="Z238" s="25">
        <f>SUMIFS('Jan-Nov'!D236:D4891, 'Jan-Nov'!E236:E4891, "SIP", 'Jan-Nov'!J236:J4891, 'co. wise details'!O238, 'Jan-Nov'!B236:B4891, "&gt;30-06-2023", 'Jan-Nov'!B236:B4891, "&lt;01-10-2023")</f>
        <v>0</v>
      </c>
      <c r="AA238" s="25">
        <f>SUMIFS('Jan-Nov'!D235:D4890,'Jan-Nov'!E235:E4890,"lumpsum",'Jan-Nov'!J235:J4890,'co. wise details'!O238,'Jan-Nov'!B235:B4890,"&gt;30-09-2023",'Jan-Nov'!B235:B4890,"&lt;31-12-2023")</f>
        <v>0</v>
      </c>
      <c r="AB238" s="25">
        <f>SUMIFS('Jan-Nov'!D236:D4891, 'Jan-Nov'!E236:E4891, "SIP", 'Jan-Nov'!J236:J4891, 'co. wise details'!O238, 'Jan-Nov'!B236:B4891, "&gt;30-09-2023", 'Jan-Nov'!B236:B4891, "&lt;31-12-2023")</f>
        <v>0</v>
      </c>
    </row>
    <row r="239" spans="2:28" x14ac:dyDescent="0.3">
      <c r="B239" t="s">
        <v>65</v>
      </c>
      <c r="H239" t="str">
        <v>INVESCO INDIA TAX PLAN</v>
      </c>
      <c r="O239" s="25" t="str">
        <v>Invesco india tax plan</v>
      </c>
      <c r="P239" s="25">
        <f t="shared" si="3"/>
        <v>1</v>
      </c>
      <c r="Q239" s="25">
        <f>COUNTIFS('Jan-Nov'!E:E,"SIP",'Jan-Nov'!J:J,'co. wise details'!O239)</f>
        <v>1</v>
      </c>
      <c r="R239" s="25">
        <f>COUNTIFS('Jan-Nov'!E:E,"lumpsum",'Jan-Nov'!J:J,'co. wise details'!O239)</f>
        <v>0</v>
      </c>
      <c r="S239" s="25">
        <f>SUMIFS('Jan-Nov'!D236:D4891,'Jan-Nov'!E236:E4891,"lumpsum",'Jan-Nov'!J236:J4891,'co. wise details'!O239)</f>
        <v>0</v>
      </c>
      <c r="T239" s="25">
        <f>SUMIFS('Jan-Nov'!D236:D4891,'Jan-Nov'!E236:E4891,"sip",'Jan-Nov'!J236:J4891,'co. wise details'!O239)</f>
        <v>2000</v>
      </c>
      <c r="U239" s="25">
        <f>SUMIFS('Jan-Nov'!D236:D4891,'Jan-Nov'!E236:E4891,"lumpsum",'Jan-Nov'!J236:J4891,'co. wise details'!O239,'Jan-Nov'!B237:B4892,"&gt;01-01-2023",'Jan-Nov'!B237:B4892,"&lt;01-04-2023")</f>
        <v>0</v>
      </c>
      <c r="V239" s="25">
        <f>SUMIFS('Jan-Nov'!D236:D4891,'Jan-Nov'!E236:E4891,"SIP",'Jan-Nov'!J236:J4891,'co. wise details'!O239,'Jan-Nov'!B237:B4892,"&gt;01-01-2023",'Jan-Nov'!B237:B4892,"&lt;01-04-2023")</f>
        <v>0</v>
      </c>
      <c r="W239" s="25">
        <f>SUMIFS('Jan-Nov'!D236:D4891,'Jan-Nov'!E236:E4891,"lumpsum",'Jan-Nov'!J236:J4891,'co. wise details'!O239,'Jan-Nov'!B236:B4891,"&gt;31-03-2023",'Jan-Nov'!B236:B4891,"&lt;01-07-2023")</f>
        <v>0</v>
      </c>
      <c r="X239" s="25">
        <f>SUMIFS('Jan-Nov'!D235:D4891,'Jan-Nov'!E235:E4891,"SIP",'Jan-Nov'!J235:J4891,'co. wise details'!O239,'Jan-Nov'!B235:B4891,"&gt;31-03-2023",'Jan-Nov'!D235:D4891,"&lt;01-07-2023")</f>
        <v>2000</v>
      </c>
      <c r="Y239" s="25">
        <f>SUMIFS('Jan-Nov'!D236:D4891,'Jan-Nov'!E236:E4891,"lumpsum",'Jan-Nov'!J236:J4891,'co. wise details'!O239,'Jan-Nov'!B237:B4892,"&gt;30-06-2023",'Jan-Nov'!B237:B4892,"&lt;30-10-2023")</f>
        <v>0</v>
      </c>
      <c r="Z239" s="25">
        <f>SUMIFS('Jan-Nov'!D237:D4892, 'Jan-Nov'!E237:E4892, "SIP", 'Jan-Nov'!J237:J4892, 'co. wise details'!O239, 'Jan-Nov'!B237:B4892, "&gt;30-06-2023", 'Jan-Nov'!B237:B4892, "&lt;01-10-2023")</f>
        <v>0</v>
      </c>
      <c r="AA239" s="25">
        <f>SUMIFS('Jan-Nov'!D236:D4891,'Jan-Nov'!E236:E4891,"lumpsum",'Jan-Nov'!J236:J4891,'co. wise details'!O239,'Jan-Nov'!B236:B4891,"&gt;30-09-2023",'Jan-Nov'!B236:B4891,"&lt;31-12-2023")</f>
        <v>0</v>
      </c>
      <c r="AB239" s="25">
        <f>SUMIFS('Jan-Nov'!D237:D4892, 'Jan-Nov'!E237:E4892, "SIP", 'Jan-Nov'!J237:J4892, 'co. wise details'!O239, 'Jan-Nov'!B237:B4892, "&gt;30-09-2023", 'Jan-Nov'!B237:B4892, "&lt;31-12-2023")</f>
        <v>0</v>
      </c>
    </row>
    <row r="240" spans="2:28" x14ac:dyDescent="0.3">
      <c r="B240" t="s">
        <v>1833</v>
      </c>
      <c r="H240" t="str">
        <v>ICICI Blue chip fund</v>
      </c>
      <c r="O240" s="25" t="str">
        <v>Icici blue chip fund</v>
      </c>
      <c r="P240" s="25">
        <f t="shared" si="3"/>
        <v>1</v>
      </c>
      <c r="Q240" s="25">
        <f>COUNTIFS('Jan-Nov'!E:E,"SIP",'Jan-Nov'!J:J,'co. wise details'!O240)</f>
        <v>1</v>
      </c>
      <c r="R240" s="25">
        <f>COUNTIFS('Jan-Nov'!E:E,"lumpsum",'Jan-Nov'!J:J,'co. wise details'!O240)</f>
        <v>0</v>
      </c>
      <c r="S240" s="25">
        <f>SUMIFS('Jan-Nov'!D237:D4892,'Jan-Nov'!E237:E4892,"lumpsum",'Jan-Nov'!J237:J4892,'co. wise details'!O240)</f>
        <v>0</v>
      </c>
      <c r="T240" s="25">
        <f>SUMIFS('Jan-Nov'!D237:D4892,'Jan-Nov'!E237:E4892,"sip",'Jan-Nov'!J237:J4892,'co. wise details'!O240)</f>
        <v>2000</v>
      </c>
      <c r="U240" s="25">
        <f>SUMIFS('Jan-Nov'!D237:D4892,'Jan-Nov'!E237:E4892,"lumpsum",'Jan-Nov'!J237:J4892,'co. wise details'!O240,'Jan-Nov'!B238:B4893,"&gt;01-01-2023",'Jan-Nov'!B238:B4893,"&lt;01-04-2023")</f>
        <v>0</v>
      </c>
      <c r="V240" s="25">
        <f>SUMIFS('Jan-Nov'!D237:D4892,'Jan-Nov'!E237:E4892,"SIP",'Jan-Nov'!J237:J4892,'co. wise details'!O240,'Jan-Nov'!B238:B4893,"&gt;01-01-2023",'Jan-Nov'!B238:B4893,"&lt;01-04-2023")</f>
        <v>0</v>
      </c>
      <c r="W240" s="25">
        <f>SUMIFS('Jan-Nov'!D237:D4892,'Jan-Nov'!E237:E4892,"lumpsum",'Jan-Nov'!J237:J4892,'co. wise details'!O240,'Jan-Nov'!B237:B4892,"&gt;31-03-2023",'Jan-Nov'!B237:B4892,"&lt;01-07-2023")</f>
        <v>0</v>
      </c>
      <c r="X240" s="25">
        <f>SUMIFS('Jan-Nov'!D236:D4892,'Jan-Nov'!E236:E4892,"SIP",'Jan-Nov'!J236:J4892,'co. wise details'!O240,'Jan-Nov'!B236:B4892,"&gt;31-03-2023",'Jan-Nov'!D236:D4892,"&lt;01-07-2023")</f>
        <v>2000</v>
      </c>
      <c r="Y240" s="25">
        <f>SUMIFS('Jan-Nov'!D237:D4892,'Jan-Nov'!E237:E4892,"lumpsum",'Jan-Nov'!J237:J4892,'co. wise details'!O240,'Jan-Nov'!B238:B4893,"&gt;30-06-2023",'Jan-Nov'!B238:B4893,"&lt;30-10-2023")</f>
        <v>0</v>
      </c>
      <c r="Z240" s="25">
        <f>SUMIFS('Jan-Nov'!D238:D4893, 'Jan-Nov'!E238:E4893, "SIP", 'Jan-Nov'!J238:J4893, 'co. wise details'!O240, 'Jan-Nov'!B238:B4893, "&gt;30-06-2023", 'Jan-Nov'!B238:B4893, "&lt;01-10-2023")</f>
        <v>0</v>
      </c>
      <c r="AA240" s="25">
        <f>SUMIFS('Jan-Nov'!D237:D4892,'Jan-Nov'!E237:E4892,"lumpsum",'Jan-Nov'!J237:J4892,'co. wise details'!O240,'Jan-Nov'!B237:B4892,"&gt;30-09-2023",'Jan-Nov'!B237:B4892,"&lt;31-12-2023")</f>
        <v>0</v>
      </c>
      <c r="AB240" s="25">
        <f>SUMIFS('Jan-Nov'!D238:D4893, 'Jan-Nov'!E238:E4893, "SIP", 'Jan-Nov'!J238:J4893, 'co. wise details'!O240, 'Jan-Nov'!B238:B4893, "&gt;30-09-2023", 'Jan-Nov'!B238:B4893, "&lt;31-12-2023")</f>
        <v>0</v>
      </c>
    </row>
    <row r="241" spans="2:28" x14ac:dyDescent="0.3">
      <c r="B241" t="s">
        <v>1554</v>
      </c>
      <c r="H241" t="str">
        <v>Nippon India Multi-cap Fund.</v>
      </c>
      <c r="O241" s="25" t="str">
        <v>Nippon india multi-cap fund.</v>
      </c>
      <c r="P241" s="25">
        <f t="shared" si="3"/>
        <v>1</v>
      </c>
      <c r="Q241" s="25">
        <f>COUNTIFS('Jan-Nov'!E:E,"SIP",'Jan-Nov'!J:J,'co. wise details'!O241)</f>
        <v>0</v>
      </c>
      <c r="R241" s="25">
        <f>COUNTIFS('Jan-Nov'!E:E,"lumpsum",'Jan-Nov'!J:J,'co. wise details'!O241)</f>
        <v>1</v>
      </c>
      <c r="S241" s="25">
        <f>SUMIFS('Jan-Nov'!D238:D4893,'Jan-Nov'!E238:E4893,"lumpsum",'Jan-Nov'!J238:J4893,'co. wise details'!O241)</f>
        <v>1000</v>
      </c>
      <c r="T241" s="25">
        <f>SUMIFS('Jan-Nov'!D238:D4893,'Jan-Nov'!E238:E4893,"sip",'Jan-Nov'!J238:J4893,'co. wise details'!O241)</f>
        <v>0</v>
      </c>
      <c r="U241" s="25">
        <f>SUMIFS('Jan-Nov'!D238:D4893,'Jan-Nov'!E238:E4893,"lumpsum",'Jan-Nov'!J238:J4893,'co. wise details'!O241,'Jan-Nov'!B239:B4894,"&gt;01-01-2023",'Jan-Nov'!B239:B4894,"&lt;01-04-2023")</f>
        <v>0</v>
      </c>
      <c r="V241" s="25">
        <f>SUMIFS('Jan-Nov'!D238:D4893,'Jan-Nov'!E238:E4893,"SIP",'Jan-Nov'!J238:J4893,'co. wise details'!O241,'Jan-Nov'!B239:B4894,"&gt;01-01-2023",'Jan-Nov'!B239:B4894,"&lt;01-04-2023")</f>
        <v>0</v>
      </c>
      <c r="W241" s="25">
        <f>SUMIFS('Jan-Nov'!D238:D4893,'Jan-Nov'!E238:E4893,"lumpsum",'Jan-Nov'!J238:J4893,'co. wise details'!O241,'Jan-Nov'!B238:B4893,"&gt;31-03-2023",'Jan-Nov'!B238:B4893,"&lt;01-07-2023")</f>
        <v>1000</v>
      </c>
      <c r="X241" s="25">
        <f>SUMIFS('Jan-Nov'!D237:D4893,'Jan-Nov'!E237:E4893,"SIP",'Jan-Nov'!J237:J4893,'co. wise details'!O241,'Jan-Nov'!B237:B4893,"&gt;31-03-2023",'Jan-Nov'!D237:D4893,"&lt;01-07-2023")</f>
        <v>0</v>
      </c>
      <c r="Y241" s="25">
        <f>SUMIFS('Jan-Nov'!D238:D4893,'Jan-Nov'!E238:E4893,"lumpsum",'Jan-Nov'!J238:J4893,'co. wise details'!O241,'Jan-Nov'!B239:B4894,"&gt;30-06-2023",'Jan-Nov'!B239:B4894,"&lt;30-10-2023")</f>
        <v>0</v>
      </c>
      <c r="Z241" s="25">
        <f>SUMIFS('Jan-Nov'!D239:D4894, 'Jan-Nov'!E239:E4894, "SIP", 'Jan-Nov'!J239:J4894, 'co. wise details'!O241, 'Jan-Nov'!B239:B4894, "&gt;30-06-2023", 'Jan-Nov'!B239:B4894, "&lt;01-10-2023")</f>
        <v>0</v>
      </c>
      <c r="AA241" s="25">
        <f>SUMIFS('Jan-Nov'!D238:D4893,'Jan-Nov'!E238:E4893,"lumpsum",'Jan-Nov'!J238:J4893,'co. wise details'!O241,'Jan-Nov'!B238:B4893,"&gt;30-09-2023",'Jan-Nov'!B238:B4893,"&lt;31-12-2023")</f>
        <v>0</v>
      </c>
      <c r="AB241" s="25">
        <f>SUMIFS('Jan-Nov'!D239:D4894, 'Jan-Nov'!E239:E4894, "SIP", 'Jan-Nov'!J239:J4894, 'co. wise details'!O241, 'Jan-Nov'!B239:B4894, "&gt;30-09-2023", 'Jan-Nov'!B239:B4894, "&lt;31-12-2023")</f>
        <v>0</v>
      </c>
    </row>
    <row r="242" spans="2:28" x14ac:dyDescent="0.3">
      <c r="B242" t="s">
        <v>49</v>
      </c>
      <c r="H242" t="str">
        <v>Bank of India FLEXI CAP FUND REGULAR PLAN - GROW</v>
      </c>
      <c r="O242" s="25" t="str">
        <v>Bank of india flexi cap fund regular plan - grow</v>
      </c>
      <c r="P242" s="25">
        <f t="shared" si="3"/>
        <v>1</v>
      </c>
      <c r="Q242" s="25">
        <f>COUNTIFS('Jan-Nov'!E:E,"SIP",'Jan-Nov'!J:J,'co. wise details'!O242)</f>
        <v>0</v>
      </c>
      <c r="R242" s="25">
        <f>COUNTIFS('Jan-Nov'!E:E,"lumpsum",'Jan-Nov'!J:J,'co. wise details'!O242)</f>
        <v>1</v>
      </c>
      <c r="S242" s="25">
        <f>SUMIFS('Jan-Nov'!D239:D4894,'Jan-Nov'!E239:E4894,"lumpsum",'Jan-Nov'!J239:J4894,'co. wise details'!O242)</f>
        <v>3000</v>
      </c>
      <c r="T242" s="25">
        <f>SUMIFS('Jan-Nov'!D239:D4894,'Jan-Nov'!E239:E4894,"sip",'Jan-Nov'!J239:J4894,'co. wise details'!O242)</f>
        <v>0</v>
      </c>
      <c r="U242" s="25">
        <f>SUMIFS('Jan-Nov'!D239:D4894,'Jan-Nov'!E239:E4894,"lumpsum",'Jan-Nov'!J239:J4894,'co. wise details'!O242,'Jan-Nov'!B240:B4895,"&gt;01-01-2023",'Jan-Nov'!B240:B4895,"&lt;01-04-2023")</f>
        <v>0</v>
      </c>
      <c r="V242" s="25">
        <f>SUMIFS('Jan-Nov'!D239:D4894,'Jan-Nov'!E239:E4894,"SIP",'Jan-Nov'!J239:J4894,'co. wise details'!O242,'Jan-Nov'!B240:B4895,"&gt;01-01-2023",'Jan-Nov'!B240:B4895,"&lt;01-04-2023")</f>
        <v>0</v>
      </c>
      <c r="W242" s="25">
        <f>SUMIFS('Jan-Nov'!D239:D4894,'Jan-Nov'!E239:E4894,"lumpsum",'Jan-Nov'!J239:J4894,'co. wise details'!O242,'Jan-Nov'!B239:B4894,"&gt;31-03-2023",'Jan-Nov'!B239:B4894,"&lt;01-07-2023")</f>
        <v>3000</v>
      </c>
      <c r="X242" s="25">
        <f>SUMIFS('Jan-Nov'!D238:D4894,'Jan-Nov'!E238:E4894,"SIP",'Jan-Nov'!J238:J4894,'co. wise details'!O242,'Jan-Nov'!B238:B4894,"&gt;31-03-2023",'Jan-Nov'!D238:D4894,"&lt;01-07-2023")</f>
        <v>0</v>
      </c>
      <c r="Y242" s="25">
        <f>SUMIFS('Jan-Nov'!D239:D4894,'Jan-Nov'!E239:E4894,"lumpsum",'Jan-Nov'!J239:J4894,'co. wise details'!O242,'Jan-Nov'!B240:B4895,"&gt;30-06-2023",'Jan-Nov'!B240:B4895,"&lt;30-10-2023")</f>
        <v>0</v>
      </c>
      <c r="Z242" s="25">
        <f>SUMIFS('Jan-Nov'!D240:D4895, 'Jan-Nov'!E240:E4895, "SIP", 'Jan-Nov'!J240:J4895, 'co. wise details'!O242, 'Jan-Nov'!B240:B4895, "&gt;30-06-2023", 'Jan-Nov'!B240:B4895, "&lt;01-10-2023")</f>
        <v>0</v>
      </c>
      <c r="AA242" s="25">
        <f>SUMIFS('Jan-Nov'!D239:D4894,'Jan-Nov'!E239:E4894,"lumpsum",'Jan-Nov'!J239:J4894,'co. wise details'!O242,'Jan-Nov'!B239:B4894,"&gt;30-09-2023",'Jan-Nov'!B239:B4894,"&lt;31-12-2023")</f>
        <v>0</v>
      </c>
      <c r="AB242" s="25">
        <f>SUMIFS('Jan-Nov'!D240:D4895, 'Jan-Nov'!E240:E4895, "SIP", 'Jan-Nov'!J240:J4895, 'co. wise details'!O242, 'Jan-Nov'!B240:B4895, "&gt;30-09-2023", 'Jan-Nov'!B240:B4895, "&lt;31-12-2023")</f>
        <v>0</v>
      </c>
    </row>
    <row r="243" spans="2:28" x14ac:dyDescent="0.3">
      <c r="B243" t="s">
        <v>1835</v>
      </c>
      <c r="H243" t="str">
        <v>SBI Large &amp; Midcap Fund</v>
      </c>
      <c r="O243" s="25" t="str">
        <v>Sbi large &amp; midcap fund</v>
      </c>
      <c r="P243" s="25">
        <f t="shared" si="3"/>
        <v>1</v>
      </c>
      <c r="Q243" s="25">
        <f>COUNTIFS('Jan-Nov'!E:E,"SIP",'Jan-Nov'!J:J,'co. wise details'!O243)</f>
        <v>1</v>
      </c>
      <c r="R243" s="25">
        <f>COUNTIFS('Jan-Nov'!E:E,"lumpsum",'Jan-Nov'!J:J,'co. wise details'!O243)</f>
        <v>0</v>
      </c>
      <c r="S243" s="25">
        <f>SUMIFS('Jan-Nov'!D240:D4895,'Jan-Nov'!E240:E4895,"lumpsum",'Jan-Nov'!J240:J4895,'co. wise details'!O243)</f>
        <v>0</v>
      </c>
      <c r="T243" s="25">
        <f>SUMIFS('Jan-Nov'!D240:D4895,'Jan-Nov'!E240:E4895,"sip",'Jan-Nov'!J240:J4895,'co. wise details'!O243)</f>
        <v>10000</v>
      </c>
      <c r="U243" s="25">
        <f>SUMIFS('Jan-Nov'!D240:D4895,'Jan-Nov'!E240:E4895,"lumpsum",'Jan-Nov'!J240:J4895,'co. wise details'!O243,'Jan-Nov'!B241:B4896,"&gt;01-01-2023",'Jan-Nov'!B241:B4896,"&lt;01-04-2023")</f>
        <v>0</v>
      </c>
      <c r="V243" s="25">
        <f>SUMIFS('Jan-Nov'!D240:D4895,'Jan-Nov'!E240:E4895,"SIP",'Jan-Nov'!J240:J4895,'co. wise details'!O243,'Jan-Nov'!B241:B4896,"&gt;01-01-2023",'Jan-Nov'!B241:B4896,"&lt;01-04-2023")</f>
        <v>0</v>
      </c>
      <c r="W243" s="25">
        <f>SUMIFS('Jan-Nov'!D240:D4895,'Jan-Nov'!E240:E4895,"lumpsum",'Jan-Nov'!J240:J4895,'co. wise details'!O243,'Jan-Nov'!B240:B4895,"&gt;31-03-2023",'Jan-Nov'!B240:B4895,"&lt;01-07-2023")</f>
        <v>0</v>
      </c>
      <c r="X243" s="25">
        <f>SUMIFS('Jan-Nov'!D239:D4895,'Jan-Nov'!E239:E4895,"SIP",'Jan-Nov'!J239:J4895,'co. wise details'!O243,'Jan-Nov'!B239:B4895,"&gt;31-03-2023",'Jan-Nov'!D239:D4895,"&lt;01-07-2023")</f>
        <v>10000</v>
      </c>
      <c r="Y243" s="25">
        <f>SUMIFS('Jan-Nov'!D240:D4895,'Jan-Nov'!E240:E4895,"lumpsum",'Jan-Nov'!J240:J4895,'co. wise details'!O243,'Jan-Nov'!B241:B4896,"&gt;30-06-2023",'Jan-Nov'!B241:B4896,"&lt;30-10-2023")</f>
        <v>0</v>
      </c>
      <c r="Z243" s="25">
        <f>SUMIFS('Jan-Nov'!D241:D4896, 'Jan-Nov'!E241:E4896, "SIP", 'Jan-Nov'!J241:J4896, 'co. wise details'!O243, 'Jan-Nov'!B241:B4896, "&gt;30-06-2023", 'Jan-Nov'!B241:B4896, "&lt;01-10-2023")</f>
        <v>0</v>
      </c>
      <c r="AA243" s="25">
        <f>SUMIFS('Jan-Nov'!D240:D4895,'Jan-Nov'!E240:E4895,"lumpsum",'Jan-Nov'!J240:J4895,'co. wise details'!O243,'Jan-Nov'!B240:B4895,"&gt;30-09-2023",'Jan-Nov'!B240:B4895,"&lt;31-12-2023")</f>
        <v>0</v>
      </c>
      <c r="AB243" s="25">
        <f>SUMIFS('Jan-Nov'!D241:D4896, 'Jan-Nov'!E241:E4896, "SIP", 'Jan-Nov'!J241:J4896, 'co. wise details'!O243, 'Jan-Nov'!B241:B4896, "&gt;30-09-2023", 'Jan-Nov'!B241:B4896, "&lt;31-12-2023")</f>
        <v>0</v>
      </c>
    </row>
    <row r="244" spans="2:28" x14ac:dyDescent="0.3">
      <c r="B244" t="s">
        <v>22</v>
      </c>
      <c r="H244" t="str">
        <v>UNION LARGE &amp; MIDCAP FUND</v>
      </c>
      <c r="O244" s="25" t="str">
        <v>Union large &amp; midcap fund</v>
      </c>
      <c r="P244" s="25">
        <f t="shared" si="3"/>
        <v>1</v>
      </c>
      <c r="Q244" s="25">
        <f>COUNTIFS('Jan-Nov'!E:E,"SIP",'Jan-Nov'!J:J,'co. wise details'!O244)</f>
        <v>1</v>
      </c>
      <c r="R244" s="25">
        <f>COUNTIFS('Jan-Nov'!E:E,"lumpsum",'Jan-Nov'!J:J,'co. wise details'!O244)</f>
        <v>0</v>
      </c>
      <c r="S244" s="25">
        <f>SUMIFS('Jan-Nov'!D241:D4896,'Jan-Nov'!E241:E4896,"lumpsum",'Jan-Nov'!J241:J4896,'co. wise details'!O244)</f>
        <v>0</v>
      </c>
      <c r="T244" s="25">
        <f>SUMIFS('Jan-Nov'!D241:D4896,'Jan-Nov'!E241:E4896,"sip",'Jan-Nov'!J241:J4896,'co. wise details'!O244)</f>
        <v>3000</v>
      </c>
      <c r="U244" s="25">
        <f>SUMIFS('Jan-Nov'!D241:D4896,'Jan-Nov'!E241:E4896,"lumpsum",'Jan-Nov'!J241:J4896,'co. wise details'!O244,'Jan-Nov'!B242:B4897,"&gt;01-01-2023",'Jan-Nov'!B242:B4897,"&lt;01-04-2023")</f>
        <v>0</v>
      </c>
      <c r="V244" s="25">
        <f>SUMIFS('Jan-Nov'!D241:D4896,'Jan-Nov'!E241:E4896,"SIP",'Jan-Nov'!J241:J4896,'co. wise details'!O244,'Jan-Nov'!B242:B4897,"&gt;01-01-2023",'Jan-Nov'!B242:B4897,"&lt;01-04-2023")</f>
        <v>0</v>
      </c>
      <c r="W244" s="25">
        <f>SUMIFS('Jan-Nov'!D241:D4896,'Jan-Nov'!E241:E4896,"lumpsum",'Jan-Nov'!J241:J4896,'co. wise details'!O244,'Jan-Nov'!B241:B4896,"&gt;31-03-2023",'Jan-Nov'!B241:B4896,"&lt;01-07-2023")</f>
        <v>0</v>
      </c>
      <c r="X244" s="25">
        <f>SUMIFS('Jan-Nov'!D240:D4896,'Jan-Nov'!E240:E4896,"SIP",'Jan-Nov'!J240:J4896,'co. wise details'!O244,'Jan-Nov'!B240:B4896,"&gt;31-03-2023",'Jan-Nov'!D240:D4896,"&lt;01-07-2023")</f>
        <v>3000</v>
      </c>
      <c r="Y244" s="25">
        <f>SUMIFS('Jan-Nov'!D241:D4896,'Jan-Nov'!E241:E4896,"lumpsum",'Jan-Nov'!J241:J4896,'co. wise details'!O244,'Jan-Nov'!B242:B4897,"&gt;30-06-2023",'Jan-Nov'!B242:B4897,"&lt;30-10-2023")</f>
        <v>0</v>
      </c>
      <c r="Z244" s="25">
        <f>SUMIFS('Jan-Nov'!D242:D4897, 'Jan-Nov'!E242:E4897, "SIP", 'Jan-Nov'!J242:J4897, 'co. wise details'!O244, 'Jan-Nov'!B242:B4897, "&gt;30-06-2023", 'Jan-Nov'!B242:B4897, "&lt;01-10-2023")</f>
        <v>0</v>
      </c>
      <c r="AA244" s="25">
        <f>SUMIFS('Jan-Nov'!D241:D4896,'Jan-Nov'!E241:E4896,"lumpsum",'Jan-Nov'!J241:J4896,'co. wise details'!O244,'Jan-Nov'!B241:B4896,"&gt;30-09-2023",'Jan-Nov'!B241:B4896,"&lt;31-12-2023")</f>
        <v>0</v>
      </c>
      <c r="AB244" s="25">
        <f>SUMIFS('Jan-Nov'!D242:D4897, 'Jan-Nov'!E242:E4897, "SIP", 'Jan-Nov'!J242:J4897, 'co. wise details'!O244, 'Jan-Nov'!B242:B4897, "&gt;30-09-2023", 'Jan-Nov'!B242:B4897, "&lt;31-12-2023")</f>
        <v>0</v>
      </c>
    </row>
    <row r="245" spans="2:28" x14ac:dyDescent="0.3">
      <c r="B245" t="s">
        <v>85</v>
      </c>
      <c r="H245" t="str">
        <v>Mirae Asset Large-cap Fund</v>
      </c>
      <c r="O245" s="25" t="str">
        <v>Mirae asset large-cap fund</v>
      </c>
      <c r="P245" s="25">
        <f t="shared" si="3"/>
        <v>2</v>
      </c>
      <c r="Q245" s="25">
        <f>COUNTIFS('Jan-Nov'!E:E,"SIP",'Jan-Nov'!J:J,'co. wise details'!O245)</f>
        <v>2</v>
      </c>
      <c r="R245" s="25">
        <f>COUNTIFS('Jan-Nov'!E:E,"lumpsum",'Jan-Nov'!J:J,'co. wise details'!O245)</f>
        <v>0</v>
      </c>
      <c r="S245" s="25">
        <f>SUMIFS('Jan-Nov'!D242:D4897,'Jan-Nov'!E242:E4897,"lumpsum",'Jan-Nov'!J242:J4897,'co. wise details'!O245)</f>
        <v>0</v>
      </c>
      <c r="T245" s="25">
        <f>SUMIFS('Jan-Nov'!D242:D4897,'Jan-Nov'!E242:E4897,"sip",'Jan-Nov'!J242:J4897,'co. wise details'!O245)</f>
        <v>4000</v>
      </c>
      <c r="U245" s="25">
        <f>SUMIFS('Jan-Nov'!D242:D4897,'Jan-Nov'!E242:E4897,"lumpsum",'Jan-Nov'!J242:J4897,'co. wise details'!O245,'Jan-Nov'!B243:B4898,"&gt;01-01-2023",'Jan-Nov'!B243:B4898,"&lt;01-04-2023")</f>
        <v>0</v>
      </c>
      <c r="V245" s="25">
        <f>SUMIFS('Jan-Nov'!D242:D4897,'Jan-Nov'!E242:E4897,"SIP",'Jan-Nov'!J242:J4897,'co. wise details'!O245,'Jan-Nov'!B243:B4898,"&gt;01-01-2023",'Jan-Nov'!B243:B4898,"&lt;01-04-2023")</f>
        <v>0</v>
      </c>
      <c r="W245" s="25">
        <f>SUMIFS('Jan-Nov'!D242:D4897,'Jan-Nov'!E242:E4897,"lumpsum",'Jan-Nov'!J242:J4897,'co. wise details'!O245,'Jan-Nov'!B242:B4897,"&gt;31-03-2023",'Jan-Nov'!B242:B4897,"&lt;01-07-2023")</f>
        <v>0</v>
      </c>
      <c r="X245" s="25">
        <f>SUMIFS('Jan-Nov'!D241:D4897,'Jan-Nov'!E241:E4897,"SIP",'Jan-Nov'!J241:J4897,'co. wise details'!O245,'Jan-Nov'!B241:B4897,"&gt;31-03-2023",'Jan-Nov'!D241:D4897,"&lt;01-07-2023")</f>
        <v>4000</v>
      </c>
      <c r="Y245" s="25">
        <f>SUMIFS('Jan-Nov'!D242:D4897,'Jan-Nov'!E242:E4897,"lumpsum",'Jan-Nov'!J242:J4897,'co. wise details'!O245,'Jan-Nov'!B243:B4898,"&gt;30-06-2023",'Jan-Nov'!B243:B4898,"&lt;30-10-2023")</f>
        <v>0</v>
      </c>
      <c r="Z245" s="25">
        <f>SUMIFS('Jan-Nov'!D243:D4898, 'Jan-Nov'!E243:E4898, "SIP", 'Jan-Nov'!J243:J4898, 'co. wise details'!O245, 'Jan-Nov'!B243:B4898, "&gt;30-06-2023", 'Jan-Nov'!B243:B4898, "&lt;01-10-2023")</f>
        <v>0</v>
      </c>
      <c r="AA245" s="25">
        <f>SUMIFS('Jan-Nov'!D242:D4897,'Jan-Nov'!E242:E4897,"lumpsum",'Jan-Nov'!J242:J4897,'co. wise details'!O245,'Jan-Nov'!B242:B4897,"&gt;30-09-2023",'Jan-Nov'!B242:B4897,"&lt;31-12-2023")</f>
        <v>0</v>
      </c>
      <c r="AB245" s="25">
        <f>SUMIFS('Jan-Nov'!D243:D4898, 'Jan-Nov'!E243:E4898, "SIP", 'Jan-Nov'!J243:J4898, 'co. wise details'!O245, 'Jan-Nov'!B243:B4898, "&gt;30-09-2023", 'Jan-Nov'!B243:B4898, "&lt;31-12-2023")</f>
        <v>0</v>
      </c>
    </row>
    <row r="246" spans="2:28" x14ac:dyDescent="0.3">
      <c r="B246" t="s">
        <v>270</v>
      </c>
      <c r="H246" t="str">
        <v>HDFC Balanced Advantage Fund</v>
      </c>
      <c r="O246" s="25" t="str">
        <v>Hdfc balanced advantage fund</v>
      </c>
      <c r="P246" s="25">
        <f t="shared" si="3"/>
        <v>1</v>
      </c>
      <c r="Q246" s="25">
        <f>COUNTIFS('Jan-Nov'!E:E,"SIP",'Jan-Nov'!J:J,'co. wise details'!O246)</f>
        <v>1</v>
      </c>
      <c r="R246" s="25">
        <f>COUNTIFS('Jan-Nov'!E:E,"lumpsum",'Jan-Nov'!J:J,'co. wise details'!O246)</f>
        <v>0</v>
      </c>
      <c r="S246" s="25">
        <f>SUMIFS('Jan-Nov'!D243:D4898,'Jan-Nov'!E243:E4898,"lumpsum",'Jan-Nov'!J243:J4898,'co. wise details'!O246)</f>
        <v>0</v>
      </c>
      <c r="T246" s="25">
        <f>SUMIFS('Jan-Nov'!D243:D4898,'Jan-Nov'!E243:E4898,"sip",'Jan-Nov'!J243:J4898,'co. wise details'!O246)</f>
        <v>4000</v>
      </c>
      <c r="U246" s="25">
        <f>SUMIFS('Jan-Nov'!D243:D4898,'Jan-Nov'!E243:E4898,"lumpsum",'Jan-Nov'!J243:J4898,'co. wise details'!O246,'Jan-Nov'!B244:B4899,"&gt;01-01-2023",'Jan-Nov'!B244:B4899,"&lt;01-04-2023")</f>
        <v>0</v>
      </c>
      <c r="V246" s="25">
        <f>SUMIFS('Jan-Nov'!D243:D4898,'Jan-Nov'!E243:E4898,"SIP",'Jan-Nov'!J243:J4898,'co. wise details'!O246,'Jan-Nov'!B244:B4899,"&gt;01-01-2023",'Jan-Nov'!B244:B4899,"&lt;01-04-2023")</f>
        <v>0</v>
      </c>
      <c r="W246" s="25">
        <f>SUMIFS('Jan-Nov'!D243:D4898,'Jan-Nov'!E243:E4898,"lumpsum",'Jan-Nov'!J243:J4898,'co. wise details'!O246,'Jan-Nov'!B243:B4898,"&gt;31-03-2023",'Jan-Nov'!B243:B4898,"&lt;01-07-2023")</f>
        <v>0</v>
      </c>
      <c r="X246" s="25">
        <f>SUMIFS('Jan-Nov'!D242:D4898,'Jan-Nov'!E242:E4898,"SIP",'Jan-Nov'!J242:J4898,'co. wise details'!O246,'Jan-Nov'!B242:B4898,"&gt;31-03-2023",'Jan-Nov'!D242:D4898,"&lt;01-07-2023")</f>
        <v>4000</v>
      </c>
      <c r="Y246" s="25">
        <f>SUMIFS('Jan-Nov'!D243:D4898,'Jan-Nov'!E243:E4898,"lumpsum",'Jan-Nov'!J243:J4898,'co. wise details'!O246,'Jan-Nov'!B244:B4899,"&gt;30-06-2023",'Jan-Nov'!B244:B4899,"&lt;30-10-2023")</f>
        <v>0</v>
      </c>
      <c r="Z246" s="25">
        <f>SUMIFS('Jan-Nov'!D244:D4899, 'Jan-Nov'!E244:E4899, "SIP", 'Jan-Nov'!J244:J4899, 'co. wise details'!O246, 'Jan-Nov'!B244:B4899, "&gt;30-06-2023", 'Jan-Nov'!B244:B4899, "&lt;01-10-2023")</f>
        <v>0</v>
      </c>
      <c r="AA246" s="25">
        <f>SUMIFS('Jan-Nov'!D243:D4898,'Jan-Nov'!E243:E4898,"lumpsum",'Jan-Nov'!J243:J4898,'co. wise details'!O246,'Jan-Nov'!B243:B4898,"&gt;30-09-2023",'Jan-Nov'!B243:B4898,"&lt;31-12-2023")</f>
        <v>0</v>
      </c>
      <c r="AB246" s="25">
        <f>SUMIFS('Jan-Nov'!D244:D4899, 'Jan-Nov'!E244:E4899, "SIP", 'Jan-Nov'!J244:J4899, 'co. wise details'!O246, 'Jan-Nov'!B244:B4899, "&gt;30-09-2023", 'Jan-Nov'!B244:B4899, "&lt;31-12-2023")</f>
        <v>0</v>
      </c>
    </row>
    <row r="247" spans="2:28" x14ac:dyDescent="0.3">
      <c r="B247" t="s">
        <v>1828</v>
      </c>
      <c r="H247" t="str">
        <v>Nippon India small-cap Fund.</v>
      </c>
      <c r="O247" s="25" t="str">
        <v>Nippon india small-cap fund.</v>
      </c>
      <c r="P247" s="25">
        <f t="shared" si="3"/>
        <v>1</v>
      </c>
      <c r="Q247" s="25">
        <f>COUNTIFS('Jan-Nov'!E:E,"SIP",'Jan-Nov'!J:J,'co. wise details'!O247)</f>
        <v>1</v>
      </c>
      <c r="R247" s="25">
        <f>COUNTIFS('Jan-Nov'!E:E,"lumpsum",'Jan-Nov'!J:J,'co. wise details'!O247)</f>
        <v>0</v>
      </c>
      <c r="S247" s="25">
        <f>SUMIFS('Jan-Nov'!D244:D4899,'Jan-Nov'!E244:E4899,"lumpsum",'Jan-Nov'!J244:J4899,'co. wise details'!O247)</f>
        <v>0</v>
      </c>
      <c r="T247" s="25">
        <f>SUMIFS('Jan-Nov'!D244:D4899,'Jan-Nov'!E244:E4899,"sip",'Jan-Nov'!J244:J4899,'co. wise details'!O247)</f>
        <v>2000</v>
      </c>
      <c r="U247" s="25">
        <f>SUMIFS('Jan-Nov'!D244:D4899,'Jan-Nov'!E244:E4899,"lumpsum",'Jan-Nov'!J244:J4899,'co. wise details'!O247,'Jan-Nov'!B245:B4900,"&gt;01-01-2023",'Jan-Nov'!B245:B4900,"&lt;01-04-2023")</f>
        <v>0</v>
      </c>
      <c r="V247" s="25">
        <f>SUMIFS('Jan-Nov'!D244:D4899,'Jan-Nov'!E244:E4899,"SIP",'Jan-Nov'!J244:J4899,'co. wise details'!O247,'Jan-Nov'!B245:B4900,"&gt;01-01-2023",'Jan-Nov'!B245:B4900,"&lt;01-04-2023")</f>
        <v>0</v>
      </c>
      <c r="W247" s="25">
        <f>SUMIFS('Jan-Nov'!D244:D4899,'Jan-Nov'!E244:E4899,"lumpsum",'Jan-Nov'!J244:J4899,'co. wise details'!O247,'Jan-Nov'!B244:B4899,"&gt;31-03-2023",'Jan-Nov'!B244:B4899,"&lt;01-07-2023")</f>
        <v>0</v>
      </c>
      <c r="X247" s="25">
        <f>SUMIFS('Jan-Nov'!D243:D4899,'Jan-Nov'!E243:E4899,"SIP",'Jan-Nov'!J243:J4899,'co. wise details'!O247,'Jan-Nov'!B243:B4899,"&gt;31-03-2023",'Jan-Nov'!D243:D4899,"&lt;01-07-2023")</f>
        <v>2000</v>
      </c>
      <c r="Y247" s="25">
        <f>SUMIFS('Jan-Nov'!D244:D4899,'Jan-Nov'!E244:E4899,"lumpsum",'Jan-Nov'!J244:J4899,'co. wise details'!O247,'Jan-Nov'!B245:B4900,"&gt;30-06-2023",'Jan-Nov'!B245:B4900,"&lt;30-10-2023")</f>
        <v>0</v>
      </c>
      <c r="Z247" s="25">
        <f>SUMIFS('Jan-Nov'!D245:D4900, 'Jan-Nov'!E245:E4900, "SIP", 'Jan-Nov'!J245:J4900, 'co. wise details'!O247, 'Jan-Nov'!B245:B4900, "&gt;30-06-2023", 'Jan-Nov'!B245:B4900, "&lt;01-10-2023")</f>
        <v>0</v>
      </c>
      <c r="AA247" s="25">
        <f>SUMIFS('Jan-Nov'!D244:D4899,'Jan-Nov'!E244:E4899,"lumpsum",'Jan-Nov'!J244:J4899,'co. wise details'!O247,'Jan-Nov'!B244:B4899,"&gt;30-09-2023",'Jan-Nov'!B244:B4899,"&lt;31-12-2023")</f>
        <v>0</v>
      </c>
      <c r="AB247" s="25">
        <f>SUMIFS('Jan-Nov'!D245:D4900, 'Jan-Nov'!E245:E4900, "SIP", 'Jan-Nov'!J245:J4900, 'co. wise details'!O247, 'Jan-Nov'!B245:B4900, "&gt;30-09-2023", 'Jan-Nov'!B245:B4900, "&lt;31-12-2023")</f>
        <v>0</v>
      </c>
    </row>
    <row r="248" spans="2:28" x14ac:dyDescent="0.3">
      <c r="B248" t="s">
        <v>134</v>
      </c>
      <c r="H248" t="str">
        <v>HDFC FOCUSSED 30 FUND</v>
      </c>
      <c r="O248" s="25" t="str">
        <v>Hdfc focussed 30 fund</v>
      </c>
      <c r="P248" s="25">
        <f t="shared" si="3"/>
        <v>7</v>
      </c>
      <c r="Q248" s="25">
        <f>COUNTIFS('Jan-Nov'!E:E,"SIP",'Jan-Nov'!J:J,'co. wise details'!O248)</f>
        <v>5</v>
      </c>
      <c r="R248" s="25">
        <f>COUNTIFS('Jan-Nov'!E:E,"lumpsum",'Jan-Nov'!J:J,'co. wise details'!O248)</f>
        <v>2</v>
      </c>
      <c r="S248" s="25">
        <f>SUMIFS('Jan-Nov'!D245:D4900,'Jan-Nov'!E245:E4900,"lumpsum",'Jan-Nov'!J245:J4900,'co. wise details'!O248)</f>
        <v>100000</v>
      </c>
      <c r="T248" s="25">
        <f>SUMIFS('Jan-Nov'!D245:D4900,'Jan-Nov'!E245:E4900,"sip",'Jan-Nov'!J245:J4900,'co. wise details'!O248)</f>
        <v>18500</v>
      </c>
      <c r="U248" s="25">
        <f>SUMIFS('Jan-Nov'!D245:D4900,'Jan-Nov'!E245:E4900,"lumpsum",'Jan-Nov'!J245:J4900,'co. wise details'!O248,'Jan-Nov'!B246:B4901,"&gt;01-01-2023",'Jan-Nov'!B246:B4901,"&lt;01-04-2023")</f>
        <v>0</v>
      </c>
      <c r="V248" s="25">
        <f>SUMIFS('Jan-Nov'!D245:D4900,'Jan-Nov'!E245:E4900,"SIP",'Jan-Nov'!J245:J4900,'co. wise details'!O248,'Jan-Nov'!B246:B4901,"&gt;01-01-2023",'Jan-Nov'!B246:B4901,"&lt;01-04-2023")</f>
        <v>0</v>
      </c>
      <c r="W248" s="25">
        <f>SUMIFS('Jan-Nov'!D245:D4900,'Jan-Nov'!E245:E4900,"lumpsum",'Jan-Nov'!J245:J4900,'co. wise details'!O248,'Jan-Nov'!B245:B4900,"&gt;31-03-2023",'Jan-Nov'!B245:B4900,"&lt;01-07-2023")</f>
        <v>50000</v>
      </c>
      <c r="X248" s="25">
        <f>SUMIFS('Jan-Nov'!D244:D4900,'Jan-Nov'!E244:E4900,"SIP",'Jan-Nov'!J244:J4900,'co. wise details'!O248,'Jan-Nov'!B244:B4900,"&gt;31-03-2023",'Jan-Nov'!D244:D4900,"&lt;01-07-2023")</f>
        <v>18500</v>
      </c>
      <c r="Y248" s="25">
        <f>SUMIFS('Jan-Nov'!D245:D4900,'Jan-Nov'!E245:E4900,"lumpsum",'Jan-Nov'!J245:J4900,'co. wise details'!O248,'Jan-Nov'!B246:B4901,"&gt;30-06-2023",'Jan-Nov'!B246:B4901,"&lt;30-10-2023")</f>
        <v>50000</v>
      </c>
      <c r="Z248" s="25">
        <f>SUMIFS('Jan-Nov'!D246:D4901, 'Jan-Nov'!E246:E4901, "SIP", 'Jan-Nov'!J246:J4901, 'co. wise details'!O248, 'Jan-Nov'!B246:B4901, "&gt;30-06-2023", 'Jan-Nov'!B246:B4901, "&lt;01-10-2023")</f>
        <v>15500</v>
      </c>
      <c r="AA248" s="25">
        <f>SUMIFS('Jan-Nov'!D245:D4900,'Jan-Nov'!E245:E4900,"lumpsum",'Jan-Nov'!J245:J4900,'co. wise details'!O248,'Jan-Nov'!B245:B4900,"&gt;30-09-2023",'Jan-Nov'!B245:B4900,"&lt;31-12-2023")</f>
        <v>50000</v>
      </c>
      <c r="AB248" s="25">
        <f>SUMIFS('Jan-Nov'!D246:D4901, 'Jan-Nov'!E246:E4901, "SIP", 'Jan-Nov'!J246:J4901, 'co. wise details'!O248, 'Jan-Nov'!B246:B4901, "&gt;30-09-2023", 'Jan-Nov'!B246:B4901, "&lt;31-12-2023")</f>
        <v>3000</v>
      </c>
    </row>
    <row r="249" spans="2:28" x14ac:dyDescent="0.3">
      <c r="B249" t="s">
        <v>503</v>
      </c>
      <c r="H249" t="str">
        <v>PPFAS FLEXICAP FUND</v>
      </c>
      <c r="O249" s="25" t="str">
        <v>Ppfas flexicap fund</v>
      </c>
      <c r="P249" s="25">
        <f t="shared" si="3"/>
        <v>1</v>
      </c>
      <c r="Q249" s="25">
        <f>COUNTIFS('Jan-Nov'!E:E,"SIP",'Jan-Nov'!J:J,'co. wise details'!O249)</f>
        <v>1</v>
      </c>
      <c r="R249" s="25">
        <f>COUNTIFS('Jan-Nov'!E:E,"lumpsum",'Jan-Nov'!J:J,'co. wise details'!O249)</f>
        <v>0</v>
      </c>
      <c r="S249" s="25">
        <f>SUMIFS('Jan-Nov'!D246:D4901,'Jan-Nov'!E246:E4901,"lumpsum",'Jan-Nov'!J246:J4901,'co. wise details'!O249)</f>
        <v>0</v>
      </c>
      <c r="T249" s="25">
        <f>SUMIFS('Jan-Nov'!D246:D4901,'Jan-Nov'!E246:E4901,"sip",'Jan-Nov'!J246:J4901,'co. wise details'!O249)</f>
        <v>10000</v>
      </c>
      <c r="U249" s="25">
        <f>SUMIFS('Jan-Nov'!D246:D4901,'Jan-Nov'!E246:E4901,"lumpsum",'Jan-Nov'!J246:J4901,'co. wise details'!O249,'Jan-Nov'!B247:B4902,"&gt;01-01-2023",'Jan-Nov'!B247:B4902,"&lt;01-04-2023")</f>
        <v>0</v>
      </c>
      <c r="V249" s="25">
        <f>SUMIFS('Jan-Nov'!D246:D4901,'Jan-Nov'!E246:E4901,"SIP",'Jan-Nov'!J246:J4901,'co. wise details'!O249,'Jan-Nov'!B247:B4902,"&gt;01-01-2023",'Jan-Nov'!B247:B4902,"&lt;01-04-2023")</f>
        <v>0</v>
      </c>
      <c r="W249" s="25">
        <f>SUMIFS('Jan-Nov'!D246:D4901,'Jan-Nov'!E246:E4901,"lumpsum",'Jan-Nov'!J246:J4901,'co. wise details'!O249,'Jan-Nov'!B246:B4901,"&gt;31-03-2023",'Jan-Nov'!B246:B4901,"&lt;01-07-2023")</f>
        <v>0</v>
      </c>
      <c r="X249" s="25">
        <f>SUMIFS('Jan-Nov'!D245:D4901,'Jan-Nov'!E245:E4901,"SIP",'Jan-Nov'!J245:J4901,'co. wise details'!O249,'Jan-Nov'!B245:B4901,"&gt;31-03-2023",'Jan-Nov'!D245:D4901,"&lt;01-07-2023")</f>
        <v>10000</v>
      </c>
      <c r="Y249" s="25">
        <f>SUMIFS('Jan-Nov'!D246:D4901,'Jan-Nov'!E246:E4901,"lumpsum",'Jan-Nov'!J246:J4901,'co. wise details'!O249,'Jan-Nov'!B247:B4902,"&gt;30-06-2023",'Jan-Nov'!B247:B4902,"&lt;30-10-2023")</f>
        <v>0</v>
      </c>
      <c r="Z249" s="25">
        <f>SUMIFS('Jan-Nov'!D247:D4902, 'Jan-Nov'!E247:E4902, "SIP", 'Jan-Nov'!J247:J4902, 'co. wise details'!O249, 'Jan-Nov'!B247:B4902, "&gt;30-06-2023", 'Jan-Nov'!B247:B4902, "&lt;01-10-2023")</f>
        <v>0</v>
      </c>
      <c r="AA249" s="25">
        <f>SUMIFS('Jan-Nov'!D246:D4901,'Jan-Nov'!E246:E4901,"lumpsum",'Jan-Nov'!J246:J4901,'co. wise details'!O249,'Jan-Nov'!B246:B4901,"&gt;30-09-2023",'Jan-Nov'!B246:B4901,"&lt;31-12-2023")</f>
        <v>0</v>
      </c>
      <c r="AB249" s="25">
        <f>SUMIFS('Jan-Nov'!D247:D4902, 'Jan-Nov'!E247:E4902, "SIP", 'Jan-Nov'!J247:J4902, 'co. wise details'!O249, 'Jan-Nov'!B247:B4902, "&gt;30-09-2023", 'Jan-Nov'!B247:B4902, "&lt;31-12-2023")</f>
        <v>0</v>
      </c>
    </row>
    <row r="250" spans="2:28" x14ac:dyDescent="0.3">
      <c r="B250" t="s">
        <v>1832</v>
      </c>
      <c r="H250" t="str">
        <v>HDFC AMULTICAP FUND</v>
      </c>
      <c r="O250" s="25" t="str">
        <v>Hdfc amulticap fund</v>
      </c>
      <c r="P250" s="25">
        <f t="shared" si="3"/>
        <v>1</v>
      </c>
      <c r="Q250" s="25">
        <f>COUNTIFS('Jan-Nov'!E:E,"SIP",'Jan-Nov'!J:J,'co. wise details'!O250)</f>
        <v>1</v>
      </c>
      <c r="R250" s="25">
        <f>COUNTIFS('Jan-Nov'!E:E,"lumpsum",'Jan-Nov'!J:J,'co. wise details'!O250)</f>
        <v>0</v>
      </c>
      <c r="S250" s="25">
        <f>SUMIFS('Jan-Nov'!D247:D4902,'Jan-Nov'!E247:E4902,"lumpsum",'Jan-Nov'!J247:J4902,'co. wise details'!O250)</f>
        <v>0</v>
      </c>
      <c r="T250" s="25">
        <f>SUMIFS('Jan-Nov'!D247:D4902,'Jan-Nov'!E247:E4902,"sip",'Jan-Nov'!J247:J4902,'co. wise details'!O250)</f>
        <v>2000</v>
      </c>
      <c r="U250" s="25">
        <f>SUMIFS('Jan-Nov'!D247:D4902,'Jan-Nov'!E247:E4902,"lumpsum",'Jan-Nov'!J247:J4902,'co. wise details'!O250,'Jan-Nov'!B248:B4903,"&gt;01-01-2023",'Jan-Nov'!B248:B4903,"&lt;01-04-2023")</f>
        <v>0</v>
      </c>
      <c r="V250" s="25">
        <f>SUMIFS('Jan-Nov'!D247:D4902,'Jan-Nov'!E247:E4902,"SIP",'Jan-Nov'!J247:J4902,'co. wise details'!O250,'Jan-Nov'!B248:B4903,"&gt;01-01-2023",'Jan-Nov'!B248:B4903,"&lt;01-04-2023")</f>
        <v>0</v>
      </c>
      <c r="W250" s="25">
        <f>SUMIFS('Jan-Nov'!D247:D4902,'Jan-Nov'!E247:E4902,"lumpsum",'Jan-Nov'!J247:J4902,'co. wise details'!O250,'Jan-Nov'!B247:B4902,"&gt;31-03-2023",'Jan-Nov'!B247:B4902,"&lt;01-07-2023")</f>
        <v>0</v>
      </c>
      <c r="X250" s="25">
        <f>SUMIFS('Jan-Nov'!D246:D4902,'Jan-Nov'!E246:E4902,"SIP",'Jan-Nov'!J246:J4902,'co. wise details'!O250,'Jan-Nov'!B246:B4902,"&gt;31-03-2023",'Jan-Nov'!D246:D4902,"&lt;01-07-2023")</f>
        <v>2000</v>
      </c>
      <c r="Y250" s="25">
        <f>SUMIFS('Jan-Nov'!D247:D4902,'Jan-Nov'!E247:E4902,"lumpsum",'Jan-Nov'!J247:J4902,'co. wise details'!O250,'Jan-Nov'!B248:B4903,"&gt;30-06-2023",'Jan-Nov'!B248:B4903,"&lt;30-10-2023")</f>
        <v>0</v>
      </c>
      <c r="Z250" s="25">
        <f>SUMIFS('Jan-Nov'!D248:D4903, 'Jan-Nov'!E248:E4903, "SIP", 'Jan-Nov'!J248:J4903, 'co. wise details'!O250, 'Jan-Nov'!B248:B4903, "&gt;30-06-2023", 'Jan-Nov'!B248:B4903, "&lt;01-10-2023")</f>
        <v>0</v>
      </c>
      <c r="AA250" s="25">
        <f>SUMIFS('Jan-Nov'!D247:D4902,'Jan-Nov'!E247:E4902,"lumpsum",'Jan-Nov'!J247:J4902,'co. wise details'!O250,'Jan-Nov'!B247:B4902,"&gt;30-09-2023",'Jan-Nov'!B247:B4902,"&lt;31-12-2023")</f>
        <v>0</v>
      </c>
      <c r="AB250" s="25">
        <f>SUMIFS('Jan-Nov'!D248:D4903, 'Jan-Nov'!E248:E4903, "SIP", 'Jan-Nov'!J248:J4903, 'co. wise details'!O250, 'Jan-Nov'!B248:B4903, "&gt;30-09-2023", 'Jan-Nov'!B248:B4903, "&lt;31-12-2023")</f>
        <v>0</v>
      </c>
    </row>
    <row r="251" spans="2:28" x14ac:dyDescent="0.3">
      <c r="B251" t="s">
        <v>1831</v>
      </c>
      <c r="H251" t="str">
        <v>bsl tax relief 96 fund</v>
      </c>
      <c r="O251" s="25" t="str">
        <v>Bsl tax relief 96 fund</v>
      </c>
      <c r="P251" s="25">
        <f t="shared" si="3"/>
        <v>1</v>
      </c>
      <c r="Q251" s="25">
        <f>COUNTIFS('Jan-Nov'!E:E,"SIP",'Jan-Nov'!J:J,'co. wise details'!O251)</f>
        <v>1</v>
      </c>
      <c r="R251" s="25">
        <f>COUNTIFS('Jan-Nov'!E:E,"lumpsum",'Jan-Nov'!J:J,'co. wise details'!O251)</f>
        <v>0</v>
      </c>
      <c r="S251" s="25">
        <f>SUMIFS('Jan-Nov'!D248:D4903,'Jan-Nov'!E248:E4903,"lumpsum",'Jan-Nov'!J248:J4903,'co. wise details'!O251)</f>
        <v>0</v>
      </c>
      <c r="T251" s="25">
        <f>SUMIFS('Jan-Nov'!D248:D4903,'Jan-Nov'!E248:E4903,"sip",'Jan-Nov'!J248:J4903,'co. wise details'!O251)</f>
        <v>1000</v>
      </c>
      <c r="U251" s="25">
        <f>SUMIFS('Jan-Nov'!D248:D4903,'Jan-Nov'!E248:E4903,"lumpsum",'Jan-Nov'!J248:J4903,'co. wise details'!O251,'Jan-Nov'!B249:B4904,"&gt;01-01-2023",'Jan-Nov'!B249:B4904,"&lt;01-04-2023")</f>
        <v>0</v>
      </c>
      <c r="V251" s="25">
        <f>SUMIFS('Jan-Nov'!D248:D4903,'Jan-Nov'!E248:E4903,"SIP",'Jan-Nov'!J248:J4903,'co. wise details'!O251,'Jan-Nov'!B249:B4904,"&gt;01-01-2023",'Jan-Nov'!B249:B4904,"&lt;01-04-2023")</f>
        <v>0</v>
      </c>
      <c r="W251" s="25">
        <f>SUMIFS('Jan-Nov'!D248:D4903,'Jan-Nov'!E248:E4903,"lumpsum",'Jan-Nov'!J248:J4903,'co. wise details'!O251,'Jan-Nov'!B248:B4903,"&gt;31-03-2023",'Jan-Nov'!B248:B4903,"&lt;01-07-2023")</f>
        <v>0</v>
      </c>
      <c r="X251" s="25">
        <f>SUMIFS('Jan-Nov'!D247:D4903,'Jan-Nov'!E247:E4903,"SIP",'Jan-Nov'!J247:J4903,'co. wise details'!O251,'Jan-Nov'!B247:B4903,"&gt;31-03-2023",'Jan-Nov'!D247:D4903,"&lt;01-07-2023")</f>
        <v>1000</v>
      </c>
      <c r="Y251" s="25">
        <f>SUMIFS('Jan-Nov'!D248:D4903,'Jan-Nov'!E248:E4903,"lumpsum",'Jan-Nov'!J248:J4903,'co. wise details'!O251,'Jan-Nov'!B249:B4904,"&gt;30-06-2023",'Jan-Nov'!B249:B4904,"&lt;30-10-2023")</f>
        <v>0</v>
      </c>
      <c r="Z251" s="25">
        <f>SUMIFS('Jan-Nov'!D249:D4904, 'Jan-Nov'!E249:E4904, "SIP", 'Jan-Nov'!J249:J4904, 'co. wise details'!O251, 'Jan-Nov'!B249:B4904, "&gt;30-06-2023", 'Jan-Nov'!B249:B4904, "&lt;01-10-2023")</f>
        <v>0</v>
      </c>
      <c r="AA251" s="25">
        <f>SUMIFS('Jan-Nov'!D248:D4903,'Jan-Nov'!E248:E4903,"lumpsum",'Jan-Nov'!J248:J4903,'co. wise details'!O251,'Jan-Nov'!B248:B4903,"&gt;30-09-2023",'Jan-Nov'!B248:B4903,"&lt;31-12-2023")</f>
        <v>0</v>
      </c>
      <c r="AB251" s="25">
        <f>SUMIFS('Jan-Nov'!D249:D4904, 'Jan-Nov'!E249:E4904, "SIP", 'Jan-Nov'!J249:J4904, 'co. wise details'!O251, 'Jan-Nov'!B249:B4904, "&gt;30-09-2023", 'Jan-Nov'!B249:B4904, "&lt;31-12-2023")</f>
        <v>0</v>
      </c>
    </row>
    <row r="252" spans="2:28" x14ac:dyDescent="0.3">
      <c r="B252" t="s">
        <v>353</v>
      </c>
      <c r="H252" t="str">
        <v>Bandhan tax advantage fund</v>
      </c>
      <c r="O252" s="25" t="str">
        <v>Bandhan tax advantage fund</v>
      </c>
      <c r="P252" s="25">
        <f t="shared" si="3"/>
        <v>1</v>
      </c>
      <c r="Q252" s="25">
        <f>COUNTIFS('Jan-Nov'!E:E,"SIP",'Jan-Nov'!J:J,'co. wise details'!O252)</f>
        <v>1</v>
      </c>
      <c r="R252" s="25">
        <f>COUNTIFS('Jan-Nov'!E:E,"lumpsum",'Jan-Nov'!J:J,'co. wise details'!O252)</f>
        <v>0</v>
      </c>
      <c r="S252" s="25">
        <f>SUMIFS('Jan-Nov'!D249:D4904,'Jan-Nov'!E249:E4904,"lumpsum",'Jan-Nov'!J249:J4904,'co. wise details'!O252)</f>
        <v>0</v>
      </c>
      <c r="T252" s="25">
        <f>SUMIFS('Jan-Nov'!D249:D4904,'Jan-Nov'!E249:E4904,"sip",'Jan-Nov'!J249:J4904,'co. wise details'!O252)</f>
        <v>5000</v>
      </c>
      <c r="U252" s="25">
        <f>SUMIFS('Jan-Nov'!D249:D4904,'Jan-Nov'!E249:E4904,"lumpsum",'Jan-Nov'!J249:J4904,'co. wise details'!O252,'Jan-Nov'!B250:B4905,"&gt;01-01-2023",'Jan-Nov'!B250:B4905,"&lt;01-04-2023")</f>
        <v>0</v>
      </c>
      <c r="V252" s="25">
        <f>SUMIFS('Jan-Nov'!D249:D4904,'Jan-Nov'!E249:E4904,"SIP",'Jan-Nov'!J249:J4904,'co. wise details'!O252,'Jan-Nov'!B250:B4905,"&gt;01-01-2023",'Jan-Nov'!B250:B4905,"&lt;01-04-2023")</f>
        <v>0</v>
      </c>
      <c r="W252" s="25">
        <f>SUMIFS('Jan-Nov'!D249:D4904,'Jan-Nov'!E249:E4904,"lumpsum",'Jan-Nov'!J249:J4904,'co. wise details'!O252,'Jan-Nov'!B249:B4904,"&gt;31-03-2023",'Jan-Nov'!B249:B4904,"&lt;01-07-2023")</f>
        <v>0</v>
      </c>
      <c r="X252" s="25">
        <f>SUMIFS('Jan-Nov'!D248:D4904,'Jan-Nov'!E248:E4904,"SIP",'Jan-Nov'!J248:J4904,'co. wise details'!O252,'Jan-Nov'!B248:B4904,"&gt;31-03-2023",'Jan-Nov'!D248:D4904,"&lt;01-07-2023")</f>
        <v>5000</v>
      </c>
      <c r="Y252" s="25">
        <f>SUMIFS('Jan-Nov'!D249:D4904,'Jan-Nov'!E249:E4904,"lumpsum",'Jan-Nov'!J249:J4904,'co. wise details'!O252,'Jan-Nov'!B250:B4905,"&gt;30-06-2023",'Jan-Nov'!B250:B4905,"&lt;30-10-2023")</f>
        <v>0</v>
      </c>
      <c r="Z252" s="25">
        <f>SUMIFS('Jan-Nov'!D250:D4905, 'Jan-Nov'!E250:E4905, "SIP", 'Jan-Nov'!J250:J4905, 'co. wise details'!O252, 'Jan-Nov'!B250:B4905, "&gt;30-06-2023", 'Jan-Nov'!B250:B4905, "&lt;01-10-2023")</f>
        <v>0</v>
      </c>
      <c r="AA252" s="25">
        <f>SUMIFS('Jan-Nov'!D249:D4904,'Jan-Nov'!E249:E4904,"lumpsum",'Jan-Nov'!J249:J4904,'co. wise details'!O252,'Jan-Nov'!B249:B4904,"&gt;30-09-2023",'Jan-Nov'!B249:B4904,"&lt;31-12-2023")</f>
        <v>0</v>
      </c>
      <c r="AB252" s="25">
        <f>SUMIFS('Jan-Nov'!D250:D4905, 'Jan-Nov'!E250:E4905, "SIP", 'Jan-Nov'!J250:J4905, 'co. wise details'!O252, 'Jan-Nov'!B250:B4905, "&gt;30-09-2023", 'Jan-Nov'!B250:B4905, "&lt;31-12-2023")</f>
        <v>0</v>
      </c>
    </row>
    <row r="253" spans="2:28" x14ac:dyDescent="0.3">
      <c r="B253" t="s">
        <v>1859</v>
      </c>
      <c r="H253" t="str">
        <v>axis focused 25 fund</v>
      </c>
      <c r="O253" s="25" t="str">
        <v>Axis focused 25 fund</v>
      </c>
      <c r="P253" s="25">
        <f t="shared" si="3"/>
        <v>2</v>
      </c>
      <c r="Q253" s="25">
        <f>COUNTIFS('Jan-Nov'!E:E,"SIP",'Jan-Nov'!J:J,'co. wise details'!O253)</f>
        <v>2</v>
      </c>
      <c r="R253" s="25">
        <f>COUNTIFS('Jan-Nov'!E:E,"lumpsum",'Jan-Nov'!J:J,'co. wise details'!O253)</f>
        <v>0</v>
      </c>
      <c r="S253" s="25">
        <f>SUMIFS('Jan-Nov'!D250:D4905,'Jan-Nov'!E250:E4905,"lumpsum",'Jan-Nov'!J250:J4905,'co. wise details'!O253)</f>
        <v>0</v>
      </c>
      <c r="T253" s="25">
        <f>SUMIFS('Jan-Nov'!D250:D4905,'Jan-Nov'!E250:E4905,"sip",'Jan-Nov'!J250:J4905,'co. wise details'!O253)</f>
        <v>3000</v>
      </c>
      <c r="U253" s="25">
        <f>SUMIFS('Jan-Nov'!D250:D4905,'Jan-Nov'!E250:E4905,"lumpsum",'Jan-Nov'!J250:J4905,'co. wise details'!O253,'Jan-Nov'!B251:B4906,"&gt;01-01-2023",'Jan-Nov'!B251:B4906,"&lt;01-04-2023")</f>
        <v>0</v>
      </c>
      <c r="V253" s="25">
        <f>SUMIFS('Jan-Nov'!D250:D4905,'Jan-Nov'!E250:E4905,"SIP",'Jan-Nov'!J250:J4905,'co. wise details'!O253,'Jan-Nov'!B251:B4906,"&gt;01-01-2023",'Jan-Nov'!B251:B4906,"&lt;01-04-2023")</f>
        <v>0</v>
      </c>
      <c r="W253" s="25">
        <f>SUMIFS('Jan-Nov'!D250:D4905,'Jan-Nov'!E250:E4905,"lumpsum",'Jan-Nov'!J250:J4905,'co. wise details'!O253,'Jan-Nov'!B250:B4905,"&gt;31-03-2023",'Jan-Nov'!B250:B4905,"&lt;01-07-2023")</f>
        <v>0</v>
      </c>
      <c r="X253" s="25">
        <f>SUMIFS('Jan-Nov'!D249:D4905,'Jan-Nov'!E249:E4905,"SIP",'Jan-Nov'!J249:J4905,'co. wise details'!O253,'Jan-Nov'!B249:B4905,"&gt;31-03-2023",'Jan-Nov'!D249:D4905,"&lt;01-07-2023")</f>
        <v>3000</v>
      </c>
      <c r="Y253" s="25">
        <f>SUMIFS('Jan-Nov'!D250:D4905,'Jan-Nov'!E250:E4905,"lumpsum",'Jan-Nov'!J250:J4905,'co. wise details'!O253,'Jan-Nov'!B251:B4906,"&gt;30-06-2023",'Jan-Nov'!B251:B4906,"&lt;30-10-2023")</f>
        <v>0</v>
      </c>
      <c r="Z253" s="25">
        <f>SUMIFS('Jan-Nov'!D251:D4906, 'Jan-Nov'!E251:E4906, "SIP", 'Jan-Nov'!J251:J4906, 'co. wise details'!O253, 'Jan-Nov'!B251:B4906, "&gt;30-06-2023", 'Jan-Nov'!B251:B4906, "&lt;01-10-2023")</f>
        <v>0</v>
      </c>
      <c r="AA253" s="25">
        <f>SUMIFS('Jan-Nov'!D250:D4905,'Jan-Nov'!E250:E4905,"lumpsum",'Jan-Nov'!J250:J4905,'co. wise details'!O253,'Jan-Nov'!B250:B4905,"&gt;30-09-2023",'Jan-Nov'!B250:B4905,"&lt;31-12-2023")</f>
        <v>0</v>
      </c>
      <c r="AB253" s="25">
        <f>SUMIFS('Jan-Nov'!D251:D4906, 'Jan-Nov'!E251:E4906, "SIP", 'Jan-Nov'!J251:J4906, 'co. wise details'!O253, 'Jan-Nov'!B251:B4906, "&gt;30-09-2023", 'Jan-Nov'!B251:B4906, "&lt;31-12-2023")</f>
        <v>1000</v>
      </c>
    </row>
    <row r="254" spans="2:28" x14ac:dyDescent="0.3">
      <c r="B254" t="s">
        <v>503</v>
      </c>
      <c r="H254" t="str">
        <v>BOI AXA MID AND SMALL CAP EQUITY AND DEBT FUND</v>
      </c>
      <c r="O254" s="25" t="str">
        <v>Boi axa mid and small cap equity and debt fund</v>
      </c>
      <c r="P254" s="25">
        <f t="shared" si="3"/>
        <v>1</v>
      </c>
      <c r="Q254" s="25">
        <f>COUNTIFS('Jan-Nov'!E:E,"SIP",'Jan-Nov'!J:J,'co. wise details'!O254)</f>
        <v>1</v>
      </c>
      <c r="R254" s="25">
        <f>COUNTIFS('Jan-Nov'!E:E,"lumpsum",'Jan-Nov'!J:J,'co. wise details'!O254)</f>
        <v>0</v>
      </c>
      <c r="S254" s="25">
        <f>SUMIFS('Jan-Nov'!D251:D4906,'Jan-Nov'!E251:E4906,"lumpsum",'Jan-Nov'!J251:J4906,'co. wise details'!O254)</f>
        <v>0</v>
      </c>
      <c r="T254" s="25">
        <f>SUMIFS('Jan-Nov'!D251:D4906,'Jan-Nov'!E251:E4906,"sip",'Jan-Nov'!J251:J4906,'co. wise details'!O254)</f>
        <v>2000</v>
      </c>
      <c r="U254" s="25">
        <f>SUMIFS('Jan-Nov'!D251:D4906,'Jan-Nov'!E251:E4906,"lumpsum",'Jan-Nov'!J251:J4906,'co. wise details'!O254,'Jan-Nov'!B252:B4907,"&gt;01-01-2023",'Jan-Nov'!B252:B4907,"&lt;01-04-2023")</f>
        <v>0</v>
      </c>
      <c r="V254" s="25">
        <f>SUMIFS('Jan-Nov'!D251:D4906,'Jan-Nov'!E251:E4906,"SIP",'Jan-Nov'!J251:J4906,'co. wise details'!O254,'Jan-Nov'!B252:B4907,"&gt;01-01-2023",'Jan-Nov'!B252:B4907,"&lt;01-04-2023")</f>
        <v>0</v>
      </c>
      <c r="W254" s="25">
        <f>SUMIFS('Jan-Nov'!D251:D4906,'Jan-Nov'!E251:E4906,"lumpsum",'Jan-Nov'!J251:J4906,'co. wise details'!O254,'Jan-Nov'!B251:B4906,"&gt;31-03-2023",'Jan-Nov'!B251:B4906,"&lt;01-07-2023")</f>
        <v>0</v>
      </c>
      <c r="X254" s="25">
        <f>SUMIFS('Jan-Nov'!D250:D4906,'Jan-Nov'!E250:E4906,"SIP",'Jan-Nov'!J250:J4906,'co. wise details'!O254,'Jan-Nov'!B250:B4906,"&gt;31-03-2023",'Jan-Nov'!D250:D4906,"&lt;01-07-2023")</f>
        <v>2000</v>
      </c>
      <c r="Y254" s="25">
        <f>SUMIFS('Jan-Nov'!D251:D4906,'Jan-Nov'!E251:E4906,"lumpsum",'Jan-Nov'!J251:J4906,'co. wise details'!O254,'Jan-Nov'!B252:B4907,"&gt;30-06-2023",'Jan-Nov'!B252:B4907,"&lt;30-10-2023")</f>
        <v>0</v>
      </c>
      <c r="Z254" s="25">
        <f>SUMIFS('Jan-Nov'!D252:D4907, 'Jan-Nov'!E252:E4907, "SIP", 'Jan-Nov'!J252:J4907, 'co. wise details'!O254, 'Jan-Nov'!B252:B4907, "&gt;30-06-2023", 'Jan-Nov'!B252:B4907, "&lt;01-10-2023")</f>
        <v>0</v>
      </c>
      <c r="AA254" s="25">
        <f>SUMIFS('Jan-Nov'!D251:D4906,'Jan-Nov'!E251:E4906,"lumpsum",'Jan-Nov'!J251:J4906,'co. wise details'!O254,'Jan-Nov'!B251:B4906,"&gt;30-09-2023",'Jan-Nov'!B251:B4906,"&lt;31-12-2023")</f>
        <v>0</v>
      </c>
      <c r="AB254" s="25">
        <f>SUMIFS('Jan-Nov'!D252:D4907, 'Jan-Nov'!E252:E4907, "SIP", 'Jan-Nov'!J252:J4907, 'co. wise details'!O254, 'Jan-Nov'!B252:B4907, "&gt;30-09-2023", 'Jan-Nov'!B252:B4907, "&lt;31-12-2023")</f>
        <v>0</v>
      </c>
    </row>
    <row r="255" spans="2:28" x14ac:dyDescent="0.3">
      <c r="B255" t="s">
        <v>1799</v>
      </c>
      <c r="H255" t="str">
        <v>bank of india Flexi-cap Fund</v>
      </c>
      <c r="O255" s="25" t="str">
        <v>Bank of india flexi-cap fund</v>
      </c>
      <c r="P255" s="25">
        <f t="shared" si="3"/>
        <v>1</v>
      </c>
      <c r="Q255" s="25">
        <f>COUNTIFS('Jan-Nov'!E:E,"SIP",'Jan-Nov'!J:J,'co. wise details'!O255)</f>
        <v>1</v>
      </c>
      <c r="R255" s="25">
        <f>COUNTIFS('Jan-Nov'!E:E,"lumpsum",'Jan-Nov'!J:J,'co. wise details'!O255)</f>
        <v>0</v>
      </c>
      <c r="S255" s="25">
        <f>SUMIFS('Jan-Nov'!D252:D4907,'Jan-Nov'!E252:E4907,"lumpsum",'Jan-Nov'!J252:J4907,'co. wise details'!O255)</f>
        <v>0</v>
      </c>
      <c r="T255" s="25">
        <f>SUMIFS('Jan-Nov'!D252:D4907,'Jan-Nov'!E252:E4907,"sip",'Jan-Nov'!J252:J4907,'co. wise details'!O255)</f>
        <v>7000</v>
      </c>
      <c r="U255" s="25">
        <f>SUMIFS('Jan-Nov'!D252:D4907,'Jan-Nov'!E252:E4907,"lumpsum",'Jan-Nov'!J252:J4907,'co. wise details'!O255,'Jan-Nov'!B253:B4908,"&gt;01-01-2023",'Jan-Nov'!B253:B4908,"&lt;01-04-2023")</f>
        <v>0</v>
      </c>
      <c r="V255" s="25">
        <f>SUMIFS('Jan-Nov'!D252:D4907,'Jan-Nov'!E252:E4907,"SIP",'Jan-Nov'!J252:J4907,'co. wise details'!O255,'Jan-Nov'!B253:B4908,"&gt;01-01-2023",'Jan-Nov'!B253:B4908,"&lt;01-04-2023")</f>
        <v>0</v>
      </c>
      <c r="W255" s="25">
        <f>SUMIFS('Jan-Nov'!D252:D4907,'Jan-Nov'!E252:E4907,"lumpsum",'Jan-Nov'!J252:J4907,'co. wise details'!O255,'Jan-Nov'!B252:B4907,"&gt;31-03-2023",'Jan-Nov'!B252:B4907,"&lt;01-07-2023")</f>
        <v>0</v>
      </c>
      <c r="X255" s="25">
        <f>SUMIFS('Jan-Nov'!D251:D4907,'Jan-Nov'!E251:E4907,"SIP",'Jan-Nov'!J251:J4907,'co. wise details'!O255,'Jan-Nov'!B251:B4907,"&gt;31-03-2023",'Jan-Nov'!D251:D4907,"&lt;01-07-2023")</f>
        <v>7000</v>
      </c>
      <c r="Y255" s="25">
        <f>SUMIFS('Jan-Nov'!D252:D4907,'Jan-Nov'!E252:E4907,"lumpsum",'Jan-Nov'!J252:J4907,'co. wise details'!O255,'Jan-Nov'!B253:B4908,"&gt;30-06-2023",'Jan-Nov'!B253:B4908,"&lt;30-10-2023")</f>
        <v>0</v>
      </c>
      <c r="Z255" s="25">
        <f>SUMIFS('Jan-Nov'!D253:D4908, 'Jan-Nov'!E253:E4908, "SIP", 'Jan-Nov'!J253:J4908, 'co. wise details'!O255, 'Jan-Nov'!B253:B4908, "&gt;30-06-2023", 'Jan-Nov'!B253:B4908, "&lt;01-10-2023")</f>
        <v>0</v>
      </c>
      <c r="AA255" s="25">
        <f>SUMIFS('Jan-Nov'!D252:D4907,'Jan-Nov'!E252:E4907,"lumpsum",'Jan-Nov'!J252:J4907,'co. wise details'!O255,'Jan-Nov'!B252:B4907,"&gt;30-09-2023",'Jan-Nov'!B252:B4907,"&lt;31-12-2023")</f>
        <v>0</v>
      </c>
      <c r="AB255" s="25">
        <f>SUMIFS('Jan-Nov'!D253:D4908, 'Jan-Nov'!E253:E4908, "SIP", 'Jan-Nov'!J253:J4908, 'co. wise details'!O255, 'Jan-Nov'!B253:B4908, "&gt;30-09-2023", 'Jan-Nov'!B253:B4908, "&lt;31-12-2023")</f>
        <v>0</v>
      </c>
    </row>
    <row r="256" spans="2:28" x14ac:dyDescent="0.3">
      <c r="B256" t="s">
        <v>49</v>
      </c>
      <c r="H256" t="str">
        <v>Axis Nasdaq 100 fund of fund</v>
      </c>
      <c r="O256" s="25" t="str">
        <v>Axis nasdaq 100 fund of fund</v>
      </c>
      <c r="P256" s="25">
        <f t="shared" si="3"/>
        <v>2</v>
      </c>
      <c r="Q256" s="25">
        <f>COUNTIFS('Jan-Nov'!E:E,"SIP",'Jan-Nov'!J:J,'co. wise details'!O256)</f>
        <v>1</v>
      </c>
      <c r="R256" s="25">
        <f>COUNTIFS('Jan-Nov'!E:E,"lumpsum",'Jan-Nov'!J:J,'co. wise details'!O256)</f>
        <v>1</v>
      </c>
      <c r="S256" s="25">
        <f>SUMIFS('Jan-Nov'!D253:D4908,'Jan-Nov'!E253:E4908,"lumpsum",'Jan-Nov'!J253:J4908,'co. wise details'!O256)</f>
        <v>20000</v>
      </c>
      <c r="T256" s="25">
        <f>SUMIFS('Jan-Nov'!D253:D4908,'Jan-Nov'!E253:E4908,"sip",'Jan-Nov'!J253:J4908,'co. wise details'!O256)</f>
        <v>1000</v>
      </c>
      <c r="U256" s="25">
        <f>SUMIFS('Jan-Nov'!D253:D4908,'Jan-Nov'!E253:E4908,"lumpsum",'Jan-Nov'!J253:J4908,'co. wise details'!O256,'Jan-Nov'!B254:B4909,"&gt;01-01-2023",'Jan-Nov'!B254:B4909,"&lt;01-04-2023")</f>
        <v>0</v>
      </c>
      <c r="V256" s="25">
        <f>SUMIFS('Jan-Nov'!D253:D4908,'Jan-Nov'!E253:E4908,"SIP",'Jan-Nov'!J253:J4908,'co. wise details'!O256,'Jan-Nov'!B254:B4909,"&gt;01-01-2023",'Jan-Nov'!B254:B4909,"&lt;01-04-2023")</f>
        <v>0</v>
      </c>
      <c r="W256" s="25">
        <f>SUMIFS('Jan-Nov'!D253:D4908,'Jan-Nov'!E253:E4908,"lumpsum",'Jan-Nov'!J253:J4908,'co. wise details'!O256,'Jan-Nov'!B253:B4908,"&gt;31-03-2023",'Jan-Nov'!B253:B4908,"&lt;01-07-2023")</f>
        <v>20000</v>
      </c>
      <c r="X256" s="25">
        <f>SUMIFS('Jan-Nov'!D252:D4908,'Jan-Nov'!E252:E4908,"SIP",'Jan-Nov'!J252:J4908,'co. wise details'!O256,'Jan-Nov'!B252:B4908,"&gt;31-03-2023",'Jan-Nov'!D252:D4908,"&lt;01-07-2023")</f>
        <v>1000</v>
      </c>
      <c r="Y256" s="25">
        <f>SUMIFS('Jan-Nov'!D253:D4908,'Jan-Nov'!E253:E4908,"lumpsum",'Jan-Nov'!J253:J4908,'co. wise details'!O256,'Jan-Nov'!B254:B4909,"&gt;30-06-2023",'Jan-Nov'!B254:B4909,"&lt;30-10-2023")</f>
        <v>0</v>
      </c>
      <c r="Z256" s="25">
        <f>SUMIFS('Jan-Nov'!D254:D4909, 'Jan-Nov'!E254:E4909, "SIP", 'Jan-Nov'!J254:J4909, 'co. wise details'!O256, 'Jan-Nov'!B254:B4909, "&gt;30-06-2023", 'Jan-Nov'!B254:B4909, "&lt;01-10-2023")</f>
        <v>0</v>
      </c>
      <c r="AA256" s="25">
        <f>SUMIFS('Jan-Nov'!D253:D4908,'Jan-Nov'!E253:E4908,"lumpsum",'Jan-Nov'!J253:J4908,'co. wise details'!O256,'Jan-Nov'!B253:B4908,"&gt;30-09-2023",'Jan-Nov'!B253:B4908,"&lt;31-12-2023")</f>
        <v>0</v>
      </c>
      <c r="AB256" s="25">
        <f>SUMIFS('Jan-Nov'!D254:D4909, 'Jan-Nov'!E254:E4909, "SIP", 'Jan-Nov'!J254:J4909, 'co. wise details'!O256, 'Jan-Nov'!B254:B4909, "&gt;30-09-2023", 'Jan-Nov'!B254:B4909, "&lt;31-12-2023")</f>
        <v>0</v>
      </c>
    </row>
    <row r="257" spans="2:28" x14ac:dyDescent="0.3">
      <c r="B257" t="s">
        <v>85</v>
      </c>
      <c r="H257" t="str">
        <v>JM FLEXI-CAP FUND</v>
      </c>
      <c r="O257" s="25" t="str">
        <v>Jm flexi-cap fund</v>
      </c>
      <c r="P257" s="25">
        <f t="shared" si="3"/>
        <v>3</v>
      </c>
      <c r="Q257" s="25">
        <f>COUNTIFS('Jan-Nov'!E:E,"SIP",'Jan-Nov'!J:J,'co. wise details'!O257)</f>
        <v>3</v>
      </c>
      <c r="R257" s="25">
        <f>COUNTIFS('Jan-Nov'!E:E,"lumpsum",'Jan-Nov'!J:J,'co. wise details'!O257)</f>
        <v>0</v>
      </c>
      <c r="S257" s="25">
        <f>SUMIFS('Jan-Nov'!D254:D4909,'Jan-Nov'!E254:E4909,"lumpsum",'Jan-Nov'!J254:J4909,'co. wise details'!O257)</f>
        <v>0</v>
      </c>
      <c r="T257" s="25">
        <f>SUMIFS('Jan-Nov'!D254:D4909,'Jan-Nov'!E254:E4909,"sip",'Jan-Nov'!J254:J4909,'co. wise details'!O257)</f>
        <v>15000</v>
      </c>
      <c r="U257" s="25">
        <f>SUMIFS('Jan-Nov'!D254:D4909,'Jan-Nov'!E254:E4909,"lumpsum",'Jan-Nov'!J254:J4909,'co. wise details'!O257,'Jan-Nov'!B255:B4910,"&gt;01-01-2023",'Jan-Nov'!B255:B4910,"&lt;01-04-2023")</f>
        <v>0</v>
      </c>
      <c r="V257" s="25">
        <f>SUMIFS('Jan-Nov'!D254:D4909,'Jan-Nov'!E254:E4909,"SIP",'Jan-Nov'!J254:J4909,'co. wise details'!O257,'Jan-Nov'!B255:B4910,"&gt;01-01-2023",'Jan-Nov'!B255:B4910,"&lt;01-04-2023")</f>
        <v>0</v>
      </c>
      <c r="W257" s="25">
        <f>SUMIFS('Jan-Nov'!D254:D4909,'Jan-Nov'!E254:E4909,"lumpsum",'Jan-Nov'!J254:J4909,'co. wise details'!O257,'Jan-Nov'!B254:B4909,"&gt;31-03-2023",'Jan-Nov'!B254:B4909,"&lt;01-07-2023")</f>
        <v>0</v>
      </c>
      <c r="X257" s="25">
        <f>SUMIFS('Jan-Nov'!D253:D4909,'Jan-Nov'!E253:E4909,"SIP",'Jan-Nov'!J253:J4909,'co. wise details'!O257,'Jan-Nov'!B253:B4909,"&gt;31-03-2023",'Jan-Nov'!D253:D4909,"&lt;01-07-2023")</f>
        <v>15000</v>
      </c>
      <c r="Y257" s="25">
        <f>SUMIFS('Jan-Nov'!D254:D4909,'Jan-Nov'!E254:E4909,"lumpsum",'Jan-Nov'!J254:J4909,'co. wise details'!O257,'Jan-Nov'!B255:B4910,"&gt;30-06-2023",'Jan-Nov'!B255:B4910,"&lt;30-10-2023")</f>
        <v>0</v>
      </c>
      <c r="Z257" s="25">
        <f>SUMIFS('Jan-Nov'!D255:D4910, 'Jan-Nov'!E255:E4910, "SIP", 'Jan-Nov'!J255:J4910, 'co. wise details'!O257, 'Jan-Nov'!B255:B4910, "&gt;30-06-2023", 'Jan-Nov'!B255:B4910, "&lt;01-10-2023")</f>
        <v>0</v>
      </c>
      <c r="AA257" s="25">
        <f>SUMIFS('Jan-Nov'!D254:D4909,'Jan-Nov'!E254:E4909,"lumpsum",'Jan-Nov'!J254:J4909,'co. wise details'!O257,'Jan-Nov'!B254:B4909,"&gt;30-09-2023",'Jan-Nov'!B254:B4909,"&lt;31-12-2023")</f>
        <v>0</v>
      </c>
      <c r="AB257" s="25">
        <f>SUMIFS('Jan-Nov'!D255:D4910, 'Jan-Nov'!E255:E4910, "SIP", 'Jan-Nov'!J255:J4910, 'co. wise details'!O257, 'Jan-Nov'!B255:B4910, "&gt;30-09-2023", 'Jan-Nov'!B255:B4910, "&lt;31-12-2023")</f>
        <v>10000</v>
      </c>
    </row>
    <row r="258" spans="2:28" x14ac:dyDescent="0.3">
      <c r="B258" t="s">
        <v>28</v>
      </c>
      <c r="H258" t="str">
        <v>JM FLEXICAP FUND</v>
      </c>
      <c r="O258" s="25" t="str">
        <v>Jm flexicap fund</v>
      </c>
      <c r="P258" s="25">
        <f t="shared" si="3"/>
        <v>15</v>
      </c>
      <c r="Q258" s="25">
        <f>COUNTIFS('Jan-Nov'!E:E,"SIP",'Jan-Nov'!J:J,'co. wise details'!O258)</f>
        <v>10</v>
      </c>
      <c r="R258" s="25">
        <f>COUNTIFS('Jan-Nov'!E:E,"lumpsum",'Jan-Nov'!J:J,'co. wise details'!O258)</f>
        <v>5</v>
      </c>
      <c r="S258" s="25">
        <f>SUMIFS('Jan-Nov'!D255:D4910,'Jan-Nov'!E255:E4910,"lumpsum",'Jan-Nov'!J255:J4910,'co. wise details'!O258)</f>
        <v>200000</v>
      </c>
      <c r="T258" s="25">
        <f>SUMIFS('Jan-Nov'!D255:D4910,'Jan-Nov'!E255:E4910,"sip",'Jan-Nov'!J255:J4910,'co. wise details'!O258)</f>
        <v>47000</v>
      </c>
      <c r="U258" s="25">
        <f>SUMIFS('Jan-Nov'!D255:D4910,'Jan-Nov'!E255:E4910,"lumpsum",'Jan-Nov'!J255:J4910,'co. wise details'!O258,'Jan-Nov'!B256:B4911,"&gt;01-01-2023",'Jan-Nov'!B256:B4911,"&lt;01-04-2023")</f>
        <v>0</v>
      </c>
      <c r="V258" s="25">
        <f>SUMIFS('Jan-Nov'!D255:D4910,'Jan-Nov'!E255:E4910,"SIP",'Jan-Nov'!J255:J4910,'co. wise details'!O258,'Jan-Nov'!B256:B4911,"&gt;01-01-2023",'Jan-Nov'!B256:B4911,"&lt;01-04-2023")</f>
        <v>0</v>
      </c>
      <c r="W258" s="25">
        <f>SUMIFS('Jan-Nov'!D255:D4910,'Jan-Nov'!E255:E4910,"lumpsum",'Jan-Nov'!J255:J4910,'co. wise details'!O258,'Jan-Nov'!B255:B4910,"&gt;31-03-2023",'Jan-Nov'!B255:B4910,"&lt;01-07-2023")</f>
        <v>0</v>
      </c>
      <c r="X258" s="25">
        <f>SUMIFS('Jan-Nov'!D254:D4910,'Jan-Nov'!E254:E4910,"SIP",'Jan-Nov'!J254:J4910,'co. wise details'!O258,'Jan-Nov'!B254:B4910,"&gt;31-03-2023",'Jan-Nov'!D254:D4910,"&lt;01-07-2023")</f>
        <v>47000</v>
      </c>
      <c r="Y258" s="25">
        <f>SUMIFS('Jan-Nov'!D255:D4910,'Jan-Nov'!E255:E4910,"lumpsum",'Jan-Nov'!J255:J4910,'co. wise details'!O258,'Jan-Nov'!B256:B4911,"&gt;30-06-2023",'Jan-Nov'!B256:B4911,"&lt;30-10-2023")</f>
        <v>100000</v>
      </c>
      <c r="Z258" s="25">
        <f>SUMIFS('Jan-Nov'!D256:D4911, 'Jan-Nov'!E256:E4911, "SIP", 'Jan-Nov'!J256:J4911, 'co. wise details'!O258, 'Jan-Nov'!B256:B4911, "&gt;30-06-2023", 'Jan-Nov'!B256:B4911, "&lt;01-10-2023")</f>
        <v>12000</v>
      </c>
      <c r="AA258" s="25">
        <f>SUMIFS('Jan-Nov'!D255:D4910,'Jan-Nov'!E255:E4910,"lumpsum",'Jan-Nov'!J255:J4910,'co. wise details'!O258,'Jan-Nov'!B255:B4910,"&gt;30-09-2023",'Jan-Nov'!B255:B4910,"&lt;31-12-2023")</f>
        <v>150000</v>
      </c>
      <c r="AB258" s="25">
        <f>SUMIFS('Jan-Nov'!D256:D4911, 'Jan-Nov'!E256:E4911, "SIP", 'Jan-Nov'!J256:J4911, 'co. wise details'!O258, 'Jan-Nov'!B256:B4911, "&gt;30-09-2023", 'Jan-Nov'!B256:B4911, "&lt;31-12-2023")</f>
        <v>30000</v>
      </c>
    </row>
    <row r="259" spans="2:28" x14ac:dyDescent="0.3">
      <c r="B259" t="s">
        <v>84</v>
      </c>
      <c r="H259" t="str">
        <v>MIREA GREAT CONSUMER FUND</v>
      </c>
      <c r="O259" s="25" t="str">
        <v>Mirea great consumer fund</v>
      </c>
      <c r="P259" s="25">
        <f t="shared" si="3"/>
        <v>2</v>
      </c>
      <c r="Q259" s="25">
        <f>COUNTIFS('Jan-Nov'!E:E,"SIP",'Jan-Nov'!J:J,'co. wise details'!O259)</f>
        <v>2</v>
      </c>
      <c r="R259" s="25">
        <f>COUNTIFS('Jan-Nov'!E:E,"lumpsum",'Jan-Nov'!J:J,'co. wise details'!O259)</f>
        <v>0</v>
      </c>
      <c r="S259" s="25">
        <f>SUMIFS('Jan-Nov'!D256:D4911,'Jan-Nov'!E256:E4911,"lumpsum",'Jan-Nov'!J256:J4911,'co. wise details'!O259)</f>
        <v>0</v>
      </c>
      <c r="T259" s="25">
        <f>SUMIFS('Jan-Nov'!D256:D4911,'Jan-Nov'!E256:E4911,"sip",'Jan-Nov'!J256:J4911,'co. wise details'!O259)</f>
        <v>10000</v>
      </c>
      <c r="U259" s="25">
        <f>SUMIFS('Jan-Nov'!D256:D4911,'Jan-Nov'!E256:E4911,"lumpsum",'Jan-Nov'!J256:J4911,'co. wise details'!O259,'Jan-Nov'!B257:B4912,"&gt;01-01-2023",'Jan-Nov'!B257:B4912,"&lt;01-04-2023")</f>
        <v>0</v>
      </c>
      <c r="V259" s="25">
        <f>SUMIFS('Jan-Nov'!D256:D4911,'Jan-Nov'!E256:E4911,"SIP",'Jan-Nov'!J256:J4911,'co. wise details'!O259,'Jan-Nov'!B257:B4912,"&gt;01-01-2023",'Jan-Nov'!B257:B4912,"&lt;01-04-2023")</f>
        <v>0</v>
      </c>
      <c r="W259" s="25">
        <f>SUMIFS('Jan-Nov'!D256:D4911,'Jan-Nov'!E256:E4911,"lumpsum",'Jan-Nov'!J256:J4911,'co. wise details'!O259,'Jan-Nov'!B256:B4911,"&gt;31-03-2023",'Jan-Nov'!B256:B4911,"&lt;01-07-2023")</f>
        <v>0</v>
      </c>
      <c r="X259" s="25">
        <f>SUMIFS('Jan-Nov'!D255:D4911,'Jan-Nov'!E255:E4911,"SIP",'Jan-Nov'!J255:J4911,'co. wise details'!O259,'Jan-Nov'!B255:B4911,"&gt;31-03-2023",'Jan-Nov'!D255:D4911,"&lt;01-07-2023")</f>
        <v>10000</v>
      </c>
      <c r="Y259" s="25">
        <f>SUMIFS('Jan-Nov'!D256:D4911,'Jan-Nov'!E256:E4911,"lumpsum",'Jan-Nov'!J256:J4911,'co. wise details'!O259,'Jan-Nov'!B257:B4912,"&gt;30-06-2023",'Jan-Nov'!B257:B4912,"&lt;30-10-2023")</f>
        <v>0</v>
      </c>
      <c r="Z259" s="25">
        <f>SUMIFS('Jan-Nov'!D257:D4912, 'Jan-Nov'!E257:E4912, "SIP", 'Jan-Nov'!J257:J4912, 'co. wise details'!O259, 'Jan-Nov'!B257:B4912, "&gt;30-06-2023", 'Jan-Nov'!B257:B4912, "&lt;01-10-2023")</f>
        <v>5000</v>
      </c>
      <c r="AA259" s="25">
        <f>SUMIFS('Jan-Nov'!D256:D4911,'Jan-Nov'!E256:E4911,"lumpsum",'Jan-Nov'!J256:J4911,'co. wise details'!O259,'Jan-Nov'!B256:B4911,"&gt;30-09-2023",'Jan-Nov'!B256:B4911,"&lt;31-12-2023")</f>
        <v>0</v>
      </c>
      <c r="AB259" s="25">
        <f>SUMIFS('Jan-Nov'!D257:D4912, 'Jan-Nov'!E257:E4912, "SIP", 'Jan-Nov'!J257:J4912, 'co. wise details'!O259, 'Jan-Nov'!B257:B4912, "&gt;30-09-2023", 'Jan-Nov'!B257:B4912, "&lt;31-12-2023")</f>
        <v>0</v>
      </c>
    </row>
    <row r="260" spans="2:28" x14ac:dyDescent="0.3">
      <c r="B260" t="s">
        <v>270</v>
      </c>
      <c r="H260" t="str">
        <v>UTI Multi Asset fund</v>
      </c>
      <c r="O260" s="25" t="str">
        <v>Uti multi asset fund</v>
      </c>
      <c r="P260" s="25">
        <f t="shared" si="3"/>
        <v>4</v>
      </c>
      <c r="Q260" s="25">
        <f>COUNTIFS('Jan-Nov'!E:E,"SIP",'Jan-Nov'!J:J,'co. wise details'!O260)</f>
        <v>1</v>
      </c>
      <c r="R260" s="25">
        <f>COUNTIFS('Jan-Nov'!E:E,"lumpsum",'Jan-Nov'!J:J,'co. wise details'!O260)</f>
        <v>3</v>
      </c>
      <c r="S260" s="25">
        <f>SUMIFS('Jan-Nov'!D257:D4912,'Jan-Nov'!E257:E4912,"lumpsum",'Jan-Nov'!J257:J4912,'co. wise details'!O260)</f>
        <v>206000</v>
      </c>
      <c r="T260" s="25">
        <f>SUMIFS('Jan-Nov'!D257:D4912,'Jan-Nov'!E257:E4912,"sip",'Jan-Nov'!J257:J4912,'co. wise details'!O260)</f>
        <v>2000</v>
      </c>
      <c r="U260" s="25">
        <f>SUMIFS('Jan-Nov'!D257:D4912,'Jan-Nov'!E257:E4912,"lumpsum",'Jan-Nov'!J257:J4912,'co. wise details'!O260,'Jan-Nov'!B258:B4913,"&gt;01-01-2023",'Jan-Nov'!B258:B4913,"&lt;01-04-2023")</f>
        <v>0</v>
      </c>
      <c r="V260" s="25">
        <f>SUMIFS('Jan-Nov'!D257:D4912,'Jan-Nov'!E257:E4912,"SIP",'Jan-Nov'!J257:J4912,'co. wise details'!O260,'Jan-Nov'!B258:B4913,"&gt;01-01-2023",'Jan-Nov'!B258:B4913,"&lt;01-04-2023")</f>
        <v>0</v>
      </c>
      <c r="W260" s="25">
        <f>SUMIFS('Jan-Nov'!D257:D4912,'Jan-Nov'!E257:E4912,"lumpsum",'Jan-Nov'!J257:J4912,'co. wise details'!O260,'Jan-Nov'!B257:B4912,"&gt;31-03-2023",'Jan-Nov'!B257:B4912,"&lt;01-07-2023")</f>
        <v>100000</v>
      </c>
      <c r="X260" s="25">
        <f>SUMIFS('Jan-Nov'!D256:D4912,'Jan-Nov'!E256:E4912,"SIP",'Jan-Nov'!J256:J4912,'co. wise details'!O260,'Jan-Nov'!B256:B4912,"&gt;31-03-2023",'Jan-Nov'!D256:D4912,"&lt;01-07-2023")</f>
        <v>2000</v>
      </c>
      <c r="Y260" s="25">
        <f>SUMIFS('Jan-Nov'!D257:D4912,'Jan-Nov'!E257:E4912,"lumpsum",'Jan-Nov'!J257:J4912,'co. wise details'!O260,'Jan-Nov'!B258:B4913,"&gt;30-06-2023",'Jan-Nov'!B258:B4913,"&lt;30-10-2023")</f>
        <v>106000</v>
      </c>
      <c r="Z260" s="25">
        <f>SUMIFS('Jan-Nov'!D258:D4913, 'Jan-Nov'!E258:E4913, "SIP", 'Jan-Nov'!J258:J4913, 'co. wise details'!O260, 'Jan-Nov'!B258:B4913, "&gt;30-06-2023", 'Jan-Nov'!B258:B4913, "&lt;01-10-2023")</f>
        <v>0</v>
      </c>
      <c r="AA260" s="25">
        <f>SUMIFS('Jan-Nov'!D257:D4912,'Jan-Nov'!E257:E4912,"lumpsum",'Jan-Nov'!J257:J4912,'co. wise details'!O260,'Jan-Nov'!B257:B4912,"&gt;30-09-2023",'Jan-Nov'!B257:B4912,"&lt;31-12-2023")</f>
        <v>0</v>
      </c>
      <c r="AB260" s="25">
        <f>SUMIFS('Jan-Nov'!D258:D4913, 'Jan-Nov'!E258:E4913, "SIP", 'Jan-Nov'!J258:J4913, 'co. wise details'!O260, 'Jan-Nov'!B258:B4913, "&gt;30-09-2023", 'Jan-Nov'!B258:B4913, "&lt;31-12-2023")</f>
        <v>0</v>
      </c>
    </row>
    <row r="261" spans="2:28" x14ac:dyDescent="0.3">
      <c r="B261" t="s">
        <v>49</v>
      </c>
      <c r="H261" t="str">
        <v>MIRAE ASSET FLEXI CAP FUIND</v>
      </c>
      <c r="O261" s="25" t="str">
        <v>Mirae asset flexi cap fuind</v>
      </c>
      <c r="P261" s="25">
        <f t="shared" ref="P261:P324" si="4">COUNTIF(B:B,O261)</f>
        <v>1</v>
      </c>
      <c r="Q261" s="25">
        <f>COUNTIFS('Jan-Nov'!E:E,"SIP",'Jan-Nov'!J:J,'co. wise details'!O261)</f>
        <v>1</v>
      </c>
      <c r="R261" s="25">
        <f>COUNTIFS('Jan-Nov'!E:E,"lumpsum",'Jan-Nov'!J:J,'co. wise details'!O261)</f>
        <v>0</v>
      </c>
      <c r="S261" s="25">
        <f>SUMIFS('Jan-Nov'!D258:D4913,'Jan-Nov'!E258:E4913,"lumpsum",'Jan-Nov'!J258:J4913,'co. wise details'!O261)</f>
        <v>0</v>
      </c>
      <c r="T261" s="25">
        <f>SUMIFS('Jan-Nov'!D258:D4913,'Jan-Nov'!E258:E4913,"sip",'Jan-Nov'!J258:J4913,'co. wise details'!O261)</f>
        <v>2500</v>
      </c>
      <c r="U261" s="25">
        <f>SUMIFS('Jan-Nov'!D258:D4913,'Jan-Nov'!E258:E4913,"lumpsum",'Jan-Nov'!J258:J4913,'co. wise details'!O261,'Jan-Nov'!B259:B4914,"&gt;01-01-2023",'Jan-Nov'!B259:B4914,"&lt;01-04-2023")</f>
        <v>0</v>
      </c>
      <c r="V261" s="25">
        <f>SUMIFS('Jan-Nov'!D258:D4913,'Jan-Nov'!E258:E4913,"SIP",'Jan-Nov'!J258:J4913,'co. wise details'!O261,'Jan-Nov'!B259:B4914,"&gt;01-01-2023",'Jan-Nov'!B259:B4914,"&lt;01-04-2023")</f>
        <v>0</v>
      </c>
      <c r="W261" s="25">
        <f>SUMIFS('Jan-Nov'!D258:D4913,'Jan-Nov'!E258:E4913,"lumpsum",'Jan-Nov'!J258:J4913,'co. wise details'!O261,'Jan-Nov'!B258:B4913,"&gt;31-03-2023",'Jan-Nov'!B258:B4913,"&lt;01-07-2023")</f>
        <v>0</v>
      </c>
      <c r="X261" s="25">
        <f>SUMIFS('Jan-Nov'!D257:D4913,'Jan-Nov'!E257:E4913,"SIP",'Jan-Nov'!J257:J4913,'co. wise details'!O261,'Jan-Nov'!B257:B4913,"&gt;31-03-2023",'Jan-Nov'!D257:D4913,"&lt;01-07-2023")</f>
        <v>2500</v>
      </c>
      <c r="Y261" s="25">
        <f>SUMIFS('Jan-Nov'!D258:D4913,'Jan-Nov'!E258:E4913,"lumpsum",'Jan-Nov'!J258:J4913,'co. wise details'!O261,'Jan-Nov'!B259:B4914,"&gt;30-06-2023",'Jan-Nov'!B259:B4914,"&lt;30-10-2023")</f>
        <v>0</v>
      </c>
      <c r="Z261" s="25">
        <f>SUMIFS('Jan-Nov'!D259:D4914, 'Jan-Nov'!E259:E4914, "SIP", 'Jan-Nov'!J259:J4914, 'co. wise details'!O261, 'Jan-Nov'!B259:B4914, "&gt;30-06-2023", 'Jan-Nov'!B259:B4914, "&lt;01-10-2023")</f>
        <v>0</v>
      </c>
      <c r="AA261" s="25">
        <f>SUMIFS('Jan-Nov'!D258:D4913,'Jan-Nov'!E258:E4913,"lumpsum",'Jan-Nov'!J258:J4913,'co. wise details'!O261,'Jan-Nov'!B258:B4913,"&gt;30-09-2023",'Jan-Nov'!B258:B4913,"&lt;31-12-2023")</f>
        <v>0</v>
      </c>
      <c r="AB261" s="25">
        <f>SUMIFS('Jan-Nov'!D259:D4914, 'Jan-Nov'!E259:E4914, "SIP", 'Jan-Nov'!J259:J4914, 'co. wise details'!O261, 'Jan-Nov'!B259:B4914, "&gt;30-09-2023", 'Jan-Nov'!B259:B4914, "&lt;31-12-2023")</f>
        <v>0</v>
      </c>
    </row>
    <row r="262" spans="2:28" x14ac:dyDescent="0.3">
      <c r="B262" t="s">
        <v>286</v>
      </c>
      <c r="H262" t="str">
        <v>SBI Magnum Childrens Benefit Plan</v>
      </c>
      <c r="O262" s="25" t="str">
        <v>Sbi magnum childrens benefit plan</v>
      </c>
      <c r="P262" s="25">
        <f t="shared" si="4"/>
        <v>3</v>
      </c>
      <c r="Q262" s="25">
        <f>COUNTIFS('Jan-Nov'!E:E,"SIP",'Jan-Nov'!J:J,'co. wise details'!O262)</f>
        <v>1</v>
      </c>
      <c r="R262" s="25">
        <f>COUNTIFS('Jan-Nov'!E:E,"lumpsum",'Jan-Nov'!J:J,'co. wise details'!O262)</f>
        <v>2</v>
      </c>
      <c r="S262" s="25">
        <f>SUMIFS('Jan-Nov'!D259:D4914,'Jan-Nov'!E259:E4914,"lumpsum",'Jan-Nov'!J259:J4914,'co. wise details'!O262)</f>
        <v>50000</v>
      </c>
      <c r="T262" s="25">
        <f>SUMIFS('Jan-Nov'!D259:D4914,'Jan-Nov'!E259:E4914,"sip",'Jan-Nov'!J259:J4914,'co. wise details'!O262)</f>
        <v>1000</v>
      </c>
      <c r="U262" s="25">
        <f>SUMIFS('Jan-Nov'!D259:D4914,'Jan-Nov'!E259:E4914,"lumpsum",'Jan-Nov'!J259:J4914,'co. wise details'!O262,'Jan-Nov'!B260:B4915,"&gt;01-01-2023",'Jan-Nov'!B260:B4915,"&lt;01-04-2023")</f>
        <v>0</v>
      </c>
      <c r="V262" s="25">
        <f>SUMIFS('Jan-Nov'!D259:D4914,'Jan-Nov'!E259:E4914,"SIP",'Jan-Nov'!J259:J4914,'co. wise details'!O262,'Jan-Nov'!B260:B4915,"&gt;01-01-2023",'Jan-Nov'!B260:B4915,"&lt;01-04-2023")</f>
        <v>0</v>
      </c>
      <c r="W262" s="25">
        <f>SUMIFS('Jan-Nov'!D259:D4914,'Jan-Nov'!E259:E4914,"lumpsum",'Jan-Nov'!J259:J4914,'co. wise details'!O262,'Jan-Nov'!B259:B4914,"&gt;31-03-2023",'Jan-Nov'!B259:B4914,"&lt;01-07-2023")</f>
        <v>0</v>
      </c>
      <c r="X262" s="25">
        <f>SUMIFS('Jan-Nov'!D258:D4914,'Jan-Nov'!E258:E4914,"SIP",'Jan-Nov'!J258:J4914,'co. wise details'!O262,'Jan-Nov'!B258:B4914,"&gt;31-03-2023",'Jan-Nov'!D258:D4914,"&lt;01-07-2023")</f>
        <v>1000</v>
      </c>
      <c r="Y262" s="25">
        <f>SUMIFS('Jan-Nov'!D259:D4914,'Jan-Nov'!E259:E4914,"lumpsum",'Jan-Nov'!J259:J4914,'co. wise details'!O262,'Jan-Nov'!B260:B4915,"&gt;30-06-2023",'Jan-Nov'!B260:B4915,"&lt;30-10-2023")</f>
        <v>50000</v>
      </c>
      <c r="Z262" s="25">
        <f>SUMIFS('Jan-Nov'!D260:D4915, 'Jan-Nov'!E260:E4915, "SIP", 'Jan-Nov'!J260:J4915, 'co. wise details'!O262, 'Jan-Nov'!B260:B4915, "&gt;30-06-2023", 'Jan-Nov'!B260:B4915, "&lt;01-10-2023")</f>
        <v>0</v>
      </c>
      <c r="AA262" s="25">
        <f>SUMIFS('Jan-Nov'!D259:D4914,'Jan-Nov'!E259:E4914,"lumpsum",'Jan-Nov'!J259:J4914,'co. wise details'!O262,'Jan-Nov'!B259:B4914,"&gt;30-09-2023",'Jan-Nov'!B259:B4914,"&lt;31-12-2023")</f>
        <v>50000</v>
      </c>
      <c r="AB262" s="25">
        <f>SUMIFS('Jan-Nov'!D260:D4915, 'Jan-Nov'!E260:E4915, "SIP", 'Jan-Nov'!J260:J4915, 'co. wise details'!O262, 'Jan-Nov'!B260:B4915, "&gt;30-09-2023", 'Jan-Nov'!B260:B4915, "&lt;31-12-2023")</f>
        <v>0</v>
      </c>
    </row>
    <row r="263" spans="2:28" x14ac:dyDescent="0.3">
      <c r="B263" t="s">
        <v>270</v>
      </c>
      <c r="H263" t="str">
        <v>AXIS GROWTH OPPORTUNITIES FUND</v>
      </c>
      <c r="O263" s="25" t="str">
        <v>Axis growth opportunities fund</v>
      </c>
      <c r="P263" s="25">
        <f t="shared" si="4"/>
        <v>13</v>
      </c>
      <c r="Q263" s="25">
        <f>COUNTIFS('Jan-Nov'!E:E,"SIP",'Jan-Nov'!J:J,'co. wise details'!O263)</f>
        <v>11</v>
      </c>
      <c r="R263" s="25">
        <f>COUNTIFS('Jan-Nov'!E:E,"lumpsum",'Jan-Nov'!J:J,'co. wise details'!O263)</f>
        <v>2</v>
      </c>
      <c r="S263" s="25">
        <f>SUMIFS('Jan-Nov'!D260:D4915,'Jan-Nov'!E260:E4915,"lumpsum",'Jan-Nov'!J260:J4915,'co. wise details'!O263)</f>
        <v>20000</v>
      </c>
      <c r="T263" s="25">
        <f>SUMIFS('Jan-Nov'!D260:D4915,'Jan-Nov'!E260:E4915,"sip",'Jan-Nov'!J260:J4915,'co. wise details'!O263)</f>
        <v>25000</v>
      </c>
      <c r="U263" s="25">
        <f>SUMIFS('Jan-Nov'!D260:D4915,'Jan-Nov'!E260:E4915,"lumpsum",'Jan-Nov'!J260:J4915,'co. wise details'!O263,'Jan-Nov'!B261:B4916,"&gt;01-01-2023",'Jan-Nov'!B261:B4916,"&lt;01-04-2023")</f>
        <v>0</v>
      </c>
      <c r="V263" s="25">
        <f>SUMIFS('Jan-Nov'!D260:D4915,'Jan-Nov'!E260:E4915,"SIP",'Jan-Nov'!J260:J4915,'co. wise details'!O263,'Jan-Nov'!B261:B4916,"&gt;01-01-2023",'Jan-Nov'!B261:B4916,"&lt;01-04-2023")</f>
        <v>0</v>
      </c>
      <c r="W263" s="25">
        <f>SUMIFS('Jan-Nov'!D260:D4915,'Jan-Nov'!E260:E4915,"lumpsum",'Jan-Nov'!J260:J4915,'co. wise details'!O263,'Jan-Nov'!B260:B4915,"&gt;31-03-2023",'Jan-Nov'!B260:B4915,"&lt;01-07-2023")</f>
        <v>15000</v>
      </c>
      <c r="X263" s="25">
        <f>SUMIFS('Jan-Nov'!D259:D4915,'Jan-Nov'!E259:E4915,"SIP",'Jan-Nov'!J259:J4915,'co. wise details'!O263,'Jan-Nov'!B259:B4915,"&gt;31-03-2023",'Jan-Nov'!D259:D4915,"&lt;01-07-2023")</f>
        <v>25000</v>
      </c>
      <c r="Y263" s="25">
        <f>SUMIFS('Jan-Nov'!D260:D4915,'Jan-Nov'!E260:E4915,"lumpsum",'Jan-Nov'!J260:J4915,'co. wise details'!O263,'Jan-Nov'!B261:B4916,"&gt;30-06-2023",'Jan-Nov'!B261:B4916,"&lt;30-10-2023")</f>
        <v>0</v>
      </c>
      <c r="Z263" s="25">
        <f>SUMIFS('Jan-Nov'!D261:D4916, 'Jan-Nov'!E261:E4916, "SIP", 'Jan-Nov'!J261:J4916, 'co. wise details'!O263, 'Jan-Nov'!B261:B4916, "&gt;30-06-2023", 'Jan-Nov'!B261:B4916, "&lt;01-10-2023")</f>
        <v>23000</v>
      </c>
      <c r="AA263" s="25">
        <f>SUMIFS('Jan-Nov'!D260:D4915,'Jan-Nov'!E260:E4915,"lumpsum",'Jan-Nov'!J260:J4915,'co. wise details'!O263,'Jan-Nov'!B260:B4915,"&gt;30-09-2023",'Jan-Nov'!B260:B4915,"&lt;31-12-2023")</f>
        <v>5000</v>
      </c>
      <c r="AB263" s="25">
        <f>SUMIFS('Jan-Nov'!D261:D4916, 'Jan-Nov'!E261:E4916, "SIP", 'Jan-Nov'!J261:J4916, 'co. wise details'!O263, 'Jan-Nov'!B261:B4916, "&gt;30-09-2023", 'Jan-Nov'!B261:B4916, "&lt;31-12-2023")</f>
        <v>0</v>
      </c>
    </row>
    <row r="264" spans="2:28" x14ac:dyDescent="0.3">
      <c r="B264" t="s">
        <v>585</v>
      </c>
      <c r="H264" t="str">
        <v>hdfc multicap und</v>
      </c>
      <c r="O264" s="25" t="str">
        <v>Hdfc multicap und</v>
      </c>
      <c r="P264" s="25">
        <f t="shared" si="4"/>
        <v>1</v>
      </c>
      <c r="Q264" s="25">
        <f>COUNTIFS('Jan-Nov'!E:E,"SIP",'Jan-Nov'!J:J,'co. wise details'!O264)</f>
        <v>1</v>
      </c>
      <c r="R264" s="25">
        <f>COUNTIFS('Jan-Nov'!E:E,"lumpsum",'Jan-Nov'!J:J,'co. wise details'!O264)</f>
        <v>0</v>
      </c>
      <c r="S264" s="25">
        <f>SUMIFS('Jan-Nov'!D261:D4916,'Jan-Nov'!E261:E4916,"lumpsum",'Jan-Nov'!J261:J4916,'co. wise details'!O264)</f>
        <v>0</v>
      </c>
      <c r="T264" s="25">
        <f>SUMIFS('Jan-Nov'!D261:D4916,'Jan-Nov'!E261:E4916,"sip",'Jan-Nov'!J261:J4916,'co. wise details'!O264)</f>
        <v>5000</v>
      </c>
      <c r="U264" s="25">
        <f>SUMIFS('Jan-Nov'!D261:D4916,'Jan-Nov'!E261:E4916,"lumpsum",'Jan-Nov'!J261:J4916,'co. wise details'!O264,'Jan-Nov'!B262:B4917,"&gt;01-01-2023",'Jan-Nov'!B262:B4917,"&lt;01-04-2023")</f>
        <v>0</v>
      </c>
      <c r="V264" s="25">
        <f>SUMIFS('Jan-Nov'!D261:D4916,'Jan-Nov'!E261:E4916,"SIP",'Jan-Nov'!J261:J4916,'co. wise details'!O264,'Jan-Nov'!B262:B4917,"&gt;01-01-2023",'Jan-Nov'!B262:B4917,"&lt;01-04-2023")</f>
        <v>0</v>
      </c>
      <c r="W264" s="25">
        <f>SUMIFS('Jan-Nov'!D261:D4916,'Jan-Nov'!E261:E4916,"lumpsum",'Jan-Nov'!J261:J4916,'co. wise details'!O264,'Jan-Nov'!B261:B4916,"&gt;31-03-2023",'Jan-Nov'!B261:B4916,"&lt;01-07-2023")</f>
        <v>0</v>
      </c>
      <c r="X264" s="25">
        <f>SUMIFS('Jan-Nov'!D260:D4916,'Jan-Nov'!E260:E4916,"SIP",'Jan-Nov'!J260:J4916,'co. wise details'!O264,'Jan-Nov'!B260:B4916,"&gt;31-03-2023",'Jan-Nov'!D260:D4916,"&lt;01-07-2023")</f>
        <v>5000</v>
      </c>
      <c r="Y264" s="25">
        <f>SUMIFS('Jan-Nov'!D261:D4916,'Jan-Nov'!E261:E4916,"lumpsum",'Jan-Nov'!J261:J4916,'co. wise details'!O264,'Jan-Nov'!B262:B4917,"&gt;30-06-2023",'Jan-Nov'!B262:B4917,"&lt;30-10-2023")</f>
        <v>0</v>
      </c>
      <c r="Z264" s="25">
        <f>SUMIFS('Jan-Nov'!D262:D4917, 'Jan-Nov'!E262:E4917, "SIP", 'Jan-Nov'!J262:J4917, 'co. wise details'!O264, 'Jan-Nov'!B262:B4917, "&gt;30-06-2023", 'Jan-Nov'!B262:B4917, "&lt;01-10-2023")</f>
        <v>0</v>
      </c>
      <c r="AA264" s="25">
        <f>SUMIFS('Jan-Nov'!D261:D4916,'Jan-Nov'!E261:E4916,"lumpsum",'Jan-Nov'!J261:J4916,'co. wise details'!O264,'Jan-Nov'!B261:B4916,"&gt;30-09-2023",'Jan-Nov'!B261:B4916,"&lt;31-12-2023")</f>
        <v>0</v>
      </c>
      <c r="AB264" s="25">
        <f>SUMIFS('Jan-Nov'!D262:D4917, 'Jan-Nov'!E262:E4917, "SIP", 'Jan-Nov'!J262:J4917, 'co. wise details'!O264, 'Jan-Nov'!B262:B4917, "&gt;30-09-2023", 'Jan-Nov'!B262:B4917, "&lt;31-12-2023")</f>
        <v>0</v>
      </c>
    </row>
    <row r="265" spans="2:28" x14ac:dyDescent="0.3">
      <c r="B265" t="s">
        <v>585</v>
      </c>
      <c r="H265" t="str">
        <v>Parag Parikh Flexi Cap</v>
      </c>
      <c r="O265" s="25" t="str">
        <v>Parag parikh flexi cap</v>
      </c>
      <c r="P265" s="25">
        <f t="shared" si="4"/>
        <v>3</v>
      </c>
      <c r="Q265" s="25">
        <f>COUNTIFS('Jan-Nov'!E:E,"SIP",'Jan-Nov'!J:J,'co. wise details'!O265)</f>
        <v>3</v>
      </c>
      <c r="R265" s="25">
        <f>COUNTIFS('Jan-Nov'!E:E,"lumpsum",'Jan-Nov'!J:J,'co. wise details'!O265)</f>
        <v>0</v>
      </c>
      <c r="S265" s="25">
        <f>SUMIFS('Jan-Nov'!D262:D4917,'Jan-Nov'!E262:E4917,"lumpsum",'Jan-Nov'!J262:J4917,'co. wise details'!O265)</f>
        <v>0</v>
      </c>
      <c r="T265" s="25">
        <f>SUMIFS('Jan-Nov'!D262:D4917,'Jan-Nov'!E262:E4917,"sip",'Jan-Nov'!J262:J4917,'co. wise details'!O265)</f>
        <v>8500</v>
      </c>
      <c r="U265" s="25">
        <f>SUMIFS('Jan-Nov'!D262:D4917,'Jan-Nov'!E262:E4917,"lumpsum",'Jan-Nov'!J262:J4917,'co. wise details'!O265,'Jan-Nov'!B263:B4918,"&gt;01-01-2023",'Jan-Nov'!B263:B4918,"&lt;01-04-2023")</f>
        <v>0</v>
      </c>
      <c r="V265" s="25">
        <f>SUMIFS('Jan-Nov'!D262:D4917,'Jan-Nov'!E262:E4917,"SIP",'Jan-Nov'!J262:J4917,'co. wise details'!O265,'Jan-Nov'!B263:B4918,"&gt;01-01-2023",'Jan-Nov'!B263:B4918,"&lt;01-04-2023")</f>
        <v>0</v>
      </c>
      <c r="W265" s="25">
        <f>SUMIFS('Jan-Nov'!D262:D4917,'Jan-Nov'!E262:E4917,"lumpsum",'Jan-Nov'!J262:J4917,'co. wise details'!O265,'Jan-Nov'!B262:B4917,"&gt;31-03-2023",'Jan-Nov'!B262:B4917,"&lt;01-07-2023")</f>
        <v>0</v>
      </c>
      <c r="X265" s="25">
        <f>SUMIFS('Jan-Nov'!D261:D4917,'Jan-Nov'!E261:E4917,"SIP",'Jan-Nov'!J261:J4917,'co. wise details'!O265,'Jan-Nov'!B261:B4917,"&gt;31-03-2023",'Jan-Nov'!D261:D4917,"&lt;01-07-2023")</f>
        <v>8500</v>
      </c>
      <c r="Y265" s="25">
        <f>SUMIFS('Jan-Nov'!D262:D4917,'Jan-Nov'!E262:E4917,"lumpsum",'Jan-Nov'!J262:J4917,'co. wise details'!O265,'Jan-Nov'!B263:B4918,"&gt;30-06-2023",'Jan-Nov'!B263:B4918,"&lt;30-10-2023")</f>
        <v>0</v>
      </c>
      <c r="Z265" s="25">
        <f>SUMIFS('Jan-Nov'!D263:D4918, 'Jan-Nov'!E263:E4918, "SIP", 'Jan-Nov'!J263:J4918, 'co. wise details'!O265, 'Jan-Nov'!B263:B4918, "&gt;30-06-2023", 'Jan-Nov'!B263:B4918, "&lt;01-10-2023")</f>
        <v>6000</v>
      </c>
      <c r="AA265" s="25">
        <f>SUMIFS('Jan-Nov'!D262:D4917,'Jan-Nov'!E262:E4917,"lumpsum",'Jan-Nov'!J262:J4917,'co. wise details'!O265,'Jan-Nov'!B262:B4917,"&gt;30-09-2023",'Jan-Nov'!B262:B4917,"&lt;31-12-2023")</f>
        <v>0</v>
      </c>
      <c r="AB265" s="25">
        <f>SUMIFS('Jan-Nov'!D263:D4918, 'Jan-Nov'!E263:E4918, "SIP", 'Jan-Nov'!J263:J4918, 'co. wise details'!O265, 'Jan-Nov'!B263:B4918, "&gt;30-09-2023", 'Jan-Nov'!B263:B4918, "&lt;31-12-2023")</f>
        <v>0</v>
      </c>
    </row>
    <row r="266" spans="2:28" x14ac:dyDescent="0.3">
      <c r="B266" t="s">
        <v>2039</v>
      </c>
      <c r="H266" t="str">
        <v>Nippon India GROWTH FUND</v>
      </c>
      <c r="O266" s="25" t="str">
        <v>Nippon india growth fund</v>
      </c>
      <c r="P266" s="25">
        <f t="shared" si="4"/>
        <v>2</v>
      </c>
      <c r="Q266" s="25">
        <f>COUNTIFS('Jan-Nov'!E:E,"SIP",'Jan-Nov'!J:J,'co. wise details'!O266)</f>
        <v>2</v>
      </c>
      <c r="R266" s="25">
        <f>COUNTIFS('Jan-Nov'!E:E,"lumpsum",'Jan-Nov'!J:J,'co. wise details'!O266)</f>
        <v>0</v>
      </c>
      <c r="S266" s="25">
        <f>SUMIFS('Jan-Nov'!D263:D4918,'Jan-Nov'!E263:E4918,"lumpsum",'Jan-Nov'!J263:J4918,'co. wise details'!O266)</f>
        <v>0</v>
      </c>
      <c r="T266" s="25">
        <f>SUMIFS('Jan-Nov'!D263:D4918,'Jan-Nov'!E263:E4918,"sip",'Jan-Nov'!J263:J4918,'co. wise details'!O266)</f>
        <v>3500</v>
      </c>
      <c r="U266" s="25">
        <f>SUMIFS('Jan-Nov'!D263:D4918,'Jan-Nov'!E263:E4918,"lumpsum",'Jan-Nov'!J263:J4918,'co. wise details'!O266,'Jan-Nov'!B264:B4919,"&gt;01-01-2023",'Jan-Nov'!B264:B4919,"&lt;01-04-2023")</f>
        <v>0</v>
      </c>
      <c r="V266" s="25">
        <f>SUMIFS('Jan-Nov'!D263:D4918,'Jan-Nov'!E263:E4918,"SIP",'Jan-Nov'!J263:J4918,'co. wise details'!O266,'Jan-Nov'!B264:B4919,"&gt;01-01-2023",'Jan-Nov'!B264:B4919,"&lt;01-04-2023")</f>
        <v>0</v>
      </c>
      <c r="W266" s="25">
        <f>SUMIFS('Jan-Nov'!D263:D4918,'Jan-Nov'!E263:E4918,"lumpsum",'Jan-Nov'!J263:J4918,'co. wise details'!O266,'Jan-Nov'!B263:B4918,"&gt;31-03-2023",'Jan-Nov'!B263:B4918,"&lt;01-07-2023")</f>
        <v>0</v>
      </c>
      <c r="X266" s="25">
        <f>SUMIFS('Jan-Nov'!D262:D4918,'Jan-Nov'!E262:E4918,"SIP",'Jan-Nov'!J262:J4918,'co. wise details'!O266,'Jan-Nov'!B262:B4918,"&gt;31-03-2023",'Jan-Nov'!D262:D4918,"&lt;01-07-2023")</f>
        <v>3500</v>
      </c>
      <c r="Y266" s="25">
        <f>SUMIFS('Jan-Nov'!D263:D4918,'Jan-Nov'!E263:E4918,"lumpsum",'Jan-Nov'!J263:J4918,'co. wise details'!O266,'Jan-Nov'!B264:B4919,"&gt;30-06-2023",'Jan-Nov'!B264:B4919,"&lt;30-10-2023")</f>
        <v>0</v>
      </c>
      <c r="Z266" s="25">
        <f>SUMIFS('Jan-Nov'!D264:D4919, 'Jan-Nov'!E264:E4919, "SIP", 'Jan-Nov'!J264:J4919, 'co. wise details'!O266, 'Jan-Nov'!B264:B4919, "&gt;30-06-2023", 'Jan-Nov'!B264:B4919, "&lt;01-10-2023")</f>
        <v>2000</v>
      </c>
      <c r="AA266" s="25">
        <f>SUMIFS('Jan-Nov'!D263:D4918,'Jan-Nov'!E263:E4918,"lumpsum",'Jan-Nov'!J263:J4918,'co. wise details'!O266,'Jan-Nov'!B263:B4918,"&gt;30-09-2023",'Jan-Nov'!B263:B4918,"&lt;31-12-2023")</f>
        <v>0</v>
      </c>
      <c r="AB266" s="25">
        <f>SUMIFS('Jan-Nov'!D264:D4919, 'Jan-Nov'!E264:E4919, "SIP", 'Jan-Nov'!J264:J4919, 'co. wise details'!O266, 'Jan-Nov'!B264:B4919, "&gt;30-09-2023", 'Jan-Nov'!B264:B4919, "&lt;31-12-2023")</f>
        <v>0</v>
      </c>
    </row>
    <row r="267" spans="2:28" x14ac:dyDescent="0.3">
      <c r="B267" t="s">
        <v>1305</v>
      </c>
      <c r="H267" t="str">
        <v>Kotak Taxsaver Fund</v>
      </c>
      <c r="O267" s="25" t="str">
        <v>Kotak taxsaver fund</v>
      </c>
      <c r="P267" s="25">
        <f t="shared" si="4"/>
        <v>3</v>
      </c>
      <c r="Q267" s="25">
        <f>COUNTIFS('Jan-Nov'!E:E,"SIP",'Jan-Nov'!J:J,'co. wise details'!O267)</f>
        <v>3</v>
      </c>
      <c r="R267" s="25">
        <f>COUNTIFS('Jan-Nov'!E:E,"lumpsum",'Jan-Nov'!J:J,'co. wise details'!O267)</f>
        <v>0</v>
      </c>
      <c r="S267" s="25">
        <f>SUMIFS('Jan-Nov'!D264:D4919,'Jan-Nov'!E264:E4919,"lumpsum",'Jan-Nov'!J264:J4919,'co. wise details'!O267)</f>
        <v>0</v>
      </c>
      <c r="T267" s="25">
        <f>SUMIFS('Jan-Nov'!D264:D4919,'Jan-Nov'!E264:E4919,"sip",'Jan-Nov'!J264:J4919,'co. wise details'!O267)</f>
        <v>14500</v>
      </c>
      <c r="U267" s="25">
        <f>SUMIFS('Jan-Nov'!D264:D4919,'Jan-Nov'!E264:E4919,"lumpsum",'Jan-Nov'!J264:J4919,'co. wise details'!O267,'Jan-Nov'!B265:B4920,"&gt;01-01-2023",'Jan-Nov'!B265:B4920,"&lt;01-04-2023")</f>
        <v>0</v>
      </c>
      <c r="V267" s="25">
        <f>SUMIFS('Jan-Nov'!D264:D4919,'Jan-Nov'!E264:E4919,"SIP",'Jan-Nov'!J264:J4919,'co. wise details'!O267,'Jan-Nov'!B265:B4920,"&gt;01-01-2023",'Jan-Nov'!B265:B4920,"&lt;01-04-2023")</f>
        <v>0</v>
      </c>
      <c r="W267" s="25">
        <f>SUMIFS('Jan-Nov'!D264:D4919,'Jan-Nov'!E264:E4919,"lumpsum",'Jan-Nov'!J264:J4919,'co. wise details'!O267,'Jan-Nov'!B264:B4919,"&gt;31-03-2023",'Jan-Nov'!B264:B4919,"&lt;01-07-2023")</f>
        <v>0</v>
      </c>
      <c r="X267" s="25">
        <f>SUMIFS('Jan-Nov'!D263:D4919,'Jan-Nov'!E263:E4919,"SIP",'Jan-Nov'!J263:J4919,'co. wise details'!O267,'Jan-Nov'!B263:B4919,"&gt;31-03-2023",'Jan-Nov'!D263:D4919,"&lt;01-07-2023")</f>
        <v>14500</v>
      </c>
      <c r="Y267" s="25">
        <f>SUMIFS('Jan-Nov'!D264:D4919,'Jan-Nov'!E264:E4919,"lumpsum",'Jan-Nov'!J264:J4919,'co. wise details'!O267,'Jan-Nov'!B265:B4920,"&gt;30-06-2023",'Jan-Nov'!B265:B4920,"&lt;30-10-2023")</f>
        <v>0</v>
      </c>
      <c r="Z267" s="25">
        <f>SUMIFS('Jan-Nov'!D265:D4920, 'Jan-Nov'!E265:E4920, "SIP", 'Jan-Nov'!J265:J4920, 'co. wise details'!O267, 'Jan-Nov'!B265:B4920, "&gt;30-06-2023", 'Jan-Nov'!B265:B4920, "&lt;01-10-2023")</f>
        <v>7500</v>
      </c>
      <c r="AA267" s="25">
        <f>SUMIFS('Jan-Nov'!D264:D4919,'Jan-Nov'!E264:E4919,"lumpsum",'Jan-Nov'!J264:J4919,'co. wise details'!O267,'Jan-Nov'!B264:B4919,"&gt;30-09-2023",'Jan-Nov'!B264:B4919,"&lt;31-12-2023")</f>
        <v>0</v>
      </c>
      <c r="AB267" s="25">
        <f>SUMIFS('Jan-Nov'!D265:D4920, 'Jan-Nov'!E265:E4920, "SIP", 'Jan-Nov'!J265:J4920, 'co. wise details'!O267, 'Jan-Nov'!B265:B4920, "&gt;30-09-2023", 'Jan-Nov'!B265:B4920, "&lt;31-12-2023")</f>
        <v>5000</v>
      </c>
    </row>
    <row r="268" spans="2:28" x14ac:dyDescent="0.3">
      <c r="B268" t="s">
        <v>646</v>
      </c>
      <c r="H268" t="str">
        <v>Tata Large &amp; Midcap Fund</v>
      </c>
      <c r="O268" s="25" t="str">
        <v>Tata large &amp; midcap fund</v>
      </c>
      <c r="P268" s="25">
        <f t="shared" si="4"/>
        <v>1</v>
      </c>
      <c r="Q268" s="25">
        <f>COUNTIFS('Jan-Nov'!E:E,"SIP",'Jan-Nov'!J:J,'co. wise details'!O268)</f>
        <v>1</v>
      </c>
      <c r="R268" s="25">
        <f>COUNTIFS('Jan-Nov'!E:E,"lumpsum",'Jan-Nov'!J:J,'co. wise details'!O268)</f>
        <v>0</v>
      </c>
      <c r="S268" s="25">
        <f>SUMIFS('Jan-Nov'!D265:D4920,'Jan-Nov'!E265:E4920,"lumpsum",'Jan-Nov'!J265:J4920,'co. wise details'!O268)</f>
        <v>0</v>
      </c>
      <c r="T268" s="25">
        <f>SUMIFS('Jan-Nov'!D265:D4920,'Jan-Nov'!E265:E4920,"sip",'Jan-Nov'!J265:J4920,'co. wise details'!O268)</f>
        <v>1000</v>
      </c>
      <c r="U268" s="25">
        <f>SUMIFS('Jan-Nov'!D265:D4920,'Jan-Nov'!E265:E4920,"lumpsum",'Jan-Nov'!J265:J4920,'co. wise details'!O268,'Jan-Nov'!B266:B4921,"&gt;01-01-2023",'Jan-Nov'!B266:B4921,"&lt;01-04-2023")</f>
        <v>0</v>
      </c>
      <c r="V268" s="25">
        <f>SUMIFS('Jan-Nov'!D265:D4920,'Jan-Nov'!E265:E4920,"SIP",'Jan-Nov'!J265:J4920,'co. wise details'!O268,'Jan-Nov'!B266:B4921,"&gt;01-01-2023",'Jan-Nov'!B266:B4921,"&lt;01-04-2023")</f>
        <v>0</v>
      </c>
      <c r="W268" s="25">
        <f>SUMIFS('Jan-Nov'!D265:D4920,'Jan-Nov'!E265:E4920,"lumpsum",'Jan-Nov'!J265:J4920,'co. wise details'!O268,'Jan-Nov'!B265:B4920,"&gt;31-03-2023",'Jan-Nov'!B265:B4920,"&lt;01-07-2023")</f>
        <v>0</v>
      </c>
      <c r="X268" s="25">
        <f>SUMIFS('Jan-Nov'!D264:D4920,'Jan-Nov'!E264:E4920,"SIP",'Jan-Nov'!J264:J4920,'co. wise details'!O268,'Jan-Nov'!B264:B4920,"&gt;31-03-2023",'Jan-Nov'!D264:D4920,"&lt;01-07-2023")</f>
        <v>1000</v>
      </c>
      <c r="Y268" s="25">
        <f>SUMIFS('Jan-Nov'!D265:D4920,'Jan-Nov'!E265:E4920,"lumpsum",'Jan-Nov'!J265:J4920,'co. wise details'!O268,'Jan-Nov'!B266:B4921,"&gt;30-06-2023",'Jan-Nov'!B266:B4921,"&lt;30-10-2023")</f>
        <v>0</v>
      </c>
      <c r="Z268" s="25">
        <f>SUMIFS('Jan-Nov'!D266:D4921, 'Jan-Nov'!E266:E4921, "SIP", 'Jan-Nov'!J266:J4921, 'co. wise details'!O268, 'Jan-Nov'!B266:B4921, "&gt;30-06-2023", 'Jan-Nov'!B266:B4921, "&lt;01-10-2023")</f>
        <v>0</v>
      </c>
      <c r="AA268" s="25">
        <f>SUMIFS('Jan-Nov'!D265:D4920,'Jan-Nov'!E265:E4920,"lumpsum",'Jan-Nov'!J265:J4920,'co. wise details'!O268,'Jan-Nov'!B265:B4920,"&gt;30-09-2023",'Jan-Nov'!B265:B4920,"&lt;31-12-2023")</f>
        <v>0</v>
      </c>
      <c r="AB268" s="25">
        <f>SUMIFS('Jan-Nov'!D266:D4921, 'Jan-Nov'!E266:E4921, "SIP", 'Jan-Nov'!J266:J4921, 'co. wise details'!O268, 'Jan-Nov'!B266:B4921, "&gt;30-09-2023", 'Jan-Nov'!B266:B4921, "&lt;31-12-2023")</f>
        <v>0</v>
      </c>
    </row>
    <row r="269" spans="2:28" x14ac:dyDescent="0.3">
      <c r="B269" t="s">
        <v>1305</v>
      </c>
      <c r="H269" t="str">
        <v>axis multicap fund</v>
      </c>
      <c r="O269" s="25" t="str">
        <v>Axis multicap fund</v>
      </c>
      <c r="P269" s="25">
        <f t="shared" si="4"/>
        <v>2</v>
      </c>
      <c r="Q269" s="25">
        <f>COUNTIFS('Jan-Nov'!E:E,"SIP",'Jan-Nov'!J:J,'co. wise details'!O269)</f>
        <v>2</v>
      </c>
      <c r="R269" s="25">
        <f>COUNTIFS('Jan-Nov'!E:E,"lumpsum",'Jan-Nov'!J:J,'co. wise details'!O269)</f>
        <v>0</v>
      </c>
      <c r="S269" s="25">
        <f>SUMIFS('Jan-Nov'!D266:D4921,'Jan-Nov'!E266:E4921,"lumpsum",'Jan-Nov'!J266:J4921,'co. wise details'!O269)</f>
        <v>0</v>
      </c>
      <c r="T269" s="25">
        <f>SUMIFS('Jan-Nov'!D266:D4921,'Jan-Nov'!E266:E4921,"sip",'Jan-Nov'!J266:J4921,'co. wise details'!O269)</f>
        <v>13000</v>
      </c>
      <c r="U269" s="25">
        <f>SUMIFS('Jan-Nov'!D266:D4921,'Jan-Nov'!E266:E4921,"lumpsum",'Jan-Nov'!J266:J4921,'co. wise details'!O269,'Jan-Nov'!B267:B4922,"&gt;01-01-2023",'Jan-Nov'!B267:B4922,"&lt;01-04-2023")</f>
        <v>0</v>
      </c>
      <c r="V269" s="25">
        <f>SUMIFS('Jan-Nov'!D266:D4921,'Jan-Nov'!E266:E4921,"SIP",'Jan-Nov'!J266:J4921,'co. wise details'!O269,'Jan-Nov'!B267:B4922,"&gt;01-01-2023",'Jan-Nov'!B267:B4922,"&lt;01-04-2023")</f>
        <v>0</v>
      </c>
      <c r="W269" s="25">
        <f>SUMIFS('Jan-Nov'!D266:D4921,'Jan-Nov'!E266:E4921,"lumpsum",'Jan-Nov'!J266:J4921,'co. wise details'!O269,'Jan-Nov'!B266:B4921,"&gt;31-03-2023",'Jan-Nov'!B266:B4921,"&lt;01-07-2023")</f>
        <v>0</v>
      </c>
      <c r="X269" s="25">
        <f>SUMIFS('Jan-Nov'!D265:D4921,'Jan-Nov'!E265:E4921,"SIP",'Jan-Nov'!J265:J4921,'co. wise details'!O269,'Jan-Nov'!B265:B4921,"&gt;31-03-2023",'Jan-Nov'!D265:D4921,"&lt;01-07-2023")</f>
        <v>13000</v>
      </c>
      <c r="Y269" s="25">
        <f>SUMIFS('Jan-Nov'!D266:D4921,'Jan-Nov'!E266:E4921,"lumpsum",'Jan-Nov'!J266:J4921,'co. wise details'!O269,'Jan-Nov'!B267:B4922,"&gt;30-06-2023",'Jan-Nov'!B267:B4922,"&lt;30-10-2023")</f>
        <v>0</v>
      </c>
      <c r="Z269" s="25">
        <f>SUMIFS('Jan-Nov'!D267:D4922, 'Jan-Nov'!E267:E4922, "SIP", 'Jan-Nov'!J267:J4922, 'co. wise details'!O269, 'Jan-Nov'!B267:B4922, "&gt;30-06-2023", 'Jan-Nov'!B267:B4922, "&lt;01-10-2023")</f>
        <v>0</v>
      </c>
      <c r="AA269" s="25">
        <f>SUMIFS('Jan-Nov'!D266:D4921,'Jan-Nov'!E266:E4921,"lumpsum",'Jan-Nov'!J266:J4921,'co. wise details'!O269,'Jan-Nov'!B266:B4921,"&gt;30-09-2023",'Jan-Nov'!B266:B4921,"&lt;31-12-2023")</f>
        <v>0</v>
      </c>
      <c r="AB269" s="25">
        <f>SUMIFS('Jan-Nov'!D267:D4922, 'Jan-Nov'!E267:E4922, "SIP", 'Jan-Nov'!J267:J4922, 'co. wise details'!O269, 'Jan-Nov'!B267:B4922, "&gt;30-09-2023", 'Jan-Nov'!B267:B4922, "&lt;31-12-2023")</f>
        <v>10000</v>
      </c>
    </row>
    <row r="270" spans="2:28" x14ac:dyDescent="0.3">
      <c r="B270" t="s">
        <v>626</v>
      </c>
      <c r="H270" t="str">
        <v>HSBC Small Cap Fund</v>
      </c>
      <c r="O270" s="25" t="str">
        <v>Hsbc small cap fund</v>
      </c>
      <c r="P270" s="25">
        <f t="shared" si="4"/>
        <v>1</v>
      </c>
      <c r="Q270" s="25">
        <f>COUNTIFS('Jan-Nov'!E:E,"SIP",'Jan-Nov'!J:J,'co. wise details'!O270)</f>
        <v>1</v>
      </c>
      <c r="R270" s="25">
        <f>COUNTIFS('Jan-Nov'!E:E,"lumpsum",'Jan-Nov'!J:J,'co. wise details'!O270)</f>
        <v>0</v>
      </c>
      <c r="S270" s="25">
        <f>SUMIFS('Jan-Nov'!D267:D4922,'Jan-Nov'!E267:E4922,"lumpsum",'Jan-Nov'!J267:J4922,'co. wise details'!O270)</f>
        <v>0</v>
      </c>
      <c r="T270" s="25">
        <f>SUMIFS('Jan-Nov'!D267:D4922,'Jan-Nov'!E267:E4922,"sip",'Jan-Nov'!J267:J4922,'co. wise details'!O270)</f>
        <v>2000</v>
      </c>
      <c r="U270" s="25">
        <f>SUMIFS('Jan-Nov'!D267:D4922,'Jan-Nov'!E267:E4922,"lumpsum",'Jan-Nov'!J267:J4922,'co. wise details'!O270,'Jan-Nov'!B268:B4923,"&gt;01-01-2023",'Jan-Nov'!B268:B4923,"&lt;01-04-2023")</f>
        <v>0</v>
      </c>
      <c r="V270" s="25">
        <f>SUMIFS('Jan-Nov'!D267:D4922,'Jan-Nov'!E267:E4922,"SIP",'Jan-Nov'!J267:J4922,'co. wise details'!O270,'Jan-Nov'!B268:B4923,"&gt;01-01-2023",'Jan-Nov'!B268:B4923,"&lt;01-04-2023")</f>
        <v>0</v>
      </c>
      <c r="W270" s="25">
        <f>SUMIFS('Jan-Nov'!D267:D4922,'Jan-Nov'!E267:E4922,"lumpsum",'Jan-Nov'!J267:J4922,'co. wise details'!O270,'Jan-Nov'!B267:B4922,"&gt;31-03-2023",'Jan-Nov'!B267:B4922,"&lt;01-07-2023")</f>
        <v>0</v>
      </c>
      <c r="X270" s="25">
        <f>SUMIFS('Jan-Nov'!D266:D4922,'Jan-Nov'!E266:E4922,"SIP",'Jan-Nov'!J266:J4922,'co. wise details'!O270,'Jan-Nov'!B266:B4922,"&gt;31-03-2023",'Jan-Nov'!D266:D4922,"&lt;01-07-2023")</f>
        <v>2000</v>
      </c>
      <c r="Y270" s="25">
        <f>SUMIFS('Jan-Nov'!D267:D4922,'Jan-Nov'!E267:E4922,"lumpsum",'Jan-Nov'!J267:J4922,'co. wise details'!O270,'Jan-Nov'!B268:B4923,"&gt;30-06-2023",'Jan-Nov'!B268:B4923,"&lt;30-10-2023")</f>
        <v>0</v>
      </c>
      <c r="Z270" s="25">
        <f>SUMIFS('Jan-Nov'!D268:D4923, 'Jan-Nov'!E268:E4923, "SIP", 'Jan-Nov'!J268:J4923, 'co. wise details'!O270, 'Jan-Nov'!B268:B4923, "&gt;30-06-2023", 'Jan-Nov'!B268:B4923, "&lt;01-10-2023")</f>
        <v>0</v>
      </c>
      <c r="AA270" s="25">
        <f>SUMIFS('Jan-Nov'!D267:D4922,'Jan-Nov'!E267:E4922,"lumpsum",'Jan-Nov'!J267:J4922,'co. wise details'!O270,'Jan-Nov'!B267:B4922,"&gt;30-09-2023",'Jan-Nov'!B267:B4922,"&lt;31-12-2023")</f>
        <v>0</v>
      </c>
      <c r="AB270" s="25">
        <f>SUMIFS('Jan-Nov'!D268:D4923, 'Jan-Nov'!E268:E4923, "SIP", 'Jan-Nov'!J268:J4923, 'co. wise details'!O270, 'Jan-Nov'!B268:B4923, "&gt;30-09-2023", 'Jan-Nov'!B268:B4923, "&lt;31-12-2023")</f>
        <v>0</v>
      </c>
    </row>
    <row r="271" spans="2:28" x14ac:dyDescent="0.3">
      <c r="B271" t="s">
        <v>63</v>
      </c>
      <c r="H271" t="str">
        <v>SBI Long Term Equity Fund</v>
      </c>
      <c r="O271" s="25" t="str">
        <v>Sbi long term equity fund</v>
      </c>
      <c r="P271" s="25">
        <f t="shared" si="4"/>
        <v>1</v>
      </c>
      <c r="Q271" s="25">
        <f>COUNTIFS('Jan-Nov'!E:E,"SIP",'Jan-Nov'!J:J,'co. wise details'!O271)</f>
        <v>1</v>
      </c>
      <c r="R271" s="25">
        <f>COUNTIFS('Jan-Nov'!E:E,"lumpsum",'Jan-Nov'!J:J,'co. wise details'!O271)</f>
        <v>0</v>
      </c>
      <c r="S271" s="25">
        <f>SUMIFS('Jan-Nov'!D268:D4923,'Jan-Nov'!E268:E4923,"lumpsum",'Jan-Nov'!J268:J4923,'co. wise details'!O271)</f>
        <v>0</v>
      </c>
      <c r="T271" s="25">
        <f>SUMIFS('Jan-Nov'!D268:D4923,'Jan-Nov'!E268:E4923,"sip",'Jan-Nov'!J268:J4923,'co. wise details'!O271)</f>
        <v>2000</v>
      </c>
      <c r="U271" s="25">
        <f>SUMIFS('Jan-Nov'!D268:D4923,'Jan-Nov'!E268:E4923,"lumpsum",'Jan-Nov'!J268:J4923,'co. wise details'!O271,'Jan-Nov'!B269:B4924,"&gt;01-01-2023",'Jan-Nov'!B269:B4924,"&lt;01-04-2023")</f>
        <v>0</v>
      </c>
      <c r="V271" s="25">
        <f>SUMIFS('Jan-Nov'!D268:D4923,'Jan-Nov'!E268:E4923,"SIP",'Jan-Nov'!J268:J4923,'co. wise details'!O271,'Jan-Nov'!B269:B4924,"&gt;01-01-2023",'Jan-Nov'!B269:B4924,"&lt;01-04-2023")</f>
        <v>0</v>
      </c>
      <c r="W271" s="25">
        <f>SUMIFS('Jan-Nov'!D268:D4923,'Jan-Nov'!E268:E4923,"lumpsum",'Jan-Nov'!J268:J4923,'co. wise details'!O271,'Jan-Nov'!B268:B4923,"&gt;31-03-2023",'Jan-Nov'!B268:B4923,"&lt;01-07-2023")</f>
        <v>0</v>
      </c>
      <c r="X271" s="25">
        <f>SUMIFS('Jan-Nov'!D267:D4923,'Jan-Nov'!E267:E4923,"SIP",'Jan-Nov'!J267:J4923,'co. wise details'!O271,'Jan-Nov'!B267:B4923,"&gt;31-03-2023",'Jan-Nov'!D267:D4923,"&lt;01-07-2023")</f>
        <v>2000</v>
      </c>
      <c r="Y271" s="25">
        <f>SUMIFS('Jan-Nov'!D268:D4923,'Jan-Nov'!E268:E4923,"lumpsum",'Jan-Nov'!J268:J4923,'co. wise details'!O271,'Jan-Nov'!B269:B4924,"&gt;30-06-2023",'Jan-Nov'!B269:B4924,"&lt;30-10-2023")</f>
        <v>0</v>
      </c>
      <c r="Z271" s="25">
        <f>SUMIFS('Jan-Nov'!D269:D4924, 'Jan-Nov'!E269:E4924, "SIP", 'Jan-Nov'!J269:J4924, 'co. wise details'!O271, 'Jan-Nov'!B269:B4924, "&gt;30-06-2023", 'Jan-Nov'!B269:B4924, "&lt;01-10-2023")</f>
        <v>2000</v>
      </c>
      <c r="AA271" s="25">
        <f>SUMIFS('Jan-Nov'!D268:D4923,'Jan-Nov'!E268:E4923,"lumpsum",'Jan-Nov'!J268:J4923,'co. wise details'!O271,'Jan-Nov'!B268:B4923,"&gt;30-09-2023",'Jan-Nov'!B268:B4923,"&lt;31-12-2023")</f>
        <v>0</v>
      </c>
      <c r="AB271" s="25">
        <f>SUMIFS('Jan-Nov'!D269:D4924, 'Jan-Nov'!E269:E4924, "SIP", 'Jan-Nov'!J269:J4924, 'co. wise details'!O271, 'Jan-Nov'!B269:B4924, "&gt;30-09-2023", 'Jan-Nov'!B269:B4924, "&lt;31-12-2023")</f>
        <v>0</v>
      </c>
    </row>
    <row r="272" spans="2:28" x14ac:dyDescent="0.3">
      <c r="B272" t="s">
        <v>353</v>
      </c>
      <c r="H272" t="str">
        <v>Star Personal Accidental Policy</v>
      </c>
      <c r="O272" s="25" t="str">
        <v>Star personal accidental policy</v>
      </c>
      <c r="P272" s="25">
        <f t="shared" si="4"/>
        <v>1</v>
      </c>
      <c r="Q272" s="25">
        <f>COUNTIFS('Jan-Nov'!E:E,"SIP",'Jan-Nov'!J:J,'co. wise details'!O272)</f>
        <v>0</v>
      </c>
      <c r="R272" s="25">
        <f>COUNTIFS('Jan-Nov'!E:E,"lumpsum",'Jan-Nov'!J:J,'co. wise details'!O272)</f>
        <v>1</v>
      </c>
      <c r="S272" s="25">
        <f>SUMIFS('Jan-Nov'!D269:D4924,'Jan-Nov'!E269:E4924,"lumpsum",'Jan-Nov'!J269:J4924,'co. wise details'!O272)</f>
        <v>3894</v>
      </c>
      <c r="T272" s="25">
        <f>SUMIFS('Jan-Nov'!D269:D4924,'Jan-Nov'!E269:E4924,"sip",'Jan-Nov'!J269:J4924,'co. wise details'!O272)</f>
        <v>0</v>
      </c>
      <c r="U272" s="25">
        <f>SUMIFS('Jan-Nov'!D269:D4924,'Jan-Nov'!E269:E4924,"lumpsum",'Jan-Nov'!J269:J4924,'co. wise details'!O272,'Jan-Nov'!B270:B4925,"&gt;01-01-2023",'Jan-Nov'!B270:B4925,"&lt;01-04-2023")</f>
        <v>0</v>
      </c>
      <c r="V272" s="25">
        <f>SUMIFS('Jan-Nov'!D269:D4924,'Jan-Nov'!E269:E4924,"SIP",'Jan-Nov'!J269:J4924,'co. wise details'!O272,'Jan-Nov'!B270:B4925,"&gt;01-01-2023",'Jan-Nov'!B270:B4925,"&lt;01-04-2023")</f>
        <v>0</v>
      </c>
      <c r="W272" s="25">
        <f>SUMIFS('Jan-Nov'!D269:D4924,'Jan-Nov'!E269:E4924,"lumpsum",'Jan-Nov'!J269:J4924,'co. wise details'!O272,'Jan-Nov'!B269:B4924,"&gt;31-03-2023",'Jan-Nov'!B269:B4924,"&lt;01-07-2023")</f>
        <v>0</v>
      </c>
      <c r="X272" s="25">
        <f>SUMIFS('Jan-Nov'!D268:D4924,'Jan-Nov'!E268:E4924,"SIP",'Jan-Nov'!J268:J4924,'co. wise details'!O272,'Jan-Nov'!B268:B4924,"&gt;31-03-2023",'Jan-Nov'!D268:D4924,"&lt;01-07-2023")</f>
        <v>0</v>
      </c>
      <c r="Y272" s="25">
        <f>SUMIFS('Jan-Nov'!D269:D4924,'Jan-Nov'!E269:E4924,"lumpsum",'Jan-Nov'!J269:J4924,'co. wise details'!O272,'Jan-Nov'!B270:B4925,"&gt;30-06-2023",'Jan-Nov'!B270:B4925,"&lt;30-10-2023")</f>
        <v>3894</v>
      </c>
      <c r="Z272" s="25">
        <f>SUMIFS('Jan-Nov'!D270:D4925, 'Jan-Nov'!E270:E4925, "SIP", 'Jan-Nov'!J270:J4925, 'co. wise details'!O272, 'Jan-Nov'!B270:B4925, "&gt;30-06-2023", 'Jan-Nov'!B270:B4925, "&lt;01-10-2023")</f>
        <v>0</v>
      </c>
      <c r="AA272" s="25">
        <f>SUMIFS('Jan-Nov'!D269:D4924,'Jan-Nov'!E269:E4924,"lumpsum",'Jan-Nov'!J269:J4924,'co. wise details'!O272,'Jan-Nov'!B269:B4924,"&gt;30-09-2023",'Jan-Nov'!B269:B4924,"&lt;31-12-2023")</f>
        <v>0</v>
      </c>
      <c r="AB272" s="25">
        <f>SUMIFS('Jan-Nov'!D270:D4925, 'Jan-Nov'!E270:E4925, "SIP", 'Jan-Nov'!J270:J4925, 'co. wise details'!O272, 'Jan-Nov'!B270:B4925, "&gt;30-09-2023", 'Jan-Nov'!B270:B4925, "&lt;31-12-2023")</f>
        <v>0</v>
      </c>
    </row>
    <row r="273" spans="2:28" x14ac:dyDescent="0.3">
      <c r="B273" t="s">
        <v>409</v>
      </c>
      <c r="H273" t="str">
        <v>Canara Robeco Multi-cap Fund</v>
      </c>
      <c r="O273" s="25" t="str">
        <v>Canara robeco multi-cap fund</v>
      </c>
      <c r="P273" s="25">
        <f t="shared" si="4"/>
        <v>26</v>
      </c>
      <c r="Q273" s="25">
        <f>COUNTIFS('Jan-Nov'!E:E,"SIP",'Jan-Nov'!J:J,'co. wise details'!O273)</f>
        <v>25</v>
      </c>
      <c r="R273" s="25">
        <f>COUNTIFS('Jan-Nov'!E:E,"lumpsum",'Jan-Nov'!J:J,'co. wise details'!O273)</f>
        <v>1</v>
      </c>
      <c r="S273" s="25">
        <f>SUMIFS('Jan-Nov'!D270:D4925,'Jan-Nov'!E270:E4925,"lumpsum",'Jan-Nov'!J270:J4925,'co. wise details'!O273)</f>
        <v>5000</v>
      </c>
      <c r="T273" s="25">
        <f>SUMIFS('Jan-Nov'!D270:D4925,'Jan-Nov'!E270:E4925,"sip",'Jan-Nov'!J270:J4925,'co. wise details'!O273)</f>
        <v>135500</v>
      </c>
      <c r="U273" s="25">
        <f>SUMIFS('Jan-Nov'!D270:D4925,'Jan-Nov'!E270:E4925,"lumpsum",'Jan-Nov'!J270:J4925,'co. wise details'!O273,'Jan-Nov'!B271:B4926,"&gt;01-01-2023",'Jan-Nov'!B271:B4926,"&lt;01-04-2023")</f>
        <v>0</v>
      </c>
      <c r="V273" s="25">
        <f>SUMIFS('Jan-Nov'!D270:D4925,'Jan-Nov'!E270:E4925,"SIP",'Jan-Nov'!J270:J4925,'co. wise details'!O273,'Jan-Nov'!B271:B4926,"&gt;01-01-2023",'Jan-Nov'!B271:B4926,"&lt;01-04-2023")</f>
        <v>0</v>
      </c>
      <c r="W273" s="25">
        <f>SUMIFS('Jan-Nov'!D270:D4925,'Jan-Nov'!E270:E4925,"lumpsum",'Jan-Nov'!J270:J4925,'co. wise details'!O273,'Jan-Nov'!B270:B4925,"&gt;31-03-2023",'Jan-Nov'!B270:B4925,"&lt;01-07-2023")</f>
        <v>0</v>
      </c>
      <c r="X273" s="25">
        <f>SUMIFS('Jan-Nov'!D269:D4925,'Jan-Nov'!E269:E4925,"SIP",'Jan-Nov'!J269:J4925,'co. wise details'!O273,'Jan-Nov'!B269:B4925,"&gt;31-03-2023",'Jan-Nov'!D269:D4925,"&lt;01-07-2023")</f>
        <v>135500</v>
      </c>
      <c r="Y273" s="25">
        <f>SUMIFS('Jan-Nov'!D270:D4925,'Jan-Nov'!E270:E4925,"lumpsum",'Jan-Nov'!J270:J4925,'co. wise details'!O273,'Jan-Nov'!B271:B4926,"&gt;30-06-2023",'Jan-Nov'!B271:B4926,"&lt;30-10-2023")</f>
        <v>0</v>
      </c>
      <c r="Z273" s="25">
        <f>SUMIFS('Jan-Nov'!D271:D4926, 'Jan-Nov'!E271:E4926, "SIP", 'Jan-Nov'!J271:J4926, 'co. wise details'!O273, 'Jan-Nov'!B271:B4926, "&gt;30-06-2023", 'Jan-Nov'!B271:B4926, "&lt;01-10-2023")</f>
        <v>130500</v>
      </c>
      <c r="AA273" s="25">
        <f>SUMIFS('Jan-Nov'!D270:D4925,'Jan-Nov'!E270:E4925,"lumpsum",'Jan-Nov'!J270:J4925,'co. wise details'!O273,'Jan-Nov'!B270:B4925,"&gt;30-09-2023",'Jan-Nov'!B270:B4925,"&lt;31-12-2023")</f>
        <v>5000</v>
      </c>
      <c r="AB273" s="25">
        <f>SUMIFS('Jan-Nov'!D271:D4926, 'Jan-Nov'!E271:E4926, "SIP", 'Jan-Nov'!J271:J4926, 'co. wise details'!O273, 'Jan-Nov'!B271:B4926, "&gt;30-09-2023", 'Jan-Nov'!B271:B4926, "&lt;31-12-2023")</f>
        <v>5000</v>
      </c>
    </row>
    <row r="274" spans="2:28" x14ac:dyDescent="0.3">
      <c r="B274" t="s">
        <v>843</v>
      </c>
      <c r="H274" t="str">
        <v>Mirae Great Consumer Fund</v>
      </c>
      <c r="O274" s="25" t="str">
        <v>Mirae great consumer fund</v>
      </c>
      <c r="P274" s="25">
        <f t="shared" si="4"/>
        <v>1</v>
      </c>
      <c r="Q274" s="25">
        <f>COUNTIFS('Jan-Nov'!E:E,"SIP",'Jan-Nov'!J:J,'co. wise details'!O274)</f>
        <v>1</v>
      </c>
      <c r="R274" s="25">
        <f>COUNTIFS('Jan-Nov'!E:E,"lumpsum",'Jan-Nov'!J:J,'co. wise details'!O274)</f>
        <v>0</v>
      </c>
      <c r="S274" s="25">
        <f>SUMIFS('Jan-Nov'!D271:D4926,'Jan-Nov'!E271:E4926,"lumpsum",'Jan-Nov'!J271:J4926,'co. wise details'!O274)</f>
        <v>0</v>
      </c>
      <c r="T274" s="25">
        <f>SUMIFS('Jan-Nov'!D271:D4926,'Jan-Nov'!E271:E4926,"sip",'Jan-Nov'!J271:J4926,'co. wise details'!O274)</f>
        <v>1500</v>
      </c>
      <c r="U274" s="25">
        <f>SUMIFS('Jan-Nov'!D271:D4926,'Jan-Nov'!E271:E4926,"lumpsum",'Jan-Nov'!J271:J4926,'co. wise details'!O274,'Jan-Nov'!B272:B4927,"&gt;01-01-2023",'Jan-Nov'!B272:B4927,"&lt;01-04-2023")</f>
        <v>0</v>
      </c>
      <c r="V274" s="25">
        <f>SUMIFS('Jan-Nov'!D271:D4926,'Jan-Nov'!E271:E4926,"SIP",'Jan-Nov'!J271:J4926,'co. wise details'!O274,'Jan-Nov'!B272:B4927,"&gt;01-01-2023",'Jan-Nov'!B272:B4927,"&lt;01-04-2023")</f>
        <v>0</v>
      </c>
      <c r="W274" s="25">
        <f>SUMIFS('Jan-Nov'!D271:D4926,'Jan-Nov'!E271:E4926,"lumpsum",'Jan-Nov'!J271:J4926,'co. wise details'!O274,'Jan-Nov'!B271:B4926,"&gt;31-03-2023",'Jan-Nov'!B271:B4926,"&lt;01-07-2023")</f>
        <v>0</v>
      </c>
      <c r="X274" s="25">
        <f>SUMIFS('Jan-Nov'!D270:D4926,'Jan-Nov'!E270:E4926,"SIP",'Jan-Nov'!J270:J4926,'co. wise details'!O274,'Jan-Nov'!B270:B4926,"&gt;31-03-2023",'Jan-Nov'!D270:D4926,"&lt;01-07-2023")</f>
        <v>1500</v>
      </c>
      <c r="Y274" s="25">
        <f>SUMIFS('Jan-Nov'!D271:D4926,'Jan-Nov'!E271:E4926,"lumpsum",'Jan-Nov'!J271:J4926,'co. wise details'!O274,'Jan-Nov'!B272:B4927,"&gt;30-06-2023",'Jan-Nov'!B272:B4927,"&lt;30-10-2023")</f>
        <v>0</v>
      </c>
      <c r="Z274" s="25">
        <f>SUMIFS('Jan-Nov'!D272:D4927, 'Jan-Nov'!E272:E4927, "SIP", 'Jan-Nov'!J272:J4927, 'co. wise details'!O274, 'Jan-Nov'!B272:B4927, "&gt;30-06-2023", 'Jan-Nov'!B272:B4927, "&lt;01-10-2023")</f>
        <v>1500</v>
      </c>
      <c r="AA274" s="25">
        <f>SUMIFS('Jan-Nov'!D271:D4926,'Jan-Nov'!E271:E4926,"lumpsum",'Jan-Nov'!J271:J4926,'co. wise details'!O274,'Jan-Nov'!B271:B4926,"&gt;30-09-2023",'Jan-Nov'!B271:B4926,"&lt;31-12-2023")</f>
        <v>0</v>
      </c>
      <c r="AB274" s="25">
        <f>SUMIFS('Jan-Nov'!D272:D4927, 'Jan-Nov'!E272:E4927, "SIP", 'Jan-Nov'!J272:J4927, 'co. wise details'!O274, 'Jan-Nov'!B272:B4927, "&gt;30-09-2023", 'Jan-Nov'!B272:B4927, "&lt;31-12-2023")</f>
        <v>0</v>
      </c>
    </row>
    <row r="275" spans="2:28" x14ac:dyDescent="0.3">
      <c r="B275" t="s">
        <v>1006</v>
      </c>
      <c r="H275" t="str">
        <v>sbi magnuim children benfit</v>
      </c>
      <c r="O275" s="25" t="str">
        <v>Sbi magnuim children benfit</v>
      </c>
      <c r="P275" s="25">
        <f t="shared" si="4"/>
        <v>1</v>
      </c>
      <c r="Q275" s="25">
        <f>COUNTIFS('Jan-Nov'!E:E,"SIP",'Jan-Nov'!J:J,'co. wise details'!O275)</f>
        <v>1</v>
      </c>
      <c r="R275" s="25">
        <f>COUNTIFS('Jan-Nov'!E:E,"lumpsum",'Jan-Nov'!J:J,'co. wise details'!O275)</f>
        <v>0</v>
      </c>
      <c r="S275" s="25">
        <f>SUMIFS('Jan-Nov'!D272:D4927,'Jan-Nov'!E272:E4927,"lumpsum",'Jan-Nov'!J272:J4927,'co. wise details'!O275)</f>
        <v>0</v>
      </c>
      <c r="T275" s="25">
        <f>SUMIFS('Jan-Nov'!D272:D4927,'Jan-Nov'!E272:E4927,"sip",'Jan-Nov'!J272:J4927,'co. wise details'!O275)</f>
        <v>5000</v>
      </c>
      <c r="U275" s="25">
        <f>SUMIFS('Jan-Nov'!D272:D4927,'Jan-Nov'!E272:E4927,"lumpsum",'Jan-Nov'!J272:J4927,'co. wise details'!O275,'Jan-Nov'!B273:B4928,"&gt;01-01-2023",'Jan-Nov'!B273:B4928,"&lt;01-04-2023")</f>
        <v>0</v>
      </c>
      <c r="V275" s="25">
        <f>SUMIFS('Jan-Nov'!D272:D4927,'Jan-Nov'!E272:E4927,"SIP",'Jan-Nov'!J272:J4927,'co. wise details'!O275,'Jan-Nov'!B273:B4928,"&gt;01-01-2023",'Jan-Nov'!B273:B4928,"&lt;01-04-2023")</f>
        <v>0</v>
      </c>
      <c r="W275" s="25">
        <f>SUMIFS('Jan-Nov'!D272:D4927,'Jan-Nov'!E272:E4927,"lumpsum",'Jan-Nov'!J272:J4927,'co. wise details'!O275,'Jan-Nov'!B272:B4927,"&gt;31-03-2023",'Jan-Nov'!B272:B4927,"&lt;01-07-2023")</f>
        <v>0</v>
      </c>
      <c r="X275" s="25">
        <f>SUMIFS('Jan-Nov'!D271:D4927,'Jan-Nov'!E271:E4927,"SIP",'Jan-Nov'!J271:J4927,'co. wise details'!O275,'Jan-Nov'!B271:B4927,"&gt;31-03-2023",'Jan-Nov'!D271:D4927,"&lt;01-07-2023")</f>
        <v>5000</v>
      </c>
      <c r="Y275" s="25">
        <f>SUMIFS('Jan-Nov'!D272:D4927,'Jan-Nov'!E272:E4927,"lumpsum",'Jan-Nov'!J272:J4927,'co. wise details'!O275,'Jan-Nov'!B273:B4928,"&gt;30-06-2023",'Jan-Nov'!B273:B4928,"&lt;30-10-2023")</f>
        <v>0</v>
      </c>
      <c r="Z275" s="25">
        <f>SUMIFS('Jan-Nov'!D273:D4928, 'Jan-Nov'!E273:E4928, "SIP", 'Jan-Nov'!J273:J4928, 'co. wise details'!O275, 'Jan-Nov'!B273:B4928, "&gt;30-06-2023", 'Jan-Nov'!B273:B4928, "&lt;01-10-2023")</f>
        <v>5000</v>
      </c>
      <c r="AA275" s="25">
        <f>SUMIFS('Jan-Nov'!D272:D4927,'Jan-Nov'!E272:E4927,"lumpsum",'Jan-Nov'!J272:J4927,'co. wise details'!O275,'Jan-Nov'!B272:B4927,"&gt;30-09-2023",'Jan-Nov'!B272:B4927,"&lt;31-12-2023")</f>
        <v>0</v>
      </c>
      <c r="AB275" s="25">
        <f>SUMIFS('Jan-Nov'!D273:D4928, 'Jan-Nov'!E273:E4928, "SIP", 'Jan-Nov'!J273:J4928, 'co. wise details'!O275, 'Jan-Nov'!B273:B4928, "&gt;30-09-2023", 'Jan-Nov'!B273:B4928, "&lt;31-12-2023")</f>
        <v>0</v>
      </c>
    </row>
    <row r="276" spans="2:28" x14ac:dyDescent="0.3">
      <c r="B276" t="s">
        <v>395</v>
      </c>
      <c r="H276" t="str">
        <v>DSP TAX SAVER FUND</v>
      </c>
      <c r="O276" s="25" t="str">
        <v>Dsp tax saver fund</v>
      </c>
      <c r="P276" s="25">
        <f t="shared" si="4"/>
        <v>1</v>
      </c>
      <c r="Q276" s="25">
        <f>COUNTIFS('Jan-Nov'!E:E,"SIP",'Jan-Nov'!J:J,'co. wise details'!O276)</f>
        <v>0</v>
      </c>
      <c r="R276" s="25">
        <f>COUNTIFS('Jan-Nov'!E:E,"lumpsum",'Jan-Nov'!J:J,'co. wise details'!O276)</f>
        <v>1</v>
      </c>
      <c r="S276" s="25">
        <f>SUMIFS('Jan-Nov'!D273:D4928,'Jan-Nov'!E273:E4928,"lumpsum",'Jan-Nov'!J273:J4928,'co. wise details'!O276)</f>
        <v>5000</v>
      </c>
      <c r="T276" s="25">
        <f>SUMIFS('Jan-Nov'!D273:D4928,'Jan-Nov'!E273:E4928,"sip",'Jan-Nov'!J273:J4928,'co. wise details'!O276)</f>
        <v>0</v>
      </c>
      <c r="U276" s="25">
        <f>SUMIFS('Jan-Nov'!D273:D4928,'Jan-Nov'!E273:E4928,"lumpsum",'Jan-Nov'!J273:J4928,'co. wise details'!O276,'Jan-Nov'!B274:B4929,"&gt;01-01-2023",'Jan-Nov'!B274:B4929,"&lt;01-04-2023")</f>
        <v>0</v>
      </c>
      <c r="V276" s="25">
        <f>SUMIFS('Jan-Nov'!D273:D4928,'Jan-Nov'!E273:E4928,"SIP",'Jan-Nov'!J273:J4928,'co. wise details'!O276,'Jan-Nov'!B274:B4929,"&gt;01-01-2023",'Jan-Nov'!B274:B4929,"&lt;01-04-2023")</f>
        <v>0</v>
      </c>
      <c r="W276" s="25">
        <f>SUMIFS('Jan-Nov'!D273:D4928,'Jan-Nov'!E273:E4928,"lumpsum",'Jan-Nov'!J273:J4928,'co. wise details'!O276,'Jan-Nov'!B273:B4928,"&gt;31-03-2023",'Jan-Nov'!B273:B4928,"&lt;01-07-2023")</f>
        <v>0</v>
      </c>
      <c r="X276" s="25">
        <f>SUMIFS('Jan-Nov'!D272:D4928,'Jan-Nov'!E272:E4928,"SIP",'Jan-Nov'!J272:J4928,'co. wise details'!O276,'Jan-Nov'!B272:B4928,"&gt;31-03-2023",'Jan-Nov'!D272:D4928,"&lt;01-07-2023")</f>
        <v>0</v>
      </c>
      <c r="Y276" s="25">
        <f>SUMIFS('Jan-Nov'!D273:D4928,'Jan-Nov'!E273:E4928,"lumpsum",'Jan-Nov'!J273:J4928,'co. wise details'!O276,'Jan-Nov'!B274:B4929,"&gt;30-06-2023",'Jan-Nov'!B274:B4929,"&lt;30-10-2023")</f>
        <v>5000</v>
      </c>
      <c r="Z276" s="25">
        <f>SUMIFS('Jan-Nov'!D274:D4929, 'Jan-Nov'!E274:E4929, "SIP", 'Jan-Nov'!J274:J4929, 'co. wise details'!O276, 'Jan-Nov'!B274:B4929, "&gt;30-06-2023", 'Jan-Nov'!B274:B4929, "&lt;01-10-2023")</f>
        <v>0</v>
      </c>
      <c r="AA276" s="25">
        <f>SUMIFS('Jan-Nov'!D273:D4928,'Jan-Nov'!E273:E4928,"lumpsum",'Jan-Nov'!J273:J4928,'co. wise details'!O276,'Jan-Nov'!B273:B4928,"&gt;30-09-2023",'Jan-Nov'!B273:B4928,"&lt;31-12-2023")</f>
        <v>0</v>
      </c>
      <c r="AB276" s="25">
        <f>SUMIFS('Jan-Nov'!D274:D4929, 'Jan-Nov'!E274:E4929, "SIP", 'Jan-Nov'!J274:J4929, 'co. wise details'!O276, 'Jan-Nov'!B274:B4929, "&gt;30-09-2023", 'Jan-Nov'!B274:B4929, "&lt;31-12-2023")</f>
        <v>0</v>
      </c>
    </row>
    <row r="277" spans="2:28" x14ac:dyDescent="0.3">
      <c r="B277" t="s">
        <v>1838</v>
      </c>
      <c r="H277" t="str">
        <v>SBI Flexi Cap Fund</v>
      </c>
      <c r="O277" s="25" t="str">
        <v>Sbi flexi cap fund</v>
      </c>
      <c r="P277" s="25">
        <f t="shared" si="4"/>
        <v>1</v>
      </c>
      <c r="Q277" s="25">
        <f>COUNTIFS('Jan-Nov'!E:E,"SIP",'Jan-Nov'!J:J,'co. wise details'!O277)</f>
        <v>1</v>
      </c>
      <c r="R277" s="25">
        <f>COUNTIFS('Jan-Nov'!E:E,"lumpsum",'Jan-Nov'!J:J,'co. wise details'!O277)</f>
        <v>0</v>
      </c>
      <c r="S277" s="25">
        <f>SUMIFS('Jan-Nov'!D274:D4929,'Jan-Nov'!E274:E4929,"lumpsum",'Jan-Nov'!J274:J4929,'co. wise details'!O277)</f>
        <v>0</v>
      </c>
      <c r="T277" s="25">
        <f>SUMIFS('Jan-Nov'!D274:D4929,'Jan-Nov'!E274:E4929,"sip",'Jan-Nov'!J274:J4929,'co. wise details'!O277)</f>
        <v>2000</v>
      </c>
      <c r="U277" s="25">
        <f>SUMIFS('Jan-Nov'!D274:D4929,'Jan-Nov'!E274:E4929,"lumpsum",'Jan-Nov'!J274:J4929,'co. wise details'!O277,'Jan-Nov'!B275:B4930,"&gt;01-01-2023",'Jan-Nov'!B275:B4930,"&lt;01-04-2023")</f>
        <v>0</v>
      </c>
      <c r="V277" s="25">
        <f>SUMIFS('Jan-Nov'!D274:D4929,'Jan-Nov'!E274:E4929,"SIP",'Jan-Nov'!J274:J4929,'co. wise details'!O277,'Jan-Nov'!B275:B4930,"&gt;01-01-2023",'Jan-Nov'!B275:B4930,"&lt;01-04-2023")</f>
        <v>0</v>
      </c>
      <c r="W277" s="25">
        <f>SUMIFS('Jan-Nov'!D274:D4929,'Jan-Nov'!E274:E4929,"lumpsum",'Jan-Nov'!J274:J4929,'co. wise details'!O277,'Jan-Nov'!B274:B4929,"&gt;31-03-2023",'Jan-Nov'!B274:B4929,"&lt;01-07-2023")</f>
        <v>0</v>
      </c>
      <c r="X277" s="25">
        <f>SUMIFS('Jan-Nov'!D273:D4929,'Jan-Nov'!E273:E4929,"SIP",'Jan-Nov'!J273:J4929,'co. wise details'!O277,'Jan-Nov'!B273:B4929,"&gt;31-03-2023",'Jan-Nov'!D273:D4929,"&lt;01-07-2023")</f>
        <v>2000</v>
      </c>
      <c r="Y277" s="25">
        <f>SUMIFS('Jan-Nov'!D274:D4929,'Jan-Nov'!E274:E4929,"lumpsum",'Jan-Nov'!J274:J4929,'co. wise details'!O277,'Jan-Nov'!B275:B4930,"&gt;30-06-2023",'Jan-Nov'!B275:B4930,"&lt;30-10-2023")</f>
        <v>0</v>
      </c>
      <c r="Z277" s="25">
        <f>SUMIFS('Jan-Nov'!D275:D4930, 'Jan-Nov'!E275:E4930, "SIP", 'Jan-Nov'!J275:J4930, 'co. wise details'!O277, 'Jan-Nov'!B275:B4930, "&gt;30-06-2023", 'Jan-Nov'!B275:B4930, "&lt;01-10-2023")</f>
        <v>2000</v>
      </c>
      <c r="AA277" s="25">
        <f>SUMIFS('Jan-Nov'!D274:D4929,'Jan-Nov'!E274:E4929,"lumpsum",'Jan-Nov'!J274:J4929,'co. wise details'!O277,'Jan-Nov'!B274:B4929,"&gt;30-09-2023",'Jan-Nov'!B274:B4929,"&lt;31-12-2023")</f>
        <v>0</v>
      </c>
      <c r="AB277" s="25">
        <f>SUMIFS('Jan-Nov'!D275:D4930, 'Jan-Nov'!E275:E4930, "SIP", 'Jan-Nov'!J275:J4930, 'co. wise details'!O277, 'Jan-Nov'!B275:B4930, "&gt;30-09-2023", 'Jan-Nov'!B275:B4930, "&lt;31-12-2023")</f>
        <v>0</v>
      </c>
    </row>
    <row r="278" spans="2:28" x14ac:dyDescent="0.3">
      <c r="B278" t="s">
        <v>522</v>
      </c>
      <c r="H278" t="str">
        <v>SBI Small Cap Fund-</v>
      </c>
      <c r="O278" s="25" t="str">
        <v>Sbi small cap fund-</v>
      </c>
      <c r="P278" s="25">
        <f t="shared" si="4"/>
        <v>1</v>
      </c>
      <c r="Q278" s="25">
        <f>COUNTIFS('Jan-Nov'!E:E,"SIP",'Jan-Nov'!J:J,'co. wise details'!O278)</f>
        <v>1</v>
      </c>
      <c r="R278" s="25">
        <f>COUNTIFS('Jan-Nov'!E:E,"lumpsum",'Jan-Nov'!J:J,'co. wise details'!O278)</f>
        <v>0</v>
      </c>
      <c r="S278" s="25">
        <f>SUMIFS('Jan-Nov'!D275:D4930,'Jan-Nov'!E275:E4930,"lumpsum",'Jan-Nov'!J275:J4930,'co. wise details'!O278)</f>
        <v>0</v>
      </c>
      <c r="T278" s="25">
        <f>SUMIFS('Jan-Nov'!D275:D4930,'Jan-Nov'!E275:E4930,"sip",'Jan-Nov'!J275:J4930,'co. wise details'!O278)</f>
        <v>5000</v>
      </c>
      <c r="U278" s="25">
        <f>SUMIFS('Jan-Nov'!D275:D4930,'Jan-Nov'!E275:E4930,"lumpsum",'Jan-Nov'!J275:J4930,'co. wise details'!O278,'Jan-Nov'!B276:B4931,"&gt;01-01-2023",'Jan-Nov'!B276:B4931,"&lt;01-04-2023")</f>
        <v>0</v>
      </c>
      <c r="V278" s="25">
        <f>SUMIFS('Jan-Nov'!D275:D4930,'Jan-Nov'!E275:E4930,"SIP",'Jan-Nov'!J275:J4930,'co. wise details'!O278,'Jan-Nov'!B276:B4931,"&gt;01-01-2023",'Jan-Nov'!B276:B4931,"&lt;01-04-2023")</f>
        <v>0</v>
      </c>
      <c r="W278" s="25">
        <f>SUMIFS('Jan-Nov'!D275:D4930,'Jan-Nov'!E275:E4930,"lumpsum",'Jan-Nov'!J275:J4930,'co. wise details'!O278,'Jan-Nov'!B275:B4930,"&gt;31-03-2023",'Jan-Nov'!B275:B4930,"&lt;01-07-2023")</f>
        <v>0</v>
      </c>
      <c r="X278" s="25">
        <f>SUMIFS('Jan-Nov'!D274:D4930,'Jan-Nov'!E274:E4930,"SIP",'Jan-Nov'!J274:J4930,'co. wise details'!O278,'Jan-Nov'!B274:B4930,"&gt;31-03-2023",'Jan-Nov'!D274:D4930,"&lt;01-07-2023")</f>
        <v>5000</v>
      </c>
      <c r="Y278" s="25">
        <f>SUMIFS('Jan-Nov'!D275:D4930,'Jan-Nov'!E275:E4930,"lumpsum",'Jan-Nov'!J275:J4930,'co. wise details'!O278,'Jan-Nov'!B276:B4931,"&gt;30-06-2023",'Jan-Nov'!B276:B4931,"&lt;30-10-2023")</f>
        <v>0</v>
      </c>
      <c r="Z278" s="25">
        <f>SUMIFS('Jan-Nov'!D276:D4931, 'Jan-Nov'!E276:E4931, "SIP", 'Jan-Nov'!J276:J4931, 'co. wise details'!O278, 'Jan-Nov'!B276:B4931, "&gt;30-06-2023", 'Jan-Nov'!B276:B4931, "&lt;01-10-2023")</f>
        <v>5000</v>
      </c>
      <c r="AA278" s="25">
        <f>SUMIFS('Jan-Nov'!D275:D4930,'Jan-Nov'!E275:E4930,"lumpsum",'Jan-Nov'!J275:J4930,'co. wise details'!O278,'Jan-Nov'!B275:B4930,"&gt;30-09-2023",'Jan-Nov'!B275:B4930,"&lt;31-12-2023")</f>
        <v>0</v>
      </c>
      <c r="AB278" s="25">
        <f>SUMIFS('Jan-Nov'!D276:D4931, 'Jan-Nov'!E276:E4931, "SIP", 'Jan-Nov'!J276:J4931, 'co. wise details'!O278, 'Jan-Nov'!B276:B4931, "&gt;30-09-2023", 'Jan-Nov'!B276:B4931, "&lt;31-12-2023")</f>
        <v>0</v>
      </c>
    </row>
    <row r="279" spans="2:28" x14ac:dyDescent="0.3">
      <c r="B279" t="s">
        <v>250</v>
      </c>
      <c r="H279" t="str">
        <v>ICICI Prudential Multi-Asset Fund-</v>
      </c>
      <c r="O279" s="25" t="str">
        <v>Icici prudential multi-asset fund-</v>
      </c>
      <c r="P279" s="25">
        <f t="shared" si="4"/>
        <v>3</v>
      </c>
      <c r="Q279" s="25">
        <f>COUNTIFS('Jan-Nov'!E:E,"SIP",'Jan-Nov'!J:J,'co. wise details'!O279)</f>
        <v>2</v>
      </c>
      <c r="R279" s="25">
        <f>COUNTIFS('Jan-Nov'!E:E,"lumpsum",'Jan-Nov'!J:J,'co. wise details'!O279)</f>
        <v>1</v>
      </c>
      <c r="S279" s="25">
        <f>SUMIFS('Jan-Nov'!D276:D4931,'Jan-Nov'!E276:E4931,"lumpsum",'Jan-Nov'!J276:J4931,'co. wise details'!O279)</f>
        <v>10000</v>
      </c>
      <c r="T279" s="25">
        <f>SUMIFS('Jan-Nov'!D276:D4931,'Jan-Nov'!E276:E4931,"sip",'Jan-Nov'!J276:J4931,'co. wise details'!O279)</f>
        <v>9000</v>
      </c>
      <c r="U279" s="25">
        <f>SUMIFS('Jan-Nov'!D276:D4931,'Jan-Nov'!E276:E4931,"lumpsum",'Jan-Nov'!J276:J4931,'co. wise details'!O279,'Jan-Nov'!B277:B4932,"&gt;01-01-2023",'Jan-Nov'!B277:B4932,"&lt;01-04-2023")</f>
        <v>0</v>
      </c>
      <c r="V279" s="25">
        <f>SUMIFS('Jan-Nov'!D276:D4931,'Jan-Nov'!E276:E4931,"SIP",'Jan-Nov'!J276:J4931,'co. wise details'!O279,'Jan-Nov'!B277:B4932,"&gt;01-01-2023",'Jan-Nov'!B277:B4932,"&lt;01-04-2023")</f>
        <v>0</v>
      </c>
      <c r="W279" s="25">
        <f>SUMIFS('Jan-Nov'!D276:D4931,'Jan-Nov'!E276:E4931,"lumpsum",'Jan-Nov'!J276:J4931,'co. wise details'!O279,'Jan-Nov'!B276:B4931,"&gt;31-03-2023",'Jan-Nov'!B276:B4931,"&lt;01-07-2023")</f>
        <v>0</v>
      </c>
      <c r="X279" s="25">
        <f>SUMIFS('Jan-Nov'!D275:D4931,'Jan-Nov'!E275:E4931,"SIP",'Jan-Nov'!J275:J4931,'co. wise details'!O279,'Jan-Nov'!B275:B4931,"&gt;31-03-2023",'Jan-Nov'!D275:D4931,"&lt;01-07-2023")</f>
        <v>9000</v>
      </c>
      <c r="Y279" s="25">
        <f>SUMIFS('Jan-Nov'!D276:D4931,'Jan-Nov'!E276:E4931,"lumpsum",'Jan-Nov'!J276:J4931,'co. wise details'!O279,'Jan-Nov'!B277:B4932,"&gt;30-06-2023",'Jan-Nov'!B277:B4932,"&lt;30-10-2023")</f>
        <v>10000</v>
      </c>
      <c r="Z279" s="25">
        <f>SUMIFS('Jan-Nov'!D277:D4932, 'Jan-Nov'!E277:E4932, "SIP", 'Jan-Nov'!J277:J4932, 'co. wise details'!O279, 'Jan-Nov'!B277:B4932, "&gt;30-06-2023", 'Jan-Nov'!B277:B4932, "&lt;01-10-2023")</f>
        <v>9000</v>
      </c>
      <c r="AA279" s="25">
        <f>SUMIFS('Jan-Nov'!D276:D4931,'Jan-Nov'!E276:E4931,"lumpsum",'Jan-Nov'!J276:J4931,'co. wise details'!O279,'Jan-Nov'!B276:B4931,"&gt;30-09-2023",'Jan-Nov'!B276:B4931,"&lt;31-12-2023")</f>
        <v>0</v>
      </c>
      <c r="AB279" s="25">
        <f>SUMIFS('Jan-Nov'!D277:D4932, 'Jan-Nov'!E277:E4932, "SIP", 'Jan-Nov'!J277:J4932, 'co. wise details'!O279, 'Jan-Nov'!B277:B4932, "&gt;30-09-2023", 'Jan-Nov'!B277:B4932, "&lt;31-12-2023")</f>
        <v>0</v>
      </c>
    </row>
    <row r="280" spans="2:28" x14ac:dyDescent="0.3">
      <c r="B280" t="s">
        <v>84</v>
      </c>
      <c r="H280" t="str">
        <v>Edelweiss Balanced Advantage Fund</v>
      </c>
      <c r="O280" s="25" t="str">
        <v>Edelweiss balanced advantage fund</v>
      </c>
      <c r="P280" s="25">
        <f t="shared" si="4"/>
        <v>2</v>
      </c>
      <c r="Q280" s="25">
        <f>COUNTIFS('Jan-Nov'!E:E,"SIP",'Jan-Nov'!J:J,'co. wise details'!O280)</f>
        <v>1</v>
      </c>
      <c r="R280" s="25">
        <f>COUNTIFS('Jan-Nov'!E:E,"lumpsum",'Jan-Nov'!J:J,'co. wise details'!O280)</f>
        <v>1</v>
      </c>
      <c r="S280" s="25">
        <f>SUMIFS('Jan-Nov'!D277:D4932,'Jan-Nov'!E277:E4932,"lumpsum",'Jan-Nov'!J277:J4932,'co. wise details'!O280)</f>
        <v>50000</v>
      </c>
      <c r="T280" s="25">
        <f>SUMIFS('Jan-Nov'!D277:D4932,'Jan-Nov'!E277:E4932,"sip",'Jan-Nov'!J277:J4932,'co. wise details'!O280)</f>
        <v>1000</v>
      </c>
      <c r="U280" s="25">
        <f>SUMIFS('Jan-Nov'!D277:D4932,'Jan-Nov'!E277:E4932,"lumpsum",'Jan-Nov'!J277:J4932,'co. wise details'!O280,'Jan-Nov'!B278:B4933,"&gt;01-01-2023",'Jan-Nov'!B278:B4933,"&lt;01-04-2023")</f>
        <v>0</v>
      </c>
      <c r="V280" s="25">
        <f>SUMIFS('Jan-Nov'!D277:D4932,'Jan-Nov'!E277:E4932,"SIP",'Jan-Nov'!J277:J4932,'co. wise details'!O280,'Jan-Nov'!B278:B4933,"&gt;01-01-2023",'Jan-Nov'!B278:B4933,"&lt;01-04-2023")</f>
        <v>0</v>
      </c>
      <c r="W280" s="25">
        <f>SUMIFS('Jan-Nov'!D277:D4932,'Jan-Nov'!E277:E4932,"lumpsum",'Jan-Nov'!J277:J4932,'co. wise details'!O280,'Jan-Nov'!B277:B4932,"&gt;31-03-2023",'Jan-Nov'!B277:B4932,"&lt;01-07-2023")</f>
        <v>0</v>
      </c>
      <c r="X280" s="25">
        <f>SUMIFS('Jan-Nov'!D276:D4932,'Jan-Nov'!E276:E4932,"SIP",'Jan-Nov'!J276:J4932,'co. wise details'!O280,'Jan-Nov'!B276:B4932,"&gt;31-03-2023",'Jan-Nov'!D276:D4932,"&lt;01-07-2023")</f>
        <v>1000</v>
      </c>
      <c r="Y280" s="25">
        <f>SUMIFS('Jan-Nov'!D277:D4932,'Jan-Nov'!E277:E4932,"lumpsum",'Jan-Nov'!J277:J4932,'co. wise details'!O280,'Jan-Nov'!B278:B4933,"&gt;30-06-2023",'Jan-Nov'!B278:B4933,"&lt;30-10-2023")</f>
        <v>50000</v>
      </c>
      <c r="Z280" s="25">
        <f>SUMIFS('Jan-Nov'!D278:D4933, 'Jan-Nov'!E278:E4933, "SIP", 'Jan-Nov'!J278:J4933, 'co. wise details'!O280, 'Jan-Nov'!B278:B4933, "&gt;30-06-2023", 'Jan-Nov'!B278:B4933, "&lt;01-10-2023")</f>
        <v>0</v>
      </c>
      <c r="AA280" s="25">
        <f>SUMIFS('Jan-Nov'!D277:D4932,'Jan-Nov'!E277:E4932,"lumpsum",'Jan-Nov'!J277:J4932,'co. wise details'!O280,'Jan-Nov'!B277:B4932,"&gt;30-09-2023",'Jan-Nov'!B277:B4932,"&lt;31-12-2023")</f>
        <v>0</v>
      </c>
      <c r="AB280" s="25">
        <f>SUMIFS('Jan-Nov'!D278:D4933, 'Jan-Nov'!E278:E4933, "SIP", 'Jan-Nov'!J278:J4933, 'co. wise details'!O280, 'Jan-Nov'!B278:B4933, "&gt;30-09-2023", 'Jan-Nov'!B278:B4933, "&lt;31-12-2023")</f>
        <v>1000</v>
      </c>
    </row>
    <row r="281" spans="2:28" x14ac:dyDescent="0.3">
      <c r="B281" t="s">
        <v>28</v>
      </c>
      <c r="H281" t="str">
        <v>Canara Robeco Multi Cap Fund</v>
      </c>
      <c r="O281" s="25" t="str">
        <v>Canara robeco multi cap fund</v>
      </c>
      <c r="P281" s="25">
        <f t="shared" si="4"/>
        <v>29</v>
      </c>
      <c r="Q281" s="25">
        <f>COUNTIFS('Jan-Nov'!E:E,"SIP",'Jan-Nov'!J:J,'co. wise details'!O281)</f>
        <v>21</v>
      </c>
      <c r="R281" s="25">
        <f>COUNTIFS('Jan-Nov'!E:E,"lumpsum",'Jan-Nov'!J:J,'co. wise details'!O281)</f>
        <v>8</v>
      </c>
      <c r="S281" s="25">
        <f>SUMIFS('Jan-Nov'!D278:D4933,'Jan-Nov'!E278:E4933,"lumpsum",'Jan-Nov'!J278:J4933,'co. wise details'!O281)</f>
        <v>116000</v>
      </c>
      <c r="T281" s="25">
        <f>SUMIFS('Jan-Nov'!D278:D4933,'Jan-Nov'!E278:E4933,"sip",'Jan-Nov'!J278:J4933,'co. wise details'!O281)</f>
        <v>58000</v>
      </c>
      <c r="U281" s="25">
        <f>SUMIFS('Jan-Nov'!D278:D4933,'Jan-Nov'!E278:E4933,"lumpsum",'Jan-Nov'!J278:J4933,'co. wise details'!O281,'Jan-Nov'!B279:B4934,"&gt;01-01-2023",'Jan-Nov'!B279:B4934,"&lt;01-04-2023")</f>
        <v>0</v>
      </c>
      <c r="V281" s="25">
        <f>SUMIFS('Jan-Nov'!D278:D4933,'Jan-Nov'!E278:E4933,"SIP",'Jan-Nov'!J278:J4933,'co. wise details'!O281,'Jan-Nov'!B279:B4934,"&gt;01-01-2023",'Jan-Nov'!B279:B4934,"&lt;01-04-2023")</f>
        <v>0</v>
      </c>
      <c r="W281" s="25">
        <f>SUMIFS('Jan-Nov'!D278:D4933,'Jan-Nov'!E278:E4933,"lumpsum",'Jan-Nov'!J278:J4933,'co. wise details'!O281,'Jan-Nov'!B278:B4933,"&gt;31-03-2023",'Jan-Nov'!B278:B4933,"&lt;01-07-2023")</f>
        <v>0</v>
      </c>
      <c r="X281" s="25">
        <f>SUMIFS('Jan-Nov'!D277:D4933,'Jan-Nov'!E277:E4933,"SIP",'Jan-Nov'!J277:J4933,'co. wise details'!O281,'Jan-Nov'!B277:B4933,"&gt;31-03-2023",'Jan-Nov'!D277:D4933,"&lt;01-07-2023")</f>
        <v>58000</v>
      </c>
      <c r="Y281" s="25">
        <f>SUMIFS('Jan-Nov'!D278:D4933,'Jan-Nov'!E278:E4933,"lumpsum",'Jan-Nov'!J278:J4933,'co. wise details'!O281,'Jan-Nov'!B279:B4934,"&gt;30-06-2023",'Jan-Nov'!B279:B4934,"&lt;30-10-2023")</f>
        <v>110000</v>
      </c>
      <c r="Z281" s="25">
        <f>SUMIFS('Jan-Nov'!D279:D4934, 'Jan-Nov'!E279:E4934, "SIP", 'Jan-Nov'!J279:J4934, 'co. wise details'!O281, 'Jan-Nov'!B279:B4934, "&gt;30-06-2023", 'Jan-Nov'!B279:B4934, "&lt;01-10-2023")</f>
        <v>56000</v>
      </c>
      <c r="AA281" s="25">
        <f>SUMIFS('Jan-Nov'!D278:D4933,'Jan-Nov'!E278:E4933,"lumpsum",'Jan-Nov'!J278:J4933,'co. wise details'!O281,'Jan-Nov'!B278:B4933,"&gt;30-09-2023",'Jan-Nov'!B278:B4933,"&lt;31-12-2023")</f>
        <v>6000</v>
      </c>
      <c r="AB281" s="25">
        <f>SUMIFS('Jan-Nov'!D279:D4934, 'Jan-Nov'!E279:E4934, "SIP", 'Jan-Nov'!J279:J4934, 'co. wise details'!O281, 'Jan-Nov'!B279:B4934, "&gt;30-09-2023", 'Jan-Nov'!B279:B4934, "&lt;31-12-2023")</f>
        <v>2000</v>
      </c>
    </row>
    <row r="282" spans="2:28" x14ac:dyDescent="0.3">
      <c r="B282" t="s">
        <v>1799</v>
      </c>
      <c r="H282" t="str">
        <v>CANARA MULTICAP FUND</v>
      </c>
      <c r="O282" s="25" t="str">
        <v>Canara multicap fund</v>
      </c>
      <c r="P282" s="25">
        <f t="shared" si="4"/>
        <v>4</v>
      </c>
      <c r="Q282" s="25">
        <f>COUNTIFS('Jan-Nov'!E:E,"SIP",'Jan-Nov'!J:J,'co. wise details'!O282)</f>
        <v>4</v>
      </c>
      <c r="R282" s="25">
        <f>COUNTIFS('Jan-Nov'!E:E,"lumpsum",'Jan-Nov'!J:J,'co. wise details'!O282)</f>
        <v>0</v>
      </c>
      <c r="S282" s="25">
        <f>SUMIFS('Jan-Nov'!D279:D4934,'Jan-Nov'!E279:E4934,"lumpsum",'Jan-Nov'!J279:J4934,'co. wise details'!O282)</f>
        <v>0</v>
      </c>
      <c r="T282" s="25">
        <f>SUMIFS('Jan-Nov'!D279:D4934,'Jan-Nov'!E279:E4934,"sip",'Jan-Nov'!J279:J4934,'co. wise details'!O282)</f>
        <v>24000</v>
      </c>
      <c r="U282" s="25">
        <f>SUMIFS('Jan-Nov'!D279:D4934,'Jan-Nov'!E279:E4934,"lumpsum",'Jan-Nov'!J279:J4934,'co. wise details'!O282,'Jan-Nov'!B280:B4935,"&gt;01-01-2023",'Jan-Nov'!B280:B4935,"&lt;01-04-2023")</f>
        <v>0</v>
      </c>
      <c r="V282" s="25">
        <f>SUMIFS('Jan-Nov'!D279:D4934,'Jan-Nov'!E279:E4934,"SIP",'Jan-Nov'!J279:J4934,'co. wise details'!O282,'Jan-Nov'!B280:B4935,"&gt;01-01-2023",'Jan-Nov'!B280:B4935,"&lt;01-04-2023")</f>
        <v>0</v>
      </c>
      <c r="W282" s="25">
        <f>SUMIFS('Jan-Nov'!D279:D4934,'Jan-Nov'!E279:E4934,"lumpsum",'Jan-Nov'!J279:J4934,'co. wise details'!O282,'Jan-Nov'!B279:B4934,"&gt;31-03-2023",'Jan-Nov'!B279:B4934,"&lt;01-07-2023")</f>
        <v>0</v>
      </c>
      <c r="X282" s="25">
        <f>SUMIFS('Jan-Nov'!D278:D4934,'Jan-Nov'!E278:E4934,"SIP",'Jan-Nov'!J278:J4934,'co. wise details'!O282,'Jan-Nov'!B278:B4934,"&gt;31-03-2023",'Jan-Nov'!D278:D4934,"&lt;01-07-2023")</f>
        <v>24000</v>
      </c>
      <c r="Y282" s="25">
        <f>SUMIFS('Jan-Nov'!D279:D4934,'Jan-Nov'!E279:E4934,"lumpsum",'Jan-Nov'!J279:J4934,'co. wise details'!O282,'Jan-Nov'!B280:B4935,"&gt;30-06-2023",'Jan-Nov'!B280:B4935,"&lt;30-10-2023")</f>
        <v>0</v>
      </c>
      <c r="Z282" s="25">
        <f>SUMIFS('Jan-Nov'!D280:D4935, 'Jan-Nov'!E280:E4935, "SIP", 'Jan-Nov'!J280:J4935, 'co. wise details'!O282, 'Jan-Nov'!B280:B4935, "&gt;30-06-2023", 'Jan-Nov'!B280:B4935, "&lt;01-10-2023")</f>
        <v>24000</v>
      </c>
      <c r="AA282" s="25">
        <f>SUMIFS('Jan-Nov'!D279:D4934,'Jan-Nov'!E279:E4934,"lumpsum",'Jan-Nov'!J279:J4934,'co. wise details'!O282,'Jan-Nov'!B279:B4934,"&gt;30-09-2023",'Jan-Nov'!B279:B4934,"&lt;31-12-2023")</f>
        <v>0</v>
      </c>
      <c r="AB282" s="25">
        <f>SUMIFS('Jan-Nov'!D280:D4935, 'Jan-Nov'!E280:E4935, "SIP", 'Jan-Nov'!J280:J4935, 'co. wise details'!O282, 'Jan-Nov'!B280:B4935, "&gt;30-09-2023", 'Jan-Nov'!B280:B4935, "&lt;31-12-2023")</f>
        <v>0</v>
      </c>
    </row>
    <row r="283" spans="2:28" x14ac:dyDescent="0.3">
      <c r="B283" t="s">
        <v>2136</v>
      </c>
      <c r="H283" t="str">
        <v>SBI MAGNUM CHILDRENS BENEFIT FUND INVESTMENT PLAN</v>
      </c>
      <c r="O283" s="25" t="str">
        <v>Sbi magnum childrens benefit fund investment plan</v>
      </c>
      <c r="P283" s="25">
        <f t="shared" si="4"/>
        <v>3</v>
      </c>
      <c r="Q283" s="25">
        <f>COUNTIFS('Jan-Nov'!E:E,"SIP",'Jan-Nov'!J:J,'co. wise details'!O283)</f>
        <v>3</v>
      </c>
      <c r="R283" s="25">
        <f>COUNTIFS('Jan-Nov'!E:E,"lumpsum",'Jan-Nov'!J:J,'co. wise details'!O283)</f>
        <v>0</v>
      </c>
      <c r="S283" s="25">
        <f>SUMIFS('Jan-Nov'!D280:D4935,'Jan-Nov'!E280:E4935,"lumpsum",'Jan-Nov'!J280:J4935,'co. wise details'!O283)</f>
        <v>0</v>
      </c>
      <c r="T283" s="25">
        <f>SUMIFS('Jan-Nov'!D280:D4935,'Jan-Nov'!E280:E4935,"sip",'Jan-Nov'!J280:J4935,'co. wise details'!O283)</f>
        <v>5500</v>
      </c>
      <c r="U283" s="25">
        <f>SUMIFS('Jan-Nov'!D280:D4935,'Jan-Nov'!E280:E4935,"lumpsum",'Jan-Nov'!J280:J4935,'co. wise details'!O283,'Jan-Nov'!B281:B4936,"&gt;01-01-2023",'Jan-Nov'!B281:B4936,"&lt;01-04-2023")</f>
        <v>0</v>
      </c>
      <c r="V283" s="25">
        <f>SUMIFS('Jan-Nov'!D280:D4935,'Jan-Nov'!E280:E4935,"SIP",'Jan-Nov'!J280:J4935,'co. wise details'!O283,'Jan-Nov'!B281:B4936,"&gt;01-01-2023",'Jan-Nov'!B281:B4936,"&lt;01-04-2023")</f>
        <v>0</v>
      </c>
      <c r="W283" s="25">
        <f>SUMIFS('Jan-Nov'!D280:D4935,'Jan-Nov'!E280:E4935,"lumpsum",'Jan-Nov'!J280:J4935,'co. wise details'!O283,'Jan-Nov'!B280:B4935,"&gt;31-03-2023",'Jan-Nov'!B280:B4935,"&lt;01-07-2023")</f>
        <v>0</v>
      </c>
      <c r="X283" s="25">
        <f>SUMIFS('Jan-Nov'!D279:D4935,'Jan-Nov'!E279:E4935,"SIP",'Jan-Nov'!J279:J4935,'co. wise details'!O283,'Jan-Nov'!B279:B4935,"&gt;31-03-2023",'Jan-Nov'!D279:D4935,"&lt;01-07-2023")</f>
        <v>5500</v>
      </c>
      <c r="Y283" s="25">
        <f>SUMIFS('Jan-Nov'!D280:D4935,'Jan-Nov'!E280:E4935,"lumpsum",'Jan-Nov'!J280:J4935,'co. wise details'!O283,'Jan-Nov'!B281:B4936,"&gt;30-06-2023",'Jan-Nov'!B281:B4936,"&lt;30-10-2023")</f>
        <v>0</v>
      </c>
      <c r="Z283" s="25">
        <f>SUMIFS('Jan-Nov'!D281:D4936, 'Jan-Nov'!E281:E4936, "SIP", 'Jan-Nov'!J281:J4936, 'co. wise details'!O283, 'Jan-Nov'!B281:B4936, "&gt;30-06-2023", 'Jan-Nov'!B281:B4936, "&lt;01-10-2023")</f>
        <v>5500</v>
      </c>
      <c r="AA283" s="25">
        <f>SUMIFS('Jan-Nov'!D280:D4935,'Jan-Nov'!E280:E4935,"lumpsum",'Jan-Nov'!J280:J4935,'co. wise details'!O283,'Jan-Nov'!B280:B4935,"&gt;30-09-2023",'Jan-Nov'!B280:B4935,"&lt;31-12-2023")</f>
        <v>0</v>
      </c>
      <c r="AB283" s="25">
        <f>SUMIFS('Jan-Nov'!D281:D4936, 'Jan-Nov'!E281:E4936, "SIP", 'Jan-Nov'!J281:J4936, 'co. wise details'!O283, 'Jan-Nov'!B281:B4936, "&gt;30-09-2023", 'Jan-Nov'!B281:B4936, "&lt;31-12-2023")</f>
        <v>0</v>
      </c>
    </row>
    <row r="284" spans="2:28" x14ac:dyDescent="0.3">
      <c r="B284" t="s">
        <v>503</v>
      </c>
      <c r="H284" t="str">
        <v>ADITYA BIRLA SUN LIFE FRONTLINE EQUITY FUND</v>
      </c>
      <c r="O284" s="25" t="str">
        <v>Aditya birla sun life frontline equity fund</v>
      </c>
      <c r="P284" s="25">
        <f t="shared" si="4"/>
        <v>1</v>
      </c>
      <c r="Q284" s="25">
        <f>COUNTIFS('Jan-Nov'!E:E,"SIP",'Jan-Nov'!J:J,'co. wise details'!O284)</f>
        <v>1</v>
      </c>
      <c r="R284" s="25">
        <f>COUNTIFS('Jan-Nov'!E:E,"lumpsum",'Jan-Nov'!J:J,'co. wise details'!O284)</f>
        <v>0</v>
      </c>
      <c r="S284" s="25">
        <f>SUMIFS('Jan-Nov'!D281:D4936,'Jan-Nov'!E281:E4936,"lumpsum",'Jan-Nov'!J281:J4936,'co. wise details'!O284)</f>
        <v>0</v>
      </c>
      <c r="T284" s="25">
        <f>SUMIFS('Jan-Nov'!D281:D4936,'Jan-Nov'!E281:E4936,"sip",'Jan-Nov'!J281:J4936,'co. wise details'!O284)</f>
        <v>1550</v>
      </c>
      <c r="U284" s="25">
        <f>SUMIFS('Jan-Nov'!D281:D4936,'Jan-Nov'!E281:E4936,"lumpsum",'Jan-Nov'!J281:J4936,'co. wise details'!O284,'Jan-Nov'!B282:B4937,"&gt;01-01-2023",'Jan-Nov'!B282:B4937,"&lt;01-04-2023")</f>
        <v>0</v>
      </c>
      <c r="V284" s="25">
        <f>SUMIFS('Jan-Nov'!D281:D4936,'Jan-Nov'!E281:E4936,"SIP",'Jan-Nov'!J281:J4936,'co. wise details'!O284,'Jan-Nov'!B282:B4937,"&gt;01-01-2023",'Jan-Nov'!B282:B4937,"&lt;01-04-2023")</f>
        <v>0</v>
      </c>
      <c r="W284" s="25">
        <f>SUMIFS('Jan-Nov'!D281:D4936,'Jan-Nov'!E281:E4936,"lumpsum",'Jan-Nov'!J281:J4936,'co. wise details'!O284,'Jan-Nov'!B281:B4936,"&gt;31-03-2023",'Jan-Nov'!B281:B4936,"&lt;01-07-2023")</f>
        <v>0</v>
      </c>
      <c r="X284" s="25">
        <f>SUMIFS('Jan-Nov'!D280:D4936,'Jan-Nov'!E280:E4936,"SIP",'Jan-Nov'!J280:J4936,'co. wise details'!O284,'Jan-Nov'!B280:B4936,"&gt;31-03-2023",'Jan-Nov'!D280:D4936,"&lt;01-07-2023")</f>
        <v>1550</v>
      </c>
      <c r="Y284" s="25">
        <f>SUMIFS('Jan-Nov'!D281:D4936,'Jan-Nov'!E281:E4936,"lumpsum",'Jan-Nov'!J281:J4936,'co. wise details'!O284,'Jan-Nov'!B282:B4937,"&gt;30-06-2023",'Jan-Nov'!B282:B4937,"&lt;30-10-2023")</f>
        <v>0</v>
      </c>
      <c r="Z284" s="25">
        <f>SUMIFS('Jan-Nov'!D282:D4937, 'Jan-Nov'!E282:E4937, "SIP", 'Jan-Nov'!J282:J4937, 'co. wise details'!O284, 'Jan-Nov'!B282:B4937, "&gt;30-06-2023", 'Jan-Nov'!B282:B4937, "&lt;01-10-2023")</f>
        <v>1550</v>
      </c>
      <c r="AA284" s="25">
        <f>SUMIFS('Jan-Nov'!D281:D4936,'Jan-Nov'!E281:E4936,"lumpsum",'Jan-Nov'!J281:J4936,'co. wise details'!O284,'Jan-Nov'!B281:B4936,"&gt;30-09-2023",'Jan-Nov'!B281:B4936,"&lt;31-12-2023")</f>
        <v>0</v>
      </c>
      <c r="AB284" s="25">
        <f>SUMIFS('Jan-Nov'!D282:D4937, 'Jan-Nov'!E282:E4937, "SIP", 'Jan-Nov'!J282:J4937, 'co. wise details'!O284, 'Jan-Nov'!B282:B4937, "&gt;30-09-2023", 'Jan-Nov'!B282:B4937, "&lt;31-12-2023")</f>
        <v>0</v>
      </c>
    </row>
    <row r="285" spans="2:28" x14ac:dyDescent="0.3">
      <c r="B285" t="s">
        <v>614</v>
      </c>
      <c r="H285" t="str">
        <v>Canara Robeco Multicap fund</v>
      </c>
      <c r="O285" s="25" t="str">
        <v>Canara robeco multicap fund</v>
      </c>
      <c r="P285" s="25">
        <f t="shared" si="4"/>
        <v>4</v>
      </c>
      <c r="Q285" s="25">
        <f>COUNTIFS('Jan-Nov'!E:E,"SIP",'Jan-Nov'!J:J,'co. wise details'!O285)</f>
        <v>0</v>
      </c>
      <c r="R285" s="25">
        <f>COUNTIFS('Jan-Nov'!E:E,"lumpsum",'Jan-Nov'!J:J,'co. wise details'!O285)</f>
        <v>4</v>
      </c>
      <c r="S285" s="25">
        <f>SUMIFS('Jan-Nov'!D282:D4937,'Jan-Nov'!E282:E4937,"lumpsum",'Jan-Nov'!J282:J4937,'co. wise details'!O285)</f>
        <v>102500</v>
      </c>
      <c r="T285" s="25">
        <f>SUMIFS('Jan-Nov'!D282:D4937,'Jan-Nov'!E282:E4937,"sip",'Jan-Nov'!J282:J4937,'co. wise details'!O285)</f>
        <v>0</v>
      </c>
      <c r="U285" s="25">
        <f>SUMIFS('Jan-Nov'!D282:D4937,'Jan-Nov'!E282:E4937,"lumpsum",'Jan-Nov'!J282:J4937,'co. wise details'!O285,'Jan-Nov'!B283:B4938,"&gt;01-01-2023",'Jan-Nov'!B283:B4938,"&lt;01-04-2023")</f>
        <v>0</v>
      </c>
      <c r="V285" s="25">
        <f>SUMIFS('Jan-Nov'!D282:D4937,'Jan-Nov'!E282:E4937,"SIP",'Jan-Nov'!J282:J4937,'co. wise details'!O285,'Jan-Nov'!B283:B4938,"&gt;01-01-2023",'Jan-Nov'!B283:B4938,"&lt;01-04-2023")</f>
        <v>0</v>
      </c>
      <c r="W285" s="25">
        <f>SUMIFS('Jan-Nov'!D282:D4937,'Jan-Nov'!E282:E4937,"lumpsum",'Jan-Nov'!J282:J4937,'co. wise details'!O285,'Jan-Nov'!B282:B4937,"&gt;31-03-2023",'Jan-Nov'!B282:B4937,"&lt;01-07-2023")</f>
        <v>0</v>
      </c>
      <c r="X285" s="25">
        <f>SUMIFS('Jan-Nov'!D281:D4937,'Jan-Nov'!E281:E4937,"SIP",'Jan-Nov'!J281:J4937,'co. wise details'!O285,'Jan-Nov'!B281:B4937,"&gt;31-03-2023",'Jan-Nov'!D281:D4937,"&lt;01-07-2023")</f>
        <v>0</v>
      </c>
      <c r="Y285" s="25">
        <f>SUMIFS('Jan-Nov'!D282:D4937,'Jan-Nov'!E282:E4937,"lumpsum",'Jan-Nov'!J282:J4937,'co. wise details'!O285,'Jan-Nov'!B283:B4938,"&gt;30-06-2023",'Jan-Nov'!B283:B4938,"&lt;30-10-2023")</f>
        <v>102500</v>
      </c>
      <c r="Z285" s="25">
        <f>SUMIFS('Jan-Nov'!D283:D4938, 'Jan-Nov'!E283:E4938, "SIP", 'Jan-Nov'!J283:J4938, 'co. wise details'!O285, 'Jan-Nov'!B283:B4938, "&gt;30-06-2023", 'Jan-Nov'!B283:B4938, "&lt;01-10-2023")</f>
        <v>0</v>
      </c>
      <c r="AA285" s="25">
        <f>SUMIFS('Jan-Nov'!D282:D4937,'Jan-Nov'!E282:E4937,"lumpsum",'Jan-Nov'!J282:J4937,'co. wise details'!O285,'Jan-Nov'!B282:B4937,"&gt;30-09-2023",'Jan-Nov'!B282:B4937,"&lt;31-12-2023")</f>
        <v>0</v>
      </c>
      <c r="AB285" s="25">
        <f>SUMIFS('Jan-Nov'!D283:D4938, 'Jan-Nov'!E283:E4938, "SIP", 'Jan-Nov'!J283:J4938, 'co. wise details'!O285, 'Jan-Nov'!B283:B4938, "&gt;30-09-2023", 'Jan-Nov'!B283:B4938, "&lt;31-12-2023")</f>
        <v>0</v>
      </c>
    </row>
    <row r="286" spans="2:28" x14ac:dyDescent="0.3">
      <c r="B286" t="s">
        <v>614</v>
      </c>
      <c r="H286" t="str">
        <v>Bandhan Focused Equity Fund</v>
      </c>
      <c r="O286" s="25" t="str">
        <v>Bandhan focused equity fund</v>
      </c>
      <c r="P286" s="25">
        <f t="shared" si="4"/>
        <v>1</v>
      </c>
      <c r="Q286" s="25">
        <f>COUNTIFS('Jan-Nov'!E:E,"SIP",'Jan-Nov'!J:J,'co. wise details'!O286)</f>
        <v>1</v>
      </c>
      <c r="R286" s="25">
        <f>COUNTIFS('Jan-Nov'!E:E,"lumpsum",'Jan-Nov'!J:J,'co. wise details'!O286)</f>
        <v>0</v>
      </c>
      <c r="S286" s="25">
        <f>SUMIFS('Jan-Nov'!D283:D4938,'Jan-Nov'!E283:E4938,"lumpsum",'Jan-Nov'!J283:J4938,'co. wise details'!O286)</f>
        <v>0</v>
      </c>
      <c r="T286" s="25">
        <f>SUMIFS('Jan-Nov'!D283:D4938,'Jan-Nov'!E283:E4938,"sip",'Jan-Nov'!J283:J4938,'co. wise details'!O286)</f>
        <v>7000</v>
      </c>
      <c r="U286" s="25">
        <f>SUMIFS('Jan-Nov'!D283:D4938,'Jan-Nov'!E283:E4938,"lumpsum",'Jan-Nov'!J283:J4938,'co. wise details'!O286,'Jan-Nov'!B284:B4939,"&gt;01-01-2023",'Jan-Nov'!B284:B4939,"&lt;01-04-2023")</f>
        <v>0</v>
      </c>
      <c r="V286" s="25">
        <f>SUMIFS('Jan-Nov'!D283:D4938,'Jan-Nov'!E283:E4938,"SIP",'Jan-Nov'!J283:J4938,'co. wise details'!O286,'Jan-Nov'!B284:B4939,"&gt;01-01-2023",'Jan-Nov'!B284:B4939,"&lt;01-04-2023")</f>
        <v>0</v>
      </c>
      <c r="W286" s="25">
        <f>SUMIFS('Jan-Nov'!D283:D4938,'Jan-Nov'!E283:E4938,"lumpsum",'Jan-Nov'!J283:J4938,'co. wise details'!O286,'Jan-Nov'!B283:B4938,"&gt;31-03-2023",'Jan-Nov'!B283:B4938,"&lt;01-07-2023")</f>
        <v>0</v>
      </c>
      <c r="X286" s="25">
        <f>SUMIFS('Jan-Nov'!D282:D4938,'Jan-Nov'!E282:E4938,"SIP",'Jan-Nov'!J282:J4938,'co. wise details'!O286,'Jan-Nov'!B282:B4938,"&gt;31-03-2023",'Jan-Nov'!D282:D4938,"&lt;01-07-2023")</f>
        <v>7000</v>
      </c>
      <c r="Y286" s="25">
        <f>SUMIFS('Jan-Nov'!D283:D4938,'Jan-Nov'!E283:E4938,"lumpsum",'Jan-Nov'!J283:J4938,'co. wise details'!O286,'Jan-Nov'!B284:B4939,"&gt;30-06-2023",'Jan-Nov'!B284:B4939,"&lt;30-10-2023")</f>
        <v>0</v>
      </c>
      <c r="Z286" s="25">
        <f>SUMIFS('Jan-Nov'!D284:D4939, 'Jan-Nov'!E284:E4939, "SIP", 'Jan-Nov'!J284:J4939, 'co. wise details'!O286, 'Jan-Nov'!B284:B4939, "&gt;30-06-2023", 'Jan-Nov'!B284:B4939, "&lt;01-10-2023")</f>
        <v>7000</v>
      </c>
      <c r="AA286" s="25">
        <f>SUMIFS('Jan-Nov'!D283:D4938,'Jan-Nov'!E283:E4938,"lumpsum",'Jan-Nov'!J283:J4938,'co. wise details'!O286,'Jan-Nov'!B283:B4938,"&gt;30-09-2023",'Jan-Nov'!B283:B4938,"&lt;31-12-2023")</f>
        <v>0</v>
      </c>
      <c r="AB286" s="25">
        <f>SUMIFS('Jan-Nov'!D284:D4939, 'Jan-Nov'!E284:E4939, "SIP", 'Jan-Nov'!J284:J4939, 'co. wise details'!O286, 'Jan-Nov'!B284:B4939, "&gt;30-09-2023", 'Jan-Nov'!B284:B4939, "&lt;31-12-2023")</f>
        <v>0</v>
      </c>
    </row>
    <row r="287" spans="2:28" x14ac:dyDescent="0.3">
      <c r="B287" t="s">
        <v>614</v>
      </c>
      <c r="H287" t="str">
        <v>kotak flexicap fund</v>
      </c>
      <c r="O287" s="25" t="str">
        <v>Kotak flexicap fund</v>
      </c>
      <c r="P287" s="25">
        <f t="shared" si="4"/>
        <v>1</v>
      </c>
      <c r="Q287" s="25">
        <f>COUNTIFS('Jan-Nov'!E:E,"SIP",'Jan-Nov'!J:J,'co. wise details'!O287)</f>
        <v>1</v>
      </c>
      <c r="R287" s="25">
        <f>COUNTIFS('Jan-Nov'!E:E,"lumpsum",'Jan-Nov'!J:J,'co. wise details'!O287)</f>
        <v>0</v>
      </c>
      <c r="S287" s="25">
        <f>SUMIFS('Jan-Nov'!D284:D4939,'Jan-Nov'!E284:E4939,"lumpsum",'Jan-Nov'!J284:J4939,'co. wise details'!O287)</f>
        <v>0</v>
      </c>
      <c r="T287" s="25">
        <f>SUMIFS('Jan-Nov'!D284:D4939,'Jan-Nov'!E284:E4939,"sip",'Jan-Nov'!J284:J4939,'co. wise details'!O287)</f>
        <v>2000</v>
      </c>
      <c r="U287" s="25">
        <f>SUMIFS('Jan-Nov'!D284:D4939,'Jan-Nov'!E284:E4939,"lumpsum",'Jan-Nov'!J284:J4939,'co. wise details'!O287,'Jan-Nov'!B285:B4940,"&gt;01-01-2023",'Jan-Nov'!B285:B4940,"&lt;01-04-2023")</f>
        <v>0</v>
      </c>
      <c r="V287" s="25">
        <f>SUMIFS('Jan-Nov'!D284:D4939,'Jan-Nov'!E284:E4939,"SIP",'Jan-Nov'!J284:J4939,'co. wise details'!O287,'Jan-Nov'!B285:B4940,"&gt;01-01-2023",'Jan-Nov'!B285:B4940,"&lt;01-04-2023")</f>
        <v>0</v>
      </c>
      <c r="W287" s="25">
        <f>SUMIFS('Jan-Nov'!D284:D4939,'Jan-Nov'!E284:E4939,"lumpsum",'Jan-Nov'!J284:J4939,'co. wise details'!O287,'Jan-Nov'!B284:B4939,"&gt;31-03-2023",'Jan-Nov'!B284:B4939,"&lt;01-07-2023")</f>
        <v>0</v>
      </c>
      <c r="X287" s="25">
        <f>SUMIFS('Jan-Nov'!D283:D4939,'Jan-Nov'!E283:E4939,"SIP",'Jan-Nov'!J283:J4939,'co. wise details'!O287,'Jan-Nov'!B283:B4939,"&gt;31-03-2023",'Jan-Nov'!D283:D4939,"&lt;01-07-2023")</f>
        <v>2000</v>
      </c>
      <c r="Y287" s="25">
        <f>SUMIFS('Jan-Nov'!D284:D4939,'Jan-Nov'!E284:E4939,"lumpsum",'Jan-Nov'!J284:J4939,'co. wise details'!O287,'Jan-Nov'!B285:B4940,"&gt;30-06-2023",'Jan-Nov'!B285:B4940,"&lt;30-10-2023")</f>
        <v>0</v>
      </c>
      <c r="Z287" s="25">
        <f>SUMIFS('Jan-Nov'!D285:D4940, 'Jan-Nov'!E285:E4940, "SIP", 'Jan-Nov'!J285:J4940, 'co. wise details'!O287, 'Jan-Nov'!B285:B4940, "&gt;30-06-2023", 'Jan-Nov'!B285:B4940, "&lt;01-10-2023")</f>
        <v>2000</v>
      </c>
      <c r="AA287" s="25">
        <f>SUMIFS('Jan-Nov'!D284:D4939,'Jan-Nov'!E284:E4939,"lumpsum",'Jan-Nov'!J284:J4939,'co. wise details'!O287,'Jan-Nov'!B284:B4939,"&gt;30-09-2023",'Jan-Nov'!B284:B4939,"&lt;31-12-2023")</f>
        <v>0</v>
      </c>
      <c r="AB287" s="25">
        <f>SUMIFS('Jan-Nov'!D285:D4940, 'Jan-Nov'!E285:E4940, "SIP", 'Jan-Nov'!J285:J4940, 'co. wise details'!O287, 'Jan-Nov'!B285:B4940, "&gt;30-09-2023", 'Jan-Nov'!B285:B4940, "&lt;31-12-2023")</f>
        <v>0</v>
      </c>
    </row>
    <row r="288" spans="2:28" x14ac:dyDescent="0.3">
      <c r="B288" t="s">
        <v>2167</v>
      </c>
      <c r="H288" t="str">
        <v>MIRAE ASSET GEAT CONSUMPTION FUND</v>
      </c>
      <c r="O288" s="25" t="str">
        <v>Mirae asset geat consumption fund</v>
      </c>
      <c r="P288" s="25">
        <f t="shared" si="4"/>
        <v>1</v>
      </c>
      <c r="Q288" s="25">
        <f>COUNTIFS('Jan-Nov'!E:E,"SIP",'Jan-Nov'!J:J,'co. wise details'!O288)</f>
        <v>1</v>
      </c>
      <c r="R288" s="25">
        <f>COUNTIFS('Jan-Nov'!E:E,"lumpsum",'Jan-Nov'!J:J,'co. wise details'!O288)</f>
        <v>0</v>
      </c>
      <c r="S288" s="25">
        <f>SUMIFS('Jan-Nov'!D285:D4940,'Jan-Nov'!E285:E4940,"lumpsum",'Jan-Nov'!J285:J4940,'co. wise details'!O288)</f>
        <v>0</v>
      </c>
      <c r="T288" s="25">
        <f>SUMIFS('Jan-Nov'!D285:D4940,'Jan-Nov'!E285:E4940,"sip",'Jan-Nov'!J285:J4940,'co. wise details'!O288)</f>
        <v>5000</v>
      </c>
      <c r="U288" s="25">
        <f>SUMIFS('Jan-Nov'!D285:D4940,'Jan-Nov'!E285:E4940,"lumpsum",'Jan-Nov'!J285:J4940,'co. wise details'!O288,'Jan-Nov'!B286:B4941,"&gt;01-01-2023",'Jan-Nov'!B286:B4941,"&lt;01-04-2023")</f>
        <v>0</v>
      </c>
      <c r="V288" s="25">
        <f>SUMIFS('Jan-Nov'!D285:D4940,'Jan-Nov'!E285:E4940,"SIP",'Jan-Nov'!J285:J4940,'co. wise details'!O288,'Jan-Nov'!B286:B4941,"&gt;01-01-2023",'Jan-Nov'!B286:B4941,"&lt;01-04-2023")</f>
        <v>0</v>
      </c>
      <c r="W288" s="25">
        <f>SUMIFS('Jan-Nov'!D285:D4940,'Jan-Nov'!E285:E4940,"lumpsum",'Jan-Nov'!J285:J4940,'co. wise details'!O288,'Jan-Nov'!B285:B4940,"&gt;31-03-2023",'Jan-Nov'!B285:B4940,"&lt;01-07-2023")</f>
        <v>0</v>
      </c>
      <c r="X288" s="25">
        <f>SUMIFS('Jan-Nov'!D284:D4940,'Jan-Nov'!E284:E4940,"SIP",'Jan-Nov'!J284:J4940,'co. wise details'!O288,'Jan-Nov'!B284:B4940,"&gt;31-03-2023",'Jan-Nov'!D284:D4940,"&lt;01-07-2023")</f>
        <v>5000</v>
      </c>
      <c r="Y288" s="25">
        <f>SUMIFS('Jan-Nov'!D285:D4940,'Jan-Nov'!E285:E4940,"lumpsum",'Jan-Nov'!J285:J4940,'co. wise details'!O288,'Jan-Nov'!B286:B4941,"&gt;30-06-2023",'Jan-Nov'!B286:B4941,"&lt;30-10-2023")</f>
        <v>0</v>
      </c>
      <c r="Z288" s="25">
        <f>SUMIFS('Jan-Nov'!D286:D4941, 'Jan-Nov'!E286:E4941, "SIP", 'Jan-Nov'!J286:J4941, 'co. wise details'!O288, 'Jan-Nov'!B286:B4941, "&gt;30-06-2023", 'Jan-Nov'!B286:B4941, "&lt;01-10-2023")</f>
        <v>5000</v>
      </c>
      <c r="AA288" s="25">
        <f>SUMIFS('Jan-Nov'!D285:D4940,'Jan-Nov'!E285:E4940,"lumpsum",'Jan-Nov'!J285:J4940,'co. wise details'!O288,'Jan-Nov'!B285:B4940,"&gt;30-09-2023",'Jan-Nov'!B285:B4940,"&lt;31-12-2023")</f>
        <v>0</v>
      </c>
      <c r="AB288" s="25">
        <f>SUMIFS('Jan-Nov'!D286:D4941, 'Jan-Nov'!E286:E4941, "SIP", 'Jan-Nov'!J286:J4941, 'co. wise details'!O288, 'Jan-Nov'!B286:B4941, "&gt;30-09-2023", 'Jan-Nov'!B286:B4941, "&lt;31-12-2023")</f>
        <v>0</v>
      </c>
    </row>
    <row r="289" spans="2:28" x14ac:dyDescent="0.3">
      <c r="B289" t="s">
        <v>1382</v>
      </c>
      <c r="H289" t="str">
        <v>AXIS GROWTH OPPORTUNITES</v>
      </c>
      <c r="O289" s="25" t="str">
        <v>Axis growth opportunites</v>
      </c>
      <c r="P289" s="25">
        <f t="shared" si="4"/>
        <v>2</v>
      </c>
      <c r="Q289" s="25">
        <f>COUNTIFS('Jan-Nov'!E:E,"SIP",'Jan-Nov'!J:J,'co. wise details'!O289)</f>
        <v>1</v>
      </c>
      <c r="R289" s="25">
        <f>COUNTIFS('Jan-Nov'!E:E,"lumpsum",'Jan-Nov'!J:J,'co. wise details'!O289)</f>
        <v>1</v>
      </c>
      <c r="S289" s="25">
        <f>SUMIFS('Jan-Nov'!D286:D4941,'Jan-Nov'!E286:E4941,"lumpsum",'Jan-Nov'!J286:J4941,'co. wise details'!O289)</f>
        <v>2500</v>
      </c>
      <c r="T289" s="25">
        <f>SUMIFS('Jan-Nov'!D286:D4941,'Jan-Nov'!E286:E4941,"sip",'Jan-Nov'!J286:J4941,'co. wise details'!O289)</f>
        <v>3000</v>
      </c>
      <c r="U289" s="25">
        <f>SUMIFS('Jan-Nov'!D286:D4941,'Jan-Nov'!E286:E4941,"lumpsum",'Jan-Nov'!J286:J4941,'co. wise details'!O289,'Jan-Nov'!B287:B4942,"&gt;01-01-2023",'Jan-Nov'!B287:B4942,"&lt;01-04-2023")</f>
        <v>0</v>
      </c>
      <c r="V289" s="25">
        <f>SUMIFS('Jan-Nov'!D286:D4941,'Jan-Nov'!E286:E4941,"SIP",'Jan-Nov'!J286:J4941,'co. wise details'!O289,'Jan-Nov'!B287:B4942,"&gt;01-01-2023",'Jan-Nov'!B287:B4942,"&lt;01-04-2023")</f>
        <v>0</v>
      </c>
      <c r="W289" s="25">
        <f>SUMIFS('Jan-Nov'!D286:D4941,'Jan-Nov'!E286:E4941,"lumpsum",'Jan-Nov'!J286:J4941,'co. wise details'!O289,'Jan-Nov'!B286:B4941,"&gt;31-03-2023",'Jan-Nov'!B286:B4941,"&lt;01-07-2023")</f>
        <v>0</v>
      </c>
      <c r="X289" s="25">
        <f>SUMIFS('Jan-Nov'!D285:D4941,'Jan-Nov'!E285:E4941,"SIP",'Jan-Nov'!J285:J4941,'co. wise details'!O289,'Jan-Nov'!B285:B4941,"&gt;31-03-2023",'Jan-Nov'!D285:D4941,"&lt;01-07-2023")</f>
        <v>3000</v>
      </c>
      <c r="Y289" s="25">
        <f>SUMIFS('Jan-Nov'!D286:D4941,'Jan-Nov'!E286:E4941,"lumpsum",'Jan-Nov'!J286:J4941,'co. wise details'!O289,'Jan-Nov'!B287:B4942,"&gt;30-06-2023",'Jan-Nov'!B287:B4942,"&lt;30-10-2023")</f>
        <v>2500</v>
      </c>
      <c r="Z289" s="25">
        <f>SUMIFS('Jan-Nov'!D287:D4942, 'Jan-Nov'!E287:E4942, "SIP", 'Jan-Nov'!J287:J4942, 'co. wise details'!O289, 'Jan-Nov'!B287:B4942, "&gt;30-06-2023", 'Jan-Nov'!B287:B4942, "&lt;01-10-2023")</f>
        <v>3000</v>
      </c>
      <c r="AA289" s="25">
        <f>SUMIFS('Jan-Nov'!D286:D4941,'Jan-Nov'!E286:E4941,"lumpsum",'Jan-Nov'!J286:J4941,'co. wise details'!O289,'Jan-Nov'!B286:B4941,"&gt;30-09-2023",'Jan-Nov'!B286:B4941,"&lt;31-12-2023")</f>
        <v>0</v>
      </c>
      <c r="AB289" s="25">
        <f>SUMIFS('Jan-Nov'!D287:D4942, 'Jan-Nov'!E287:E4942, "SIP", 'Jan-Nov'!J287:J4942, 'co. wise details'!O289, 'Jan-Nov'!B287:B4942, "&gt;30-09-2023", 'Jan-Nov'!B287:B4942, "&lt;31-12-2023")</f>
        <v>0</v>
      </c>
    </row>
    <row r="290" spans="2:28" x14ac:dyDescent="0.3">
      <c r="B290" t="s">
        <v>84</v>
      </c>
      <c r="H290" t="str">
        <v>sbi childrean benifit</v>
      </c>
      <c r="O290" s="25" t="str">
        <v>Sbi childrean benifit</v>
      </c>
      <c r="P290" s="25">
        <f t="shared" si="4"/>
        <v>1</v>
      </c>
      <c r="Q290" s="25">
        <f>COUNTIFS('Jan-Nov'!E:E,"SIP",'Jan-Nov'!J:J,'co. wise details'!O290)</f>
        <v>1</v>
      </c>
      <c r="R290" s="25">
        <f>COUNTIFS('Jan-Nov'!E:E,"lumpsum",'Jan-Nov'!J:J,'co. wise details'!O290)</f>
        <v>0</v>
      </c>
      <c r="S290" s="25">
        <f>SUMIFS('Jan-Nov'!D287:D4942,'Jan-Nov'!E287:E4942,"lumpsum",'Jan-Nov'!J287:J4942,'co. wise details'!O290)</f>
        <v>0</v>
      </c>
      <c r="T290" s="25">
        <f>SUMIFS('Jan-Nov'!D287:D4942,'Jan-Nov'!E287:E4942,"sip",'Jan-Nov'!J287:J4942,'co. wise details'!O290)</f>
        <v>2000</v>
      </c>
      <c r="U290" s="25">
        <f>SUMIFS('Jan-Nov'!D287:D4942,'Jan-Nov'!E287:E4942,"lumpsum",'Jan-Nov'!J287:J4942,'co. wise details'!O290,'Jan-Nov'!B288:B4943,"&gt;01-01-2023",'Jan-Nov'!B288:B4943,"&lt;01-04-2023")</f>
        <v>0</v>
      </c>
      <c r="V290" s="25">
        <f>SUMIFS('Jan-Nov'!D287:D4942,'Jan-Nov'!E287:E4942,"SIP",'Jan-Nov'!J287:J4942,'co. wise details'!O290,'Jan-Nov'!B288:B4943,"&gt;01-01-2023",'Jan-Nov'!B288:B4943,"&lt;01-04-2023")</f>
        <v>0</v>
      </c>
      <c r="W290" s="25">
        <f>SUMIFS('Jan-Nov'!D287:D4942,'Jan-Nov'!E287:E4942,"lumpsum",'Jan-Nov'!J287:J4942,'co. wise details'!O290,'Jan-Nov'!B287:B4942,"&gt;31-03-2023",'Jan-Nov'!B287:B4942,"&lt;01-07-2023")</f>
        <v>0</v>
      </c>
      <c r="X290" s="25">
        <f>SUMIFS('Jan-Nov'!D286:D4942,'Jan-Nov'!E286:E4942,"SIP",'Jan-Nov'!J286:J4942,'co. wise details'!O290,'Jan-Nov'!B286:B4942,"&gt;31-03-2023",'Jan-Nov'!D286:D4942,"&lt;01-07-2023")</f>
        <v>2000</v>
      </c>
      <c r="Y290" s="25">
        <f>SUMIFS('Jan-Nov'!D287:D4942,'Jan-Nov'!E287:E4942,"lumpsum",'Jan-Nov'!J287:J4942,'co. wise details'!O290,'Jan-Nov'!B288:B4943,"&gt;30-06-2023",'Jan-Nov'!B288:B4943,"&lt;30-10-2023")</f>
        <v>0</v>
      </c>
      <c r="Z290" s="25">
        <f>SUMIFS('Jan-Nov'!D288:D4943, 'Jan-Nov'!E288:E4943, "SIP", 'Jan-Nov'!J288:J4943, 'co. wise details'!O290, 'Jan-Nov'!B288:B4943, "&gt;30-06-2023", 'Jan-Nov'!B288:B4943, "&lt;01-10-2023")</f>
        <v>2000</v>
      </c>
      <c r="AA290" s="25">
        <f>SUMIFS('Jan-Nov'!D287:D4942,'Jan-Nov'!E287:E4942,"lumpsum",'Jan-Nov'!J287:J4942,'co. wise details'!O290,'Jan-Nov'!B287:B4942,"&gt;30-09-2023",'Jan-Nov'!B287:B4942,"&lt;31-12-2023")</f>
        <v>0</v>
      </c>
      <c r="AB290" s="25">
        <f>SUMIFS('Jan-Nov'!D288:D4943, 'Jan-Nov'!E288:E4943, "SIP", 'Jan-Nov'!J288:J4943, 'co. wise details'!O290, 'Jan-Nov'!B288:B4943, "&gt;30-09-2023", 'Jan-Nov'!B288:B4943, "&lt;31-12-2023")</f>
        <v>0</v>
      </c>
    </row>
    <row r="291" spans="2:28" x14ac:dyDescent="0.3">
      <c r="B291" t="s">
        <v>84</v>
      </c>
      <c r="H291" t="str">
        <v>ICICI Prudential Multi-Asset Fund-Regular-Growth (Equity)</v>
      </c>
      <c r="O291" s="25" t="str">
        <v>Icici prudential multi-asset fund-regular-growth (equity)</v>
      </c>
      <c r="P291" s="25">
        <f t="shared" si="4"/>
        <v>1</v>
      </c>
      <c r="Q291" s="25">
        <f>COUNTIFS('Jan-Nov'!E:E,"SIP",'Jan-Nov'!J:J,'co. wise details'!O291)</f>
        <v>0</v>
      </c>
      <c r="R291" s="25">
        <f>COUNTIFS('Jan-Nov'!E:E,"lumpsum",'Jan-Nov'!J:J,'co. wise details'!O291)</f>
        <v>1</v>
      </c>
      <c r="S291" s="25">
        <f>SUMIFS('Jan-Nov'!D288:D4943,'Jan-Nov'!E288:E4943,"lumpsum",'Jan-Nov'!J288:J4943,'co. wise details'!O291)</f>
        <v>5000</v>
      </c>
      <c r="T291" s="25">
        <f>SUMIFS('Jan-Nov'!D288:D4943,'Jan-Nov'!E288:E4943,"sip",'Jan-Nov'!J288:J4943,'co. wise details'!O291)</f>
        <v>0</v>
      </c>
      <c r="U291" s="25">
        <f>SUMIFS('Jan-Nov'!D288:D4943,'Jan-Nov'!E288:E4943,"lumpsum",'Jan-Nov'!J288:J4943,'co. wise details'!O291,'Jan-Nov'!B289:B4944,"&gt;01-01-2023",'Jan-Nov'!B289:B4944,"&lt;01-04-2023")</f>
        <v>0</v>
      </c>
      <c r="V291" s="25">
        <f>SUMIFS('Jan-Nov'!D288:D4943,'Jan-Nov'!E288:E4943,"SIP",'Jan-Nov'!J288:J4943,'co. wise details'!O291,'Jan-Nov'!B289:B4944,"&gt;01-01-2023",'Jan-Nov'!B289:B4944,"&lt;01-04-2023")</f>
        <v>0</v>
      </c>
      <c r="W291" s="25">
        <f>SUMIFS('Jan-Nov'!D288:D4943,'Jan-Nov'!E288:E4943,"lumpsum",'Jan-Nov'!J288:J4943,'co. wise details'!O291,'Jan-Nov'!B288:B4943,"&gt;31-03-2023",'Jan-Nov'!B288:B4943,"&lt;01-07-2023")</f>
        <v>0</v>
      </c>
      <c r="X291" s="25">
        <f>SUMIFS('Jan-Nov'!D287:D4943,'Jan-Nov'!E287:E4943,"SIP",'Jan-Nov'!J287:J4943,'co. wise details'!O291,'Jan-Nov'!B287:B4943,"&gt;31-03-2023",'Jan-Nov'!D287:D4943,"&lt;01-07-2023")</f>
        <v>0</v>
      </c>
      <c r="Y291" s="25">
        <f>SUMIFS('Jan-Nov'!D288:D4943,'Jan-Nov'!E288:E4943,"lumpsum",'Jan-Nov'!J288:J4943,'co. wise details'!O291,'Jan-Nov'!B289:B4944,"&gt;30-06-2023",'Jan-Nov'!B289:B4944,"&lt;30-10-2023")</f>
        <v>5000</v>
      </c>
      <c r="Z291" s="25">
        <f>SUMIFS('Jan-Nov'!D289:D4944, 'Jan-Nov'!E289:E4944, "SIP", 'Jan-Nov'!J289:J4944, 'co. wise details'!O291, 'Jan-Nov'!B289:B4944, "&gt;30-06-2023", 'Jan-Nov'!B289:B4944, "&lt;01-10-2023")</f>
        <v>0</v>
      </c>
      <c r="AA291" s="25">
        <f>SUMIFS('Jan-Nov'!D288:D4943,'Jan-Nov'!E288:E4943,"lumpsum",'Jan-Nov'!J288:J4943,'co. wise details'!O291,'Jan-Nov'!B288:B4943,"&gt;30-09-2023",'Jan-Nov'!B288:B4943,"&lt;31-12-2023")</f>
        <v>0</v>
      </c>
      <c r="AB291" s="25">
        <f>SUMIFS('Jan-Nov'!D289:D4944, 'Jan-Nov'!E289:E4944, "SIP", 'Jan-Nov'!J289:J4944, 'co. wise details'!O291, 'Jan-Nov'!B289:B4944, "&gt;30-09-2023", 'Jan-Nov'!B289:B4944, "&lt;31-12-2023")</f>
        <v>0</v>
      </c>
    </row>
    <row r="292" spans="2:28" x14ac:dyDescent="0.3">
      <c r="B292" t="s">
        <v>149</v>
      </c>
      <c r="H292" t="str">
        <v>SBI SMALL CPP FUND</v>
      </c>
      <c r="O292" s="25" t="str">
        <v>Sbi small cpp fund</v>
      </c>
      <c r="P292" s="25">
        <f t="shared" si="4"/>
        <v>1</v>
      </c>
      <c r="Q292" s="25">
        <f>COUNTIFS('Jan-Nov'!E:E,"SIP",'Jan-Nov'!J:J,'co. wise details'!O292)</f>
        <v>1</v>
      </c>
      <c r="R292" s="25">
        <f>COUNTIFS('Jan-Nov'!E:E,"lumpsum",'Jan-Nov'!J:J,'co. wise details'!O292)</f>
        <v>0</v>
      </c>
      <c r="S292" s="25">
        <f>SUMIFS('Jan-Nov'!D289:D4944,'Jan-Nov'!E289:E4944,"lumpsum",'Jan-Nov'!J289:J4944,'co. wise details'!O292)</f>
        <v>0</v>
      </c>
      <c r="T292" s="25">
        <f>SUMIFS('Jan-Nov'!D289:D4944,'Jan-Nov'!E289:E4944,"sip",'Jan-Nov'!J289:J4944,'co. wise details'!O292)</f>
        <v>4000</v>
      </c>
      <c r="U292" s="25">
        <f>SUMIFS('Jan-Nov'!D289:D4944,'Jan-Nov'!E289:E4944,"lumpsum",'Jan-Nov'!J289:J4944,'co. wise details'!O292,'Jan-Nov'!B290:B4945,"&gt;01-01-2023",'Jan-Nov'!B290:B4945,"&lt;01-04-2023")</f>
        <v>0</v>
      </c>
      <c r="V292" s="25">
        <f>SUMIFS('Jan-Nov'!D289:D4944,'Jan-Nov'!E289:E4944,"SIP",'Jan-Nov'!J289:J4944,'co. wise details'!O292,'Jan-Nov'!B290:B4945,"&gt;01-01-2023",'Jan-Nov'!B290:B4945,"&lt;01-04-2023")</f>
        <v>0</v>
      </c>
      <c r="W292" s="25">
        <f>SUMIFS('Jan-Nov'!D289:D4944,'Jan-Nov'!E289:E4944,"lumpsum",'Jan-Nov'!J289:J4944,'co. wise details'!O292,'Jan-Nov'!B289:B4944,"&gt;31-03-2023",'Jan-Nov'!B289:B4944,"&lt;01-07-2023")</f>
        <v>0</v>
      </c>
      <c r="X292" s="25">
        <f>SUMIFS('Jan-Nov'!D288:D4944,'Jan-Nov'!E288:E4944,"SIP",'Jan-Nov'!J288:J4944,'co. wise details'!O292,'Jan-Nov'!B288:B4944,"&gt;31-03-2023",'Jan-Nov'!D288:D4944,"&lt;01-07-2023")</f>
        <v>4000</v>
      </c>
      <c r="Y292" s="25">
        <f>SUMIFS('Jan-Nov'!D289:D4944,'Jan-Nov'!E289:E4944,"lumpsum",'Jan-Nov'!J289:J4944,'co. wise details'!O292,'Jan-Nov'!B290:B4945,"&gt;30-06-2023",'Jan-Nov'!B290:B4945,"&lt;30-10-2023")</f>
        <v>0</v>
      </c>
      <c r="Z292" s="25">
        <f>SUMIFS('Jan-Nov'!D290:D4945, 'Jan-Nov'!E290:E4945, "SIP", 'Jan-Nov'!J290:J4945, 'co. wise details'!O292, 'Jan-Nov'!B290:B4945, "&gt;30-06-2023", 'Jan-Nov'!B290:B4945, "&lt;01-10-2023")</f>
        <v>4000</v>
      </c>
      <c r="AA292" s="25">
        <f>SUMIFS('Jan-Nov'!D289:D4944,'Jan-Nov'!E289:E4944,"lumpsum",'Jan-Nov'!J289:J4944,'co. wise details'!O292,'Jan-Nov'!B289:B4944,"&gt;30-09-2023",'Jan-Nov'!B289:B4944,"&lt;31-12-2023")</f>
        <v>0</v>
      </c>
      <c r="AB292" s="25">
        <f>SUMIFS('Jan-Nov'!D290:D4945, 'Jan-Nov'!E290:E4945, "SIP", 'Jan-Nov'!J290:J4945, 'co. wise details'!O292, 'Jan-Nov'!B290:B4945, "&gt;30-09-2023", 'Jan-Nov'!B290:B4945, "&lt;31-12-2023")</f>
        <v>0</v>
      </c>
    </row>
    <row r="293" spans="2:28" x14ac:dyDescent="0.3">
      <c r="B293" t="s">
        <v>2174</v>
      </c>
      <c r="H293" t="str">
        <v>HDFC large &amp; mid-cap Fund</v>
      </c>
      <c r="O293" s="25" t="str">
        <v>Hdfc large &amp; mid-cap fund</v>
      </c>
      <c r="P293" s="25">
        <f t="shared" si="4"/>
        <v>3</v>
      </c>
      <c r="Q293" s="25">
        <f>COUNTIFS('Jan-Nov'!E:E,"SIP",'Jan-Nov'!J:J,'co. wise details'!O293)</f>
        <v>1</v>
      </c>
      <c r="R293" s="25">
        <f>COUNTIFS('Jan-Nov'!E:E,"lumpsum",'Jan-Nov'!J:J,'co. wise details'!O293)</f>
        <v>2</v>
      </c>
      <c r="S293" s="25">
        <f>SUMIFS('Jan-Nov'!D290:D4945,'Jan-Nov'!E290:E4945,"lumpsum",'Jan-Nov'!J290:J4945,'co. wise details'!O293)</f>
        <v>132000</v>
      </c>
      <c r="T293" s="25">
        <f>SUMIFS('Jan-Nov'!D290:D4945,'Jan-Nov'!E290:E4945,"sip",'Jan-Nov'!J290:J4945,'co. wise details'!O293)</f>
        <v>5000</v>
      </c>
      <c r="U293" s="25">
        <f>SUMIFS('Jan-Nov'!D290:D4945,'Jan-Nov'!E290:E4945,"lumpsum",'Jan-Nov'!J290:J4945,'co. wise details'!O293,'Jan-Nov'!B291:B4946,"&gt;01-01-2023",'Jan-Nov'!B291:B4946,"&lt;01-04-2023")</f>
        <v>0</v>
      </c>
      <c r="V293" s="25">
        <f>SUMIFS('Jan-Nov'!D290:D4945,'Jan-Nov'!E290:E4945,"SIP",'Jan-Nov'!J290:J4945,'co. wise details'!O293,'Jan-Nov'!B291:B4946,"&gt;01-01-2023",'Jan-Nov'!B291:B4946,"&lt;01-04-2023")</f>
        <v>0</v>
      </c>
      <c r="W293" s="25">
        <f>SUMIFS('Jan-Nov'!D290:D4945,'Jan-Nov'!E290:E4945,"lumpsum",'Jan-Nov'!J290:J4945,'co. wise details'!O293,'Jan-Nov'!B290:B4945,"&gt;31-03-2023",'Jan-Nov'!B290:B4945,"&lt;01-07-2023")</f>
        <v>0</v>
      </c>
      <c r="X293" s="25">
        <f>SUMIFS('Jan-Nov'!D289:D4945,'Jan-Nov'!E289:E4945,"SIP",'Jan-Nov'!J289:J4945,'co. wise details'!O293,'Jan-Nov'!B289:B4945,"&gt;31-03-2023",'Jan-Nov'!D289:D4945,"&lt;01-07-2023")</f>
        <v>5000</v>
      </c>
      <c r="Y293" s="25">
        <f>SUMIFS('Jan-Nov'!D290:D4945,'Jan-Nov'!E290:E4945,"lumpsum",'Jan-Nov'!J290:J4945,'co. wise details'!O293,'Jan-Nov'!B291:B4946,"&gt;30-06-2023",'Jan-Nov'!B291:B4946,"&lt;30-10-2023")</f>
        <v>132000</v>
      </c>
      <c r="Z293" s="25">
        <f>SUMIFS('Jan-Nov'!D291:D4946, 'Jan-Nov'!E291:E4946, "SIP", 'Jan-Nov'!J291:J4946, 'co. wise details'!O293, 'Jan-Nov'!B291:B4946, "&gt;30-06-2023", 'Jan-Nov'!B291:B4946, "&lt;01-10-2023")</f>
        <v>5000</v>
      </c>
      <c r="AA293" s="25">
        <f>SUMIFS('Jan-Nov'!D290:D4945,'Jan-Nov'!E290:E4945,"lumpsum",'Jan-Nov'!J290:J4945,'co. wise details'!O293,'Jan-Nov'!B290:B4945,"&gt;30-09-2023",'Jan-Nov'!B290:B4945,"&lt;31-12-2023")</f>
        <v>0</v>
      </c>
      <c r="AB293" s="25">
        <f>SUMIFS('Jan-Nov'!D291:D4946, 'Jan-Nov'!E291:E4946, "SIP", 'Jan-Nov'!J291:J4946, 'co. wise details'!O293, 'Jan-Nov'!B291:B4946, "&gt;30-09-2023", 'Jan-Nov'!B291:B4946, "&lt;31-12-2023")</f>
        <v>0</v>
      </c>
    </row>
    <row r="294" spans="2:28" x14ac:dyDescent="0.3">
      <c r="B294" t="s">
        <v>724</v>
      </c>
      <c r="H294" t="str">
        <v>MIRAE ASSET EQUITY SAVINGS FUND</v>
      </c>
      <c r="O294" s="25" t="str">
        <v>Mirae asset equity savings fund</v>
      </c>
      <c r="P294" s="25">
        <f t="shared" si="4"/>
        <v>1</v>
      </c>
      <c r="Q294" s="25">
        <f>COUNTIFS('Jan-Nov'!E:E,"SIP",'Jan-Nov'!J:J,'co. wise details'!O294)</f>
        <v>0</v>
      </c>
      <c r="R294" s="25">
        <f>COUNTIFS('Jan-Nov'!E:E,"lumpsum",'Jan-Nov'!J:J,'co. wise details'!O294)</f>
        <v>1</v>
      </c>
      <c r="S294" s="25">
        <f>SUMIFS('Jan-Nov'!D291:D4946,'Jan-Nov'!E291:E4946,"lumpsum",'Jan-Nov'!J291:J4946,'co. wise details'!O294)</f>
        <v>100000</v>
      </c>
      <c r="T294" s="25">
        <f>SUMIFS('Jan-Nov'!D291:D4946,'Jan-Nov'!E291:E4946,"sip",'Jan-Nov'!J291:J4946,'co. wise details'!O294)</f>
        <v>0</v>
      </c>
      <c r="U294" s="25">
        <f>SUMIFS('Jan-Nov'!D291:D4946,'Jan-Nov'!E291:E4946,"lumpsum",'Jan-Nov'!J291:J4946,'co. wise details'!O294,'Jan-Nov'!B292:B4947,"&gt;01-01-2023",'Jan-Nov'!B292:B4947,"&lt;01-04-2023")</f>
        <v>0</v>
      </c>
      <c r="V294" s="25">
        <f>SUMIFS('Jan-Nov'!D291:D4946,'Jan-Nov'!E291:E4946,"SIP",'Jan-Nov'!J291:J4946,'co. wise details'!O294,'Jan-Nov'!B292:B4947,"&gt;01-01-2023",'Jan-Nov'!B292:B4947,"&lt;01-04-2023")</f>
        <v>0</v>
      </c>
      <c r="W294" s="25">
        <f>SUMIFS('Jan-Nov'!D291:D4946,'Jan-Nov'!E291:E4946,"lumpsum",'Jan-Nov'!J291:J4946,'co. wise details'!O294,'Jan-Nov'!B291:B4946,"&gt;31-03-2023",'Jan-Nov'!B291:B4946,"&lt;01-07-2023")</f>
        <v>0</v>
      </c>
      <c r="X294" s="25">
        <f>SUMIFS('Jan-Nov'!D290:D4946,'Jan-Nov'!E290:E4946,"SIP",'Jan-Nov'!J290:J4946,'co. wise details'!O294,'Jan-Nov'!B290:B4946,"&gt;31-03-2023",'Jan-Nov'!D290:D4946,"&lt;01-07-2023")</f>
        <v>0</v>
      </c>
      <c r="Y294" s="25">
        <f>SUMIFS('Jan-Nov'!D291:D4946,'Jan-Nov'!E291:E4946,"lumpsum",'Jan-Nov'!J291:J4946,'co. wise details'!O294,'Jan-Nov'!B292:B4947,"&gt;30-06-2023",'Jan-Nov'!B292:B4947,"&lt;30-10-2023")</f>
        <v>100000</v>
      </c>
      <c r="Z294" s="25">
        <f>SUMIFS('Jan-Nov'!D292:D4947, 'Jan-Nov'!E292:E4947, "SIP", 'Jan-Nov'!J292:J4947, 'co. wise details'!O294, 'Jan-Nov'!B292:B4947, "&gt;30-06-2023", 'Jan-Nov'!B292:B4947, "&lt;01-10-2023")</f>
        <v>0</v>
      </c>
      <c r="AA294" s="25">
        <f>SUMIFS('Jan-Nov'!D291:D4946,'Jan-Nov'!E291:E4946,"lumpsum",'Jan-Nov'!J291:J4946,'co. wise details'!O294,'Jan-Nov'!B291:B4946,"&gt;30-09-2023",'Jan-Nov'!B291:B4946,"&lt;31-12-2023")</f>
        <v>0</v>
      </c>
      <c r="AB294" s="25">
        <f>SUMIFS('Jan-Nov'!D292:D4947, 'Jan-Nov'!E292:E4947, "SIP", 'Jan-Nov'!J292:J4947, 'co. wise details'!O294, 'Jan-Nov'!B292:B4947, "&gt;30-09-2023", 'Jan-Nov'!B292:B4947, "&lt;31-12-2023")</f>
        <v>0</v>
      </c>
    </row>
    <row r="295" spans="2:28" x14ac:dyDescent="0.3">
      <c r="B295" t="s">
        <v>409</v>
      </c>
      <c r="H295" t="str">
        <v>Kotak Tax Saver</v>
      </c>
      <c r="O295" s="25" t="str">
        <v>Kotak tax saver</v>
      </c>
      <c r="P295" s="25">
        <f t="shared" si="4"/>
        <v>2</v>
      </c>
      <c r="Q295" s="25">
        <f>COUNTIFS('Jan-Nov'!E:E,"SIP",'Jan-Nov'!J:J,'co. wise details'!O295)</f>
        <v>2</v>
      </c>
      <c r="R295" s="25">
        <f>COUNTIFS('Jan-Nov'!E:E,"lumpsum",'Jan-Nov'!J:J,'co. wise details'!O295)</f>
        <v>0</v>
      </c>
      <c r="S295" s="25">
        <f>SUMIFS('Jan-Nov'!D292:D4947,'Jan-Nov'!E292:E4947,"lumpsum",'Jan-Nov'!J292:J4947,'co. wise details'!O295)</f>
        <v>0</v>
      </c>
      <c r="T295" s="25">
        <f>SUMIFS('Jan-Nov'!D292:D4947,'Jan-Nov'!E292:E4947,"sip",'Jan-Nov'!J292:J4947,'co. wise details'!O295)</f>
        <v>4500</v>
      </c>
      <c r="U295" s="25">
        <f>SUMIFS('Jan-Nov'!D292:D4947,'Jan-Nov'!E292:E4947,"lumpsum",'Jan-Nov'!J292:J4947,'co. wise details'!O295,'Jan-Nov'!B293:B4948,"&gt;01-01-2023",'Jan-Nov'!B293:B4948,"&lt;01-04-2023")</f>
        <v>0</v>
      </c>
      <c r="V295" s="25">
        <f>SUMIFS('Jan-Nov'!D292:D4947,'Jan-Nov'!E292:E4947,"SIP",'Jan-Nov'!J292:J4947,'co. wise details'!O295,'Jan-Nov'!B293:B4948,"&gt;01-01-2023",'Jan-Nov'!B293:B4948,"&lt;01-04-2023")</f>
        <v>0</v>
      </c>
      <c r="W295" s="25">
        <f>SUMIFS('Jan-Nov'!D292:D4947,'Jan-Nov'!E292:E4947,"lumpsum",'Jan-Nov'!J292:J4947,'co. wise details'!O295,'Jan-Nov'!B292:B4947,"&gt;31-03-2023",'Jan-Nov'!B292:B4947,"&lt;01-07-2023")</f>
        <v>0</v>
      </c>
      <c r="X295" s="25">
        <f>SUMIFS('Jan-Nov'!D291:D4947,'Jan-Nov'!E291:E4947,"SIP",'Jan-Nov'!J291:J4947,'co. wise details'!O295,'Jan-Nov'!B291:B4947,"&gt;31-03-2023",'Jan-Nov'!D291:D4947,"&lt;01-07-2023")</f>
        <v>4500</v>
      </c>
      <c r="Y295" s="25">
        <f>SUMIFS('Jan-Nov'!D292:D4947,'Jan-Nov'!E292:E4947,"lumpsum",'Jan-Nov'!J292:J4947,'co. wise details'!O295,'Jan-Nov'!B293:B4948,"&gt;30-06-2023",'Jan-Nov'!B293:B4948,"&lt;30-10-2023")</f>
        <v>0</v>
      </c>
      <c r="Z295" s="25">
        <f>SUMIFS('Jan-Nov'!D293:D4948, 'Jan-Nov'!E293:E4948, "SIP", 'Jan-Nov'!J293:J4948, 'co. wise details'!O295, 'Jan-Nov'!B293:B4948, "&gt;30-06-2023", 'Jan-Nov'!B293:B4948, "&lt;01-10-2023")</f>
        <v>4500</v>
      </c>
      <c r="AA295" s="25">
        <f>SUMIFS('Jan-Nov'!D292:D4947,'Jan-Nov'!E292:E4947,"lumpsum",'Jan-Nov'!J292:J4947,'co. wise details'!O295,'Jan-Nov'!B292:B4947,"&gt;30-09-2023",'Jan-Nov'!B292:B4947,"&lt;31-12-2023")</f>
        <v>0</v>
      </c>
      <c r="AB295" s="25">
        <f>SUMIFS('Jan-Nov'!D293:D4948, 'Jan-Nov'!E293:E4948, "SIP", 'Jan-Nov'!J293:J4948, 'co. wise details'!O295, 'Jan-Nov'!B293:B4948, "&gt;30-09-2023", 'Jan-Nov'!B293:B4948, "&lt;31-12-2023")</f>
        <v>0</v>
      </c>
    </row>
    <row r="296" spans="2:28" x14ac:dyDescent="0.3">
      <c r="B296" t="s">
        <v>249</v>
      </c>
      <c r="H296" t="str">
        <v>Kotak Small-cap Fund</v>
      </c>
      <c r="O296" s="25" t="str">
        <v>Kotak small-cap fund</v>
      </c>
      <c r="P296" s="25">
        <f t="shared" si="4"/>
        <v>1</v>
      </c>
      <c r="Q296" s="25">
        <f>COUNTIFS('Jan-Nov'!E:E,"SIP",'Jan-Nov'!J:J,'co. wise details'!O296)</f>
        <v>0</v>
      </c>
      <c r="R296" s="25">
        <f>COUNTIFS('Jan-Nov'!E:E,"lumpsum",'Jan-Nov'!J:J,'co. wise details'!O296)</f>
        <v>1</v>
      </c>
      <c r="S296" s="25">
        <f>SUMIFS('Jan-Nov'!D293:D4948,'Jan-Nov'!E293:E4948,"lumpsum",'Jan-Nov'!J293:J4948,'co. wise details'!O296)</f>
        <v>10000</v>
      </c>
      <c r="T296" s="25">
        <f>SUMIFS('Jan-Nov'!D293:D4948,'Jan-Nov'!E293:E4948,"sip",'Jan-Nov'!J293:J4948,'co. wise details'!O296)</f>
        <v>0</v>
      </c>
      <c r="U296" s="25">
        <f>SUMIFS('Jan-Nov'!D293:D4948,'Jan-Nov'!E293:E4948,"lumpsum",'Jan-Nov'!J293:J4948,'co. wise details'!O296,'Jan-Nov'!B294:B4949,"&gt;01-01-2023",'Jan-Nov'!B294:B4949,"&lt;01-04-2023")</f>
        <v>0</v>
      </c>
      <c r="V296" s="25">
        <f>SUMIFS('Jan-Nov'!D293:D4948,'Jan-Nov'!E293:E4948,"SIP",'Jan-Nov'!J293:J4948,'co. wise details'!O296,'Jan-Nov'!B294:B4949,"&gt;01-01-2023",'Jan-Nov'!B294:B4949,"&lt;01-04-2023")</f>
        <v>0</v>
      </c>
      <c r="W296" s="25">
        <f>SUMIFS('Jan-Nov'!D293:D4948,'Jan-Nov'!E293:E4948,"lumpsum",'Jan-Nov'!J293:J4948,'co. wise details'!O296,'Jan-Nov'!B293:B4948,"&gt;31-03-2023",'Jan-Nov'!B293:B4948,"&lt;01-07-2023")</f>
        <v>0</v>
      </c>
      <c r="X296" s="25">
        <f>SUMIFS('Jan-Nov'!D292:D4948,'Jan-Nov'!E292:E4948,"SIP",'Jan-Nov'!J292:J4948,'co. wise details'!O296,'Jan-Nov'!B292:B4948,"&gt;31-03-2023",'Jan-Nov'!D292:D4948,"&lt;01-07-2023")</f>
        <v>0</v>
      </c>
      <c r="Y296" s="25">
        <f>SUMIFS('Jan-Nov'!D293:D4948,'Jan-Nov'!E293:E4948,"lumpsum",'Jan-Nov'!J293:J4948,'co. wise details'!O296,'Jan-Nov'!B294:B4949,"&gt;30-06-2023",'Jan-Nov'!B294:B4949,"&lt;30-10-2023")</f>
        <v>10000</v>
      </c>
      <c r="Z296" s="25">
        <f>SUMIFS('Jan-Nov'!D294:D4949, 'Jan-Nov'!E294:E4949, "SIP", 'Jan-Nov'!J294:J4949, 'co. wise details'!O296, 'Jan-Nov'!B294:B4949, "&gt;30-06-2023", 'Jan-Nov'!B294:B4949, "&lt;01-10-2023")</f>
        <v>0</v>
      </c>
      <c r="AA296" s="25">
        <f>SUMIFS('Jan-Nov'!D293:D4948,'Jan-Nov'!E293:E4948,"lumpsum",'Jan-Nov'!J293:J4948,'co. wise details'!O296,'Jan-Nov'!B293:B4948,"&gt;30-09-2023",'Jan-Nov'!B293:B4948,"&lt;31-12-2023")</f>
        <v>0</v>
      </c>
      <c r="AB296" s="25">
        <f>SUMIFS('Jan-Nov'!D294:D4949, 'Jan-Nov'!E294:E4949, "SIP", 'Jan-Nov'!J294:J4949, 'co. wise details'!O296, 'Jan-Nov'!B294:B4949, "&gt;30-09-2023", 'Jan-Nov'!B294:B4949, "&lt;31-12-2023")</f>
        <v>0</v>
      </c>
    </row>
    <row r="297" spans="2:28" x14ac:dyDescent="0.3">
      <c r="B297" t="s">
        <v>84</v>
      </c>
      <c r="H297" t="str">
        <v>KOTAK EQUITY SAVINGS</v>
      </c>
      <c r="O297" s="25" t="str">
        <v>Kotak equity savings</v>
      </c>
      <c r="P297" s="25">
        <f t="shared" si="4"/>
        <v>1</v>
      </c>
      <c r="Q297" s="25">
        <f>COUNTIFS('Jan-Nov'!E:E,"SIP",'Jan-Nov'!J:J,'co. wise details'!O297)</f>
        <v>0</v>
      </c>
      <c r="R297" s="25">
        <f>COUNTIFS('Jan-Nov'!E:E,"lumpsum",'Jan-Nov'!J:J,'co. wise details'!O297)</f>
        <v>1</v>
      </c>
      <c r="S297" s="25">
        <f>SUMIFS('Jan-Nov'!D294:D4949,'Jan-Nov'!E294:E4949,"lumpsum",'Jan-Nov'!J294:J4949,'co. wise details'!O297)</f>
        <v>50000</v>
      </c>
      <c r="T297" s="25">
        <f>SUMIFS('Jan-Nov'!D294:D4949,'Jan-Nov'!E294:E4949,"sip",'Jan-Nov'!J294:J4949,'co. wise details'!O297)</f>
        <v>0</v>
      </c>
      <c r="U297" s="25">
        <f>SUMIFS('Jan-Nov'!D294:D4949,'Jan-Nov'!E294:E4949,"lumpsum",'Jan-Nov'!J294:J4949,'co. wise details'!O297,'Jan-Nov'!B295:B4950,"&gt;01-01-2023",'Jan-Nov'!B295:B4950,"&lt;01-04-2023")</f>
        <v>0</v>
      </c>
      <c r="V297" s="25">
        <f>SUMIFS('Jan-Nov'!D294:D4949,'Jan-Nov'!E294:E4949,"SIP",'Jan-Nov'!J294:J4949,'co. wise details'!O297,'Jan-Nov'!B295:B4950,"&gt;01-01-2023",'Jan-Nov'!B295:B4950,"&lt;01-04-2023")</f>
        <v>0</v>
      </c>
      <c r="W297" s="25">
        <f>SUMIFS('Jan-Nov'!D294:D4949,'Jan-Nov'!E294:E4949,"lumpsum",'Jan-Nov'!J294:J4949,'co. wise details'!O297,'Jan-Nov'!B294:B4949,"&gt;31-03-2023",'Jan-Nov'!B294:B4949,"&lt;01-07-2023")</f>
        <v>0</v>
      </c>
      <c r="X297" s="25">
        <f>SUMIFS('Jan-Nov'!D293:D4949,'Jan-Nov'!E293:E4949,"SIP",'Jan-Nov'!J293:J4949,'co. wise details'!O297,'Jan-Nov'!B293:B4949,"&gt;31-03-2023",'Jan-Nov'!D293:D4949,"&lt;01-07-2023")</f>
        <v>0</v>
      </c>
      <c r="Y297" s="25">
        <f>SUMIFS('Jan-Nov'!D294:D4949,'Jan-Nov'!E294:E4949,"lumpsum",'Jan-Nov'!J294:J4949,'co. wise details'!O297,'Jan-Nov'!B295:B4950,"&gt;30-06-2023",'Jan-Nov'!B295:B4950,"&lt;30-10-2023")</f>
        <v>50000</v>
      </c>
      <c r="Z297" s="25">
        <f>SUMIFS('Jan-Nov'!D295:D4950, 'Jan-Nov'!E295:E4950, "SIP", 'Jan-Nov'!J295:J4950, 'co. wise details'!O297, 'Jan-Nov'!B295:B4950, "&gt;30-06-2023", 'Jan-Nov'!B295:B4950, "&lt;01-10-2023")</f>
        <v>0</v>
      </c>
      <c r="AA297" s="25">
        <f>SUMIFS('Jan-Nov'!D294:D4949,'Jan-Nov'!E294:E4949,"lumpsum",'Jan-Nov'!J294:J4949,'co. wise details'!O297,'Jan-Nov'!B294:B4949,"&gt;30-09-2023",'Jan-Nov'!B294:B4949,"&lt;31-12-2023")</f>
        <v>0</v>
      </c>
      <c r="AB297" s="25">
        <f>SUMIFS('Jan-Nov'!D295:D4950, 'Jan-Nov'!E295:E4950, "SIP", 'Jan-Nov'!J295:J4950, 'co. wise details'!O297, 'Jan-Nov'!B295:B4950, "&gt;30-09-2023", 'Jan-Nov'!B295:B4950, "&lt;31-12-2023")</f>
        <v>0</v>
      </c>
    </row>
    <row r="298" spans="2:28" x14ac:dyDescent="0.3">
      <c r="B298" t="s">
        <v>646</v>
      </c>
      <c r="H298" t="str">
        <v>SBI CHILDREN FUND</v>
      </c>
      <c r="O298" s="25" t="str">
        <v>Sbi children fund</v>
      </c>
      <c r="P298" s="25">
        <f t="shared" si="4"/>
        <v>9</v>
      </c>
      <c r="Q298" s="25">
        <f>COUNTIFS('Jan-Nov'!E:E,"SIP",'Jan-Nov'!J:J,'co. wise details'!O298)</f>
        <v>7</v>
      </c>
      <c r="R298" s="25">
        <f>COUNTIFS('Jan-Nov'!E:E,"lumpsum",'Jan-Nov'!J:J,'co. wise details'!O298)</f>
        <v>2</v>
      </c>
      <c r="S298" s="25">
        <f>SUMIFS('Jan-Nov'!D295:D4950,'Jan-Nov'!E295:E4950,"lumpsum",'Jan-Nov'!J295:J4950,'co. wise details'!O298)</f>
        <v>61000</v>
      </c>
      <c r="T298" s="25">
        <f>SUMIFS('Jan-Nov'!D295:D4950,'Jan-Nov'!E295:E4950,"sip",'Jan-Nov'!J295:J4950,'co. wise details'!O298)</f>
        <v>20000</v>
      </c>
      <c r="U298" s="25">
        <f>SUMIFS('Jan-Nov'!D295:D4950,'Jan-Nov'!E295:E4950,"lumpsum",'Jan-Nov'!J295:J4950,'co. wise details'!O298,'Jan-Nov'!B296:B4951,"&gt;01-01-2023",'Jan-Nov'!B296:B4951,"&lt;01-04-2023")</f>
        <v>0</v>
      </c>
      <c r="V298" s="25">
        <f>SUMIFS('Jan-Nov'!D295:D4950,'Jan-Nov'!E295:E4950,"SIP",'Jan-Nov'!J295:J4950,'co. wise details'!O298,'Jan-Nov'!B296:B4951,"&gt;01-01-2023",'Jan-Nov'!B296:B4951,"&lt;01-04-2023")</f>
        <v>0</v>
      </c>
      <c r="W298" s="25">
        <f>SUMIFS('Jan-Nov'!D295:D4950,'Jan-Nov'!E295:E4950,"lumpsum",'Jan-Nov'!J295:J4950,'co. wise details'!O298,'Jan-Nov'!B295:B4950,"&gt;31-03-2023",'Jan-Nov'!B295:B4950,"&lt;01-07-2023")</f>
        <v>0</v>
      </c>
      <c r="X298" s="25">
        <f>SUMIFS('Jan-Nov'!D294:D4950,'Jan-Nov'!E294:E4950,"SIP",'Jan-Nov'!J294:J4950,'co. wise details'!O298,'Jan-Nov'!B294:B4950,"&gt;31-03-2023",'Jan-Nov'!D294:D4950,"&lt;01-07-2023")</f>
        <v>20000</v>
      </c>
      <c r="Y298" s="25">
        <f>SUMIFS('Jan-Nov'!D295:D4950,'Jan-Nov'!E295:E4950,"lumpsum",'Jan-Nov'!J295:J4950,'co. wise details'!O298,'Jan-Nov'!B296:B4951,"&gt;30-06-2023",'Jan-Nov'!B296:B4951,"&lt;30-10-2023")</f>
        <v>61000</v>
      </c>
      <c r="Z298" s="25">
        <f>SUMIFS('Jan-Nov'!D296:D4951, 'Jan-Nov'!E296:E4951, "SIP", 'Jan-Nov'!J296:J4951, 'co. wise details'!O298, 'Jan-Nov'!B296:B4951, "&gt;30-06-2023", 'Jan-Nov'!B296:B4951, "&lt;01-10-2023")</f>
        <v>15000</v>
      </c>
      <c r="AA298" s="25">
        <f>SUMIFS('Jan-Nov'!D295:D4950,'Jan-Nov'!E295:E4950,"lumpsum",'Jan-Nov'!J295:J4950,'co. wise details'!O298,'Jan-Nov'!B295:B4950,"&gt;30-09-2023",'Jan-Nov'!B295:B4950,"&lt;31-12-2023")</f>
        <v>40000</v>
      </c>
      <c r="AB298" s="25">
        <f>SUMIFS('Jan-Nov'!D296:D4951, 'Jan-Nov'!E296:E4951, "SIP", 'Jan-Nov'!J296:J4951, 'co. wise details'!O298, 'Jan-Nov'!B296:B4951, "&gt;30-09-2023", 'Jan-Nov'!B296:B4951, "&lt;31-12-2023")</f>
        <v>5000</v>
      </c>
    </row>
    <row r="299" spans="2:28" x14ac:dyDescent="0.3">
      <c r="B299" t="s">
        <v>621</v>
      </c>
      <c r="H299" t="str">
        <v>CANARA FLEXICAP FUND</v>
      </c>
      <c r="O299" s="25" t="str">
        <v>Canara flexicap fund</v>
      </c>
      <c r="P299" s="25">
        <f t="shared" si="4"/>
        <v>1</v>
      </c>
      <c r="Q299" s="25">
        <f>COUNTIFS('Jan-Nov'!E:E,"SIP",'Jan-Nov'!J:J,'co. wise details'!O299)</f>
        <v>1</v>
      </c>
      <c r="R299" s="25">
        <f>COUNTIFS('Jan-Nov'!E:E,"lumpsum",'Jan-Nov'!J:J,'co. wise details'!O299)</f>
        <v>0</v>
      </c>
      <c r="S299" s="25">
        <f>SUMIFS('Jan-Nov'!D296:D4951,'Jan-Nov'!E296:E4951,"lumpsum",'Jan-Nov'!J296:J4951,'co. wise details'!O299)</f>
        <v>0</v>
      </c>
      <c r="T299" s="25">
        <f>SUMIFS('Jan-Nov'!D296:D4951,'Jan-Nov'!E296:E4951,"sip",'Jan-Nov'!J296:J4951,'co. wise details'!O299)</f>
        <v>9000</v>
      </c>
      <c r="U299" s="25">
        <f>SUMIFS('Jan-Nov'!D296:D4951,'Jan-Nov'!E296:E4951,"lumpsum",'Jan-Nov'!J296:J4951,'co. wise details'!O299,'Jan-Nov'!B297:B4952,"&gt;01-01-2023",'Jan-Nov'!B297:B4952,"&lt;01-04-2023")</f>
        <v>0</v>
      </c>
      <c r="V299" s="25">
        <f>SUMIFS('Jan-Nov'!D296:D4951,'Jan-Nov'!E296:E4951,"SIP",'Jan-Nov'!J296:J4951,'co. wise details'!O299,'Jan-Nov'!B297:B4952,"&gt;01-01-2023",'Jan-Nov'!B297:B4952,"&lt;01-04-2023")</f>
        <v>0</v>
      </c>
      <c r="W299" s="25">
        <f>SUMIFS('Jan-Nov'!D296:D4951,'Jan-Nov'!E296:E4951,"lumpsum",'Jan-Nov'!J296:J4951,'co. wise details'!O299,'Jan-Nov'!B296:B4951,"&gt;31-03-2023",'Jan-Nov'!B296:B4951,"&lt;01-07-2023")</f>
        <v>0</v>
      </c>
      <c r="X299" s="25">
        <f>SUMIFS('Jan-Nov'!D295:D4951,'Jan-Nov'!E295:E4951,"SIP",'Jan-Nov'!J295:J4951,'co. wise details'!O299,'Jan-Nov'!B295:B4951,"&gt;31-03-2023",'Jan-Nov'!D295:D4951,"&lt;01-07-2023")</f>
        <v>9000</v>
      </c>
      <c r="Y299" s="25">
        <f>SUMIFS('Jan-Nov'!D296:D4951,'Jan-Nov'!E296:E4951,"lumpsum",'Jan-Nov'!J296:J4951,'co. wise details'!O299,'Jan-Nov'!B297:B4952,"&gt;30-06-2023",'Jan-Nov'!B297:B4952,"&lt;30-10-2023")</f>
        <v>0</v>
      </c>
      <c r="Z299" s="25">
        <f>SUMIFS('Jan-Nov'!D297:D4952, 'Jan-Nov'!E297:E4952, "SIP", 'Jan-Nov'!J297:J4952, 'co. wise details'!O299, 'Jan-Nov'!B297:B4952, "&gt;30-06-2023", 'Jan-Nov'!B297:B4952, "&lt;01-10-2023")</f>
        <v>9000</v>
      </c>
      <c r="AA299" s="25">
        <f>SUMIFS('Jan-Nov'!D296:D4951,'Jan-Nov'!E296:E4951,"lumpsum",'Jan-Nov'!J296:J4951,'co. wise details'!O299,'Jan-Nov'!B296:B4951,"&gt;30-09-2023",'Jan-Nov'!B296:B4951,"&lt;31-12-2023")</f>
        <v>0</v>
      </c>
      <c r="AB299" s="25">
        <f>SUMIFS('Jan-Nov'!D297:D4952, 'Jan-Nov'!E297:E4952, "SIP", 'Jan-Nov'!J297:J4952, 'co. wise details'!O299, 'Jan-Nov'!B297:B4952, "&gt;30-09-2023", 'Jan-Nov'!B297:B4952, "&lt;31-12-2023")</f>
        <v>0</v>
      </c>
    </row>
    <row r="300" spans="2:28" x14ac:dyDescent="0.3">
      <c r="B300" t="s">
        <v>395</v>
      </c>
      <c r="H300" t="str">
        <v>HDFC Top 100 fund</v>
      </c>
      <c r="O300" s="25" t="str">
        <v>Hdfc top 100 fund</v>
      </c>
      <c r="P300" s="25">
        <f t="shared" si="4"/>
        <v>2</v>
      </c>
      <c r="Q300" s="25">
        <f>COUNTIFS('Jan-Nov'!E:E,"SIP",'Jan-Nov'!J:J,'co. wise details'!O300)</f>
        <v>0</v>
      </c>
      <c r="R300" s="25">
        <f>COUNTIFS('Jan-Nov'!E:E,"lumpsum",'Jan-Nov'!J:J,'co. wise details'!O300)</f>
        <v>2</v>
      </c>
      <c r="S300" s="25">
        <f>SUMIFS('Jan-Nov'!D297:D4952,'Jan-Nov'!E297:E4952,"lumpsum",'Jan-Nov'!J297:J4952,'co. wise details'!O300)</f>
        <v>20000</v>
      </c>
      <c r="T300" s="25">
        <f>SUMIFS('Jan-Nov'!D297:D4952,'Jan-Nov'!E297:E4952,"sip",'Jan-Nov'!J297:J4952,'co. wise details'!O300)</f>
        <v>0</v>
      </c>
      <c r="U300" s="25">
        <f>SUMIFS('Jan-Nov'!D297:D4952,'Jan-Nov'!E297:E4952,"lumpsum",'Jan-Nov'!J297:J4952,'co. wise details'!O300,'Jan-Nov'!B298:B4953,"&gt;01-01-2023",'Jan-Nov'!B298:B4953,"&lt;01-04-2023")</f>
        <v>0</v>
      </c>
      <c r="V300" s="25">
        <f>SUMIFS('Jan-Nov'!D297:D4952,'Jan-Nov'!E297:E4952,"SIP",'Jan-Nov'!J297:J4952,'co. wise details'!O300,'Jan-Nov'!B298:B4953,"&gt;01-01-2023",'Jan-Nov'!B298:B4953,"&lt;01-04-2023")</f>
        <v>0</v>
      </c>
      <c r="W300" s="25">
        <f>SUMIFS('Jan-Nov'!D297:D4952,'Jan-Nov'!E297:E4952,"lumpsum",'Jan-Nov'!J297:J4952,'co. wise details'!O300,'Jan-Nov'!B297:B4952,"&gt;31-03-2023",'Jan-Nov'!B297:B4952,"&lt;01-07-2023")</f>
        <v>0</v>
      </c>
      <c r="X300" s="25">
        <f>SUMIFS('Jan-Nov'!D296:D4952,'Jan-Nov'!E296:E4952,"SIP",'Jan-Nov'!J296:J4952,'co. wise details'!O300,'Jan-Nov'!B296:B4952,"&gt;31-03-2023",'Jan-Nov'!D296:D4952,"&lt;01-07-2023")</f>
        <v>0</v>
      </c>
      <c r="Y300" s="25">
        <f>SUMIFS('Jan-Nov'!D297:D4952,'Jan-Nov'!E297:E4952,"lumpsum",'Jan-Nov'!J297:J4952,'co. wise details'!O300,'Jan-Nov'!B298:B4953,"&gt;30-06-2023",'Jan-Nov'!B298:B4953,"&lt;30-10-2023")</f>
        <v>20000</v>
      </c>
      <c r="Z300" s="25">
        <f>SUMIFS('Jan-Nov'!D298:D4953, 'Jan-Nov'!E298:E4953, "SIP", 'Jan-Nov'!J298:J4953, 'co. wise details'!O300, 'Jan-Nov'!B298:B4953, "&gt;30-06-2023", 'Jan-Nov'!B298:B4953, "&lt;01-10-2023")</f>
        <v>0</v>
      </c>
      <c r="AA300" s="25">
        <f>SUMIFS('Jan-Nov'!D297:D4952,'Jan-Nov'!E297:E4952,"lumpsum",'Jan-Nov'!J297:J4952,'co. wise details'!O300,'Jan-Nov'!B297:B4952,"&gt;30-09-2023",'Jan-Nov'!B297:B4952,"&lt;31-12-2023")</f>
        <v>0</v>
      </c>
      <c r="AB300" s="25">
        <f>SUMIFS('Jan-Nov'!D298:D4953, 'Jan-Nov'!E298:E4953, "SIP", 'Jan-Nov'!J298:J4953, 'co. wise details'!O300, 'Jan-Nov'!B298:B4953, "&gt;30-09-2023", 'Jan-Nov'!B298:B4953, "&lt;31-12-2023")</f>
        <v>0</v>
      </c>
    </row>
    <row r="301" spans="2:28" x14ac:dyDescent="0.3">
      <c r="B301" t="s">
        <v>905</v>
      </c>
      <c r="H301" t="str">
        <v>Bandhan flexi-cap fund</v>
      </c>
      <c r="O301" s="25" t="str">
        <v>Bandhan flexi-cap fund</v>
      </c>
      <c r="P301" s="25">
        <f t="shared" si="4"/>
        <v>3</v>
      </c>
      <c r="Q301" s="25">
        <f>COUNTIFS('Jan-Nov'!E:E,"SIP",'Jan-Nov'!J:J,'co. wise details'!O301)</f>
        <v>0</v>
      </c>
      <c r="R301" s="25">
        <f>COUNTIFS('Jan-Nov'!E:E,"lumpsum",'Jan-Nov'!J:J,'co. wise details'!O301)</f>
        <v>3</v>
      </c>
      <c r="S301" s="25">
        <f>SUMIFS('Jan-Nov'!D298:D4953,'Jan-Nov'!E298:E4953,"lumpsum",'Jan-Nov'!J298:J4953,'co. wise details'!O301)</f>
        <v>25000</v>
      </c>
      <c r="T301" s="25">
        <f>SUMIFS('Jan-Nov'!D298:D4953,'Jan-Nov'!E298:E4953,"sip",'Jan-Nov'!J298:J4953,'co. wise details'!O301)</f>
        <v>0</v>
      </c>
      <c r="U301" s="25">
        <f>SUMIFS('Jan-Nov'!D298:D4953,'Jan-Nov'!E298:E4953,"lumpsum",'Jan-Nov'!J298:J4953,'co. wise details'!O301,'Jan-Nov'!B299:B4954,"&gt;01-01-2023",'Jan-Nov'!B299:B4954,"&lt;01-04-2023")</f>
        <v>0</v>
      </c>
      <c r="V301" s="25">
        <f>SUMIFS('Jan-Nov'!D298:D4953,'Jan-Nov'!E298:E4953,"SIP",'Jan-Nov'!J298:J4953,'co. wise details'!O301,'Jan-Nov'!B299:B4954,"&gt;01-01-2023",'Jan-Nov'!B299:B4954,"&lt;01-04-2023")</f>
        <v>0</v>
      </c>
      <c r="W301" s="25">
        <f>SUMIFS('Jan-Nov'!D298:D4953,'Jan-Nov'!E298:E4953,"lumpsum",'Jan-Nov'!J298:J4953,'co. wise details'!O301,'Jan-Nov'!B298:B4953,"&gt;31-03-2023",'Jan-Nov'!B298:B4953,"&lt;01-07-2023")</f>
        <v>0</v>
      </c>
      <c r="X301" s="25">
        <f>SUMIFS('Jan-Nov'!D297:D4953,'Jan-Nov'!E297:E4953,"SIP",'Jan-Nov'!J297:J4953,'co. wise details'!O301,'Jan-Nov'!B297:B4953,"&gt;31-03-2023",'Jan-Nov'!D297:D4953,"&lt;01-07-2023")</f>
        <v>0</v>
      </c>
      <c r="Y301" s="25">
        <f>SUMIFS('Jan-Nov'!D298:D4953,'Jan-Nov'!E298:E4953,"lumpsum",'Jan-Nov'!J298:J4953,'co. wise details'!O301,'Jan-Nov'!B299:B4954,"&gt;30-06-2023",'Jan-Nov'!B299:B4954,"&lt;30-10-2023")</f>
        <v>25000</v>
      </c>
      <c r="Z301" s="25">
        <f>SUMIFS('Jan-Nov'!D299:D4954, 'Jan-Nov'!E299:E4954, "SIP", 'Jan-Nov'!J299:J4954, 'co. wise details'!O301, 'Jan-Nov'!B299:B4954, "&gt;30-06-2023", 'Jan-Nov'!B299:B4954, "&lt;01-10-2023")</f>
        <v>0</v>
      </c>
      <c r="AA301" s="25">
        <f>SUMIFS('Jan-Nov'!D298:D4953,'Jan-Nov'!E298:E4953,"lumpsum",'Jan-Nov'!J298:J4953,'co. wise details'!O301,'Jan-Nov'!B298:B4953,"&gt;30-09-2023",'Jan-Nov'!B298:B4953,"&lt;31-12-2023")</f>
        <v>5000</v>
      </c>
      <c r="AB301" s="25">
        <f>SUMIFS('Jan-Nov'!D299:D4954, 'Jan-Nov'!E299:E4954, "SIP", 'Jan-Nov'!J299:J4954, 'co. wise details'!O301, 'Jan-Nov'!B299:B4954, "&gt;30-09-2023", 'Jan-Nov'!B299:B4954, "&lt;31-12-2023")</f>
        <v>0</v>
      </c>
    </row>
    <row r="302" spans="2:28" x14ac:dyDescent="0.3">
      <c r="B302" t="s">
        <v>2167</v>
      </c>
      <c r="H302" t="str">
        <v>Mirae Asset Multicap Fund</v>
      </c>
      <c r="O302" s="25" t="str">
        <v>Mirae asset multicap fund</v>
      </c>
      <c r="P302" s="25">
        <f t="shared" si="4"/>
        <v>70</v>
      </c>
      <c r="Q302" s="25">
        <f>COUNTIFS('Jan-Nov'!E:E,"SIP",'Jan-Nov'!J:J,'co. wise details'!O302)</f>
        <v>53</v>
      </c>
      <c r="R302" s="25">
        <f>COUNTIFS('Jan-Nov'!E:E,"lumpsum",'Jan-Nov'!J:J,'co. wise details'!O302)</f>
        <v>17</v>
      </c>
      <c r="S302" s="25">
        <f>SUMIFS('Jan-Nov'!D299:D4954,'Jan-Nov'!E299:E4954,"lumpsum",'Jan-Nov'!J299:J4954,'co. wise details'!O302)</f>
        <v>1151000</v>
      </c>
      <c r="T302" s="25">
        <f>SUMIFS('Jan-Nov'!D299:D4954,'Jan-Nov'!E299:E4954,"sip",'Jan-Nov'!J299:J4954,'co. wise details'!O302)</f>
        <v>195500</v>
      </c>
      <c r="U302" s="25">
        <f>SUMIFS('Jan-Nov'!D299:D4954,'Jan-Nov'!E299:E4954,"lumpsum",'Jan-Nov'!J299:J4954,'co. wise details'!O302,'Jan-Nov'!B300:B4955,"&gt;01-01-2023",'Jan-Nov'!B300:B4955,"&lt;01-04-2023")</f>
        <v>0</v>
      </c>
      <c r="V302" s="25">
        <f>SUMIFS('Jan-Nov'!D299:D4954,'Jan-Nov'!E299:E4954,"SIP",'Jan-Nov'!J299:J4954,'co. wise details'!O302,'Jan-Nov'!B300:B4955,"&gt;01-01-2023",'Jan-Nov'!B300:B4955,"&lt;01-04-2023")</f>
        <v>0</v>
      </c>
      <c r="W302" s="25">
        <f>SUMIFS('Jan-Nov'!D299:D4954,'Jan-Nov'!E299:E4954,"lumpsum",'Jan-Nov'!J299:J4954,'co. wise details'!O302,'Jan-Nov'!B299:B4954,"&gt;31-03-2023",'Jan-Nov'!B299:B4954,"&lt;01-07-2023")</f>
        <v>0</v>
      </c>
      <c r="X302" s="25">
        <f>SUMIFS('Jan-Nov'!D298:D4954,'Jan-Nov'!E298:E4954,"SIP",'Jan-Nov'!J298:J4954,'co. wise details'!O302,'Jan-Nov'!B298:B4954,"&gt;31-03-2023",'Jan-Nov'!D298:D4954,"&lt;01-07-2023")</f>
        <v>195500</v>
      </c>
      <c r="Y302" s="25">
        <f>SUMIFS('Jan-Nov'!D299:D4954,'Jan-Nov'!E299:E4954,"lumpsum",'Jan-Nov'!J299:J4954,'co. wise details'!O302,'Jan-Nov'!B300:B4955,"&gt;30-06-2023",'Jan-Nov'!B300:B4955,"&lt;30-10-2023")</f>
        <v>1151000</v>
      </c>
      <c r="Z302" s="25">
        <f>SUMIFS('Jan-Nov'!D300:D4955, 'Jan-Nov'!E300:E4955, "SIP", 'Jan-Nov'!J300:J4955, 'co. wise details'!O302, 'Jan-Nov'!B300:B4955, "&gt;30-06-2023", 'Jan-Nov'!B300:B4955, "&lt;01-10-2023")</f>
        <v>169500</v>
      </c>
      <c r="AA302" s="25">
        <f>SUMIFS('Jan-Nov'!D299:D4954,'Jan-Nov'!E299:E4954,"lumpsum",'Jan-Nov'!J299:J4954,'co. wise details'!O302,'Jan-Nov'!B299:B4954,"&gt;30-09-2023",'Jan-Nov'!B299:B4954,"&lt;31-12-2023")</f>
        <v>15000</v>
      </c>
      <c r="AB302" s="25">
        <f>SUMIFS('Jan-Nov'!D300:D4955, 'Jan-Nov'!E300:E4955, "SIP", 'Jan-Nov'!J300:J4955, 'co. wise details'!O302, 'Jan-Nov'!B300:B4955, "&gt;30-09-2023", 'Jan-Nov'!B300:B4955, "&lt;31-12-2023")</f>
        <v>26000</v>
      </c>
    </row>
    <row r="303" spans="2:28" x14ac:dyDescent="0.3">
      <c r="B303" t="s">
        <v>84</v>
      </c>
      <c r="H303" t="str">
        <v>Invesco India Multicap Fund-</v>
      </c>
      <c r="O303" s="25" t="str">
        <v>Invesco india multicap fund-</v>
      </c>
      <c r="P303" s="25">
        <f t="shared" si="4"/>
        <v>1</v>
      </c>
      <c r="Q303" s="25">
        <f>COUNTIFS('Jan-Nov'!E:E,"SIP",'Jan-Nov'!J:J,'co. wise details'!O303)</f>
        <v>1</v>
      </c>
      <c r="R303" s="25">
        <f>COUNTIFS('Jan-Nov'!E:E,"lumpsum",'Jan-Nov'!J:J,'co. wise details'!O303)</f>
        <v>0</v>
      </c>
      <c r="S303" s="25">
        <f>SUMIFS('Jan-Nov'!D300:D4955,'Jan-Nov'!E300:E4955,"lumpsum",'Jan-Nov'!J300:J4955,'co. wise details'!O303)</f>
        <v>0</v>
      </c>
      <c r="T303" s="25">
        <f>SUMIFS('Jan-Nov'!D300:D4955,'Jan-Nov'!E300:E4955,"sip",'Jan-Nov'!J300:J4955,'co. wise details'!O303)</f>
        <v>4000</v>
      </c>
      <c r="U303" s="25">
        <f>SUMIFS('Jan-Nov'!D300:D4955,'Jan-Nov'!E300:E4955,"lumpsum",'Jan-Nov'!J300:J4955,'co. wise details'!O303,'Jan-Nov'!B301:B4956,"&gt;01-01-2023",'Jan-Nov'!B301:B4956,"&lt;01-04-2023")</f>
        <v>0</v>
      </c>
      <c r="V303" s="25">
        <f>SUMIFS('Jan-Nov'!D300:D4955,'Jan-Nov'!E300:E4955,"SIP",'Jan-Nov'!J300:J4955,'co. wise details'!O303,'Jan-Nov'!B301:B4956,"&gt;01-01-2023",'Jan-Nov'!B301:B4956,"&lt;01-04-2023")</f>
        <v>0</v>
      </c>
      <c r="W303" s="25">
        <f>SUMIFS('Jan-Nov'!D300:D4955,'Jan-Nov'!E300:E4955,"lumpsum",'Jan-Nov'!J300:J4955,'co. wise details'!O303,'Jan-Nov'!B300:B4955,"&gt;31-03-2023",'Jan-Nov'!B300:B4955,"&lt;01-07-2023")</f>
        <v>0</v>
      </c>
      <c r="X303" s="25">
        <f>SUMIFS('Jan-Nov'!D299:D4955,'Jan-Nov'!E299:E4955,"SIP",'Jan-Nov'!J299:J4955,'co. wise details'!O303,'Jan-Nov'!B299:B4955,"&gt;31-03-2023",'Jan-Nov'!D299:D4955,"&lt;01-07-2023")</f>
        <v>4000</v>
      </c>
      <c r="Y303" s="25">
        <f>SUMIFS('Jan-Nov'!D300:D4955,'Jan-Nov'!E300:E4955,"lumpsum",'Jan-Nov'!J300:J4955,'co. wise details'!O303,'Jan-Nov'!B301:B4956,"&gt;30-06-2023",'Jan-Nov'!B301:B4956,"&lt;30-10-2023")</f>
        <v>0</v>
      </c>
      <c r="Z303" s="25">
        <f>SUMIFS('Jan-Nov'!D301:D4956, 'Jan-Nov'!E301:E4956, "SIP", 'Jan-Nov'!J301:J4956, 'co. wise details'!O303, 'Jan-Nov'!B301:B4956, "&gt;30-06-2023", 'Jan-Nov'!B301:B4956, "&lt;01-10-2023")</f>
        <v>4000</v>
      </c>
      <c r="AA303" s="25">
        <f>SUMIFS('Jan-Nov'!D300:D4955,'Jan-Nov'!E300:E4955,"lumpsum",'Jan-Nov'!J300:J4955,'co. wise details'!O303,'Jan-Nov'!B300:B4955,"&gt;30-09-2023",'Jan-Nov'!B300:B4955,"&lt;31-12-2023")</f>
        <v>0</v>
      </c>
      <c r="AB303" s="25">
        <f>SUMIFS('Jan-Nov'!D301:D4956, 'Jan-Nov'!E301:E4956, "SIP", 'Jan-Nov'!J301:J4956, 'co. wise details'!O303, 'Jan-Nov'!B301:B4956, "&gt;30-09-2023", 'Jan-Nov'!B301:B4956, "&lt;31-12-2023")</f>
        <v>0</v>
      </c>
    </row>
    <row r="304" spans="2:28" x14ac:dyDescent="0.3">
      <c r="B304" t="s">
        <v>621</v>
      </c>
      <c r="H304" t="str">
        <v>Mirae Asset Multi-cap Fund</v>
      </c>
      <c r="O304" s="25" t="str">
        <v>Mirae asset multi-cap fund</v>
      </c>
      <c r="P304" s="25">
        <f t="shared" si="4"/>
        <v>81</v>
      </c>
      <c r="Q304" s="25">
        <f>COUNTIFS('Jan-Nov'!E:E,"SIP",'Jan-Nov'!J:J,'co. wise details'!O304)</f>
        <v>65</v>
      </c>
      <c r="R304" s="25">
        <f>COUNTIFS('Jan-Nov'!E:E,"lumpsum",'Jan-Nov'!J:J,'co. wise details'!O304)</f>
        <v>16</v>
      </c>
      <c r="S304" s="25">
        <f>SUMIFS('Jan-Nov'!D301:D4956,'Jan-Nov'!E301:E4956,"lumpsum",'Jan-Nov'!J301:J4956,'co. wise details'!O304)</f>
        <v>851000</v>
      </c>
      <c r="T304" s="25">
        <f>SUMIFS('Jan-Nov'!D301:D4956,'Jan-Nov'!E301:E4956,"sip",'Jan-Nov'!J301:J4956,'co. wise details'!O304)</f>
        <v>327000</v>
      </c>
      <c r="U304" s="25">
        <f>SUMIFS('Jan-Nov'!D301:D4956,'Jan-Nov'!E301:E4956,"lumpsum",'Jan-Nov'!J301:J4956,'co. wise details'!O304,'Jan-Nov'!B302:B4957,"&gt;01-01-2023",'Jan-Nov'!B302:B4957,"&lt;01-04-2023")</f>
        <v>0</v>
      </c>
      <c r="V304" s="25">
        <f>SUMIFS('Jan-Nov'!D301:D4956,'Jan-Nov'!E301:E4956,"SIP",'Jan-Nov'!J301:J4956,'co. wise details'!O304,'Jan-Nov'!B302:B4957,"&gt;01-01-2023",'Jan-Nov'!B302:B4957,"&lt;01-04-2023")</f>
        <v>0</v>
      </c>
      <c r="W304" s="25">
        <f>SUMIFS('Jan-Nov'!D301:D4956,'Jan-Nov'!E301:E4956,"lumpsum",'Jan-Nov'!J301:J4956,'co. wise details'!O304,'Jan-Nov'!B301:B4956,"&gt;31-03-2023",'Jan-Nov'!B301:B4956,"&lt;01-07-2023")</f>
        <v>0</v>
      </c>
      <c r="X304" s="25">
        <f>SUMIFS('Jan-Nov'!D300:D4956,'Jan-Nov'!E300:E4956,"SIP",'Jan-Nov'!J300:J4956,'co. wise details'!O304,'Jan-Nov'!B300:B4956,"&gt;31-03-2023",'Jan-Nov'!D300:D4956,"&lt;01-07-2023")</f>
        <v>327000</v>
      </c>
      <c r="Y304" s="25">
        <f>SUMIFS('Jan-Nov'!D301:D4956,'Jan-Nov'!E301:E4956,"lumpsum",'Jan-Nov'!J301:J4956,'co. wise details'!O304,'Jan-Nov'!B302:B4957,"&gt;30-06-2023",'Jan-Nov'!B302:B4957,"&lt;30-10-2023")</f>
        <v>841000</v>
      </c>
      <c r="Z304" s="25">
        <f>SUMIFS('Jan-Nov'!D302:D4957, 'Jan-Nov'!E302:E4957, "SIP", 'Jan-Nov'!J302:J4957, 'co. wise details'!O304, 'Jan-Nov'!B302:B4957, "&gt;30-06-2023", 'Jan-Nov'!B302:B4957, "&lt;01-10-2023")</f>
        <v>246000</v>
      </c>
      <c r="AA304" s="25">
        <f>SUMIFS('Jan-Nov'!D301:D4956,'Jan-Nov'!E301:E4956,"lumpsum",'Jan-Nov'!J301:J4956,'co. wise details'!O304,'Jan-Nov'!B301:B4956,"&gt;30-09-2023",'Jan-Nov'!B301:B4956,"&lt;31-12-2023")</f>
        <v>40000</v>
      </c>
      <c r="AB304" s="25">
        <f>SUMIFS('Jan-Nov'!D302:D4957, 'Jan-Nov'!E302:E4957, "SIP", 'Jan-Nov'!J302:J4957, 'co. wise details'!O304, 'Jan-Nov'!B302:B4957, "&gt;30-09-2023", 'Jan-Nov'!B302:B4957, "&lt;31-12-2023")</f>
        <v>81000</v>
      </c>
    </row>
    <row r="305" spans="2:28" x14ac:dyDescent="0.3">
      <c r="B305" t="s">
        <v>409</v>
      </c>
      <c r="H305" t="str">
        <v>MIRAE ASSET MULTI CAP FUND</v>
      </c>
      <c r="O305" s="25" t="str">
        <v>Mirae asset multi cap fund</v>
      </c>
      <c r="P305" s="25">
        <f t="shared" si="4"/>
        <v>55</v>
      </c>
      <c r="Q305" s="25">
        <f>COUNTIFS('Jan-Nov'!E:E,"SIP",'Jan-Nov'!J:J,'co. wise details'!O305)</f>
        <v>39</v>
      </c>
      <c r="R305" s="25">
        <f>COUNTIFS('Jan-Nov'!E:E,"lumpsum",'Jan-Nov'!J:J,'co. wise details'!O305)</f>
        <v>16</v>
      </c>
      <c r="S305" s="25">
        <f>SUMIFS('Jan-Nov'!D302:D4957,'Jan-Nov'!E302:E4957,"lumpsum",'Jan-Nov'!J302:J4957,'co. wise details'!O305)</f>
        <v>436000</v>
      </c>
      <c r="T305" s="25">
        <f>SUMIFS('Jan-Nov'!D302:D4957,'Jan-Nov'!E302:E4957,"sip",'Jan-Nov'!J302:J4957,'co. wise details'!O305)</f>
        <v>132000</v>
      </c>
      <c r="U305" s="25">
        <f>SUMIFS('Jan-Nov'!D302:D4957,'Jan-Nov'!E302:E4957,"lumpsum",'Jan-Nov'!J302:J4957,'co. wise details'!O305,'Jan-Nov'!B303:B4958,"&gt;01-01-2023",'Jan-Nov'!B303:B4958,"&lt;01-04-2023")</f>
        <v>0</v>
      </c>
      <c r="V305" s="25">
        <f>SUMIFS('Jan-Nov'!D302:D4957,'Jan-Nov'!E302:E4957,"SIP",'Jan-Nov'!J302:J4957,'co. wise details'!O305,'Jan-Nov'!B303:B4958,"&gt;01-01-2023",'Jan-Nov'!B303:B4958,"&lt;01-04-2023")</f>
        <v>0</v>
      </c>
      <c r="W305" s="25">
        <f>SUMIFS('Jan-Nov'!D302:D4957,'Jan-Nov'!E302:E4957,"lumpsum",'Jan-Nov'!J302:J4957,'co. wise details'!O305,'Jan-Nov'!B302:B4957,"&gt;31-03-2023",'Jan-Nov'!B302:B4957,"&lt;01-07-2023")</f>
        <v>0</v>
      </c>
      <c r="X305" s="25">
        <f>SUMIFS('Jan-Nov'!D301:D4957,'Jan-Nov'!E301:E4957,"SIP",'Jan-Nov'!J301:J4957,'co. wise details'!O305,'Jan-Nov'!B301:B4957,"&gt;31-03-2023",'Jan-Nov'!D301:D4957,"&lt;01-07-2023")</f>
        <v>132000</v>
      </c>
      <c r="Y305" s="25">
        <f>SUMIFS('Jan-Nov'!D302:D4957,'Jan-Nov'!E302:E4957,"lumpsum",'Jan-Nov'!J302:J4957,'co. wise details'!O305,'Jan-Nov'!B303:B4958,"&gt;30-06-2023",'Jan-Nov'!B303:B4958,"&lt;30-10-2023")</f>
        <v>436000</v>
      </c>
      <c r="Z305" s="25">
        <f>SUMIFS('Jan-Nov'!D303:D4958, 'Jan-Nov'!E303:E4958, "SIP", 'Jan-Nov'!J303:J4958, 'co. wise details'!O305, 'Jan-Nov'!B303:B4958, "&gt;30-06-2023", 'Jan-Nov'!B303:B4958, "&lt;01-10-2023")</f>
        <v>129500</v>
      </c>
      <c r="AA305" s="25">
        <f>SUMIFS('Jan-Nov'!D302:D4957,'Jan-Nov'!E302:E4957,"lumpsum",'Jan-Nov'!J302:J4957,'co. wise details'!O305,'Jan-Nov'!B302:B4957,"&gt;30-09-2023",'Jan-Nov'!B302:B4957,"&lt;31-12-2023")</f>
        <v>15000</v>
      </c>
      <c r="AB305" s="25">
        <f>SUMIFS('Jan-Nov'!D303:D4958, 'Jan-Nov'!E303:E4958, "SIP", 'Jan-Nov'!J303:J4958, 'co. wise details'!O305, 'Jan-Nov'!B303:B4958, "&gt;30-09-2023", 'Jan-Nov'!B303:B4958, "&lt;31-12-2023")</f>
        <v>2500</v>
      </c>
    </row>
    <row r="306" spans="2:28" x14ac:dyDescent="0.3">
      <c r="B306" t="s">
        <v>626</v>
      </c>
      <c r="H306" t="str">
        <v>HDFC LARGE AND MID CAP FUND</v>
      </c>
      <c r="O306" s="25" t="str">
        <v>Hdfc large and mid cap fund</v>
      </c>
      <c r="P306" s="25">
        <f t="shared" si="4"/>
        <v>4</v>
      </c>
      <c r="Q306" s="25">
        <f>COUNTIFS('Jan-Nov'!E:E,"SIP",'Jan-Nov'!J:J,'co. wise details'!O306)</f>
        <v>4</v>
      </c>
      <c r="R306" s="25">
        <f>COUNTIFS('Jan-Nov'!E:E,"lumpsum",'Jan-Nov'!J:J,'co. wise details'!O306)</f>
        <v>0</v>
      </c>
      <c r="S306" s="25">
        <f>SUMIFS('Jan-Nov'!D303:D4958,'Jan-Nov'!E303:E4958,"lumpsum",'Jan-Nov'!J303:J4958,'co. wise details'!O306)</f>
        <v>0</v>
      </c>
      <c r="T306" s="25">
        <f>SUMIFS('Jan-Nov'!D303:D4958,'Jan-Nov'!E303:E4958,"sip",'Jan-Nov'!J303:J4958,'co. wise details'!O306)</f>
        <v>17000</v>
      </c>
      <c r="U306" s="25">
        <f>SUMIFS('Jan-Nov'!D303:D4958,'Jan-Nov'!E303:E4958,"lumpsum",'Jan-Nov'!J303:J4958,'co. wise details'!O306,'Jan-Nov'!B304:B4959,"&gt;01-01-2023",'Jan-Nov'!B304:B4959,"&lt;01-04-2023")</f>
        <v>0</v>
      </c>
      <c r="V306" s="25">
        <f>SUMIFS('Jan-Nov'!D303:D4958,'Jan-Nov'!E303:E4958,"SIP",'Jan-Nov'!J303:J4958,'co. wise details'!O306,'Jan-Nov'!B304:B4959,"&gt;01-01-2023",'Jan-Nov'!B304:B4959,"&lt;01-04-2023")</f>
        <v>0</v>
      </c>
      <c r="W306" s="25">
        <f>SUMIFS('Jan-Nov'!D303:D4958,'Jan-Nov'!E303:E4958,"lumpsum",'Jan-Nov'!J303:J4958,'co. wise details'!O306,'Jan-Nov'!B303:B4958,"&gt;31-03-2023",'Jan-Nov'!B303:B4958,"&lt;01-07-2023")</f>
        <v>0</v>
      </c>
      <c r="X306" s="25">
        <f>SUMIFS('Jan-Nov'!D302:D4958,'Jan-Nov'!E302:E4958,"SIP",'Jan-Nov'!J302:J4958,'co. wise details'!O306,'Jan-Nov'!B302:B4958,"&gt;31-03-2023",'Jan-Nov'!D302:D4958,"&lt;01-07-2023")</f>
        <v>17000</v>
      </c>
      <c r="Y306" s="25">
        <f>SUMIFS('Jan-Nov'!D303:D4958,'Jan-Nov'!E303:E4958,"lumpsum",'Jan-Nov'!J303:J4958,'co. wise details'!O306,'Jan-Nov'!B304:B4959,"&gt;30-06-2023",'Jan-Nov'!B304:B4959,"&lt;30-10-2023")</f>
        <v>0</v>
      </c>
      <c r="Z306" s="25">
        <f>SUMIFS('Jan-Nov'!D304:D4959, 'Jan-Nov'!E304:E4959, "SIP", 'Jan-Nov'!J304:J4959, 'co. wise details'!O306, 'Jan-Nov'!B304:B4959, "&gt;30-06-2023", 'Jan-Nov'!B304:B4959, "&lt;01-10-2023")</f>
        <v>17000</v>
      </c>
      <c r="AA306" s="25">
        <f>SUMIFS('Jan-Nov'!D303:D4958,'Jan-Nov'!E303:E4958,"lumpsum",'Jan-Nov'!J303:J4958,'co. wise details'!O306,'Jan-Nov'!B303:B4958,"&gt;30-09-2023",'Jan-Nov'!B303:B4958,"&lt;31-12-2023")</f>
        <v>0</v>
      </c>
      <c r="AB306" s="25">
        <f>SUMIFS('Jan-Nov'!D304:D4959, 'Jan-Nov'!E304:E4959, "SIP", 'Jan-Nov'!J304:J4959, 'co. wise details'!O306, 'Jan-Nov'!B304:B4959, "&gt;30-09-2023", 'Jan-Nov'!B304:B4959, "&lt;31-12-2023")</f>
        <v>0</v>
      </c>
    </row>
    <row r="307" spans="2:28" x14ac:dyDescent="0.3">
      <c r="B307" t="s">
        <v>84</v>
      </c>
      <c r="H307" t="str">
        <v>hdffc multicap fund</v>
      </c>
      <c r="O307" s="25" t="str">
        <v>Hdffc multicap fund</v>
      </c>
      <c r="P307" s="25">
        <f t="shared" si="4"/>
        <v>3</v>
      </c>
      <c r="Q307" s="25">
        <f>COUNTIFS('Jan-Nov'!E:E,"SIP",'Jan-Nov'!J:J,'co. wise details'!O307)</f>
        <v>1</v>
      </c>
      <c r="R307" s="25">
        <f>COUNTIFS('Jan-Nov'!E:E,"lumpsum",'Jan-Nov'!J:J,'co. wise details'!O307)</f>
        <v>2</v>
      </c>
      <c r="S307" s="25">
        <f>SUMIFS('Jan-Nov'!D304:D4959,'Jan-Nov'!E304:E4959,"lumpsum",'Jan-Nov'!J304:J4959,'co. wise details'!O307)</f>
        <v>150000</v>
      </c>
      <c r="T307" s="25">
        <f>SUMIFS('Jan-Nov'!D304:D4959,'Jan-Nov'!E304:E4959,"sip",'Jan-Nov'!J304:J4959,'co. wise details'!O307)</f>
        <v>4000</v>
      </c>
      <c r="U307" s="25">
        <f>SUMIFS('Jan-Nov'!D304:D4959,'Jan-Nov'!E304:E4959,"lumpsum",'Jan-Nov'!J304:J4959,'co. wise details'!O307,'Jan-Nov'!B305:B4960,"&gt;01-01-2023",'Jan-Nov'!B305:B4960,"&lt;01-04-2023")</f>
        <v>0</v>
      </c>
      <c r="V307" s="25">
        <f>SUMIFS('Jan-Nov'!D304:D4959,'Jan-Nov'!E304:E4959,"SIP",'Jan-Nov'!J304:J4959,'co. wise details'!O307,'Jan-Nov'!B305:B4960,"&gt;01-01-2023",'Jan-Nov'!B305:B4960,"&lt;01-04-2023")</f>
        <v>0</v>
      </c>
      <c r="W307" s="25">
        <f>SUMIFS('Jan-Nov'!D304:D4959,'Jan-Nov'!E304:E4959,"lumpsum",'Jan-Nov'!J304:J4959,'co. wise details'!O307,'Jan-Nov'!B304:B4959,"&gt;31-03-2023",'Jan-Nov'!B304:B4959,"&lt;01-07-2023")</f>
        <v>0</v>
      </c>
      <c r="X307" s="25">
        <f>SUMIFS('Jan-Nov'!D303:D4959,'Jan-Nov'!E303:E4959,"SIP",'Jan-Nov'!J303:J4959,'co. wise details'!O307,'Jan-Nov'!B303:B4959,"&gt;31-03-2023",'Jan-Nov'!D303:D4959,"&lt;01-07-2023")</f>
        <v>4000</v>
      </c>
      <c r="Y307" s="25">
        <f>SUMIFS('Jan-Nov'!D304:D4959,'Jan-Nov'!E304:E4959,"lumpsum",'Jan-Nov'!J304:J4959,'co. wise details'!O307,'Jan-Nov'!B305:B4960,"&gt;30-06-2023",'Jan-Nov'!B305:B4960,"&lt;30-10-2023")</f>
        <v>150000</v>
      </c>
      <c r="Z307" s="25">
        <f>SUMIFS('Jan-Nov'!D305:D4960, 'Jan-Nov'!E305:E4960, "SIP", 'Jan-Nov'!J305:J4960, 'co. wise details'!O307, 'Jan-Nov'!B305:B4960, "&gt;30-06-2023", 'Jan-Nov'!B305:B4960, "&lt;01-10-2023")</f>
        <v>4000</v>
      </c>
      <c r="AA307" s="25">
        <f>SUMIFS('Jan-Nov'!D304:D4959,'Jan-Nov'!E304:E4959,"lumpsum",'Jan-Nov'!J304:J4959,'co. wise details'!O307,'Jan-Nov'!B304:B4959,"&gt;30-09-2023",'Jan-Nov'!B304:B4959,"&lt;31-12-2023")</f>
        <v>0</v>
      </c>
      <c r="AB307" s="25">
        <f>SUMIFS('Jan-Nov'!D305:D4960, 'Jan-Nov'!E305:E4960, "SIP", 'Jan-Nov'!J305:J4960, 'co. wise details'!O307, 'Jan-Nov'!B305:B4960, "&gt;30-09-2023", 'Jan-Nov'!B305:B4960, "&lt;31-12-2023")</f>
        <v>0</v>
      </c>
    </row>
    <row r="308" spans="2:28" x14ac:dyDescent="0.3">
      <c r="B308" t="s">
        <v>249</v>
      </c>
      <c r="H308" t="str">
        <v>mirae asset multicap. fund</v>
      </c>
      <c r="O308" s="25" t="str">
        <v>Mirae asset multicap. fund</v>
      </c>
      <c r="P308" s="25">
        <f t="shared" si="4"/>
        <v>2</v>
      </c>
      <c r="Q308" s="25">
        <f>COUNTIFS('Jan-Nov'!E:E,"SIP",'Jan-Nov'!J:J,'co. wise details'!O308)</f>
        <v>2</v>
      </c>
      <c r="R308" s="25">
        <f>COUNTIFS('Jan-Nov'!E:E,"lumpsum",'Jan-Nov'!J:J,'co. wise details'!O308)</f>
        <v>0</v>
      </c>
      <c r="S308" s="25">
        <f>SUMIFS('Jan-Nov'!D305:D4960,'Jan-Nov'!E305:E4960,"lumpsum",'Jan-Nov'!J305:J4960,'co. wise details'!O308)</f>
        <v>0</v>
      </c>
      <c r="T308" s="25">
        <f>SUMIFS('Jan-Nov'!D305:D4960,'Jan-Nov'!E305:E4960,"sip",'Jan-Nov'!J305:J4960,'co. wise details'!O308)</f>
        <v>20000</v>
      </c>
      <c r="U308" s="25">
        <f>SUMIFS('Jan-Nov'!D305:D4960,'Jan-Nov'!E305:E4960,"lumpsum",'Jan-Nov'!J305:J4960,'co. wise details'!O308,'Jan-Nov'!B306:B4961,"&gt;01-01-2023",'Jan-Nov'!B306:B4961,"&lt;01-04-2023")</f>
        <v>0</v>
      </c>
      <c r="V308" s="25">
        <f>SUMIFS('Jan-Nov'!D305:D4960,'Jan-Nov'!E305:E4960,"SIP",'Jan-Nov'!J305:J4960,'co. wise details'!O308,'Jan-Nov'!B306:B4961,"&gt;01-01-2023",'Jan-Nov'!B306:B4961,"&lt;01-04-2023")</f>
        <v>0</v>
      </c>
      <c r="W308" s="25">
        <f>SUMIFS('Jan-Nov'!D305:D4960,'Jan-Nov'!E305:E4960,"lumpsum",'Jan-Nov'!J305:J4960,'co. wise details'!O308,'Jan-Nov'!B305:B4960,"&gt;31-03-2023",'Jan-Nov'!B305:B4960,"&lt;01-07-2023")</f>
        <v>0</v>
      </c>
      <c r="X308" s="25">
        <f>SUMIFS('Jan-Nov'!D304:D4960,'Jan-Nov'!E304:E4960,"SIP",'Jan-Nov'!J304:J4960,'co. wise details'!O308,'Jan-Nov'!B304:B4960,"&gt;31-03-2023",'Jan-Nov'!D304:D4960,"&lt;01-07-2023")</f>
        <v>20000</v>
      </c>
      <c r="Y308" s="25">
        <f>SUMIFS('Jan-Nov'!D305:D4960,'Jan-Nov'!E305:E4960,"lumpsum",'Jan-Nov'!J305:J4960,'co. wise details'!O308,'Jan-Nov'!B306:B4961,"&gt;30-06-2023",'Jan-Nov'!B306:B4961,"&lt;30-10-2023")</f>
        <v>0</v>
      </c>
      <c r="Z308" s="25">
        <f>SUMIFS('Jan-Nov'!D306:D4961, 'Jan-Nov'!E306:E4961, "SIP", 'Jan-Nov'!J306:J4961, 'co. wise details'!O308, 'Jan-Nov'!B306:B4961, "&gt;30-06-2023", 'Jan-Nov'!B306:B4961, "&lt;01-10-2023")</f>
        <v>20000</v>
      </c>
      <c r="AA308" s="25">
        <f>SUMIFS('Jan-Nov'!D305:D4960,'Jan-Nov'!E305:E4960,"lumpsum",'Jan-Nov'!J305:J4960,'co. wise details'!O308,'Jan-Nov'!B305:B4960,"&gt;30-09-2023",'Jan-Nov'!B305:B4960,"&lt;31-12-2023")</f>
        <v>0</v>
      </c>
      <c r="AB308" s="25">
        <f>SUMIFS('Jan-Nov'!D306:D4961, 'Jan-Nov'!E306:E4961, "SIP", 'Jan-Nov'!J306:J4961, 'co. wise details'!O308, 'Jan-Nov'!B306:B4961, "&gt;30-09-2023", 'Jan-Nov'!B306:B4961, "&lt;31-12-2023")</f>
        <v>0</v>
      </c>
    </row>
    <row r="309" spans="2:28" x14ac:dyDescent="0.3">
      <c r="B309" t="s">
        <v>270</v>
      </c>
      <c r="H309" t="str">
        <v>hdfc multicap. fund</v>
      </c>
      <c r="O309" s="25" t="str">
        <v>Hdfc multicap. fund</v>
      </c>
      <c r="P309" s="25">
        <f t="shared" si="4"/>
        <v>1</v>
      </c>
      <c r="Q309" s="25">
        <f>COUNTIFS('Jan-Nov'!E:E,"SIP",'Jan-Nov'!J:J,'co. wise details'!O309)</f>
        <v>1</v>
      </c>
      <c r="R309" s="25">
        <f>COUNTIFS('Jan-Nov'!E:E,"lumpsum",'Jan-Nov'!J:J,'co. wise details'!O309)</f>
        <v>0</v>
      </c>
      <c r="S309" s="25">
        <f>SUMIFS('Jan-Nov'!D306:D4961,'Jan-Nov'!E306:E4961,"lumpsum",'Jan-Nov'!J306:J4961,'co. wise details'!O309)</f>
        <v>0</v>
      </c>
      <c r="T309" s="25">
        <f>SUMIFS('Jan-Nov'!D306:D4961,'Jan-Nov'!E306:E4961,"sip",'Jan-Nov'!J306:J4961,'co. wise details'!O309)</f>
        <v>3000</v>
      </c>
      <c r="U309" s="25">
        <f>SUMIFS('Jan-Nov'!D306:D4961,'Jan-Nov'!E306:E4961,"lumpsum",'Jan-Nov'!J306:J4961,'co. wise details'!O309,'Jan-Nov'!B307:B4962,"&gt;01-01-2023",'Jan-Nov'!B307:B4962,"&lt;01-04-2023")</f>
        <v>0</v>
      </c>
      <c r="V309" s="25">
        <f>SUMIFS('Jan-Nov'!D306:D4961,'Jan-Nov'!E306:E4961,"SIP",'Jan-Nov'!J306:J4961,'co. wise details'!O309,'Jan-Nov'!B307:B4962,"&gt;01-01-2023",'Jan-Nov'!B307:B4962,"&lt;01-04-2023")</f>
        <v>0</v>
      </c>
      <c r="W309" s="25">
        <f>SUMIFS('Jan-Nov'!D306:D4961,'Jan-Nov'!E306:E4961,"lumpsum",'Jan-Nov'!J306:J4961,'co. wise details'!O309,'Jan-Nov'!B306:B4961,"&gt;31-03-2023",'Jan-Nov'!B306:B4961,"&lt;01-07-2023")</f>
        <v>0</v>
      </c>
      <c r="X309" s="25">
        <f>SUMIFS('Jan-Nov'!D305:D4961,'Jan-Nov'!E305:E4961,"SIP",'Jan-Nov'!J305:J4961,'co. wise details'!O309,'Jan-Nov'!B305:B4961,"&gt;31-03-2023",'Jan-Nov'!D305:D4961,"&lt;01-07-2023")</f>
        <v>3000</v>
      </c>
      <c r="Y309" s="25">
        <f>SUMIFS('Jan-Nov'!D306:D4961,'Jan-Nov'!E306:E4961,"lumpsum",'Jan-Nov'!J306:J4961,'co. wise details'!O309,'Jan-Nov'!B307:B4962,"&gt;30-06-2023",'Jan-Nov'!B307:B4962,"&lt;30-10-2023")</f>
        <v>0</v>
      </c>
      <c r="Z309" s="25">
        <f>SUMIFS('Jan-Nov'!D307:D4962, 'Jan-Nov'!E307:E4962, "SIP", 'Jan-Nov'!J307:J4962, 'co. wise details'!O309, 'Jan-Nov'!B307:B4962, "&gt;30-06-2023", 'Jan-Nov'!B307:B4962, "&lt;01-10-2023")</f>
        <v>3000</v>
      </c>
      <c r="AA309" s="25">
        <f>SUMIFS('Jan-Nov'!D306:D4961,'Jan-Nov'!E306:E4961,"lumpsum",'Jan-Nov'!J306:J4961,'co. wise details'!O309,'Jan-Nov'!B306:B4961,"&gt;30-09-2023",'Jan-Nov'!B306:B4961,"&lt;31-12-2023")</f>
        <v>0</v>
      </c>
      <c r="AB309" s="25">
        <f>SUMIFS('Jan-Nov'!D307:D4962, 'Jan-Nov'!E307:E4962, "SIP", 'Jan-Nov'!J307:J4962, 'co. wise details'!O309, 'Jan-Nov'!B307:B4962, "&gt;30-09-2023", 'Jan-Nov'!B307:B4962, "&lt;31-12-2023")</f>
        <v>0</v>
      </c>
    </row>
    <row r="310" spans="2:28" x14ac:dyDescent="0.3">
      <c r="B310" t="s">
        <v>353</v>
      </c>
      <c r="H310" t="str">
        <v>Canara Robeco Equity Tax Saver</v>
      </c>
      <c r="O310" s="25" t="str">
        <v>Canara robeco equity tax saver</v>
      </c>
      <c r="P310" s="25">
        <f t="shared" si="4"/>
        <v>1</v>
      </c>
      <c r="Q310" s="25">
        <f>COUNTIFS('Jan-Nov'!E:E,"SIP",'Jan-Nov'!J:J,'co. wise details'!O310)</f>
        <v>1</v>
      </c>
      <c r="R310" s="25">
        <f>COUNTIFS('Jan-Nov'!E:E,"lumpsum",'Jan-Nov'!J:J,'co. wise details'!O310)</f>
        <v>0</v>
      </c>
      <c r="S310" s="25">
        <f>SUMIFS('Jan-Nov'!D307:D4962,'Jan-Nov'!E307:E4962,"lumpsum",'Jan-Nov'!J307:J4962,'co. wise details'!O310)</f>
        <v>0</v>
      </c>
      <c r="T310" s="25">
        <f>SUMIFS('Jan-Nov'!D307:D4962,'Jan-Nov'!E307:E4962,"sip",'Jan-Nov'!J307:J4962,'co. wise details'!O310)</f>
        <v>1000</v>
      </c>
      <c r="U310" s="25">
        <f>SUMIFS('Jan-Nov'!D307:D4962,'Jan-Nov'!E307:E4962,"lumpsum",'Jan-Nov'!J307:J4962,'co. wise details'!O310,'Jan-Nov'!B308:B4963,"&gt;01-01-2023",'Jan-Nov'!B308:B4963,"&lt;01-04-2023")</f>
        <v>0</v>
      </c>
      <c r="V310" s="25">
        <f>SUMIFS('Jan-Nov'!D307:D4962,'Jan-Nov'!E307:E4962,"SIP",'Jan-Nov'!J307:J4962,'co. wise details'!O310,'Jan-Nov'!B308:B4963,"&gt;01-01-2023",'Jan-Nov'!B308:B4963,"&lt;01-04-2023")</f>
        <v>0</v>
      </c>
      <c r="W310" s="25">
        <f>SUMIFS('Jan-Nov'!D307:D4962,'Jan-Nov'!E307:E4962,"lumpsum",'Jan-Nov'!J307:J4962,'co. wise details'!O310,'Jan-Nov'!B307:B4962,"&gt;31-03-2023",'Jan-Nov'!B307:B4962,"&lt;01-07-2023")</f>
        <v>0</v>
      </c>
      <c r="X310" s="25">
        <f>SUMIFS('Jan-Nov'!D306:D4962,'Jan-Nov'!E306:E4962,"SIP",'Jan-Nov'!J306:J4962,'co. wise details'!O310,'Jan-Nov'!B306:B4962,"&gt;31-03-2023",'Jan-Nov'!D306:D4962,"&lt;01-07-2023")</f>
        <v>1000</v>
      </c>
      <c r="Y310" s="25">
        <f>SUMIFS('Jan-Nov'!D307:D4962,'Jan-Nov'!E307:E4962,"lumpsum",'Jan-Nov'!J307:J4962,'co. wise details'!O310,'Jan-Nov'!B308:B4963,"&gt;30-06-2023",'Jan-Nov'!B308:B4963,"&lt;30-10-2023")</f>
        <v>0</v>
      </c>
      <c r="Z310" s="25">
        <f>SUMIFS('Jan-Nov'!D308:D4963, 'Jan-Nov'!E308:E4963, "SIP", 'Jan-Nov'!J308:J4963, 'co. wise details'!O310, 'Jan-Nov'!B308:B4963, "&gt;30-06-2023", 'Jan-Nov'!B308:B4963, "&lt;01-10-2023")</f>
        <v>1000</v>
      </c>
      <c r="AA310" s="25">
        <f>SUMIFS('Jan-Nov'!D307:D4962,'Jan-Nov'!E307:E4962,"lumpsum",'Jan-Nov'!J307:J4962,'co. wise details'!O310,'Jan-Nov'!B307:B4962,"&gt;30-09-2023",'Jan-Nov'!B307:B4962,"&lt;31-12-2023")</f>
        <v>0</v>
      </c>
      <c r="AB310" s="25">
        <f>SUMIFS('Jan-Nov'!D308:D4963, 'Jan-Nov'!E308:E4963, "SIP", 'Jan-Nov'!J308:J4963, 'co. wise details'!O310, 'Jan-Nov'!B308:B4963, "&gt;30-09-2023", 'Jan-Nov'!B308:B4963, "&lt;31-12-2023")</f>
        <v>0</v>
      </c>
    </row>
    <row r="311" spans="2:28" x14ac:dyDescent="0.3">
      <c r="B311" t="s">
        <v>270</v>
      </c>
      <c r="H311" t="str">
        <v>Invesco Tax Saver Fund</v>
      </c>
      <c r="O311" s="25" t="str">
        <v>Invesco tax saver fund</v>
      </c>
      <c r="P311" s="25">
        <f t="shared" si="4"/>
        <v>1</v>
      </c>
      <c r="Q311" s="25">
        <f>COUNTIFS('Jan-Nov'!E:E,"SIP",'Jan-Nov'!J:J,'co. wise details'!O311)</f>
        <v>1</v>
      </c>
      <c r="R311" s="25">
        <f>COUNTIFS('Jan-Nov'!E:E,"lumpsum",'Jan-Nov'!J:J,'co. wise details'!O311)</f>
        <v>0</v>
      </c>
      <c r="S311" s="25">
        <f>SUMIFS('Jan-Nov'!D308:D4963,'Jan-Nov'!E308:E4963,"lumpsum",'Jan-Nov'!J308:J4963,'co. wise details'!O311)</f>
        <v>0</v>
      </c>
      <c r="T311" s="25">
        <f>SUMIFS('Jan-Nov'!D308:D4963,'Jan-Nov'!E308:E4963,"sip",'Jan-Nov'!J308:J4963,'co. wise details'!O311)</f>
        <v>1000</v>
      </c>
      <c r="U311" s="25">
        <f>SUMIFS('Jan-Nov'!D308:D4963,'Jan-Nov'!E308:E4963,"lumpsum",'Jan-Nov'!J308:J4963,'co. wise details'!O311,'Jan-Nov'!B309:B4964,"&gt;01-01-2023",'Jan-Nov'!B309:B4964,"&lt;01-04-2023")</f>
        <v>0</v>
      </c>
      <c r="V311" s="25">
        <f>SUMIFS('Jan-Nov'!D308:D4963,'Jan-Nov'!E308:E4963,"SIP",'Jan-Nov'!J308:J4963,'co. wise details'!O311,'Jan-Nov'!B309:B4964,"&gt;01-01-2023",'Jan-Nov'!B309:B4964,"&lt;01-04-2023")</f>
        <v>0</v>
      </c>
      <c r="W311" s="25">
        <f>SUMIFS('Jan-Nov'!D308:D4963,'Jan-Nov'!E308:E4963,"lumpsum",'Jan-Nov'!J308:J4963,'co. wise details'!O311,'Jan-Nov'!B308:B4963,"&gt;31-03-2023",'Jan-Nov'!B308:B4963,"&lt;01-07-2023")</f>
        <v>0</v>
      </c>
      <c r="X311" s="25">
        <f>SUMIFS('Jan-Nov'!D307:D4963,'Jan-Nov'!E307:E4963,"SIP",'Jan-Nov'!J307:J4963,'co. wise details'!O311,'Jan-Nov'!B307:B4963,"&gt;31-03-2023",'Jan-Nov'!D307:D4963,"&lt;01-07-2023")</f>
        <v>1000</v>
      </c>
      <c r="Y311" s="25">
        <f>SUMIFS('Jan-Nov'!D308:D4963,'Jan-Nov'!E308:E4963,"lumpsum",'Jan-Nov'!J308:J4963,'co. wise details'!O311,'Jan-Nov'!B309:B4964,"&gt;30-06-2023",'Jan-Nov'!B309:B4964,"&lt;30-10-2023")</f>
        <v>0</v>
      </c>
      <c r="Z311" s="25">
        <f>SUMIFS('Jan-Nov'!D309:D4964, 'Jan-Nov'!E309:E4964, "SIP", 'Jan-Nov'!J309:J4964, 'co. wise details'!O311, 'Jan-Nov'!B309:B4964, "&gt;30-06-2023", 'Jan-Nov'!B309:B4964, "&lt;01-10-2023")</f>
        <v>1000</v>
      </c>
      <c r="AA311" s="25">
        <f>SUMIFS('Jan-Nov'!D308:D4963,'Jan-Nov'!E308:E4963,"lumpsum",'Jan-Nov'!J308:J4963,'co. wise details'!O311,'Jan-Nov'!B308:B4963,"&gt;30-09-2023",'Jan-Nov'!B308:B4963,"&lt;31-12-2023")</f>
        <v>0</v>
      </c>
      <c r="AB311" s="25">
        <f>SUMIFS('Jan-Nov'!D309:D4964, 'Jan-Nov'!E309:E4964, "SIP", 'Jan-Nov'!J309:J4964, 'co. wise details'!O311, 'Jan-Nov'!B309:B4964, "&gt;30-09-2023", 'Jan-Nov'!B309:B4964, "&lt;31-12-2023")</f>
        <v>0</v>
      </c>
    </row>
    <row r="312" spans="2:28" x14ac:dyDescent="0.3">
      <c r="B312" t="s">
        <v>522</v>
      </c>
      <c r="H312" t="str">
        <v>Mirae Asset Multi-Cap Fund.</v>
      </c>
      <c r="O312" s="25" t="str">
        <v>Mirae asset multi-cap fund.</v>
      </c>
      <c r="P312" s="25">
        <f t="shared" si="4"/>
        <v>2</v>
      </c>
      <c r="Q312" s="25">
        <f>COUNTIFS('Jan-Nov'!E:E,"SIP",'Jan-Nov'!J:J,'co. wise details'!O312)</f>
        <v>2</v>
      </c>
      <c r="R312" s="25">
        <f>COUNTIFS('Jan-Nov'!E:E,"lumpsum",'Jan-Nov'!J:J,'co. wise details'!O312)</f>
        <v>0</v>
      </c>
      <c r="S312" s="25">
        <f>SUMIFS('Jan-Nov'!D309:D4964,'Jan-Nov'!E309:E4964,"lumpsum",'Jan-Nov'!J309:J4964,'co. wise details'!O312)</f>
        <v>0</v>
      </c>
      <c r="T312" s="25">
        <f>SUMIFS('Jan-Nov'!D309:D4964,'Jan-Nov'!E309:E4964,"sip",'Jan-Nov'!J309:J4964,'co. wise details'!O312)</f>
        <v>25000</v>
      </c>
      <c r="U312" s="25">
        <f>SUMIFS('Jan-Nov'!D309:D4964,'Jan-Nov'!E309:E4964,"lumpsum",'Jan-Nov'!J309:J4964,'co. wise details'!O312,'Jan-Nov'!B310:B4965,"&gt;01-01-2023",'Jan-Nov'!B310:B4965,"&lt;01-04-2023")</f>
        <v>0</v>
      </c>
      <c r="V312" s="25">
        <f>SUMIFS('Jan-Nov'!D309:D4964,'Jan-Nov'!E309:E4964,"SIP",'Jan-Nov'!J309:J4964,'co. wise details'!O312,'Jan-Nov'!B310:B4965,"&gt;01-01-2023",'Jan-Nov'!B310:B4965,"&lt;01-04-2023")</f>
        <v>0</v>
      </c>
      <c r="W312" s="25">
        <f>SUMIFS('Jan-Nov'!D309:D4964,'Jan-Nov'!E309:E4964,"lumpsum",'Jan-Nov'!J309:J4964,'co. wise details'!O312,'Jan-Nov'!B309:B4964,"&gt;31-03-2023",'Jan-Nov'!B309:B4964,"&lt;01-07-2023")</f>
        <v>0</v>
      </c>
      <c r="X312" s="25">
        <f>SUMIFS('Jan-Nov'!D308:D4964,'Jan-Nov'!E308:E4964,"SIP",'Jan-Nov'!J308:J4964,'co. wise details'!O312,'Jan-Nov'!B308:B4964,"&gt;31-03-2023",'Jan-Nov'!D308:D4964,"&lt;01-07-2023")</f>
        <v>25000</v>
      </c>
      <c r="Y312" s="25">
        <f>SUMIFS('Jan-Nov'!D309:D4964,'Jan-Nov'!E309:E4964,"lumpsum",'Jan-Nov'!J309:J4964,'co. wise details'!O312,'Jan-Nov'!B310:B4965,"&gt;30-06-2023",'Jan-Nov'!B310:B4965,"&lt;30-10-2023")</f>
        <v>0</v>
      </c>
      <c r="Z312" s="25">
        <f>SUMIFS('Jan-Nov'!D310:D4965, 'Jan-Nov'!E310:E4965, "SIP", 'Jan-Nov'!J310:J4965, 'co. wise details'!O312, 'Jan-Nov'!B310:B4965, "&gt;30-06-2023", 'Jan-Nov'!B310:B4965, "&lt;01-10-2023")</f>
        <v>25000</v>
      </c>
      <c r="AA312" s="25">
        <f>SUMIFS('Jan-Nov'!D309:D4964,'Jan-Nov'!E309:E4964,"lumpsum",'Jan-Nov'!J309:J4964,'co. wise details'!O312,'Jan-Nov'!B309:B4964,"&gt;30-09-2023",'Jan-Nov'!B309:B4964,"&lt;31-12-2023")</f>
        <v>0</v>
      </c>
      <c r="AB312" s="25">
        <f>SUMIFS('Jan-Nov'!D310:D4965, 'Jan-Nov'!E310:E4965, "SIP", 'Jan-Nov'!J310:J4965, 'co. wise details'!O312, 'Jan-Nov'!B310:B4965, "&gt;30-09-2023", 'Jan-Nov'!B310:B4965, "&lt;31-12-2023")</f>
        <v>0</v>
      </c>
    </row>
    <row r="313" spans="2:28" x14ac:dyDescent="0.3">
      <c r="B313" t="s">
        <v>49</v>
      </c>
      <c r="H313" t="str">
        <v>sbi magnum childrean benefit plan</v>
      </c>
      <c r="O313" s="25" t="str">
        <v>Sbi magnum childrean benefit plan</v>
      </c>
      <c r="P313" s="25">
        <f t="shared" si="4"/>
        <v>1</v>
      </c>
      <c r="Q313" s="25">
        <f>COUNTIFS('Jan-Nov'!E:E,"SIP",'Jan-Nov'!J:J,'co. wise details'!O313)</f>
        <v>1</v>
      </c>
      <c r="R313" s="25">
        <f>COUNTIFS('Jan-Nov'!E:E,"lumpsum",'Jan-Nov'!J:J,'co. wise details'!O313)</f>
        <v>0</v>
      </c>
      <c r="S313" s="25">
        <f>SUMIFS('Jan-Nov'!D310:D4965,'Jan-Nov'!E310:E4965,"lumpsum",'Jan-Nov'!J310:J4965,'co. wise details'!O313)</f>
        <v>0</v>
      </c>
      <c r="T313" s="25">
        <f>SUMIFS('Jan-Nov'!D310:D4965,'Jan-Nov'!E310:E4965,"sip",'Jan-Nov'!J310:J4965,'co. wise details'!O313)</f>
        <v>3000</v>
      </c>
      <c r="U313" s="25">
        <f>SUMIFS('Jan-Nov'!D310:D4965,'Jan-Nov'!E310:E4965,"lumpsum",'Jan-Nov'!J310:J4965,'co. wise details'!O313,'Jan-Nov'!B311:B4966,"&gt;01-01-2023",'Jan-Nov'!B311:B4966,"&lt;01-04-2023")</f>
        <v>0</v>
      </c>
      <c r="V313" s="25">
        <f>SUMIFS('Jan-Nov'!D310:D4965,'Jan-Nov'!E310:E4965,"SIP",'Jan-Nov'!J310:J4965,'co. wise details'!O313,'Jan-Nov'!B311:B4966,"&gt;01-01-2023",'Jan-Nov'!B311:B4966,"&lt;01-04-2023")</f>
        <v>0</v>
      </c>
      <c r="W313" s="25">
        <f>SUMIFS('Jan-Nov'!D310:D4965,'Jan-Nov'!E310:E4965,"lumpsum",'Jan-Nov'!J310:J4965,'co. wise details'!O313,'Jan-Nov'!B310:B4965,"&gt;31-03-2023",'Jan-Nov'!B310:B4965,"&lt;01-07-2023")</f>
        <v>0</v>
      </c>
      <c r="X313" s="25">
        <f>SUMIFS('Jan-Nov'!D309:D4965,'Jan-Nov'!E309:E4965,"SIP",'Jan-Nov'!J309:J4965,'co. wise details'!O313,'Jan-Nov'!B309:B4965,"&gt;31-03-2023",'Jan-Nov'!D309:D4965,"&lt;01-07-2023")</f>
        <v>3000</v>
      </c>
      <c r="Y313" s="25">
        <f>SUMIFS('Jan-Nov'!D310:D4965,'Jan-Nov'!E310:E4965,"lumpsum",'Jan-Nov'!J310:J4965,'co. wise details'!O313,'Jan-Nov'!B311:B4966,"&gt;30-06-2023",'Jan-Nov'!B311:B4966,"&lt;30-10-2023")</f>
        <v>0</v>
      </c>
      <c r="Z313" s="25">
        <f>SUMIFS('Jan-Nov'!D311:D4966, 'Jan-Nov'!E311:E4966, "SIP", 'Jan-Nov'!J311:J4966, 'co. wise details'!O313, 'Jan-Nov'!B311:B4966, "&gt;30-06-2023", 'Jan-Nov'!B311:B4966, "&lt;01-10-2023")</f>
        <v>3000</v>
      </c>
      <c r="AA313" s="25">
        <f>SUMIFS('Jan-Nov'!D310:D4965,'Jan-Nov'!E310:E4965,"lumpsum",'Jan-Nov'!J310:J4965,'co. wise details'!O313,'Jan-Nov'!B310:B4965,"&gt;30-09-2023",'Jan-Nov'!B310:B4965,"&lt;31-12-2023")</f>
        <v>0</v>
      </c>
      <c r="AB313" s="25">
        <f>SUMIFS('Jan-Nov'!D311:D4966, 'Jan-Nov'!E311:E4966, "SIP", 'Jan-Nov'!J311:J4966, 'co. wise details'!O313, 'Jan-Nov'!B311:B4966, "&gt;30-09-2023", 'Jan-Nov'!B311:B4966, "&lt;31-12-2023")</f>
        <v>0</v>
      </c>
    </row>
    <row r="314" spans="2:28" x14ac:dyDescent="0.3">
      <c r="B314" t="s">
        <v>1194</v>
      </c>
      <c r="H314" t="str">
        <v>nippon small cap fund</v>
      </c>
      <c r="O314" s="25" t="str">
        <v>Nippon small cap fund</v>
      </c>
      <c r="P314" s="25">
        <f t="shared" si="4"/>
        <v>1</v>
      </c>
      <c r="Q314" s="25">
        <f>COUNTIFS('Jan-Nov'!E:E,"SIP",'Jan-Nov'!J:J,'co. wise details'!O314)</f>
        <v>1</v>
      </c>
      <c r="R314" s="25">
        <f>COUNTIFS('Jan-Nov'!E:E,"lumpsum",'Jan-Nov'!J:J,'co. wise details'!O314)</f>
        <v>0</v>
      </c>
      <c r="S314" s="25">
        <f>SUMIFS('Jan-Nov'!D311:D4966,'Jan-Nov'!E311:E4966,"lumpsum",'Jan-Nov'!J311:J4966,'co. wise details'!O314)</f>
        <v>0</v>
      </c>
      <c r="T314" s="25">
        <f>SUMIFS('Jan-Nov'!D311:D4966,'Jan-Nov'!E311:E4966,"sip",'Jan-Nov'!J311:J4966,'co. wise details'!O314)</f>
        <v>2000</v>
      </c>
      <c r="U314" s="25">
        <f>SUMIFS('Jan-Nov'!D311:D4966,'Jan-Nov'!E311:E4966,"lumpsum",'Jan-Nov'!J311:J4966,'co. wise details'!O314,'Jan-Nov'!B312:B4967,"&gt;01-01-2023",'Jan-Nov'!B312:B4967,"&lt;01-04-2023")</f>
        <v>0</v>
      </c>
      <c r="V314" s="25">
        <f>SUMIFS('Jan-Nov'!D311:D4966,'Jan-Nov'!E311:E4966,"SIP",'Jan-Nov'!J311:J4966,'co. wise details'!O314,'Jan-Nov'!B312:B4967,"&gt;01-01-2023",'Jan-Nov'!B312:B4967,"&lt;01-04-2023")</f>
        <v>0</v>
      </c>
      <c r="W314" s="25">
        <f>SUMIFS('Jan-Nov'!D311:D4966,'Jan-Nov'!E311:E4966,"lumpsum",'Jan-Nov'!J311:J4966,'co. wise details'!O314,'Jan-Nov'!B311:B4966,"&gt;31-03-2023",'Jan-Nov'!B311:B4966,"&lt;01-07-2023")</f>
        <v>0</v>
      </c>
      <c r="X314" s="25">
        <f>SUMIFS('Jan-Nov'!D310:D4966,'Jan-Nov'!E310:E4966,"SIP",'Jan-Nov'!J310:J4966,'co. wise details'!O314,'Jan-Nov'!B310:B4966,"&gt;31-03-2023",'Jan-Nov'!D310:D4966,"&lt;01-07-2023")</f>
        <v>2000</v>
      </c>
      <c r="Y314" s="25">
        <f>SUMIFS('Jan-Nov'!D311:D4966,'Jan-Nov'!E311:E4966,"lumpsum",'Jan-Nov'!J311:J4966,'co. wise details'!O314,'Jan-Nov'!B312:B4967,"&gt;30-06-2023",'Jan-Nov'!B312:B4967,"&lt;30-10-2023")</f>
        <v>0</v>
      </c>
      <c r="Z314" s="25">
        <f>SUMIFS('Jan-Nov'!D312:D4967, 'Jan-Nov'!E312:E4967, "SIP", 'Jan-Nov'!J312:J4967, 'co. wise details'!O314, 'Jan-Nov'!B312:B4967, "&gt;30-06-2023", 'Jan-Nov'!B312:B4967, "&lt;01-10-2023")</f>
        <v>2000</v>
      </c>
      <c r="AA314" s="25">
        <f>SUMIFS('Jan-Nov'!D311:D4966,'Jan-Nov'!E311:E4966,"lumpsum",'Jan-Nov'!J311:J4966,'co. wise details'!O314,'Jan-Nov'!B311:B4966,"&gt;30-09-2023",'Jan-Nov'!B311:B4966,"&lt;31-12-2023")</f>
        <v>0</v>
      </c>
      <c r="AB314" s="25">
        <f>SUMIFS('Jan-Nov'!D312:D4967, 'Jan-Nov'!E312:E4967, "SIP", 'Jan-Nov'!J312:J4967, 'co. wise details'!O314, 'Jan-Nov'!B312:B4967, "&gt;30-09-2023", 'Jan-Nov'!B312:B4967, "&lt;31-12-2023")</f>
        <v>0</v>
      </c>
    </row>
    <row r="315" spans="2:28" x14ac:dyDescent="0.3">
      <c r="B315" t="s">
        <v>177</v>
      </c>
      <c r="H315" t="str">
        <v>HDFC small fund</v>
      </c>
      <c r="O315" s="25" t="str">
        <v>Hdfc small fund</v>
      </c>
      <c r="P315" s="25">
        <f t="shared" si="4"/>
        <v>2</v>
      </c>
      <c r="Q315" s="25">
        <f>COUNTIFS('Jan-Nov'!E:E,"SIP",'Jan-Nov'!J:J,'co. wise details'!O315)</f>
        <v>1</v>
      </c>
      <c r="R315" s="25">
        <f>COUNTIFS('Jan-Nov'!E:E,"lumpsum",'Jan-Nov'!J:J,'co. wise details'!O315)</f>
        <v>1</v>
      </c>
      <c r="S315" s="25">
        <f>SUMIFS('Jan-Nov'!D312:D4967,'Jan-Nov'!E312:E4967,"lumpsum",'Jan-Nov'!J312:J4967,'co. wise details'!O315)</f>
        <v>50000</v>
      </c>
      <c r="T315" s="25">
        <f>SUMIFS('Jan-Nov'!D312:D4967,'Jan-Nov'!E312:E4967,"sip",'Jan-Nov'!J312:J4967,'co. wise details'!O315)</f>
        <v>2500</v>
      </c>
      <c r="U315" s="25">
        <f>SUMIFS('Jan-Nov'!D312:D4967,'Jan-Nov'!E312:E4967,"lumpsum",'Jan-Nov'!J312:J4967,'co. wise details'!O315,'Jan-Nov'!B313:B4968,"&gt;01-01-2023",'Jan-Nov'!B313:B4968,"&lt;01-04-2023")</f>
        <v>0</v>
      </c>
      <c r="V315" s="25">
        <f>SUMIFS('Jan-Nov'!D312:D4967,'Jan-Nov'!E312:E4967,"SIP",'Jan-Nov'!J312:J4967,'co. wise details'!O315,'Jan-Nov'!B313:B4968,"&gt;01-01-2023",'Jan-Nov'!B313:B4968,"&lt;01-04-2023")</f>
        <v>0</v>
      </c>
      <c r="W315" s="25">
        <f>SUMIFS('Jan-Nov'!D312:D4967,'Jan-Nov'!E312:E4967,"lumpsum",'Jan-Nov'!J312:J4967,'co. wise details'!O315,'Jan-Nov'!B312:B4967,"&gt;31-03-2023",'Jan-Nov'!B312:B4967,"&lt;01-07-2023")</f>
        <v>0</v>
      </c>
      <c r="X315" s="25">
        <f>SUMIFS('Jan-Nov'!D311:D4967,'Jan-Nov'!E311:E4967,"SIP",'Jan-Nov'!J311:J4967,'co. wise details'!O315,'Jan-Nov'!B311:B4967,"&gt;31-03-2023",'Jan-Nov'!D311:D4967,"&lt;01-07-2023")</f>
        <v>2500</v>
      </c>
      <c r="Y315" s="25">
        <f>SUMIFS('Jan-Nov'!D312:D4967,'Jan-Nov'!E312:E4967,"lumpsum",'Jan-Nov'!J312:J4967,'co. wise details'!O315,'Jan-Nov'!B313:B4968,"&gt;30-06-2023",'Jan-Nov'!B313:B4968,"&lt;30-10-2023")</f>
        <v>50000</v>
      </c>
      <c r="Z315" s="25">
        <f>SUMIFS('Jan-Nov'!D313:D4968, 'Jan-Nov'!E313:E4968, "SIP", 'Jan-Nov'!J313:J4968, 'co. wise details'!O315, 'Jan-Nov'!B313:B4968, "&gt;30-06-2023", 'Jan-Nov'!B313:B4968, "&lt;01-10-2023")</f>
        <v>2500</v>
      </c>
      <c r="AA315" s="25">
        <f>SUMIFS('Jan-Nov'!D312:D4967,'Jan-Nov'!E312:E4967,"lumpsum",'Jan-Nov'!J312:J4967,'co. wise details'!O315,'Jan-Nov'!B312:B4967,"&gt;30-09-2023",'Jan-Nov'!B312:B4967,"&lt;31-12-2023")</f>
        <v>0</v>
      </c>
      <c r="AB315" s="25">
        <f>SUMIFS('Jan-Nov'!D313:D4968, 'Jan-Nov'!E313:E4968, "SIP", 'Jan-Nov'!J313:J4968, 'co. wise details'!O315, 'Jan-Nov'!B313:B4968, "&gt;30-09-2023", 'Jan-Nov'!B313:B4968, "&lt;31-12-2023")</f>
        <v>0</v>
      </c>
    </row>
    <row r="316" spans="2:28" x14ac:dyDescent="0.3">
      <c r="B316" t="s">
        <v>1841</v>
      </c>
      <c r="H316" t="str">
        <v>Mirae Asset Flexi-Cap Fund.</v>
      </c>
      <c r="O316" s="25" t="str">
        <v>Mirae asset flexi-cap fund.</v>
      </c>
      <c r="P316" s="25">
        <f t="shared" si="4"/>
        <v>1</v>
      </c>
      <c r="Q316" s="25">
        <f>COUNTIFS('Jan-Nov'!E:E,"SIP",'Jan-Nov'!J:J,'co. wise details'!O316)</f>
        <v>1</v>
      </c>
      <c r="R316" s="25">
        <f>COUNTIFS('Jan-Nov'!E:E,"lumpsum",'Jan-Nov'!J:J,'co. wise details'!O316)</f>
        <v>0</v>
      </c>
      <c r="S316" s="25">
        <f>SUMIFS('Jan-Nov'!D313:D4968,'Jan-Nov'!E313:E4968,"lumpsum",'Jan-Nov'!J313:J4968,'co. wise details'!O316)</f>
        <v>0</v>
      </c>
      <c r="T316" s="25">
        <f>SUMIFS('Jan-Nov'!D313:D4968,'Jan-Nov'!E313:E4968,"sip",'Jan-Nov'!J313:J4968,'co. wise details'!O316)</f>
        <v>2500</v>
      </c>
      <c r="U316" s="25">
        <f>SUMIFS('Jan-Nov'!D313:D4968,'Jan-Nov'!E313:E4968,"lumpsum",'Jan-Nov'!J313:J4968,'co. wise details'!O316,'Jan-Nov'!B314:B4969,"&gt;01-01-2023",'Jan-Nov'!B314:B4969,"&lt;01-04-2023")</f>
        <v>0</v>
      </c>
      <c r="V316" s="25">
        <f>SUMIFS('Jan-Nov'!D313:D4968,'Jan-Nov'!E313:E4968,"SIP",'Jan-Nov'!J313:J4968,'co. wise details'!O316,'Jan-Nov'!B314:B4969,"&gt;01-01-2023",'Jan-Nov'!B314:B4969,"&lt;01-04-2023")</f>
        <v>0</v>
      </c>
      <c r="W316" s="25">
        <f>SUMIFS('Jan-Nov'!D313:D4968,'Jan-Nov'!E313:E4968,"lumpsum",'Jan-Nov'!J313:J4968,'co. wise details'!O316,'Jan-Nov'!B313:B4968,"&gt;31-03-2023",'Jan-Nov'!B313:B4968,"&lt;01-07-2023")</f>
        <v>0</v>
      </c>
      <c r="X316" s="25">
        <f>SUMIFS('Jan-Nov'!D312:D4968,'Jan-Nov'!E312:E4968,"SIP",'Jan-Nov'!J312:J4968,'co. wise details'!O316,'Jan-Nov'!B312:B4968,"&gt;31-03-2023",'Jan-Nov'!D312:D4968,"&lt;01-07-2023")</f>
        <v>2500</v>
      </c>
      <c r="Y316" s="25">
        <f>SUMIFS('Jan-Nov'!D313:D4968,'Jan-Nov'!E313:E4968,"lumpsum",'Jan-Nov'!J313:J4968,'co. wise details'!O316,'Jan-Nov'!B314:B4969,"&gt;30-06-2023",'Jan-Nov'!B314:B4969,"&lt;30-10-2023")</f>
        <v>0</v>
      </c>
      <c r="Z316" s="25">
        <f>SUMIFS('Jan-Nov'!D314:D4969, 'Jan-Nov'!E314:E4969, "SIP", 'Jan-Nov'!J314:J4969, 'co. wise details'!O316, 'Jan-Nov'!B314:B4969, "&gt;30-06-2023", 'Jan-Nov'!B314:B4969, "&lt;01-10-2023")</f>
        <v>2500</v>
      </c>
      <c r="AA316" s="25">
        <f>SUMIFS('Jan-Nov'!D313:D4968,'Jan-Nov'!E313:E4968,"lumpsum",'Jan-Nov'!J313:J4968,'co. wise details'!O316,'Jan-Nov'!B313:B4968,"&gt;30-09-2023",'Jan-Nov'!B313:B4968,"&lt;31-12-2023")</f>
        <v>0</v>
      </c>
      <c r="AB316" s="25">
        <f>SUMIFS('Jan-Nov'!D314:D4969, 'Jan-Nov'!E314:E4969, "SIP", 'Jan-Nov'!J314:J4969, 'co. wise details'!O316, 'Jan-Nov'!B314:B4969, "&gt;30-09-2023", 'Jan-Nov'!B314:B4969, "&lt;31-12-2023")</f>
        <v>0</v>
      </c>
    </row>
    <row r="317" spans="2:28" x14ac:dyDescent="0.3">
      <c r="B317" t="s">
        <v>49</v>
      </c>
      <c r="H317" t="str">
        <v>Nippon Multicap Fund</v>
      </c>
      <c r="O317" s="25" t="str">
        <v>Nippon multicap fund</v>
      </c>
      <c r="P317" s="25">
        <f t="shared" si="4"/>
        <v>3</v>
      </c>
      <c r="Q317" s="25">
        <f>COUNTIFS('Jan-Nov'!E:E,"SIP",'Jan-Nov'!J:J,'co. wise details'!O317)</f>
        <v>3</v>
      </c>
      <c r="R317" s="25">
        <f>COUNTIFS('Jan-Nov'!E:E,"lumpsum",'Jan-Nov'!J:J,'co. wise details'!O317)</f>
        <v>0</v>
      </c>
      <c r="S317" s="25">
        <f>SUMIFS('Jan-Nov'!D314:D4969,'Jan-Nov'!E314:E4969,"lumpsum",'Jan-Nov'!J314:J4969,'co. wise details'!O317)</f>
        <v>0</v>
      </c>
      <c r="T317" s="25">
        <f>SUMIFS('Jan-Nov'!D314:D4969,'Jan-Nov'!E314:E4969,"sip",'Jan-Nov'!J314:J4969,'co. wise details'!O317)</f>
        <v>13000</v>
      </c>
      <c r="U317" s="25">
        <f>SUMIFS('Jan-Nov'!D314:D4969,'Jan-Nov'!E314:E4969,"lumpsum",'Jan-Nov'!J314:J4969,'co. wise details'!O317,'Jan-Nov'!B315:B4970,"&gt;01-01-2023",'Jan-Nov'!B315:B4970,"&lt;01-04-2023")</f>
        <v>0</v>
      </c>
      <c r="V317" s="25">
        <f>SUMIFS('Jan-Nov'!D314:D4969,'Jan-Nov'!E314:E4969,"SIP",'Jan-Nov'!J314:J4969,'co. wise details'!O317,'Jan-Nov'!B315:B4970,"&gt;01-01-2023",'Jan-Nov'!B315:B4970,"&lt;01-04-2023")</f>
        <v>0</v>
      </c>
      <c r="W317" s="25">
        <f>SUMIFS('Jan-Nov'!D314:D4969,'Jan-Nov'!E314:E4969,"lumpsum",'Jan-Nov'!J314:J4969,'co. wise details'!O317,'Jan-Nov'!B314:B4969,"&gt;31-03-2023",'Jan-Nov'!B314:B4969,"&lt;01-07-2023")</f>
        <v>0</v>
      </c>
      <c r="X317" s="25">
        <f>SUMIFS('Jan-Nov'!D313:D4969,'Jan-Nov'!E313:E4969,"SIP",'Jan-Nov'!J313:J4969,'co. wise details'!O317,'Jan-Nov'!B313:B4969,"&gt;31-03-2023",'Jan-Nov'!D313:D4969,"&lt;01-07-2023")</f>
        <v>13000</v>
      </c>
      <c r="Y317" s="25">
        <f>SUMIFS('Jan-Nov'!D314:D4969,'Jan-Nov'!E314:E4969,"lumpsum",'Jan-Nov'!J314:J4969,'co. wise details'!O317,'Jan-Nov'!B315:B4970,"&gt;30-06-2023",'Jan-Nov'!B315:B4970,"&lt;30-10-2023")</f>
        <v>0</v>
      </c>
      <c r="Z317" s="25">
        <f>SUMIFS('Jan-Nov'!D315:D4970, 'Jan-Nov'!E315:E4970, "SIP", 'Jan-Nov'!J315:J4970, 'co. wise details'!O317, 'Jan-Nov'!B315:B4970, "&gt;30-06-2023", 'Jan-Nov'!B315:B4970, "&lt;01-10-2023")</f>
        <v>13000</v>
      </c>
      <c r="AA317" s="25">
        <f>SUMIFS('Jan-Nov'!D314:D4969,'Jan-Nov'!E314:E4969,"lumpsum",'Jan-Nov'!J314:J4969,'co. wise details'!O317,'Jan-Nov'!B314:B4969,"&gt;30-09-2023",'Jan-Nov'!B314:B4969,"&lt;31-12-2023")</f>
        <v>0</v>
      </c>
      <c r="AB317" s="25">
        <f>SUMIFS('Jan-Nov'!D315:D4970, 'Jan-Nov'!E315:E4970, "SIP", 'Jan-Nov'!J315:J4970, 'co. wise details'!O317, 'Jan-Nov'!B315:B4970, "&gt;30-09-2023", 'Jan-Nov'!B315:B4970, "&lt;31-12-2023")</f>
        <v>0</v>
      </c>
    </row>
    <row r="318" spans="2:28" x14ac:dyDescent="0.3">
      <c r="B318" t="s">
        <v>49</v>
      </c>
      <c r="H318" t="str">
        <v>Motilal Oswal Nifty Microcap 250 Index fund</v>
      </c>
      <c r="O318" s="25" t="str">
        <v>Motilal oswal nifty microcap 250 index fund</v>
      </c>
      <c r="P318" s="25">
        <f t="shared" si="4"/>
        <v>4</v>
      </c>
      <c r="Q318" s="25">
        <f>COUNTIFS('Jan-Nov'!E:E,"SIP",'Jan-Nov'!J:J,'co. wise details'!O318)</f>
        <v>3</v>
      </c>
      <c r="R318" s="25">
        <f>COUNTIFS('Jan-Nov'!E:E,"lumpsum",'Jan-Nov'!J:J,'co. wise details'!O318)</f>
        <v>1</v>
      </c>
      <c r="S318" s="25">
        <f>SUMIFS('Jan-Nov'!D315:D4970,'Jan-Nov'!E315:E4970,"lumpsum",'Jan-Nov'!J315:J4970,'co. wise details'!O318)</f>
        <v>150000</v>
      </c>
      <c r="T318" s="25">
        <f>SUMIFS('Jan-Nov'!D315:D4970,'Jan-Nov'!E315:E4970,"sip",'Jan-Nov'!J315:J4970,'co. wise details'!O318)</f>
        <v>12000</v>
      </c>
      <c r="U318" s="25">
        <f>SUMIFS('Jan-Nov'!D315:D4970,'Jan-Nov'!E315:E4970,"lumpsum",'Jan-Nov'!J315:J4970,'co. wise details'!O318,'Jan-Nov'!B316:B4971,"&gt;01-01-2023",'Jan-Nov'!B316:B4971,"&lt;01-04-2023")</f>
        <v>0</v>
      </c>
      <c r="V318" s="25">
        <f>SUMIFS('Jan-Nov'!D315:D4970,'Jan-Nov'!E315:E4970,"SIP",'Jan-Nov'!J315:J4970,'co. wise details'!O318,'Jan-Nov'!B316:B4971,"&gt;01-01-2023",'Jan-Nov'!B316:B4971,"&lt;01-04-2023")</f>
        <v>0</v>
      </c>
      <c r="W318" s="25">
        <f>SUMIFS('Jan-Nov'!D315:D4970,'Jan-Nov'!E315:E4970,"lumpsum",'Jan-Nov'!J315:J4970,'co. wise details'!O318,'Jan-Nov'!B315:B4970,"&gt;31-03-2023",'Jan-Nov'!B315:B4970,"&lt;01-07-2023")</f>
        <v>0</v>
      </c>
      <c r="X318" s="25">
        <f>SUMIFS('Jan-Nov'!D314:D4970,'Jan-Nov'!E314:E4970,"SIP",'Jan-Nov'!J314:J4970,'co. wise details'!O318,'Jan-Nov'!B314:B4970,"&gt;31-03-2023",'Jan-Nov'!D314:D4970,"&lt;01-07-2023")</f>
        <v>12000</v>
      </c>
      <c r="Y318" s="25">
        <f>SUMIFS('Jan-Nov'!D315:D4970,'Jan-Nov'!E315:E4970,"lumpsum",'Jan-Nov'!J315:J4970,'co. wise details'!O318,'Jan-Nov'!B316:B4971,"&gt;30-06-2023",'Jan-Nov'!B316:B4971,"&lt;30-10-2023")</f>
        <v>150000</v>
      </c>
      <c r="Z318" s="25">
        <f>SUMIFS('Jan-Nov'!D316:D4971, 'Jan-Nov'!E316:E4971, "SIP", 'Jan-Nov'!J316:J4971, 'co. wise details'!O318, 'Jan-Nov'!B316:B4971, "&gt;30-06-2023", 'Jan-Nov'!B316:B4971, "&lt;01-10-2023")</f>
        <v>7000</v>
      </c>
      <c r="AA318" s="25">
        <f>SUMIFS('Jan-Nov'!D315:D4970,'Jan-Nov'!E315:E4970,"lumpsum",'Jan-Nov'!J315:J4970,'co. wise details'!O318,'Jan-Nov'!B315:B4970,"&gt;30-09-2023",'Jan-Nov'!B315:B4970,"&lt;31-12-2023")</f>
        <v>0</v>
      </c>
      <c r="AB318" s="25">
        <f>SUMIFS('Jan-Nov'!D316:D4971, 'Jan-Nov'!E316:E4971, "SIP", 'Jan-Nov'!J316:J4971, 'co. wise details'!O318, 'Jan-Nov'!B316:B4971, "&gt;30-09-2023", 'Jan-Nov'!B316:B4971, "&lt;31-12-2023")</f>
        <v>5000</v>
      </c>
    </row>
    <row r="319" spans="2:28" x14ac:dyDescent="0.3">
      <c r="B319" t="s">
        <v>177</v>
      </c>
      <c r="H319" t="str">
        <v>MOTILAL MICROCAP INDEX FUND</v>
      </c>
      <c r="O319" s="25" t="str">
        <v>Motilal microcap index fund</v>
      </c>
      <c r="P319" s="25">
        <f t="shared" si="4"/>
        <v>3</v>
      </c>
      <c r="Q319" s="25">
        <f>COUNTIFS('Jan-Nov'!E:E,"SIP",'Jan-Nov'!J:J,'co. wise details'!O319)</f>
        <v>2</v>
      </c>
      <c r="R319" s="25">
        <f>COUNTIFS('Jan-Nov'!E:E,"lumpsum",'Jan-Nov'!J:J,'co. wise details'!O319)</f>
        <v>1</v>
      </c>
      <c r="S319" s="25">
        <f>SUMIFS('Jan-Nov'!D316:D4971,'Jan-Nov'!E316:E4971,"lumpsum",'Jan-Nov'!J316:J4971,'co. wise details'!O319)</f>
        <v>100000</v>
      </c>
      <c r="T319" s="25">
        <f>SUMIFS('Jan-Nov'!D316:D4971,'Jan-Nov'!E316:E4971,"sip",'Jan-Nov'!J316:J4971,'co. wise details'!O319)</f>
        <v>14000</v>
      </c>
      <c r="U319" s="25">
        <f>SUMIFS('Jan-Nov'!D316:D4971,'Jan-Nov'!E316:E4971,"lumpsum",'Jan-Nov'!J316:J4971,'co. wise details'!O319,'Jan-Nov'!B317:B4972,"&gt;01-01-2023",'Jan-Nov'!B317:B4972,"&lt;01-04-2023")</f>
        <v>0</v>
      </c>
      <c r="V319" s="25">
        <f>SUMIFS('Jan-Nov'!D316:D4971,'Jan-Nov'!E316:E4971,"SIP",'Jan-Nov'!J316:J4971,'co. wise details'!O319,'Jan-Nov'!B317:B4972,"&gt;01-01-2023",'Jan-Nov'!B317:B4972,"&lt;01-04-2023")</f>
        <v>0</v>
      </c>
      <c r="W319" s="25">
        <f>SUMIFS('Jan-Nov'!D316:D4971,'Jan-Nov'!E316:E4971,"lumpsum",'Jan-Nov'!J316:J4971,'co. wise details'!O319,'Jan-Nov'!B316:B4971,"&gt;31-03-2023",'Jan-Nov'!B316:B4971,"&lt;01-07-2023")</f>
        <v>0</v>
      </c>
      <c r="X319" s="25">
        <f>SUMIFS('Jan-Nov'!D315:D4971,'Jan-Nov'!E315:E4971,"SIP",'Jan-Nov'!J315:J4971,'co. wise details'!O319,'Jan-Nov'!B315:B4971,"&gt;31-03-2023",'Jan-Nov'!D315:D4971,"&lt;01-07-2023")</f>
        <v>14000</v>
      </c>
      <c r="Y319" s="25">
        <f>SUMIFS('Jan-Nov'!D316:D4971,'Jan-Nov'!E316:E4971,"lumpsum",'Jan-Nov'!J316:J4971,'co. wise details'!O319,'Jan-Nov'!B317:B4972,"&gt;30-06-2023",'Jan-Nov'!B317:B4972,"&lt;30-10-2023")</f>
        <v>100000</v>
      </c>
      <c r="Z319" s="25">
        <f>SUMIFS('Jan-Nov'!D317:D4972, 'Jan-Nov'!E317:E4972, "SIP", 'Jan-Nov'!J317:J4972, 'co. wise details'!O319, 'Jan-Nov'!B317:B4972, "&gt;30-06-2023", 'Jan-Nov'!B317:B4972, "&lt;01-10-2023")</f>
        <v>14000</v>
      </c>
      <c r="AA319" s="25">
        <f>SUMIFS('Jan-Nov'!D316:D4971,'Jan-Nov'!E316:E4971,"lumpsum",'Jan-Nov'!J316:J4971,'co. wise details'!O319,'Jan-Nov'!B316:B4971,"&gt;30-09-2023",'Jan-Nov'!B316:B4971,"&lt;31-12-2023")</f>
        <v>0</v>
      </c>
      <c r="AB319" s="25">
        <f>SUMIFS('Jan-Nov'!D317:D4972, 'Jan-Nov'!E317:E4972, "SIP", 'Jan-Nov'!J317:J4972, 'co. wise details'!O319, 'Jan-Nov'!B317:B4972, "&gt;30-09-2023", 'Jan-Nov'!B317:B4972, "&lt;31-12-2023")</f>
        <v>0</v>
      </c>
    </row>
    <row r="320" spans="2:28" x14ac:dyDescent="0.3">
      <c r="B320" t="s">
        <v>270</v>
      </c>
      <c r="H320" t="str">
        <v>quant business cycle fund</v>
      </c>
      <c r="O320" s="25" t="str">
        <v>Quant business cycle fund</v>
      </c>
      <c r="P320" s="25">
        <f t="shared" si="4"/>
        <v>10</v>
      </c>
      <c r="Q320" s="25">
        <f>COUNTIFS('Jan-Nov'!E:E,"SIP",'Jan-Nov'!J:J,'co. wise details'!O320)</f>
        <v>0</v>
      </c>
      <c r="R320" s="25">
        <f>COUNTIFS('Jan-Nov'!E:E,"lumpsum",'Jan-Nov'!J:J,'co. wise details'!O320)</f>
        <v>10</v>
      </c>
      <c r="S320" s="25">
        <f>SUMIFS('Jan-Nov'!D317:D4972,'Jan-Nov'!E317:E4972,"lumpsum",'Jan-Nov'!J317:J4972,'co. wise details'!O320)</f>
        <v>1086000</v>
      </c>
      <c r="T320" s="25">
        <f>SUMIFS('Jan-Nov'!D317:D4972,'Jan-Nov'!E317:E4972,"sip",'Jan-Nov'!J317:J4972,'co. wise details'!O320)</f>
        <v>0</v>
      </c>
      <c r="U320" s="25">
        <f>SUMIFS('Jan-Nov'!D317:D4972,'Jan-Nov'!E317:E4972,"lumpsum",'Jan-Nov'!J317:J4972,'co. wise details'!O320,'Jan-Nov'!B318:B4973,"&gt;01-01-2023",'Jan-Nov'!B318:B4973,"&lt;01-04-2023")</f>
        <v>0</v>
      </c>
      <c r="V320" s="25">
        <f>SUMIFS('Jan-Nov'!D317:D4972,'Jan-Nov'!E317:E4972,"SIP",'Jan-Nov'!J317:J4972,'co. wise details'!O320,'Jan-Nov'!B318:B4973,"&gt;01-01-2023",'Jan-Nov'!B318:B4973,"&lt;01-04-2023")</f>
        <v>0</v>
      </c>
      <c r="W320" s="25">
        <f>SUMIFS('Jan-Nov'!D317:D4972,'Jan-Nov'!E317:E4972,"lumpsum",'Jan-Nov'!J317:J4972,'co. wise details'!O320,'Jan-Nov'!B317:B4972,"&gt;31-03-2023",'Jan-Nov'!B317:B4972,"&lt;01-07-2023")</f>
        <v>0</v>
      </c>
      <c r="X320" s="25">
        <f>SUMIFS('Jan-Nov'!D316:D4972,'Jan-Nov'!E316:E4972,"SIP",'Jan-Nov'!J316:J4972,'co. wise details'!O320,'Jan-Nov'!B316:B4972,"&gt;31-03-2023",'Jan-Nov'!D316:D4972,"&lt;01-07-2023")</f>
        <v>0</v>
      </c>
      <c r="Y320" s="25">
        <f>SUMIFS('Jan-Nov'!D317:D4972,'Jan-Nov'!E317:E4972,"lumpsum",'Jan-Nov'!J317:J4972,'co. wise details'!O320,'Jan-Nov'!B318:B4973,"&gt;30-06-2023",'Jan-Nov'!B318:B4973,"&lt;30-10-2023")</f>
        <v>961000</v>
      </c>
      <c r="Z320" s="25">
        <f>SUMIFS('Jan-Nov'!D318:D4973, 'Jan-Nov'!E318:E4973, "SIP", 'Jan-Nov'!J318:J4973, 'co. wise details'!O320, 'Jan-Nov'!B318:B4973, "&gt;30-06-2023", 'Jan-Nov'!B318:B4973, "&lt;01-10-2023")</f>
        <v>0</v>
      </c>
      <c r="AA320" s="25">
        <f>SUMIFS('Jan-Nov'!D317:D4972,'Jan-Nov'!E317:E4972,"lumpsum",'Jan-Nov'!J317:J4972,'co. wise details'!O320,'Jan-Nov'!B317:B4972,"&gt;30-09-2023",'Jan-Nov'!B317:B4972,"&lt;31-12-2023")</f>
        <v>125000</v>
      </c>
      <c r="AB320" s="25">
        <f>SUMIFS('Jan-Nov'!D318:D4973, 'Jan-Nov'!E318:E4973, "SIP", 'Jan-Nov'!J318:J4973, 'co. wise details'!O320, 'Jan-Nov'!B318:B4973, "&gt;30-09-2023", 'Jan-Nov'!B318:B4973, "&lt;31-12-2023")</f>
        <v>0</v>
      </c>
    </row>
    <row r="321" spans="2:28" x14ac:dyDescent="0.3">
      <c r="B321" t="s">
        <v>270</v>
      </c>
      <c r="H321" t="str">
        <v>ICICI PRUDENTIAL FLEXICAP FUND</v>
      </c>
      <c r="O321" s="25" t="str">
        <v>Icici prudential flexicap fund</v>
      </c>
      <c r="P321" s="25">
        <f t="shared" si="4"/>
        <v>1</v>
      </c>
      <c r="Q321" s="25">
        <f>COUNTIFS('Jan-Nov'!E:E,"SIP",'Jan-Nov'!J:J,'co. wise details'!O321)</f>
        <v>0</v>
      </c>
      <c r="R321" s="25">
        <f>COUNTIFS('Jan-Nov'!E:E,"lumpsum",'Jan-Nov'!J:J,'co. wise details'!O321)</f>
        <v>1</v>
      </c>
      <c r="S321" s="25">
        <f>SUMIFS('Jan-Nov'!D318:D4973,'Jan-Nov'!E318:E4973,"lumpsum",'Jan-Nov'!J318:J4973,'co. wise details'!O321)</f>
        <v>10000</v>
      </c>
      <c r="T321" s="25">
        <f>SUMIFS('Jan-Nov'!D318:D4973,'Jan-Nov'!E318:E4973,"sip",'Jan-Nov'!J318:J4973,'co. wise details'!O321)</f>
        <v>0</v>
      </c>
      <c r="U321" s="25">
        <f>SUMIFS('Jan-Nov'!D318:D4973,'Jan-Nov'!E318:E4973,"lumpsum",'Jan-Nov'!J318:J4973,'co. wise details'!O321,'Jan-Nov'!B319:B4974,"&gt;01-01-2023",'Jan-Nov'!B319:B4974,"&lt;01-04-2023")</f>
        <v>0</v>
      </c>
      <c r="V321" s="25">
        <f>SUMIFS('Jan-Nov'!D318:D4973,'Jan-Nov'!E318:E4973,"SIP",'Jan-Nov'!J318:J4973,'co. wise details'!O321,'Jan-Nov'!B319:B4974,"&gt;01-01-2023",'Jan-Nov'!B319:B4974,"&lt;01-04-2023")</f>
        <v>0</v>
      </c>
      <c r="W321" s="25">
        <f>SUMIFS('Jan-Nov'!D318:D4973,'Jan-Nov'!E318:E4973,"lumpsum",'Jan-Nov'!J318:J4973,'co. wise details'!O321,'Jan-Nov'!B318:B4973,"&gt;31-03-2023",'Jan-Nov'!B318:B4973,"&lt;01-07-2023")</f>
        <v>0</v>
      </c>
      <c r="X321" s="25">
        <f>SUMIFS('Jan-Nov'!D317:D4973,'Jan-Nov'!E317:E4973,"SIP",'Jan-Nov'!J317:J4973,'co. wise details'!O321,'Jan-Nov'!B317:B4973,"&gt;31-03-2023",'Jan-Nov'!D317:D4973,"&lt;01-07-2023")</f>
        <v>0</v>
      </c>
      <c r="Y321" s="25">
        <f>SUMIFS('Jan-Nov'!D318:D4973,'Jan-Nov'!E318:E4973,"lumpsum",'Jan-Nov'!J318:J4973,'co. wise details'!O321,'Jan-Nov'!B319:B4974,"&gt;30-06-2023",'Jan-Nov'!B319:B4974,"&lt;30-10-2023")</f>
        <v>10000</v>
      </c>
      <c r="Z321" s="25">
        <f>SUMIFS('Jan-Nov'!D319:D4974, 'Jan-Nov'!E319:E4974, "SIP", 'Jan-Nov'!J319:J4974, 'co. wise details'!O321, 'Jan-Nov'!B319:B4974, "&gt;30-06-2023", 'Jan-Nov'!B319:B4974, "&lt;01-10-2023")</f>
        <v>0</v>
      </c>
      <c r="AA321" s="25">
        <f>SUMIFS('Jan-Nov'!D318:D4973,'Jan-Nov'!E318:E4973,"lumpsum",'Jan-Nov'!J318:J4973,'co. wise details'!O321,'Jan-Nov'!B318:B4973,"&gt;30-09-2023",'Jan-Nov'!B318:B4973,"&lt;31-12-2023")</f>
        <v>0</v>
      </c>
      <c r="AB321" s="25">
        <f>SUMIFS('Jan-Nov'!D319:D4974, 'Jan-Nov'!E319:E4974, "SIP", 'Jan-Nov'!J319:J4974, 'co. wise details'!O321, 'Jan-Nov'!B319:B4974, "&gt;30-09-2023", 'Jan-Nov'!B319:B4974, "&lt;31-12-2023")</f>
        <v>0</v>
      </c>
    </row>
    <row r="322" spans="2:28" x14ac:dyDescent="0.3">
      <c r="B322" t="s">
        <v>84</v>
      </c>
      <c r="H322" t="str">
        <v>nippon india small cap fund</v>
      </c>
      <c r="O322" s="25" t="str">
        <v>Nippon india small cap fund</v>
      </c>
      <c r="P322" s="25">
        <f t="shared" si="4"/>
        <v>3</v>
      </c>
      <c r="Q322" s="25">
        <f>COUNTIFS('Jan-Nov'!E:E,"SIP",'Jan-Nov'!J:J,'co. wise details'!O322)</f>
        <v>3</v>
      </c>
      <c r="R322" s="25">
        <f>COUNTIFS('Jan-Nov'!E:E,"lumpsum",'Jan-Nov'!J:J,'co. wise details'!O322)</f>
        <v>0</v>
      </c>
      <c r="S322" s="25">
        <f>SUMIFS('Jan-Nov'!D319:D4974,'Jan-Nov'!E319:E4974,"lumpsum",'Jan-Nov'!J319:J4974,'co. wise details'!O322)</f>
        <v>0</v>
      </c>
      <c r="T322" s="25">
        <f>SUMIFS('Jan-Nov'!D319:D4974,'Jan-Nov'!E319:E4974,"sip",'Jan-Nov'!J319:J4974,'co. wise details'!O322)</f>
        <v>14500</v>
      </c>
      <c r="U322" s="25">
        <f>SUMIFS('Jan-Nov'!D319:D4974,'Jan-Nov'!E319:E4974,"lumpsum",'Jan-Nov'!J319:J4974,'co. wise details'!O322,'Jan-Nov'!B320:B4975,"&gt;01-01-2023",'Jan-Nov'!B320:B4975,"&lt;01-04-2023")</f>
        <v>0</v>
      </c>
      <c r="V322" s="25">
        <f>SUMIFS('Jan-Nov'!D319:D4974,'Jan-Nov'!E319:E4974,"SIP",'Jan-Nov'!J319:J4974,'co. wise details'!O322,'Jan-Nov'!B320:B4975,"&gt;01-01-2023",'Jan-Nov'!B320:B4975,"&lt;01-04-2023")</f>
        <v>0</v>
      </c>
      <c r="W322" s="25">
        <f>SUMIFS('Jan-Nov'!D319:D4974,'Jan-Nov'!E319:E4974,"lumpsum",'Jan-Nov'!J319:J4974,'co. wise details'!O322,'Jan-Nov'!B319:B4974,"&gt;31-03-2023",'Jan-Nov'!B319:B4974,"&lt;01-07-2023")</f>
        <v>0</v>
      </c>
      <c r="X322" s="25">
        <f>SUMIFS('Jan-Nov'!D318:D4974,'Jan-Nov'!E318:E4974,"SIP",'Jan-Nov'!J318:J4974,'co. wise details'!O322,'Jan-Nov'!B318:B4974,"&gt;31-03-2023",'Jan-Nov'!D318:D4974,"&lt;01-07-2023")</f>
        <v>14500</v>
      </c>
      <c r="Y322" s="25">
        <f>SUMIFS('Jan-Nov'!D319:D4974,'Jan-Nov'!E319:E4974,"lumpsum",'Jan-Nov'!J319:J4974,'co. wise details'!O322,'Jan-Nov'!B320:B4975,"&gt;30-06-2023",'Jan-Nov'!B320:B4975,"&lt;30-10-2023")</f>
        <v>0</v>
      </c>
      <c r="Z322" s="25">
        <f>SUMIFS('Jan-Nov'!D320:D4975, 'Jan-Nov'!E320:E4975, "SIP", 'Jan-Nov'!J320:J4975, 'co. wise details'!O322, 'Jan-Nov'!B320:B4975, "&gt;30-06-2023", 'Jan-Nov'!B320:B4975, "&lt;01-10-2023")</f>
        <v>4500</v>
      </c>
      <c r="AA322" s="25">
        <f>SUMIFS('Jan-Nov'!D319:D4974,'Jan-Nov'!E319:E4974,"lumpsum",'Jan-Nov'!J319:J4974,'co. wise details'!O322,'Jan-Nov'!B319:B4974,"&gt;30-09-2023",'Jan-Nov'!B319:B4974,"&lt;31-12-2023")</f>
        <v>0</v>
      </c>
      <c r="AB322" s="25">
        <f>SUMIFS('Jan-Nov'!D320:D4975, 'Jan-Nov'!E320:E4975, "SIP", 'Jan-Nov'!J320:J4975, 'co. wise details'!O322, 'Jan-Nov'!B320:B4975, "&gt;30-09-2023", 'Jan-Nov'!B320:B4975, "&lt;31-12-2023")</f>
        <v>10000</v>
      </c>
    </row>
    <row r="323" spans="2:28" x14ac:dyDescent="0.3">
      <c r="B323" t="s">
        <v>28</v>
      </c>
      <c r="H323" t="str">
        <v>ICICI Pru S&amp;P BSE Sensex Index Fund</v>
      </c>
      <c r="O323" s="25" t="str">
        <v>Icici pru s&amp;p bse sensex index fund</v>
      </c>
      <c r="P323" s="25">
        <f t="shared" si="4"/>
        <v>1</v>
      </c>
      <c r="Q323" s="25">
        <f>COUNTIFS('Jan-Nov'!E:E,"SIP",'Jan-Nov'!J:J,'co. wise details'!O323)</f>
        <v>0</v>
      </c>
      <c r="R323" s="25">
        <f>COUNTIFS('Jan-Nov'!E:E,"lumpsum",'Jan-Nov'!J:J,'co. wise details'!O323)</f>
        <v>1</v>
      </c>
      <c r="S323" s="25">
        <f>SUMIFS('Jan-Nov'!D320:D4975,'Jan-Nov'!E320:E4975,"lumpsum",'Jan-Nov'!J320:J4975,'co. wise details'!O323)</f>
        <v>50000</v>
      </c>
      <c r="T323" s="25">
        <f>SUMIFS('Jan-Nov'!D320:D4975,'Jan-Nov'!E320:E4975,"sip",'Jan-Nov'!J320:J4975,'co. wise details'!O323)</f>
        <v>0</v>
      </c>
      <c r="U323" s="25">
        <f>SUMIFS('Jan-Nov'!D320:D4975,'Jan-Nov'!E320:E4975,"lumpsum",'Jan-Nov'!J320:J4975,'co. wise details'!O323,'Jan-Nov'!B321:B4976,"&gt;01-01-2023",'Jan-Nov'!B321:B4976,"&lt;01-04-2023")</f>
        <v>0</v>
      </c>
      <c r="V323" s="25">
        <f>SUMIFS('Jan-Nov'!D320:D4975,'Jan-Nov'!E320:E4975,"SIP",'Jan-Nov'!J320:J4975,'co. wise details'!O323,'Jan-Nov'!B321:B4976,"&gt;01-01-2023",'Jan-Nov'!B321:B4976,"&lt;01-04-2023")</f>
        <v>0</v>
      </c>
      <c r="W323" s="25">
        <f>SUMIFS('Jan-Nov'!D320:D4975,'Jan-Nov'!E320:E4975,"lumpsum",'Jan-Nov'!J320:J4975,'co. wise details'!O323,'Jan-Nov'!B320:B4975,"&gt;31-03-2023",'Jan-Nov'!B320:B4975,"&lt;01-07-2023")</f>
        <v>0</v>
      </c>
      <c r="X323" s="25">
        <f>SUMIFS('Jan-Nov'!D319:D4975,'Jan-Nov'!E319:E4975,"SIP",'Jan-Nov'!J319:J4975,'co. wise details'!O323,'Jan-Nov'!B319:B4975,"&gt;31-03-2023",'Jan-Nov'!D319:D4975,"&lt;01-07-2023")</f>
        <v>0</v>
      </c>
      <c r="Y323" s="25">
        <f>SUMIFS('Jan-Nov'!D320:D4975,'Jan-Nov'!E320:E4975,"lumpsum",'Jan-Nov'!J320:J4975,'co. wise details'!O323,'Jan-Nov'!B321:B4976,"&gt;30-06-2023",'Jan-Nov'!B321:B4976,"&lt;30-10-2023")</f>
        <v>50000</v>
      </c>
      <c r="Z323" s="25">
        <f>SUMIFS('Jan-Nov'!D321:D4976, 'Jan-Nov'!E321:E4976, "SIP", 'Jan-Nov'!J321:J4976, 'co. wise details'!O323, 'Jan-Nov'!B321:B4976, "&gt;30-06-2023", 'Jan-Nov'!B321:B4976, "&lt;01-10-2023")</f>
        <v>0</v>
      </c>
      <c r="AA323" s="25">
        <f>SUMIFS('Jan-Nov'!D320:D4975,'Jan-Nov'!E320:E4975,"lumpsum",'Jan-Nov'!J320:J4975,'co. wise details'!O323,'Jan-Nov'!B320:B4975,"&gt;30-09-2023",'Jan-Nov'!B320:B4975,"&lt;31-12-2023")</f>
        <v>0</v>
      </c>
      <c r="AB323" s="25">
        <f>SUMIFS('Jan-Nov'!D321:D4976, 'Jan-Nov'!E321:E4976, "SIP", 'Jan-Nov'!J321:J4976, 'co. wise details'!O323, 'Jan-Nov'!B321:B4976, "&gt;30-09-2023", 'Jan-Nov'!B321:B4976, "&lt;31-12-2023")</f>
        <v>0</v>
      </c>
    </row>
    <row r="324" spans="2:28" x14ac:dyDescent="0.3">
      <c r="B324" t="s">
        <v>617</v>
      </c>
      <c r="H324" t="str">
        <v>Mahindra Large and Mid cap</v>
      </c>
      <c r="O324" s="25" t="str">
        <v>Mahindra large and mid cap</v>
      </c>
      <c r="P324" s="25">
        <f t="shared" si="4"/>
        <v>2</v>
      </c>
      <c r="Q324" s="25">
        <f>COUNTIFS('Jan-Nov'!E:E,"SIP",'Jan-Nov'!J:J,'co. wise details'!O324)</f>
        <v>2</v>
      </c>
      <c r="R324" s="25">
        <f>COUNTIFS('Jan-Nov'!E:E,"lumpsum",'Jan-Nov'!J:J,'co. wise details'!O324)</f>
        <v>0</v>
      </c>
      <c r="S324" s="25">
        <f>SUMIFS('Jan-Nov'!D321:D4976,'Jan-Nov'!E321:E4976,"lumpsum",'Jan-Nov'!J321:J4976,'co. wise details'!O324)</f>
        <v>0</v>
      </c>
      <c r="T324" s="25">
        <f>SUMIFS('Jan-Nov'!D321:D4976,'Jan-Nov'!E321:E4976,"sip",'Jan-Nov'!J321:J4976,'co. wise details'!O324)</f>
        <v>7000</v>
      </c>
      <c r="U324" s="25">
        <f>SUMIFS('Jan-Nov'!D321:D4976,'Jan-Nov'!E321:E4976,"lumpsum",'Jan-Nov'!J321:J4976,'co. wise details'!O324,'Jan-Nov'!B322:B4977,"&gt;01-01-2023",'Jan-Nov'!B322:B4977,"&lt;01-04-2023")</f>
        <v>0</v>
      </c>
      <c r="V324" s="25">
        <f>SUMIFS('Jan-Nov'!D321:D4976,'Jan-Nov'!E321:E4976,"SIP",'Jan-Nov'!J321:J4976,'co. wise details'!O324,'Jan-Nov'!B322:B4977,"&gt;01-01-2023",'Jan-Nov'!B322:B4977,"&lt;01-04-2023")</f>
        <v>0</v>
      </c>
      <c r="W324" s="25">
        <f>SUMIFS('Jan-Nov'!D321:D4976,'Jan-Nov'!E321:E4976,"lumpsum",'Jan-Nov'!J321:J4976,'co. wise details'!O324,'Jan-Nov'!B321:B4976,"&gt;31-03-2023",'Jan-Nov'!B321:B4976,"&lt;01-07-2023")</f>
        <v>0</v>
      </c>
      <c r="X324" s="25">
        <f>SUMIFS('Jan-Nov'!D320:D4976,'Jan-Nov'!E320:E4976,"SIP",'Jan-Nov'!J320:J4976,'co. wise details'!O324,'Jan-Nov'!B320:B4976,"&gt;31-03-2023",'Jan-Nov'!D320:D4976,"&lt;01-07-2023")</f>
        <v>7000</v>
      </c>
      <c r="Y324" s="25">
        <f>SUMIFS('Jan-Nov'!D321:D4976,'Jan-Nov'!E321:E4976,"lumpsum",'Jan-Nov'!J321:J4976,'co. wise details'!O324,'Jan-Nov'!B322:B4977,"&gt;30-06-2023",'Jan-Nov'!B322:B4977,"&lt;30-10-2023")</f>
        <v>0</v>
      </c>
      <c r="Z324" s="25">
        <f>SUMIFS('Jan-Nov'!D322:D4977, 'Jan-Nov'!E322:E4977, "SIP", 'Jan-Nov'!J322:J4977, 'co. wise details'!O324, 'Jan-Nov'!B322:B4977, "&gt;30-06-2023", 'Jan-Nov'!B322:B4977, "&lt;01-10-2023")</f>
        <v>5000</v>
      </c>
      <c r="AA324" s="25">
        <f>SUMIFS('Jan-Nov'!D321:D4976,'Jan-Nov'!E321:E4976,"lumpsum",'Jan-Nov'!J321:J4976,'co. wise details'!O324,'Jan-Nov'!B321:B4976,"&gt;30-09-2023",'Jan-Nov'!B321:B4976,"&lt;31-12-2023")</f>
        <v>0</v>
      </c>
      <c r="AB324" s="25">
        <f>SUMIFS('Jan-Nov'!D322:D4977, 'Jan-Nov'!E322:E4977, "SIP", 'Jan-Nov'!J322:J4977, 'co. wise details'!O324, 'Jan-Nov'!B322:B4977, "&gt;30-09-2023", 'Jan-Nov'!B322:B4977, "&lt;31-12-2023")</f>
        <v>2000</v>
      </c>
    </row>
    <row r="325" spans="2:28" x14ac:dyDescent="0.3">
      <c r="B325" t="s">
        <v>84</v>
      </c>
      <c r="H325" t="str">
        <v>quant quantmental fund</v>
      </c>
      <c r="O325" s="25" t="str">
        <v>Quant quantmental fund</v>
      </c>
      <c r="P325" s="25">
        <f t="shared" ref="P325:P364" si="5">COUNTIF(B:B,O325)</f>
        <v>1</v>
      </c>
      <c r="Q325" s="25">
        <f>COUNTIFS('Jan-Nov'!E:E,"SIP",'Jan-Nov'!J:J,'co. wise details'!O325)</f>
        <v>1</v>
      </c>
      <c r="R325" s="25">
        <f>COUNTIFS('Jan-Nov'!E:E,"lumpsum",'Jan-Nov'!J:J,'co. wise details'!O325)</f>
        <v>0</v>
      </c>
      <c r="S325" s="25">
        <f>SUMIFS('Jan-Nov'!D322:D4977,'Jan-Nov'!E322:E4977,"lumpsum",'Jan-Nov'!J322:J4977,'co. wise details'!O325)</f>
        <v>0</v>
      </c>
      <c r="T325" s="25">
        <f>SUMIFS('Jan-Nov'!D322:D4977,'Jan-Nov'!E322:E4977,"sip",'Jan-Nov'!J322:J4977,'co. wise details'!O325)</f>
        <v>2000</v>
      </c>
      <c r="U325" s="25">
        <f>SUMIFS('Jan-Nov'!D322:D4977,'Jan-Nov'!E322:E4977,"lumpsum",'Jan-Nov'!J322:J4977,'co. wise details'!O325,'Jan-Nov'!B323:B4978,"&gt;01-01-2023",'Jan-Nov'!B323:B4978,"&lt;01-04-2023")</f>
        <v>0</v>
      </c>
      <c r="V325" s="25">
        <f>SUMIFS('Jan-Nov'!D322:D4977,'Jan-Nov'!E322:E4977,"SIP",'Jan-Nov'!J322:J4977,'co. wise details'!O325,'Jan-Nov'!B323:B4978,"&gt;01-01-2023",'Jan-Nov'!B323:B4978,"&lt;01-04-2023")</f>
        <v>0</v>
      </c>
      <c r="W325" s="25">
        <f>SUMIFS('Jan-Nov'!D322:D4977,'Jan-Nov'!E322:E4977,"lumpsum",'Jan-Nov'!J322:J4977,'co. wise details'!O325,'Jan-Nov'!B322:B4977,"&gt;31-03-2023",'Jan-Nov'!B322:B4977,"&lt;01-07-2023")</f>
        <v>0</v>
      </c>
      <c r="X325" s="25">
        <f>SUMIFS('Jan-Nov'!D321:D4977,'Jan-Nov'!E321:E4977,"SIP",'Jan-Nov'!J321:J4977,'co. wise details'!O325,'Jan-Nov'!B321:B4977,"&gt;31-03-2023",'Jan-Nov'!D321:D4977,"&lt;01-07-2023")</f>
        <v>2000</v>
      </c>
      <c r="Y325" s="25">
        <f>SUMIFS('Jan-Nov'!D322:D4977,'Jan-Nov'!E322:E4977,"lumpsum",'Jan-Nov'!J322:J4977,'co. wise details'!O325,'Jan-Nov'!B323:B4978,"&gt;30-06-2023",'Jan-Nov'!B323:B4978,"&lt;30-10-2023")</f>
        <v>0</v>
      </c>
      <c r="Z325" s="25">
        <f>SUMIFS('Jan-Nov'!D323:D4978, 'Jan-Nov'!E323:E4978, "SIP", 'Jan-Nov'!J323:J4978, 'co. wise details'!O325, 'Jan-Nov'!B323:B4978, "&gt;30-06-2023", 'Jan-Nov'!B323:B4978, "&lt;01-10-2023")</f>
        <v>2000</v>
      </c>
      <c r="AA325" s="25">
        <f>SUMIFS('Jan-Nov'!D322:D4977,'Jan-Nov'!E322:E4977,"lumpsum",'Jan-Nov'!J322:J4977,'co. wise details'!O325,'Jan-Nov'!B322:B4977,"&gt;30-09-2023",'Jan-Nov'!B322:B4977,"&lt;31-12-2023")</f>
        <v>0</v>
      </c>
      <c r="AB325" s="25">
        <f>SUMIFS('Jan-Nov'!D323:D4978, 'Jan-Nov'!E323:E4978, "SIP", 'Jan-Nov'!J323:J4978, 'co. wise details'!O325, 'Jan-Nov'!B323:B4978, "&gt;30-09-2023", 'Jan-Nov'!B323:B4978, "&lt;31-12-2023")</f>
        <v>0</v>
      </c>
    </row>
    <row r="326" spans="2:28" x14ac:dyDescent="0.3">
      <c r="B326" t="s">
        <v>626</v>
      </c>
      <c r="H326" t="str">
        <v>BOI Flexicap Fund</v>
      </c>
      <c r="O326" s="25" t="str">
        <v>Boi flexicap fund</v>
      </c>
      <c r="P326" s="25">
        <f t="shared" si="5"/>
        <v>1</v>
      </c>
      <c r="Q326" s="25">
        <f>COUNTIFS('Jan-Nov'!E:E,"SIP",'Jan-Nov'!J:J,'co. wise details'!O326)</f>
        <v>0</v>
      </c>
      <c r="R326" s="25">
        <f>COUNTIFS('Jan-Nov'!E:E,"lumpsum",'Jan-Nov'!J:J,'co. wise details'!O326)</f>
        <v>1</v>
      </c>
      <c r="S326" s="25">
        <f>SUMIFS('Jan-Nov'!D323:D4978,'Jan-Nov'!E323:E4978,"lumpsum",'Jan-Nov'!J323:J4978,'co. wise details'!O326)</f>
        <v>10000</v>
      </c>
      <c r="T326" s="25">
        <f>SUMIFS('Jan-Nov'!D323:D4978,'Jan-Nov'!E323:E4978,"sip",'Jan-Nov'!J323:J4978,'co. wise details'!O326)</f>
        <v>0</v>
      </c>
      <c r="U326" s="25">
        <f>SUMIFS('Jan-Nov'!D323:D4978,'Jan-Nov'!E323:E4978,"lumpsum",'Jan-Nov'!J323:J4978,'co. wise details'!O326,'Jan-Nov'!B324:B4979,"&gt;01-01-2023",'Jan-Nov'!B324:B4979,"&lt;01-04-2023")</f>
        <v>0</v>
      </c>
      <c r="V326" s="25">
        <f>SUMIFS('Jan-Nov'!D323:D4978,'Jan-Nov'!E323:E4978,"SIP",'Jan-Nov'!J323:J4978,'co. wise details'!O326,'Jan-Nov'!B324:B4979,"&gt;01-01-2023",'Jan-Nov'!B324:B4979,"&lt;01-04-2023")</f>
        <v>0</v>
      </c>
      <c r="W326" s="25">
        <f>SUMIFS('Jan-Nov'!D323:D4978,'Jan-Nov'!E323:E4978,"lumpsum",'Jan-Nov'!J323:J4978,'co. wise details'!O326,'Jan-Nov'!B323:B4978,"&gt;31-03-2023",'Jan-Nov'!B323:B4978,"&lt;01-07-2023")</f>
        <v>0</v>
      </c>
      <c r="X326" s="25">
        <f>SUMIFS('Jan-Nov'!D322:D4978,'Jan-Nov'!E322:E4978,"SIP",'Jan-Nov'!J322:J4978,'co. wise details'!O326,'Jan-Nov'!B322:B4978,"&gt;31-03-2023",'Jan-Nov'!D322:D4978,"&lt;01-07-2023")</f>
        <v>0</v>
      </c>
      <c r="Y326" s="25">
        <f>SUMIFS('Jan-Nov'!D323:D4978,'Jan-Nov'!E323:E4978,"lumpsum",'Jan-Nov'!J323:J4978,'co. wise details'!O326,'Jan-Nov'!B324:B4979,"&gt;30-06-2023",'Jan-Nov'!B324:B4979,"&lt;30-10-2023")</f>
        <v>10000</v>
      </c>
      <c r="Z326" s="25">
        <f>SUMIFS('Jan-Nov'!D324:D4979, 'Jan-Nov'!E324:E4979, "SIP", 'Jan-Nov'!J324:J4979, 'co. wise details'!O326, 'Jan-Nov'!B324:B4979, "&gt;30-06-2023", 'Jan-Nov'!B324:B4979, "&lt;01-10-2023")</f>
        <v>0</v>
      </c>
      <c r="AA326" s="25">
        <f>SUMIFS('Jan-Nov'!D323:D4978,'Jan-Nov'!E323:E4978,"lumpsum",'Jan-Nov'!J323:J4978,'co. wise details'!O326,'Jan-Nov'!B323:B4978,"&gt;30-09-2023",'Jan-Nov'!B323:B4978,"&lt;31-12-2023")</f>
        <v>0</v>
      </c>
      <c r="AB326" s="25">
        <f>SUMIFS('Jan-Nov'!D324:D4979, 'Jan-Nov'!E324:E4979, "SIP", 'Jan-Nov'!J324:J4979, 'co. wise details'!O326, 'Jan-Nov'!B324:B4979, "&gt;30-09-2023", 'Jan-Nov'!B324:B4979, "&lt;31-12-2023")</f>
        <v>0</v>
      </c>
    </row>
    <row r="327" spans="2:28" x14ac:dyDescent="0.3">
      <c r="B327" t="s">
        <v>626</v>
      </c>
      <c r="H327" t="str">
        <v>Kotak Multi-cap Fund</v>
      </c>
      <c r="O327" s="25" t="str">
        <v>Kotak multi-cap fund</v>
      </c>
      <c r="P327" s="25">
        <f t="shared" si="5"/>
        <v>1</v>
      </c>
      <c r="Q327" s="25">
        <f>COUNTIFS('Jan-Nov'!E:E,"SIP",'Jan-Nov'!J:J,'co. wise details'!O327)</f>
        <v>0</v>
      </c>
      <c r="R327" s="25">
        <f>COUNTIFS('Jan-Nov'!E:E,"lumpsum",'Jan-Nov'!J:J,'co. wise details'!O327)</f>
        <v>1</v>
      </c>
      <c r="S327" s="25">
        <f>SUMIFS('Jan-Nov'!D324:D4979,'Jan-Nov'!E324:E4979,"lumpsum",'Jan-Nov'!J324:J4979,'co. wise details'!O327)</f>
        <v>50000</v>
      </c>
      <c r="T327" s="25">
        <f>SUMIFS('Jan-Nov'!D324:D4979,'Jan-Nov'!E324:E4979,"sip",'Jan-Nov'!J324:J4979,'co. wise details'!O327)</f>
        <v>0</v>
      </c>
      <c r="U327" s="25">
        <f>SUMIFS('Jan-Nov'!D324:D4979,'Jan-Nov'!E324:E4979,"lumpsum",'Jan-Nov'!J324:J4979,'co. wise details'!O327,'Jan-Nov'!B325:B4980,"&gt;01-01-2023",'Jan-Nov'!B325:B4980,"&lt;01-04-2023")</f>
        <v>0</v>
      </c>
      <c r="V327" s="25">
        <f>SUMIFS('Jan-Nov'!D324:D4979,'Jan-Nov'!E324:E4979,"SIP",'Jan-Nov'!J324:J4979,'co. wise details'!O327,'Jan-Nov'!B325:B4980,"&gt;01-01-2023",'Jan-Nov'!B325:B4980,"&lt;01-04-2023")</f>
        <v>0</v>
      </c>
      <c r="W327" s="25">
        <f>SUMIFS('Jan-Nov'!D324:D4979,'Jan-Nov'!E324:E4979,"lumpsum",'Jan-Nov'!J324:J4979,'co. wise details'!O327,'Jan-Nov'!B324:B4979,"&gt;31-03-2023",'Jan-Nov'!B324:B4979,"&lt;01-07-2023")</f>
        <v>0</v>
      </c>
      <c r="X327" s="25">
        <f>SUMIFS('Jan-Nov'!D323:D4979,'Jan-Nov'!E323:E4979,"SIP",'Jan-Nov'!J323:J4979,'co. wise details'!O327,'Jan-Nov'!B323:B4979,"&gt;31-03-2023",'Jan-Nov'!D323:D4979,"&lt;01-07-2023")</f>
        <v>0</v>
      </c>
      <c r="Y327" s="25">
        <f>SUMIFS('Jan-Nov'!D324:D4979,'Jan-Nov'!E324:E4979,"lumpsum",'Jan-Nov'!J324:J4979,'co. wise details'!O327,'Jan-Nov'!B325:B4980,"&gt;30-06-2023",'Jan-Nov'!B325:B4980,"&lt;30-10-2023")</f>
        <v>50000</v>
      </c>
      <c r="Z327" s="25">
        <f>SUMIFS('Jan-Nov'!D325:D4980, 'Jan-Nov'!E325:E4980, "SIP", 'Jan-Nov'!J325:J4980, 'co. wise details'!O327, 'Jan-Nov'!B325:B4980, "&gt;30-06-2023", 'Jan-Nov'!B325:B4980, "&lt;01-10-2023")</f>
        <v>0</v>
      </c>
      <c r="AA327" s="25">
        <f>SUMIFS('Jan-Nov'!D324:D4979,'Jan-Nov'!E324:E4979,"lumpsum",'Jan-Nov'!J324:J4979,'co. wise details'!O327,'Jan-Nov'!B324:B4979,"&gt;30-09-2023",'Jan-Nov'!B324:B4979,"&lt;31-12-2023")</f>
        <v>0</v>
      </c>
      <c r="AB327" s="25">
        <f>SUMIFS('Jan-Nov'!D325:D4980, 'Jan-Nov'!E325:E4980, "SIP", 'Jan-Nov'!J325:J4980, 'co. wise details'!O327, 'Jan-Nov'!B325:B4980, "&gt;30-09-2023", 'Jan-Nov'!B325:B4980, "&lt;31-12-2023")</f>
        <v>0</v>
      </c>
    </row>
    <row r="328" spans="2:28" x14ac:dyDescent="0.3">
      <c r="B328" t="s">
        <v>1382</v>
      </c>
      <c r="H328" t="str">
        <v>MIRAE ASSSET MULTICAP FUND</v>
      </c>
      <c r="O328" s="25" t="str">
        <v>Mirae assset multicap fund</v>
      </c>
      <c r="P328" s="25">
        <f t="shared" si="5"/>
        <v>1</v>
      </c>
      <c r="Q328" s="25">
        <f>COUNTIFS('Jan-Nov'!E:E,"SIP",'Jan-Nov'!J:J,'co. wise details'!O328)</f>
        <v>1</v>
      </c>
      <c r="R328" s="25">
        <f>COUNTIFS('Jan-Nov'!E:E,"lumpsum",'Jan-Nov'!J:J,'co. wise details'!O328)</f>
        <v>0</v>
      </c>
      <c r="S328" s="25">
        <f>SUMIFS('Jan-Nov'!D325:D4980,'Jan-Nov'!E325:E4980,"lumpsum",'Jan-Nov'!J325:J4980,'co. wise details'!O328)</f>
        <v>0</v>
      </c>
      <c r="T328" s="25">
        <f>SUMIFS('Jan-Nov'!D325:D4980,'Jan-Nov'!E325:E4980,"sip",'Jan-Nov'!J325:J4980,'co. wise details'!O328)</f>
        <v>1000</v>
      </c>
      <c r="U328" s="25">
        <f>SUMIFS('Jan-Nov'!D325:D4980,'Jan-Nov'!E325:E4980,"lumpsum",'Jan-Nov'!J325:J4980,'co. wise details'!O328,'Jan-Nov'!B326:B4981,"&gt;01-01-2023",'Jan-Nov'!B326:B4981,"&lt;01-04-2023")</f>
        <v>0</v>
      </c>
      <c r="V328" s="25">
        <f>SUMIFS('Jan-Nov'!D325:D4980,'Jan-Nov'!E325:E4980,"SIP",'Jan-Nov'!J325:J4980,'co. wise details'!O328,'Jan-Nov'!B326:B4981,"&gt;01-01-2023",'Jan-Nov'!B326:B4981,"&lt;01-04-2023")</f>
        <v>0</v>
      </c>
      <c r="W328" s="25">
        <f>SUMIFS('Jan-Nov'!D325:D4980,'Jan-Nov'!E325:E4980,"lumpsum",'Jan-Nov'!J325:J4980,'co. wise details'!O328,'Jan-Nov'!B325:B4980,"&gt;31-03-2023",'Jan-Nov'!B325:B4980,"&lt;01-07-2023")</f>
        <v>0</v>
      </c>
      <c r="X328" s="25">
        <f>SUMIFS('Jan-Nov'!D324:D4980,'Jan-Nov'!E324:E4980,"SIP",'Jan-Nov'!J324:J4980,'co. wise details'!O328,'Jan-Nov'!B324:B4980,"&gt;31-03-2023",'Jan-Nov'!D324:D4980,"&lt;01-07-2023")</f>
        <v>1000</v>
      </c>
      <c r="Y328" s="25">
        <f>SUMIFS('Jan-Nov'!D325:D4980,'Jan-Nov'!E325:E4980,"lumpsum",'Jan-Nov'!J325:J4980,'co. wise details'!O328,'Jan-Nov'!B326:B4981,"&gt;30-06-2023",'Jan-Nov'!B326:B4981,"&lt;30-10-2023")</f>
        <v>0</v>
      </c>
      <c r="Z328" s="25">
        <f>SUMIFS('Jan-Nov'!D326:D4981, 'Jan-Nov'!E326:E4981, "SIP", 'Jan-Nov'!J326:J4981, 'co. wise details'!O328, 'Jan-Nov'!B326:B4981, "&gt;30-06-2023", 'Jan-Nov'!B326:B4981, "&lt;01-10-2023")</f>
        <v>1000</v>
      </c>
      <c r="AA328" s="25">
        <f>SUMIFS('Jan-Nov'!D325:D4980,'Jan-Nov'!E325:E4980,"lumpsum",'Jan-Nov'!J325:J4980,'co. wise details'!O328,'Jan-Nov'!B325:B4980,"&gt;30-09-2023",'Jan-Nov'!B325:B4980,"&lt;31-12-2023")</f>
        <v>0</v>
      </c>
      <c r="AB328" s="25">
        <f>SUMIFS('Jan-Nov'!D326:D4981, 'Jan-Nov'!E326:E4981, "SIP", 'Jan-Nov'!J326:J4981, 'co. wise details'!O328, 'Jan-Nov'!B326:B4981, "&gt;30-09-2023", 'Jan-Nov'!B326:B4981, "&lt;31-12-2023")</f>
        <v>0</v>
      </c>
    </row>
    <row r="329" spans="2:28" x14ac:dyDescent="0.3">
      <c r="B329" t="s">
        <v>2167</v>
      </c>
      <c r="H329" t="str">
        <v>SBI large &amp; mid-cap fund.</v>
      </c>
      <c r="O329" s="25" t="str">
        <v>Sbi large &amp; mid-cap fund.</v>
      </c>
      <c r="P329" s="25">
        <f t="shared" si="5"/>
        <v>1</v>
      </c>
      <c r="Q329" s="25">
        <f>COUNTIFS('Jan-Nov'!E:E,"SIP",'Jan-Nov'!J:J,'co. wise details'!O329)</f>
        <v>1</v>
      </c>
      <c r="R329" s="25">
        <f>COUNTIFS('Jan-Nov'!E:E,"lumpsum",'Jan-Nov'!J:J,'co. wise details'!O329)</f>
        <v>0</v>
      </c>
      <c r="S329" s="25">
        <f>SUMIFS('Jan-Nov'!D326:D4981,'Jan-Nov'!E326:E4981,"lumpsum",'Jan-Nov'!J326:J4981,'co. wise details'!O329)</f>
        <v>0</v>
      </c>
      <c r="T329" s="25">
        <f>SUMIFS('Jan-Nov'!D326:D4981,'Jan-Nov'!E326:E4981,"sip",'Jan-Nov'!J326:J4981,'co. wise details'!O329)</f>
        <v>1000</v>
      </c>
      <c r="U329" s="25">
        <f>SUMIFS('Jan-Nov'!D326:D4981,'Jan-Nov'!E326:E4981,"lumpsum",'Jan-Nov'!J326:J4981,'co. wise details'!O329,'Jan-Nov'!B327:B4982,"&gt;01-01-2023",'Jan-Nov'!B327:B4982,"&lt;01-04-2023")</f>
        <v>0</v>
      </c>
      <c r="V329" s="25">
        <f>SUMIFS('Jan-Nov'!D326:D4981,'Jan-Nov'!E326:E4981,"SIP",'Jan-Nov'!J326:J4981,'co. wise details'!O329,'Jan-Nov'!B327:B4982,"&gt;01-01-2023",'Jan-Nov'!B327:B4982,"&lt;01-04-2023")</f>
        <v>0</v>
      </c>
      <c r="W329" s="25">
        <f>SUMIFS('Jan-Nov'!D326:D4981,'Jan-Nov'!E326:E4981,"lumpsum",'Jan-Nov'!J326:J4981,'co. wise details'!O329,'Jan-Nov'!B326:B4981,"&gt;31-03-2023",'Jan-Nov'!B326:B4981,"&lt;01-07-2023")</f>
        <v>0</v>
      </c>
      <c r="X329" s="25">
        <f>SUMIFS('Jan-Nov'!D325:D4981,'Jan-Nov'!E325:E4981,"SIP",'Jan-Nov'!J325:J4981,'co. wise details'!O329,'Jan-Nov'!B325:B4981,"&gt;31-03-2023",'Jan-Nov'!D325:D4981,"&lt;01-07-2023")</f>
        <v>1000</v>
      </c>
      <c r="Y329" s="25">
        <f>SUMIFS('Jan-Nov'!D326:D4981,'Jan-Nov'!E326:E4981,"lumpsum",'Jan-Nov'!J326:J4981,'co. wise details'!O329,'Jan-Nov'!B327:B4982,"&gt;30-06-2023",'Jan-Nov'!B327:B4982,"&lt;30-10-2023")</f>
        <v>0</v>
      </c>
      <c r="Z329" s="25">
        <f>SUMIFS('Jan-Nov'!D327:D4982, 'Jan-Nov'!E327:E4982, "SIP", 'Jan-Nov'!J327:J4982, 'co. wise details'!O329, 'Jan-Nov'!B327:B4982, "&gt;30-06-2023", 'Jan-Nov'!B327:B4982, "&lt;01-10-2023")</f>
        <v>1000</v>
      </c>
      <c r="AA329" s="25">
        <f>SUMIFS('Jan-Nov'!D326:D4981,'Jan-Nov'!E326:E4981,"lumpsum",'Jan-Nov'!J326:J4981,'co. wise details'!O329,'Jan-Nov'!B326:B4981,"&gt;30-09-2023",'Jan-Nov'!B326:B4981,"&lt;31-12-2023")</f>
        <v>0</v>
      </c>
      <c r="AB329" s="25">
        <f>SUMIFS('Jan-Nov'!D327:D4982, 'Jan-Nov'!E327:E4982, "SIP", 'Jan-Nov'!J327:J4982, 'co. wise details'!O329, 'Jan-Nov'!B327:B4982, "&gt;30-09-2023", 'Jan-Nov'!B327:B4982, "&lt;31-12-2023")</f>
        <v>0</v>
      </c>
    </row>
    <row r="330" spans="2:28" x14ac:dyDescent="0.3">
      <c r="B330" t="s">
        <v>503</v>
      </c>
      <c r="H330" t="str">
        <v>Nippon India Multicap fund</v>
      </c>
      <c r="O330" s="25" t="str">
        <v>Nippon india multicap fund</v>
      </c>
      <c r="P330" s="25">
        <f t="shared" si="5"/>
        <v>11</v>
      </c>
      <c r="Q330" s="25">
        <f>COUNTIFS('Jan-Nov'!E:E,"SIP",'Jan-Nov'!J:J,'co. wise details'!O330)</f>
        <v>4</v>
      </c>
      <c r="R330" s="25">
        <f>COUNTIFS('Jan-Nov'!E:E,"lumpsum",'Jan-Nov'!J:J,'co. wise details'!O330)</f>
        <v>7</v>
      </c>
      <c r="S330" s="25">
        <f>SUMIFS('Jan-Nov'!D327:D4982,'Jan-Nov'!E327:E4982,"lumpsum",'Jan-Nov'!J327:J4982,'co. wise details'!O330)</f>
        <v>655000</v>
      </c>
      <c r="T330" s="25">
        <f>SUMIFS('Jan-Nov'!D327:D4982,'Jan-Nov'!E327:E4982,"sip",'Jan-Nov'!J327:J4982,'co. wise details'!O330)</f>
        <v>8000</v>
      </c>
      <c r="U330" s="25">
        <f>SUMIFS('Jan-Nov'!D327:D4982,'Jan-Nov'!E327:E4982,"lumpsum",'Jan-Nov'!J327:J4982,'co. wise details'!O330,'Jan-Nov'!B328:B4983,"&gt;01-01-2023",'Jan-Nov'!B328:B4983,"&lt;01-04-2023")</f>
        <v>0</v>
      </c>
      <c r="V330" s="25">
        <f>SUMIFS('Jan-Nov'!D327:D4982,'Jan-Nov'!E327:E4982,"SIP",'Jan-Nov'!J327:J4982,'co. wise details'!O330,'Jan-Nov'!B328:B4983,"&gt;01-01-2023",'Jan-Nov'!B328:B4983,"&lt;01-04-2023")</f>
        <v>0</v>
      </c>
      <c r="W330" s="25">
        <f>SUMIFS('Jan-Nov'!D327:D4982,'Jan-Nov'!E327:E4982,"lumpsum",'Jan-Nov'!J327:J4982,'co. wise details'!O330,'Jan-Nov'!B327:B4982,"&gt;31-03-2023",'Jan-Nov'!B327:B4982,"&lt;01-07-2023")</f>
        <v>0</v>
      </c>
      <c r="X330" s="25">
        <f>SUMIFS('Jan-Nov'!D326:D4982,'Jan-Nov'!E326:E4982,"SIP",'Jan-Nov'!J326:J4982,'co. wise details'!O330,'Jan-Nov'!B326:B4982,"&gt;31-03-2023",'Jan-Nov'!D326:D4982,"&lt;01-07-2023")</f>
        <v>8000</v>
      </c>
      <c r="Y330" s="25">
        <f>SUMIFS('Jan-Nov'!D327:D4982,'Jan-Nov'!E327:E4982,"lumpsum",'Jan-Nov'!J327:J4982,'co. wise details'!O330,'Jan-Nov'!B328:B4983,"&gt;30-06-2023",'Jan-Nov'!B328:B4983,"&lt;30-10-2023")</f>
        <v>630000</v>
      </c>
      <c r="Z330" s="25">
        <f>SUMIFS('Jan-Nov'!D328:D4983, 'Jan-Nov'!E328:E4983, "SIP", 'Jan-Nov'!J328:J4983, 'co. wise details'!O330, 'Jan-Nov'!B328:B4983, "&gt;30-06-2023", 'Jan-Nov'!B328:B4983, "&lt;01-10-2023")</f>
        <v>3000</v>
      </c>
      <c r="AA330" s="25">
        <f>SUMIFS('Jan-Nov'!D327:D4982,'Jan-Nov'!E327:E4982,"lumpsum",'Jan-Nov'!J327:J4982,'co. wise details'!O330,'Jan-Nov'!B327:B4982,"&gt;30-09-2023",'Jan-Nov'!B327:B4982,"&lt;31-12-2023")</f>
        <v>75000</v>
      </c>
      <c r="AB330" s="25">
        <f>SUMIFS('Jan-Nov'!D328:D4983, 'Jan-Nov'!E328:E4983, "SIP", 'Jan-Nov'!J328:J4983, 'co. wise details'!O330, 'Jan-Nov'!B328:B4983, "&gt;30-09-2023", 'Jan-Nov'!B328:B4983, "&lt;31-12-2023")</f>
        <v>5000</v>
      </c>
    </row>
    <row r="331" spans="2:28" x14ac:dyDescent="0.3">
      <c r="B331" t="s">
        <v>49</v>
      </c>
      <c r="H331" t="str">
        <v>ICICI Prudential Infrastructure Fund</v>
      </c>
      <c r="O331" s="25" t="str">
        <v>Icici prudential infrastructure fund</v>
      </c>
      <c r="P331" s="25">
        <f t="shared" si="5"/>
        <v>1</v>
      </c>
      <c r="Q331" s="25">
        <f>COUNTIFS('Jan-Nov'!E:E,"SIP",'Jan-Nov'!J:J,'co. wise details'!O331)</f>
        <v>1</v>
      </c>
      <c r="R331" s="25">
        <f>COUNTIFS('Jan-Nov'!E:E,"lumpsum",'Jan-Nov'!J:J,'co. wise details'!O331)</f>
        <v>0</v>
      </c>
      <c r="S331" s="25">
        <f>SUMIFS('Jan-Nov'!D328:D4983,'Jan-Nov'!E328:E4983,"lumpsum",'Jan-Nov'!J328:J4983,'co. wise details'!O331)</f>
        <v>0</v>
      </c>
      <c r="T331" s="25">
        <f>SUMIFS('Jan-Nov'!D328:D4983,'Jan-Nov'!E328:E4983,"sip",'Jan-Nov'!J328:J4983,'co. wise details'!O331)</f>
        <v>5000</v>
      </c>
      <c r="U331" s="25">
        <f>SUMIFS('Jan-Nov'!D328:D4983,'Jan-Nov'!E328:E4983,"lumpsum",'Jan-Nov'!J328:J4983,'co. wise details'!O331,'Jan-Nov'!B329:B4984,"&gt;01-01-2023",'Jan-Nov'!B329:B4984,"&lt;01-04-2023")</f>
        <v>0</v>
      </c>
      <c r="V331" s="25">
        <f>SUMIFS('Jan-Nov'!D328:D4983,'Jan-Nov'!E328:E4983,"SIP",'Jan-Nov'!J328:J4983,'co. wise details'!O331,'Jan-Nov'!B329:B4984,"&gt;01-01-2023",'Jan-Nov'!B329:B4984,"&lt;01-04-2023")</f>
        <v>0</v>
      </c>
      <c r="W331" s="25">
        <f>SUMIFS('Jan-Nov'!D328:D4983,'Jan-Nov'!E328:E4983,"lumpsum",'Jan-Nov'!J328:J4983,'co. wise details'!O331,'Jan-Nov'!B328:B4983,"&gt;31-03-2023",'Jan-Nov'!B328:B4983,"&lt;01-07-2023")</f>
        <v>0</v>
      </c>
      <c r="X331" s="25">
        <f>SUMIFS('Jan-Nov'!D327:D4983,'Jan-Nov'!E327:E4983,"SIP",'Jan-Nov'!J327:J4983,'co. wise details'!O331,'Jan-Nov'!B327:B4983,"&gt;31-03-2023",'Jan-Nov'!D327:D4983,"&lt;01-07-2023")</f>
        <v>5000</v>
      </c>
      <c r="Y331" s="25">
        <f>SUMIFS('Jan-Nov'!D328:D4983,'Jan-Nov'!E328:E4983,"lumpsum",'Jan-Nov'!J328:J4983,'co. wise details'!O331,'Jan-Nov'!B329:B4984,"&gt;30-06-2023",'Jan-Nov'!B329:B4984,"&lt;30-10-2023")</f>
        <v>0</v>
      </c>
      <c r="Z331" s="25">
        <f>SUMIFS('Jan-Nov'!D329:D4984, 'Jan-Nov'!E329:E4984, "SIP", 'Jan-Nov'!J329:J4984, 'co. wise details'!O331, 'Jan-Nov'!B329:B4984, "&gt;30-06-2023", 'Jan-Nov'!B329:B4984, "&lt;01-10-2023")</f>
        <v>5000</v>
      </c>
      <c r="AA331" s="25">
        <f>SUMIFS('Jan-Nov'!D328:D4983,'Jan-Nov'!E328:E4983,"lumpsum",'Jan-Nov'!J328:J4983,'co. wise details'!O331,'Jan-Nov'!B328:B4983,"&gt;30-09-2023",'Jan-Nov'!B328:B4983,"&lt;31-12-2023")</f>
        <v>0</v>
      </c>
      <c r="AB331" s="25">
        <f>SUMIFS('Jan-Nov'!D329:D4984, 'Jan-Nov'!E329:E4984, "SIP", 'Jan-Nov'!J329:J4984, 'co. wise details'!O331, 'Jan-Nov'!B329:B4984, "&gt;30-09-2023", 'Jan-Nov'!B329:B4984, "&lt;31-12-2023")</f>
        <v>0</v>
      </c>
    </row>
    <row r="332" spans="2:28" x14ac:dyDescent="0.3">
      <c r="B332" t="s">
        <v>36</v>
      </c>
      <c r="H332" t="str">
        <v>Kotak multi-asset allocation fund</v>
      </c>
      <c r="O332" s="25" t="str">
        <v>Kotak multi-asset allocation fund</v>
      </c>
      <c r="P332" s="25">
        <f t="shared" si="5"/>
        <v>1</v>
      </c>
      <c r="Q332" s="25">
        <f>COUNTIFS('Jan-Nov'!E:E,"SIP",'Jan-Nov'!J:J,'co. wise details'!O332)</f>
        <v>0</v>
      </c>
      <c r="R332" s="25">
        <f>COUNTIFS('Jan-Nov'!E:E,"lumpsum",'Jan-Nov'!J:J,'co. wise details'!O332)</f>
        <v>1</v>
      </c>
      <c r="S332" s="25">
        <f>SUMIFS('Jan-Nov'!D329:D4984,'Jan-Nov'!E329:E4984,"lumpsum",'Jan-Nov'!J329:J4984,'co. wise details'!O332)</f>
        <v>50000</v>
      </c>
      <c r="T332" s="25">
        <f>SUMIFS('Jan-Nov'!D329:D4984,'Jan-Nov'!E329:E4984,"sip",'Jan-Nov'!J329:J4984,'co. wise details'!O332)</f>
        <v>0</v>
      </c>
      <c r="U332" s="25">
        <f>SUMIFS('Jan-Nov'!D329:D4984,'Jan-Nov'!E329:E4984,"lumpsum",'Jan-Nov'!J329:J4984,'co. wise details'!O332,'Jan-Nov'!B330:B4985,"&gt;01-01-2023",'Jan-Nov'!B330:B4985,"&lt;01-04-2023")</f>
        <v>0</v>
      </c>
      <c r="V332" s="25">
        <f>SUMIFS('Jan-Nov'!D329:D4984,'Jan-Nov'!E329:E4984,"SIP",'Jan-Nov'!J329:J4984,'co. wise details'!O332,'Jan-Nov'!B330:B4985,"&gt;01-01-2023",'Jan-Nov'!B330:B4985,"&lt;01-04-2023")</f>
        <v>0</v>
      </c>
      <c r="W332" s="25">
        <f>SUMIFS('Jan-Nov'!D329:D4984,'Jan-Nov'!E329:E4984,"lumpsum",'Jan-Nov'!J329:J4984,'co. wise details'!O332,'Jan-Nov'!B329:B4984,"&gt;31-03-2023",'Jan-Nov'!B329:B4984,"&lt;01-07-2023")</f>
        <v>0</v>
      </c>
      <c r="X332" s="25">
        <f>SUMIFS('Jan-Nov'!D328:D4984,'Jan-Nov'!E328:E4984,"SIP",'Jan-Nov'!J328:J4984,'co. wise details'!O332,'Jan-Nov'!B328:B4984,"&gt;31-03-2023",'Jan-Nov'!D328:D4984,"&lt;01-07-2023")</f>
        <v>0</v>
      </c>
      <c r="Y332" s="25">
        <f>SUMIFS('Jan-Nov'!D329:D4984,'Jan-Nov'!E329:E4984,"lumpsum",'Jan-Nov'!J329:J4984,'co. wise details'!O332,'Jan-Nov'!B330:B4985,"&gt;30-06-2023",'Jan-Nov'!B330:B4985,"&lt;30-10-2023")</f>
        <v>50000</v>
      </c>
      <c r="Z332" s="25">
        <f>SUMIFS('Jan-Nov'!D330:D4985, 'Jan-Nov'!E330:E4985, "SIP", 'Jan-Nov'!J330:J4985, 'co. wise details'!O332, 'Jan-Nov'!B330:B4985, "&gt;30-06-2023", 'Jan-Nov'!B330:B4985, "&lt;01-10-2023")</f>
        <v>0</v>
      </c>
      <c r="AA332" s="25">
        <f>SUMIFS('Jan-Nov'!D329:D4984,'Jan-Nov'!E329:E4984,"lumpsum",'Jan-Nov'!J329:J4984,'co. wise details'!O332,'Jan-Nov'!B329:B4984,"&gt;30-09-2023",'Jan-Nov'!B329:B4984,"&lt;31-12-2023")</f>
        <v>0</v>
      </c>
      <c r="AB332" s="25">
        <f>SUMIFS('Jan-Nov'!D330:D4985, 'Jan-Nov'!E330:E4985, "SIP", 'Jan-Nov'!J330:J4985, 'co. wise details'!O332, 'Jan-Nov'!B330:B4985, "&gt;30-09-2023", 'Jan-Nov'!B330:B4985, "&lt;31-12-2023")</f>
        <v>0</v>
      </c>
    </row>
    <row r="333" spans="2:28" x14ac:dyDescent="0.3">
      <c r="B333" t="s">
        <v>36</v>
      </c>
      <c r="H333" t="str">
        <v>ICICI PRU MULTIASSET FUND</v>
      </c>
      <c r="O333" s="25" t="str">
        <v>Icici pru multiasset fund</v>
      </c>
      <c r="P333" s="25">
        <f t="shared" si="5"/>
        <v>1</v>
      </c>
      <c r="Q333" s="25">
        <f>COUNTIFS('Jan-Nov'!E:E,"SIP",'Jan-Nov'!J:J,'co. wise details'!O333)</f>
        <v>0</v>
      </c>
      <c r="R333" s="25">
        <f>COUNTIFS('Jan-Nov'!E:E,"lumpsum",'Jan-Nov'!J:J,'co. wise details'!O333)</f>
        <v>1</v>
      </c>
      <c r="S333" s="25">
        <f>SUMIFS('Jan-Nov'!D330:D4985,'Jan-Nov'!E330:E4985,"lumpsum",'Jan-Nov'!J330:J4985,'co. wise details'!O333)</f>
        <v>8000</v>
      </c>
      <c r="T333" s="25">
        <f>SUMIFS('Jan-Nov'!D330:D4985,'Jan-Nov'!E330:E4985,"sip",'Jan-Nov'!J330:J4985,'co. wise details'!O333)</f>
        <v>0</v>
      </c>
      <c r="U333" s="25">
        <f>SUMIFS('Jan-Nov'!D330:D4985,'Jan-Nov'!E330:E4985,"lumpsum",'Jan-Nov'!J330:J4985,'co. wise details'!O333,'Jan-Nov'!B331:B4986,"&gt;01-01-2023",'Jan-Nov'!B331:B4986,"&lt;01-04-2023")</f>
        <v>0</v>
      </c>
      <c r="V333" s="25">
        <f>SUMIFS('Jan-Nov'!D330:D4985,'Jan-Nov'!E330:E4985,"SIP",'Jan-Nov'!J330:J4985,'co. wise details'!O333,'Jan-Nov'!B331:B4986,"&gt;01-01-2023",'Jan-Nov'!B331:B4986,"&lt;01-04-2023")</f>
        <v>0</v>
      </c>
      <c r="W333" s="25">
        <f>SUMIFS('Jan-Nov'!D330:D4985,'Jan-Nov'!E330:E4985,"lumpsum",'Jan-Nov'!J330:J4985,'co. wise details'!O333,'Jan-Nov'!B330:B4985,"&gt;31-03-2023",'Jan-Nov'!B330:B4985,"&lt;01-07-2023")</f>
        <v>0</v>
      </c>
      <c r="X333" s="25">
        <f>SUMIFS('Jan-Nov'!D329:D4985,'Jan-Nov'!E329:E4985,"SIP",'Jan-Nov'!J329:J4985,'co. wise details'!O333,'Jan-Nov'!B329:B4985,"&gt;31-03-2023",'Jan-Nov'!D329:D4985,"&lt;01-07-2023")</f>
        <v>0</v>
      </c>
      <c r="Y333" s="25">
        <f>SUMIFS('Jan-Nov'!D330:D4985,'Jan-Nov'!E330:E4985,"lumpsum",'Jan-Nov'!J330:J4985,'co. wise details'!O333,'Jan-Nov'!B331:B4986,"&gt;30-06-2023",'Jan-Nov'!B331:B4986,"&lt;30-10-2023")</f>
        <v>8000</v>
      </c>
      <c r="Z333" s="25">
        <f>SUMIFS('Jan-Nov'!D331:D4986, 'Jan-Nov'!E331:E4986, "SIP", 'Jan-Nov'!J331:J4986, 'co. wise details'!O333, 'Jan-Nov'!B331:B4986, "&gt;30-06-2023", 'Jan-Nov'!B331:B4986, "&lt;01-10-2023")</f>
        <v>0</v>
      </c>
      <c r="AA333" s="25">
        <f>SUMIFS('Jan-Nov'!D330:D4985,'Jan-Nov'!E330:E4985,"lumpsum",'Jan-Nov'!J330:J4985,'co. wise details'!O333,'Jan-Nov'!B330:B4985,"&gt;30-09-2023",'Jan-Nov'!B330:B4985,"&lt;31-12-2023")</f>
        <v>0</v>
      </c>
      <c r="AB333" s="25">
        <f>SUMIFS('Jan-Nov'!D331:D4986, 'Jan-Nov'!E331:E4986, "SIP", 'Jan-Nov'!J331:J4986, 'co. wise details'!O333, 'Jan-Nov'!B331:B4986, "&gt;30-09-2023", 'Jan-Nov'!B331:B4986, "&lt;31-12-2023")</f>
        <v>0</v>
      </c>
    </row>
    <row r="334" spans="2:28" x14ac:dyDescent="0.3">
      <c r="B334" t="s">
        <v>626</v>
      </c>
      <c r="H334" t="str">
        <v>KOTAK MULTI ASSET ALLOCATION FUND</v>
      </c>
      <c r="O334" s="25" t="str">
        <v>Kotak multi asset allocation fund</v>
      </c>
      <c r="P334" s="25">
        <f t="shared" si="5"/>
        <v>1</v>
      </c>
      <c r="Q334" s="25">
        <f>COUNTIFS('Jan-Nov'!E:E,"SIP",'Jan-Nov'!J:J,'co. wise details'!O334)</f>
        <v>1</v>
      </c>
      <c r="R334" s="25">
        <f>COUNTIFS('Jan-Nov'!E:E,"lumpsum",'Jan-Nov'!J:J,'co. wise details'!O334)</f>
        <v>0</v>
      </c>
      <c r="S334" s="25">
        <f>SUMIFS('Jan-Nov'!D331:D4986,'Jan-Nov'!E331:E4986,"lumpsum",'Jan-Nov'!J331:J4986,'co. wise details'!O334)</f>
        <v>0</v>
      </c>
      <c r="T334" s="25">
        <f>SUMIFS('Jan-Nov'!D331:D4986,'Jan-Nov'!E331:E4986,"sip",'Jan-Nov'!J331:J4986,'co. wise details'!O334)</f>
        <v>3000</v>
      </c>
      <c r="U334" s="25">
        <f>SUMIFS('Jan-Nov'!D331:D4986,'Jan-Nov'!E331:E4986,"lumpsum",'Jan-Nov'!J331:J4986,'co. wise details'!O334,'Jan-Nov'!B332:B4987,"&gt;01-01-2023",'Jan-Nov'!B332:B4987,"&lt;01-04-2023")</f>
        <v>0</v>
      </c>
      <c r="V334" s="25">
        <f>SUMIFS('Jan-Nov'!D331:D4986,'Jan-Nov'!E331:E4986,"SIP",'Jan-Nov'!J331:J4986,'co. wise details'!O334,'Jan-Nov'!B332:B4987,"&gt;01-01-2023",'Jan-Nov'!B332:B4987,"&lt;01-04-2023")</f>
        <v>0</v>
      </c>
      <c r="W334" s="25">
        <f>SUMIFS('Jan-Nov'!D331:D4986,'Jan-Nov'!E331:E4986,"lumpsum",'Jan-Nov'!J331:J4986,'co. wise details'!O334,'Jan-Nov'!B331:B4986,"&gt;31-03-2023",'Jan-Nov'!B331:B4986,"&lt;01-07-2023")</f>
        <v>0</v>
      </c>
      <c r="X334" s="25">
        <f>SUMIFS('Jan-Nov'!D330:D4986,'Jan-Nov'!E330:E4986,"SIP",'Jan-Nov'!J330:J4986,'co. wise details'!O334,'Jan-Nov'!B330:B4986,"&gt;31-03-2023",'Jan-Nov'!D330:D4986,"&lt;01-07-2023")</f>
        <v>3000</v>
      </c>
      <c r="Y334" s="25">
        <f>SUMIFS('Jan-Nov'!D331:D4986,'Jan-Nov'!E331:E4986,"lumpsum",'Jan-Nov'!J331:J4986,'co. wise details'!O334,'Jan-Nov'!B332:B4987,"&gt;30-06-2023",'Jan-Nov'!B332:B4987,"&lt;30-10-2023")</f>
        <v>0</v>
      </c>
      <c r="Z334" s="25">
        <f>SUMIFS('Jan-Nov'!D332:D4987, 'Jan-Nov'!E332:E4987, "SIP", 'Jan-Nov'!J332:J4987, 'co. wise details'!O334, 'Jan-Nov'!B332:B4987, "&gt;30-06-2023", 'Jan-Nov'!B332:B4987, "&lt;01-10-2023")</f>
        <v>3000</v>
      </c>
      <c r="AA334" s="25">
        <f>SUMIFS('Jan-Nov'!D331:D4986,'Jan-Nov'!E331:E4986,"lumpsum",'Jan-Nov'!J331:J4986,'co. wise details'!O334,'Jan-Nov'!B331:B4986,"&gt;30-09-2023",'Jan-Nov'!B331:B4986,"&lt;31-12-2023")</f>
        <v>0</v>
      </c>
      <c r="AB334" s="25">
        <f>SUMIFS('Jan-Nov'!D332:D4987, 'Jan-Nov'!E332:E4987, "SIP", 'Jan-Nov'!J332:J4987, 'co. wise details'!O334, 'Jan-Nov'!B332:B4987, "&gt;30-09-2023", 'Jan-Nov'!B332:B4987, "&lt;31-12-2023")</f>
        <v>0</v>
      </c>
    </row>
    <row r="335" spans="2:28" x14ac:dyDescent="0.3">
      <c r="B335" t="s">
        <v>84</v>
      </c>
      <c r="H335" t="str">
        <v>quyant quantamental fund</v>
      </c>
      <c r="O335" s="25" t="str">
        <v>Quyant quantamental fund</v>
      </c>
      <c r="P335" s="25">
        <f t="shared" si="5"/>
        <v>1</v>
      </c>
      <c r="Q335" s="25">
        <f>COUNTIFS('Jan-Nov'!E:E,"SIP",'Jan-Nov'!J:J,'co. wise details'!O335)</f>
        <v>1</v>
      </c>
      <c r="R335" s="25">
        <f>COUNTIFS('Jan-Nov'!E:E,"lumpsum",'Jan-Nov'!J:J,'co. wise details'!O335)</f>
        <v>0</v>
      </c>
      <c r="S335" s="25">
        <f>SUMIFS('Jan-Nov'!D332:D4987,'Jan-Nov'!E332:E4987,"lumpsum",'Jan-Nov'!J332:J4987,'co. wise details'!O335)</f>
        <v>0</v>
      </c>
      <c r="T335" s="25">
        <f>SUMIFS('Jan-Nov'!D332:D4987,'Jan-Nov'!E332:E4987,"sip",'Jan-Nov'!J332:J4987,'co. wise details'!O335)</f>
        <v>5000</v>
      </c>
      <c r="U335" s="25">
        <f>SUMIFS('Jan-Nov'!D332:D4987,'Jan-Nov'!E332:E4987,"lumpsum",'Jan-Nov'!J332:J4987,'co. wise details'!O335,'Jan-Nov'!B333:B4988,"&gt;01-01-2023",'Jan-Nov'!B333:B4988,"&lt;01-04-2023")</f>
        <v>0</v>
      </c>
      <c r="V335" s="25">
        <f>SUMIFS('Jan-Nov'!D332:D4987,'Jan-Nov'!E332:E4987,"SIP",'Jan-Nov'!J332:J4987,'co. wise details'!O335,'Jan-Nov'!B333:B4988,"&gt;01-01-2023",'Jan-Nov'!B333:B4988,"&lt;01-04-2023")</f>
        <v>0</v>
      </c>
      <c r="W335" s="25">
        <f>SUMIFS('Jan-Nov'!D332:D4987,'Jan-Nov'!E332:E4987,"lumpsum",'Jan-Nov'!J332:J4987,'co. wise details'!O335,'Jan-Nov'!B332:B4987,"&gt;31-03-2023",'Jan-Nov'!B332:B4987,"&lt;01-07-2023")</f>
        <v>0</v>
      </c>
      <c r="X335" s="25">
        <f>SUMIFS('Jan-Nov'!D331:D4987,'Jan-Nov'!E331:E4987,"SIP",'Jan-Nov'!J331:J4987,'co. wise details'!O335,'Jan-Nov'!B331:B4987,"&gt;31-03-2023",'Jan-Nov'!D331:D4987,"&lt;01-07-2023")</f>
        <v>5000</v>
      </c>
      <c r="Y335" s="25">
        <f>SUMIFS('Jan-Nov'!D332:D4987,'Jan-Nov'!E332:E4987,"lumpsum",'Jan-Nov'!J332:J4987,'co. wise details'!O335,'Jan-Nov'!B333:B4988,"&gt;30-06-2023",'Jan-Nov'!B333:B4988,"&lt;30-10-2023")</f>
        <v>0</v>
      </c>
      <c r="Z335" s="25">
        <f>SUMIFS('Jan-Nov'!D333:D4988, 'Jan-Nov'!E333:E4988, "SIP", 'Jan-Nov'!J333:J4988, 'co. wise details'!O335, 'Jan-Nov'!B333:B4988, "&gt;30-06-2023", 'Jan-Nov'!B333:B4988, "&lt;01-10-2023")</f>
        <v>5000</v>
      </c>
      <c r="AA335" s="25">
        <f>SUMIFS('Jan-Nov'!D332:D4987,'Jan-Nov'!E332:E4987,"lumpsum",'Jan-Nov'!J332:J4987,'co. wise details'!O335,'Jan-Nov'!B332:B4987,"&gt;30-09-2023",'Jan-Nov'!B332:B4987,"&lt;31-12-2023")</f>
        <v>0</v>
      </c>
      <c r="AB335" s="25">
        <f>SUMIFS('Jan-Nov'!D333:D4988, 'Jan-Nov'!E333:E4988, "SIP", 'Jan-Nov'!J333:J4988, 'co. wise details'!O335, 'Jan-Nov'!B333:B4988, "&gt;30-09-2023", 'Jan-Nov'!B333:B4988, "&lt;31-12-2023")</f>
        <v>0</v>
      </c>
    </row>
    <row r="336" spans="2:28" x14ac:dyDescent="0.3">
      <c r="B336" t="s">
        <v>84</v>
      </c>
      <c r="H336" t="str">
        <v>Nippon India MULTI CAP FUND</v>
      </c>
      <c r="O336" s="25" t="str">
        <v>Nippon india multi cap fund</v>
      </c>
      <c r="P336" s="25">
        <f t="shared" si="5"/>
        <v>5</v>
      </c>
      <c r="Q336" s="25">
        <f>COUNTIFS('Jan-Nov'!E:E,"SIP",'Jan-Nov'!J:J,'co. wise details'!O336)</f>
        <v>3</v>
      </c>
      <c r="R336" s="25">
        <f>COUNTIFS('Jan-Nov'!E:E,"lumpsum",'Jan-Nov'!J:J,'co. wise details'!O336)</f>
        <v>2</v>
      </c>
      <c r="S336" s="25">
        <f>SUMIFS('Jan-Nov'!D333:D4988,'Jan-Nov'!E333:E4988,"lumpsum",'Jan-Nov'!J333:J4988,'co. wise details'!O336)</f>
        <v>60000</v>
      </c>
      <c r="T336" s="25">
        <f>SUMIFS('Jan-Nov'!D333:D4988,'Jan-Nov'!E333:E4988,"sip",'Jan-Nov'!J333:J4988,'co. wise details'!O336)</f>
        <v>10000</v>
      </c>
      <c r="U336" s="25">
        <f>SUMIFS('Jan-Nov'!D333:D4988,'Jan-Nov'!E333:E4988,"lumpsum",'Jan-Nov'!J333:J4988,'co. wise details'!O336,'Jan-Nov'!B334:B4989,"&gt;01-01-2023",'Jan-Nov'!B334:B4989,"&lt;01-04-2023")</f>
        <v>0</v>
      </c>
      <c r="V336" s="25">
        <f>SUMIFS('Jan-Nov'!D333:D4988,'Jan-Nov'!E333:E4988,"SIP",'Jan-Nov'!J333:J4988,'co. wise details'!O336,'Jan-Nov'!B334:B4989,"&gt;01-01-2023",'Jan-Nov'!B334:B4989,"&lt;01-04-2023")</f>
        <v>0</v>
      </c>
      <c r="W336" s="25">
        <f>SUMIFS('Jan-Nov'!D333:D4988,'Jan-Nov'!E333:E4988,"lumpsum",'Jan-Nov'!J333:J4988,'co. wise details'!O336,'Jan-Nov'!B333:B4988,"&gt;31-03-2023",'Jan-Nov'!B333:B4988,"&lt;01-07-2023")</f>
        <v>0</v>
      </c>
      <c r="X336" s="25">
        <f>SUMIFS('Jan-Nov'!D332:D4988,'Jan-Nov'!E332:E4988,"SIP",'Jan-Nov'!J332:J4988,'co. wise details'!O336,'Jan-Nov'!B332:B4988,"&gt;31-03-2023",'Jan-Nov'!D332:D4988,"&lt;01-07-2023")</f>
        <v>10000</v>
      </c>
      <c r="Y336" s="25">
        <f>SUMIFS('Jan-Nov'!D333:D4988,'Jan-Nov'!E333:E4988,"lumpsum",'Jan-Nov'!J333:J4988,'co. wise details'!O336,'Jan-Nov'!B334:B4989,"&gt;30-06-2023",'Jan-Nov'!B334:B4989,"&lt;30-10-2023")</f>
        <v>60000</v>
      </c>
      <c r="Z336" s="25">
        <f>SUMIFS('Jan-Nov'!D334:D4989, 'Jan-Nov'!E334:E4989, "SIP", 'Jan-Nov'!J334:J4989, 'co. wise details'!O336, 'Jan-Nov'!B334:B4989, "&gt;30-06-2023", 'Jan-Nov'!B334:B4989, "&lt;01-10-2023")</f>
        <v>7000</v>
      </c>
      <c r="AA336" s="25">
        <f>SUMIFS('Jan-Nov'!D333:D4988,'Jan-Nov'!E333:E4988,"lumpsum",'Jan-Nov'!J333:J4988,'co. wise details'!O336,'Jan-Nov'!B333:B4988,"&gt;30-09-2023",'Jan-Nov'!B333:B4988,"&lt;31-12-2023")</f>
        <v>60000</v>
      </c>
      <c r="AB336" s="25">
        <f>SUMIFS('Jan-Nov'!D334:D4989, 'Jan-Nov'!E334:E4989, "SIP", 'Jan-Nov'!J334:J4989, 'co. wise details'!O336, 'Jan-Nov'!B334:B4989, "&gt;30-09-2023", 'Jan-Nov'!B334:B4989, "&lt;31-12-2023")</f>
        <v>3000</v>
      </c>
    </row>
    <row r="337" spans="2:28" x14ac:dyDescent="0.3">
      <c r="B337" t="s">
        <v>2156</v>
      </c>
      <c r="H337" t="str">
        <v>icici pru multicasset fund</v>
      </c>
      <c r="O337" s="25" t="str">
        <v>Icici pru multicasset fund</v>
      </c>
      <c r="P337" s="25">
        <f t="shared" si="5"/>
        <v>1</v>
      </c>
      <c r="Q337" s="25">
        <f>COUNTIFS('Jan-Nov'!E:E,"SIP",'Jan-Nov'!J:J,'co. wise details'!O337)</f>
        <v>1</v>
      </c>
      <c r="R337" s="25">
        <f>COUNTIFS('Jan-Nov'!E:E,"lumpsum",'Jan-Nov'!J:J,'co. wise details'!O337)</f>
        <v>0</v>
      </c>
      <c r="S337" s="25">
        <f>SUMIFS('Jan-Nov'!D334:D4989,'Jan-Nov'!E334:E4989,"lumpsum",'Jan-Nov'!J334:J4989,'co. wise details'!O337)</f>
        <v>0</v>
      </c>
      <c r="T337" s="25">
        <f>SUMIFS('Jan-Nov'!D334:D4989,'Jan-Nov'!E334:E4989,"sip",'Jan-Nov'!J334:J4989,'co. wise details'!O337)</f>
        <v>2500</v>
      </c>
      <c r="U337" s="25">
        <f>SUMIFS('Jan-Nov'!D334:D4989,'Jan-Nov'!E334:E4989,"lumpsum",'Jan-Nov'!J334:J4989,'co. wise details'!O337,'Jan-Nov'!B335:B4990,"&gt;01-01-2023",'Jan-Nov'!B335:B4990,"&lt;01-04-2023")</f>
        <v>0</v>
      </c>
      <c r="V337" s="25">
        <f>SUMIFS('Jan-Nov'!D334:D4989,'Jan-Nov'!E334:E4989,"SIP",'Jan-Nov'!J334:J4989,'co. wise details'!O337,'Jan-Nov'!B335:B4990,"&gt;01-01-2023",'Jan-Nov'!B335:B4990,"&lt;01-04-2023")</f>
        <v>0</v>
      </c>
      <c r="W337" s="25">
        <f>SUMIFS('Jan-Nov'!D334:D4989,'Jan-Nov'!E334:E4989,"lumpsum",'Jan-Nov'!J334:J4989,'co. wise details'!O337,'Jan-Nov'!B334:B4989,"&gt;31-03-2023",'Jan-Nov'!B334:B4989,"&lt;01-07-2023")</f>
        <v>0</v>
      </c>
      <c r="X337" s="25">
        <f>SUMIFS('Jan-Nov'!D333:D4989,'Jan-Nov'!E333:E4989,"SIP",'Jan-Nov'!J333:J4989,'co. wise details'!O337,'Jan-Nov'!B333:B4989,"&gt;31-03-2023",'Jan-Nov'!D333:D4989,"&lt;01-07-2023")</f>
        <v>2500</v>
      </c>
      <c r="Y337" s="25">
        <f>SUMIFS('Jan-Nov'!D334:D4989,'Jan-Nov'!E334:E4989,"lumpsum",'Jan-Nov'!J334:J4989,'co. wise details'!O337,'Jan-Nov'!B335:B4990,"&gt;30-06-2023",'Jan-Nov'!B335:B4990,"&lt;30-10-2023")</f>
        <v>0</v>
      </c>
      <c r="Z337" s="25">
        <f>SUMIFS('Jan-Nov'!D335:D4990, 'Jan-Nov'!E335:E4990, "SIP", 'Jan-Nov'!J335:J4990, 'co. wise details'!O337, 'Jan-Nov'!B335:B4990, "&gt;30-06-2023", 'Jan-Nov'!B335:B4990, "&lt;01-10-2023")</f>
        <v>2500</v>
      </c>
      <c r="AA337" s="25">
        <f>SUMIFS('Jan-Nov'!D334:D4989,'Jan-Nov'!E334:E4989,"lumpsum",'Jan-Nov'!J334:J4989,'co. wise details'!O337,'Jan-Nov'!B334:B4989,"&gt;30-09-2023",'Jan-Nov'!B334:B4989,"&lt;31-12-2023")</f>
        <v>0</v>
      </c>
      <c r="AB337" s="25">
        <f>SUMIFS('Jan-Nov'!D335:D4990, 'Jan-Nov'!E335:E4990, "SIP", 'Jan-Nov'!J335:J4990, 'co. wise details'!O337, 'Jan-Nov'!B335:B4990, "&gt;30-09-2023", 'Jan-Nov'!B335:B4990, "&lt;31-12-2023")</f>
        <v>0</v>
      </c>
    </row>
    <row r="338" spans="2:28" x14ac:dyDescent="0.3">
      <c r="B338" t="s">
        <v>28</v>
      </c>
      <c r="H338" t="str">
        <v>KOTAK TAX SAVER SCHEME</v>
      </c>
      <c r="O338" s="25" t="str">
        <v>Kotak tax saver scheme</v>
      </c>
      <c r="P338" s="25">
        <f t="shared" si="5"/>
        <v>1</v>
      </c>
      <c r="Q338" s="25">
        <f>COUNTIFS('Jan-Nov'!E:E,"SIP",'Jan-Nov'!J:J,'co. wise details'!O338)</f>
        <v>1</v>
      </c>
      <c r="R338" s="25">
        <f>COUNTIFS('Jan-Nov'!E:E,"lumpsum",'Jan-Nov'!J:J,'co. wise details'!O338)</f>
        <v>0</v>
      </c>
      <c r="S338" s="25">
        <f>SUMIFS('Jan-Nov'!D335:D4990,'Jan-Nov'!E335:E4990,"lumpsum",'Jan-Nov'!J335:J4990,'co. wise details'!O338)</f>
        <v>0</v>
      </c>
      <c r="T338" s="25">
        <f>SUMIFS('Jan-Nov'!D335:D4990,'Jan-Nov'!E335:E4990,"sip",'Jan-Nov'!J335:J4990,'co. wise details'!O338)</f>
        <v>2500</v>
      </c>
      <c r="U338" s="25">
        <f>SUMIFS('Jan-Nov'!D335:D4990,'Jan-Nov'!E335:E4990,"lumpsum",'Jan-Nov'!J335:J4990,'co. wise details'!O338,'Jan-Nov'!B336:B4991,"&gt;01-01-2023",'Jan-Nov'!B336:B4991,"&lt;01-04-2023")</f>
        <v>0</v>
      </c>
      <c r="V338" s="25">
        <f>SUMIFS('Jan-Nov'!D335:D4990,'Jan-Nov'!E335:E4990,"SIP",'Jan-Nov'!J335:J4990,'co. wise details'!O338,'Jan-Nov'!B336:B4991,"&gt;01-01-2023",'Jan-Nov'!B336:B4991,"&lt;01-04-2023")</f>
        <v>0</v>
      </c>
      <c r="W338" s="25">
        <f>SUMIFS('Jan-Nov'!D335:D4990,'Jan-Nov'!E335:E4990,"lumpsum",'Jan-Nov'!J335:J4990,'co. wise details'!O338,'Jan-Nov'!B335:B4990,"&gt;31-03-2023",'Jan-Nov'!B335:B4990,"&lt;01-07-2023")</f>
        <v>0</v>
      </c>
      <c r="X338" s="25">
        <f>SUMIFS('Jan-Nov'!D334:D4990,'Jan-Nov'!E334:E4990,"SIP",'Jan-Nov'!J334:J4990,'co. wise details'!O338,'Jan-Nov'!B334:B4990,"&gt;31-03-2023",'Jan-Nov'!D334:D4990,"&lt;01-07-2023")</f>
        <v>2500</v>
      </c>
      <c r="Y338" s="25">
        <f>SUMIFS('Jan-Nov'!D335:D4990,'Jan-Nov'!E335:E4990,"lumpsum",'Jan-Nov'!J335:J4990,'co. wise details'!O338,'Jan-Nov'!B336:B4991,"&gt;30-06-2023",'Jan-Nov'!B336:B4991,"&lt;30-10-2023")</f>
        <v>0</v>
      </c>
      <c r="Z338" s="25">
        <f>SUMIFS('Jan-Nov'!D336:D4991, 'Jan-Nov'!E336:E4991, "SIP", 'Jan-Nov'!J336:J4991, 'co. wise details'!O338, 'Jan-Nov'!B336:B4991, "&gt;30-06-2023", 'Jan-Nov'!B336:B4991, "&lt;01-10-2023")</f>
        <v>2500</v>
      </c>
      <c r="AA338" s="25">
        <f>SUMIFS('Jan-Nov'!D335:D4990,'Jan-Nov'!E335:E4990,"lumpsum",'Jan-Nov'!J335:J4990,'co. wise details'!O338,'Jan-Nov'!B335:B4990,"&gt;30-09-2023",'Jan-Nov'!B335:B4990,"&lt;31-12-2023")</f>
        <v>0</v>
      </c>
      <c r="AB338" s="25">
        <f>SUMIFS('Jan-Nov'!D336:D4991, 'Jan-Nov'!E336:E4991, "SIP", 'Jan-Nov'!J336:J4991, 'co. wise details'!O338, 'Jan-Nov'!B336:B4991, "&gt;30-09-2023", 'Jan-Nov'!B336:B4991, "&lt;31-12-2023")</f>
        <v>0</v>
      </c>
    </row>
    <row r="339" spans="2:28" x14ac:dyDescent="0.3">
      <c r="B339" t="s">
        <v>1382</v>
      </c>
      <c r="H339" t="str">
        <v>ICICI PRU MULTI</v>
      </c>
      <c r="O339" s="25" t="str">
        <v>Icici pru multi</v>
      </c>
      <c r="P339" s="25">
        <f t="shared" si="5"/>
        <v>1</v>
      </c>
      <c r="Q339" s="25">
        <f>COUNTIFS('Jan-Nov'!E:E,"SIP",'Jan-Nov'!J:J,'co. wise details'!O339)</f>
        <v>1</v>
      </c>
      <c r="R339" s="25">
        <f>COUNTIFS('Jan-Nov'!E:E,"lumpsum",'Jan-Nov'!J:J,'co. wise details'!O339)</f>
        <v>0</v>
      </c>
      <c r="S339" s="25">
        <f>SUMIFS('Jan-Nov'!D336:D4991,'Jan-Nov'!E336:E4991,"lumpsum",'Jan-Nov'!J336:J4991,'co. wise details'!O339)</f>
        <v>0</v>
      </c>
      <c r="T339" s="25">
        <f>SUMIFS('Jan-Nov'!D336:D4991,'Jan-Nov'!E336:E4991,"sip",'Jan-Nov'!J336:J4991,'co. wise details'!O339)</f>
        <v>100000</v>
      </c>
      <c r="U339" s="25">
        <f>SUMIFS('Jan-Nov'!D336:D4991,'Jan-Nov'!E336:E4991,"lumpsum",'Jan-Nov'!J336:J4991,'co. wise details'!O339,'Jan-Nov'!B337:B4992,"&gt;01-01-2023",'Jan-Nov'!B337:B4992,"&lt;01-04-2023")</f>
        <v>0</v>
      </c>
      <c r="V339" s="25">
        <f>SUMIFS('Jan-Nov'!D336:D4991,'Jan-Nov'!E336:E4991,"SIP",'Jan-Nov'!J336:J4991,'co. wise details'!O339,'Jan-Nov'!B337:B4992,"&gt;01-01-2023",'Jan-Nov'!B337:B4992,"&lt;01-04-2023")</f>
        <v>0</v>
      </c>
      <c r="W339" s="25">
        <f>SUMIFS('Jan-Nov'!D336:D4991,'Jan-Nov'!E336:E4991,"lumpsum",'Jan-Nov'!J336:J4991,'co. wise details'!O339,'Jan-Nov'!B336:B4991,"&gt;31-03-2023",'Jan-Nov'!B336:B4991,"&lt;01-07-2023")</f>
        <v>0</v>
      </c>
      <c r="X339" s="25">
        <f>SUMIFS('Jan-Nov'!D335:D4991,'Jan-Nov'!E335:E4991,"SIP",'Jan-Nov'!J335:J4991,'co. wise details'!O339,'Jan-Nov'!B335:B4991,"&gt;31-03-2023",'Jan-Nov'!D335:D4991,"&lt;01-07-2023")</f>
        <v>0</v>
      </c>
      <c r="Y339" s="25">
        <f>SUMIFS('Jan-Nov'!D336:D4991,'Jan-Nov'!E336:E4991,"lumpsum",'Jan-Nov'!J336:J4991,'co. wise details'!O339,'Jan-Nov'!B337:B4992,"&gt;30-06-2023",'Jan-Nov'!B337:B4992,"&lt;30-10-2023")</f>
        <v>0</v>
      </c>
      <c r="Z339" s="25">
        <f>SUMIFS('Jan-Nov'!D337:D4992, 'Jan-Nov'!E337:E4992, "SIP", 'Jan-Nov'!J337:J4992, 'co. wise details'!O339, 'Jan-Nov'!B337:B4992, "&gt;30-06-2023", 'Jan-Nov'!B337:B4992, "&lt;01-10-2023")</f>
        <v>100000</v>
      </c>
      <c r="AA339" s="25">
        <f>SUMIFS('Jan-Nov'!D336:D4991,'Jan-Nov'!E336:E4991,"lumpsum",'Jan-Nov'!J336:J4991,'co. wise details'!O339,'Jan-Nov'!B336:B4991,"&gt;30-09-2023",'Jan-Nov'!B336:B4991,"&lt;31-12-2023")</f>
        <v>0</v>
      </c>
      <c r="AB339" s="25">
        <f>SUMIFS('Jan-Nov'!D337:D4992, 'Jan-Nov'!E337:E4992, "SIP", 'Jan-Nov'!J337:J4992, 'co. wise details'!O339, 'Jan-Nov'!B337:B4992, "&gt;30-09-2023", 'Jan-Nov'!B337:B4992, "&lt;31-12-2023")</f>
        <v>0</v>
      </c>
    </row>
    <row r="340" spans="2:28" x14ac:dyDescent="0.3">
      <c r="B340" t="s">
        <v>905</v>
      </c>
      <c r="H340" t="str">
        <v>Birla sunlife equity hybrid 95 fund</v>
      </c>
      <c r="O340" s="25" t="str">
        <v>Birla sunlife equity hybrid 95 fund</v>
      </c>
      <c r="P340" s="25">
        <f t="shared" si="5"/>
        <v>1</v>
      </c>
      <c r="Q340" s="25">
        <f>COUNTIFS('Jan-Nov'!E:E,"SIP",'Jan-Nov'!J:J,'co. wise details'!O340)</f>
        <v>0</v>
      </c>
      <c r="R340" s="25">
        <f>COUNTIFS('Jan-Nov'!E:E,"lumpsum",'Jan-Nov'!J:J,'co. wise details'!O340)</f>
        <v>1</v>
      </c>
      <c r="S340" s="25">
        <f>SUMIFS('Jan-Nov'!D337:D4992,'Jan-Nov'!E337:E4992,"lumpsum",'Jan-Nov'!J337:J4992,'co. wise details'!O340)</f>
        <v>5000</v>
      </c>
      <c r="T340" s="25">
        <f>SUMIFS('Jan-Nov'!D337:D4992,'Jan-Nov'!E337:E4992,"sip",'Jan-Nov'!J337:J4992,'co. wise details'!O340)</f>
        <v>0</v>
      </c>
      <c r="U340" s="25">
        <f>SUMIFS('Jan-Nov'!D337:D4992,'Jan-Nov'!E337:E4992,"lumpsum",'Jan-Nov'!J337:J4992,'co. wise details'!O340,'Jan-Nov'!B338:B4993,"&gt;01-01-2023",'Jan-Nov'!B338:B4993,"&lt;01-04-2023")</f>
        <v>0</v>
      </c>
      <c r="V340" s="25">
        <f>SUMIFS('Jan-Nov'!D337:D4992,'Jan-Nov'!E337:E4992,"SIP",'Jan-Nov'!J337:J4992,'co. wise details'!O340,'Jan-Nov'!B338:B4993,"&gt;01-01-2023",'Jan-Nov'!B338:B4993,"&lt;01-04-2023")</f>
        <v>0</v>
      </c>
      <c r="W340" s="25">
        <f>SUMIFS('Jan-Nov'!D337:D4992,'Jan-Nov'!E337:E4992,"lumpsum",'Jan-Nov'!J337:J4992,'co. wise details'!O340,'Jan-Nov'!B337:B4992,"&gt;31-03-2023",'Jan-Nov'!B337:B4992,"&lt;01-07-2023")</f>
        <v>0</v>
      </c>
      <c r="X340" s="25">
        <f>SUMIFS('Jan-Nov'!D336:D4992,'Jan-Nov'!E336:E4992,"SIP",'Jan-Nov'!J336:J4992,'co. wise details'!O340,'Jan-Nov'!B336:B4992,"&gt;31-03-2023",'Jan-Nov'!D336:D4992,"&lt;01-07-2023")</f>
        <v>0</v>
      </c>
      <c r="Y340" s="25">
        <f>SUMIFS('Jan-Nov'!D337:D4992,'Jan-Nov'!E337:E4992,"lumpsum",'Jan-Nov'!J337:J4992,'co. wise details'!O340,'Jan-Nov'!B338:B4993,"&gt;30-06-2023",'Jan-Nov'!B338:B4993,"&lt;30-10-2023")</f>
        <v>5000</v>
      </c>
      <c r="Z340" s="25">
        <f>SUMIFS('Jan-Nov'!D338:D4993, 'Jan-Nov'!E338:E4993, "SIP", 'Jan-Nov'!J338:J4993, 'co. wise details'!O340, 'Jan-Nov'!B338:B4993, "&gt;30-06-2023", 'Jan-Nov'!B338:B4993, "&lt;01-10-2023")</f>
        <v>0</v>
      </c>
      <c r="AA340" s="25">
        <f>SUMIFS('Jan-Nov'!D337:D4992,'Jan-Nov'!E337:E4992,"lumpsum",'Jan-Nov'!J337:J4992,'co. wise details'!O340,'Jan-Nov'!B337:B4992,"&gt;30-09-2023",'Jan-Nov'!B337:B4992,"&lt;31-12-2023")</f>
        <v>0</v>
      </c>
      <c r="AB340" s="25">
        <f>SUMIFS('Jan-Nov'!D338:D4993, 'Jan-Nov'!E338:E4993, "SIP", 'Jan-Nov'!J338:J4993, 'co. wise details'!O340, 'Jan-Nov'!B338:B4993, "&gt;30-09-2023", 'Jan-Nov'!B338:B4993, "&lt;31-12-2023")</f>
        <v>0</v>
      </c>
    </row>
    <row r="341" spans="2:28" x14ac:dyDescent="0.3">
      <c r="B341" t="s">
        <v>1859</v>
      </c>
      <c r="H341" t="str">
        <v>hdfc focuued 30 fund</v>
      </c>
      <c r="O341" s="25" t="str">
        <v>Hdfc focuued 30 fund</v>
      </c>
      <c r="P341" s="25">
        <f t="shared" si="5"/>
        <v>1</v>
      </c>
      <c r="Q341" s="25">
        <f>COUNTIFS('Jan-Nov'!E:E,"SIP",'Jan-Nov'!J:J,'co. wise details'!O341)</f>
        <v>1</v>
      </c>
      <c r="R341" s="25">
        <f>COUNTIFS('Jan-Nov'!E:E,"lumpsum",'Jan-Nov'!J:J,'co. wise details'!O341)</f>
        <v>0</v>
      </c>
      <c r="S341" s="25">
        <f>SUMIFS('Jan-Nov'!D338:D4993,'Jan-Nov'!E338:E4993,"lumpsum",'Jan-Nov'!J338:J4993,'co. wise details'!O341)</f>
        <v>0</v>
      </c>
      <c r="T341" s="25">
        <f>SUMIFS('Jan-Nov'!D338:D4993,'Jan-Nov'!E338:E4993,"sip",'Jan-Nov'!J338:J4993,'co. wise details'!O341)</f>
        <v>2000</v>
      </c>
      <c r="U341" s="25">
        <f>SUMIFS('Jan-Nov'!D338:D4993,'Jan-Nov'!E338:E4993,"lumpsum",'Jan-Nov'!J338:J4993,'co. wise details'!O341,'Jan-Nov'!B339:B4994,"&gt;01-01-2023",'Jan-Nov'!B339:B4994,"&lt;01-04-2023")</f>
        <v>0</v>
      </c>
      <c r="V341" s="25">
        <f>SUMIFS('Jan-Nov'!D338:D4993,'Jan-Nov'!E338:E4993,"SIP",'Jan-Nov'!J338:J4993,'co. wise details'!O341,'Jan-Nov'!B339:B4994,"&gt;01-01-2023",'Jan-Nov'!B339:B4994,"&lt;01-04-2023")</f>
        <v>0</v>
      </c>
      <c r="W341" s="25">
        <f>SUMIFS('Jan-Nov'!D338:D4993,'Jan-Nov'!E338:E4993,"lumpsum",'Jan-Nov'!J338:J4993,'co. wise details'!O341,'Jan-Nov'!B338:B4993,"&gt;31-03-2023",'Jan-Nov'!B338:B4993,"&lt;01-07-2023")</f>
        <v>0</v>
      </c>
      <c r="X341" s="25">
        <f>SUMIFS('Jan-Nov'!D337:D4993,'Jan-Nov'!E337:E4993,"SIP",'Jan-Nov'!J337:J4993,'co. wise details'!O341,'Jan-Nov'!B337:B4993,"&gt;31-03-2023",'Jan-Nov'!D337:D4993,"&lt;01-07-2023")</f>
        <v>2000</v>
      </c>
      <c r="Y341" s="25">
        <f>SUMIFS('Jan-Nov'!D338:D4993,'Jan-Nov'!E338:E4993,"lumpsum",'Jan-Nov'!J338:J4993,'co. wise details'!O341,'Jan-Nov'!B339:B4994,"&gt;30-06-2023",'Jan-Nov'!B339:B4994,"&lt;30-10-2023")</f>
        <v>0</v>
      </c>
      <c r="Z341" s="25">
        <f>SUMIFS('Jan-Nov'!D339:D4994, 'Jan-Nov'!E339:E4994, "SIP", 'Jan-Nov'!J339:J4994, 'co. wise details'!O341, 'Jan-Nov'!B339:B4994, "&gt;30-06-2023", 'Jan-Nov'!B339:B4994, "&lt;01-10-2023")</f>
        <v>2000</v>
      </c>
      <c r="AA341" s="25">
        <f>SUMIFS('Jan-Nov'!D338:D4993,'Jan-Nov'!E338:E4993,"lumpsum",'Jan-Nov'!J338:J4993,'co. wise details'!O341,'Jan-Nov'!B338:B4993,"&gt;30-09-2023",'Jan-Nov'!B338:B4993,"&lt;31-12-2023")</f>
        <v>0</v>
      </c>
      <c r="AB341" s="25">
        <f>SUMIFS('Jan-Nov'!D339:D4994, 'Jan-Nov'!E339:E4994, "SIP", 'Jan-Nov'!J339:J4994, 'co. wise details'!O341, 'Jan-Nov'!B339:B4994, "&gt;30-09-2023", 'Jan-Nov'!B339:B4994, "&lt;31-12-2023")</f>
        <v>0</v>
      </c>
    </row>
    <row r="342" spans="2:28" x14ac:dyDescent="0.3">
      <c r="B342" t="s">
        <v>63</v>
      </c>
      <c r="H342" t="str">
        <v>Tata Balanced Advantage Fund</v>
      </c>
      <c r="O342" s="25" t="str">
        <v>Tata balanced advantage fund</v>
      </c>
      <c r="P342" s="25">
        <f t="shared" si="5"/>
        <v>1</v>
      </c>
      <c r="Q342" s="25">
        <f>COUNTIFS('Jan-Nov'!E:E,"SIP",'Jan-Nov'!J:J,'co. wise details'!O342)</f>
        <v>0</v>
      </c>
      <c r="R342" s="25">
        <f>COUNTIFS('Jan-Nov'!E:E,"lumpsum",'Jan-Nov'!J:J,'co. wise details'!O342)</f>
        <v>1</v>
      </c>
      <c r="S342" s="25">
        <f>SUMIFS('Jan-Nov'!D339:D4994,'Jan-Nov'!E339:E4994,"lumpsum",'Jan-Nov'!J339:J4994,'co. wise details'!O342)</f>
        <v>150000</v>
      </c>
      <c r="T342" s="25">
        <f>SUMIFS('Jan-Nov'!D339:D4994,'Jan-Nov'!E339:E4994,"sip",'Jan-Nov'!J339:J4994,'co. wise details'!O342)</f>
        <v>0</v>
      </c>
      <c r="U342" s="25">
        <f>SUMIFS('Jan-Nov'!D339:D4994,'Jan-Nov'!E339:E4994,"lumpsum",'Jan-Nov'!J339:J4994,'co. wise details'!O342,'Jan-Nov'!B340:B4995,"&gt;01-01-2023",'Jan-Nov'!B340:B4995,"&lt;01-04-2023")</f>
        <v>0</v>
      </c>
      <c r="V342" s="25">
        <f>SUMIFS('Jan-Nov'!D339:D4994,'Jan-Nov'!E339:E4994,"SIP",'Jan-Nov'!J339:J4994,'co. wise details'!O342,'Jan-Nov'!B340:B4995,"&gt;01-01-2023",'Jan-Nov'!B340:B4995,"&lt;01-04-2023")</f>
        <v>0</v>
      </c>
      <c r="W342" s="25">
        <f>SUMIFS('Jan-Nov'!D339:D4994,'Jan-Nov'!E339:E4994,"lumpsum",'Jan-Nov'!J339:J4994,'co. wise details'!O342,'Jan-Nov'!B339:B4994,"&gt;31-03-2023",'Jan-Nov'!B339:B4994,"&lt;01-07-2023")</f>
        <v>0</v>
      </c>
      <c r="X342" s="25">
        <f>SUMIFS('Jan-Nov'!D338:D4994,'Jan-Nov'!E338:E4994,"SIP",'Jan-Nov'!J338:J4994,'co. wise details'!O342,'Jan-Nov'!B338:B4994,"&gt;31-03-2023",'Jan-Nov'!D338:D4994,"&lt;01-07-2023")</f>
        <v>0</v>
      </c>
      <c r="Y342" s="25">
        <f>SUMIFS('Jan-Nov'!D339:D4994,'Jan-Nov'!E339:E4994,"lumpsum",'Jan-Nov'!J339:J4994,'co. wise details'!O342,'Jan-Nov'!B340:B4995,"&gt;30-06-2023",'Jan-Nov'!B340:B4995,"&lt;30-10-2023")</f>
        <v>150000</v>
      </c>
      <c r="Z342" s="25">
        <f>SUMIFS('Jan-Nov'!D340:D4995, 'Jan-Nov'!E340:E4995, "SIP", 'Jan-Nov'!J340:J4995, 'co. wise details'!O342, 'Jan-Nov'!B340:B4995, "&gt;30-06-2023", 'Jan-Nov'!B340:B4995, "&lt;01-10-2023")</f>
        <v>0</v>
      </c>
      <c r="AA342" s="25">
        <f>SUMIFS('Jan-Nov'!D339:D4994,'Jan-Nov'!E339:E4994,"lumpsum",'Jan-Nov'!J339:J4994,'co. wise details'!O342,'Jan-Nov'!B339:B4994,"&gt;30-09-2023",'Jan-Nov'!B339:B4994,"&lt;31-12-2023")</f>
        <v>0</v>
      </c>
      <c r="AB342" s="25">
        <f>SUMIFS('Jan-Nov'!D340:D4995, 'Jan-Nov'!E340:E4995, "SIP", 'Jan-Nov'!J340:J4995, 'co. wise details'!O342, 'Jan-Nov'!B340:B4995, "&gt;30-09-2023", 'Jan-Nov'!B340:B4995, "&lt;31-12-2023")</f>
        <v>0</v>
      </c>
    </row>
    <row r="343" spans="2:28" x14ac:dyDescent="0.3">
      <c r="B343" t="s">
        <v>63</v>
      </c>
      <c r="H343" t="str">
        <v>HDFC Mid-Cap Opportunities</v>
      </c>
      <c r="O343" s="25" t="str">
        <v>Hdfc mid-cap opportunities</v>
      </c>
      <c r="P343" s="25">
        <f t="shared" si="5"/>
        <v>1</v>
      </c>
      <c r="Q343" s="25">
        <f>COUNTIFS('Jan-Nov'!E:E,"SIP",'Jan-Nov'!J:J,'co. wise details'!O343)</f>
        <v>1</v>
      </c>
      <c r="R343" s="25">
        <f>COUNTIFS('Jan-Nov'!E:E,"lumpsum",'Jan-Nov'!J:J,'co. wise details'!O343)</f>
        <v>0</v>
      </c>
      <c r="S343" s="25">
        <f>SUMIFS('Jan-Nov'!D340:D4995,'Jan-Nov'!E340:E4995,"lumpsum",'Jan-Nov'!J340:J4995,'co. wise details'!O343)</f>
        <v>0</v>
      </c>
      <c r="T343" s="25">
        <f>SUMIFS('Jan-Nov'!D340:D4995,'Jan-Nov'!E340:E4995,"sip",'Jan-Nov'!J340:J4995,'co. wise details'!O343)</f>
        <v>1500</v>
      </c>
      <c r="U343" s="25">
        <f>SUMIFS('Jan-Nov'!D340:D4995,'Jan-Nov'!E340:E4995,"lumpsum",'Jan-Nov'!J340:J4995,'co. wise details'!O343,'Jan-Nov'!B341:B4996,"&gt;01-01-2023",'Jan-Nov'!B341:B4996,"&lt;01-04-2023")</f>
        <v>0</v>
      </c>
      <c r="V343" s="25">
        <f>SUMIFS('Jan-Nov'!D340:D4995,'Jan-Nov'!E340:E4995,"SIP",'Jan-Nov'!J340:J4995,'co. wise details'!O343,'Jan-Nov'!B341:B4996,"&gt;01-01-2023",'Jan-Nov'!B341:B4996,"&lt;01-04-2023")</f>
        <v>0</v>
      </c>
      <c r="W343" s="25">
        <f>SUMIFS('Jan-Nov'!D340:D4995,'Jan-Nov'!E340:E4995,"lumpsum",'Jan-Nov'!J340:J4995,'co. wise details'!O343,'Jan-Nov'!B340:B4995,"&gt;31-03-2023",'Jan-Nov'!B340:B4995,"&lt;01-07-2023")</f>
        <v>0</v>
      </c>
      <c r="X343" s="25">
        <f>SUMIFS('Jan-Nov'!D339:D4995,'Jan-Nov'!E339:E4995,"SIP",'Jan-Nov'!J339:J4995,'co. wise details'!O343,'Jan-Nov'!B339:B4995,"&gt;31-03-2023",'Jan-Nov'!D339:D4995,"&lt;01-07-2023")</f>
        <v>1500</v>
      </c>
      <c r="Y343" s="25">
        <f>SUMIFS('Jan-Nov'!D340:D4995,'Jan-Nov'!E340:E4995,"lumpsum",'Jan-Nov'!J340:J4995,'co. wise details'!O343,'Jan-Nov'!B341:B4996,"&gt;30-06-2023",'Jan-Nov'!B341:B4996,"&lt;30-10-2023")</f>
        <v>0</v>
      </c>
      <c r="Z343" s="25">
        <f>SUMIFS('Jan-Nov'!D341:D4996, 'Jan-Nov'!E341:E4996, "SIP", 'Jan-Nov'!J341:J4996, 'co. wise details'!O343, 'Jan-Nov'!B341:B4996, "&gt;30-06-2023", 'Jan-Nov'!B341:B4996, "&lt;01-10-2023")</f>
        <v>1500</v>
      </c>
      <c r="AA343" s="25">
        <f>SUMIFS('Jan-Nov'!D340:D4995,'Jan-Nov'!E340:E4995,"lumpsum",'Jan-Nov'!J340:J4995,'co. wise details'!O343,'Jan-Nov'!B340:B4995,"&gt;30-09-2023",'Jan-Nov'!B340:B4995,"&lt;31-12-2023")</f>
        <v>0</v>
      </c>
      <c r="AB343" s="25">
        <f>SUMIFS('Jan-Nov'!D341:D4996, 'Jan-Nov'!E341:E4996, "SIP", 'Jan-Nov'!J341:J4996, 'co. wise details'!O343, 'Jan-Nov'!B341:B4996, "&gt;30-09-2023", 'Jan-Nov'!B341:B4996, "&lt;31-12-2023")</f>
        <v>0</v>
      </c>
    </row>
    <row r="344" spans="2:28" x14ac:dyDescent="0.3">
      <c r="B344" t="s">
        <v>2040</v>
      </c>
      <c r="H344" t="str">
        <v>PGIM India flexi cap fund</v>
      </c>
      <c r="O344" s="25" t="str">
        <v>Pgim india flexi cap fund</v>
      </c>
      <c r="P344" s="25">
        <f t="shared" si="5"/>
        <v>1</v>
      </c>
      <c r="Q344" s="25">
        <f>COUNTIFS('Jan-Nov'!E:E,"SIP",'Jan-Nov'!J:J,'co. wise details'!O344)</f>
        <v>1</v>
      </c>
      <c r="R344" s="25">
        <f>COUNTIFS('Jan-Nov'!E:E,"lumpsum",'Jan-Nov'!J:J,'co. wise details'!O344)</f>
        <v>0</v>
      </c>
      <c r="S344" s="25">
        <f>SUMIFS('Jan-Nov'!D341:D4996,'Jan-Nov'!E341:E4996,"lumpsum",'Jan-Nov'!J341:J4996,'co. wise details'!O344)</f>
        <v>0</v>
      </c>
      <c r="T344" s="25">
        <f>SUMIFS('Jan-Nov'!D341:D4996,'Jan-Nov'!E341:E4996,"sip",'Jan-Nov'!J341:J4996,'co. wise details'!O344)</f>
        <v>2000</v>
      </c>
      <c r="U344" s="25">
        <f>SUMIFS('Jan-Nov'!D341:D4996,'Jan-Nov'!E341:E4996,"lumpsum",'Jan-Nov'!J341:J4996,'co. wise details'!O344,'Jan-Nov'!B342:B4997,"&gt;01-01-2023",'Jan-Nov'!B342:B4997,"&lt;01-04-2023")</f>
        <v>0</v>
      </c>
      <c r="V344" s="25">
        <f>SUMIFS('Jan-Nov'!D341:D4996,'Jan-Nov'!E341:E4996,"SIP",'Jan-Nov'!J341:J4996,'co. wise details'!O344,'Jan-Nov'!B342:B4997,"&gt;01-01-2023",'Jan-Nov'!B342:B4997,"&lt;01-04-2023")</f>
        <v>0</v>
      </c>
      <c r="W344" s="25">
        <f>SUMIFS('Jan-Nov'!D341:D4996,'Jan-Nov'!E341:E4996,"lumpsum",'Jan-Nov'!J341:J4996,'co. wise details'!O344,'Jan-Nov'!B341:B4996,"&gt;31-03-2023",'Jan-Nov'!B341:B4996,"&lt;01-07-2023")</f>
        <v>0</v>
      </c>
      <c r="X344" s="25">
        <f>SUMIFS('Jan-Nov'!D340:D4996,'Jan-Nov'!E340:E4996,"SIP",'Jan-Nov'!J340:J4996,'co. wise details'!O344,'Jan-Nov'!B340:B4996,"&gt;31-03-2023",'Jan-Nov'!D340:D4996,"&lt;01-07-2023")</f>
        <v>2000</v>
      </c>
      <c r="Y344" s="25">
        <f>SUMIFS('Jan-Nov'!D341:D4996,'Jan-Nov'!E341:E4996,"lumpsum",'Jan-Nov'!J341:J4996,'co. wise details'!O344,'Jan-Nov'!B342:B4997,"&gt;30-06-2023",'Jan-Nov'!B342:B4997,"&lt;30-10-2023")</f>
        <v>0</v>
      </c>
      <c r="Z344" s="25">
        <f>SUMIFS('Jan-Nov'!D342:D4997, 'Jan-Nov'!E342:E4997, "SIP", 'Jan-Nov'!J342:J4997, 'co. wise details'!O344, 'Jan-Nov'!B342:B4997, "&gt;30-06-2023", 'Jan-Nov'!B342:B4997, "&lt;01-10-2023")</f>
        <v>2000</v>
      </c>
      <c r="AA344" s="25">
        <f>SUMIFS('Jan-Nov'!D341:D4996,'Jan-Nov'!E341:E4996,"lumpsum",'Jan-Nov'!J341:J4996,'co. wise details'!O344,'Jan-Nov'!B341:B4996,"&gt;30-09-2023",'Jan-Nov'!B341:B4996,"&lt;31-12-2023")</f>
        <v>0</v>
      </c>
      <c r="AB344" s="25">
        <f>SUMIFS('Jan-Nov'!D342:D4997, 'Jan-Nov'!E342:E4997, "SIP", 'Jan-Nov'!J342:J4997, 'co. wise details'!O344, 'Jan-Nov'!B342:B4997, "&gt;30-09-2023", 'Jan-Nov'!B342:B4997, "&lt;31-12-2023")</f>
        <v>0</v>
      </c>
    </row>
    <row r="345" spans="2:28" x14ac:dyDescent="0.3">
      <c r="B345" t="s">
        <v>395</v>
      </c>
      <c r="H345" t="str">
        <v>ICICI PRUDENTIAL MULTI CAP FUND</v>
      </c>
      <c r="O345" s="25" t="str">
        <v>Icici prudential multi cap fund</v>
      </c>
      <c r="P345" s="25">
        <f t="shared" si="5"/>
        <v>1</v>
      </c>
      <c r="Q345" s="25">
        <f>COUNTIFS('Jan-Nov'!E:E,"SIP",'Jan-Nov'!J:J,'co. wise details'!O345)</f>
        <v>1</v>
      </c>
      <c r="R345" s="25">
        <f>COUNTIFS('Jan-Nov'!E:E,"lumpsum",'Jan-Nov'!J:J,'co. wise details'!O345)</f>
        <v>0</v>
      </c>
      <c r="S345" s="25">
        <f>SUMIFS('Jan-Nov'!D342:D4997,'Jan-Nov'!E342:E4997,"lumpsum",'Jan-Nov'!J342:J4997,'co. wise details'!O345)</f>
        <v>0</v>
      </c>
      <c r="T345" s="25">
        <f>SUMIFS('Jan-Nov'!D342:D4997,'Jan-Nov'!E342:E4997,"sip",'Jan-Nov'!J342:J4997,'co. wise details'!O345)</f>
        <v>2500</v>
      </c>
      <c r="U345" s="25">
        <f>SUMIFS('Jan-Nov'!D342:D4997,'Jan-Nov'!E342:E4997,"lumpsum",'Jan-Nov'!J342:J4997,'co. wise details'!O345,'Jan-Nov'!B343:B4998,"&gt;01-01-2023",'Jan-Nov'!B343:B4998,"&lt;01-04-2023")</f>
        <v>0</v>
      </c>
      <c r="V345" s="25">
        <f>SUMIFS('Jan-Nov'!D342:D4997,'Jan-Nov'!E342:E4997,"SIP",'Jan-Nov'!J342:J4997,'co. wise details'!O345,'Jan-Nov'!B343:B4998,"&gt;01-01-2023",'Jan-Nov'!B343:B4998,"&lt;01-04-2023")</f>
        <v>0</v>
      </c>
      <c r="W345" s="25">
        <f>SUMIFS('Jan-Nov'!D342:D4997,'Jan-Nov'!E342:E4997,"lumpsum",'Jan-Nov'!J342:J4997,'co. wise details'!O345,'Jan-Nov'!B342:B4997,"&gt;31-03-2023",'Jan-Nov'!B342:B4997,"&lt;01-07-2023")</f>
        <v>0</v>
      </c>
      <c r="X345" s="25">
        <f>SUMIFS('Jan-Nov'!D341:D4997,'Jan-Nov'!E341:E4997,"SIP",'Jan-Nov'!J341:J4997,'co. wise details'!O345,'Jan-Nov'!B341:B4997,"&gt;31-03-2023",'Jan-Nov'!D341:D4997,"&lt;01-07-2023")</f>
        <v>2500</v>
      </c>
      <c r="Y345" s="25">
        <f>SUMIFS('Jan-Nov'!D342:D4997,'Jan-Nov'!E342:E4997,"lumpsum",'Jan-Nov'!J342:J4997,'co. wise details'!O345,'Jan-Nov'!B343:B4998,"&gt;30-06-2023",'Jan-Nov'!B343:B4998,"&lt;30-10-2023")</f>
        <v>0</v>
      </c>
      <c r="Z345" s="25">
        <f>SUMIFS('Jan-Nov'!D343:D4998, 'Jan-Nov'!E343:E4998, "SIP", 'Jan-Nov'!J343:J4998, 'co. wise details'!O345, 'Jan-Nov'!B343:B4998, "&gt;30-06-2023", 'Jan-Nov'!B343:B4998, "&lt;01-10-2023")</f>
        <v>2500</v>
      </c>
      <c r="AA345" s="25">
        <f>SUMIFS('Jan-Nov'!D342:D4997,'Jan-Nov'!E342:E4997,"lumpsum",'Jan-Nov'!J342:J4997,'co. wise details'!O345,'Jan-Nov'!B342:B4997,"&gt;30-09-2023",'Jan-Nov'!B342:B4997,"&lt;31-12-2023")</f>
        <v>0</v>
      </c>
      <c r="AB345" s="25">
        <f>SUMIFS('Jan-Nov'!D343:D4998, 'Jan-Nov'!E343:E4998, "SIP", 'Jan-Nov'!J343:J4998, 'co. wise details'!O345, 'Jan-Nov'!B343:B4998, "&gt;30-09-2023", 'Jan-Nov'!B343:B4998, "&lt;31-12-2023")</f>
        <v>0</v>
      </c>
    </row>
    <row r="346" spans="2:28" x14ac:dyDescent="0.3">
      <c r="B346" t="s">
        <v>1993</v>
      </c>
      <c r="H346" t="str">
        <v>ICICI Prudential Value Discovery Fund</v>
      </c>
      <c r="O346" s="25" t="str">
        <v>Icici prudential value discovery fund</v>
      </c>
      <c r="P346" s="25">
        <f t="shared" si="5"/>
        <v>1</v>
      </c>
      <c r="Q346" s="25">
        <f>COUNTIFS('Jan-Nov'!E:E,"SIP",'Jan-Nov'!J:J,'co. wise details'!O346)</f>
        <v>1</v>
      </c>
      <c r="R346" s="25">
        <f>COUNTIFS('Jan-Nov'!E:E,"lumpsum",'Jan-Nov'!J:J,'co. wise details'!O346)</f>
        <v>0</v>
      </c>
      <c r="S346" s="25">
        <f>SUMIFS('Jan-Nov'!D343:D4998,'Jan-Nov'!E343:E4998,"lumpsum",'Jan-Nov'!J343:J4998,'co. wise details'!O346)</f>
        <v>0</v>
      </c>
      <c r="T346" s="25">
        <f>SUMIFS('Jan-Nov'!D343:D4998,'Jan-Nov'!E343:E4998,"sip",'Jan-Nov'!J343:J4998,'co. wise details'!O346)</f>
        <v>1000</v>
      </c>
      <c r="U346" s="25">
        <f>SUMIFS('Jan-Nov'!D343:D4998,'Jan-Nov'!E343:E4998,"lumpsum",'Jan-Nov'!J343:J4998,'co. wise details'!O346,'Jan-Nov'!B344:B4999,"&gt;01-01-2023",'Jan-Nov'!B344:B4999,"&lt;01-04-2023")</f>
        <v>0</v>
      </c>
      <c r="V346" s="25">
        <f>SUMIFS('Jan-Nov'!D343:D4998,'Jan-Nov'!E343:E4998,"SIP",'Jan-Nov'!J343:J4998,'co. wise details'!O346,'Jan-Nov'!B344:B4999,"&gt;01-01-2023",'Jan-Nov'!B344:B4999,"&lt;01-04-2023")</f>
        <v>0</v>
      </c>
      <c r="W346" s="25">
        <f>SUMIFS('Jan-Nov'!D343:D4998,'Jan-Nov'!E343:E4998,"lumpsum",'Jan-Nov'!J343:J4998,'co. wise details'!O346,'Jan-Nov'!B343:B4998,"&gt;31-03-2023",'Jan-Nov'!B343:B4998,"&lt;01-07-2023")</f>
        <v>0</v>
      </c>
      <c r="X346" s="25">
        <f>SUMIFS('Jan-Nov'!D342:D4998,'Jan-Nov'!E342:E4998,"SIP",'Jan-Nov'!J342:J4998,'co. wise details'!O346,'Jan-Nov'!B342:B4998,"&gt;31-03-2023",'Jan-Nov'!D342:D4998,"&lt;01-07-2023")</f>
        <v>1000</v>
      </c>
      <c r="Y346" s="25">
        <f>SUMIFS('Jan-Nov'!D343:D4998,'Jan-Nov'!E343:E4998,"lumpsum",'Jan-Nov'!J343:J4998,'co. wise details'!O346,'Jan-Nov'!B344:B4999,"&gt;30-06-2023",'Jan-Nov'!B344:B4999,"&lt;30-10-2023")</f>
        <v>0</v>
      </c>
      <c r="Z346" s="25">
        <f>SUMIFS('Jan-Nov'!D344:D4999, 'Jan-Nov'!E344:E4999, "SIP", 'Jan-Nov'!J344:J4999, 'co. wise details'!O346, 'Jan-Nov'!B344:B4999, "&gt;30-06-2023", 'Jan-Nov'!B344:B4999, "&lt;01-10-2023")</f>
        <v>0</v>
      </c>
      <c r="AA346" s="25">
        <f>SUMIFS('Jan-Nov'!D343:D4998,'Jan-Nov'!E343:E4998,"lumpsum",'Jan-Nov'!J343:J4998,'co. wise details'!O346,'Jan-Nov'!B343:B4998,"&gt;30-09-2023",'Jan-Nov'!B343:B4998,"&lt;31-12-2023")</f>
        <v>0</v>
      </c>
      <c r="AB346" s="25">
        <f>SUMIFS('Jan-Nov'!D344:D4999, 'Jan-Nov'!E344:E4999, "SIP", 'Jan-Nov'!J344:J4999, 'co. wise details'!O346, 'Jan-Nov'!B344:B4999, "&gt;30-09-2023", 'Jan-Nov'!B344:B4999, "&lt;31-12-2023")</f>
        <v>1000</v>
      </c>
    </row>
    <row r="347" spans="2:28" x14ac:dyDescent="0.3">
      <c r="B347" t="s">
        <v>270</v>
      </c>
      <c r="H347" t="str">
        <v>icic pru multi asset fund</v>
      </c>
      <c r="O347" s="25" t="str">
        <v>Icic pru multi asset fund</v>
      </c>
      <c r="P347" s="25">
        <f t="shared" si="5"/>
        <v>1</v>
      </c>
      <c r="Q347" s="25">
        <f>COUNTIFS('Jan-Nov'!E:E,"SIP",'Jan-Nov'!J:J,'co. wise details'!O347)</f>
        <v>0</v>
      </c>
      <c r="R347" s="25">
        <f>COUNTIFS('Jan-Nov'!E:E,"lumpsum",'Jan-Nov'!J:J,'co. wise details'!O347)</f>
        <v>1</v>
      </c>
      <c r="S347" s="25">
        <f>SUMIFS('Jan-Nov'!D344:D4999,'Jan-Nov'!E344:E4999,"lumpsum",'Jan-Nov'!J344:J4999,'co. wise details'!O347)</f>
        <v>50000</v>
      </c>
      <c r="T347" s="25">
        <f>SUMIFS('Jan-Nov'!D344:D4999,'Jan-Nov'!E344:E4999,"sip",'Jan-Nov'!J344:J4999,'co. wise details'!O347)</f>
        <v>0</v>
      </c>
      <c r="U347" s="25">
        <f>SUMIFS('Jan-Nov'!D344:D4999,'Jan-Nov'!E344:E4999,"lumpsum",'Jan-Nov'!J344:J4999,'co. wise details'!O347,'Jan-Nov'!B345:B5000,"&gt;01-01-2023",'Jan-Nov'!B345:B5000,"&lt;01-04-2023")</f>
        <v>0</v>
      </c>
      <c r="V347" s="25">
        <f>SUMIFS('Jan-Nov'!D344:D4999,'Jan-Nov'!E344:E4999,"SIP",'Jan-Nov'!J344:J4999,'co. wise details'!O347,'Jan-Nov'!B345:B5000,"&gt;01-01-2023",'Jan-Nov'!B345:B5000,"&lt;01-04-2023")</f>
        <v>0</v>
      </c>
      <c r="W347" s="25">
        <f>SUMIFS('Jan-Nov'!D344:D4999,'Jan-Nov'!E344:E4999,"lumpsum",'Jan-Nov'!J344:J4999,'co. wise details'!O347,'Jan-Nov'!B344:B4999,"&gt;31-03-2023",'Jan-Nov'!B344:B4999,"&lt;01-07-2023")</f>
        <v>0</v>
      </c>
      <c r="X347" s="25">
        <f>SUMIFS('Jan-Nov'!D343:D4999,'Jan-Nov'!E343:E4999,"SIP",'Jan-Nov'!J343:J4999,'co. wise details'!O347,'Jan-Nov'!B343:B4999,"&gt;31-03-2023",'Jan-Nov'!D343:D4999,"&lt;01-07-2023")</f>
        <v>0</v>
      </c>
      <c r="Y347" s="25">
        <f>SUMIFS('Jan-Nov'!D344:D4999,'Jan-Nov'!E344:E4999,"lumpsum",'Jan-Nov'!J344:J4999,'co. wise details'!O347,'Jan-Nov'!B345:B5000,"&gt;30-06-2023",'Jan-Nov'!B345:B5000,"&lt;30-10-2023")</f>
        <v>50000</v>
      </c>
      <c r="Z347" s="25">
        <f>SUMIFS('Jan-Nov'!D345:D5000, 'Jan-Nov'!E345:E5000, "SIP", 'Jan-Nov'!J345:J5000, 'co. wise details'!O347, 'Jan-Nov'!B345:B5000, "&gt;30-06-2023", 'Jan-Nov'!B345:B5000, "&lt;01-10-2023")</f>
        <v>0</v>
      </c>
      <c r="AA347" s="25">
        <f>SUMIFS('Jan-Nov'!D344:D4999,'Jan-Nov'!E344:E4999,"lumpsum",'Jan-Nov'!J344:J4999,'co. wise details'!O347,'Jan-Nov'!B344:B4999,"&gt;30-09-2023",'Jan-Nov'!B344:B4999,"&lt;31-12-2023")</f>
        <v>50000</v>
      </c>
      <c r="AB347" s="25">
        <f>SUMIFS('Jan-Nov'!D345:D5000, 'Jan-Nov'!E345:E5000, "SIP", 'Jan-Nov'!J345:J5000, 'co. wise details'!O347, 'Jan-Nov'!B345:B5000, "&gt;30-09-2023", 'Jan-Nov'!B345:B5000, "&lt;31-12-2023")</f>
        <v>0</v>
      </c>
    </row>
    <row r="348" spans="2:28" x14ac:dyDescent="0.3">
      <c r="B348" t="s">
        <v>177</v>
      </c>
      <c r="H348" t="str">
        <v>hdfc focused multicap fund</v>
      </c>
      <c r="O348" s="25" t="str">
        <v>Hdfc focused multicap fund</v>
      </c>
      <c r="P348" s="25">
        <f t="shared" si="5"/>
        <v>1</v>
      </c>
      <c r="Q348" s="25">
        <f>COUNTIFS('Jan-Nov'!E:E,"SIP",'Jan-Nov'!J:J,'co. wise details'!O348)</f>
        <v>1</v>
      </c>
      <c r="R348" s="25">
        <f>COUNTIFS('Jan-Nov'!E:E,"lumpsum",'Jan-Nov'!J:J,'co. wise details'!O348)</f>
        <v>0</v>
      </c>
      <c r="S348" s="25">
        <f>SUMIFS('Jan-Nov'!D345:D5000,'Jan-Nov'!E345:E5000,"lumpsum",'Jan-Nov'!J345:J5000,'co. wise details'!O348)</f>
        <v>0</v>
      </c>
      <c r="T348" s="25">
        <f>SUMIFS('Jan-Nov'!D345:D5000,'Jan-Nov'!E345:E5000,"sip",'Jan-Nov'!J345:J5000,'co. wise details'!O348)</f>
        <v>1500</v>
      </c>
      <c r="U348" s="25">
        <f>SUMIFS('Jan-Nov'!D345:D5000,'Jan-Nov'!E345:E5000,"lumpsum",'Jan-Nov'!J345:J5000,'co. wise details'!O348,'Jan-Nov'!B346:B5001,"&gt;01-01-2023",'Jan-Nov'!B346:B5001,"&lt;01-04-2023")</f>
        <v>0</v>
      </c>
      <c r="V348" s="25">
        <f>SUMIFS('Jan-Nov'!D345:D5000,'Jan-Nov'!E345:E5000,"SIP",'Jan-Nov'!J345:J5000,'co. wise details'!O348,'Jan-Nov'!B346:B5001,"&gt;01-01-2023",'Jan-Nov'!B346:B5001,"&lt;01-04-2023")</f>
        <v>0</v>
      </c>
      <c r="W348" s="25">
        <f>SUMIFS('Jan-Nov'!D345:D5000,'Jan-Nov'!E345:E5000,"lumpsum",'Jan-Nov'!J345:J5000,'co. wise details'!O348,'Jan-Nov'!B345:B5000,"&gt;31-03-2023",'Jan-Nov'!B345:B5000,"&lt;01-07-2023")</f>
        <v>0</v>
      </c>
      <c r="X348" s="25">
        <f>SUMIFS('Jan-Nov'!D344:D5000,'Jan-Nov'!E344:E5000,"SIP",'Jan-Nov'!J344:J5000,'co. wise details'!O348,'Jan-Nov'!B344:B5000,"&gt;31-03-2023",'Jan-Nov'!D344:D5000,"&lt;01-07-2023")</f>
        <v>1500</v>
      </c>
      <c r="Y348" s="25">
        <f>SUMIFS('Jan-Nov'!D345:D5000,'Jan-Nov'!E345:E5000,"lumpsum",'Jan-Nov'!J345:J5000,'co. wise details'!O348,'Jan-Nov'!B346:B5001,"&gt;30-06-2023",'Jan-Nov'!B346:B5001,"&lt;30-10-2023")</f>
        <v>0</v>
      </c>
      <c r="Z348" s="25">
        <f>SUMIFS('Jan-Nov'!D346:D5001, 'Jan-Nov'!E346:E5001, "SIP", 'Jan-Nov'!J346:J5001, 'co. wise details'!O348, 'Jan-Nov'!B346:B5001, "&gt;30-06-2023", 'Jan-Nov'!B346:B5001, "&lt;01-10-2023")</f>
        <v>0</v>
      </c>
      <c r="AA348" s="25">
        <f>SUMIFS('Jan-Nov'!D345:D5000,'Jan-Nov'!E345:E5000,"lumpsum",'Jan-Nov'!J345:J5000,'co. wise details'!O348,'Jan-Nov'!B345:B5000,"&gt;30-09-2023",'Jan-Nov'!B345:B5000,"&lt;31-12-2023")</f>
        <v>0</v>
      </c>
      <c r="AB348" s="25">
        <f>SUMIFS('Jan-Nov'!D346:D5001, 'Jan-Nov'!E346:E5001, "SIP", 'Jan-Nov'!J346:J5001, 'co. wise details'!O348, 'Jan-Nov'!B346:B5001, "&gt;30-09-2023", 'Jan-Nov'!B346:B5001, "&lt;31-12-2023")</f>
        <v>1500</v>
      </c>
    </row>
    <row r="349" spans="2:28" x14ac:dyDescent="0.3">
      <c r="B349" t="s">
        <v>401</v>
      </c>
      <c r="H349" t="str">
        <v>SBI Magnum Childrens Benefit Fund</v>
      </c>
      <c r="O349" s="25" t="str">
        <v>Sbi magnum childrens benefit fund</v>
      </c>
      <c r="P349" s="25">
        <f t="shared" si="5"/>
        <v>4</v>
      </c>
      <c r="Q349" s="25">
        <f>COUNTIFS('Jan-Nov'!E:E,"SIP",'Jan-Nov'!J:J,'co. wise details'!O349)</f>
        <v>4</v>
      </c>
      <c r="R349" s="25">
        <f>COUNTIFS('Jan-Nov'!E:E,"lumpsum",'Jan-Nov'!J:J,'co. wise details'!O349)</f>
        <v>0</v>
      </c>
      <c r="S349" s="25">
        <f>SUMIFS('Jan-Nov'!D346:D5001,'Jan-Nov'!E346:E5001,"lumpsum",'Jan-Nov'!J346:J5001,'co. wise details'!O349)</f>
        <v>0</v>
      </c>
      <c r="T349" s="25">
        <f>SUMIFS('Jan-Nov'!D346:D5001,'Jan-Nov'!E346:E5001,"sip",'Jan-Nov'!J346:J5001,'co. wise details'!O349)</f>
        <v>45000</v>
      </c>
      <c r="U349" s="25">
        <f>SUMIFS('Jan-Nov'!D346:D5001,'Jan-Nov'!E346:E5001,"lumpsum",'Jan-Nov'!J346:J5001,'co. wise details'!O349,'Jan-Nov'!B347:B5002,"&gt;01-01-2023",'Jan-Nov'!B347:B5002,"&lt;01-04-2023")</f>
        <v>0</v>
      </c>
      <c r="V349" s="25">
        <f>SUMIFS('Jan-Nov'!D346:D5001,'Jan-Nov'!E346:E5001,"SIP",'Jan-Nov'!J346:J5001,'co. wise details'!O349,'Jan-Nov'!B347:B5002,"&gt;01-01-2023",'Jan-Nov'!B347:B5002,"&lt;01-04-2023")</f>
        <v>0</v>
      </c>
      <c r="W349" s="25">
        <f>SUMIFS('Jan-Nov'!D346:D5001,'Jan-Nov'!E346:E5001,"lumpsum",'Jan-Nov'!J346:J5001,'co. wise details'!O349,'Jan-Nov'!B346:B5001,"&gt;31-03-2023",'Jan-Nov'!B346:B5001,"&lt;01-07-2023")</f>
        <v>0</v>
      </c>
      <c r="X349" s="25">
        <f>SUMIFS('Jan-Nov'!D345:D5001,'Jan-Nov'!E345:E5001,"SIP",'Jan-Nov'!J345:J5001,'co. wise details'!O349,'Jan-Nov'!B345:B5001,"&gt;31-03-2023",'Jan-Nov'!D345:D5001,"&lt;01-07-2023")</f>
        <v>45000</v>
      </c>
      <c r="Y349" s="25">
        <f>SUMIFS('Jan-Nov'!D346:D5001,'Jan-Nov'!E346:E5001,"lumpsum",'Jan-Nov'!J346:J5001,'co. wise details'!O349,'Jan-Nov'!B347:B5002,"&gt;30-06-2023",'Jan-Nov'!B347:B5002,"&lt;30-10-2023")</f>
        <v>0</v>
      </c>
      <c r="Z349" s="25">
        <f>SUMIFS('Jan-Nov'!D347:D5002, 'Jan-Nov'!E347:E5002, "SIP", 'Jan-Nov'!J347:J5002, 'co. wise details'!O349, 'Jan-Nov'!B347:B5002, "&gt;30-06-2023", 'Jan-Nov'!B347:B5002, "&lt;01-10-2023")</f>
        <v>0</v>
      </c>
      <c r="AA349" s="25">
        <f>SUMIFS('Jan-Nov'!D346:D5001,'Jan-Nov'!E346:E5001,"lumpsum",'Jan-Nov'!J346:J5001,'co. wise details'!O349,'Jan-Nov'!B346:B5001,"&gt;30-09-2023",'Jan-Nov'!B346:B5001,"&lt;31-12-2023")</f>
        <v>0</v>
      </c>
      <c r="AB349" s="25">
        <f>SUMIFS('Jan-Nov'!D347:D5002, 'Jan-Nov'!E347:E5002, "SIP", 'Jan-Nov'!J347:J5002, 'co. wise details'!O349, 'Jan-Nov'!B347:B5002, "&gt;30-09-2023", 'Jan-Nov'!B347:B5002, "&lt;31-12-2023")</f>
        <v>45000</v>
      </c>
    </row>
    <row r="350" spans="2:28" x14ac:dyDescent="0.3">
      <c r="B350" t="s">
        <v>614</v>
      </c>
      <c r="H350" t="str">
        <v>Mirae Asset Hybrid-Equity</v>
      </c>
      <c r="O350" s="25" t="str">
        <v>Mirae asset hybrid-equity</v>
      </c>
      <c r="P350" s="25">
        <f t="shared" si="5"/>
        <v>1</v>
      </c>
      <c r="Q350" s="25">
        <f>COUNTIFS('Jan-Nov'!E:E,"SIP",'Jan-Nov'!J:J,'co. wise details'!O350)</f>
        <v>1</v>
      </c>
      <c r="R350" s="25">
        <f>COUNTIFS('Jan-Nov'!E:E,"lumpsum",'Jan-Nov'!J:J,'co. wise details'!O350)</f>
        <v>0</v>
      </c>
      <c r="S350" s="25">
        <f>SUMIFS('Jan-Nov'!D347:D5002,'Jan-Nov'!E347:E5002,"lumpsum",'Jan-Nov'!J347:J5002,'co. wise details'!O350)</f>
        <v>0</v>
      </c>
      <c r="T350" s="25">
        <f>SUMIFS('Jan-Nov'!D347:D5002,'Jan-Nov'!E347:E5002,"sip",'Jan-Nov'!J347:J5002,'co. wise details'!O350)</f>
        <v>1000</v>
      </c>
      <c r="U350" s="25">
        <f>SUMIFS('Jan-Nov'!D347:D5002,'Jan-Nov'!E347:E5002,"lumpsum",'Jan-Nov'!J347:J5002,'co. wise details'!O350,'Jan-Nov'!B348:B5003,"&gt;01-01-2023",'Jan-Nov'!B348:B5003,"&lt;01-04-2023")</f>
        <v>0</v>
      </c>
      <c r="V350" s="25">
        <f>SUMIFS('Jan-Nov'!D347:D5002,'Jan-Nov'!E347:E5002,"SIP",'Jan-Nov'!J347:J5002,'co. wise details'!O350,'Jan-Nov'!B348:B5003,"&gt;01-01-2023",'Jan-Nov'!B348:B5003,"&lt;01-04-2023")</f>
        <v>0</v>
      </c>
      <c r="W350" s="25">
        <f>SUMIFS('Jan-Nov'!D347:D5002,'Jan-Nov'!E347:E5002,"lumpsum",'Jan-Nov'!J347:J5002,'co. wise details'!O350,'Jan-Nov'!B347:B5002,"&gt;31-03-2023",'Jan-Nov'!B347:B5002,"&lt;01-07-2023")</f>
        <v>0</v>
      </c>
      <c r="X350" s="25">
        <f>SUMIFS('Jan-Nov'!D346:D5002,'Jan-Nov'!E346:E5002,"SIP",'Jan-Nov'!J346:J5002,'co. wise details'!O350,'Jan-Nov'!B346:B5002,"&gt;31-03-2023",'Jan-Nov'!D346:D5002,"&lt;01-07-2023")</f>
        <v>1000</v>
      </c>
      <c r="Y350" s="25">
        <f>SUMIFS('Jan-Nov'!D347:D5002,'Jan-Nov'!E347:E5002,"lumpsum",'Jan-Nov'!J347:J5002,'co. wise details'!O350,'Jan-Nov'!B348:B5003,"&gt;30-06-2023",'Jan-Nov'!B348:B5003,"&lt;30-10-2023")</f>
        <v>0</v>
      </c>
      <c r="Z350" s="25">
        <f>SUMIFS('Jan-Nov'!D348:D5003, 'Jan-Nov'!E348:E5003, "SIP", 'Jan-Nov'!J348:J5003, 'co. wise details'!O350, 'Jan-Nov'!B348:B5003, "&gt;30-06-2023", 'Jan-Nov'!B348:B5003, "&lt;01-10-2023")</f>
        <v>0</v>
      </c>
      <c r="AA350" s="25">
        <f>SUMIFS('Jan-Nov'!D347:D5002,'Jan-Nov'!E347:E5002,"lumpsum",'Jan-Nov'!J347:J5002,'co. wise details'!O350,'Jan-Nov'!B347:B5002,"&gt;30-09-2023",'Jan-Nov'!B347:B5002,"&lt;31-12-2023")</f>
        <v>0</v>
      </c>
      <c r="AB350" s="25">
        <f>SUMIFS('Jan-Nov'!D348:D5003, 'Jan-Nov'!E348:E5003, "SIP", 'Jan-Nov'!J348:J5003, 'co. wise details'!O350, 'Jan-Nov'!B348:B5003, "&gt;30-09-2023", 'Jan-Nov'!B348:B5003, "&lt;31-12-2023")</f>
        <v>1000</v>
      </c>
    </row>
    <row r="351" spans="2:28" x14ac:dyDescent="0.3">
      <c r="B351" t="s">
        <v>28</v>
      </c>
      <c r="H351" t="str">
        <v>Kotak Saving Fund</v>
      </c>
      <c r="O351" s="25" t="str">
        <v>Kotak saving fund</v>
      </c>
      <c r="P351" s="25">
        <f t="shared" si="5"/>
        <v>2</v>
      </c>
      <c r="Q351" s="25">
        <f>COUNTIFS('Jan-Nov'!E:E,"SIP",'Jan-Nov'!J:J,'co. wise details'!O351)</f>
        <v>0</v>
      </c>
      <c r="R351" s="25">
        <f>COUNTIFS('Jan-Nov'!E:E,"lumpsum",'Jan-Nov'!J:J,'co. wise details'!O351)</f>
        <v>2</v>
      </c>
      <c r="S351" s="25">
        <f>SUMIFS('Jan-Nov'!D348:D5003,'Jan-Nov'!E348:E5003,"lumpsum",'Jan-Nov'!J348:J5003,'co. wise details'!O351)</f>
        <v>57000</v>
      </c>
      <c r="T351" s="25">
        <f>SUMIFS('Jan-Nov'!D348:D5003,'Jan-Nov'!E348:E5003,"sip",'Jan-Nov'!J348:J5003,'co. wise details'!O351)</f>
        <v>0</v>
      </c>
      <c r="U351" s="25">
        <f>SUMIFS('Jan-Nov'!D348:D5003,'Jan-Nov'!E348:E5003,"lumpsum",'Jan-Nov'!J348:J5003,'co. wise details'!O351,'Jan-Nov'!B349:B5004,"&gt;01-01-2023",'Jan-Nov'!B349:B5004,"&lt;01-04-2023")</f>
        <v>0</v>
      </c>
      <c r="V351" s="25">
        <f>SUMIFS('Jan-Nov'!D348:D5003,'Jan-Nov'!E348:E5003,"SIP",'Jan-Nov'!J348:J5003,'co. wise details'!O351,'Jan-Nov'!B349:B5004,"&gt;01-01-2023",'Jan-Nov'!B349:B5004,"&lt;01-04-2023")</f>
        <v>0</v>
      </c>
      <c r="W351" s="25">
        <f>SUMIFS('Jan-Nov'!D348:D5003,'Jan-Nov'!E348:E5003,"lumpsum",'Jan-Nov'!J348:J5003,'co. wise details'!O351,'Jan-Nov'!B348:B5003,"&gt;31-03-2023",'Jan-Nov'!B348:B5003,"&lt;01-07-2023")</f>
        <v>0</v>
      </c>
      <c r="X351" s="25">
        <f>SUMIFS('Jan-Nov'!D347:D5003,'Jan-Nov'!E347:E5003,"SIP",'Jan-Nov'!J347:J5003,'co. wise details'!O351,'Jan-Nov'!B347:B5003,"&gt;31-03-2023",'Jan-Nov'!D347:D5003,"&lt;01-07-2023")</f>
        <v>0</v>
      </c>
      <c r="Y351" s="25">
        <f>SUMIFS('Jan-Nov'!D348:D5003,'Jan-Nov'!E348:E5003,"lumpsum",'Jan-Nov'!J348:J5003,'co. wise details'!O351,'Jan-Nov'!B349:B5004,"&gt;30-06-2023",'Jan-Nov'!B349:B5004,"&lt;30-10-2023")</f>
        <v>15000</v>
      </c>
      <c r="Z351" s="25">
        <f>SUMIFS('Jan-Nov'!D349:D5004, 'Jan-Nov'!E349:E5004, "SIP", 'Jan-Nov'!J349:J5004, 'co. wise details'!O351, 'Jan-Nov'!B349:B5004, "&gt;30-06-2023", 'Jan-Nov'!B349:B5004, "&lt;01-10-2023")</f>
        <v>0</v>
      </c>
      <c r="AA351" s="25">
        <f>SUMIFS('Jan-Nov'!D348:D5003,'Jan-Nov'!E348:E5003,"lumpsum",'Jan-Nov'!J348:J5003,'co. wise details'!O351,'Jan-Nov'!B348:B5003,"&gt;30-09-2023",'Jan-Nov'!B348:B5003,"&lt;31-12-2023")</f>
        <v>57000</v>
      </c>
      <c r="AB351" s="25">
        <f>SUMIFS('Jan-Nov'!D349:D5004, 'Jan-Nov'!E349:E5004, "SIP", 'Jan-Nov'!J349:J5004, 'co. wise details'!O351, 'Jan-Nov'!B349:B5004, "&gt;30-09-2023", 'Jan-Nov'!B349:B5004, "&lt;31-12-2023")</f>
        <v>0</v>
      </c>
    </row>
    <row r="352" spans="2:28" x14ac:dyDescent="0.3">
      <c r="B352" t="s">
        <v>84</v>
      </c>
      <c r="H352" t="str">
        <v>hdfc focused 30fund</v>
      </c>
      <c r="O352" s="25" t="str">
        <v>Hdfc focused 30fund</v>
      </c>
      <c r="P352" s="25">
        <f t="shared" si="5"/>
        <v>2</v>
      </c>
      <c r="Q352" s="25">
        <f>COUNTIFS('Jan-Nov'!E:E,"SIP",'Jan-Nov'!J:J,'co. wise details'!O352)</f>
        <v>0</v>
      </c>
      <c r="R352" s="25">
        <f>COUNTIFS('Jan-Nov'!E:E,"lumpsum",'Jan-Nov'!J:J,'co. wise details'!O352)</f>
        <v>2</v>
      </c>
      <c r="S352" s="25">
        <f>SUMIFS('Jan-Nov'!D349:D5004,'Jan-Nov'!E349:E5004,"lumpsum",'Jan-Nov'!J349:J5004,'co. wise details'!O352)</f>
        <v>60000</v>
      </c>
      <c r="T352" s="25">
        <f>SUMIFS('Jan-Nov'!D349:D5004,'Jan-Nov'!E349:E5004,"sip",'Jan-Nov'!J349:J5004,'co. wise details'!O352)</f>
        <v>0</v>
      </c>
      <c r="U352" s="25">
        <f>SUMIFS('Jan-Nov'!D349:D5004,'Jan-Nov'!E349:E5004,"lumpsum",'Jan-Nov'!J349:J5004,'co. wise details'!O352,'Jan-Nov'!B350:B5005,"&gt;01-01-2023",'Jan-Nov'!B350:B5005,"&lt;01-04-2023")</f>
        <v>0</v>
      </c>
      <c r="V352" s="25">
        <f>SUMIFS('Jan-Nov'!D349:D5004,'Jan-Nov'!E349:E5004,"SIP",'Jan-Nov'!J349:J5004,'co. wise details'!O352,'Jan-Nov'!B350:B5005,"&gt;01-01-2023",'Jan-Nov'!B350:B5005,"&lt;01-04-2023")</f>
        <v>0</v>
      </c>
      <c r="W352" s="25">
        <f>SUMIFS('Jan-Nov'!D349:D5004,'Jan-Nov'!E349:E5004,"lumpsum",'Jan-Nov'!J349:J5004,'co. wise details'!O352,'Jan-Nov'!B349:B5004,"&gt;31-03-2023",'Jan-Nov'!B349:B5004,"&lt;01-07-2023")</f>
        <v>0</v>
      </c>
      <c r="X352" s="25">
        <f>SUMIFS('Jan-Nov'!D348:D5004,'Jan-Nov'!E348:E5004,"SIP",'Jan-Nov'!J348:J5004,'co. wise details'!O352,'Jan-Nov'!B348:B5004,"&gt;31-03-2023",'Jan-Nov'!D348:D5004,"&lt;01-07-2023")</f>
        <v>0</v>
      </c>
      <c r="Y352" s="25">
        <f>SUMIFS('Jan-Nov'!D349:D5004,'Jan-Nov'!E349:E5004,"lumpsum",'Jan-Nov'!J349:J5004,'co. wise details'!O352,'Jan-Nov'!B350:B5005,"&gt;30-06-2023",'Jan-Nov'!B350:B5005,"&lt;30-10-2023")</f>
        <v>60000</v>
      </c>
      <c r="Z352" s="25">
        <f>SUMIFS('Jan-Nov'!D350:D5005, 'Jan-Nov'!E350:E5005, "SIP", 'Jan-Nov'!J350:J5005, 'co. wise details'!O352, 'Jan-Nov'!B350:B5005, "&gt;30-06-2023", 'Jan-Nov'!B350:B5005, "&lt;01-10-2023")</f>
        <v>0</v>
      </c>
      <c r="AA352" s="25">
        <f>SUMIFS('Jan-Nov'!D349:D5004,'Jan-Nov'!E349:E5004,"lumpsum",'Jan-Nov'!J349:J5004,'co. wise details'!O352,'Jan-Nov'!B349:B5004,"&gt;30-09-2023",'Jan-Nov'!B349:B5004,"&lt;31-12-2023")</f>
        <v>60000</v>
      </c>
      <c r="AB352" s="25">
        <f>SUMIFS('Jan-Nov'!D350:D5005, 'Jan-Nov'!E350:E5005, "SIP", 'Jan-Nov'!J350:J5005, 'co. wise details'!O352, 'Jan-Nov'!B350:B5005, "&gt;30-09-2023", 'Jan-Nov'!B350:B5005, "&lt;31-12-2023")</f>
        <v>0</v>
      </c>
    </row>
    <row r="353" spans="2:28" x14ac:dyDescent="0.3">
      <c r="B353" t="s">
        <v>49</v>
      </c>
      <c r="H353" t="str">
        <v>icic pru equity &amp; multicap fund</v>
      </c>
      <c r="O353" s="25" t="str">
        <v>Icic pru equity &amp; multicap fund</v>
      </c>
      <c r="P353" s="25">
        <f t="shared" si="5"/>
        <v>1</v>
      </c>
      <c r="Q353" s="25">
        <f>COUNTIFS('Jan-Nov'!E:E,"SIP",'Jan-Nov'!J:J,'co. wise details'!O353)</f>
        <v>0</v>
      </c>
      <c r="R353" s="25">
        <f>COUNTIFS('Jan-Nov'!E:E,"lumpsum",'Jan-Nov'!J:J,'co. wise details'!O353)</f>
        <v>1</v>
      </c>
      <c r="S353" s="25">
        <f>SUMIFS('Jan-Nov'!D350:D5005,'Jan-Nov'!E350:E5005,"lumpsum",'Jan-Nov'!J350:J5005,'co. wise details'!O353)</f>
        <v>10000</v>
      </c>
      <c r="T353" s="25">
        <f>SUMIFS('Jan-Nov'!D350:D5005,'Jan-Nov'!E350:E5005,"sip",'Jan-Nov'!J350:J5005,'co. wise details'!O353)</f>
        <v>0</v>
      </c>
      <c r="U353" s="25">
        <f>SUMIFS('Jan-Nov'!D350:D5005,'Jan-Nov'!E350:E5005,"lumpsum",'Jan-Nov'!J350:J5005,'co. wise details'!O353,'Jan-Nov'!B351:B5006,"&gt;01-01-2023",'Jan-Nov'!B351:B5006,"&lt;01-04-2023")</f>
        <v>0</v>
      </c>
      <c r="V353" s="25">
        <f>SUMIFS('Jan-Nov'!D350:D5005,'Jan-Nov'!E350:E5005,"SIP",'Jan-Nov'!J350:J5005,'co. wise details'!O353,'Jan-Nov'!B351:B5006,"&gt;01-01-2023",'Jan-Nov'!B351:B5006,"&lt;01-04-2023")</f>
        <v>0</v>
      </c>
      <c r="W353" s="25">
        <f>SUMIFS('Jan-Nov'!D350:D5005,'Jan-Nov'!E350:E5005,"lumpsum",'Jan-Nov'!J350:J5005,'co. wise details'!O353,'Jan-Nov'!B350:B5005,"&gt;31-03-2023",'Jan-Nov'!B350:B5005,"&lt;01-07-2023")</f>
        <v>0</v>
      </c>
      <c r="X353" s="25">
        <f>SUMIFS('Jan-Nov'!D349:D5005,'Jan-Nov'!E349:E5005,"SIP",'Jan-Nov'!J349:J5005,'co. wise details'!O353,'Jan-Nov'!B349:B5005,"&gt;31-03-2023",'Jan-Nov'!D349:D5005,"&lt;01-07-2023")</f>
        <v>0</v>
      </c>
      <c r="Y353" s="25">
        <f>SUMIFS('Jan-Nov'!D350:D5005,'Jan-Nov'!E350:E5005,"lumpsum",'Jan-Nov'!J350:J5005,'co. wise details'!O353,'Jan-Nov'!B351:B5006,"&gt;30-06-2023",'Jan-Nov'!B351:B5006,"&lt;30-10-2023")</f>
        <v>10000</v>
      </c>
      <c r="Z353" s="25">
        <f>SUMIFS('Jan-Nov'!D351:D5006, 'Jan-Nov'!E351:E5006, "SIP", 'Jan-Nov'!J351:J5006, 'co. wise details'!O353, 'Jan-Nov'!B351:B5006, "&gt;30-06-2023", 'Jan-Nov'!B351:B5006, "&lt;01-10-2023")</f>
        <v>0</v>
      </c>
      <c r="AA353" s="25">
        <f>SUMIFS('Jan-Nov'!D350:D5005,'Jan-Nov'!E350:E5005,"lumpsum",'Jan-Nov'!J350:J5005,'co. wise details'!O353,'Jan-Nov'!B350:B5005,"&gt;30-09-2023",'Jan-Nov'!B350:B5005,"&lt;31-12-2023")</f>
        <v>10000</v>
      </c>
      <c r="AB353" s="25">
        <f>SUMIFS('Jan-Nov'!D351:D5006, 'Jan-Nov'!E351:E5006, "SIP", 'Jan-Nov'!J351:J5006, 'co. wise details'!O353, 'Jan-Nov'!B351:B5006, "&gt;30-09-2023", 'Jan-Nov'!B351:B5006, "&lt;31-12-2023")</f>
        <v>0</v>
      </c>
    </row>
    <row r="354" spans="2:28" x14ac:dyDescent="0.3">
      <c r="B354" t="s">
        <v>134</v>
      </c>
      <c r="H354" t="str">
        <v>Bank of India FLEXI CAP</v>
      </c>
      <c r="O354" s="25" t="str">
        <v>Bank of india flexi cap</v>
      </c>
      <c r="P354" s="25">
        <f t="shared" si="5"/>
        <v>1</v>
      </c>
      <c r="Q354" s="25">
        <f>COUNTIFS('Jan-Nov'!E:E,"SIP",'Jan-Nov'!J:J,'co. wise details'!O354)</f>
        <v>0</v>
      </c>
      <c r="R354" s="25">
        <f>COUNTIFS('Jan-Nov'!E:E,"lumpsum",'Jan-Nov'!J:J,'co. wise details'!O354)</f>
        <v>1</v>
      </c>
      <c r="S354" s="25">
        <f>SUMIFS('Jan-Nov'!D351:D5006,'Jan-Nov'!E351:E5006,"lumpsum",'Jan-Nov'!J351:J5006,'co. wise details'!O354)</f>
        <v>10000</v>
      </c>
      <c r="T354" s="25">
        <f>SUMIFS('Jan-Nov'!D351:D5006,'Jan-Nov'!E351:E5006,"sip",'Jan-Nov'!J351:J5006,'co. wise details'!O354)</f>
        <v>0</v>
      </c>
      <c r="U354" s="25">
        <f>SUMIFS('Jan-Nov'!D351:D5006,'Jan-Nov'!E351:E5006,"lumpsum",'Jan-Nov'!J351:J5006,'co. wise details'!O354,'Jan-Nov'!B352:B5007,"&gt;01-01-2023",'Jan-Nov'!B352:B5007,"&lt;01-04-2023")</f>
        <v>0</v>
      </c>
      <c r="V354" s="25">
        <f>SUMIFS('Jan-Nov'!D351:D5006,'Jan-Nov'!E351:E5006,"SIP",'Jan-Nov'!J351:J5006,'co. wise details'!O354,'Jan-Nov'!B352:B5007,"&gt;01-01-2023",'Jan-Nov'!B352:B5007,"&lt;01-04-2023")</f>
        <v>0</v>
      </c>
      <c r="W354" s="25">
        <f>SUMIFS('Jan-Nov'!D351:D5006,'Jan-Nov'!E351:E5006,"lumpsum",'Jan-Nov'!J351:J5006,'co. wise details'!O354,'Jan-Nov'!B351:B5006,"&gt;31-03-2023",'Jan-Nov'!B351:B5006,"&lt;01-07-2023")</f>
        <v>0</v>
      </c>
      <c r="X354" s="25">
        <f>SUMIFS('Jan-Nov'!D350:D5006,'Jan-Nov'!E350:E5006,"SIP",'Jan-Nov'!J350:J5006,'co. wise details'!O354,'Jan-Nov'!B350:B5006,"&gt;31-03-2023",'Jan-Nov'!D350:D5006,"&lt;01-07-2023")</f>
        <v>0</v>
      </c>
      <c r="Y354" s="25">
        <f>SUMIFS('Jan-Nov'!D351:D5006,'Jan-Nov'!E351:E5006,"lumpsum",'Jan-Nov'!J351:J5006,'co. wise details'!O354,'Jan-Nov'!B352:B5007,"&gt;30-06-2023",'Jan-Nov'!B352:B5007,"&lt;30-10-2023")</f>
        <v>10000</v>
      </c>
      <c r="Z354" s="25">
        <f>SUMIFS('Jan-Nov'!D352:D5007, 'Jan-Nov'!E352:E5007, "SIP", 'Jan-Nov'!J352:J5007, 'co. wise details'!O354, 'Jan-Nov'!B352:B5007, "&gt;30-06-2023", 'Jan-Nov'!B352:B5007, "&lt;01-10-2023")</f>
        <v>0</v>
      </c>
      <c r="AA354" s="25">
        <f>SUMIFS('Jan-Nov'!D351:D5006,'Jan-Nov'!E351:E5006,"lumpsum",'Jan-Nov'!J351:J5006,'co. wise details'!O354,'Jan-Nov'!B351:B5006,"&gt;30-09-2023",'Jan-Nov'!B351:B5006,"&lt;31-12-2023")</f>
        <v>10000</v>
      </c>
      <c r="AB354" s="25">
        <f>SUMIFS('Jan-Nov'!D352:D5007, 'Jan-Nov'!E352:E5007, "SIP", 'Jan-Nov'!J352:J5007, 'co. wise details'!O354, 'Jan-Nov'!B352:B5007, "&gt;30-09-2023", 'Jan-Nov'!B352:B5007, "&lt;31-12-2023")</f>
        <v>0</v>
      </c>
    </row>
    <row r="355" spans="2:28" x14ac:dyDescent="0.3">
      <c r="B355" t="s">
        <v>249</v>
      </c>
      <c r="H355" t="str">
        <v>Nippon India multi-cap fund</v>
      </c>
      <c r="O355" s="25" t="str">
        <v>Nippon india multi-cap fund</v>
      </c>
      <c r="P355" s="25">
        <f t="shared" si="5"/>
        <v>1</v>
      </c>
      <c r="Q355" s="25">
        <f>COUNTIFS('Jan-Nov'!E:E,"SIP",'Jan-Nov'!J:J,'co. wise details'!O355)</f>
        <v>1</v>
      </c>
      <c r="R355" s="25">
        <f>COUNTIFS('Jan-Nov'!E:E,"lumpsum",'Jan-Nov'!J:J,'co. wise details'!O355)</f>
        <v>0</v>
      </c>
      <c r="S355" s="25">
        <f>SUMIFS('Jan-Nov'!D352:D5007,'Jan-Nov'!E352:E5007,"lumpsum",'Jan-Nov'!J352:J5007,'co. wise details'!O355)</f>
        <v>0</v>
      </c>
      <c r="T355" s="25">
        <f>SUMIFS('Jan-Nov'!D352:D5007,'Jan-Nov'!E352:E5007,"sip",'Jan-Nov'!J352:J5007,'co. wise details'!O355)</f>
        <v>1500</v>
      </c>
      <c r="U355" s="25">
        <f>SUMIFS('Jan-Nov'!D352:D5007,'Jan-Nov'!E352:E5007,"lumpsum",'Jan-Nov'!J352:J5007,'co. wise details'!O355,'Jan-Nov'!B353:B5008,"&gt;01-01-2023",'Jan-Nov'!B353:B5008,"&lt;01-04-2023")</f>
        <v>0</v>
      </c>
      <c r="V355" s="25">
        <f>SUMIFS('Jan-Nov'!D352:D5007,'Jan-Nov'!E352:E5007,"SIP",'Jan-Nov'!J352:J5007,'co. wise details'!O355,'Jan-Nov'!B353:B5008,"&gt;01-01-2023",'Jan-Nov'!B353:B5008,"&lt;01-04-2023")</f>
        <v>0</v>
      </c>
      <c r="W355" s="25">
        <f>SUMIFS('Jan-Nov'!D352:D5007,'Jan-Nov'!E352:E5007,"lumpsum",'Jan-Nov'!J352:J5007,'co. wise details'!O355,'Jan-Nov'!B352:B5007,"&gt;31-03-2023",'Jan-Nov'!B352:B5007,"&lt;01-07-2023")</f>
        <v>0</v>
      </c>
      <c r="X355" s="25">
        <f>SUMIFS('Jan-Nov'!D351:D5007,'Jan-Nov'!E351:E5007,"SIP",'Jan-Nov'!J351:J5007,'co. wise details'!O355,'Jan-Nov'!B351:B5007,"&gt;31-03-2023",'Jan-Nov'!D351:D5007,"&lt;01-07-2023")</f>
        <v>1500</v>
      </c>
      <c r="Y355" s="25">
        <f>SUMIFS('Jan-Nov'!D352:D5007,'Jan-Nov'!E352:E5007,"lumpsum",'Jan-Nov'!J352:J5007,'co. wise details'!O355,'Jan-Nov'!B353:B5008,"&gt;30-06-2023",'Jan-Nov'!B353:B5008,"&lt;30-10-2023")</f>
        <v>0</v>
      </c>
      <c r="Z355" s="25">
        <f>SUMIFS('Jan-Nov'!D353:D5008, 'Jan-Nov'!E353:E5008, "SIP", 'Jan-Nov'!J353:J5008, 'co. wise details'!O355, 'Jan-Nov'!B353:B5008, "&gt;30-06-2023", 'Jan-Nov'!B353:B5008, "&lt;01-10-2023")</f>
        <v>0</v>
      </c>
      <c r="AA355" s="25">
        <f>SUMIFS('Jan-Nov'!D352:D5007,'Jan-Nov'!E352:E5007,"lumpsum",'Jan-Nov'!J352:J5007,'co. wise details'!O355,'Jan-Nov'!B352:B5007,"&gt;30-09-2023",'Jan-Nov'!B352:B5007,"&lt;31-12-2023")</f>
        <v>0</v>
      </c>
      <c r="AB355" s="25">
        <f>SUMIFS('Jan-Nov'!D353:D5008, 'Jan-Nov'!E353:E5008, "SIP", 'Jan-Nov'!J353:J5008, 'co. wise details'!O355, 'Jan-Nov'!B353:B5008, "&gt;30-09-2023", 'Jan-Nov'!B353:B5008, "&lt;31-12-2023")</f>
        <v>1500</v>
      </c>
    </row>
    <row r="356" spans="2:28" x14ac:dyDescent="0.3">
      <c r="B356" t="s">
        <v>409</v>
      </c>
      <c r="H356" t="str">
        <v>KOTAK PIONEER FUND</v>
      </c>
      <c r="O356" s="25" t="str">
        <v>Kotak pioneer fund</v>
      </c>
      <c r="P356" s="25">
        <f t="shared" si="5"/>
        <v>1</v>
      </c>
      <c r="Q356" s="25">
        <f>COUNTIFS('Jan-Nov'!E:E,"SIP",'Jan-Nov'!J:J,'co. wise details'!O356)</f>
        <v>0</v>
      </c>
      <c r="R356" s="25">
        <f>COUNTIFS('Jan-Nov'!E:E,"lumpsum",'Jan-Nov'!J:J,'co. wise details'!O356)</f>
        <v>1</v>
      </c>
      <c r="S356" s="25">
        <f>SUMIFS('Jan-Nov'!D353:D5008,'Jan-Nov'!E353:E5008,"lumpsum",'Jan-Nov'!J353:J5008,'co. wise details'!O356)</f>
        <v>55000</v>
      </c>
      <c r="T356" s="25">
        <f>SUMIFS('Jan-Nov'!D353:D5008,'Jan-Nov'!E353:E5008,"sip",'Jan-Nov'!J353:J5008,'co. wise details'!O356)</f>
        <v>0</v>
      </c>
      <c r="U356" s="25">
        <f>SUMIFS('Jan-Nov'!D353:D5008,'Jan-Nov'!E353:E5008,"lumpsum",'Jan-Nov'!J353:J5008,'co. wise details'!O356,'Jan-Nov'!B354:B5009,"&gt;01-01-2023",'Jan-Nov'!B354:B5009,"&lt;01-04-2023")</f>
        <v>0</v>
      </c>
      <c r="V356" s="25">
        <f>SUMIFS('Jan-Nov'!D353:D5008,'Jan-Nov'!E353:E5008,"SIP",'Jan-Nov'!J353:J5008,'co. wise details'!O356,'Jan-Nov'!B354:B5009,"&gt;01-01-2023",'Jan-Nov'!B354:B5009,"&lt;01-04-2023")</f>
        <v>0</v>
      </c>
      <c r="W356" s="25">
        <f>SUMIFS('Jan-Nov'!D353:D5008,'Jan-Nov'!E353:E5008,"lumpsum",'Jan-Nov'!J353:J5008,'co. wise details'!O356,'Jan-Nov'!B353:B5008,"&gt;31-03-2023",'Jan-Nov'!B353:B5008,"&lt;01-07-2023")</f>
        <v>0</v>
      </c>
      <c r="X356" s="25">
        <f>SUMIFS('Jan-Nov'!D352:D5008,'Jan-Nov'!E352:E5008,"SIP",'Jan-Nov'!J352:J5008,'co. wise details'!O356,'Jan-Nov'!B352:B5008,"&gt;31-03-2023",'Jan-Nov'!D352:D5008,"&lt;01-07-2023")</f>
        <v>0</v>
      </c>
      <c r="Y356" s="25">
        <f>SUMIFS('Jan-Nov'!D353:D5008,'Jan-Nov'!E353:E5008,"lumpsum",'Jan-Nov'!J353:J5008,'co. wise details'!O356,'Jan-Nov'!B354:B5009,"&gt;30-06-2023",'Jan-Nov'!B354:B5009,"&lt;30-10-2023")</f>
        <v>0</v>
      </c>
      <c r="Z356" s="25">
        <f>SUMIFS('Jan-Nov'!D354:D5009, 'Jan-Nov'!E354:E5009, "SIP", 'Jan-Nov'!J354:J5009, 'co. wise details'!O356, 'Jan-Nov'!B354:B5009, "&gt;30-06-2023", 'Jan-Nov'!B354:B5009, "&lt;01-10-2023")</f>
        <v>0</v>
      </c>
      <c r="AA356" s="25">
        <f>SUMIFS('Jan-Nov'!D353:D5008,'Jan-Nov'!E353:E5008,"lumpsum",'Jan-Nov'!J353:J5008,'co. wise details'!O356,'Jan-Nov'!B353:B5008,"&gt;30-09-2023",'Jan-Nov'!B353:B5008,"&lt;31-12-2023")</f>
        <v>55000</v>
      </c>
      <c r="AB356" s="25">
        <f>SUMIFS('Jan-Nov'!D354:D5009, 'Jan-Nov'!E354:E5009, "SIP", 'Jan-Nov'!J354:J5009, 'co. wise details'!O356, 'Jan-Nov'!B354:B5009, "&gt;30-09-2023", 'Jan-Nov'!B354:B5009, "&lt;31-12-2023")</f>
        <v>0</v>
      </c>
    </row>
    <row r="357" spans="2:28" x14ac:dyDescent="0.3">
      <c r="B357" t="s">
        <v>84</v>
      </c>
      <c r="H357" t="str">
        <v>boi india flexi cap fund</v>
      </c>
      <c r="O357" s="25" t="str">
        <v>Boi india flexi cap fund</v>
      </c>
      <c r="P357" s="25">
        <f t="shared" si="5"/>
        <v>1</v>
      </c>
      <c r="Q357" s="25">
        <f>COUNTIFS('Jan-Nov'!E:E,"SIP",'Jan-Nov'!J:J,'co. wise details'!O357)</f>
        <v>1</v>
      </c>
      <c r="R357" s="25">
        <f>COUNTIFS('Jan-Nov'!E:E,"lumpsum",'Jan-Nov'!J:J,'co. wise details'!O357)</f>
        <v>0</v>
      </c>
      <c r="S357" s="25">
        <f>SUMIFS('Jan-Nov'!D354:D5009,'Jan-Nov'!E354:E5009,"lumpsum",'Jan-Nov'!J354:J5009,'co. wise details'!O357)</f>
        <v>0</v>
      </c>
      <c r="T357" s="25">
        <f>SUMIFS('Jan-Nov'!D354:D5009,'Jan-Nov'!E354:E5009,"sip",'Jan-Nov'!J354:J5009,'co. wise details'!O357)</f>
        <v>4000</v>
      </c>
      <c r="U357" s="25">
        <f>SUMIFS('Jan-Nov'!D354:D5009,'Jan-Nov'!E354:E5009,"lumpsum",'Jan-Nov'!J354:J5009,'co. wise details'!O357,'Jan-Nov'!B355:B5010,"&gt;01-01-2023",'Jan-Nov'!B355:B5010,"&lt;01-04-2023")</f>
        <v>0</v>
      </c>
      <c r="V357" s="25">
        <f>SUMIFS('Jan-Nov'!D354:D5009,'Jan-Nov'!E354:E5009,"SIP",'Jan-Nov'!J354:J5009,'co. wise details'!O357,'Jan-Nov'!B355:B5010,"&gt;01-01-2023",'Jan-Nov'!B355:B5010,"&lt;01-04-2023")</f>
        <v>0</v>
      </c>
      <c r="W357" s="25">
        <f>SUMIFS('Jan-Nov'!D354:D5009,'Jan-Nov'!E354:E5009,"lumpsum",'Jan-Nov'!J354:J5009,'co. wise details'!O357,'Jan-Nov'!B354:B5009,"&gt;31-03-2023",'Jan-Nov'!B354:B5009,"&lt;01-07-2023")</f>
        <v>0</v>
      </c>
      <c r="X357" s="25">
        <f>SUMIFS('Jan-Nov'!D353:D5009,'Jan-Nov'!E353:E5009,"SIP",'Jan-Nov'!J353:J5009,'co. wise details'!O357,'Jan-Nov'!B353:B5009,"&gt;31-03-2023",'Jan-Nov'!D353:D5009,"&lt;01-07-2023")</f>
        <v>4000</v>
      </c>
      <c r="Y357" s="25">
        <f>SUMIFS('Jan-Nov'!D354:D5009,'Jan-Nov'!E354:E5009,"lumpsum",'Jan-Nov'!J354:J5009,'co. wise details'!O357,'Jan-Nov'!B355:B5010,"&gt;30-06-2023",'Jan-Nov'!B355:B5010,"&lt;30-10-2023")</f>
        <v>0</v>
      </c>
      <c r="Z357" s="25">
        <f>SUMIFS('Jan-Nov'!D355:D5010, 'Jan-Nov'!E355:E5010, "SIP", 'Jan-Nov'!J355:J5010, 'co. wise details'!O357, 'Jan-Nov'!B355:B5010, "&gt;30-06-2023", 'Jan-Nov'!B355:B5010, "&lt;01-10-2023")</f>
        <v>0</v>
      </c>
      <c r="AA357" s="25">
        <f>SUMIFS('Jan-Nov'!D354:D5009,'Jan-Nov'!E354:E5009,"lumpsum",'Jan-Nov'!J354:J5009,'co. wise details'!O357,'Jan-Nov'!B354:B5009,"&gt;30-09-2023",'Jan-Nov'!B354:B5009,"&lt;31-12-2023")</f>
        <v>0</v>
      </c>
      <c r="AB357" s="25">
        <f>SUMIFS('Jan-Nov'!D355:D5010, 'Jan-Nov'!E355:E5010, "SIP", 'Jan-Nov'!J355:J5010, 'co. wise details'!O357, 'Jan-Nov'!B355:B5010, "&gt;30-09-2023", 'Jan-Nov'!B355:B5010, "&lt;31-12-2023")</f>
        <v>4000</v>
      </c>
    </row>
    <row r="358" spans="2:28" x14ac:dyDescent="0.3">
      <c r="B358" t="s">
        <v>617</v>
      </c>
      <c r="H358" t="str">
        <v>HDFC Pharma and Healthcare Fund</v>
      </c>
      <c r="O358" s="25" t="str">
        <v>Hdfc pharma and healthcare fund</v>
      </c>
      <c r="P358" s="25">
        <f t="shared" si="5"/>
        <v>1</v>
      </c>
      <c r="Q358" s="25">
        <f>COUNTIFS('Jan-Nov'!E:E,"SIP",'Jan-Nov'!J:J,'co. wise details'!O358)</f>
        <v>1</v>
      </c>
      <c r="R358" s="25">
        <f>COUNTIFS('Jan-Nov'!E:E,"lumpsum",'Jan-Nov'!J:J,'co. wise details'!O358)</f>
        <v>0</v>
      </c>
      <c r="S358" s="25">
        <f>SUMIFS('Jan-Nov'!D355:D5010,'Jan-Nov'!E355:E5010,"lumpsum",'Jan-Nov'!J355:J5010,'co. wise details'!O358)</f>
        <v>0</v>
      </c>
      <c r="T358" s="25">
        <f>SUMIFS('Jan-Nov'!D355:D5010,'Jan-Nov'!E355:E5010,"sip",'Jan-Nov'!J355:J5010,'co. wise details'!O358)</f>
        <v>2000</v>
      </c>
      <c r="U358" s="25">
        <f>SUMIFS('Jan-Nov'!D355:D5010,'Jan-Nov'!E355:E5010,"lumpsum",'Jan-Nov'!J355:J5010,'co. wise details'!O358,'Jan-Nov'!B356:B5011,"&gt;01-01-2023",'Jan-Nov'!B356:B5011,"&lt;01-04-2023")</f>
        <v>0</v>
      </c>
      <c r="V358" s="25">
        <f>SUMIFS('Jan-Nov'!D355:D5010,'Jan-Nov'!E355:E5010,"SIP",'Jan-Nov'!J355:J5010,'co. wise details'!O358,'Jan-Nov'!B356:B5011,"&gt;01-01-2023",'Jan-Nov'!B356:B5011,"&lt;01-04-2023")</f>
        <v>0</v>
      </c>
      <c r="W358" s="25">
        <f>SUMIFS('Jan-Nov'!D355:D5010,'Jan-Nov'!E355:E5010,"lumpsum",'Jan-Nov'!J355:J5010,'co. wise details'!O358,'Jan-Nov'!B355:B5010,"&gt;31-03-2023",'Jan-Nov'!B355:B5010,"&lt;01-07-2023")</f>
        <v>0</v>
      </c>
      <c r="X358" s="25">
        <f>SUMIFS('Jan-Nov'!D354:D5010,'Jan-Nov'!E354:E5010,"SIP",'Jan-Nov'!J354:J5010,'co. wise details'!O358,'Jan-Nov'!B354:B5010,"&gt;31-03-2023",'Jan-Nov'!D354:D5010,"&lt;01-07-2023")</f>
        <v>2000</v>
      </c>
      <c r="Y358" s="25">
        <f>SUMIFS('Jan-Nov'!D355:D5010,'Jan-Nov'!E355:E5010,"lumpsum",'Jan-Nov'!J355:J5010,'co. wise details'!O358,'Jan-Nov'!B356:B5011,"&gt;30-06-2023",'Jan-Nov'!B356:B5011,"&lt;30-10-2023")</f>
        <v>0</v>
      </c>
      <c r="Z358" s="25">
        <f>SUMIFS('Jan-Nov'!D356:D5011, 'Jan-Nov'!E356:E5011, "SIP", 'Jan-Nov'!J356:J5011, 'co. wise details'!O358, 'Jan-Nov'!B356:B5011, "&gt;30-06-2023", 'Jan-Nov'!B356:B5011, "&lt;01-10-2023")</f>
        <v>0</v>
      </c>
      <c r="AA358" s="25">
        <f>SUMIFS('Jan-Nov'!D355:D5010,'Jan-Nov'!E355:E5010,"lumpsum",'Jan-Nov'!J355:J5010,'co. wise details'!O358,'Jan-Nov'!B355:B5010,"&gt;30-09-2023",'Jan-Nov'!B355:B5010,"&lt;31-12-2023")</f>
        <v>0</v>
      </c>
      <c r="AB358" s="25">
        <f>SUMIFS('Jan-Nov'!D356:D5011, 'Jan-Nov'!E356:E5011, "SIP", 'Jan-Nov'!J356:J5011, 'co. wise details'!O358, 'Jan-Nov'!B356:B5011, "&gt;30-09-2023", 'Jan-Nov'!B356:B5011, "&lt;31-12-2023")</f>
        <v>2000</v>
      </c>
    </row>
    <row r="359" spans="2:28" x14ac:dyDescent="0.3">
      <c r="B359" t="s">
        <v>2148</v>
      </c>
      <c r="H359" t="str">
        <v>PGIM INDIA GLOBAL EQUITY OPPORTUNITIES FUND</v>
      </c>
      <c r="O359" s="25" t="str">
        <v>Pgim india global equity opportunities fund</v>
      </c>
      <c r="P359" s="25">
        <f t="shared" si="5"/>
        <v>2</v>
      </c>
      <c r="Q359" s="25">
        <f>COUNTIFS('Jan-Nov'!E:E,"SIP",'Jan-Nov'!J:J,'co. wise details'!O359)</f>
        <v>2</v>
      </c>
      <c r="R359" s="25">
        <f>COUNTIFS('Jan-Nov'!E:E,"lumpsum",'Jan-Nov'!J:J,'co. wise details'!O359)</f>
        <v>0</v>
      </c>
      <c r="S359" s="25">
        <f>SUMIFS('Jan-Nov'!D356:D5011,'Jan-Nov'!E356:E5011,"lumpsum",'Jan-Nov'!J356:J5011,'co. wise details'!O359)</f>
        <v>0</v>
      </c>
      <c r="T359" s="25">
        <f>SUMIFS('Jan-Nov'!D356:D5011,'Jan-Nov'!E356:E5011,"sip",'Jan-Nov'!J356:J5011,'co. wise details'!O359)</f>
        <v>4000</v>
      </c>
      <c r="U359" s="25">
        <f>SUMIFS('Jan-Nov'!D356:D5011,'Jan-Nov'!E356:E5011,"lumpsum",'Jan-Nov'!J356:J5011,'co. wise details'!O359,'Jan-Nov'!B357:B5012,"&gt;01-01-2023",'Jan-Nov'!B357:B5012,"&lt;01-04-2023")</f>
        <v>0</v>
      </c>
      <c r="V359" s="25">
        <f>SUMIFS('Jan-Nov'!D356:D5011,'Jan-Nov'!E356:E5011,"SIP",'Jan-Nov'!J356:J5011,'co. wise details'!O359,'Jan-Nov'!B357:B5012,"&gt;01-01-2023",'Jan-Nov'!B357:B5012,"&lt;01-04-2023")</f>
        <v>0</v>
      </c>
      <c r="W359" s="25">
        <f>SUMIFS('Jan-Nov'!D356:D5011,'Jan-Nov'!E356:E5011,"lumpsum",'Jan-Nov'!J356:J5011,'co. wise details'!O359,'Jan-Nov'!B356:B5011,"&gt;31-03-2023",'Jan-Nov'!B356:B5011,"&lt;01-07-2023")</f>
        <v>0</v>
      </c>
      <c r="X359" s="25">
        <f>SUMIFS('Jan-Nov'!D355:D5011,'Jan-Nov'!E355:E5011,"SIP",'Jan-Nov'!J355:J5011,'co. wise details'!O359,'Jan-Nov'!B355:B5011,"&gt;31-03-2023",'Jan-Nov'!D355:D5011,"&lt;01-07-2023")</f>
        <v>4000</v>
      </c>
      <c r="Y359" s="25">
        <f>SUMIFS('Jan-Nov'!D356:D5011,'Jan-Nov'!E356:E5011,"lumpsum",'Jan-Nov'!J356:J5011,'co. wise details'!O359,'Jan-Nov'!B357:B5012,"&gt;30-06-2023",'Jan-Nov'!B357:B5012,"&lt;30-10-2023")</f>
        <v>0</v>
      </c>
      <c r="Z359" s="25">
        <f>SUMIFS('Jan-Nov'!D357:D5012, 'Jan-Nov'!E357:E5012, "SIP", 'Jan-Nov'!J357:J5012, 'co. wise details'!O359, 'Jan-Nov'!B357:B5012, "&gt;30-06-2023", 'Jan-Nov'!B357:B5012, "&lt;01-10-2023")</f>
        <v>0</v>
      </c>
      <c r="AA359" s="25">
        <f>SUMIFS('Jan-Nov'!D356:D5011,'Jan-Nov'!E356:E5011,"lumpsum",'Jan-Nov'!J356:J5011,'co. wise details'!O359,'Jan-Nov'!B356:B5011,"&gt;30-09-2023",'Jan-Nov'!B356:B5011,"&lt;31-12-2023")</f>
        <v>0</v>
      </c>
      <c r="AB359" s="25">
        <f>SUMIFS('Jan-Nov'!D357:D5012, 'Jan-Nov'!E357:E5012, "SIP", 'Jan-Nov'!J357:J5012, 'co. wise details'!O359, 'Jan-Nov'!B357:B5012, "&gt;30-09-2023", 'Jan-Nov'!B357:B5012, "&lt;31-12-2023")</f>
        <v>4000</v>
      </c>
    </row>
    <row r="360" spans="2:28" x14ac:dyDescent="0.3">
      <c r="B360" t="s">
        <v>621</v>
      </c>
      <c r="H360" t="str">
        <v>quant quantamental</v>
      </c>
      <c r="O360" s="25" t="str">
        <v>Quant quantamental</v>
      </c>
      <c r="P360" s="25">
        <f t="shared" si="5"/>
        <v>1</v>
      </c>
      <c r="Q360" s="25">
        <f>COUNTIFS('Jan-Nov'!E:E,"SIP",'Jan-Nov'!J:J,'co. wise details'!O360)</f>
        <v>1</v>
      </c>
      <c r="R360" s="25">
        <f>COUNTIFS('Jan-Nov'!E:E,"lumpsum",'Jan-Nov'!J:J,'co. wise details'!O360)</f>
        <v>0</v>
      </c>
      <c r="S360" s="25">
        <f>SUMIFS('Jan-Nov'!D357:D5012,'Jan-Nov'!E357:E5012,"lumpsum",'Jan-Nov'!J357:J5012,'co. wise details'!O360)</f>
        <v>0</v>
      </c>
      <c r="T360" s="25">
        <f>SUMIFS('Jan-Nov'!D357:D5012,'Jan-Nov'!E357:E5012,"sip",'Jan-Nov'!J357:J5012,'co. wise details'!O360)</f>
        <v>2000</v>
      </c>
      <c r="U360" s="25">
        <f>SUMIFS('Jan-Nov'!D357:D5012,'Jan-Nov'!E357:E5012,"lumpsum",'Jan-Nov'!J357:J5012,'co. wise details'!O360,'Jan-Nov'!B358:B5013,"&gt;01-01-2023",'Jan-Nov'!B358:B5013,"&lt;01-04-2023")</f>
        <v>0</v>
      </c>
      <c r="V360" s="25">
        <f>SUMIFS('Jan-Nov'!D357:D5012,'Jan-Nov'!E357:E5012,"SIP",'Jan-Nov'!J357:J5012,'co. wise details'!O360,'Jan-Nov'!B358:B5013,"&gt;01-01-2023",'Jan-Nov'!B358:B5013,"&lt;01-04-2023")</f>
        <v>0</v>
      </c>
      <c r="W360" s="25">
        <f>SUMIFS('Jan-Nov'!D357:D5012,'Jan-Nov'!E357:E5012,"lumpsum",'Jan-Nov'!J357:J5012,'co. wise details'!O360,'Jan-Nov'!B357:B5012,"&gt;31-03-2023",'Jan-Nov'!B357:B5012,"&lt;01-07-2023")</f>
        <v>0</v>
      </c>
      <c r="X360" s="25">
        <f>SUMIFS('Jan-Nov'!D356:D5012,'Jan-Nov'!E356:E5012,"SIP",'Jan-Nov'!J356:J5012,'co. wise details'!O360,'Jan-Nov'!B356:B5012,"&gt;31-03-2023",'Jan-Nov'!D356:D5012,"&lt;01-07-2023")</f>
        <v>2000</v>
      </c>
      <c r="Y360" s="25">
        <f>SUMIFS('Jan-Nov'!D357:D5012,'Jan-Nov'!E357:E5012,"lumpsum",'Jan-Nov'!J357:J5012,'co. wise details'!O360,'Jan-Nov'!B358:B5013,"&gt;30-06-2023",'Jan-Nov'!B358:B5013,"&lt;30-10-2023")</f>
        <v>0</v>
      </c>
      <c r="Z360" s="25">
        <f>SUMIFS('Jan-Nov'!D358:D5013, 'Jan-Nov'!E358:E5013, "SIP", 'Jan-Nov'!J358:J5013, 'co. wise details'!O360, 'Jan-Nov'!B358:B5013, "&gt;30-06-2023", 'Jan-Nov'!B358:B5013, "&lt;01-10-2023")</f>
        <v>0</v>
      </c>
      <c r="AA360" s="25">
        <f>SUMIFS('Jan-Nov'!D357:D5012,'Jan-Nov'!E357:E5012,"lumpsum",'Jan-Nov'!J357:J5012,'co. wise details'!O360,'Jan-Nov'!B357:B5012,"&gt;30-09-2023",'Jan-Nov'!B357:B5012,"&lt;31-12-2023")</f>
        <v>0</v>
      </c>
      <c r="AB360" s="25">
        <f>SUMIFS('Jan-Nov'!D358:D5013, 'Jan-Nov'!E358:E5013, "SIP", 'Jan-Nov'!J358:J5013, 'co. wise details'!O360, 'Jan-Nov'!B358:B5013, "&gt;30-09-2023", 'Jan-Nov'!B358:B5013, "&lt;31-12-2023")</f>
        <v>2000</v>
      </c>
    </row>
    <row r="361" spans="2:28" x14ac:dyDescent="0.3">
      <c r="B361" t="s">
        <v>63</v>
      </c>
      <c r="H361" t="str">
        <v>UTI MULTI ASSET ALLOCATION FUND</v>
      </c>
      <c r="O361" s="25" t="str">
        <v>Uti multi asset allocation fund</v>
      </c>
      <c r="P361" s="25">
        <f t="shared" si="5"/>
        <v>1</v>
      </c>
      <c r="Q361" s="25">
        <f>COUNTIFS('Jan-Nov'!E:E,"SIP",'Jan-Nov'!J:J,'co. wise details'!O361)</f>
        <v>1</v>
      </c>
      <c r="R361" s="25">
        <f>COUNTIFS('Jan-Nov'!E:E,"lumpsum",'Jan-Nov'!J:J,'co. wise details'!O361)</f>
        <v>0</v>
      </c>
      <c r="S361" s="25">
        <f>SUMIFS('Jan-Nov'!D358:D5013,'Jan-Nov'!E358:E5013,"lumpsum",'Jan-Nov'!J358:J5013,'co. wise details'!O361)</f>
        <v>0</v>
      </c>
      <c r="T361" s="25">
        <f>SUMIFS('Jan-Nov'!D358:D5013,'Jan-Nov'!E358:E5013,"sip",'Jan-Nov'!J358:J5013,'co. wise details'!O361)</f>
        <v>5000</v>
      </c>
      <c r="U361" s="25">
        <f>SUMIFS('Jan-Nov'!D358:D5013,'Jan-Nov'!E358:E5013,"lumpsum",'Jan-Nov'!J358:J5013,'co. wise details'!O361,'Jan-Nov'!B359:B5014,"&gt;01-01-2023",'Jan-Nov'!B359:B5014,"&lt;01-04-2023")</f>
        <v>0</v>
      </c>
      <c r="V361" s="25">
        <f>SUMIFS('Jan-Nov'!D358:D5013,'Jan-Nov'!E358:E5013,"SIP",'Jan-Nov'!J358:J5013,'co. wise details'!O361,'Jan-Nov'!B359:B5014,"&gt;01-01-2023",'Jan-Nov'!B359:B5014,"&lt;01-04-2023")</f>
        <v>0</v>
      </c>
      <c r="W361" s="25">
        <f>SUMIFS('Jan-Nov'!D358:D5013,'Jan-Nov'!E358:E5013,"lumpsum",'Jan-Nov'!J358:J5013,'co. wise details'!O361,'Jan-Nov'!B358:B5013,"&gt;31-03-2023",'Jan-Nov'!B358:B5013,"&lt;01-07-2023")</f>
        <v>0</v>
      </c>
      <c r="X361" s="25">
        <f>SUMIFS('Jan-Nov'!D357:D5013,'Jan-Nov'!E357:E5013,"SIP",'Jan-Nov'!J357:J5013,'co. wise details'!O361,'Jan-Nov'!B357:B5013,"&gt;31-03-2023",'Jan-Nov'!D357:D5013,"&lt;01-07-2023")</f>
        <v>5000</v>
      </c>
      <c r="Y361" s="25">
        <f>SUMIFS('Jan-Nov'!D358:D5013,'Jan-Nov'!E358:E5013,"lumpsum",'Jan-Nov'!J358:J5013,'co. wise details'!O361,'Jan-Nov'!B359:B5014,"&gt;30-06-2023",'Jan-Nov'!B359:B5014,"&lt;30-10-2023")</f>
        <v>0</v>
      </c>
      <c r="Z361" s="25">
        <f>SUMIFS('Jan-Nov'!D359:D5014, 'Jan-Nov'!E359:E5014, "SIP", 'Jan-Nov'!J359:J5014, 'co. wise details'!O361, 'Jan-Nov'!B359:B5014, "&gt;30-06-2023", 'Jan-Nov'!B359:B5014, "&lt;01-10-2023")</f>
        <v>0</v>
      </c>
      <c r="AA361" s="25">
        <f>SUMIFS('Jan-Nov'!D358:D5013,'Jan-Nov'!E358:E5013,"lumpsum",'Jan-Nov'!J358:J5013,'co. wise details'!O361,'Jan-Nov'!B358:B5013,"&gt;30-09-2023",'Jan-Nov'!B358:B5013,"&lt;31-12-2023")</f>
        <v>0</v>
      </c>
      <c r="AB361" s="25">
        <f>SUMIFS('Jan-Nov'!D359:D5014, 'Jan-Nov'!E359:E5014, "SIP", 'Jan-Nov'!J359:J5014, 'co. wise details'!O361, 'Jan-Nov'!B359:B5014, "&gt;30-09-2023", 'Jan-Nov'!B359:B5014, "&lt;31-12-2023")</f>
        <v>5000</v>
      </c>
    </row>
    <row r="362" spans="2:28" x14ac:dyDescent="0.3">
      <c r="B362" t="s">
        <v>833</v>
      </c>
      <c r="H362" t="str">
        <v>QUNAT BUSINESS CYCLE FUND</v>
      </c>
      <c r="O362" s="25" t="str">
        <v>Qunat business cycle fund</v>
      </c>
      <c r="P362" s="25">
        <f t="shared" si="5"/>
        <v>1</v>
      </c>
      <c r="Q362" s="25">
        <f>COUNTIFS('Jan-Nov'!E:E,"SIP",'Jan-Nov'!J:J,'co. wise details'!O362)</f>
        <v>0</v>
      </c>
      <c r="R362" s="25">
        <f>COUNTIFS('Jan-Nov'!E:E,"lumpsum",'Jan-Nov'!J:J,'co. wise details'!O362)</f>
        <v>1</v>
      </c>
      <c r="S362" s="25">
        <f>SUMIFS('Jan-Nov'!D359:D5014,'Jan-Nov'!E359:E5014,"lumpsum",'Jan-Nov'!J359:J5014,'co. wise details'!O362)</f>
        <v>50000</v>
      </c>
      <c r="T362" s="25">
        <f>SUMIFS('Jan-Nov'!D359:D5014,'Jan-Nov'!E359:E5014,"sip",'Jan-Nov'!J359:J5014,'co. wise details'!O362)</f>
        <v>0</v>
      </c>
      <c r="U362" s="25">
        <f>SUMIFS('Jan-Nov'!D359:D5014,'Jan-Nov'!E359:E5014,"lumpsum",'Jan-Nov'!J359:J5014,'co. wise details'!O362,'Jan-Nov'!B360:B5015,"&gt;01-01-2023",'Jan-Nov'!B360:B5015,"&lt;01-04-2023")</f>
        <v>0</v>
      </c>
      <c r="V362" s="25">
        <f>SUMIFS('Jan-Nov'!D359:D5014,'Jan-Nov'!E359:E5014,"SIP",'Jan-Nov'!J359:J5014,'co. wise details'!O362,'Jan-Nov'!B360:B5015,"&gt;01-01-2023",'Jan-Nov'!B360:B5015,"&lt;01-04-2023")</f>
        <v>0</v>
      </c>
      <c r="W362" s="25">
        <f>SUMIFS('Jan-Nov'!D359:D5014,'Jan-Nov'!E359:E5014,"lumpsum",'Jan-Nov'!J359:J5014,'co. wise details'!O362,'Jan-Nov'!B359:B5014,"&gt;31-03-2023",'Jan-Nov'!B359:B5014,"&lt;01-07-2023")</f>
        <v>0</v>
      </c>
      <c r="X362" s="25">
        <f>SUMIFS('Jan-Nov'!D358:D5014,'Jan-Nov'!E358:E5014,"SIP",'Jan-Nov'!J358:J5014,'co. wise details'!O362,'Jan-Nov'!B358:B5014,"&gt;31-03-2023",'Jan-Nov'!D358:D5014,"&lt;01-07-2023")</f>
        <v>0</v>
      </c>
      <c r="Y362" s="25">
        <f>SUMIFS('Jan-Nov'!D359:D5014,'Jan-Nov'!E359:E5014,"lumpsum",'Jan-Nov'!J359:J5014,'co. wise details'!O362,'Jan-Nov'!B360:B5015,"&gt;30-06-2023",'Jan-Nov'!B360:B5015,"&lt;30-10-2023")</f>
        <v>0</v>
      </c>
      <c r="Z362" s="25">
        <f>SUMIFS('Jan-Nov'!D360:D5015, 'Jan-Nov'!E360:E5015, "SIP", 'Jan-Nov'!J360:J5015, 'co. wise details'!O362, 'Jan-Nov'!B360:B5015, "&gt;30-06-2023", 'Jan-Nov'!B360:B5015, "&lt;01-10-2023")</f>
        <v>0</v>
      </c>
      <c r="AA362" s="25">
        <f>SUMIFS('Jan-Nov'!D359:D5014,'Jan-Nov'!E359:E5014,"lumpsum",'Jan-Nov'!J359:J5014,'co. wise details'!O362,'Jan-Nov'!B359:B5014,"&gt;30-09-2023",'Jan-Nov'!B359:B5014,"&lt;31-12-2023")</f>
        <v>50000</v>
      </c>
      <c r="AB362" s="25">
        <f>SUMIFS('Jan-Nov'!D360:D5015, 'Jan-Nov'!E360:E5015, "SIP", 'Jan-Nov'!J360:J5015, 'co. wise details'!O362, 'Jan-Nov'!B360:B5015, "&gt;30-09-2023", 'Jan-Nov'!B360:B5015, "&lt;31-12-2023")</f>
        <v>0</v>
      </c>
    </row>
    <row r="363" spans="2:28" x14ac:dyDescent="0.3">
      <c r="B363" t="s">
        <v>814</v>
      </c>
      <c r="H363" t="str">
        <v>Mahindra Manulife Multicap fund</v>
      </c>
      <c r="O363" s="25" t="str">
        <v>Mahindra manulife multicap fund</v>
      </c>
      <c r="P363" s="25">
        <f t="shared" si="5"/>
        <v>1</v>
      </c>
      <c r="Q363" s="25">
        <f>COUNTIFS('Jan-Nov'!E:E,"SIP",'Jan-Nov'!J:J,'co. wise details'!O363)</f>
        <v>0</v>
      </c>
      <c r="R363" s="25">
        <f>COUNTIFS('Jan-Nov'!E:E,"lumpsum",'Jan-Nov'!J:J,'co. wise details'!O363)</f>
        <v>1</v>
      </c>
      <c r="S363" s="25">
        <f>SUMIFS('Jan-Nov'!D360:D5015,'Jan-Nov'!E360:E5015,"lumpsum",'Jan-Nov'!J360:J5015,'co. wise details'!O363)</f>
        <v>30000</v>
      </c>
      <c r="T363" s="25">
        <f>SUMIFS('Jan-Nov'!D360:D5015,'Jan-Nov'!E360:E5015,"sip",'Jan-Nov'!J360:J5015,'co. wise details'!O363)</f>
        <v>0</v>
      </c>
      <c r="U363" s="25">
        <f>SUMIFS('Jan-Nov'!D360:D5015,'Jan-Nov'!E360:E5015,"lumpsum",'Jan-Nov'!J360:J5015,'co. wise details'!O363,'Jan-Nov'!B361:B5016,"&gt;01-01-2023",'Jan-Nov'!B361:B5016,"&lt;01-04-2023")</f>
        <v>0</v>
      </c>
      <c r="V363" s="25">
        <f>SUMIFS('Jan-Nov'!D360:D5015,'Jan-Nov'!E360:E5015,"SIP",'Jan-Nov'!J360:J5015,'co. wise details'!O363,'Jan-Nov'!B361:B5016,"&gt;01-01-2023",'Jan-Nov'!B361:B5016,"&lt;01-04-2023")</f>
        <v>0</v>
      </c>
      <c r="W363" s="25">
        <f>SUMIFS('Jan-Nov'!D360:D5015,'Jan-Nov'!E360:E5015,"lumpsum",'Jan-Nov'!J360:J5015,'co. wise details'!O363,'Jan-Nov'!B360:B5015,"&gt;31-03-2023",'Jan-Nov'!B360:B5015,"&lt;01-07-2023")</f>
        <v>0</v>
      </c>
      <c r="X363" s="25">
        <f>SUMIFS('Jan-Nov'!D359:D5015,'Jan-Nov'!E359:E5015,"SIP",'Jan-Nov'!J359:J5015,'co. wise details'!O363,'Jan-Nov'!B359:B5015,"&gt;31-03-2023",'Jan-Nov'!D359:D5015,"&lt;01-07-2023")</f>
        <v>0</v>
      </c>
      <c r="Y363" s="25">
        <f>SUMIFS('Jan-Nov'!D360:D5015,'Jan-Nov'!E360:E5015,"lumpsum",'Jan-Nov'!J360:J5015,'co. wise details'!O363,'Jan-Nov'!B361:B5016,"&gt;30-06-2023",'Jan-Nov'!B361:B5016,"&lt;30-10-2023")</f>
        <v>0</v>
      </c>
      <c r="Z363" s="25">
        <f>SUMIFS('Jan-Nov'!D361:D5016, 'Jan-Nov'!E361:E5016, "SIP", 'Jan-Nov'!J361:J5016, 'co. wise details'!O363, 'Jan-Nov'!B361:B5016, "&gt;30-06-2023", 'Jan-Nov'!B361:B5016, "&lt;01-10-2023")</f>
        <v>0</v>
      </c>
      <c r="AA363" s="25">
        <f>SUMIFS('Jan-Nov'!D360:D5015,'Jan-Nov'!E360:E5015,"lumpsum",'Jan-Nov'!J360:J5015,'co. wise details'!O363,'Jan-Nov'!B360:B5015,"&gt;30-09-2023",'Jan-Nov'!B360:B5015,"&lt;31-12-2023")</f>
        <v>30000</v>
      </c>
      <c r="AB363" s="25">
        <f>SUMIFS('Jan-Nov'!D361:D5016, 'Jan-Nov'!E361:E5016, "SIP", 'Jan-Nov'!J361:J5016, 'co. wise details'!O363, 'Jan-Nov'!B361:B5016, "&gt;30-09-2023", 'Jan-Nov'!B361:B5016, "&lt;31-12-2023")</f>
        <v>0</v>
      </c>
    </row>
    <row r="364" spans="2:28" x14ac:dyDescent="0.3">
      <c r="B364" t="s">
        <v>617</v>
      </c>
      <c r="H364" t="str">
        <v>Kotak ELSS Tax saver fund</v>
      </c>
      <c r="O364" s="25" t="str">
        <v>Kotak elss tax saver fund</v>
      </c>
      <c r="P364" s="25">
        <f t="shared" si="5"/>
        <v>1</v>
      </c>
      <c r="Q364" s="25">
        <f>COUNTIFS('Jan-Nov'!E:E,"SIP",'Jan-Nov'!J:J,'co. wise details'!O364)</f>
        <v>1</v>
      </c>
      <c r="R364" s="25">
        <f>COUNTIFS('Jan-Nov'!E:E,"lumpsum",'Jan-Nov'!J:J,'co. wise details'!O364)</f>
        <v>0</v>
      </c>
      <c r="S364" s="25">
        <f>SUMIFS('Jan-Nov'!D361:D5016,'Jan-Nov'!E361:E5016,"lumpsum",'Jan-Nov'!J361:J5016,'co. wise details'!O364)</f>
        <v>0</v>
      </c>
      <c r="T364" s="25">
        <f>SUMIFS('Jan-Nov'!D361:D5016,'Jan-Nov'!E361:E5016,"sip",'Jan-Nov'!J361:J5016,'co. wise details'!O364)</f>
        <v>2500</v>
      </c>
      <c r="U364" s="25">
        <f>SUMIFS('Jan-Nov'!D361:D5016,'Jan-Nov'!E361:E5016,"lumpsum",'Jan-Nov'!J361:J5016,'co. wise details'!O364,'Jan-Nov'!B362:B5017,"&gt;01-01-2023",'Jan-Nov'!B362:B5017,"&lt;01-04-2023")</f>
        <v>0</v>
      </c>
      <c r="V364" s="25">
        <f>SUMIFS('Jan-Nov'!D361:D5016,'Jan-Nov'!E361:E5016,"SIP",'Jan-Nov'!J361:J5016,'co. wise details'!O364,'Jan-Nov'!B362:B5017,"&gt;01-01-2023",'Jan-Nov'!B362:B5017,"&lt;01-04-2023")</f>
        <v>0</v>
      </c>
      <c r="W364" s="25">
        <f>SUMIFS('Jan-Nov'!D361:D5016,'Jan-Nov'!E361:E5016,"lumpsum",'Jan-Nov'!J361:J5016,'co. wise details'!O364,'Jan-Nov'!B361:B5016,"&gt;31-03-2023",'Jan-Nov'!B361:B5016,"&lt;01-07-2023")</f>
        <v>0</v>
      </c>
      <c r="X364" s="25">
        <f>SUMIFS('Jan-Nov'!D360:D5016,'Jan-Nov'!E360:E5016,"SIP",'Jan-Nov'!J360:J5016,'co. wise details'!O364,'Jan-Nov'!B360:B5016,"&gt;31-03-2023",'Jan-Nov'!D360:D5016,"&lt;01-07-2023")</f>
        <v>2500</v>
      </c>
      <c r="Y364" s="25">
        <f>SUMIFS('Jan-Nov'!D361:D5016,'Jan-Nov'!E361:E5016,"lumpsum",'Jan-Nov'!J361:J5016,'co. wise details'!O364,'Jan-Nov'!B362:B5017,"&gt;30-06-2023",'Jan-Nov'!B362:B5017,"&lt;30-10-2023")</f>
        <v>0</v>
      </c>
      <c r="Z364" s="25">
        <f>SUMIFS('Jan-Nov'!D362:D5017, 'Jan-Nov'!E362:E5017, "SIP", 'Jan-Nov'!J362:J5017, 'co. wise details'!O364, 'Jan-Nov'!B362:B5017, "&gt;30-06-2023", 'Jan-Nov'!B362:B5017, "&lt;01-10-2023")</f>
        <v>0</v>
      </c>
      <c r="AA364" s="25">
        <f>SUMIFS('Jan-Nov'!D361:D5016,'Jan-Nov'!E361:E5016,"lumpsum",'Jan-Nov'!J361:J5016,'co. wise details'!O364,'Jan-Nov'!B361:B5016,"&gt;30-09-2023",'Jan-Nov'!B361:B5016,"&lt;31-12-2023")</f>
        <v>0</v>
      </c>
      <c r="AB364" s="25">
        <f>SUMIFS('Jan-Nov'!D362:D5017, 'Jan-Nov'!E362:E5017, "SIP", 'Jan-Nov'!J362:J5017, 'co. wise details'!O364, 'Jan-Nov'!B362:B5017, "&gt;30-09-2023", 'Jan-Nov'!B362:B5017, "&lt;31-12-2023")</f>
        <v>2500</v>
      </c>
    </row>
    <row r="365" spans="2:28" x14ac:dyDescent="0.3">
      <c r="B365" t="s">
        <v>614</v>
      </c>
      <c r="H365" t="str">
        <v>quant Quantamental Fun</v>
      </c>
      <c r="O365" s="25" t="str">
        <v>Quant quantamental fun</v>
      </c>
      <c r="P365" s="25"/>
      <c r="Q365" s="25">
        <f>COUNTIFS('Jan-Nov'!E:E,"SIP",'Jan-Nov'!J:J,'co. wise details'!O365)</f>
        <v>1</v>
      </c>
      <c r="R365" s="25">
        <f>COUNTIFS('Jan-Nov'!E:E,"lumpsum",'Jan-Nov'!J:J,'co. wise details'!O365)</f>
        <v>0</v>
      </c>
      <c r="S365" s="25">
        <f>SUMIFS('Jan-Nov'!D362:D5017,'Jan-Nov'!E362:E5017,"lumpsum",'Jan-Nov'!J362:J5017,'co. wise details'!O365)</f>
        <v>0</v>
      </c>
      <c r="T365" s="25">
        <f>SUMIFS('Jan-Nov'!D362:D5017,'Jan-Nov'!E362:E5017,"sip",'Jan-Nov'!J362:J5017,'co. wise details'!O365)</f>
        <v>5000</v>
      </c>
      <c r="U365" s="25">
        <f>SUMIFS('Jan-Nov'!D362:D5017,'Jan-Nov'!E362:E5017,"lumpsum",'Jan-Nov'!J362:J5017,'co. wise details'!O365,'Jan-Nov'!B363:B5018,"&gt;01-01-2023",'Jan-Nov'!B363:B5018,"&lt;01-04-2023")</f>
        <v>0</v>
      </c>
      <c r="V365" s="25">
        <f>SUMIFS('Jan-Nov'!D362:D5017,'Jan-Nov'!E362:E5017,"SIP",'Jan-Nov'!J362:J5017,'co. wise details'!O365,'Jan-Nov'!B363:B5018,"&gt;01-01-2023",'Jan-Nov'!B363:B5018,"&lt;01-04-2023")</f>
        <v>0</v>
      </c>
      <c r="W365" s="25">
        <f>SUMIFS('Jan-Nov'!D362:D5017,'Jan-Nov'!E362:E5017,"lumpsum",'Jan-Nov'!J362:J5017,'co. wise details'!O365,'Jan-Nov'!B362:B5017,"&gt;31-03-2023",'Jan-Nov'!B362:B5017,"&lt;01-07-2023")</f>
        <v>0</v>
      </c>
      <c r="X365" s="25">
        <f>SUMIFS('Jan-Nov'!D361:D5017,'Jan-Nov'!E361:E5017,"SIP",'Jan-Nov'!J361:J5017,'co. wise details'!O365,'Jan-Nov'!B361:B5017,"&gt;31-03-2023",'Jan-Nov'!D361:D5017,"&lt;01-07-2023")</f>
        <v>5000</v>
      </c>
      <c r="Y365" s="25">
        <f>SUMIFS('Jan-Nov'!D362:D5017,'Jan-Nov'!E362:E5017,"lumpsum",'Jan-Nov'!J362:J5017,'co. wise details'!O365,'Jan-Nov'!B363:B5018,"&gt;30-06-2023",'Jan-Nov'!B363:B5018,"&lt;30-10-2023")</f>
        <v>0</v>
      </c>
      <c r="Z365" s="25">
        <f>SUMIFS('Jan-Nov'!D363:D5018, 'Jan-Nov'!E363:E5018, "SIP", 'Jan-Nov'!J363:J5018, 'co. wise details'!O365, 'Jan-Nov'!B363:B5018, "&gt;30-06-2023", 'Jan-Nov'!B363:B5018, "&lt;01-10-2023")</f>
        <v>0</v>
      </c>
      <c r="AA365" s="25">
        <f>SUMIFS('Jan-Nov'!D362:D5017,'Jan-Nov'!E362:E5017,"lumpsum",'Jan-Nov'!J362:J5017,'co. wise details'!O365,'Jan-Nov'!B362:B5017,"&gt;30-09-2023",'Jan-Nov'!B362:B5017,"&lt;31-12-2023")</f>
        <v>0</v>
      </c>
      <c r="AB365" s="25">
        <f>SUMIFS('Jan-Nov'!D363:D5018, 'Jan-Nov'!E363:E5018, "SIP", 'Jan-Nov'!J363:J5018, 'co. wise details'!O365, 'Jan-Nov'!B363:B5018, "&gt;30-09-2023", 'Jan-Nov'!B363:B5018, "&lt;31-12-2023")</f>
        <v>5000</v>
      </c>
    </row>
    <row r="366" spans="2:28" x14ac:dyDescent="0.3">
      <c r="B366" t="s">
        <v>353</v>
      </c>
      <c r="O366" s="3" t="e">
        <v>#VALUE!</v>
      </c>
      <c r="P366" s="3"/>
      <c r="Q366" s="3"/>
      <c r="R366" s="3"/>
      <c r="S366" s="3"/>
      <c r="T366" s="3"/>
      <c r="U366" s="3"/>
      <c r="V366" s="3"/>
      <c r="W366" s="27"/>
      <c r="X366" s="27"/>
      <c r="Y366" s="27"/>
      <c r="Z366" s="27"/>
      <c r="AA366" s="27"/>
      <c r="AB366" s="27"/>
    </row>
    <row r="367" spans="2:28" x14ac:dyDescent="0.3">
      <c r="B367" t="s">
        <v>409</v>
      </c>
    </row>
    <row r="368" spans="2:28" x14ac:dyDescent="0.3">
      <c r="B368" t="s">
        <v>22</v>
      </c>
    </row>
    <row r="369" spans="2:2" x14ac:dyDescent="0.3">
      <c r="B369" t="s">
        <v>1986</v>
      </c>
    </row>
    <row r="370" spans="2:2" x14ac:dyDescent="0.3">
      <c r="B370" t="s">
        <v>1843</v>
      </c>
    </row>
    <row r="371" spans="2:2" x14ac:dyDescent="0.3">
      <c r="B371" t="s">
        <v>84</v>
      </c>
    </row>
    <row r="372" spans="2:2" x14ac:dyDescent="0.3">
      <c r="B372" t="s">
        <v>1843</v>
      </c>
    </row>
    <row r="373" spans="2:2" x14ac:dyDescent="0.3">
      <c r="B373" t="s">
        <v>1554</v>
      </c>
    </row>
    <row r="374" spans="2:2" x14ac:dyDescent="0.3">
      <c r="B374" t="s">
        <v>28</v>
      </c>
    </row>
    <row r="375" spans="2:2" x14ac:dyDescent="0.3">
      <c r="B375" t="s">
        <v>614</v>
      </c>
    </row>
    <row r="376" spans="2:2" x14ac:dyDescent="0.3">
      <c r="B376" t="s">
        <v>1382</v>
      </c>
    </row>
    <row r="377" spans="2:2" x14ac:dyDescent="0.3">
      <c r="B377" t="s">
        <v>35</v>
      </c>
    </row>
    <row r="378" spans="2:2" x14ac:dyDescent="0.3">
      <c r="B378" t="s">
        <v>403</v>
      </c>
    </row>
    <row r="379" spans="2:2" x14ac:dyDescent="0.3">
      <c r="B379" t="s">
        <v>522</v>
      </c>
    </row>
    <row r="380" spans="2:2" x14ac:dyDescent="0.3">
      <c r="B380" t="s">
        <v>84</v>
      </c>
    </row>
    <row r="381" spans="2:2" x14ac:dyDescent="0.3">
      <c r="B381" t="s">
        <v>28</v>
      </c>
    </row>
    <row r="382" spans="2:2" x14ac:dyDescent="0.3">
      <c r="B382" t="s">
        <v>726</v>
      </c>
    </row>
    <row r="383" spans="2:2" x14ac:dyDescent="0.3">
      <c r="B383" t="s">
        <v>1382</v>
      </c>
    </row>
    <row r="384" spans="2:2" x14ac:dyDescent="0.3">
      <c r="B384" t="s">
        <v>401</v>
      </c>
    </row>
    <row r="385" spans="2:2" x14ac:dyDescent="0.3">
      <c r="B385" t="s">
        <v>84</v>
      </c>
    </row>
    <row r="386" spans="2:2" x14ac:dyDescent="0.3">
      <c r="B386" t="s">
        <v>187</v>
      </c>
    </row>
    <row r="387" spans="2:2" x14ac:dyDescent="0.3">
      <c r="B387" t="s">
        <v>85</v>
      </c>
    </row>
    <row r="388" spans="2:2" x14ac:dyDescent="0.3">
      <c r="B388" t="s">
        <v>409</v>
      </c>
    </row>
    <row r="389" spans="2:2" x14ac:dyDescent="0.3">
      <c r="B389" t="s">
        <v>1382</v>
      </c>
    </row>
    <row r="390" spans="2:2" x14ac:dyDescent="0.3">
      <c r="B390" t="s">
        <v>614</v>
      </c>
    </row>
    <row r="391" spans="2:2" x14ac:dyDescent="0.3">
      <c r="B391" t="s">
        <v>617</v>
      </c>
    </row>
    <row r="392" spans="2:2" x14ac:dyDescent="0.3">
      <c r="B392" t="s">
        <v>49</v>
      </c>
    </row>
    <row r="393" spans="2:2" x14ac:dyDescent="0.3">
      <c r="B393" t="s">
        <v>1847</v>
      </c>
    </row>
    <row r="394" spans="2:2" x14ac:dyDescent="0.3">
      <c r="B394" t="s">
        <v>1554</v>
      </c>
    </row>
    <row r="395" spans="2:2" x14ac:dyDescent="0.3">
      <c r="B395" t="s">
        <v>1847</v>
      </c>
    </row>
    <row r="396" spans="2:2" x14ac:dyDescent="0.3">
      <c r="B396" t="s">
        <v>1815</v>
      </c>
    </row>
    <row r="397" spans="2:2" x14ac:dyDescent="0.3">
      <c r="B397" t="s">
        <v>1554</v>
      </c>
    </row>
    <row r="398" spans="2:2" x14ac:dyDescent="0.3">
      <c r="B398" t="s">
        <v>1847</v>
      </c>
    </row>
    <row r="399" spans="2:2" x14ac:dyDescent="0.3">
      <c r="B399" t="s">
        <v>270</v>
      </c>
    </row>
    <row r="400" spans="2:2" x14ac:dyDescent="0.3">
      <c r="B400" t="s">
        <v>1838</v>
      </c>
    </row>
    <row r="401" spans="2:2" x14ac:dyDescent="0.3">
      <c r="B401" t="s">
        <v>60</v>
      </c>
    </row>
    <row r="402" spans="2:2" x14ac:dyDescent="0.3">
      <c r="B402" t="s">
        <v>503</v>
      </c>
    </row>
    <row r="403" spans="2:2" x14ac:dyDescent="0.3">
      <c r="B403" t="s">
        <v>2042</v>
      </c>
    </row>
    <row r="404" spans="2:2" x14ac:dyDescent="0.3">
      <c r="B404" t="s">
        <v>1194</v>
      </c>
    </row>
    <row r="405" spans="2:2" x14ac:dyDescent="0.3">
      <c r="B405" t="s">
        <v>399</v>
      </c>
    </row>
    <row r="406" spans="2:2" x14ac:dyDescent="0.3">
      <c r="B406" t="s">
        <v>624</v>
      </c>
    </row>
    <row r="407" spans="2:2" x14ac:dyDescent="0.3">
      <c r="B407" t="s">
        <v>614</v>
      </c>
    </row>
    <row r="408" spans="2:2" x14ac:dyDescent="0.3">
      <c r="B408" t="s">
        <v>409</v>
      </c>
    </row>
    <row r="409" spans="2:2" x14ac:dyDescent="0.3">
      <c r="B409" t="s">
        <v>149</v>
      </c>
    </row>
    <row r="410" spans="2:2" x14ac:dyDescent="0.3">
      <c r="B410" t="s">
        <v>1382</v>
      </c>
    </row>
    <row r="411" spans="2:2" x14ac:dyDescent="0.3">
      <c r="B411" t="s">
        <v>2153</v>
      </c>
    </row>
    <row r="412" spans="2:2" x14ac:dyDescent="0.3">
      <c r="B412" t="s">
        <v>249</v>
      </c>
    </row>
    <row r="413" spans="2:2" x14ac:dyDescent="0.3">
      <c r="B413" t="s">
        <v>694</v>
      </c>
    </row>
    <row r="414" spans="2:2" x14ac:dyDescent="0.3">
      <c r="B414" t="s">
        <v>84</v>
      </c>
    </row>
    <row r="415" spans="2:2" x14ac:dyDescent="0.3">
      <c r="B415" t="s">
        <v>84</v>
      </c>
    </row>
    <row r="416" spans="2:2" x14ac:dyDescent="0.3">
      <c r="B416" t="s">
        <v>84</v>
      </c>
    </row>
    <row r="417" spans="2:2" x14ac:dyDescent="0.3">
      <c r="B417" t="s">
        <v>621</v>
      </c>
    </row>
    <row r="418" spans="2:2" x14ac:dyDescent="0.3">
      <c r="B418" t="s">
        <v>28</v>
      </c>
    </row>
    <row r="419" spans="2:2" x14ac:dyDescent="0.3">
      <c r="B419" t="s">
        <v>694</v>
      </c>
    </row>
    <row r="420" spans="2:2" x14ac:dyDescent="0.3">
      <c r="B420" t="s">
        <v>22</v>
      </c>
    </row>
    <row r="421" spans="2:2" x14ac:dyDescent="0.3">
      <c r="B421" t="s">
        <v>177</v>
      </c>
    </row>
    <row r="422" spans="2:2" x14ac:dyDescent="0.3">
      <c r="B422" t="s">
        <v>270</v>
      </c>
    </row>
    <row r="423" spans="2:2" x14ac:dyDescent="0.3">
      <c r="B423" t="s">
        <v>270</v>
      </c>
    </row>
    <row r="424" spans="2:2" x14ac:dyDescent="0.3">
      <c r="B424" t="s">
        <v>1849</v>
      </c>
    </row>
    <row r="425" spans="2:2" x14ac:dyDescent="0.3">
      <c r="B425" t="s">
        <v>1815</v>
      </c>
    </row>
    <row r="426" spans="2:2" x14ac:dyDescent="0.3">
      <c r="B426" t="s">
        <v>1006</v>
      </c>
    </row>
    <row r="427" spans="2:2" x14ac:dyDescent="0.3">
      <c r="B427" t="s">
        <v>1850</v>
      </c>
    </row>
    <row r="428" spans="2:2" x14ac:dyDescent="0.3">
      <c r="B428" t="s">
        <v>28</v>
      </c>
    </row>
    <row r="429" spans="2:2" x14ac:dyDescent="0.3">
      <c r="B429" t="s">
        <v>84</v>
      </c>
    </row>
    <row r="430" spans="2:2" x14ac:dyDescent="0.3">
      <c r="B430" t="s">
        <v>409</v>
      </c>
    </row>
    <row r="431" spans="2:2" x14ac:dyDescent="0.3">
      <c r="B431" t="s">
        <v>84</v>
      </c>
    </row>
    <row r="432" spans="2:2" x14ac:dyDescent="0.3">
      <c r="B432" t="s">
        <v>49</v>
      </c>
    </row>
    <row r="433" spans="2:2" x14ac:dyDescent="0.3">
      <c r="B433" t="s">
        <v>270</v>
      </c>
    </row>
    <row r="434" spans="2:2" x14ac:dyDescent="0.3">
      <c r="B434" t="s">
        <v>36</v>
      </c>
    </row>
    <row r="435" spans="2:2" x14ac:dyDescent="0.3">
      <c r="B435" t="s">
        <v>36</v>
      </c>
    </row>
    <row r="436" spans="2:2" x14ac:dyDescent="0.3">
      <c r="B436" t="s">
        <v>395</v>
      </c>
    </row>
    <row r="437" spans="2:2" x14ac:dyDescent="0.3">
      <c r="B437" t="s">
        <v>250</v>
      </c>
    </row>
    <row r="438" spans="2:2" x14ac:dyDescent="0.3">
      <c r="B438" t="s">
        <v>395</v>
      </c>
    </row>
    <row r="439" spans="2:2" x14ac:dyDescent="0.3">
      <c r="B439" t="s">
        <v>614</v>
      </c>
    </row>
    <row r="440" spans="2:2" x14ac:dyDescent="0.3">
      <c r="B440" t="s">
        <v>816</v>
      </c>
    </row>
    <row r="441" spans="2:2" x14ac:dyDescent="0.3">
      <c r="B441" t="s">
        <v>28</v>
      </c>
    </row>
    <row r="442" spans="2:2" x14ac:dyDescent="0.3">
      <c r="B442" t="s">
        <v>84</v>
      </c>
    </row>
    <row r="443" spans="2:2" x14ac:dyDescent="0.3">
      <c r="B443" t="s">
        <v>63</v>
      </c>
    </row>
    <row r="444" spans="2:2" x14ac:dyDescent="0.3">
      <c r="B444" t="s">
        <v>905</v>
      </c>
    </row>
    <row r="445" spans="2:2" x14ac:dyDescent="0.3">
      <c r="B445" t="s">
        <v>1859</v>
      </c>
    </row>
    <row r="446" spans="2:2" x14ac:dyDescent="0.3">
      <c r="B446" t="s">
        <v>816</v>
      </c>
    </row>
    <row r="447" spans="2:2" x14ac:dyDescent="0.3">
      <c r="B447" t="s">
        <v>1677</v>
      </c>
    </row>
    <row r="448" spans="2:2" x14ac:dyDescent="0.3">
      <c r="B448" t="s">
        <v>84</v>
      </c>
    </row>
    <row r="449" spans="2:2" x14ac:dyDescent="0.3">
      <c r="B449" t="s">
        <v>84</v>
      </c>
    </row>
    <row r="450" spans="2:2" x14ac:dyDescent="0.3">
      <c r="B450" t="s">
        <v>395</v>
      </c>
    </row>
    <row r="451" spans="2:2" x14ac:dyDescent="0.3">
      <c r="B451" t="s">
        <v>49</v>
      </c>
    </row>
    <row r="452" spans="2:2" x14ac:dyDescent="0.3">
      <c r="B452" t="s">
        <v>22</v>
      </c>
    </row>
    <row r="453" spans="2:2" x14ac:dyDescent="0.3">
      <c r="B453" t="s">
        <v>84</v>
      </c>
    </row>
    <row r="454" spans="2:2" x14ac:dyDescent="0.3">
      <c r="B454" t="s">
        <v>84</v>
      </c>
    </row>
    <row r="455" spans="2:2" x14ac:dyDescent="0.3">
      <c r="B455" t="s">
        <v>626</v>
      </c>
    </row>
    <row r="456" spans="2:2" x14ac:dyDescent="0.3">
      <c r="B456" t="s">
        <v>1382</v>
      </c>
    </row>
    <row r="457" spans="2:2" x14ac:dyDescent="0.3">
      <c r="B457" t="s">
        <v>2156</v>
      </c>
    </row>
    <row r="458" spans="2:2" x14ac:dyDescent="0.3">
      <c r="B458" t="s">
        <v>1382</v>
      </c>
    </row>
    <row r="459" spans="2:2" x14ac:dyDescent="0.3">
      <c r="B459" t="s">
        <v>621</v>
      </c>
    </row>
    <row r="460" spans="2:2" x14ac:dyDescent="0.3">
      <c r="B460" t="s">
        <v>249</v>
      </c>
    </row>
    <row r="461" spans="2:2" x14ac:dyDescent="0.3">
      <c r="B461" t="s">
        <v>1382</v>
      </c>
    </row>
    <row r="462" spans="2:2" x14ac:dyDescent="0.3">
      <c r="B462" t="s">
        <v>2188</v>
      </c>
    </row>
    <row r="463" spans="2:2" x14ac:dyDescent="0.3">
      <c r="B463" t="s">
        <v>74</v>
      </c>
    </row>
    <row r="464" spans="2:2" x14ac:dyDescent="0.3">
      <c r="B464" t="s">
        <v>250</v>
      </c>
    </row>
    <row r="465" spans="2:2" x14ac:dyDescent="0.3">
      <c r="B465" t="s">
        <v>395</v>
      </c>
    </row>
    <row r="466" spans="2:2" x14ac:dyDescent="0.3">
      <c r="B466" t="s">
        <v>816</v>
      </c>
    </row>
    <row r="467" spans="2:2" x14ac:dyDescent="0.3">
      <c r="B467" t="s">
        <v>84</v>
      </c>
    </row>
    <row r="468" spans="2:2" x14ac:dyDescent="0.3">
      <c r="B468" t="s">
        <v>84</v>
      </c>
    </row>
    <row r="469" spans="2:2" x14ac:dyDescent="0.3">
      <c r="B469" t="s">
        <v>503</v>
      </c>
    </row>
    <row r="470" spans="2:2" x14ac:dyDescent="0.3">
      <c r="B470" t="s">
        <v>1859</v>
      </c>
    </row>
    <row r="471" spans="2:2" x14ac:dyDescent="0.3">
      <c r="B471" t="s">
        <v>270</v>
      </c>
    </row>
    <row r="472" spans="2:2" x14ac:dyDescent="0.3">
      <c r="B472" t="s">
        <v>1965</v>
      </c>
    </row>
    <row r="473" spans="2:2" x14ac:dyDescent="0.3">
      <c r="B473" t="s">
        <v>1823</v>
      </c>
    </row>
    <row r="474" spans="2:2" x14ac:dyDescent="0.3">
      <c r="B474" t="s">
        <v>1857</v>
      </c>
    </row>
    <row r="475" spans="2:2" x14ac:dyDescent="0.3">
      <c r="B475" t="s">
        <v>1857</v>
      </c>
    </row>
    <row r="476" spans="2:2" x14ac:dyDescent="0.3">
      <c r="B476" t="s">
        <v>49</v>
      </c>
    </row>
    <row r="477" spans="2:2" x14ac:dyDescent="0.3">
      <c r="B477" t="s">
        <v>49</v>
      </c>
    </row>
    <row r="478" spans="2:2" x14ac:dyDescent="0.3">
      <c r="B478" t="s">
        <v>549</v>
      </c>
    </row>
    <row r="479" spans="2:2" x14ac:dyDescent="0.3">
      <c r="B479" t="s">
        <v>522</v>
      </c>
    </row>
    <row r="480" spans="2:2" x14ac:dyDescent="0.3">
      <c r="B480" t="s">
        <v>578</v>
      </c>
    </row>
    <row r="481" spans="2:2" x14ac:dyDescent="0.3">
      <c r="B481" t="s">
        <v>503</v>
      </c>
    </row>
    <row r="482" spans="2:2" x14ac:dyDescent="0.3">
      <c r="B482" t="s">
        <v>249</v>
      </c>
    </row>
    <row r="483" spans="2:2" x14ac:dyDescent="0.3">
      <c r="B483" t="s">
        <v>1017</v>
      </c>
    </row>
    <row r="484" spans="2:2" x14ac:dyDescent="0.3">
      <c r="B484" t="s">
        <v>1797</v>
      </c>
    </row>
    <row r="485" spans="2:2" x14ac:dyDescent="0.3">
      <c r="B485" t="s">
        <v>1382</v>
      </c>
    </row>
    <row r="486" spans="2:2" x14ac:dyDescent="0.3">
      <c r="B486" t="s">
        <v>1993</v>
      </c>
    </row>
    <row r="487" spans="2:2" x14ac:dyDescent="0.3">
      <c r="B487" t="s">
        <v>22</v>
      </c>
    </row>
    <row r="488" spans="2:2" x14ac:dyDescent="0.3">
      <c r="B488" t="s">
        <v>1964</v>
      </c>
    </row>
    <row r="489" spans="2:2" x14ac:dyDescent="0.3">
      <c r="B489" t="s">
        <v>84</v>
      </c>
    </row>
    <row r="490" spans="2:2" x14ac:dyDescent="0.3">
      <c r="B490" t="s">
        <v>1859</v>
      </c>
    </row>
    <row r="491" spans="2:2" x14ac:dyDescent="0.3">
      <c r="B491" t="s">
        <v>639</v>
      </c>
    </row>
    <row r="492" spans="2:2" x14ac:dyDescent="0.3">
      <c r="B492" t="s">
        <v>503</v>
      </c>
    </row>
    <row r="493" spans="2:2" x14ac:dyDescent="0.3">
      <c r="B493" t="s">
        <v>49</v>
      </c>
    </row>
    <row r="494" spans="2:2" x14ac:dyDescent="0.3">
      <c r="B494" t="s">
        <v>2263</v>
      </c>
    </row>
    <row r="495" spans="2:2" x14ac:dyDescent="0.3">
      <c r="B495" t="s">
        <v>395</v>
      </c>
    </row>
    <row r="496" spans="2:2" x14ac:dyDescent="0.3">
      <c r="B496" t="s">
        <v>814</v>
      </c>
    </row>
    <row r="497" spans="2:2" x14ac:dyDescent="0.3">
      <c r="B497" t="s">
        <v>814</v>
      </c>
    </row>
    <row r="498" spans="2:2" x14ac:dyDescent="0.3">
      <c r="B498" t="s">
        <v>177</v>
      </c>
    </row>
    <row r="499" spans="2:2" x14ac:dyDescent="0.3">
      <c r="B499" t="s">
        <v>1194</v>
      </c>
    </row>
    <row r="500" spans="2:2" x14ac:dyDescent="0.3">
      <c r="B500" t="s">
        <v>1860</v>
      </c>
    </row>
    <row r="501" spans="2:2" x14ac:dyDescent="0.3">
      <c r="B501" t="s">
        <v>270</v>
      </c>
    </row>
    <row r="502" spans="2:2" x14ac:dyDescent="0.3">
      <c r="B502" t="s">
        <v>187</v>
      </c>
    </row>
    <row r="503" spans="2:2" x14ac:dyDescent="0.3">
      <c r="B503" t="s">
        <v>49</v>
      </c>
    </row>
    <row r="504" spans="2:2" x14ac:dyDescent="0.3">
      <c r="B504" t="s">
        <v>134</v>
      </c>
    </row>
    <row r="505" spans="2:2" x14ac:dyDescent="0.3">
      <c r="B505" t="s">
        <v>503</v>
      </c>
    </row>
    <row r="506" spans="2:2" x14ac:dyDescent="0.3">
      <c r="B506" t="s">
        <v>503</v>
      </c>
    </row>
    <row r="507" spans="2:2" x14ac:dyDescent="0.3">
      <c r="B507" t="s">
        <v>814</v>
      </c>
    </row>
    <row r="508" spans="2:2" x14ac:dyDescent="0.3">
      <c r="B508" t="s">
        <v>824</v>
      </c>
    </row>
    <row r="509" spans="2:2" x14ac:dyDescent="0.3">
      <c r="B509" t="s">
        <v>816</v>
      </c>
    </row>
    <row r="510" spans="2:2" x14ac:dyDescent="0.3">
      <c r="B510" t="s">
        <v>395</v>
      </c>
    </row>
    <row r="511" spans="2:2" x14ac:dyDescent="0.3">
      <c r="B511" t="s">
        <v>250</v>
      </c>
    </row>
    <row r="512" spans="2:2" x14ac:dyDescent="0.3">
      <c r="B512" t="s">
        <v>221</v>
      </c>
    </row>
    <row r="513" spans="2:2" x14ac:dyDescent="0.3">
      <c r="B513" t="s">
        <v>522</v>
      </c>
    </row>
    <row r="514" spans="2:2" x14ac:dyDescent="0.3">
      <c r="B514" t="s">
        <v>134</v>
      </c>
    </row>
    <row r="515" spans="2:2" x14ac:dyDescent="0.3">
      <c r="B515" t="s">
        <v>286</v>
      </c>
    </row>
    <row r="516" spans="2:2" x14ac:dyDescent="0.3">
      <c r="B516" t="s">
        <v>1993</v>
      </c>
    </row>
    <row r="517" spans="2:2" x14ac:dyDescent="0.3">
      <c r="B517" t="s">
        <v>84</v>
      </c>
    </row>
    <row r="518" spans="2:2" x14ac:dyDescent="0.3">
      <c r="B518" t="s">
        <v>833</v>
      </c>
    </row>
    <row r="519" spans="2:2" x14ac:dyDescent="0.3">
      <c r="B519" t="s">
        <v>84</v>
      </c>
    </row>
    <row r="520" spans="2:2" x14ac:dyDescent="0.3">
      <c r="B520" t="s">
        <v>187</v>
      </c>
    </row>
    <row r="521" spans="2:2" x14ac:dyDescent="0.3">
      <c r="B521" t="s">
        <v>2050</v>
      </c>
    </row>
    <row r="522" spans="2:2" x14ac:dyDescent="0.3">
      <c r="B522" t="s">
        <v>2129</v>
      </c>
    </row>
    <row r="523" spans="2:2" x14ac:dyDescent="0.3">
      <c r="B523" t="s">
        <v>1838</v>
      </c>
    </row>
    <row r="524" spans="2:2" x14ac:dyDescent="0.3">
      <c r="B524" t="s">
        <v>395</v>
      </c>
    </row>
    <row r="525" spans="2:2" x14ac:dyDescent="0.3">
      <c r="B525" t="s">
        <v>1799</v>
      </c>
    </row>
    <row r="526" spans="2:2" x14ac:dyDescent="0.3">
      <c r="B526" t="s">
        <v>824</v>
      </c>
    </row>
    <row r="527" spans="2:2" x14ac:dyDescent="0.3">
      <c r="B527" t="s">
        <v>814</v>
      </c>
    </row>
    <row r="528" spans="2:2" x14ac:dyDescent="0.3">
      <c r="B528" t="s">
        <v>49</v>
      </c>
    </row>
    <row r="529" spans="2:2" x14ac:dyDescent="0.3">
      <c r="B529" t="s">
        <v>84</v>
      </c>
    </row>
    <row r="530" spans="2:2" x14ac:dyDescent="0.3">
      <c r="B530" t="s">
        <v>399</v>
      </c>
    </row>
    <row r="531" spans="2:2" x14ac:dyDescent="0.3">
      <c r="B531" t="s">
        <v>1864</v>
      </c>
    </row>
    <row r="532" spans="2:2" x14ac:dyDescent="0.3">
      <c r="B532" t="s">
        <v>1864</v>
      </c>
    </row>
    <row r="533" spans="2:2" x14ac:dyDescent="0.3">
      <c r="B533" t="s">
        <v>49</v>
      </c>
    </row>
    <row r="534" spans="2:2" x14ac:dyDescent="0.3">
      <c r="B534" t="s">
        <v>1809</v>
      </c>
    </row>
    <row r="535" spans="2:2" x14ac:dyDescent="0.3">
      <c r="B535" t="s">
        <v>1861</v>
      </c>
    </row>
    <row r="536" spans="2:2" x14ac:dyDescent="0.3">
      <c r="B536" t="s">
        <v>60</v>
      </c>
    </row>
    <row r="537" spans="2:2" x14ac:dyDescent="0.3">
      <c r="B537" t="s">
        <v>270</v>
      </c>
    </row>
    <row r="538" spans="2:2" x14ac:dyDescent="0.3">
      <c r="B538" t="s">
        <v>401</v>
      </c>
    </row>
    <row r="539" spans="2:2" x14ac:dyDescent="0.3">
      <c r="B539" t="s">
        <v>49</v>
      </c>
    </row>
    <row r="540" spans="2:2" x14ac:dyDescent="0.3">
      <c r="B540" t="s">
        <v>60</v>
      </c>
    </row>
    <row r="541" spans="2:2" x14ac:dyDescent="0.3">
      <c r="B541" t="s">
        <v>1865</v>
      </c>
    </row>
    <row r="542" spans="2:2" x14ac:dyDescent="0.3">
      <c r="B542" t="s">
        <v>614</v>
      </c>
    </row>
    <row r="543" spans="2:2" x14ac:dyDescent="0.3">
      <c r="B543" t="s">
        <v>36</v>
      </c>
    </row>
    <row r="544" spans="2:2" x14ac:dyDescent="0.3">
      <c r="B544" t="s">
        <v>2197</v>
      </c>
    </row>
    <row r="545" spans="2:2" x14ac:dyDescent="0.3">
      <c r="B545" t="s">
        <v>1562</v>
      </c>
    </row>
    <row r="546" spans="2:2" x14ac:dyDescent="0.3">
      <c r="B546" t="s">
        <v>689</v>
      </c>
    </row>
    <row r="547" spans="2:2" x14ac:dyDescent="0.3">
      <c r="B547" t="s">
        <v>2199</v>
      </c>
    </row>
    <row r="548" spans="2:2" x14ac:dyDescent="0.3">
      <c r="B548" t="s">
        <v>1305</v>
      </c>
    </row>
    <row r="549" spans="2:2" x14ac:dyDescent="0.3">
      <c r="B549" t="s">
        <v>626</v>
      </c>
    </row>
    <row r="550" spans="2:2" x14ac:dyDescent="0.3">
      <c r="B550" t="s">
        <v>614</v>
      </c>
    </row>
    <row r="551" spans="2:2" x14ac:dyDescent="0.3">
      <c r="B551" t="s">
        <v>270</v>
      </c>
    </row>
    <row r="552" spans="2:2" x14ac:dyDescent="0.3">
      <c r="B552" t="s">
        <v>85</v>
      </c>
    </row>
    <row r="553" spans="2:2" x14ac:dyDescent="0.3">
      <c r="B553" t="s">
        <v>22</v>
      </c>
    </row>
    <row r="554" spans="2:2" x14ac:dyDescent="0.3">
      <c r="B554" t="s">
        <v>1867</v>
      </c>
    </row>
    <row r="555" spans="2:2" x14ac:dyDescent="0.3">
      <c r="B555" t="s">
        <v>270</v>
      </c>
    </row>
    <row r="556" spans="2:2" x14ac:dyDescent="0.3">
      <c r="B556" t="s">
        <v>1838</v>
      </c>
    </row>
    <row r="557" spans="2:2" x14ac:dyDescent="0.3">
      <c r="B557" t="s">
        <v>2195</v>
      </c>
    </row>
    <row r="558" spans="2:2" x14ac:dyDescent="0.3">
      <c r="B558" t="s">
        <v>743</v>
      </c>
    </row>
    <row r="559" spans="2:2" x14ac:dyDescent="0.3">
      <c r="B559" t="s">
        <v>85</v>
      </c>
    </row>
    <row r="560" spans="2:2" x14ac:dyDescent="0.3">
      <c r="B560" t="s">
        <v>503</v>
      </c>
    </row>
    <row r="561" spans="2:2" x14ac:dyDescent="0.3">
      <c r="B561" t="s">
        <v>2194</v>
      </c>
    </row>
    <row r="562" spans="2:2" x14ac:dyDescent="0.3">
      <c r="B562" t="s">
        <v>149</v>
      </c>
    </row>
    <row r="563" spans="2:2" x14ac:dyDescent="0.3">
      <c r="B563" t="s">
        <v>249</v>
      </c>
    </row>
    <row r="564" spans="2:2" x14ac:dyDescent="0.3">
      <c r="B564" t="s">
        <v>624</v>
      </c>
    </row>
    <row r="565" spans="2:2" x14ac:dyDescent="0.3">
      <c r="B565" t="s">
        <v>149</v>
      </c>
    </row>
    <row r="566" spans="2:2" x14ac:dyDescent="0.3">
      <c r="B566" t="s">
        <v>614</v>
      </c>
    </row>
    <row r="567" spans="2:2" x14ac:dyDescent="0.3">
      <c r="B567" t="s">
        <v>84</v>
      </c>
    </row>
    <row r="568" spans="2:2" x14ac:dyDescent="0.3">
      <c r="B568" t="s">
        <v>74</v>
      </c>
    </row>
    <row r="569" spans="2:2" x14ac:dyDescent="0.3">
      <c r="B569" t="s">
        <v>614</v>
      </c>
    </row>
    <row r="570" spans="2:2" x14ac:dyDescent="0.3">
      <c r="B570" t="s">
        <v>614</v>
      </c>
    </row>
    <row r="571" spans="2:2" x14ac:dyDescent="0.3">
      <c r="B571" t="s">
        <v>614</v>
      </c>
    </row>
    <row r="572" spans="2:2" x14ac:dyDescent="0.3">
      <c r="B572" t="s">
        <v>187</v>
      </c>
    </row>
    <row r="573" spans="2:2" x14ac:dyDescent="0.3">
      <c r="B573" t="s">
        <v>187</v>
      </c>
    </row>
    <row r="574" spans="2:2" x14ac:dyDescent="0.3">
      <c r="B574" t="s">
        <v>621</v>
      </c>
    </row>
    <row r="575" spans="2:2" x14ac:dyDescent="0.3">
      <c r="B575" t="s">
        <v>585</v>
      </c>
    </row>
    <row r="576" spans="2:2" x14ac:dyDescent="0.3">
      <c r="B576" t="s">
        <v>40</v>
      </c>
    </row>
    <row r="577" spans="2:2" x14ac:dyDescent="0.3">
      <c r="B577" t="s">
        <v>288</v>
      </c>
    </row>
    <row r="578" spans="2:2" x14ac:dyDescent="0.3">
      <c r="B578" t="s">
        <v>1993</v>
      </c>
    </row>
    <row r="579" spans="2:2" x14ac:dyDescent="0.3">
      <c r="B579" t="s">
        <v>250</v>
      </c>
    </row>
    <row r="580" spans="2:2" x14ac:dyDescent="0.3">
      <c r="B580" t="s">
        <v>1859</v>
      </c>
    </row>
    <row r="581" spans="2:2" x14ac:dyDescent="0.3">
      <c r="B581" t="s">
        <v>416</v>
      </c>
    </row>
    <row r="582" spans="2:2" x14ac:dyDescent="0.3">
      <c r="B582" t="s">
        <v>33</v>
      </c>
    </row>
    <row r="583" spans="2:2" x14ac:dyDescent="0.3">
      <c r="B583" t="s">
        <v>303</v>
      </c>
    </row>
    <row r="584" spans="2:2" x14ac:dyDescent="0.3">
      <c r="B584" t="s">
        <v>1965</v>
      </c>
    </row>
    <row r="585" spans="2:2" x14ac:dyDescent="0.3">
      <c r="B585" t="s">
        <v>1965</v>
      </c>
    </row>
    <row r="586" spans="2:2" x14ac:dyDescent="0.3">
      <c r="B586" t="s">
        <v>2019</v>
      </c>
    </row>
    <row r="587" spans="2:2" x14ac:dyDescent="0.3">
      <c r="B587" t="s">
        <v>2016</v>
      </c>
    </row>
    <row r="588" spans="2:2" x14ac:dyDescent="0.3">
      <c r="B588" t="s">
        <v>2016</v>
      </c>
    </row>
    <row r="589" spans="2:2" x14ac:dyDescent="0.3">
      <c r="B589" t="s">
        <v>1974</v>
      </c>
    </row>
    <row r="590" spans="2:2" x14ac:dyDescent="0.3">
      <c r="B590" t="s">
        <v>1965</v>
      </c>
    </row>
    <row r="591" spans="2:2" x14ac:dyDescent="0.3">
      <c r="B591" t="s">
        <v>85</v>
      </c>
    </row>
    <row r="592" spans="2:2" x14ac:dyDescent="0.3">
      <c r="B592" t="s">
        <v>222</v>
      </c>
    </row>
    <row r="593" spans="2:2" x14ac:dyDescent="0.3">
      <c r="B593" t="s">
        <v>585</v>
      </c>
    </row>
    <row r="594" spans="2:2" x14ac:dyDescent="0.3">
      <c r="B594" t="s">
        <v>84</v>
      </c>
    </row>
    <row r="595" spans="2:2" x14ac:dyDescent="0.3">
      <c r="B595" t="s">
        <v>632</v>
      </c>
    </row>
    <row r="596" spans="2:2" x14ac:dyDescent="0.3">
      <c r="B596" t="s">
        <v>258</v>
      </c>
    </row>
    <row r="597" spans="2:2" x14ac:dyDescent="0.3">
      <c r="B597" t="s">
        <v>900</v>
      </c>
    </row>
    <row r="598" spans="2:2" x14ac:dyDescent="0.3">
      <c r="B598" t="s">
        <v>900</v>
      </c>
    </row>
    <row r="599" spans="2:2" x14ac:dyDescent="0.3">
      <c r="B599" t="s">
        <v>905</v>
      </c>
    </row>
    <row r="600" spans="2:2" x14ac:dyDescent="0.3">
      <c r="B600" t="s">
        <v>900</v>
      </c>
    </row>
    <row r="601" spans="2:2" x14ac:dyDescent="0.3">
      <c r="B601" t="s">
        <v>900</v>
      </c>
    </row>
    <row r="602" spans="2:2" x14ac:dyDescent="0.3">
      <c r="B602" t="s">
        <v>900</v>
      </c>
    </row>
    <row r="603" spans="2:2" x14ac:dyDescent="0.3">
      <c r="B603" t="s">
        <v>900</v>
      </c>
    </row>
    <row r="604" spans="2:2" x14ac:dyDescent="0.3">
      <c r="B604" t="s">
        <v>80</v>
      </c>
    </row>
    <row r="605" spans="2:2" x14ac:dyDescent="0.3">
      <c r="B605" t="s">
        <v>80</v>
      </c>
    </row>
    <row r="606" spans="2:2" x14ac:dyDescent="0.3">
      <c r="B606" t="s">
        <v>177</v>
      </c>
    </row>
    <row r="607" spans="2:2" x14ac:dyDescent="0.3">
      <c r="B607" t="s">
        <v>80</v>
      </c>
    </row>
    <row r="608" spans="2:2" x14ac:dyDescent="0.3">
      <c r="B608" t="s">
        <v>80</v>
      </c>
    </row>
    <row r="609" spans="2:2" x14ac:dyDescent="0.3">
      <c r="B609" t="s">
        <v>80</v>
      </c>
    </row>
    <row r="610" spans="2:2" x14ac:dyDescent="0.3">
      <c r="B610" t="s">
        <v>80</v>
      </c>
    </row>
    <row r="611" spans="2:2" x14ac:dyDescent="0.3">
      <c r="B611" t="s">
        <v>207</v>
      </c>
    </row>
    <row r="612" spans="2:2" x14ac:dyDescent="0.3">
      <c r="B612" t="s">
        <v>480</v>
      </c>
    </row>
    <row r="613" spans="2:2" x14ac:dyDescent="0.3">
      <c r="B613" t="s">
        <v>549</v>
      </c>
    </row>
    <row r="614" spans="2:2" x14ac:dyDescent="0.3">
      <c r="B614" t="s">
        <v>258</v>
      </c>
    </row>
    <row r="615" spans="2:2" x14ac:dyDescent="0.3">
      <c r="B615" t="s">
        <v>480</v>
      </c>
    </row>
    <row r="616" spans="2:2" x14ac:dyDescent="0.3">
      <c r="B616" t="s">
        <v>395</v>
      </c>
    </row>
    <row r="617" spans="2:2" x14ac:dyDescent="0.3">
      <c r="B617" t="s">
        <v>480</v>
      </c>
    </row>
    <row r="618" spans="2:2" x14ac:dyDescent="0.3">
      <c r="B618" t="s">
        <v>480</v>
      </c>
    </row>
    <row r="619" spans="2:2" x14ac:dyDescent="0.3">
      <c r="B619" t="s">
        <v>222</v>
      </c>
    </row>
    <row r="620" spans="2:2" x14ac:dyDescent="0.3">
      <c r="B620" t="s">
        <v>585</v>
      </c>
    </row>
    <row r="621" spans="2:2" x14ac:dyDescent="0.3">
      <c r="B621" t="s">
        <v>222</v>
      </c>
    </row>
    <row r="622" spans="2:2" x14ac:dyDescent="0.3">
      <c r="B622" t="s">
        <v>222</v>
      </c>
    </row>
    <row r="623" spans="2:2" x14ac:dyDescent="0.3">
      <c r="B623" t="s">
        <v>811</v>
      </c>
    </row>
    <row r="624" spans="2:2" x14ac:dyDescent="0.3">
      <c r="B624" t="s">
        <v>207</v>
      </c>
    </row>
    <row r="625" spans="2:2" x14ac:dyDescent="0.3">
      <c r="B625" t="s">
        <v>1874</v>
      </c>
    </row>
    <row r="626" spans="2:2" x14ac:dyDescent="0.3">
      <c r="B626" t="s">
        <v>1875</v>
      </c>
    </row>
    <row r="627" spans="2:2" x14ac:dyDescent="0.3">
      <c r="B627" t="s">
        <v>80</v>
      </c>
    </row>
    <row r="628" spans="2:2" x14ac:dyDescent="0.3">
      <c r="B628" t="s">
        <v>207</v>
      </c>
    </row>
    <row r="629" spans="2:2" x14ac:dyDescent="0.3">
      <c r="B629" t="s">
        <v>1986</v>
      </c>
    </row>
    <row r="630" spans="2:2" x14ac:dyDescent="0.3">
      <c r="B630" t="s">
        <v>522</v>
      </c>
    </row>
    <row r="631" spans="2:2" x14ac:dyDescent="0.3">
      <c r="B631" t="s">
        <v>816</v>
      </c>
    </row>
    <row r="632" spans="2:2" x14ac:dyDescent="0.3">
      <c r="B632" t="s">
        <v>49</v>
      </c>
    </row>
    <row r="633" spans="2:2" x14ac:dyDescent="0.3">
      <c r="B633" t="s">
        <v>900</v>
      </c>
    </row>
    <row r="634" spans="2:2" x14ac:dyDescent="0.3">
      <c r="B634" t="s">
        <v>2290</v>
      </c>
    </row>
    <row r="635" spans="2:2" x14ac:dyDescent="0.3">
      <c r="B635" t="s">
        <v>879</v>
      </c>
    </row>
    <row r="636" spans="2:2" x14ac:dyDescent="0.3">
      <c r="B636" t="s">
        <v>503</v>
      </c>
    </row>
    <row r="637" spans="2:2" x14ac:dyDescent="0.3">
      <c r="B637" t="s">
        <v>1993</v>
      </c>
    </row>
    <row r="638" spans="2:2" x14ac:dyDescent="0.3">
      <c r="B638" t="s">
        <v>480</v>
      </c>
    </row>
    <row r="639" spans="2:2" x14ac:dyDescent="0.3">
      <c r="B639" t="s">
        <v>503</v>
      </c>
    </row>
    <row r="640" spans="2:2" x14ac:dyDescent="0.3">
      <c r="B640" t="s">
        <v>222</v>
      </c>
    </row>
    <row r="641" spans="2:2" x14ac:dyDescent="0.3">
      <c r="B641" t="s">
        <v>401</v>
      </c>
    </row>
    <row r="642" spans="2:2" x14ac:dyDescent="0.3">
      <c r="B642" t="s">
        <v>480</v>
      </c>
    </row>
    <row r="643" spans="2:2" x14ac:dyDescent="0.3">
      <c r="B643" t="s">
        <v>480</v>
      </c>
    </row>
    <row r="644" spans="2:2" x14ac:dyDescent="0.3">
      <c r="B644" t="s">
        <v>222</v>
      </c>
    </row>
    <row r="645" spans="2:2" x14ac:dyDescent="0.3">
      <c r="B645" t="s">
        <v>814</v>
      </c>
    </row>
    <row r="646" spans="2:2" x14ac:dyDescent="0.3">
      <c r="B646" t="s">
        <v>585</v>
      </c>
    </row>
    <row r="647" spans="2:2" x14ac:dyDescent="0.3">
      <c r="B647" t="s">
        <v>900</v>
      </c>
    </row>
    <row r="648" spans="2:2" x14ac:dyDescent="0.3">
      <c r="B648" t="s">
        <v>814</v>
      </c>
    </row>
    <row r="649" spans="2:2" x14ac:dyDescent="0.3">
      <c r="B649" t="s">
        <v>824</v>
      </c>
    </row>
    <row r="650" spans="2:2" x14ac:dyDescent="0.3">
      <c r="B650" t="s">
        <v>585</v>
      </c>
    </row>
    <row r="651" spans="2:2" x14ac:dyDescent="0.3">
      <c r="B651" t="s">
        <v>270</v>
      </c>
    </row>
    <row r="652" spans="2:2" x14ac:dyDescent="0.3">
      <c r="B652" t="s">
        <v>585</v>
      </c>
    </row>
    <row r="653" spans="2:2" x14ac:dyDescent="0.3">
      <c r="B653" t="s">
        <v>585</v>
      </c>
    </row>
    <row r="654" spans="2:2" x14ac:dyDescent="0.3">
      <c r="B654" t="s">
        <v>2053</v>
      </c>
    </row>
    <row r="655" spans="2:2" x14ac:dyDescent="0.3">
      <c r="B655" t="s">
        <v>480</v>
      </c>
    </row>
    <row r="656" spans="2:2" x14ac:dyDescent="0.3">
      <c r="B656" t="s">
        <v>177</v>
      </c>
    </row>
    <row r="657" spans="2:2" x14ac:dyDescent="0.3">
      <c r="B657" t="s">
        <v>2052</v>
      </c>
    </row>
    <row r="658" spans="2:2" x14ac:dyDescent="0.3">
      <c r="B658" t="s">
        <v>134</v>
      </c>
    </row>
    <row r="659" spans="2:2" x14ac:dyDescent="0.3">
      <c r="B659" t="s">
        <v>480</v>
      </c>
    </row>
    <row r="660" spans="2:2" x14ac:dyDescent="0.3">
      <c r="B660" t="s">
        <v>178</v>
      </c>
    </row>
    <row r="661" spans="2:2" x14ac:dyDescent="0.3">
      <c r="B661" t="s">
        <v>22</v>
      </c>
    </row>
    <row r="662" spans="2:2" x14ac:dyDescent="0.3">
      <c r="B662" t="s">
        <v>480</v>
      </c>
    </row>
    <row r="663" spans="2:2" x14ac:dyDescent="0.3">
      <c r="B663" t="s">
        <v>480</v>
      </c>
    </row>
    <row r="664" spans="2:2" x14ac:dyDescent="0.3">
      <c r="B664" t="s">
        <v>480</v>
      </c>
    </row>
    <row r="665" spans="2:2" x14ac:dyDescent="0.3">
      <c r="B665" t="s">
        <v>489</v>
      </c>
    </row>
    <row r="666" spans="2:2" x14ac:dyDescent="0.3">
      <c r="B666" t="s">
        <v>480</v>
      </c>
    </row>
    <row r="667" spans="2:2" x14ac:dyDescent="0.3">
      <c r="B667" t="s">
        <v>2011</v>
      </c>
    </row>
    <row r="668" spans="2:2" x14ac:dyDescent="0.3">
      <c r="B668" t="s">
        <v>480</v>
      </c>
    </row>
    <row r="669" spans="2:2" x14ac:dyDescent="0.3">
      <c r="B669" t="s">
        <v>207</v>
      </c>
    </row>
    <row r="670" spans="2:2" x14ac:dyDescent="0.3">
      <c r="B670" t="s">
        <v>480</v>
      </c>
    </row>
    <row r="671" spans="2:2" x14ac:dyDescent="0.3">
      <c r="B671" t="s">
        <v>480</v>
      </c>
    </row>
    <row r="672" spans="2:2" x14ac:dyDescent="0.3">
      <c r="B672" t="s">
        <v>207</v>
      </c>
    </row>
    <row r="673" spans="2:2" x14ac:dyDescent="0.3">
      <c r="B673" t="s">
        <v>1993</v>
      </c>
    </row>
    <row r="674" spans="2:2" x14ac:dyDescent="0.3">
      <c r="B674" t="s">
        <v>480</v>
      </c>
    </row>
    <row r="675" spans="2:2" x14ac:dyDescent="0.3">
      <c r="B675" t="s">
        <v>222</v>
      </c>
    </row>
    <row r="676" spans="2:2" x14ac:dyDescent="0.3">
      <c r="B676" t="s">
        <v>1884</v>
      </c>
    </row>
    <row r="677" spans="2:2" x14ac:dyDescent="0.3">
      <c r="B677" t="s">
        <v>1554</v>
      </c>
    </row>
    <row r="678" spans="2:2" x14ac:dyDescent="0.3">
      <c r="B678" t="s">
        <v>22</v>
      </c>
    </row>
    <row r="679" spans="2:2" x14ac:dyDescent="0.3">
      <c r="B679" t="s">
        <v>22</v>
      </c>
    </row>
    <row r="680" spans="2:2" x14ac:dyDescent="0.3">
      <c r="B680" t="s">
        <v>49</v>
      </c>
    </row>
    <row r="681" spans="2:2" x14ac:dyDescent="0.3">
      <c r="B681" t="s">
        <v>174</v>
      </c>
    </row>
    <row r="682" spans="2:2" x14ac:dyDescent="0.3">
      <c r="B682" t="s">
        <v>922</v>
      </c>
    </row>
    <row r="683" spans="2:2" x14ac:dyDescent="0.3">
      <c r="B683" t="s">
        <v>63</v>
      </c>
    </row>
    <row r="684" spans="2:2" x14ac:dyDescent="0.3">
      <c r="B684" t="s">
        <v>816</v>
      </c>
    </row>
    <row r="685" spans="2:2" x14ac:dyDescent="0.3">
      <c r="B685" t="s">
        <v>480</v>
      </c>
    </row>
    <row r="686" spans="2:2" x14ac:dyDescent="0.3">
      <c r="B686" t="s">
        <v>1887</v>
      </c>
    </row>
    <row r="687" spans="2:2" x14ac:dyDescent="0.3">
      <c r="B687" t="s">
        <v>1886</v>
      </c>
    </row>
    <row r="688" spans="2:2" x14ac:dyDescent="0.3">
      <c r="B688" t="s">
        <v>187</v>
      </c>
    </row>
    <row r="689" spans="2:2" x14ac:dyDescent="0.3">
      <c r="B689" t="s">
        <v>222</v>
      </c>
    </row>
    <row r="690" spans="2:2" x14ac:dyDescent="0.3">
      <c r="B690" t="s">
        <v>824</v>
      </c>
    </row>
    <row r="691" spans="2:2" x14ac:dyDescent="0.3">
      <c r="B691" t="s">
        <v>49</v>
      </c>
    </row>
    <row r="692" spans="2:2" x14ac:dyDescent="0.3">
      <c r="B692" t="s">
        <v>522</v>
      </c>
    </row>
    <row r="693" spans="2:2" x14ac:dyDescent="0.3">
      <c r="B693" t="s">
        <v>49</v>
      </c>
    </row>
    <row r="694" spans="2:2" x14ac:dyDescent="0.3">
      <c r="B694" t="s">
        <v>189</v>
      </c>
    </row>
    <row r="695" spans="2:2" x14ac:dyDescent="0.3">
      <c r="B695" t="s">
        <v>860</v>
      </c>
    </row>
    <row r="696" spans="2:2" x14ac:dyDescent="0.3">
      <c r="B696" t="s">
        <v>878</v>
      </c>
    </row>
    <row r="697" spans="2:2" x14ac:dyDescent="0.3">
      <c r="B697" t="s">
        <v>900</v>
      </c>
    </row>
    <row r="698" spans="2:2" x14ac:dyDescent="0.3">
      <c r="B698" t="s">
        <v>900</v>
      </c>
    </row>
    <row r="699" spans="2:2" x14ac:dyDescent="0.3">
      <c r="B699" t="s">
        <v>821</v>
      </c>
    </row>
    <row r="700" spans="2:2" x14ac:dyDescent="0.3">
      <c r="B700" t="s">
        <v>1550</v>
      </c>
    </row>
    <row r="701" spans="2:2" x14ac:dyDescent="0.3">
      <c r="B701" t="s">
        <v>401</v>
      </c>
    </row>
    <row r="702" spans="2:2" x14ac:dyDescent="0.3">
      <c r="B702" t="s">
        <v>403</v>
      </c>
    </row>
    <row r="703" spans="2:2" x14ac:dyDescent="0.3">
      <c r="B703" t="s">
        <v>549</v>
      </c>
    </row>
    <row r="704" spans="2:2" x14ac:dyDescent="0.3">
      <c r="B704" t="s">
        <v>222</v>
      </c>
    </row>
    <row r="705" spans="2:2" x14ac:dyDescent="0.3">
      <c r="B705" t="s">
        <v>1889</v>
      </c>
    </row>
    <row r="706" spans="2:2" x14ac:dyDescent="0.3">
      <c r="B706" t="s">
        <v>1993</v>
      </c>
    </row>
    <row r="707" spans="2:2" x14ac:dyDescent="0.3">
      <c r="B707" t="s">
        <v>24</v>
      </c>
    </row>
    <row r="708" spans="2:2" x14ac:dyDescent="0.3">
      <c r="B708" t="s">
        <v>480</v>
      </c>
    </row>
    <row r="709" spans="2:2" x14ac:dyDescent="0.3">
      <c r="B709" t="s">
        <v>503</v>
      </c>
    </row>
    <row r="710" spans="2:2" x14ac:dyDescent="0.3">
      <c r="B710" t="s">
        <v>1859</v>
      </c>
    </row>
    <row r="711" spans="2:2" x14ac:dyDescent="0.3">
      <c r="B711" t="s">
        <v>480</v>
      </c>
    </row>
    <row r="712" spans="2:2" x14ac:dyDescent="0.3">
      <c r="B712" t="s">
        <v>401</v>
      </c>
    </row>
    <row r="713" spans="2:2" x14ac:dyDescent="0.3">
      <c r="B713" t="s">
        <v>480</v>
      </c>
    </row>
    <row r="714" spans="2:2" x14ac:dyDescent="0.3">
      <c r="B714" t="s">
        <v>480</v>
      </c>
    </row>
    <row r="715" spans="2:2" x14ac:dyDescent="0.3">
      <c r="B715" t="s">
        <v>258</v>
      </c>
    </row>
    <row r="716" spans="2:2" x14ac:dyDescent="0.3">
      <c r="B716" t="s">
        <v>222</v>
      </c>
    </row>
    <row r="717" spans="2:2" x14ac:dyDescent="0.3">
      <c r="B717" t="s">
        <v>585</v>
      </c>
    </row>
    <row r="718" spans="2:2" x14ac:dyDescent="0.3">
      <c r="B718" t="s">
        <v>250</v>
      </c>
    </row>
    <row r="719" spans="2:2" x14ac:dyDescent="0.3">
      <c r="B719" t="s">
        <v>258</v>
      </c>
    </row>
    <row r="720" spans="2:2" x14ac:dyDescent="0.3">
      <c r="B720" t="s">
        <v>258</v>
      </c>
    </row>
    <row r="721" spans="2:2" x14ac:dyDescent="0.3">
      <c r="B721" t="s">
        <v>403</v>
      </c>
    </row>
    <row r="722" spans="2:2" x14ac:dyDescent="0.3">
      <c r="B722" t="s">
        <v>1809</v>
      </c>
    </row>
    <row r="723" spans="2:2" x14ac:dyDescent="0.3">
      <c r="B723" t="s">
        <v>142</v>
      </c>
    </row>
    <row r="724" spans="2:2" x14ac:dyDescent="0.3">
      <c r="B724" t="s">
        <v>559</v>
      </c>
    </row>
    <row r="725" spans="2:2" x14ac:dyDescent="0.3">
      <c r="B725" t="s">
        <v>559</v>
      </c>
    </row>
    <row r="726" spans="2:2" x14ac:dyDescent="0.3">
      <c r="B726" t="s">
        <v>207</v>
      </c>
    </row>
    <row r="727" spans="2:2" x14ac:dyDescent="0.3">
      <c r="B727" t="s">
        <v>312</v>
      </c>
    </row>
    <row r="728" spans="2:2" x14ac:dyDescent="0.3">
      <c r="B728" t="s">
        <v>1891</v>
      </c>
    </row>
    <row r="729" spans="2:2" x14ac:dyDescent="0.3">
      <c r="B729" t="s">
        <v>258</v>
      </c>
    </row>
    <row r="730" spans="2:2" x14ac:dyDescent="0.3">
      <c r="B730" t="s">
        <v>614</v>
      </c>
    </row>
    <row r="731" spans="2:2" x14ac:dyDescent="0.3">
      <c r="B731" t="s">
        <v>480</v>
      </c>
    </row>
    <row r="732" spans="2:2" x14ac:dyDescent="0.3">
      <c r="B732" t="s">
        <v>85</v>
      </c>
    </row>
    <row r="733" spans="2:2" x14ac:dyDescent="0.3">
      <c r="B733" t="s">
        <v>646</v>
      </c>
    </row>
    <row r="734" spans="2:2" x14ac:dyDescent="0.3">
      <c r="B734" t="s">
        <v>187</v>
      </c>
    </row>
    <row r="735" spans="2:2" x14ac:dyDescent="0.3">
      <c r="B735" t="s">
        <v>207</v>
      </c>
    </row>
    <row r="736" spans="2:2" x14ac:dyDescent="0.3">
      <c r="B736" t="s">
        <v>549</v>
      </c>
    </row>
    <row r="737" spans="2:2" x14ac:dyDescent="0.3">
      <c r="B737" t="s">
        <v>57</v>
      </c>
    </row>
    <row r="738" spans="2:2" x14ac:dyDescent="0.3">
      <c r="B738" t="s">
        <v>222</v>
      </c>
    </row>
    <row r="739" spans="2:2" x14ac:dyDescent="0.3">
      <c r="B739" t="s">
        <v>585</v>
      </c>
    </row>
    <row r="740" spans="2:2" x14ac:dyDescent="0.3">
      <c r="B740" t="s">
        <v>480</v>
      </c>
    </row>
    <row r="741" spans="2:2" x14ac:dyDescent="0.3">
      <c r="B741" t="s">
        <v>222</v>
      </c>
    </row>
    <row r="742" spans="2:2" x14ac:dyDescent="0.3">
      <c r="B742" t="s">
        <v>480</v>
      </c>
    </row>
    <row r="743" spans="2:2" x14ac:dyDescent="0.3">
      <c r="B743" t="s">
        <v>614</v>
      </c>
    </row>
    <row r="744" spans="2:2" x14ac:dyDescent="0.3">
      <c r="B744" t="s">
        <v>258</v>
      </c>
    </row>
    <row r="745" spans="2:2" x14ac:dyDescent="0.3">
      <c r="B745" t="s">
        <v>614</v>
      </c>
    </row>
    <row r="746" spans="2:2" x14ac:dyDescent="0.3">
      <c r="B746" t="s">
        <v>258</v>
      </c>
    </row>
    <row r="747" spans="2:2" x14ac:dyDescent="0.3">
      <c r="B747" t="s">
        <v>2258</v>
      </c>
    </row>
    <row r="748" spans="2:2" x14ac:dyDescent="0.3">
      <c r="B748" t="s">
        <v>824</v>
      </c>
    </row>
    <row r="749" spans="2:2" x14ac:dyDescent="0.3">
      <c r="B749" t="s">
        <v>900</v>
      </c>
    </row>
    <row r="750" spans="2:2" x14ac:dyDescent="0.3">
      <c r="B750" t="s">
        <v>63</v>
      </c>
    </row>
    <row r="751" spans="2:2" x14ac:dyDescent="0.3">
      <c r="B751" t="s">
        <v>222</v>
      </c>
    </row>
    <row r="752" spans="2:2" x14ac:dyDescent="0.3">
      <c r="B752" t="s">
        <v>58</v>
      </c>
    </row>
    <row r="753" spans="2:2" x14ac:dyDescent="0.3">
      <c r="B753" t="s">
        <v>480</v>
      </c>
    </row>
    <row r="754" spans="2:2" x14ac:dyDescent="0.3">
      <c r="B754" t="s">
        <v>258</v>
      </c>
    </row>
    <row r="755" spans="2:2" x14ac:dyDescent="0.3">
      <c r="B755" t="s">
        <v>1832</v>
      </c>
    </row>
    <row r="756" spans="2:2" x14ac:dyDescent="0.3">
      <c r="B756" t="s">
        <v>63</v>
      </c>
    </row>
    <row r="757" spans="2:2" x14ac:dyDescent="0.3">
      <c r="B757" t="s">
        <v>207</v>
      </c>
    </row>
    <row r="758" spans="2:2" x14ac:dyDescent="0.3">
      <c r="B758" t="s">
        <v>2156</v>
      </c>
    </row>
    <row r="759" spans="2:2" x14ac:dyDescent="0.3">
      <c r="B759" t="s">
        <v>646</v>
      </c>
    </row>
    <row r="760" spans="2:2" x14ac:dyDescent="0.3">
      <c r="B760" t="s">
        <v>480</v>
      </c>
    </row>
    <row r="761" spans="2:2" x14ac:dyDescent="0.3">
      <c r="B761" t="s">
        <v>207</v>
      </c>
    </row>
    <row r="762" spans="2:2" x14ac:dyDescent="0.3">
      <c r="B762" t="s">
        <v>480</v>
      </c>
    </row>
    <row r="763" spans="2:2" x14ac:dyDescent="0.3">
      <c r="B763" t="s">
        <v>585</v>
      </c>
    </row>
    <row r="764" spans="2:2" x14ac:dyDescent="0.3">
      <c r="B764" t="s">
        <v>549</v>
      </c>
    </row>
    <row r="765" spans="2:2" x14ac:dyDescent="0.3">
      <c r="B765" t="s">
        <v>2004</v>
      </c>
    </row>
    <row r="766" spans="2:2" x14ac:dyDescent="0.3">
      <c r="B766" t="s">
        <v>22</v>
      </c>
    </row>
    <row r="767" spans="2:2" x14ac:dyDescent="0.3">
      <c r="B767" t="s">
        <v>177</v>
      </c>
    </row>
    <row r="768" spans="2:2" x14ac:dyDescent="0.3">
      <c r="B768" t="s">
        <v>2003</v>
      </c>
    </row>
    <row r="769" spans="2:2" x14ac:dyDescent="0.3">
      <c r="B769" t="s">
        <v>24</v>
      </c>
    </row>
    <row r="770" spans="2:2" x14ac:dyDescent="0.3">
      <c r="B770" t="s">
        <v>617</v>
      </c>
    </row>
    <row r="771" spans="2:2" x14ac:dyDescent="0.3">
      <c r="B771" t="s">
        <v>617</v>
      </c>
    </row>
    <row r="772" spans="2:2" x14ac:dyDescent="0.3">
      <c r="B772" t="s">
        <v>249</v>
      </c>
    </row>
    <row r="773" spans="2:2" x14ac:dyDescent="0.3">
      <c r="B773" t="s">
        <v>614</v>
      </c>
    </row>
    <row r="774" spans="2:2" x14ac:dyDescent="0.3">
      <c r="B774" t="s">
        <v>489</v>
      </c>
    </row>
    <row r="775" spans="2:2" x14ac:dyDescent="0.3">
      <c r="B775" t="s">
        <v>585</v>
      </c>
    </row>
    <row r="776" spans="2:2" x14ac:dyDescent="0.3">
      <c r="B776" t="s">
        <v>207</v>
      </c>
    </row>
    <row r="777" spans="2:2" x14ac:dyDescent="0.3">
      <c r="B777" t="s">
        <v>1510</v>
      </c>
    </row>
    <row r="778" spans="2:2" x14ac:dyDescent="0.3">
      <c r="B778" t="s">
        <v>221</v>
      </c>
    </row>
    <row r="779" spans="2:2" x14ac:dyDescent="0.3">
      <c r="B779" t="s">
        <v>892</v>
      </c>
    </row>
    <row r="780" spans="2:2" x14ac:dyDescent="0.3">
      <c r="B780" t="s">
        <v>1510</v>
      </c>
    </row>
    <row r="781" spans="2:2" x14ac:dyDescent="0.3">
      <c r="B781" t="s">
        <v>626</v>
      </c>
    </row>
    <row r="782" spans="2:2" x14ac:dyDescent="0.3">
      <c r="B782" t="s">
        <v>621</v>
      </c>
    </row>
    <row r="783" spans="2:2" x14ac:dyDescent="0.3">
      <c r="B783" t="s">
        <v>689</v>
      </c>
    </row>
    <row r="784" spans="2:2" x14ac:dyDescent="0.3">
      <c r="B784" t="s">
        <v>585</v>
      </c>
    </row>
    <row r="785" spans="2:2" x14ac:dyDescent="0.3">
      <c r="B785" t="s">
        <v>1897</v>
      </c>
    </row>
    <row r="786" spans="2:2" x14ac:dyDescent="0.3">
      <c r="B786" t="s">
        <v>270</v>
      </c>
    </row>
    <row r="787" spans="2:2" x14ac:dyDescent="0.3">
      <c r="B787" t="s">
        <v>288</v>
      </c>
    </row>
    <row r="788" spans="2:2" x14ac:dyDescent="0.3">
      <c r="B788" t="s">
        <v>24</v>
      </c>
    </row>
    <row r="789" spans="2:2" x14ac:dyDescent="0.3">
      <c r="B789" t="s">
        <v>1897</v>
      </c>
    </row>
    <row r="790" spans="2:2" x14ac:dyDescent="0.3">
      <c r="B790" t="s">
        <v>1895</v>
      </c>
    </row>
    <row r="791" spans="2:2" x14ac:dyDescent="0.3">
      <c r="B791" t="s">
        <v>270</v>
      </c>
    </row>
    <row r="792" spans="2:2" x14ac:dyDescent="0.3">
      <c r="B792" t="s">
        <v>1554</v>
      </c>
    </row>
    <row r="793" spans="2:2" x14ac:dyDescent="0.3">
      <c r="B793" t="s">
        <v>480</v>
      </c>
    </row>
    <row r="794" spans="2:2" x14ac:dyDescent="0.3">
      <c r="B794" t="s">
        <v>189</v>
      </c>
    </row>
    <row r="795" spans="2:2" x14ac:dyDescent="0.3">
      <c r="B795" t="s">
        <v>134</v>
      </c>
    </row>
    <row r="796" spans="2:2" x14ac:dyDescent="0.3">
      <c r="B796" t="s">
        <v>503</v>
      </c>
    </row>
    <row r="797" spans="2:2" x14ac:dyDescent="0.3">
      <c r="B797" t="s">
        <v>585</v>
      </c>
    </row>
    <row r="798" spans="2:2" x14ac:dyDescent="0.3">
      <c r="B798" t="s">
        <v>270</v>
      </c>
    </row>
    <row r="799" spans="2:2" x14ac:dyDescent="0.3">
      <c r="B799" t="s">
        <v>1510</v>
      </c>
    </row>
    <row r="800" spans="2:2" x14ac:dyDescent="0.3">
      <c r="B800" t="s">
        <v>49</v>
      </c>
    </row>
    <row r="801" spans="2:2" x14ac:dyDescent="0.3">
      <c r="B801" t="s">
        <v>49</v>
      </c>
    </row>
    <row r="802" spans="2:2" x14ac:dyDescent="0.3">
      <c r="B802" t="s">
        <v>489</v>
      </c>
    </row>
    <row r="803" spans="2:2" x14ac:dyDescent="0.3">
      <c r="B803" t="s">
        <v>189</v>
      </c>
    </row>
    <row r="804" spans="2:2" x14ac:dyDescent="0.3">
      <c r="B804" t="s">
        <v>221</v>
      </c>
    </row>
    <row r="805" spans="2:2" x14ac:dyDescent="0.3">
      <c r="B805" t="s">
        <v>416</v>
      </c>
    </row>
    <row r="806" spans="2:2" x14ac:dyDescent="0.3">
      <c r="B806" t="s">
        <v>1859</v>
      </c>
    </row>
    <row r="807" spans="2:2" x14ac:dyDescent="0.3">
      <c r="B807" t="s">
        <v>270</v>
      </c>
    </row>
    <row r="808" spans="2:2" x14ac:dyDescent="0.3">
      <c r="B808" t="s">
        <v>24</v>
      </c>
    </row>
    <row r="809" spans="2:2" x14ac:dyDescent="0.3">
      <c r="B809" t="s">
        <v>22</v>
      </c>
    </row>
    <row r="810" spans="2:2" x14ac:dyDescent="0.3">
      <c r="B810" t="s">
        <v>24</v>
      </c>
    </row>
    <row r="811" spans="2:2" x14ac:dyDescent="0.3">
      <c r="B811" t="s">
        <v>401</v>
      </c>
    </row>
    <row r="812" spans="2:2" x14ac:dyDescent="0.3">
      <c r="B812" t="s">
        <v>403</v>
      </c>
    </row>
    <row r="813" spans="2:2" x14ac:dyDescent="0.3">
      <c r="B813" t="s">
        <v>270</v>
      </c>
    </row>
    <row r="814" spans="2:2" x14ac:dyDescent="0.3">
      <c r="B814" t="s">
        <v>84</v>
      </c>
    </row>
    <row r="815" spans="2:2" x14ac:dyDescent="0.3">
      <c r="B815" t="s">
        <v>249</v>
      </c>
    </row>
    <row r="816" spans="2:2" x14ac:dyDescent="0.3">
      <c r="B816" t="s">
        <v>621</v>
      </c>
    </row>
    <row r="817" spans="2:2" x14ac:dyDescent="0.3">
      <c r="B817" t="s">
        <v>28</v>
      </c>
    </row>
    <row r="818" spans="2:2" x14ac:dyDescent="0.3">
      <c r="B818" t="s">
        <v>85</v>
      </c>
    </row>
    <row r="819" spans="2:2" x14ac:dyDescent="0.3">
      <c r="B819" t="s">
        <v>35</v>
      </c>
    </row>
    <row r="820" spans="2:2" x14ac:dyDescent="0.3">
      <c r="B820" t="s">
        <v>743</v>
      </c>
    </row>
    <row r="821" spans="2:2" x14ac:dyDescent="0.3">
      <c r="B821" t="s">
        <v>85</v>
      </c>
    </row>
    <row r="822" spans="2:2" x14ac:dyDescent="0.3">
      <c r="B822" t="s">
        <v>28</v>
      </c>
    </row>
    <row r="823" spans="2:2" x14ac:dyDescent="0.3">
      <c r="B823" t="s">
        <v>187</v>
      </c>
    </row>
    <row r="824" spans="2:2" x14ac:dyDescent="0.3">
      <c r="B824" t="s">
        <v>60</v>
      </c>
    </row>
    <row r="825" spans="2:2" x14ac:dyDescent="0.3">
      <c r="B825" t="s">
        <v>40</v>
      </c>
    </row>
    <row r="826" spans="2:2" x14ac:dyDescent="0.3">
      <c r="B826" t="s">
        <v>1832</v>
      </c>
    </row>
    <row r="827" spans="2:2" x14ac:dyDescent="0.3">
      <c r="B827" t="s">
        <v>576</v>
      </c>
    </row>
    <row r="828" spans="2:2" x14ac:dyDescent="0.3">
      <c r="B828" t="s">
        <v>49</v>
      </c>
    </row>
    <row r="829" spans="2:2" x14ac:dyDescent="0.3">
      <c r="B829" t="s">
        <v>966</v>
      </c>
    </row>
    <row r="830" spans="2:2" x14ac:dyDescent="0.3">
      <c r="B830" t="s">
        <v>585</v>
      </c>
    </row>
    <row r="831" spans="2:2" x14ac:dyDescent="0.3">
      <c r="B831" t="s">
        <v>585</v>
      </c>
    </row>
    <row r="832" spans="2:2" x14ac:dyDescent="0.3">
      <c r="B832" t="s">
        <v>74</v>
      </c>
    </row>
    <row r="833" spans="2:2" x14ac:dyDescent="0.3">
      <c r="B833" t="s">
        <v>24</v>
      </c>
    </row>
    <row r="834" spans="2:2" x14ac:dyDescent="0.3">
      <c r="B834" t="s">
        <v>24</v>
      </c>
    </row>
    <row r="835" spans="2:2" x14ac:dyDescent="0.3">
      <c r="B835" t="s">
        <v>489</v>
      </c>
    </row>
    <row r="836" spans="2:2" x14ac:dyDescent="0.3">
      <c r="B836" t="s">
        <v>643</v>
      </c>
    </row>
    <row r="837" spans="2:2" x14ac:dyDescent="0.3">
      <c r="B837" t="s">
        <v>639</v>
      </c>
    </row>
    <row r="838" spans="2:2" x14ac:dyDescent="0.3">
      <c r="B838" t="s">
        <v>28</v>
      </c>
    </row>
    <row r="839" spans="2:2" x14ac:dyDescent="0.3">
      <c r="B839" t="s">
        <v>614</v>
      </c>
    </row>
    <row r="840" spans="2:2" x14ac:dyDescent="0.3">
      <c r="B840" t="s">
        <v>737</v>
      </c>
    </row>
    <row r="841" spans="2:2" x14ac:dyDescent="0.3">
      <c r="B841" t="s">
        <v>1994</v>
      </c>
    </row>
    <row r="842" spans="2:2" x14ac:dyDescent="0.3">
      <c r="B842" t="s">
        <v>1847</v>
      </c>
    </row>
    <row r="843" spans="2:2" x14ac:dyDescent="0.3">
      <c r="B843" t="s">
        <v>1993</v>
      </c>
    </row>
    <row r="844" spans="2:2" x14ac:dyDescent="0.3">
      <c r="B844" t="s">
        <v>85</v>
      </c>
    </row>
    <row r="845" spans="2:2" x14ac:dyDescent="0.3">
      <c r="B845" t="s">
        <v>28</v>
      </c>
    </row>
    <row r="846" spans="2:2" x14ac:dyDescent="0.3">
      <c r="B846" t="s">
        <v>1206</v>
      </c>
    </row>
    <row r="847" spans="2:2" x14ac:dyDescent="0.3">
      <c r="B847" t="s">
        <v>74</v>
      </c>
    </row>
    <row r="848" spans="2:2" x14ac:dyDescent="0.3">
      <c r="B848" t="s">
        <v>222</v>
      </c>
    </row>
    <row r="849" spans="2:2" x14ac:dyDescent="0.3">
      <c r="B849" t="s">
        <v>49</v>
      </c>
    </row>
    <row r="850" spans="2:2" x14ac:dyDescent="0.3">
      <c r="B850" t="s">
        <v>189</v>
      </c>
    </row>
    <row r="851" spans="2:2" x14ac:dyDescent="0.3">
      <c r="B851" t="s">
        <v>824</v>
      </c>
    </row>
    <row r="852" spans="2:2" x14ac:dyDescent="0.3">
      <c r="B852" t="s">
        <v>221</v>
      </c>
    </row>
    <row r="853" spans="2:2" x14ac:dyDescent="0.3">
      <c r="B853" t="s">
        <v>900</v>
      </c>
    </row>
    <row r="854" spans="2:2" x14ac:dyDescent="0.3">
      <c r="B854" t="s">
        <v>816</v>
      </c>
    </row>
    <row r="855" spans="2:2" x14ac:dyDescent="0.3">
      <c r="B855" t="s">
        <v>821</v>
      </c>
    </row>
    <row r="856" spans="2:2" x14ac:dyDescent="0.3">
      <c r="B856" t="s">
        <v>522</v>
      </c>
    </row>
    <row r="857" spans="2:2" x14ac:dyDescent="0.3">
      <c r="B857" t="s">
        <v>177</v>
      </c>
    </row>
    <row r="858" spans="2:2" x14ac:dyDescent="0.3">
      <c r="B858" t="s">
        <v>207</v>
      </c>
    </row>
    <row r="859" spans="2:2" x14ac:dyDescent="0.3">
      <c r="B859" t="s">
        <v>103</v>
      </c>
    </row>
    <row r="860" spans="2:2" x14ac:dyDescent="0.3">
      <c r="B860" t="s">
        <v>80</v>
      </c>
    </row>
    <row r="861" spans="2:2" x14ac:dyDescent="0.3">
      <c r="B861" t="s">
        <v>178</v>
      </c>
    </row>
    <row r="862" spans="2:2" x14ac:dyDescent="0.3">
      <c r="B862" t="s">
        <v>187</v>
      </c>
    </row>
    <row r="863" spans="2:2" x14ac:dyDescent="0.3">
      <c r="B863" t="s">
        <v>49</v>
      </c>
    </row>
    <row r="864" spans="2:2" x14ac:dyDescent="0.3">
      <c r="B864" t="s">
        <v>1509</v>
      </c>
    </row>
    <row r="865" spans="2:2" x14ac:dyDescent="0.3">
      <c r="B865" t="s">
        <v>401</v>
      </c>
    </row>
    <row r="866" spans="2:2" x14ac:dyDescent="0.3">
      <c r="B866" t="s">
        <v>222</v>
      </c>
    </row>
    <row r="867" spans="2:2" x14ac:dyDescent="0.3">
      <c r="B867" t="s">
        <v>222</v>
      </c>
    </row>
    <row r="868" spans="2:2" x14ac:dyDescent="0.3">
      <c r="B868" t="s">
        <v>189</v>
      </c>
    </row>
    <row r="869" spans="2:2" x14ac:dyDescent="0.3">
      <c r="B869" t="s">
        <v>189</v>
      </c>
    </row>
    <row r="870" spans="2:2" x14ac:dyDescent="0.3">
      <c r="B870" t="s">
        <v>585</v>
      </c>
    </row>
    <row r="871" spans="2:2" x14ac:dyDescent="0.3">
      <c r="B871" t="s">
        <v>480</v>
      </c>
    </row>
    <row r="872" spans="2:2" x14ac:dyDescent="0.3">
      <c r="B872" t="s">
        <v>480</v>
      </c>
    </row>
    <row r="873" spans="2:2" x14ac:dyDescent="0.3">
      <c r="B873" t="s">
        <v>416</v>
      </c>
    </row>
    <row r="874" spans="2:2" x14ac:dyDescent="0.3">
      <c r="B874" t="s">
        <v>258</v>
      </c>
    </row>
    <row r="875" spans="2:2" x14ac:dyDescent="0.3">
      <c r="B875" t="s">
        <v>187</v>
      </c>
    </row>
    <row r="876" spans="2:2" x14ac:dyDescent="0.3">
      <c r="B876" t="s">
        <v>35</v>
      </c>
    </row>
    <row r="877" spans="2:2" x14ac:dyDescent="0.3">
      <c r="B877" t="s">
        <v>258</v>
      </c>
    </row>
    <row r="878" spans="2:2" x14ac:dyDescent="0.3">
      <c r="B878" t="s">
        <v>409</v>
      </c>
    </row>
    <row r="879" spans="2:2" x14ac:dyDescent="0.3">
      <c r="B879" t="s">
        <v>480</v>
      </c>
    </row>
    <row r="880" spans="2:2" x14ac:dyDescent="0.3">
      <c r="B880" t="s">
        <v>222</v>
      </c>
    </row>
    <row r="881" spans="2:2" x14ac:dyDescent="0.3">
      <c r="B881" t="s">
        <v>522</v>
      </c>
    </row>
    <row r="882" spans="2:2" x14ac:dyDescent="0.3">
      <c r="B882" t="s">
        <v>480</v>
      </c>
    </row>
    <row r="883" spans="2:2" x14ac:dyDescent="0.3">
      <c r="B883" t="s">
        <v>24</v>
      </c>
    </row>
    <row r="884" spans="2:2" x14ac:dyDescent="0.3">
      <c r="B884" t="s">
        <v>207</v>
      </c>
    </row>
    <row r="885" spans="2:2" x14ac:dyDescent="0.3">
      <c r="B885" t="s">
        <v>222</v>
      </c>
    </row>
    <row r="886" spans="2:2" x14ac:dyDescent="0.3">
      <c r="B886" t="s">
        <v>480</v>
      </c>
    </row>
    <row r="887" spans="2:2" x14ac:dyDescent="0.3">
      <c r="B887" t="s">
        <v>517</v>
      </c>
    </row>
    <row r="888" spans="2:2" x14ac:dyDescent="0.3">
      <c r="B888" t="s">
        <v>401</v>
      </c>
    </row>
    <row r="889" spans="2:2" x14ac:dyDescent="0.3">
      <c r="B889" t="s">
        <v>49</v>
      </c>
    </row>
    <row r="890" spans="2:2" x14ac:dyDescent="0.3">
      <c r="B890" t="s">
        <v>134</v>
      </c>
    </row>
    <row r="891" spans="2:2" x14ac:dyDescent="0.3">
      <c r="B891" t="s">
        <v>480</v>
      </c>
    </row>
    <row r="892" spans="2:2" x14ac:dyDescent="0.3">
      <c r="B892" t="s">
        <v>576</v>
      </c>
    </row>
    <row r="893" spans="2:2" x14ac:dyDescent="0.3">
      <c r="B893" t="s">
        <v>149</v>
      </c>
    </row>
    <row r="894" spans="2:2" x14ac:dyDescent="0.3">
      <c r="B894" t="s">
        <v>409</v>
      </c>
    </row>
    <row r="895" spans="2:2" x14ac:dyDescent="0.3">
      <c r="B895" t="s">
        <v>84</v>
      </c>
    </row>
    <row r="896" spans="2:2" x14ac:dyDescent="0.3">
      <c r="B896" t="s">
        <v>621</v>
      </c>
    </row>
    <row r="897" spans="2:2" x14ac:dyDescent="0.3">
      <c r="B897" t="s">
        <v>399</v>
      </c>
    </row>
    <row r="898" spans="2:2" x14ac:dyDescent="0.3">
      <c r="B898" t="s">
        <v>35</v>
      </c>
    </row>
    <row r="899" spans="2:2" x14ac:dyDescent="0.3">
      <c r="B899" t="s">
        <v>258</v>
      </c>
    </row>
    <row r="900" spans="2:2" x14ac:dyDescent="0.3">
      <c r="B900" t="s">
        <v>824</v>
      </c>
    </row>
    <row r="901" spans="2:2" x14ac:dyDescent="0.3">
      <c r="B901" t="s">
        <v>1433</v>
      </c>
    </row>
    <row r="902" spans="2:2" x14ac:dyDescent="0.3">
      <c r="B902" t="s">
        <v>814</v>
      </c>
    </row>
    <row r="903" spans="2:2" x14ac:dyDescent="0.3">
      <c r="B903" t="s">
        <v>835</v>
      </c>
    </row>
    <row r="904" spans="2:2" x14ac:dyDescent="0.3">
      <c r="B904" t="s">
        <v>222</v>
      </c>
    </row>
    <row r="905" spans="2:2" x14ac:dyDescent="0.3">
      <c r="B905" t="s">
        <v>824</v>
      </c>
    </row>
    <row r="906" spans="2:2" x14ac:dyDescent="0.3">
      <c r="B906" t="s">
        <v>1429</v>
      </c>
    </row>
    <row r="907" spans="2:2" x14ac:dyDescent="0.3">
      <c r="B907" t="s">
        <v>347</v>
      </c>
    </row>
    <row r="908" spans="2:2" x14ac:dyDescent="0.3">
      <c r="B908" t="s">
        <v>230</v>
      </c>
    </row>
    <row r="909" spans="2:2" x14ac:dyDescent="0.3">
      <c r="B909" t="s">
        <v>187</v>
      </c>
    </row>
    <row r="910" spans="2:2" x14ac:dyDescent="0.3">
      <c r="B910" t="s">
        <v>222</v>
      </c>
    </row>
    <row r="911" spans="2:2" x14ac:dyDescent="0.3">
      <c r="B911" t="s">
        <v>1902</v>
      </c>
    </row>
    <row r="912" spans="2:2" x14ac:dyDescent="0.3">
      <c r="B912" t="s">
        <v>31</v>
      </c>
    </row>
    <row r="913" spans="2:2" x14ac:dyDescent="0.3">
      <c r="B913" t="s">
        <v>22</v>
      </c>
    </row>
    <row r="914" spans="2:2" x14ac:dyDescent="0.3">
      <c r="B914" t="s">
        <v>149</v>
      </c>
    </row>
    <row r="915" spans="2:2" x14ac:dyDescent="0.3">
      <c r="B915" t="s">
        <v>480</v>
      </c>
    </row>
    <row r="916" spans="2:2" x14ac:dyDescent="0.3">
      <c r="B916" t="s">
        <v>189</v>
      </c>
    </row>
    <row r="917" spans="2:2" x14ac:dyDescent="0.3">
      <c r="B917" t="s">
        <v>549</v>
      </c>
    </row>
    <row r="918" spans="2:2" x14ac:dyDescent="0.3">
      <c r="B918" t="s">
        <v>522</v>
      </c>
    </row>
    <row r="919" spans="2:2" x14ac:dyDescent="0.3">
      <c r="B919" t="s">
        <v>480</v>
      </c>
    </row>
    <row r="920" spans="2:2" x14ac:dyDescent="0.3">
      <c r="B920" t="s">
        <v>189</v>
      </c>
    </row>
    <row r="921" spans="2:2" x14ac:dyDescent="0.3">
      <c r="B921" t="s">
        <v>480</v>
      </c>
    </row>
    <row r="922" spans="2:2" x14ac:dyDescent="0.3">
      <c r="B922" t="s">
        <v>576</v>
      </c>
    </row>
    <row r="923" spans="2:2" x14ac:dyDescent="0.3">
      <c r="B923" t="s">
        <v>258</v>
      </c>
    </row>
    <row r="924" spans="2:2" x14ac:dyDescent="0.3">
      <c r="B924" t="s">
        <v>27</v>
      </c>
    </row>
    <row r="925" spans="2:2" x14ac:dyDescent="0.3">
      <c r="B925" t="s">
        <v>2216</v>
      </c>
    </row>
    <row r="926" spans="2:2" x14ac:dyDescent="0.3">
      <c r="B926" t="s">
        <v>28</v>
      </c>
    </row>
    <row r="927" spans="2:2" x14ac:dyDescent="0.3">
      <c r="B927" t="s">
        <v>878</v>
      </c>
    </row>
    <row r="928" spans="2:2" x14ac:dyDescent="0.3">
      <c r="B928" t="s">
        <v>900</v>
      </c>
    </row>
    <row r="929" spans="2:2" x14ac:dyDescent="0.3">
      <c r="B929" t="s">
        <v>28</v>
      </c>
    </row>
    <row r="930" spans="2:2" x14ac:dyDescent="0.3">
      <c r="B930" t="s">
        <v>221</v>
      </c>
    </row>
    <row r="931" spans="2:2" x14ac:dyDescent="0.3">
      <c r="B931" t="s">
        <v>84</v>
      </c>
    </row>
    <row r="932" spans="2:2" x14ac:dyDescent="0.3">
      <c r="B932" t="s">
        <v>111</v>
      </c>
    </row>
    <row r="933" spans="2:2" x14ac:dyDescent="0.3">
      <c r="B933" t="s">
        <v>222</v>
      </c>
    </row>
    <row r="934" spans="2:2" x14ac:dyDescent="0.3">
      <c r="B934" t="s">
        <v>222</v>
      </c>
    </row>
    <row r="935" spans="2:2" x14ac:dyDescent="0.3">
      <c r="B935" t="s">
        <v>24</v>
      </c>
    </row>
    <row r="936" spans="2:2" x14ac:dyDescent="0.3">
      <c r="B936" t="s">
        <v>24</v>
      </c>
    </row>
    <row r="937" spans="2:2" x14ac:dyDescent="0.3">
      <c r="B937" t="s">
        <v>480</v>
      </c>
    </row>
    <row r="938" spans="2:2" x14ac:dyDescent="0.3">
      <c r="B938" t="s">
        <v>84</v>
      </c>
    </row>
    <row r="939" spans="2:2" x14ac:dyDescent="0.3">
      <c r="B939" t="s">
        <v>480</v>
      </c>
    </row>
    <row r="940" spans="2:2" x14ac:dyDescent="0.3">
      <c r="B940" t="s">
        <v>40</v>
      </c>
    </row>
    <row r="941" spans="2:2" x14ac:dyDescent="0.3">
      <c r="B941" t="s">
        <v>189</v>
      </c>
    </row>
    <row r="942" spans="2:2" x14ac:dyDescent="0.3">
      <c r="B942" t="s">
        <v>409</v>
      </c>
    </row>
    <row r="943" spans="2:2" x14ac:dyDescent="0.3">
      <c r="B943" t="s">
        <v>258</v>
      </c>
    </row>
    <row r="944" spans="2:2" x14ac:dyDescent="0.3">
      <c r="B944" t="s">
        <v>28</v>
      </c>
    </row>
    <row r="945" spans="2:2" x14ac:dyDescent="0.3">
      <c r="B945" t="s">
        <v>84</v>
      </c>
    </row>
    <row r="946" spans="2:2" x14ac:dyDescent="0.3">
      <c r="B946" t="s">
        <v>36</v>
      </c>
    </row>
    <row r="947" spans="2:2" x14ac:dyDescent="0.3">
      <c r="B947" t="s">
        <v>84</v>
      </c>
    </row>
    <row r="948" spans="2:2" x14ac:dyDescent="0.3">
      <c r="B948" t="s">
        <v>726</v>
      </c>
    </row>
    <row r="949" spans="2:2" x14ac:dyDescent="0.3">
      <c r="B949" t="s">
        <v>84</v>
      </c>
    </row>
    <row r="950" spans="2:2" x14ac:dyDescent="0.3">
      <c r="B950" t="s">
        <v>27</v>
      </c>
    </row>
    <row r="951" spans="2:2" x14ac:dyDescent="0.3">
      <c r="B951" t="s">
        <v>1965</v>
      </c>
    </row>
    <row r="952" spans="2:2" x14ac:dyDescent="0.3">
      <c r="B952" t="s">
        <v>134</v>
      </c>
    </row>
    <row r="953" spans="2:2" x14ac:dyDescent="0.3">
      <c r="B953" t="s">
        <v>347</v>
      </c>
    </row>
    <row r="954" spans="2:2" x14ac:dyDescent="0.3">
      <c r="B954" t="s">
        <v>134</v>
      </c>
    </row>
    <row r="955" spans="2:2" x14ac:dyDescent="0.3">
      <c r="B955" t="s">
        <v>347</v>
      </c>
    </row>
    <row r="956" spans="2:2" x14ac:dyDescent="0.3">
      <c r="B956" t="s">
        <v>585</v>
      </c>
    </row>
    <row r="957" spans="2:2" x14ac:dyDescent="0.3">
      <c r="B957" t="s">
        <v>399</v>
      </c>
    </row>
    <row r="958" spans="2:2" x14ac:dyDescent="0.3">
      <c r="B958" t="s">
        <v>549</v>
      </c>
    </row>
    <row r="959" spans="2:2" x14ac:dyDescent="0.3">
      <c r="B959" t="s">
        <v>189</v>
      </c>
    </row>
    <row r="960" spans="2:2" x14ac:dyDescent="0.3">
      <c r="B960" t="s">
        <v>401</v>
      </c>
    </row>
    <row r="961" spans="2:2" x14ac:dyDescent="0.3">
      <c r="B961" t="s">
        <v>480</v>
      </c>
    </row>
    <row r="962" spans="2:2" x14ac:dyDescent="0.3">
      <c r="B962" t="s">
        <v>2219</v>
      </c>
    </row>
    <row r="963" spans="2:2" x14ac:dyDescent="0.3">
      <c r="B963" t="s">
        <v>149</v>
      </c>
    </row>
    <row r="964" spans="2:2" x14ac:dyDescent="0.3">
      <c r="B964" t="s">
        <v>49</v>
      </c>
    </row>
    <row r="965" spans="2:2" x14ac:dyDescent="0.3">
      <c r="B965" t="s">
        <v>824</v>
      </c>
    </row>
    <row r="966" spans="2:2" x14ac:dyDescent="0.3">
      <c r="B966" t="s">
        <v>814</v>
      </c>
    </row>
    <row r="967" spans="2:2" x14ac:dyDescent="0.3">
      <c r="B967" t="s">
        <v>35</v>
      </c>
    </row>
    <row r="968" spans="2:2" x14ac:dyDescent="0.3">
      <c r="B968" t="s">
        <v>549</v>
      </c>
    </row>
    <row r="969" spans="2:2" x14ac:dyDescent="0.3">
      <c r="B969" t="s">
        <v>1965</v>
      </c>
    </row>
    <row r="970" spans="2:2" x14ac:dyDescent="0.3">
      <c r="B970" t="s">
        <v>289</v>
      </c>
    </row>
    <row r="971" spans="2:2" x14ac:dyDescent="0.3">
      <c r="B971" t="s">
        <v>22</v>
      </c>
    </row>
    <row r="972" spans="2:2" x14ac:dyDescent="0.3">
      <c r="B972" t="s">
        <v>207</v>
      </c>
    </row>
    <row r="973" spans="2:2" x14ac:dyDescent="0.3">
      <c r="B973" t="s">
        <v>189</v>
      </c>
    </row>
    <row r="974" spans="2:2" x14ac:dyDescent="0.3">
      <c r="B974" t="s">
        <v>559</v>
      </c>
    </row>
    <row r="975" spans="2:2" x14ac:dyDescent="0.3">
      <c r="B975" t="s">
        <v>1965</v>
      </c>
    </row>
    <row r="976" spans="2:2" x14ac:dyDescent="0.3">
      <c r="B976" t="s">
        <v>1984</v>
      </c>
    </row>
    <row r="977" spans="2:2" x14ac:dyDescent="0.3">
      <c r="B977" t="s">
        <v>35</v>
      </c>
    </row>
    <row r="978" spans="2:2" x14ac:dyDescent="0.3">
      <c r="B978" t="s">
        <v>878</v>
      </c>
    </row>
    <row r="979" spans="2:2" x14ac:dyDescent="0.3">
      <c r="B979" t="s">
        <v>149</v>
      </c>
    </row>
    <row r="980" spans="2:2" x14ac:dyDescent="0.3">
      <c r="B980" t="s">
        <v>480</v>
      </c>
    </row>
    <row r="981" spans="2:2" x14ac:dyDescent="0.3">
      <c r="B981" t="s">
        <v>621</v>
      </c>
    </row>
    <row r="982" spans="2:2" x14ac:dyDescent="0.3">
      <c r="B982" t="s">
        <v>250</v>
      </c>
    </row>
    <row r="983" spans="2:2" x14ac:dyDescent="0.3">
      <c r="B983" t="s">
        <v>876</v>
      </c>
    </row>
    <row r="984" spans="2:2" x14ac:dyDescent="0.3">
      <c r="B984" t="s">
        <v>876</v>
      </c>
    </row>
    <row r="985" spans="2:2" x14ac:dyDescent="0.3">
      <c r="B985" t="s">
        <v>142</v>
      </c>
    </row>
    <row r="986" spans="2:2" x14ac:dyDescent="0.3">
      <c r="B986" t="s">
        <v>118</v>
      </c>
    </row>
    <row r="987" spans="2:2" x14ac:dyDescent="0.3">
      <c r="B987" t="s">
        <v>480</v>
      </c>
    </row>
    <row r="988" spans="2:2" x14ac:dyDescent="0.3">
      <c r="B988" t="s">
        <v>24</v>
      </c>
    </row>
    <row r="989" spans="2:2" x14ac:dyDescent="0.3">
      <c r="B989" t="s">
        <v>24</v>
      </c>
    </row>
    <row r="990" spans="2:2" x14ac:dyDescent="0.3">
      <c r="B990" t="s">
        <v>1986</v>
      </c>
    </row>
    <row r="991" spans="2:2" x14ac:dyDescent="0.3">
      <c r="B991" t="s">
        <v>480</v>
      </c>
    </row>
    <row r="992" spans="2:2" x14ac:dyDescent="0.3">
      <c r="B992" t="s">
        <v>576</v>
      </c>
    </row>
    <row r="993" spans="2:2" x14ac:dyDescent="0.3">
      <c r="B993" t="s">
        <v>576</v>
      </c>
    </row>
    <row r="994" spans="2:2" x14ac:dyDescent="0.3">
      <c r="B994" t="s">
        <v>414</v>
      </c>
    </row>
    <row r="995" spans="2:2" x14ac:dyDescent="0.3">
      <c r="B995" t="s">
        <v>1194</v>
      </c>
    </row>
    <row r="996" spans="2:2" x14ac:dyDescent="0.3">
      <c r="B996" t="s">
        <v>1931</v>
      </c>
    </row>
    <row r="997" spans="2:2" x14ac:dyDescent="0.3">
      <c r="B997" t="s">
        <v>27</v>
      </c>
    </row>
    <row r="998" spans="2:2" x14ac:dyDescent="0.3">
      <c r="B998" t="s">
        <v>27</v>
      </c>
    </row>
    <row r="999" spans="2:2" x14ac:dyDescent="0.3">
      <c r="B999" t="s">
        <v>27</v>
      </c>
    </row>
    <row r="1000" spans="2:2" x14ac:dyDescent="0.3">
      <c r="B1000" t="s">
        <v>118</v>
      </c>
    </row>
    <row r="1001" spans="2:2" x14ac:dyDescent="0.3">
      <c r="B1001" t="s">
        <v>221</v>
      </c>
    </row>
    <row r="1002" spans="2:2" x14ac:dyDescent="0.3">
      <c r="B1002" t="s">
        <v>1260</v>
      </c>
    </row>
    <row r="1003" spans="2:2" x14ac:dyDescent="0.3">
      <c r="B1003" t="s">
        <v>2301</v>
      </c>
    </row>
    <row r="1004" spans="2:2" x14ac:dyDescent="0.3">
      <c r="B1004" t="s">
        <v>2300</v>
      </c>
    </row>
    <row r="1005" spans="2:2" x14ac:dyDescent="0.3">
      <c r="B1005" t="s">
        <v>187</v>
      </c>
    </row>
    <row r="1006" spans="2:2" x14ac:dyDescent="0.3">
      <c r="B1006" t="s">
        <v>85</v>
      </c>
    </row>
    <row r="1007" spans="2:2" x14ac:dyDescent="0.3">
      <c r="B1007" t="s">
        <v>22</v>
      </c>
    </row>
    <row r="1008" spans="2:2" x14ac:dyDescent="0.3">
      <c r="B1008" t="s">
        <v>22</v>
      </c>
    </row>
    <row r="1009" spans="2:2" x14ac:dyDescent="0.3">
      <c r="B1009" t="s">
        <v>585</v>
      </c>
    </row>
    <row r="1010" spans="2:2" x14ac:dyDescent="0.3">
      <c r="B1010" t="s">
        <v>85</v>
      </c>
    </row>
    <row r="1011" spans="2:2" x14ac:dyDescent="0.3">
      <c r="B1011" t="s">
        <v>84</v>
      </c>
    </row>
    <row r="1012" spans="2:2" x14ac:dyDescent="0.3">
      <c r="B1012" t="s">
        <v>28</v>
      </c>
    </row>
    <row r="1013" spans="2:2" x14ac:dyDescent="0.3">
      <c r="B1013" t="s">
        <v>174</v>
      </c>
    </row>
    <row r="1014" spans="2:2" x14ac:dyDescent="0.3">
      <c r="B1014" t="s">
        <v>85</v>
      </c>
    </row>
    <row r="1015" spans="2:2" x14ac:dyDescent="0.3">
      <c r="B1015" t="s">
        <v>28</v>
      </c>
    </row>
    <row r="1016" spans="2:2" x14ac:dyDescent="0.3">
      <c r="B1016" t="s">
        <v>617</v>
      </c>
    </row>
    <row r="1017" spans="2:2" x14ac:dyDescent="0.3">
      <c r="B1017" t="s">
        <v>1382</v>
      </c>
    </row>
    <row r="1018" spans="2:2" x14ac:dyDescent="0.3">
      <c r="B1018" t="s">
        <v>878</v>
      </c>
    </row>
    <row r="1019" spans="2:2" x14ac:dyDescent="0.3">
      <c r="B1019" t="s">
        <v>884</v>
      </c>
    </row>
    <row r="1020" spans="2:2" x14ac:dyDescent="0.3">
      <c r="B1020" t="s">
        <v>250</v>
      </c>
    </row>
    <row r="1021" spans="2:2" x14ac:dyDescent="0.3">
      <c r="B1021" t="s">
        <v>876</v>
      </c>
    </row>
    <row r="1022" spans="2:2" x14ac:dyDescent="0.3">
      <c r="B1022" t="s">
        <v>221</v>
      </c>
    </row>
    <row r="1023" spans="2:2" x14ac:dyDescent="0.3">
      <c r="B1023" t="s">
        <v>1964</v>
      </c>
    </row>
    <row r="1024" spans="2:2" x14ac:dyDescent="0.3">
      <c r="B1024" t="s">
        <v>104</v>
      </c>
    </row>
    <row r="1025" spans="2:2" x14ac:dyDescent="0.3">
      <c r="B1025" t="s">
        <v>174</v>
      </c>
    </row>
    <row r="1026" spans="2:2" x14ac:dyDescent="0.3">
      <c r="B1026" t="s">
        <v>22</v>
      </c>
    </row>
    <row r="1027" spans="2:2" x14ac:dyDescent="0.3">
      <c r="B1027" t="s">
        <v>42</v>
      </c>
    </row>
    <row r="1028" spans="2:2" x14ac:dyDescent="0.3">
      <c r="B1028" t="s">
        <v>222</v>
      </c>
    </row>
    <row r="1029" spans="2:2" x14ac:dyDescent="0.3">
      <c r="B1029" t="s">
        <v>480</v>
      </c>
    </row>
    <row r="1030" spans="2:2" x14ac:dyDescent="0.3">
      <c r="B1030" t="s">
        <v>28</v>
      </c>
    </row>
    <row r="1031" spans="2:2" x14ac:dyDescent="0.3">
      <c r="B1031" t="s">
        <v>549</v>
      </c>
    </row>
    <row r="1032" spans="2:2" x14ac:dyDescent="0.3">
      <c r="B1032" t="s">
        <v>399</v>
      </c>
    </row>
    <row r="1033" spans="2:2" x14ac:dyDescent="0.3">
      <c r="B1033" t="s">
        <v>480</v>
      </c>
    </row>
    <row r="1034" spans="2:2" x14ac:dyDescent="0.3">
      <c r="B1034" t="s">
        <v>189</v>
      </c>
    </row>
    <row r="1035" spans="2:2" x14ac:dyDescent="0.3">
      <c r="B1035" t="s">
        <v>480</v>
      </c>
    </row>
    <row r="1036" spans="2:2" x14ac:dyDescent="0.3">
      <c r="B1036" t="s">
        <v>189</v>
      </c>
    </row>
    <row r="1037" spans="2:2" x14ac:dyDescent="0.3">
      <c r="B1037" t="s">
        <v>63</v>
      </c>
    </row>
    <row r="1038" spans="2:2" x14ac:dyDescent="0.3">
      <c r="B1038" t="s">
        <v>811</v>
      </c>
    </row>
    <row r="1039" spans="2:2" x14ac:dyDescent="0.3">
      <c r="B1039" t="s">
        <v>811</v>
      </c>
    </row>
    <row r="1040" spans="2:2" x14ac:dyDescent="0.3">
      <c r="B1040" t="s">
        <v>1859</v>
      </c>
    </row>
    <row r="1041" spans="2:2" x14ac:dyDescent="0.3">
      <c r="B1041" t="s">
        <v>42</v>
      </c>
    </row>
    <row r="1042" spans="2:2" x14ac:dyDescent="0.3">
      <c r="B1042" t="s">
        <v>207</v>
      </c>
    </row>
    <row r="1043" spans="2:2" x14ac:dyDescent="0.3">
      <c r="B1043" t="s">
        <v>58</v>
      </c>
    </row>
    <row r="1044" spans="2:2" x14ac:dyDescent="0.3">
      <c r="B1044" t="s">
        <v>174</v>
      </c>
    </row>
    <row r="1045" spans="2:2" x14ac:dyDescent="0.3">
      <c r="B1045" t="s">
        <v>480</v>
      </c>
    </row>
    <row r="1046" spans="2:2" x14ac:dyDescent="0.3">
      <c r="B1046" t="s">
        <v>576</v>
      </c>
    </row>
    <row r="1047" spans="2:2" x14ac:dyDescent="0.3">
      <c r="B1047" t="s">
        <v>347</v>
      </c>
    </row>
    <row r="1048" spans="2:2" x14ac:dyDescent="0.3">
      <c r="B1048" t="s">
        <v>207</v>
      </c>
    </row>
    <row r="1049" spans="2:2" x14ac:dyDescent="0.3">
      <c r="B1049" t="s">
        <v>2303</v>
      </c>
    </row>
    <row r="1050" spans="2:2" x14ac:dyDescent="0.3">
      <c r="B1050" t="s">
        <v>165</v>
      </c>
    </row>
    <row r="1051" spans="2:2" x14ac:dyDescent="0.3">
      <c r="B1051" t="s">
        <v>1510</v>
      </c>
    </row>
    <row r="1052" spans="2:2" x14ac:dyDescent="0.3">
      <c r="B1052" t="s">
        <v>134</v>
      </c>
    </row>
    <row r="1053" spans="2:2" x14ac:dyDescent="0.3">
      <c r="B1053" t="s">
        <v>49</v>
      </c>
    </row>
    <row r="1054" spans="2:2" x14ac:dyDescent="0.3">
      <c r="B1054" t="s">
        <v>222</v>
      </c>
    </row>
    <row r="1055" spans="2:2" x14ac:dyDescent="0.3">
      <c r="B1055" t="s">
        <v>576</v>
      </c>
    </row>
    <row r="1056" spans="2:2" x14ac:dyDescent="0.3">
      <c r="B1056" t="s">
        <v>900</v>
      </c>
    </row>
    <row r="1057" spans="2:2" x14ac:dyDescent="0.3">
      <c r="B1057" t="s">
        <v>250</v>
      </c>
    </row>
    <row r="1058" spans="2:2" x14ac:dyDescent="0.3">
      <c r="B1058" t="s">
        <v>480</v>
      </c>
    </row>
    <row r="1059" spans="2:2" x14ac:dyDescent="0.3">
      <c r="B1059" t="s">
        <v>250</v>
      </c>
    </row>
    <row r="1060" spans="2:2" x14ac:dyDescent="0.3">
      <c r="B1060" t="s">
        <v>522</v>
      </c>
    </row>
    <row r="1061" spans="2:2" x14ac:dyDescent="0.3">
      <c r="B1061" t="s">
        <v>480</v>
      </c>
    </row>
    <row r="1062" spans="2:2" x14ac:dyDescent="0.3">
      <c r="B1062" t="s">
        <v>1891</v>
      </c>
    </row>
    <row r="1063" spans="2:2" x14ac:dyDescent="0.3">
      <c r="B1063" t="s">
        <v>104</v>
      </c>
    </row>
    <row r="1064" spans="2:2" x14ac:dyDescent="0.3">
      <c r="B1064" t="s">
        <v>347</v>
      </c>
    </row>
    <row r="1065" spans="2:2" x14ac:dyDescent="0.3">
      <c r="B1065" t="s">
        <v>40</v>
      </c>
    </row>
    <row r="1066" spans="2:2" x14ac:dyDescent="0.3">
      <c r="B1066" t="s">
        <v>347</v>
      </c>
    </row>
    <row r="1067" spans="2:2" x14ac:dyDescent="0.3">
      <c r="B1067" t="s">
        <v>409</v>
      </c>
    </row>
    <row r="1068" spans="2:2" x14ac:dyDescent="0.3">
      <c r="B1068" t="s">
        <v>28</v>
      </c>
    </row>
    <row r="1069" spans="2:2" x14ac:dyDescent="0.3">
      <c r="B1069" t="s">
        <v>84</v>
      </c>
    </row>
    <row r="1070" spans="2:2" x14ac:dyDescent="0.3">
      <c r="B1070" t="s">
        <v>84</v>
      </c>
    </row>
    <row r="1071" spans="2:2" x14ac:dyDescent="0.3">
      <c r="B1071" t="s">
        <v>36</v>
      </c>
    </row>
    <row r="1072" spans="2:2" x14ac:dyDescent="0.3">
      <c r="B1072" t="s">
        <v>2142</v>
      </c>
    </row>
    <row r="1073" spans="2:2" x14ac:dyDescent="0.3">
      <c r="B1073" t="s">
        <v>900</v>
      </c>
    </row>
    <row r="1074" spans="2:2" x14ac:dyDescent="0.3">
      <c r="B1074" t="s">
        <v>60</v>
      </c>
    </row>
    <row r="1075" spans="2:2" x14ac:dyDescent="0.3">
      <c r="B1075" t="s">
        <v>900</v>
      </c>
    </row>
    <row r="1076" spans="2:2" x14ac:dyDescent="0.3">
      <c r="B1076" t="s">
        <v>27</v>
      </c>
    </row>
    <row r="1077" spans="2:2" x14ac:dyDescent="0.3">
      <c r="B1077" t="s">
        <v>222</v>
      </c>
    </row>
    <row r="1078" spans="2:2" x14ac:dyDescent="0.3">
      <c r="B1078" t="s">
        <v>480</v>
      </c>
    </row>
    <row r="1079" spans="2:2" x14ac:dyDescent="0.3">
      <c r="B1079" t="s">
        <v>1554</v>
      </c>
    </row>
    <row r="1080" spans="2:2" x14ac:dyDescent="0.3">
      <c r="B1080" t="s">
        <v>1911</v>
      </c>
    </row>
    <row r="1081" spans="2:2" x14ac:dyDescent="0.3">
      <c r="B1081" t="s">
        <v>49</v>
      </c>
    </row>
    <row r="1082" spans="2:2" x14ac:dyDescent="0.3">
      <c r="B1082" t="s">
        <v>1910</v>
      </c>
    </row>
    <row r="1083" spans="2:2" x14ac:dyDescent="0.3">
      <c r="B1083" t="s">
        <v>1542</v>
      </c>
    </row>
    <row r="1084" spans="2:2" x14ac:dyDescent="0.3">
      <c r="B1084" t="s">
        <v>1797</v>
      </c>
    </row>
    <row r="1085" spans="2:2" x14ac:dyDescent="0.3">
      <c r="B1085" t="s">
        <v>207</v>
      </c>
    </row>
    <row r="1086" spans="2:2" x14ac:dyDescent="0.3">
      <c r="B1086" t="s">
        <v>401</v>
      </c>
    </row>
    <row r="1087" spans="2:2" x14ac:dyDescent="0.3">
      <c r="B1087" t="s">
        <v>480</v>
      </c>
    </row>
    <row r="1088" spans="2:2" x14ac:dyDescent="0.3">
      <c r="B1088" t="s">
        <v>1040</v>
      </c>
    </row>
    <row r="1089" spans="2:2" x14ac:dyDescent="0.3">
      <c r="B1089" t="s">
        <v>40</v>
      </c>
    </row>
    <row r="1090" spans="2:2" x14ac:dyDescent="0.3">
      <c r="B1090" t="s">
        <v>403</v>
      </c>
    </row>
    <row r="1091" spans="2:2" x14ac:dyDescent="0.3">
      <c r="B1091" t="s">
        <v>480</v>
      </c>
    </row>
    <row r="1092" spans="2:2" x14ac:dyDescent="0.3">
      <c r="B1092" t="s">
        <v>24</v>
      </c>
    </row>
    <row r="1093" spans="2:2" x14ac:dyDescent="0.3">
      <c r="B1093" t="s">
        <v>1716</v>
      </c>
    </row>
    <row r="1094" spans="2:2" x14ac:dyDescent="0.3">
      <c r="B1094" t="s">
        <v>811</v>
      </c>
    </row>
    <row r="1095" spans="2:2" x14ac:dyDescent="0.3">
      <c r="B1095" t="s">
        <v>811</v>
      </c>
    </row>
    <row r="1096" spans="2:2" x14ac:dyDescent="0.3">
      <c r="B1096" t="s">
        <v>1916</v>
      </c>
    </row>
    <row r="1097" spans="2:2" x14ac:dyDescent="0.3">
      <c r="B1097" t="s">
        <v>22</v>
      </c>
    </row>
    <row r="1098" spans="2:2" x14ac:dyDescent="0.3">
      <c r="B1098" t="s">
        <v>1914</v>
      </c>
    </row>
    <row r="1099" spans="2:2" x14ac:dyDescent="0.3">
      <c r="B1099" t="s">
        <v>1913</v>
      </c>
    </row>
    <row r="1100" spans="2:2" x14ac:dyDescent="0.3">
      <c r="B1100" t="s">
        <v>1891</v>
      </c>
    </row>
    <row r="1101" spans="2:2" x14ac:dyDescent="0.3">
      <c r="B1101" t="s">
        <v>174</v>
      </c>
    </row>
    <row r="1102" spans="2:2" x14ac:dyDescent="0.3">
      <c r="B1102" t="s">
        <v>22</v>
      </c>
    </row>
    <row r="1103" spans="2:2" x14ac:dyDescent="0.3">
      <c r="B1103" t="s">
        <v>1902</v>
      </c>
    </row>
    <row r="1104" spans="2:2" x14ac:dyDescent="0.3">
      <c r="B1104" t="s">
        <v>36</v>
      </c>
    </row>
    <row r="1105" spans="2:2" x14ac:dyDescent="0.3">
      <c r="B1105" t="s">
        <v>617</v>
      </c>
    </row>
    <row r="1106" spans="2:2" x14ac:dyDescent="0.3">
      <c r="B1106" t="s">
        <v>743</v>
      </c>
    </row>
    <row r="1107" spans="2:2" x14ac:dyDescent="0.3">
      <c r="B1107" t="s">
        <v>632</v>
      </c>
    </row>
    <row r="1108" spans="2:2" x14ac:dyDescent="0.3">
      <c r="B1108" t="s">
        <v>187</v>
      </c>
    </row>
    <row r="1109" spans="2:2" x14ac:dyDescent="0.3">
      <c r="B1109" t="s">
        <v>409</v>
      </c>
    </row>
    <row r="1110" spans="2:2" x14ac:dyDescent="0.3">
      <c r="B1110" t="s">
        <v>27</v>
      </c>
    </row>
    <row r="1111" spans="2:2" x14ac:dyDescent="0.3">
      <c r="B1111" t="s">
        <v>28</v>
      </c>
    </row>
    <row r="1112" spans="2:2" x14ac:dyDescent="0.3">
      <c r="B1112" t="s">
        <v>812</v>
      </c>
    </row>
    <row r="1113" spans="2:2" x14ac:dyDescent="0.3">
      <c r="B1113" t="s">
        <v>632</v>
      </c>
    </row>
    <row r="1114" spans="2:2" x14ac:dyDescent="0.3">
      <c r="B1114" t="s">
        <v>28</v>
      </c>
    </row>
    <row r="1115" spans="2:2" x14ac:dyDescent="0.3">
      <c r="B1115" t="s">
        <v>84</v>
      </c>
    </row>
    <row r="1116" spans="2:2" x14ac:dyDescent="0.3">
      <c r="B1116" t="s">
        <v>27</v>
      </c>
    </row>
    <row r="1117" spans="2:2" x14ac:dyDescent="0.3">
      <c r="B1117" t="s">
        <v>1891</v>
      </c>
    </row>
    <row r="1118" spans="2:2" x14ac:dyDescent="0.3">
      <c r="B1118" t="s">
        <v>22</v>
      </c>
    </row>
    <row r="1119" spans="2:2" x14ac:dyDescent="0.3">
      <c r="B1119" t="s">
        <v>246</v>
      </c>
    </row>
    <row r="1120" spans="2:2" x14ac:dyDescent="0.3">
      <c r="B1120" t="s">
        <v>559</v>
      </c>
    </row>
    <row r="1121" spans="2:2" x14ac:dyDescent="0.3">
      <c r="B1121" t="s">
        <v>22</v>
      </c>
    </row>
    <row r="1122" spans="2:2" x14ac:dyDescent="0.3">
      <c r="B1122" t="s">
        <v>1917</v>
      </c>
    </row>
    <row r="1123" spans="2:2" x14ac:dyDescent="0.3">
      <c r="B1123" t="s">
        <v>49</v>
      </c>
    </row>
    <row r="1124" spans="2:2" x14ac:dyDescent="0.3">
      <c r="B1124" t="s">
        <v>134</v>
      </c>
    </row>
    <row r="1125" spans="2:2" x14ac:dyDescent="0.3">
      <c r="B1125" t="s">
        <v>84</v>
      </c>
    </row>
    <row r="1126" spans="2:2" x14ac:dyDescent="0.3">
      <c r="B1126" t="s">
        <v>35</v>
      </c>
    </row>
    <row r="1127" spans="2:2" x14ac:dyDescent="0.3">
      <c r="B1127" t="s">
        <v>480</v>
      </c>
    </row>
    <row r="1128" spans="2:2" x14ac:dyDescent="0.3">
      <c r="B1128" t="s">
        <v>207</v>
      </c>
    </row>
    <row r="1129" spans="2:2" x14ac:dyDescent="0.3">
      <c r="B1129" t="s">
        <v>207</v>
      </c>
    </row>
    <row r="1130" spans="2:2" x14ac:dyDescent="0.3">
      <c r="B1130" t="s">
        <v>222</v>
      </c>
    </row>
    <row r="1131" spans="2:2" x14ac:dyDescent="0.3">
      <c r="B1131" t="s">
        <v>27</v>
      </c>
    </row>
    <row r="1132" spans="2:2" x14ac:dyDescent="0.3">
      <c r="B1132" t="s">
        <v>409</v>
      </c>
    </row>
    <row r="1133" spans="2:2" x14ac:dyDescent="0.3">
      <c r="B1133" t="s">
        <v>36</v>
      </c>
    </row>
    <row r="1134" spans="2:2" x14ac:dyDescent="0.3">
      <c r="B1134" t="s">
        <v>84</v>
      </c>
    </row>
    <row r="1135" spans="2:2" x14ac:dyDescent="0.3">
      <c r="B1135" t="s">
        <v>82</v>
      </c>
    </row>
    <row r="1136" spans="2:2" x14ac:dyDescent="0.3">
      <c r="B1136" t="s">
        <v>399</v>
      </c>
    </row>
    <row r="1137" spans="2:2" x14ac:dyDescent="0.3">
      <c r="B1137" t="s">
        <v>134</v>
      </c>
    </row>
    <row r="1138" spans="2:2" x14ac:dyDescent="0.3">
      <c r="B1138" t="s">
        <v>187</v>
      </c>
    </row>
    <row r="1139" spans="2:2" x14ac:dyDescent="0.3">
      <c r="B1139" t="s">
        <v>187</v>
      </c>
    </row>
    <row r="1140" spans="2:2" x14ac:dyDescent="0.3">
      <c r="B1140" t="s">
        <v>82</v>
      </c>
    </row>
    <row r="1141" spans="2:2" x14ac:dyDescent="0.3">
      <c r="B1141" t="s">
        <v>480</v>
      </c>
    </row>
    <row r="1142" spans="2:2" x14ac:dyDescent="0.3">
      <c r="B1142" t="s">
        <v>2067</v>
      </c>
    </row>
    <row r="1143" spans="2:2" x14ac:dyDescent="0.3">
      <c r="B1143" t="s">
        <v>489</v>
      </c>
    </row>
    <row r="1144" spans="2:2" x14ac:dyDescent="0.3">
      <c r="B1144" t="s">
        <v>74</v>
      </c>
    </row>
    <row r="1145" spans="2:2" x14ac:dyDescent="0.3">
      <c r="B1145" t="s">
        <v>1919</v>
      </c>
    </row>
    <row r="1146" spans="2:2" x14ac:dyDescent="0.3">
      <c r="B1146" t="s">
        <v>1919</v>
      </c>
    </row>
    <row r="1147" spans="2:2" x14ac:dyDescent="0.3">
      <c r="B1147" t="s">
        <v>149</v>
      </c>
    </row>
    <row r="1148" spans="2:2" x14ac:dyDescent="0.3">
      <c r="B1148" t="s">
        <v>1920</v>
      </c>
    </row>
    <row r="1149" spans="2:2" x14ac:dyDescent="0.3">
      <c r="B1149" t="s">
        <v>990</v>
      </c>
    </row>
    <row r="1150" spans="2:2" x14ac:dyDescent="0.3">
      <c r="B1150" t="s">
        <v>1382</v>
      </c>
    </row>
    <row r="1151" spans="2:2" x14ac:dyDescent="0.3">
      <c r="B1151" t="s">
        <v>187</v>
      </c>
    </row>
    <row r="1152" spans="2:2" x14ac:dyDescent="0.3">
      <c r="B1152" t="s">
        <v>27</v>
      </c>
    </row>
    <row r="1153" spans="2:2" x14ac:dyDescent="0.3">
      <c r="B1153" t="s">
        <v>82</v>
      </c>
    </row>
    <row r="1154" spans="2:2" x14ac:dyDescent="0.3">
      <c r="B1154" t="s">
        <v>82</v>
      </c>
    </row>
    <row r="1155" spans="2:2" x14ac:dyDescent="0.3">
      <c r="B1155" t="s">
        <v>258</v>
      </c>
    </row>
    <row r="1156" spans="2:2" x14ac:dyDescent="0.3">
      <c r="B1156" t="s">
        <v>399</v>
      </c>
    </row>
    <row r="1157" spans="2:2" x14ac:dyDescent="0.3">
      <c r="B1157" t="s">
        <v>585</v>
      </c>
    </row>
    <row r="1158" spans="2:2" x14ac:dyDescent="0.3">
      <c r="B1158" t="s">
        <v>134</v>
      </c>
    </row>
    <row r="1159" spans="2:2" x14ac:dyDescent="0.3">
      <c r="B1159" t="s">
        <v>28</v>
      </c>
    </row>
    <row r="1160" spans="2:2" x14ac:dyDescent="0.3">
      <c r="B1160" t="s">
        <v>36</v>
      </c>
    </row>
    <row r="1161" spans="2:2" x14ac:dyDescent="0.3">
      <c r="B1161" t="s">
        <v>624</v>
      </c>
    </row>
    <row r="1162" spans="2:2" x14ac:dyDescent="0.3">
      <c r="B1162" t="s">
        <v>2247</v>
      </c>
    </row>
    <row r="1163" spans="2:2" x14ac:dyDescent="0.3">
      <c r="B1163" t="s">
        <v>1447</v>
      </c>
    </row>
    <row r="1164" spans="2:2" x14ac:dyDescent="0.3">
      <c r="B1164" t="s">
        <v>814</v>
      </c>
    </row>
    <row r="1165" spans="2:2" x14ac:dyDescent="0.3">
      <c r="B1165" t="s">
        <v>816</v>
      </c>
    </row>
    <row r="1166" spans="2:2" x14ac:dyDescent="0.3">
      <c r="B1166" t="s">
        <v>824</v>
      </c>
    </row>
    <row r="1167" spans="2:2" x14ac:dyDescent="0.3">
      <c r="B1167" t="s">
        <v>1550</v>
      </c>
    </row>
    <row r="1168" spans="2:2" x14ac:dyDescent="0.3">
      <c r="B1168" t="s">
        <v>694</v>
      </c>
    </row>
    <row r="1169" spans="2:2" x14ac:dyDescent="0.3">
      <c r="B1169" t="s">
        <v>743</v>
      </c>
    </row>
    <row r="1170" spans="2:2" x14ac:dyDescent="0.3">
      <c r="B1170" t="s">
        <v>84</v>
      </c>
    </row>
    <row r="1171" spans="2:2" x14ac:dyDescent="0.3">
      <c r="B1171" t="s">
        <v>36</v>
      </c>
    </row>
    <row r="1172" spans="2:2" x14ac:dyDescent="0.3">
      <c r="B1172" t="s">
        <v>27</v>
      </c>
    </row>
    <row r="1173" spans="2:2" x14ac:dyDescent="0.3">
      <c r="B1173" t="s">
        <v>480</v>
      </c>
    </row>
    <row r="1174" spans="2:2" x14ac:dyDescent="0.3">
      <c r="B1174" t="s">
        <v>1925</v>
      </c>
    </row>
    <row r="1175" spans="2:2" x14ac:dyDescent="0.3">
      <c r="B1175" t="s">
        <v>1924</v>
      </c>
    </row>
    <row r="1176" spans="2:2" x14ac:dyDescent="0.3">
      <c r="B1176" t="s">
        <v>347</v>
      </c>
    </row>
    <row r="1177" spans="2:2" x14ac:dyDescent="0.3">
      <c r="B1177" t="s">
        <v>22</v>
      </c>
    </row>
    <row r="1178" spans="2:2" x14ac:dyDescent="0.3">
      <c r="B1178" t="s">
        <v>1928</v>
      </c>
    </row>
    <row r="1179" spans="2:2" x14ac:dyDescent="0.3">
      <c r="B1179" t="s">
        <v>1927</v>
      </c>
    </row>
    <row r="1180" spans="2:2" x14ac:dyDescent="0.3">
      <c r="B1180" t="s">
        <v>174</v>
      </c>
    </row>
    <row r="1181" spans="2:2" x14ac:dyDescent="0.3">
      <c r="B1181" t="s">
        <v>149</v>
      </c>
    </row>
    <row r="1182" spans="2:2" x14ac:dyDescent="0.3">
      <c r="B1182" t="s">
        <v>1542</v>
      </c>
    </row>
    <row r="1183" spans="2:2" x14ac:dyDescent="0.3">
      <c r="B1183" t="s">
        <v>1923</v>
      </c>
    </row>
    <row r="1184" spans="2:2" x14ac:dyDescent="0.3">
      <c r="B1184" t="s">
        <v>1542</v>
      </c>
    </row>
    <row r="1185" spans="2:2" x14ac:dyDescent="0.3">
      <c r="B1185" t="s">
        <v>22</v>
      </c>
    </row>
    <row r="1186" spans="2:2" x14ac:dyDescent="0.3">
      <c r="B1186" t="s">
        <v>1930</v>
      </c>
    </row>
    <row r="1187" spans="2:2" x14ac:dyDescent="0.3">
      <c r="B1187" t="s">
        <v>480</v>
      </c>
    </row>
    <row r="1188" spans="2:2" x14ac:dyDescent="0.3">
      <c r="B1188" t="s">
        <v>401</v>
      </c>
    </row>
    <row r="1189" spans="2:2" x14ac:dyDescent="0.3">
      <c r="B1189" t="s">
        <v>24</v>
      </c>
    </row>
    <row r="1190" spans="2:2" x14ac:dyDescent="0.3">
      <c r="B1190" t="s">
        <v>585</v>
      </c>
    </row>
    <row r="1191" spans="2:2" x14ac:dyDescent="0.3">
      <c r="B1191" t="s">
        <v>549</v>
      </c>
    </row>
    <row r="1192" spans="2:2" x14ac:dyDescent="0.3">
      <c r="B1192" t="s">
        <v>399</v>
      </c>
    </row>
    <row r="1193" spans="2:2" x14ac:dyDescent="0.3">
      <c r="B1193" t="s">
        <v>60</v>
      </c>
    </row>
    <row r="1194" spans="2:2" x14ac:dyDescent="0.3">
      <c r="B1194" t="s">
        <v>1931</v>
      </c>
    </row>
    <row r="1195" spans="2:2" x14ac:dyDescent="0.3">
      <c r="B1195" t="s">
        <v>103</v>
      </c>
    </row>
    <row r="1196" spans="2:2" x14ac:dyDescent="0.3">
      <c r="B1196" t="s">
        <v>1974</v>
      </c>
    </row>
    <row r="1197" spans="2:2" x14ac:dyDescent="0.3">
      <c r="B1197" t="s">
        <v>104</v>
      </c>
    </row>
    <row r="1198" spans="2:2" x14ac:dyDescent="0.3">
      <c r="B1198" t="s">
        <v>1932</v>
      </c>
    </row>
    <row r="1199" spans="2:2" x14ac:dyDescent="0.3">
      <c r="B1199" t="s">
        <v>189</v>
      </c>
    </row>
    <row r="1200" spans="2:2" x14ac:dyDescent="0.3">
      <c r="B1200" t="s">
        <v>480</v>
      </c>
    </row>
    <row r="1201" spans="2:2" x14ac:dyDescent="0.3">
      <c r="B1201" t="s">
        <v>36</v>
      </c>
    </row>
    <row r="1202" spans="2:2" x14ac:dyDescent="0.3">
      <c r="B1202" t="s">
        <v>40</v>
      </c>
    </row>
    <row r="1203" spans="2:2" x14ac:dyDescent="0.3">
      <c r="B1203" t="s">
        <v>399</v>
      </c>
    </row>
    <row r="1204" spans="2:2" x14ac:dyDescent="0.3">
      <c r="B1204" t="s">
        <v>480</v>
      </c>
    </row>
    <row r="1205" spans="2:2" x14ac:dyDescent="0.3">
      <c r="B1205" t="s">
        <v>40</v>
      </c>
    </row>
    <row r="1206" spans="2:2" x14ac:dyDescent="0.3">
      <c r="B1206" t="s">
        <v>35</v>
      </c>
    </row>
    <row r="1207" spans="2:2" x14ac:dyDescent="0.3">
      <c r="B1207" t="s">
        <v>63</v>
      </c>
    </row>
    <row r="1208" spans="2:2" x14ac:dyDescent="0.3">
      <c r="B1208" t="s">
        <v>814</v>
      </c>
    </row>
    <row r="1209" spans="2:2" x14ac:dyDescent="0.3">
      <c r="B1209" t="s">
        <v>617</v>
      </c>
    </row>
    <row r="1210" spans="2:2" x14ac:dyDescent="0.3">
      <c r="B1210" t="s">
        <v>2230</v>
      </c>
    </row>
    <row r="1211" spans="2:2" x14ac:dyDescent="0.3">
      <c r="B1211" t="s">
        <v>82</v>
      </c>
    </row>
    <row r="1212" spans="2:2" x14ac:dyDescent="0.3">
      <c r="B1212" t="s">
        <v>82</v>
      </c>
    </row>
    <row r="1213" spans="2:2" x14ac:dyDescent="0.3">
      <c r="B1213" t="s">
        <v>1937</v>
      </c>
    </row>
    <row r="1214" spans="2:2" x14ac:dyDescent="0.3">
      <c r="B1214" t="s">
        <v>31</v>
      </c>
    </row>
    <row r="1215" spans="2:2" x14ac:dyDescent="0.3">
      <c r="B1215" t="s">
        <v>1902</v>
      </c>
    </row>
    <row r="1216" spans="2:2" x14ac:dyDescent="0.3">
      <c r="B1216" t="s">
        <v>22</v>
      </c>
    </row>
    <row r="1217" spans="2:2" x14ac:dyDescent="0.3">
      <c r="B1217" t="s">
        <v>1935</v>
      </c>
    </row>
    <row r="1218" spans="2:2" x14ac:dyDescent="0.3">
      <c r="B1218" t="s">
        <v>174</v>
      </c>
    </row>
    <row r="1219" spans="2:2" x14ac:dyDescent="0.3">
      <c r="B1219" t="s">
        <v>576</v>
      </c>
    </row>
    <row r="1220" spans="2:2" x14ac:dyDescent="0.3">
      <c r="B1220" t="s">
        <v>1902</v>
      </c>
    </row>
    <row r="1221" spans="2:2" x14ac:dyDescent="0.3">
      <c r="B1221" t="s">
        <v>24</v>
      </c>
    </row>
    <row r="1222" spans="2:2" x14ac:dyDescent="0.3">
      <c r="B1222" t="s">
        <v>24</v>
      </c>
    </row>
    <row r="1223" spans="2:2" x14ac:dyDescent="0.3">
      <c r="B1223" t="s">
        <v>1838</v>
      </c>
    </row>
    <row r="1224" spans="2:2" x14ac:dyDescent="0.3">
      <c r="B1224" t="s">
        <v>207</v>
      </c>
    </row>
    <row r="1225" spans="2:2" x14ac:dyDescent="0.3">
      <c r="B1225" t="s">
        <v>1940</v>
      </c>
    </row>
    <row r="1226" spans="2:2" x14ac:dyDescent="0.3">
      <c r="B1226" t="s">
        <v>416</v>
      </c>
    </row>
    <row r="1227" spans="2:2" x14ac:dyDescent="0.3">
      <c r="B1227" t="s">
        <v>22</v>
      </c>
    </row>
    <row r="1228" spans="2:2" x14ac:dyDescent="0.3">
      <c r="B1228" t="s">
        <v>250</v>
      </c>
    </row>
    <row r="1229" spans="2:2" x14ac:dyDescent="0.3">
      <c r="B1229" t="s">
        <v>28</v>
      </c>
    </row>
    <row r="1230" spans="2:2" x14ac:dyDescent="0.3">
      <c r="B1230" t="s">
        <v>84</v>
      </c>
    </row>
    <row r="1231" spans="2:2" x14ac:dyDescent="0.3">
      <c r="B1231" t="s">
        <v>27</v>
      </c>
    </row>
    <row r="1232" spans="2:2" x14ac:dyDescent="0.3">
      <c r="B1232" t="s">
        <v>585</v>
      </c>
    </row>
    <row r="1233" spans="2:2" x14ac:dyDescent="0.3">
      <c r="B1233" t="s">
        <v>480</v>
      </c>
    </row>
    <row r="1234" spans="2:2" x14ac:dyDescent="0.3">
      <c r="B1234" t="s">
        <v>40</v>
      </c>
    </row>
    <row r="1235" spans="2:2" x14ac:dyDescent="0.3">
      <c r="B1235" t="s">
        <v>189</v>
      </c>
    </row>
    <row r="1236" spans="2:2" x14ac:dyDescent="0.3">
      <c r="B1236" t="s">
        <v>189</v>
      </c>
    </row>
    <row r="1237" spans="2:2" x14ac:dyDescent="0.3">
      <c r="B1237" t="s">
        <v>835</v>
      </c>
    </row>
    <row r="1238" spans="2:2" x14ac:dyDescent="0.3">
      <c r="B1238" t="s">
        <v>614</v>
      </c>
    </row>
    <row r="1239" spans="2:2" x14ac:dyDescent="0.3">
      <c r="B1239" t="s">
        <v>288</v>
      </c>
    </row>
    <row r="1240" spans="2:2" x14ac:dyDescent="0.3">
      <c r="B1240" t="s">
        <v>2246</v>
      </c>
    </row>
    <row r="1241" spans="2:2" x14ac:dyDescent="0.3">
      <c r="B1241" t="s">
        <v>646</v>
      </c>
    </row>
    <row r="1242" spans="2:2" x14ac:dyDescent="0.3">
      <c r="B1242" t="s">
        <v>36</v>
      </c>
    </row>
    <row r="1243" spans="2:2" x14ac:dyDescent="0.3">
      <c r="B1243" t="s">
        <v>27</v>
      </c>
    </row>
    <row r="1244" spans="2:2" x14ac:dyDescent="0.3">
      <c r="B1244" t="s">
        <v>694</v>
      </c>
    </row>
    <row r="1245" spans="2:2" x14ac:dyDescent="0.3">
      <c r="B1245" t="s">
        <v>82</v>
      </c>
    </row>
    <row r="1246" spans="2:2" x14ac:dyDescent="0.3">
      <c r="B1246" t="s">
        <v>22</v>
      </c>
    </row>
    <row r="1247" spans="2:2" x14ac:dyDescent="0.3">
      <c r="B1247" t="s">
        <v>49</v>
      </c>
    </row>
    <row r="1248" spans="2:2" x14ac:dyDescent="0.3">
      <c r="B1248" t="s">
        <v>174</v>
      </c>
    </row>
    <row r="1249" spans="2:2" x14ac:dyDescent="0.3">
      <c r="B1249" t="s">
        <v>40</v>
      </c>
    </row>
    <row r="1250" spans="2:2" x14ac:dyDescent="0.3">
      <c r="B1250" t="s">
        <v>69</v>
      </c>
    </row>
    <row r="1251" spans="2:2" x14ac:dyDescent="0.3">
      <c r="B1251" t="s">
        <v>1919</v>
      </c>
    </row>
    <row r="1252" spans="2:2" x14ac:dyDescent="0.3">
      <c r="B1252" t="s">
        <v>1942</v>
      </c>
    </row>
    <row r="1253" spans="2:2" x14ac:dyDescent="0.3">
      <c r="B1253" t="s">
        <v>1944</v>
      </c>
    </row>
    <row r="1254" spans="2:2" x14ac:dyDescent="0.3">
      <c r="B1254" t="s">
        <v>1943</v>
      </c>
    </row>
    <row r="1255" spans="2:2" x14ac:dyDescent="0.3">
      <c r="B1255" t="s">
        <v>503</v>
      </c>
    </row>
    <row r="1256" spans="2:2" x14ac:dyDescent="0.3">
      <c r="B1256" t="s">
        <v>395</v>
      </c>
    </row>
    <row r="1257" spans="2:2" x14ac:dyDescent="0.3">
      <c r="B1257" t="s">
        <v>480</v>
      </c>
    </row>
    <row r="1258" spans="2:2" x14ac:dyDescent="0.3">
      <c r="B1258" t="s">
        <v>514</v>
      </c>
    </row>
    <row r="1259" spans="2:2" x14ac:dyDescent="0.3">
      <c r="B1259" t="s">
        <v>411</v>
      </c>
    </row>
    <row r="1260" spans="2:2" x14ac:dyDescent="0.3">
      <c r="B1260" t="s">
        <v>585</v>
      </c>
    </row>
    <row r="1261" spans="2:2" x14ac:dyDescent="0.3">
      <c r="B1261" t="s">
        <v>111</v>
      </c>
    </row>
    <row r="1262" spans="2:2" x14ac:dyDescent="0.3">
      <c r="B1262" t="s">
        <v>1972</v>
      </c>
    </row>
    <row r="1263" spans="2:2" x14ac:dyDescent="0.3">
      <c r="B1263" t="s">
        <v>207</v>
      </c>
    </row>
    <row r="1264" spans="2:2" x14ac:dyDescent="0.3">
      <c r="B1264" t="s">
        <v>84</v>
      </c>
    </row>
    <row r="1265" spans="2:2" x14ac:dyDescent="0.3">
      <c r="B1265" t="s">
        <v>28</v>
      </c>
    </row>
    <row r="1266" spans="2:2" x14ac:dyDescent="0.3">
      <c r="B1266" t="s">
        <v>84</v>
      </c>
    </row>
    <row r="1267" spans="2:2" x14ac:dyDescent="0.3">
      <c r="B1267" t="s">
        <v>187</v>
      </c>
    </row>
    <row r="1268" spans="2:2" x14ac:dyDescent="0.3">
      <c r="B1268" t="s">
        <v>40</v>
      </c>
    </row>
    <row r="1269" spans="2:2" x14ac:dyDescent="0.3">
      <c r="B1269" t="s">
        <v>401</v>
      </c>
    </row>
    <row r="1270" spans="2:2" x14ac:dyDescent="0.3">
      <c r="B1270" t="s">
        <v>36</v>
      </c>
    </row>
    <row r="1271" spans="2:2" x14ac:dyDescent="0.3">
      <c r="B1271" t="s">
        <v>74</v>
      </c>
    </row>
    <row r="1272" spans="2:2" x14ac:dyDescent="0.3">
      <c r="B1272" t="s">
        <v>814</v>
      </c>
    </row>
    <row r="1273" spans="2:2" x14ac:dyDescent="0.3">
      <c r="B1273" t="s">
        <v>814</v>
      </c>
    </row>
    <row r="1274" spans="2:2" x14ac:dyDescent="0.3">
      <c r="B1274" t="s">
        <v>814</v>
      </c>
    </row>
    <row r="1275" spans="2:2" x14ac:dyDescent="0.3">
      <c r="B1275" t="s">
        <v>63</v>
      </c>
    </row>
    <row r="1276" spans="2:2" x14ac:dyDescent="0.3">
      <c r="B1276" t="s">
        <v>84</v>
      </c>
    </row>
    <row r="1277" spans="2:2" x14ac:dyDescent="0.3">
      <c r="B1277" t="s">
        <v>82</v>
      </c>
    </row>
    <row r="1278" spans="2:2" x14ac:dyDescent="0.3">
      <c r="B1278" t="s">
        <v>85</v>
      </c>
    </row>
    <row r="1279" spans="2:2" x14ac:dyDescent="0.3">
      <c r="B1279" t="s">
        <v>721</v>
      </c>
    </row>
    <row r="1280" spans="2:2" x14ac:dyDescent="0.3">
      <c r="B1280" t="s">
        <v>517</v>
      </c>
    </row>
    <row r="1281" spans="2:2" x14ac:dyDescent="0.3">
      <c r="B1281" t="s">
        <v>63</v>
      </c>
    </row>
    <row r="1282" spans="2:2" x14ac:dyDescent="0.3">
      <c r="B1282" t="s">
        <v>174</v>
      </c>
    </row>
    <row r="1283" spans="2:2" x14ac:dyDescent="0.3">
      <c r="B1283" t="s">
        <v>1951</v>
      </c>
    </row>
    <row r="1284" spans="2:2" x14ac:dyDescent="0.3">
      <c r="B1284" t="s">
        <v>85</v>
      </c>
    </row>
    <row r="1285" spans="2:2" x14ac:dyDescent="0.3">
      <c r="B1285" t="s">
        <v>1019</v>
      </c>
    </row>
    <row r="1286" spans="2:2" x14ac:dyDescent="0.3">
      <c r="B1286" t="s">
        <v>27</v>
      </c>
    </row>
    <row r="1287" spans="2:2" x14ac:dyDescent="0.3">
      <c r="B1287" t="s">
        <v>57</v>
      </c>
    </row>
    <row r="1288" spans="2:2" x14ac:dyDescent="0.3">
      <c r="B1288" t="s">
        <v>1948</v>
      </c>
    </row>
    <row r="1289" spans="2:2" x14ac:dyDescent="0.3">
      <c r="B1289" t="s">
        <v>149</v>
      </c>
    </row>
    <row r="1290" spans="2:2" x14ac:dyDescent="0.3">
      <c r="B1290" t="s">
        <v>85</v>
      </c>
    </row>
    <row r="1291" spans="2:2" x14ac:dyDescent="0.3">
      <c r="B1291" t="s">
        <v>207</v>
      </c>
    </row>
    <row r="1292" spans="2:2" x14ac:dyDescent="0.3">
      <c r="B1292" t="s">
        <v>187</v>
      </c>
    </row>
    <row r="1293" spans="2:2" x14ac:dyDescent="0.3">
      <c r="B1293" t="s">
        <v>177</v>
      </c>
    </row>
    <row r="1294" spans="2:2" x14ac:dyDescent="0.3">
      <c r="B1294" t="s">
        <v>134</v>
      </c>
    </row>
    <row r="1295" spans="2:2" x14ac:dyDescent="0.3">
      <c r="B1295" t="s">
        <v>480</v>
      </c>
    </row>
    <row r="1296" spans="2:2" x14ac:dyDescent="0.3">
      <c r="B1296" t="s">
        <v>1951</v>
      </c>
    </row>
    <row r="1297" spans="2:2" x14ac:dyDescent="0.3">
      <c r="B1297" t="s">
        <v>134</v>
      </c>
    </row>
    <row r="1298" spans="2:2" x14ac:dyDescent="0.3">
      <c r="B1298" t="s">
        <v>480</v>
      </c>
    </row>
    <row r="1299" spans="2:2" x14ac:dyDescent="0.3">
      <c r="B1299" t="s">
        <v>189</v>
      </c>
    </row>
    <row r="1300" spans="2:2" x14ac:dyDescent="0.3">
      <c r="B1300" t="s">
        <v>189</v>
      </c>
    </row>
    <row r="1301" spans="2:2" x14ac:dyDescent="0.3">
      <c r="B1301" t="s">
        <v>40</v>
      </c>
    </row>
    <row r="1302" spans="2:2" x14ac:dyDescent="0.3">
      <c r="B1302" t="s">
        <v>24</v>
      </c>
    </row>
    <row r="1303" spans="2:2" x14ac:dyDescent="0.3">
      <c r="B1303" t="s">
        <v>2084</v>
      </c>
    </row>
    <row r="1304" spans="2:2" x14ac:dyDescent="0.3">
      <c r="B1304" t="s">
        <v>2085</v>
      </c>
    </row>
    <row r="1305" spans="2:2" x14ac:dyDescent="0.3">
      <c r="B1305" t="s">
        <v>36</v>
      </c>
    </row>
    <row r="1306" spans="2:2" x14ac:dyDescent="0.3">
      <c r="B1306" t="s">
        <v>63</v>
      </c>
    </row>
    <row r="1307" spans="2:2" x14ac:dyDescent="0.3">
      <c r="B1307" t="s">
        <v>811</v>
      </c>
    </row>
    <row r="1308" spans="2:2" x14ac:dyDescent="0.3">
      <c r="B1308" t="s">
        <v>489</v>
      </c>
    </row>
    <row r="1309" spans="2:2" x14ac:dyDescent="0.3">
      <c r="B1309" t="s">
        <v>258</v>
      </c>
    </row>
    <row r="1310" spans="2:2" x14ac:dyDescent="0.3">
      <c r="B1310" t="s">
        <v>36</v>
      </c>
    </row>
    <row r="1311" spans="2:2" x14ac:dyDescent="0.3">
      <c r="B1311" t="s">
        <v>1956</v>
      </c>
    </row>
    <row r="1312" spans="2:2" x14ac:dyDescent="0.3">
      <c r="B1312" t="s">
        <v>1955</v>
      </c>
    </row>
    <row r="1313" spans="2:2" x14ac:dyDescent="0.3">
      <c r="B1313" t="s">
        <v>480</v>
      </c>
    </row>
    <row r="1314" spans="2:2" x14ac:dyDescent="0.3">
      <c r="B1314" t="s">
        <v>1955</v>
      </c>
    </row>
    <row r="1315" spans="2:2" x14ac:dyDescent="0.3">
      <c r="B1315" t="s">
        <v>1952</v>
      </c>
    </row>
    <row r="1316" spans="2:2" x14ac:dyDescent="0.3">
      <c r="B1316" t="s">
        <v>149</v>
      </c>
    </row>
    <row r="1317" spans="2:2" x14ac:dyDescent="0.3">
      <c r="B1317" t="s">
        <v>174</v>
      </c>
    </row>
    <row r="1318" spans="2:2" x14ac:dyDescent="0.3">
      <c r="B1318" t="s">
        <v>134</v>
      </c>
    </row>
    <row r="1319" spans="2:2" x14ac:dyDescent="0.3">
      <c r="B1319" t="s">
        <v>1965</v>
      </c>
    </row>
    <row r="1320" spans="2:2" x14ac:dyDescent="0.3">
      <c r="B1320" t="s">
        <v>85</v>
      </c>
    </row>
    <row r="1321" spans="2:2" x14ac:dyDescent="0.3">
      <c r="B1321" t="s">
        <v>57</v>
      </c>
    </row>
    <row r="1322" spans="2:2" x14ac:dyDescent="0.3">
      <c r="B1322" t="s">
        <v>1959</v>
      </c>
    </row>
    <row r="1323" spans="2:2" x14ac:dyDescent="0.3">
      <c r="B1323" t="s">
        <v>1958</v>
      </c>
    </row>
    <row r="1324" spans="2:2" x14ac:dyDescent="0.3">
      <c r="B1324" t="s">
        <v>22</v>
      </c>
    </row>
    <row r="1325" spans="2:2" x14ac:dyDescent="0.3">
      <c r="B1325" t="s">
        <v>399</v>
      </c>
    </row>
    <row r="1326" spans="2:2" x14ac:dyDescent="0.3">
      <c r="B1326" t="s">
        <v>399</v>
      </c>
    </row>
    <row r="1327" spans="2:2" x14ac:dyDescent="0.3">
      <c r="B1327" t="s">
        <v>134</v>
      </c>
    </row>
    <row r="1328" spans="2:2" x14ac:dyDescent="0.3">
      <c r="B1328" t="s">
        <v>189</v>
      </c>
    </row>
    <row r="1329" spans="2:2" x14ac:dyDescent="0.3">
      <c r="B1329" t="s">
        <v>399</v>
      </c>
    </row>
    <row r="1330" spans="2:2" x14ac:dyDescent="0.3">
      <c r="B1330" t="s">
        <v>401</v>
      </c>
    </row>
    <row r="1331" spans="2:2" x14ac:dyDescent="0.3">
      <c r="B1331" t="s">
        <v>624</v>
      </c>
    </row>
    <row r="1332" spans="2:2" x14ac:dyDescent="0.3">
      <c r="B1332" t="s">
        <v>258</v>
      </c>
    </row>
    <row r="1333" spans="2:2" x14ac:dyDescent="0.3">
      <c r="B1333" t="s">
        <v>22</v>
      </c>
    </row>
    <row r="1334" spans="2:2" x14ac:dyDescent="0.3">
      <c r="B1334" t="s">
        <v>28</v>
      </c>
    </row>
    <row r="1335" spans="2:2" x14ac:dyDescent="0.3">
      <c r="B1335" t="s">
        <v>585</v>
      </c>
    </row>
    <row r="1336" spans="2:2" x14ac:dyDescent="0.3">
      <c r="B1336" t="s">
        <v>36</v>
      </c>
    </row>
    <row r="1337" spans="2:2" x14ac:dyDescent="0.3">
      <c r="B1337" t="s">
        <v>36</v>
      </c>
    </row>
    <row r="1338" spans="2:2" x14ac:dyDescent="0.3">
      <c r="B1338" t="s">
        <v>40</v>
      </c>
    </row>
    <row r="1339" spans="2:2" x14ac:dyDescent="0.3">
      <c r="B1339" t="s">
        <v>473</v>
      </c>
    </row>
    <row r="1340" spans="2:2" x14ac:dyDescent="0.3">
      <c r="B1340" t="s">
        <v>480</v>
      </c>
    </row>
    <row r="1341" spans="2:2" x14ac:dyDescent="0.3">
      <c r="B1341" t="s">
        <v>22</v>
      </c>
    </row>
    <row r="1342" spans="2:2" x14ac:dyDescent="0.3">
      <c r="B1342" t="s">
        <v>347</v>
      </c>
    </row>
    <row r="1343" spans="2:2" x14ac:dyDescent="0.3">
      <c r="B1343" t="s">
        <v>1961</v>
      </c>
    </row>
    <row r="1344" spans="2:2" x14ac:dyDescent="0.3">
      <c r="B1344" t="s">
        <v>922</v>
      </c>
    </row>
    <row r="1345" spans="2:2" x14ac:dyDescent="0.3">
      <c r="B1345" t="s">
        <v>1542</v>
      </c>
    </row>
    <row r="1346" spans="2:2" x14ac:dyDescent="0.3">
      <c r="B1346" t="s">
        <v>480</v>
      </c>
    </row>
    <row r="1347" spans="2:2" x14ac:dyDescent="0.3">
      <c r="B1347" t="s">
        <v>399</v>
      </c>
    </row>
    <row r="1348" spans="2:2" x14ac:dyDescent="0.3">
      <c r="B1348" t="s">
        <v>480</v>
      </c>
    </row>
    <row r="1349" spans="2:2" x14ac:dyDescent="0.3">
      <c r="B1349" t="s">
        <v>36</v>
      </c>
    </row>
    <row r="1350" spans="2:2" x14ac:dyDescent="0.3">
      <c r="B1350" t="s">
        <v>104</v>
      </c>
    </row>
    <row r="1351" spans="2:2" x14ac:dyDescent="0.3">
      <c r="B1351" t="s">
        <v>576</v>
      </c>
    </row>
    <row r="1352" spans="2:2" x14ac:dyDescent="0.3">
      <c r="B1352" t="s">
        <v>347</v>
      </c>
    </row>
    <row r="1353" spans="2:2" x14ac:dyDescent="0.3">
      <c r="B1353" t="s">
        <v>2153</v>
      </c>
    </row>
    <row r="1354" spans="2:2" x14ac:dyDescent="0.3">
      <c r="B1354" t="s">
        <v>28</v>
      </c>
    </row>
    <row r="1355" spans="2:2" x14ac:dyDescent="0.3">
      <c r="B1355" t="s">
        <v>36</v>
      </c>
    </row>
    <row r="1356" spans="2:2" x14ac:dyDescent="0.3">
      <c r="B1356" t="s">
        <v>617</v>
      </c>
    </row>
    <row r="1357" spans="2:2" x14ac:dyDescent="0.3">
      <c r="B1357" t="s">
        <v>721</v>
      </c>
    </row>
    <row r="1358" spans="2:2" x14ac:dyDescent="0.3">
      <c r="B1358" t="s">
        <v>85</v>
      </c>
    </row>
    <row r="1359" spans="2:2" x14ac:dyDescent="0.3">
      <c r="B1359" t="s">
        <v>28</v>
      </c>
    </row>
    <row r="1360" spans="2:2" x14ac:dyDescent="0.3">
      <c r="B1360" t="s">
        <v>28</v>
      </c>
    </row>
    <row r="1361" spans="2:2" x14ac:dyDescent="0.3">
      <c r="B1361" t="s">
        <v>36</v>
      </c>
    </row>
    <row r="1362" spans="2:2" x14ac:dyDescent="0.3">
      <c r="B1362" t="s">
        <v>63</v>
      </c>
    </row>
    <row r="1363" spans="2:2" x14ac:dyDescent="0.3">
      <c r="B1363" t="s">
        <v>860</v>
      </c>
    </row>
    <row r="1364" spans="2:2" x14ac:dyDescent="0.3">
      <c r="B1364" t="s">
        <v>258</v>
      </c>
    </row>
    <row r="1365" spans="2:2" x14ac:dyDescent="0.3">
      <c r="B1365" t="s">
        <v>814</v>
      </c>
    </row>
    <row r="1366" spans="2:2" x14ac:dyDescent="0.3">
      <c r="B1366" t="s">
        <v>814</v>
      </c>
    </row>
    <row r="1367" spans="2:2" x14ac:dyDescent="0.3">
      <c r="B1367" t="s">
        <v>1017</v>
      </c>
    </row>
    <row r="1368" spans="2:2" x14ac:dyDescent="0.3">
      <c r="B1368" t="s">
        <v>824</v>
      </c>
    </row>
    <row r="1369" spans="2:2" x14ac:dyDescent="0.3">
      <c r="B1369" t="s">
        <v>63</v>
      </c>
    </row>
    <row r="1370" spans="2:2" x14ac:dyDescent="0.3">
      <c r="B1370" t="s">
        <v>814</v>
      </c>
    </row>
    <row r="1371" spans="2:2" x14ac:dyDescent="0.3">
      <c r="B1371" t="s">
        <v>624</v>
      </c>
    </row>
    <row r="1372" spans="2:2" x14ac:dyDescent="0.3">
      <c r="B1372" t="s">
        <v>222</v>
      </c>
    </row>
    <row r="1373" spans="2:2" x14ac:dyDescent="0.3">
      <c r="B1373" t="s">
        <v>298</v>
      </c>
    </row>
    <row r="1374" spans="2:2" x14ac:dyDescent="0.3">
      <c r="B1374" t="s">
        <v>74</v>
      </c>
    </row>
    <row r="1375" spans="2:2" x14ac:dyDescent="0.3">
      <c r="B1375" t="s">
        <v>480</v>
      </c>
    </row>
    <row r="1376" spans="2:2" x14ac:dyDescent="0.3">
      <c r="B1376" t="s">
        <v>399</v>
      </c>
    </row>
    <row r="1377" spans="2:2" x14ac:dyDescent="0.3">
      <c r="B1377" t="s">
        <v>42</v>
      </c>
    </row>
    <row r="1378" spans="2:2" x14ac:dyDescent="0.3">
      <c r="B1378" t="s">
        <v>174</v>
      </c>
    </row>
    <row r="1379" spans="2:2" x14ac:dyDescent="0.3">
      <c r="B1379" t="s">
        <v>207</v>
      </c>
    </row>
    <row r="1380" spans="2:2" x14ac:dyDescent="0.3">
      <c r="B1380" t="s">
        <v>134</v>
      </c>
    </row>
    <row r="1381" spans="2:2" x14ac:dyDescent="0.3">
      <c r="B1381" t="s">
        <v>270</v>
      </c>
    </row>
    <row r="1382" spans="2:2" x14ac:dyDescent="0.3">
      <c r="B1382" t="s">
        <v>40</v>
      </c>
    </row>
    <row r="1383" spans="2:2" x14ac:dyDescent="0.3">
      <c r="B1383" t="s">
        <v>40</v>
      </c>
    </row>
    <row r="1384" spans="2:2" x14ac:dyDescent="0.3">
      <c r="B1384" t="s">
        <v>35</v>
      </c>
    </row>
    <row r="1385" spans="2:2" x14ac:dyDescent="0.3">
      <c r="B1385" t="s">
        <v>84</v>
      </c>
    </row>
    <row r="1386" spans="2:2" x14ac:dyDescent="0.3">
      <c r="B1386" t="s">
        <v>36</v>
      </c>
    </row>
    <row r="1387" spans="2:2" x14ac:dyDescent="0.3">
      <c r="B1387" t="s">
        <v>480</v>
      </c>
    </row>
    <row r="1388" spans="2:2" x14ac:dyDescent="0.3">
      <c r="B1388" t="s">
        <v>189</v>
      </c>
    </row>
    <row r="1389" spans="2:2" x14ac:dyDescent="0.3">
      <c r="B1389" t="s">
        <v>480</v>
      </c>
    </row>
    <row r="1390" spans="2:2" x14ac:dyDescent="0.3">
      <c r="B1390" t="s">
        <v>480</v>
      </c>
    </row>
    <row r="1391" spans="2:2" x14ac:dyDescent="0.3">
      <c r="B1391" t="s">
        <v>480</v>
      </c>
    </row>
    <row r="1392" spans="2:2" x14ac:dyDescent="0.3">
      <c r="B1392" t="s">
        <v>549</v>
      </c>
    </row>
    <row r="1393" spans="2:2" x14ac:dyDescent="0.3">
      <c r="B1393" t="s">
        <v>480</v>
      </c>
    </row>
    <row r="1394" spans="2:2" x14ac:dyDescent="0.3">
      <c r="B1394" t="s">
        <v>811</v>
      </c>
    </row>
    <row r="1395" spans="2:2" x14ac:dyDescent="0.3">
      <c r="B1395" t="s">
        <v>399</v>
      </c>
    </row>
    <row r="1396" spans="2:2" x14ac:dyDescent="0.3">
      <c r="B1396" t="s">
        <v>480</v>
      </c>
    </row>
    <row r="1397" spans="2:2" x14ac:dyDescent="0.3">
      <c r="B1397" t="s">
        <v>1194</v>
      </c>
    </row>
    <row r="1398" spans="2:2" x14ac:dyDescent="0.3">
      <c r="B1398" t="s">
        <v>416</v>
      </c>
    </row>
    <row r="1399" spans="2:2" x14ac:dyDescent="0.3">
      <c r="B1399" t="s">
        <v>399</v>
      </c>
    </row>
    <row r="1400" spans="2:2" x14ac:dyDescent="0.3">
      <c r="B1400" t="s">
        <v>134</v>
      </c>
    </row>
    <row r="1401" spans="2:2" x14ac:dyDescent="0.3">
      <c r="B1401" t="s">
        <v>399</v>
      </c>
    </row>
    <row r="1402" spans="2:2" x14ac:dyDescent="0.3">
      <c r="B1402" t="s">
        <v>40</v>
      </c>
    </row>
    <row r="1403" spans="2:2" x14ac:dyDescent="0.3">
      <c r="B1403" t="s">
        <v>27</v>
      </c>
    </row>
    <row r="1404" spans="2:2" x14ac:dyDescent="0.3">
      <c r="B1404" t="s">
        <v>1964</v>
      </c>
    </row>
    <row r="1405" spans="2:2" x14ac:dyDescent="0.3">
      <c r="B1405" t="s">
        <v>85</v>
      </c>
    </row>
    <row r="1406" spans="2:2" x14ac:dyDescent="0.3">
      <c r="B1406" t="s">
        <v>189</v>
      </c>
    </row>
    <row r="1407" spans="2:2" x14ac:dyDescent="0.3">
      <c r="B1407" t="s">
        <v>480</v>
      </c>
    </row>
    <row r="1408" spans="2:2" x14ac:dyDescent="0.3">
      <c r="B1408" t="s">
        <v>480</v>
      </c>
    </row>
    <row r="1409" spans="2:2" x14ac:dyDescent="0.3">
      <c r="B1409" t="s">
        <v>585</v>
      </c>
    </row>
    <row r="1410" spans="2:2" x14ac:dyDescent="0.3">
      <c r="B1410" t="s">
        <v>811</v>
      </c>
    </row>
    <row r="1411" spans="2:2" x14ac:dyDescent="0.3">
      <c r="B1411" t="s">
        <v>40</v>
      </c>
    </row>
    <row r="1412" spans="2:2" x14ac:dyDescent="0.3">
      <c r="B1412" t="s">
        <v>489</v>
      </c>
    </row>
    <row r="1413" spans="2:2" x14ac:dyDescent="0.3">
      <c r="B1413" t="s">
        <v>480</v>
      </c>
    </row>
    <row r="1414" spans="2:2" x14ac:dyDescent="0.3">
      <c r="B1414" t="s">
        <v>399</v>
      </c>
    </row>
    <row r="1415" spans="2:2" x14ac:dyDescent="0.3">
      <c r="B1415" t="s">
        <v>111</v>
      </c>
    </row>
    <row r="1416" spans="2:2" x14ac:dyDescent="0.3">
      <c r="B1416" t="s">
        <v>111</v>
      </c>
    </row>
    <row r="1417" spans="2:2" x14ac:dyDescent="0.3">
      <c r="B1417" t="s">
        <v>40</v>
      </c>
    </row>
    <row r="1418" spans="2:2" x14ac:dyDescent="0.3">
      <c r="B1418" t="s">
        <v>189</v>
      </c>
    </row>
    <row r="1419" spans="2:2" x14ac:dyDescent="0.3">
      <c r="B1419" t="s">
        <v>40</v>
      </c>
    </row>
    <row r="1420" spans="2:2" x14ac:dyDescent="0.3">
      <c r="B1420" t="s">
        <v>480</v>
      </c>
    </row>
    <row r="1421" spans="2:2" x14ac:dyDescent="0.3">
      <c r="B1421" t="s">
        <v>35</v>
      </c>
    </row>
    <row r="1422" spans="2:2" x14ac:dyDescent="0.3">
      <c r="B1422" t="s">
        <v>35</v>
      </c>
    </row>
    <row r="1423" spans="2:2" x14ac:dyDescent="0.3">
      <c r="B1423" t="s">
        <v>15</v>
      </c>
    </row>
    <row r="1424" spans="2:2" x14ac:dyDescent="0.3">
      <c r="B1424" t="s">
        <v>397</v>
      </c>
    </row>
    <row r="1425" spans="2:2" x14ac:dyDescent="0.3">
      <c r="B1425" t="s">
        <v>207</v>
      </c>
    </row>
    <row r="1426" spans="2:2" x14ac:dyDescent="0.3">
      <c r="B1426" t="s">
        <v>40</v>
      </c>
    </row>
    <row r="1427" spans="2:2" x14ac:dyDescent="0.3">
      <c r="B1427" t="s">
        <v>401</v>
      </c>
    </row>
    <row r="1428" spans="2:2" x14ac:dyDescent="0.3">
      <c r="B1428" t="s">
        <v>621</v>
      </c>
    </row>
    <row r="1429" spans="2:2" x14ac:dyDescent="0.3">
      <c r="B1429" t="s">
        <v>480</v>
      </c>
    </row>
    <row r="1430" spans="2:2" x14ac:dyDescent="0.3">
      <c r="B1430" t="s">
        <v>85</v>
      </c>
    </row>
    <row r="1431" spans="2:2" x14ac:dyDescent="0.3">
      <c r="B1431" t="s">
        <v>872</v>
      </c>
    </row>
    <row r="1432" spans="2:2" x14ac:dyDescent="0.3">
      <c r="B1432" t="s">
        <v>28</v>
      </c>
    </row>
    <row r="1433" spans="2:2" x14ac:dyDescent="0.3">
      <c r="B1433" t="s">
        <v>22</v>
      </c>
    </row>
    <row r="1434" spans="2:2" x14ac:dyDescent="0.3">
      <c r="B1434" t="s">
        <v>20</v>
      </c>
    </row>
    <row r="1435" spans="2:2" x14ac:dyDescent="0.3">
      <c r="B1435" t="s">
        <v>18</v>
      </c>
    </row>
    <row r="1436" spans="2:2" x14ac:dyDescent="0.3">
      <c r="B1436" t="s">
        <v>207</v>
      </c>
    </row>
    <row r="1437" spans="2:2" x14ac:dyDescent="0.3">
      <c r="B1437" t="s">
        <v>57</v>
      </c>
    </row>
    <row r="1438" spans="2:2" x14ac:dyDescent="0.3">
      <c r="B1438" t="s">
        <v>295</v>
      </c>
    </row>
    <row r="1439" spans="2:2" x14ac:dyDescent="0.3">
      <c r="B1439" t="s">
        <v>382</v>
      </c>
    </row>
    <row r="1440" spans="2:2" x14ac:dyDescent="0.3">
      <c r="B1440" t="s">
        <v>187</v>
      </c>
    </row>
    <row r="1441" spans="2:2" x14ac:dyDescent="0.3">
      <c r="B1441" t="s">
        <v>614</v>
      </c>
    </row>
    <row r="1442" spans="2:2" x14ac:dyDescent="0.3">
      <c r="B1442" t="s">
        <v>85</v>
      </c>
    </row>
    <row r="1443" spans="2:2" x14ac:dyDescent="0.3">
      <c r="B1443" t="s">
        <v>27</v>
      </c>
    </row>
    <row r="1444" spans="2:2" x14ac:dyDescent="0.3">
      <c r="B1444" t="s">
        <v>617</v>
      </c>
    </row>
    <row r="1445" spans="2:2" x14ac:dyDescent="0.3">
      <c r="B1445" t="s">
        <v>28</v>
      </c>
    </row>
    <row r="1446" spans="2:2" x14ac:dyDescent="0.3">
      <c r="B1446" t="s">
        <v>388</v>
      </c>
    </row>
    <row r="1447" spans="2:2" x14ac:dyDescent="0.3">
      <c r="B1447" t="s">
        <v>395</v>
      </c>
    </row>
    <row r="1448" spans="2:2" x14ac:dyDescent="0.3">
      <c r="B1448" t="s">
        <v>289</v>
      </c>
    </row>
    <row r="1449" spans="2:2" x14ac:dyDescent="0.3">
      <c r="B1449" t="s">
        <v>24</v>
      </c>
    </row>
    <row r="1450" spans="2:2" x14ac:dyDescent="0.3">
      <c r="B1450" t="s">
        <v>614</v>
      </c>
    </row>
    <row r="1451" spans="2:2" x14ac:dyDescent="0.3">
      <c r="B1451" t="s">
        <v>35</v>
      </c>
    </row>
    <row r="1452" spans="2:2" x14ac:dyDescent="0.3">
      <c r="B1452" t="s">
        <v>246</v>
      </c>
    </row>
    <row r="1453" spans="2:2" x14ac:dyDescent="0.3">
      <c r="B1453" t="s">
        <v>489</v>
      </c>
    </row>
    <row r="1454" spans="2:2" x14ac:dyDescent="0.3">
      <c r="B1454" t="s">
        <v>27</v>
      </c>
    </row>
    <row r="1455" spans="2:2" x14ac:dyDescent="0.3">
      <c r="B1455" t="s">
        <v>821</v>
      </c>
    </row>
    <row r="1456" spans="2:2" x14ac:dyDescent="0.3">
      <c r="B1456" t="s">
        <v>85</v>
      </c>
    </row>
    <row r="1457" spans="2:2" x14ac:dyDescent="0.3">
      <c r="B1457" t="s">
        <v>391</v>
      </c>
    </row>
    <row r="1458" spans="2:2" x14ac:dyDescent="0.3">
      <c r="B1458" t="s">
        <v>85</v>
      </c>
    </row>
    <row r="1459" spans="2:2" x14ac:dyDescent="0.3">
      <c r="B1459" t="s">
        <v>134</v>
      </c>
    </row>
    <row r="1460" spans="2:2" x14ac:dyDescent="0.3">
      <c r="B1460" t="s">
        <v>28</v>
      </c>
    </row>
    <row r="1461" spans="2:2" x14ac:dyDescent="0.3">
      <c r="B1461" t="s">
        <v>63</v>
      </c>
    </row>
    <row r="1462" spans="2:2" x14ac:dyDescent="0.3">
      <c r="B1462" t="s">
        <v>821</v>
      </c>
    </row>
    <row r="1463" spans="2:2" x14ac:dyDescent="0.3">
      <c r="B1463" t="s">
        <v>209</v>
      </c>
    </row>
    <row r="1464" spans="2:2" x14ac:dyDescent="0.3">
      <c r="B1464" t="s">
        <v>860</v>
      </c>
    </row>
    <row r="1465" spans="2:2" x14ac:dyDescent="0.3">
      <c r="B1465" t="s">
        <v>27</v>
      </c>
    </row>
    <row r="1466" spans="2:2" x14ac:dyDescent="0.3">
      <c r="B1466" t="s">
        <v>15</v>
      </c>
    </row>
    <row r="1467" spans="2:2" x14ac:dyDescent="0.3">
      <c r="B1467" t="s">
        <v>24</v>
      </c>
    </row>
    <row r="1468" spans="2:2" x14ac:dyDescent="0.3">
      <c r="B1468" t="s">
        <v>38</v>
      </c>
    </row>
    <row r="1469" spans="2:2" x14ac:dyDescent="0.3">
      <c r="B1469" t="s">
        <v>36</v>
      </c>
    </row>
    <row r="1470" spans="2:2" x14ac:dyDescent="0.3">
      <c r="B1470" t="s">
        <v>246</v>
      </c>
    </row>
    <row r="1471" spans="2:2" x14ac:dyDescent="0.3">
      <c r="B1471" t="s">
        <v>63</v>
      </c>
    </row>
    <row r="1472" spans="2:2" x14ac:dyDescent="0.3">
      <c r="B1472" t="s">
        <v>814</v>
      </c>
    </row>
    <row r="1473" spans="2:2" x14ac:dyDescent="0.3">
      <c r="B1473" t="s">
        <v>222</v>
      </c>
    </row>
    <row r="1474" spans="2:2" x14ac:dyDescent="0.3">
      <c r="B1474" t="s">
        <v>149</v>
      </c>
    </row>
    <row r="1475" spans="2:2" x14ac:dyDescent="0.3">
      <c r="B1475" t="s">
        <v>626</v>
      </c>
    </row>
    <row r="1476" spans="2:2" x14ac:dyDescent="0.3">
      <c r="B1476" t="s">
        <v>624</v>
      </c>
    </row>
    <row r="1477" spans="2:2" x14ac:dyDescent="0.3">
      <c r="B1477" t="s">
        <v>401</v>
      </c>
    </row>
    <row r="1478" spans="2:2" x14ac:dyDescent="0.3">
      <c r="B1478" t="s">
        <v>480</v>
      </c>
    </row>
    <row r="1479" spans="2:2" x14ac:dyDescent="0.3">
      <c r="B1479" t="s">
        <v>142</v>
      </c>
    </row>
    <row r="1480" spans="2:2" x14ac:dyDescent="0.3">
      <c r="B1480" t="s">
        <v>876</v>
      </c>
    </row>
    <row r="1481" spans="2:2" x14ac:dyDescent="0.3">
      <c r="B1481" t="s">
        <v>27</v>
      </c>
    </row>
    <row r="1482" spans="2:2" x14ac:dyDescent="0.3">
      <c r="B1482" t="s">
        <v>84</v>
      </c>
    </row>
    <row r="1483" spans="2:2" x14ac:dyDescent="0.3">
      <c r="B1483" t="s">
        <v>28</v>
      </c>
    </row>
    <row r="1484" spans="2:2" x14ac:dyDescent="0.3">
      <c r="B1484" t="s">
        <v>401</v>
      </c>
    </row>
    <row r="1485" spans="2:2" x14ac:dyDescent="0.3">
      <c r="B1485" t="s">
        <v>29</v>
      </c>
    </row>
    <row r="1486" spans="2:2" x14ac:dyDescent="0.3">
      <c r="B1486" t="s">
        <v>31</v>
      </c>
    </row>
    <row r="1487" spans="2:2" x14ac:dyDescent="0.3">
      <c r="B1487" t="s">
        <v>33</v>
      </c>
    </row>
    <row r="1488" spans="2:2" x14ac:dyDescent="0.3">
      <c r="B1488" t="s">
        <v>27</v>
      </c>
    </row>
    <row r="1489" spans="2:2" x14ac:dyDescent="0.3">
      <c r="B1489" t="s">
        <v>22</v>
      </c>
    </row>
    <row r="1490" spans="2:2" x14ac:dyDescent="0.3">
      <c r="B1490" t="s">
        <v>28</v>
      </c>
    </row>
    <row r="1491" spans="2:2" x14ac:dyDescent="0.3">
      <c r="B1491" t="s">
        <v>40</v>
      </c>
    </row>
    <row r="1492" spans="2:2" x14ac:dyDescent="0.3">
      <c r="B1492" t="s">
        <v>28</v>
      </c>
    </row>
    <row r="1493" spans="2:2" x14ac:dyDescent="0.3">
      <c r="B1493" t="s">
        <v>207</v>
      </c>
    </row>
    <row r="1494" spans="2:2" x14ac:dyDescent="0.3">
      <c r="B1494" t="s">
        <v>35</v>
      </c>
    </row>
    <row r="1495" spans="2:2" x14ac:dyDescent="0.3">
      <c r="B1495" t="s">
        <v>36</v>
      </c>
    </row>
    <row r="1496" spans="2:2" x14ac:dyDescent="0.3">
      <c r="B1496" t="s">
        <v>33</v>
      </c>
    </row>
    <row r="1497" spans="2:2" x14ac:dyDescent="0.3">
      <c r="B1497" t="s">
        <v>401</v>
      </c>
    </row>
    <row r="1498" spans="2:2" x14ac:dyDescent="0.3">
      <c r="B1498" t="s">
        <v>399</v>
      </c>
    </row>
    <row r="1499" spans="2:2" x14ac:dyDescent="0.3">
      <c r="B1499" t="s">
        <v>403</v>
      </c>
    </row>
    <row r="1500" spans="2:2" x14ac:dyDescent="0.3">
      <c r="B1500" t="s">
        <v>480</v>
      </c>
    </row>
    <row r="1501" spans="2:2" x14ac:dyDescent="0.3">
      <c r="B1501" t="s">
        <v>189</v>
      </c>
    </row>
    <row r="1502" spans="2:2" x14ac:dyDescent="0.3">
      <c r="B1502" t="s">
        <v>44</v>
      </c>
    </row>
    <row r="1503" spans="2:2" x14ac:dyDescent="0.3">
      <c r="B1503" t="s">
        <v>42</v>
      </c>
    </row>
    <row r="1504" spans="2:2" x14ac:dyDescent="0.3">
      <c r="B1504" t="s">
        <v>22</v>
      </c>
    </row>
    <row r="1505" spans="2:2" x14ac:dyDescent="0.3">
      <c r="B1505" t="s">
        <v>24</v>
      </c>
    </row>
    <row r="1506" spans="2:2" x14ac:dyDescent="0.3">
      <c r="B1506" t="s">
        <v>134</v>
      </c>
    </row>
    <row r="1507" spans="2:2" x14ac:dyDescent="0.3">
      <c r="B1507" t="s">
        <v>213</v>
      </c>
    </row>
    <row r="1508" spans="2:2" x14ac:dyDescent="0.3">
      <c r="B1508" t="s">
        <v>379</v>
      </c>
    </row>
    <row r="1509" spans="2:2" x14ac:dyDescent="0.3">
      <c r="B1509" t="s">
        <v>28</v>
      </c>
    </row>
    <row r="1510" spans="2:2" x14ac:dyDescent="0.3">
      <c r="B1510" t="s">
        <v>82</v>
      </c>
    </row>
    <row r="1511" spans="2:2" x14ac:dyDescent="0.3">
      <c r="B1511" t="s">
        <v>84</v>
      </c>
    </row>
    <row r="1512" spans="2:2" x14ac:dyDescent="0.3">
      <c r="B1512" t="s">
        <v>28</v>
      </c>
    </row>
    <row r="1513" spans="2:2" x14ac:dyDescent="0.3">
      <c r="B1513" t="s">
        <v>82</v>
      </c>
    </row>
    <row r="1514" spans="2:2" x14ac:dyDescent="0.3">
      <c r="B1514" t="s">
        <v>82</v>
      </c>
    </row>
    <row r="1515" spans="2:2" x14ac:dyDescent="0.3">
      <c r="B1515" t="s">
        <v>872</v>
      </c>
    </row>
    <row r="1516" spans="2:2" x14ac:dyDescent="0.3">
      <c r="B1516" t="s">
        <v>63</v>
      </c>
    </row>
    <row r="1517" spans="2:2" x14ac:dyDescent="0.3">
      <c r="B1517" t="s">
        <v>860</v>
      </c>
    </row>
    <row r="1518" spans="2:2" x14ac:dyDescent="0.3">
      <c r="B1518" t="s">
        <v>632</v>
      </c>
    </row>
    <row r="1519" spans="2:2" x14ac:dyDescent="0.3">
      <c r="B1519" t="s">
        <v>821</v>
      </c>
    </row>
    <row r="1520" spans="2:2" x14ac:dyDescent="0.3">
      <c r="B1520" t="s">
        <v>63</v>
      </c>
    </row>
    <row r="1521" spans="2:2" x14ac:dyDescent="0.3">
      <c r="B1521" t="s">
        <v>189</v>
      </c>
    </row>
    <row r="1522" spans="2:2" x14ac:dyDescent="0.3">
      <c r="B1522" t="s">
        <v>51</v>
      </c>
    </row>
    <row r="1523" spans="2:2" x14ac:dyDescent="0.3">
      <c r="B1523" t="s">
        <v>42</v>
      </c>
    </row>
    <row r="1524" spans="2:2" x14ac:dyDescent="0.3">
      <c r="B1524" t="s">
        <v>52</v>
      </c>
    </row>
    <row r="1525" spans="2:2" x14ac:dyDescent="0.3">
      <c r="B1525" t="s">
        <v>49</v>
      </c>
    </row>
    <row r="1526" spans="2:2" x14ac:dyDescent="0.3">
      <c r="B1526" t="s">
        <v>46</v>
      </c>
    </row>
    <row r="1527" spans="2:2" x14ac:dyDescent="0.3">
      <c r="B1527" t="s">
        <v>36</v>
      </c>
    </row>
    <row r="1528" spans="2:2" x14ac:dyDescent="0.3">
      <c r="B1528" t="s">
        <v>42</v>
      </c>
    </row>
    <row r="1529" spans="2:2" x14ac:dyDescent="0.3">
      <c r="B1529" t="s">
        <v>480</v>
      </c>
    </row>
    <row r="1530" spans="2:2" x14ac:dyDescent="0.3">
      <c r="B1530" t="s">
        <v>134</v>
      </c>
    </row>
    <row r="1531" spans="2:2" x14ac:dyDescent="0.3">
      <c r="B1531" t="s">
        <v>40</v>
      </c>
    </row>
    <row r="1532" spans="2:2" x14ac:dyDescent="0.3">
      <c r="B1532" t="s">
        <v>85</v>
      </c>
    </row>
    <row r="1533" spans="2:2" x14ac:dyDescent="0.3">
      <c r="B1533" t="s">
        <v>42</v>
      </c>
    </row>
    <row r="1534" spans="2:2" x14ac:dyDescent="0.3">
      <c r="B1534" t="s">
        <v>51</v>
      </c>
    </row>
    <row r="1535" spans="2:2" x14ac:dyDescent="0.3">
      <c r="B1535" t="s">
        <v>377</v>
      </c>
    </row>
    <row r="1536" spans="2:2" x14ac:dyDescent="0.3">
      <c r="B1536" t="s">
        <v>84</v>
      </c>
    </row>
    <row r="1537" spans="2:2" x14ac:dyDescent="0.3">
      <c r="B1537" t="s">
        <v>258</v>
      </c>
    </row>
    <row r="1538" spans="2:2" x14ac:dyDescent="0.3">
      <c r="B1538" t="s">
        <v>617</v>
      </c>
    </row>
    <row r="1539" spans="2:2" x14ac:dyDescent="0.3">
      <c r="B1539" t="s">
        <v>27</v>
      </c>
    </row>
    <row r="1540" spans="2:2" x14ac:dyDescent="0.3">
      <c r="B1540" t="s">
        <v>63</v>
      </c>
    </row>
    <row r="1541" spans="2:2" x14ac:dyDescent="0.3">
      <c r="B1541" t="s">
        <v>28</v>
      </c>
    </row>
    <row r="1542" spans="2:2" x14ac:dyDescent="0.3">
      <c r="B1542" t="s">
        <v>82</v>
      </c>
    </row>
    <row r="1543" spans="2:2" x14ac:dyDescent="0.3">
      <c r="B1543" t="s">
        <v>480</v>
      </c>
    </row>
    <row r="1544" spans="2:2" x14ac:dyDescent="0.3">
      <c r="B1544" t="s">
        <v>401</v>
      </c>
    </row>
    <row r="1545" spans="2:2" x14ac:dyDescent="0.3">
      <c r="B1545" t="s">
        <v>246</v>
      </c>
    </row>
    <row r="1546" spans="2:2" x14ac:dyDescent="0.3">
      <c r="B1546" t="s">
        <v>85</v>
      </c>
    </row>
    <row r="1547" spans="2:2" x14ac:dyDescent="0.3">
      <c r="B1547" t="s">
        <v>602</v>
      </c>
    </row>
    <row r="1548" spans="2:2" x14ac:dyDescent="0.3">
      <c r="B1548" t="s">
        <v>27</v>
      </c>
    </row>
    <row r="1549" spans="2:2" x14ac:dyDescent="0.3">
      <c r="B1549" t="s">
        <v>28</v>
      </c>
    </row>
    <row r="1550" spans="2:2" x14ac:dyDescent="0.3">
      <c r="B1550" t="s">
        <v>84</v>
      </c>
    </row>
    <row r="1551" spans="2:2" x14ac:dyDescent="0.3">
      <c r="B1551" t="s">
        <v>82</v>
      </c>
    </row>
    <row r="1552" spans="2:2" x14ac:dyDescent="0.3">
      <c r="B1552" t="s">
        <v>85</v>
      </c>
    </row>
    <row r="1553" spans="2:2" x14ac:dyDescent="0.3">
      <c r="B1553" t="s">
        <v>36</v>
      </c>
    </row>
    <row r="1554" spans="2:2" x14ac:dyDescent="0.3">
      <c r="B1554" t="s">
        <v>35</v>
      </c>
    </row>
    <row r="1555" spans="2:2" x14ac:dyDescent="0.3">
      <c r="B1555" t="s">
        <v>480</v>
      </c>
    </row>
    <row r="1556" spans="2:2" x14ac:dyDescent="0.3">
      <c r="B1556" t="s">
        <v>480</v>
      </c>
    </row>
    <row r="1557" spans="2:2" x14ac:dyDescent="0.3">
      <c r="B1557" t="s">
        <v>258</v>
      </c>
    </row>
    <row r="1558" spans="2:2" x14ac:dyDescent="0.3">
      <c r="B1558" t="s">
        <v>85</v>
      </c>
    </row>
    <row r="1559" spans="2:2" x14ac:dyDescent="0.3">
      <c r="B1559" t="s">
        <v>85</v>
      </c>
    </row>
    <row r="1560" spans="2:2" x14ac:dyDescent="0.3">
      <c r="B1560" t="s">
        <v>624</v>
      </c>
    </row>
    <row r="1561" spans="2:2" x14ac:dyDescent="0.3">
      <c r="B1561" t="s">
        <v>814</v>
      </c>
    </row>
    <row r="1562" spans="2:2" x14ac:dyDescent="0.3">
      <c r="B1562" t="s">
        <v>614</v>
      </c>
    </row>
    <row r="1563" spans="2:2" x14ac:dyDescent="0.3">
      <c r="B1563" t="s">
        <v>36</v>
      </c>
    </row>
    <row r="1564" spans="2:2" x14ac:dyDescent="0.3">
      <c r="B1564" t="s">
        <v>626</v>
      </c>
    </row>
    <row r="1565" spans="2:2" x14ac:dyDescent="0.3">
      <c r="B1565" t="s">
        <v>60</v>
      </c>
    </row>
    <row r="1566" spans="2:2" x14ac:dyDescent="0.3">
      <c r="B1566" t="s">
        <v>42</v>
      </c>
    </row>
    <row r="1567" spans="2:2" x14ac:dyDescent="0.3">
      <c r="B1567" t="s">
        <v>22</v>
      </c>
    </row>
    <row r="1568" spans="2:2" x14ac:dyDescent="0.3">
      <c r="B1568" t="s">
        <v>22</v>
      </c>
    </row>
    <row r="1569" spans="2:2" x14ac:dyDescent="0.3">
      <c r="B1569" t="s">
        <v>55</v>
      </c>
    </row>
    <row r="1570" spans="2:2" x14ac:dyDescent="0.3">
      <c r="B1570" t="s">
        <v>57</v>
      </c>
    </row>
    <row r="1571" spans="2:2" x14ac:dyDescent="0.3">
      <c r="B1571" t="s">
        <v>58</v>
      </c>
    </row>
    <row r="1572" spans="2:2" x14ac:dyDescent="0.3">
      <c r="B1572" t="s">
        <v>207</v>
      </c>
    </row>
    <row r="1573" spans="2:2" x14ac:dyDescent="0.3">
      <c r="B1573" t="s">
        <v>405</v>
      </c>
    </row>
    <row r="1574" spans="2:2" x14ac:dyDescent="0.3">
      <c r="B1574" t="s">
        <v>409</v>
      </c>
    </row>
    <row r="1575" spans="2:2" x14ac:dyDescent="0.3">
      <c r="B1575" t="s">
        <v>395</v>
      </c>
    </row>
    <row r="1576" spans="2:2" x14ac:dyDescent="0.3">
      <c r="B1576" t="s">
        <v>407</v>
      </c>
    </row>
    <row r="1577" spans="2:2" x14ac:dyDescent="0.3">
      <c r="B1577" t="s">
        <v>405</v>
      </c>
    </row>
    <row r="1578" spans="2:2" x14ac:dyDescent="0.3">
      <c r="B1578" t="s">
        <v>395</v>
      </c>
    </row>
    <row r="1579" spans="2:2" x14ac:dyDescent="0.3">
      <c r="B1579" t="s">
        <v>403</v>
      </c>
    </row>
    <row r="1580" spans="2:2" x14ac:dyDescent="0.3">
      <c r="B1580" t="s">
        <v>187</v>
      </c>
    </row>
    <row r="1581" spans="2:2" x14ac:dyDescent="0.3">
      <c r="B1581" t="s">
        <v>84</v>
      </c>
    </row>
    <row r="1582" spans="2:2" x14ac:dyDescent="0.3">
      <c r="B1582" t="s">
        <v>35</v>
      </c>
    </row>
    <row r="1583" spans="2:2" x14ac:dyDescent="0.3">
      <c r="B1583" t="s">
        <v>643</v>
      </c>
    </row>
    <row r="1584" spans="2:2" x14ac:dyDescent="0.3">
      <c r="B1584" t="s">
        <v>85</v>
      </c>
    </row>
    <row r="1585" spans="2:2" x14ac:dyDescent="0.3">
      <c r="B1585" t="s">
        <v>85</v>
      </c>
    </row>
    <row r="1586" spans="2:2" x14ac:dyDescent="0.3">
      <c r="B1586" t="s">
        <v>84</v>
      </c>
    </row>
    <row r="1587" spans="2:2" x14ac:dyDescent="0.3">
      <c r="B1587" t="s">
        <v>36</v>
      </c>
    </row>
    <row r="1588" spans="2:2" x14ac:dyDescent="0.3">
      <c r="B1588" t="s">
        <v>149</v>
      </c>
    </row>
    <row r="1589" spans="2:2" x14ac:dyDescent="0.3">
      <c r="B1589" t="s">
        <v>28</v>
      </c>
    </row>
    <row r="1590" spans="2:2" x14ac:dyDescent="0.3">
      <c r="B1590" t="s">
        <v>82</v>
      </c>
    </row>
    <row r="1591" spans="2:2" x14ac:dyDescent="0.3">
      <c r="B1591" t="s">
        <v>187</v>
      </c>
    </row>
    <row r="1592" spans="2:2" x14ac:dyDescent="0.3">
      <c r="B1592" t="s">
        <v>209</v>
      </c>
    </row>
    <row r="1593" spans="2:2" x14ac:dyDescent="0.3">
      <c r="B1593" t="s">
        <v>480</v>
      </c>
    </row>
    <row r="1594" spans="2:2" x14ac:dyDescent="0.3">
      <c r="B1594" t="s">
        <v>134</v>
      </c>
    </row>
    <row r="1595" spans="2:2" x14ac:dyDescent="0.3">
      <c r="B1595" t="s">
        <v>40</v>
      </c>
    </row>
    <row r="1596" spans="2:2" x14ac:dyDescent="0.3">
      <c r="B1596" t="s">
        <v>222</v>
      </c>
    </row>
    <row r="1597" spans="2:2" x14ac:dyDescent="0.3">
      <c r="B1597" t="s">
        <v>207</v>
      </c>
    </row>
    <row r="1598" spans="2:2" x14ac:dyDescent="0.3">
      <c r="B1598" t="s">
        <v>411</v>
      </c>
    </row>
    <row r="1599" spans="2:2" x14ac:dyDescent="0.3">
      <c r="B1599" t="s">
        <v>639</v>
      </c>
    </row>
    <row r="1600" spans="2:2" x14ac:dyDescent="0.3">
      <c r="B1600" t="s">
        <v>28</v>
      </c>
    </row>
    <row r="1601" spans="2:2" x14ac:dyDescent="0.3">
      <c r="B1601" t="s">
        <v>614</v>
      </c>
    </row>
    <row r="1602" spans="2:2" x14ac:dyDescent="0.3">
      <c r="B1602" t="s">
        <v>626</v>
      </c>
    </row>
    <row r="1603" spans="2:2" x14ac:dyDescent="0.3">
      <c r="B1603" t="s">
        <v>40</v>
      </c>
    </row>
    <row r="1604" spans="2:2" x14ac:dyDescent="0.3">
      <c r="B1604" t="s">
        <v>27</v>
      </c>
    </row>
    <row r="1605" spans="2:2" x14ac:dyDescent="0.3">
      <c r="B1605" t="s">
        <v>82</v>
      </c>
    </row>
    <row r="1606" spans="2:2" x14ac:dyDescent="0.3">
      <c r="B1606" t="s">
        <v>149</v>
      </c>
    </row>
    <row r="1607" spans="2:2" x14ac:dyDescent="0.3">
      <c r="B1607" t="s">
        <v>84</v>
      </c>
    </row>
    <row r="1608" spans="2:2" x14ac:dyDescent="0.3">
      <c r="B1608" t="s">
        <v>63</v>
      </c>
    </row>
    <row r="1609" spans="2:2" x14ac:dyDescent="0.3">
      <c r="B1609" t="s">
        <v>879</v>
      </c>
    </row>
    <row r="1610" spans="2:2" x14ac:dyDescent="0.3">
      <c r="B1610" t="s">
        <v>878</v>
      </c>
    </row>
    <row r="1611" spans="2:2" x14ac:dyDescent="0.3">
      <c r="B1611" t="s">
        <v>258</v>
      </c>
    </row>
    <row r="1612" spans="2:2" x14ac:dyDescent="0.3">
      <c r="B1612" t="s">
        <v>650</v>
      </c>
    </row>
    <row r="1613" spans="2:2" x14ac:dyDescent="0.3">
      <c r="B1613" t="s">
        <v>480</v>
      </c>
    </row>
    <row r="1614" spans="2:2" x14ac:dyDescent="0.3">
      <c r="B1614" t="s">
        <v>63</v>
      </c>
    </row>
    <row r="1615" spans="2:2" x14ac:dyDescent="0.3">
      <c r="B1615" t="s">
        <v>28</v>
      </c>
    </row>
    <row r="1616" spans="2:2" x14ac:dyDescent="0.3">
      <c r="B1616" t="s">
        <v>149</v>
      </c>
    </row>
    <row r="1617" spans="2:2" x14ac:dyDescent="0.3">
      <c r="B1617" t="s">
        <v>258</v>
      </c>
    </row>
    <row r="1618" spans="2:2" x14ac:dyDescent="0.3">
      <c r="B1618" t="s">
        <v>82</v>
      </c>
    </row>
    <row r="1619" spans="2:2" x14ac:dyDescent="0.3">
      <c r="B1619" t="s">
        <v>84</v>
      </c>
    </row>
    <row r="1620" spans="2:2" x14ac:dyDescent="0.3">
      <c r="B1620" t="s">
        <v>82</v>
      </c>
    </row>
    <row r="1621" spans="2:2" x14ac:dyDescent="0.3">
      <c r="B1621" t="s">
        <v>624</v>
      </c>
    </row>
    <row r="1622" spans="2:2" x14ac:dyDescent="0.3">
      <c r="B1622" t="s">
        <v>28</v>
      </c>
    </row>
    <row r="1623" spans="2:2" x14ac:dyDescent="0.3">
      <c r="B1623" t="s">
        <v>646</v>
      </c>
    </row>
    <row r="1624" spans="2:2" x14ac:dyDescent="0.3">
      <c r="B1624" t="s">
        <v>84</v>
      </c>
    </row>
    <row r="1625" spans="2:2" x14ac:dyDescent="0.3">
      <c r="B1625" t="s">
        <v>63</v>
      </c>
    </row>
    <row r="1626" spans="2:2" x14ac:dyDescent="0.3">
      <c r="B1626" t="s">
        <v>860</v>
      </c>
    </row>
    <row r="1627" spans="2:2" x14ac:dyDescent="0.3">
      <c r="B1627" t="s">
        <v>867</v>
      </c>
    </row>
    <row r="1628" spans="2:2" x14ac:dyDescent="0.3">
      <c r="B1628" t="s">
        <v>36</v>
      </c>
    </row>
    <row r="1629" spans="2:2" x14ac:dyDescent="0.3">
      <c r="B1629" t="s">
        <v>149</v>
      </c>
    </row>
    <row r="1630" spans="2:2" x14ac:dyDescent="0.3">
      <c r="B1630" t="s">
        <v>660</v>
      </c>
    </row>
    <row r="1631" spans="2:2" x14ac:dyDescent="0.3">
      <c r="B1631" t="s">
        <v>69</v>
      </c>
    </row>
    <row r="1632" spans="2:2" x14ac:dyDescent="0.3">
      <c r="B1632" t="s">
        <v>395</v>
      </c>
    </row>
    <row r="1633" spans="2:2" x14ac:dyDescent="0.3">
      <c r="B1633" t="s">
        <v>222</v>
      </c>
    </row>
    <row r="1634" spans="2:2" x14ac:dyDescent="0.3">
      <c r="B1634" t="s">
        <v>22</v>
      </c>
    </row>
    <row r="1635" spans="2:2" x14ac:dyDescent="0.3">
      <c r="B1635" t="s">
        <v>66</v>
      </c>
    </row>
    <row r="1636" spans="2:2" x14ac:dyDescent="0.3">
      <c r="B1636" t="s">
        <v>65</v>
      </c>
    </row>
    <row r="1637" spans="2:2" x14ac:dyDescent="0.3">
      <c r="B1637" t="s">
        <v>65</v>
      </c>
    </row>
    <row r="1638" spans="2:2" x14ac:dyDescent="0.3">
      <c r="B1638" t="s">
        <v>40</v>
      </c>
    </row>
    <row r="1639" spans="2:2" x14ac:dyDescent="0.3">
      <c r="B1639" t="s">
        <v>85</v>
      </c>
    </row>
    <row r="1640" spans="2:2" x14ac:dyDescent="0.3">
      <c r="B1640" t="s">
        <v>258</v>
      </c>
    </row>
    <row r="1641" spans="2:2" x14ac:dyDescent="0.3">
      <c r="B1641" t="s">
        <v>480</v>
      </c>
    </row>
    <row r="1642" spans="2:2" x14ac:dyDescent="0.3">
      <c r="B1642" t="s">
        <v>222</v>
      </c>
    </row>
    <row r="1643" spans="2:2" x14ac:dyDescent="0.3">
      <c r="B1643" t="s">
        <v>414</v>
      </c>
    </row>
    <row r="1644" spans="2:2" x14ac:dyDescent="0.3">
      <c r="B1644" t="s">
        <v>401</v>
      </c>
    </row>
    <row r="1645" spans="2:2" x14ac:dyDescent="0.3">
      <c r="B1645" t="s">
        <v>626</v>
      </c>
    </row>
    <row r="1646" spans="2:2" x14ac:dyDescent="0.3">
      <c r="B1646" t="s">
        <v>585</v>
      </c>
    </row>
    <row r="1647" spans="2:2" x14ac:dyDescent="0.3">
      <c r="B1647" t="s">
        <v>82</v>
      </c>
    </row>
    <row r="1648" spans="2:2" x14ac:dyDescent="0.3">
      <c r="B1648" t="s">
        <v>63</v>
      </c>
    </row>
    <row r="1649" spans="2:2" x14ac:dyDescent="0.3">
      <c r="B1649" t="s">
        <v>27</v>
      </c>
    </row>
    <row r="1650" spans="2:2" x14ac:dyDescent="0.3">
      <c r="B1650" t="s">
        <v>85</v>
      </c>
    </row>
    <row r="1651" spans="2:2" x14ac:dyDescent="0.3">
      <c r="B1651" t="s">
        <v>177</v>
      </c>
    </row>
    <row r="1652" spans="2:2" x14ac:dyDescent="0.3">
      <c r="B1652" t="s">
        <v>71</v>
      </c>
    </row>
    <row r="1653" spans="2:2" x14ac:dyDescent="0.3">
      <c r="B1653" t="s">
        <v>306</v>
      </c>
    </row>
    <row r="1654" spans="2:2" x14ac:dyDescent="0.3">
      <c r="B1654" t="s">
        <v>40</v>
      </c>
    </row>
    <row r="1655" spans="2:2" x14ac:dyDescent="0.3">
      <c r="B1655" t="s">
        <v>480</v>
      </c>
    </row>
    <row r="1656" spans="2:2" x14ac:dyDescent="0.3">
      <c r="B1656" t="s">
        <v>480</v>
      </c>
    </row>
    <row r="1657" spans="2:2" x14ac:dyDescent="0.3">
      <c r="B1657" t="s">
        <v>28</v>
      </c>
    </row>
    <row r="1658" spans="2:2" x14ac:dyDescent="0.3">
      <c r="B1658" t="s">
        <v>480</v>
      </c>
    </row>
    <row r="1659" spans="2:2" x14ac:dyDescent="0.3">
      <c r="B1659" t="s">
        <v>40</v>
      </c>
    </row>
    <row r="1660" spans="2:2" x14ac:dyDescent="0.3">
      <c r="B1660" t="s">
        <v>63</v>
      </c>
    </row>
    <row r="1661" spans="2:2" x14ac:dyDescent="0.3">
      <c r="B1661" t="s">
        <v>814</v>
      </c>
    </row>
    <row r="1662" spans="2:2" x14ac:dyDescent="0.3">
      <c r="B1662" t="s">
        <v>85</v>
      </c>
    </row>
    <row r="1663" spans="2:2" x14ac:dyDescent="0.3">
      <c r="B1663" t="s">
        <v>27</v>
      </c>
    </row>
    <row r="1664" spans="2:2" x14ac:dyDescent="0.3">
      <c r="B1664" t="s">
        <v>77</v>
      </c>
    </row>
    <row r="1665" spans="2:4" x14ac:dyDescent="0.3">
      <c r="B1665" t="s">
        <v>74</v>
      </c>
    </row>
    <row r="1666" spans="2:4" x14ac:dyDescent="0.3">
      <c r="B1666" t="s">
        <v>42</v>
      </c>
    </row>
    <row r="1667" spans="2:4" x14ac:dyDescent="0.3">
      <c r="B1667" t="s">
        <v>40</v>
      </c>
    </row>
    <row r="1669" spans="2:4" x14ac:dyDescent="0.3">
      <c r="B1669" t="s">
        <v>85</v>
      </c>
    </row>
    <row r="1670" spans="2:4" x14ac:dyDescent="0.3">
      <c r="B1670" t="s">
        <v>419</v>
      </c>
    </row>
    <row r="1671" spans="2:4" x14ac:dyDescent="0.3">
      <c r="B1671" t="s">
        <v>85</v>
      </c>
      <c r="D1671" t="s">
        <v>85</v>
      </c>
    </row>
    <row r="1672" spans="2:4" x14ac:dyDescent="0.3">
      <c r="B1672" t="s">
        <v>85</v>
      </c>
      <c r="D1672" t="s">
        <v>419</v>
      </c>
    </row>
    <row r="1673" spans="2:4" x14ac:dyDescent="0.3">
      <c r="B1673" t="s">
        <v>617</v>
      </c>
      <c r="D1673" t="s">
        <v>85</v>
      </c>
    </row>
    <row r="1674" spans="2:4" x14ac:dyDescent="0.3">
      <c r="B1674" t="s">
        <v>85</v>
      </c>
      <c r="D1674" t="s">
        <v>85</v>
      </c>
    </row>
    <row r="1675" spans="2:4" x14ac:dyDescent="0.3">
      <c r="B1675" t="s">
        <v>27</v>
      </c>
      <c r="D1675" t="s">
        <v>617</v>
      </c>
    </row>
    <row r="1676" spans="2:4" x14ac:dyDescent="0.3">
      <c r="B1676" t="s">
        <v>149</v>
      </c>
      <c r="D1676" t="s">
        <v>85</v>
      </c>
    </row>
    <row r="1677" spans="2:4" x14ac:dyDescent="0.3">
      <c r="B1677" t="s">
        <v>40</v>
      </c>
      <c r="D1677" t="s">
        <v>27</v>
      </c>
    </row>
    <row r="1678" spans="2:4" x14ac:dyDescent="0.3">
      <c r="B1678" t="s">
        <v>134</v>
      </c>
      <c r="D1678" t="s">
        <v>149</v>
      </c>
    </row>
    <row r="1679" spans="2:4" x14ac:dyDescent="0.3">
      <c r="B1679" t="s">
        <v>79</v>
      </c>
      <c r="D1679" t="s">
        <v>40</v>
      </c>
    </row>
    <row r="1680" spans="2:4" x14ac:dyDescent="0.3">
      <c r="B1680" t="s">
        <v>80</v>
      </c>
      <c r="D1680" t="s">
        <v>134</v>
      </c>
    </row>
    <row r="1681" spans="2:4" x14ac:dyDescent="0.3">
      <c r="B1681" t="s">
        <v>149</v>
      </c>
      <c r="D1681" t="s">
        <v>79</v>
      </c>
    </row>
    <row r="1682" spans="2:4" x14ac:dyDescent="0.3">
      <c r="B1682" t="s">
        <v>258</v>
      </c>
      <c r="D1682" t="s">
        <v>80</v>
      </c>
    </row>
    <row r="1683" spans="2:4" x14ac:dyDescent="0.3">
      <c r="B1683" t="s">
        <v>549</v>
      </c>
      <c r="D1683" t="s">
        <v>149</v>
      </c>
    </row>
    <row r="1684" spans="2:4" x14ac:dyDescent="0.3">
      <c r="B1684" t="s">
        <v>480</v>
      </c>
      <c r="D1684" t="s">
        <v>258</v>
      </c>
    </row>
    <row r="1685" spans="2:4" x14ac:dyDescent="0.3">
      <c r="B1685" t="s">
        <v>258</v>
      </c>
      <c r="D1685" t="s">
        <v>549</v>
      </c>
    </row>
    <row r="1686" spans="2:4" x14ac:dyDescent="0.3">
      <c r="B1686" t="s">
        <v>28</v>
      </c>
      <c r="D1686" t="s">
        <v>480</v>
      </c>
    </row>
    <row r="1687" spans="2:4" x14ac:dyDescent="0.3">
      <c r="B1687" t="s">
        <v>617</v>
      </c>
      <c r="D1687" t="s">
        <v>258</v>
      </c>
    </row>
    <row r="1688" spans="2:4" x14ac:dyDescent="0.3">
      <c r="B1688" t="s">
        <v>63</v>
      </c>
      <c r="D1688" t="s">
        <v>28</v>
      </c>
    </row>
    <row r="1689" spans="2:4" x14ac:dyDescent="0.3">
      <c r="B1689" t="s">
        <v>84</v>
      </c>
      <c r="D1689" t="s">
        <v>617</v>
      </c>
    </row>
    <row r="1690" spans="2:4" x14ac:dyDescent="0.3">
      <c r="B1690" t="s">
        <v>82</v>
      </c>
      <c r="D1690" t="s">
        <v>63</v>
      </c>
    </row>
    <row r="1691" spans="2:4" x14ac:dyDescent="0.3">
      <c r="B1691" t="s">
        <v>222</v>
      </c>
      <c r="D1691" t="s">
        <v>84</v>
      </c>
    </row>
    <row r="1692" spans="2:4" x14ac:dyDescent="0.3">
      <c r="B1692" t="s">
        <v>82</v>
      </c>
      <c r="D1692" t="s">
        <v>82</v>
      </c>
    </row>
    <row r="1693" spans="2:4" x14ac:dyDescent="0.3">
      <c r="B1693" t="s">
        <v>28</v>
      </c>
      <c r="D1693" t="s">
        <v>222</v>
      </c>
    </row>
    <row r="1694" spans="2:4" x14ac:dyDescent="0.3">
      <c r="B1694" t="s">
        <v>187</v>
      </c>
      <c r="D1694" t="s">
        <v>82</v>
      </c>
    </row>
    <row r="1695" spans="2:4" x14ac:dyDescent="0.3">
      <c r="B1695" t="s">
        <v>27</v>
      </c>
      <c r="D1695" t="s">
        <v>28</v>
      </c>
    </row>
    <row r="1696" spans="2:4" x14ac:dyDescent="0.3">
      <c r="B1696" t="s">
        <v>187</v>
      </c>
      <c r="D1696" t="s">
        <v>187</v>
      </c>
    </row>
    <row r="1697" spans="2:4" x14ac:dyDescent="0.3">
      <c r="B1697" t="s">
        <v>480</v>
      </c>
      <c r="D1697" t="s">
        <v>27</v>
      </c>
    </row>
    <row r="1698" spans="2:4" x14ac:dyDescent="0.3">
      <c r="B1698" t="s">
        <v>82</v>
      </c>
      <c r="D1698" t="s">
        <v>187</v>
      </c>
    </row>
    <row r="1699" spans="2:4" x14ac:dyDescent="0.3">
      <c r="B1699" t="s">
        <v>74</v>
      </c>
      <c r="D1699" t="s">
        <v>480</v>
      </c>
    </row>
    <row r="1700" spans="2:4" x14ac:dyDescent="0.3">
      <c r="B1700" t="s">
        <v>28</v>
      </c>
      <c r="D1700" t="s">
        <v>82</v>
      </c>
    </row>
    <row r="1701" spans="2:4" x14ac:dyDescent="0.3">
      <c r="B1701" t="s">
        <v>82</v>
      </c>
      <c r="D1701" t="s">
        <v>74</v>
      </c>
    </row>
    <row r="1702" spans="2:4" x14ac:dyDescent="0.3">
      <c r="B1702" t="s">
        <v>617</v>
      </c>
      <c r="D1702" t="s">
        <v>28</v>
      </c>
    </row>
    <row r="1703" spans="2:4" x14ac:dyDescent="0.3">
      <c r="B1703" t="s">
        <v>82</v>
      </c>
      <c r="D1703" t="s">
        <v>82</v>
      </c>
    </row>
    <row r="1704" spans="2:4" x14ac:dyDescent="0.3">
      <c r="B1704" t="s">
        <v>187</v>
      </c>
      <c r="D1704" t="s">
        <v>617</v>
      </c>
    </row>
    <row r="1705" spans="2:4" x14ac:dyDescent="0.3">
      <c r="B1705" t="s">
        <v>82</v>
      </c>
      <c r="D1705" t="s">
        <v>82</v>
      </c>
    </row>
    <row r="1706" spans="2:4" x14ac:dyDescent="0.3">
      <c r="B1706" t="s">
        <v>84</v>
      </c>
      <c r="D1706" t="s">
        <v>187</v>
      </c>
    </row>
    <row r="1707" spans="2:4" x14ac:dyDescent="0.3">
      <c r="B1707" t="s">
        <v>876</v>
      </c>
      <c r="D1707" t="s">
        <v>82</v>
      </c>
    </row>
    <row r="1708" spans="2:4" x14ac:dyDescent="0.3">
      <c r="B1708" t="s">
        <v>876</v>
      </c>
      <c r="D1708" t="s">
        <v>84</v>
      </c>
    </row>
    <row r="1709" spans="2:4" x14ac:dyDescent="0.3">
      <c r="B1709" t="s">
        <v>617</v>
      </c>
      <c r="D1709" t="s">
        <v>876</v>
      </c>
    </row>
    <row r="1710" spans="2:4" x14ac:dyDescent="0.3">
      <c r="B1710" t="s">
        <v>84</v>
      </c>
      <c r="D1710" t="s">
        <v>876</v>
      </c>
    </row>
    <row r="1711" spans="2:4" x14ac:dyDescent="0.3">
      <c r="B1711" t="s">
        <v>27</v>
      </c>
      <c r="D1711" t="s">
        <v>617</v>
      </c>
    </row>
    <row r="1712" spans="2:4" x14ac:dyDescent="0.3">
      <c r="B1712" t="s">
        <v>28</v>
      </c>
      <c r="D1712" t="s">
        <v>84</v>
      </c>
    </row>
    <row r="1713" spans="2:4" x14ac:dyDescent="0.3">
      <c r="B1713" t="s">
        <v>89</v>
      </c>
      <c r="D1713" t="s">
        <v>27</v>
      </c>
    </row>
    <row r="1714" spans="2:4" x14ac:dyDescent="0.3">
      <c r="B1714" t="s">
        <v>33</v>
      </c>
      <c r="D1714" t="s">
        <v>28</v>
      </c>
    </row>
    <row r="1715" spans="2:4" x14ac:dyDescent="0.3">
      <c r="B1715" t="s">
        <v>42</v>
      </c>
      <c r="D1715" t="s">
        <v>89</v>
      </c>
    </row>
    <row r="1716" spans="2:4" x14ac:dyDescent="0.3">
      <c r="B1716" t="s">
        <v>80</v>
      </c>
      <c r="D1716" t="s">
        <v>33</v>
      </c>
    </row>
    <row r="1717" spans="2:4" x14ac:dyDescent="0.3">
      <c r="B1717" t="s">
        <v>28</v>
      </c>
      <c r="D1717" t="s">
        <v>42</v>
      </c>
    </row>
    <row r="1718" spans="2:4" x14ac:dyDescent="0.3">
      <c r="B1718" t="s">
        <v>82</v>
      </c>
      <c r="D1718" t="s">
        <v>80</v>
      </c>
    </row>
    <row r="1719" spans="2:4" x14ac:dyDescent="0.3">
      <c r="B1719" t="s">
        <v>85</v>
      </c>
      <c r="D1719" t="s">
        <v>28</v>
      </c>
    </row>
    <row r="1720" spans="2:4" x14ac:dyDescent="0.3">
      <c r="B1720" t="s">
        <v>84</v>
      </c>
      <c r="D1720" t="s">
        <v>82</v>
      </c>
    </row>
    <row r="1721" spans="2:4" x14ac:dyDescent="0.3">
      <c r="B1721" t="s">
        <v>80</v>
      </c>
      <c r="D1721" t="s">
        <v>85</v>
      </c>
    </row>
    <row r="1722" spans="2:4" x14ac:dyDescent="0.3">
      <c r="B1722" t="s">
        <v>480</v>
      </c>
      <c r="D1722" t="s">
        <v>84</v>
      </c>
    </row>
    <row r="1723" spans="2:4" x14ac:dyDescent="0.3">
      <c r="B1723" t="s">
        <v>480</v>
      </c>
      <c r="D1723" t="s">
        <v>80</v>
      </c>
    </row>
    <row r="1724" spans="2:4" x14ac:dyDescent="0.3">
      <c r="B1724" t="s">
        <v>617</v>
      </c>
      <c r="D1724" t="s">
        <v>480</v>
      </c>
    </row>
    <row r="1725" spans="2:4" x14ac:dyDescent="0.3">
      <c r="B1725" t="s">
        <v>84</v>
      </c>
      <c r="D1725" t="s">
        <v>480</v>
      </c>
    </row>
    <row r="1726" spans="2:4" x14ac:dyDescent="0.3">
      <c r="B1726" t="s">
        <v>85</v>
      </c>
      <c r="D1726" t="s">
        <v>617</v>
      </c>
    </row>
    <row r="1727" spans="2:4" x14ac:dyDescent="0.3">
      <c r="B1727" t="s">
        <v>55</v>
      </c>
      <c r="D1727" t="s">
        <v>84</v>
      </c>
    </row>
    <row r="1728" spans="2:4" x14ac:dyDescent="0.3">
      <c r="B1728" t="s">
        <v>303</v>
      </c>
      <c r="D1728" t="s">
        <v>85</v>
      </c>
    </row>
    <row r="1729" spans="2:4" x14ac:dyDescent="0.3">
      <c r="B1729" t="s">
        <v>134</v>
      </c>
      <c r="D1729" t="s">
        <v>55</v>
      </c>
    </row>
    <row r="1730" spans="2:4" x14ac:dyDescent="0.3">
      <c r="B1730" t="s">
        <v>149</v>
      </c>
      <c r="D1730" t="s">
        <v>303</v>
      </c>
    </row>
    <row r="1731" spans="2:4" x14ac:dyDescent="0.3">
      <c r="B1731" t="s">
        <v>694</v>
      </c>
      <c r="D1731" t="s">
        <v>134</v>
      </c>
    </row>
    <row r="1732" spans="2:4" x14ac:dyDescent="0.3">
      <c r="B1732" t="s">
        <v>693</v>
      </c>
      <c r="D1732" t="s">
        <v>149</v>
      </c>
    </row>
    <row r="1733" spans="2:4" x14ac:dyDescent="0.3">
      <c r="B1733" t="s">
        <v>149</v>
      </c>
      <c r="D1733" t="s">
        <v>694</v>
      </c>
    </row>
    <row r="1734" spans="2:4" x14ac:dyDescent="0.3">
      <c r="B1734" t="s">
        <v>480</v>
      </c>
      <c r="D1734" t="s">
        <v>693</v>
      </c>
    </row>
    <row r="1735" spans="2:4" x14ac:dyDescent="0.3">
      <c r="B1735" t="s">
        <v>149</v>
      </c>
      <c r="D1735" t="s">
        <v>149</v>
      </c>
    </row>
    <row r="1736" spans="2:4" x14ac:dyDescent="0.3">
      <c r="B1736" t="s">
        <v>85</v>
      </c>
      <c r="D1736" t="s">
        <v>480</v>
      </c>
    </row>
    <row r="1737" spans="2:4" x14ac:dyDescent="0.3">
      <c r="B1737" t="s">
        <v>614</v>
      </c>
      <c r="D1737" t="s">
        <v>149</v>
      </c>
    </row>
    <row r="1738" spans="2:4" x14ac:dyDescent="0.3">
      <c r="B1738" t="s">
        <v>149</v>
      </c>
      <c r="D1738" t="s">
        <v>85</v>
      </c>
    </row>
    <row r="1739" spans="2:4" x14ac:dyDescent="0.3">
      <c r="B1739" t="s">
        <v>77</v>
      </c>
      <c r="D1739" t="s">
        <v>614</v>
      </c>
    </row>
    <row r="1740" spans="2:4" x14ac:dyDescent="0.3">
      <c r="B1740" t="s">
        <v>93</v>
      </c>
      <c r="D1740" t="s">
        <v>149</v>
      </c>
    </row>
    <row r="1741" spans="2:4" x14ac:dyDescent="0.3">
      <c r="B1741" t="s">
        <v>694</v>
      </c>
      <c r="D1741" t="s">
        <v>77</v>
      </c>
    </row>
    <row r="1742" spans="2:4" x14ac:dyDescent="0.3">
      <c r="B1742" t="s">
        <v>693</v>
      </c>
      <c r="D1742" t="s">
        <v>93</v>
      </c>
    </row>
    <row r="1743" spans="2:4" x14ac:dyDescent="0.3">
      <c r="B1743" t="s">
        <v>74</v>
      </c>
      <c r="D1743" t="s">
        <v>694</v>
      </c>
    </row>
    <row r="1744" spans="2:4" x14ac:dyDescent="0.3">
      <c r="B1744" t="s">
        <v>697</v>
      </c>
      <c r="D1744" t="s">
        <v>693</v>
      </c>
    </row>
    <row r="1745" spans="2:4" x14ac:dyDescent="0.3">
      <c r="B1745" t="s">
        <v>95</v>
      </c>
      <c r="D1745" t="s">
        <v>74</v>
      </c>
    </row>
    <row r="1746" spans="2:4" x14ac:dyDescent="0.3">
      <c r="B1746" t="s">
        <v>94</v>
      </c>
      <c r="D1746" t="s">
        <v>697</v>
      </c>
    </row>
    <row r="1747" spans="2:4" x14ac:dyDescent="0.3">
      <c r="B1747" t="s">
        <v>97</v>
      </c>
      <c r="D1747" t="s">
        <v>95</v>
      </c>
    </row>
    <row r="1748" spans="2:4" x14ac:dyDescent="0.3">
      <c r="B1748" t="s">
        <v>96</v>
      </c>
      <c r="D1748" t="s">
        <v>94</v>
      </c>
    </row>
    <row r="1749" spans="2:4" x14ac:dyDescent="0.3">
      <c r="B1749" t="s">
        <v>80</v>
      </c>
      <c r="D1749" t="s">
        <v>97</v>
      </c>
    </row>
    <row r="1750" spans="2:4" x14ac:dyDescent="0.3">
      <c r="B1750" t="s">
        <v>42</v>
      </c>
      <c r="D1750" t="s">
        <v>96</v>
      </c>
    </row>
    <row r="1751" spans="2:4" x14ac:dyDescent="0.3">
      <c r="B1751" t="s">
        <v>79</v>
      </c>
      <c r="D1751" t="s">
        <v>80</v>
      </c>
    </row>
    <row r="1752" spans="2:4" x14ac:dyDescent="0.3">
      <c r="B1752" t="s">
        <v>49</v>
      </c>
      <c r="D1752" t="s">
        <v>42</v>
      </c>
    </row>
    <row r="1753" spans="2:4" x14ac:dyDescent="0.3">
      <c r="B1753" t="s">
        <v>549</v>
      </c>
      <c r="D1753" t="s">
        <v>79</v>
      </c>
    </row>
    <row r="1754" spans="2:4" x14ac:dyDescent="0.3">
      <c r="B1754" t="s">
        <v>587</v>
      </c>
      <c r="D1754" t="s">
        <v>49</v>
      </c>
    </row>
    <row r="1755" spans="2:4" x14ac:dyDescent="0.3">
      <c r="B1755" t="s">
        <v>209</v>
      </c>
      <c r="D1755" t="s">
        <v>549</v>
      </c>
    </row>
    <row r="1756" spans="2:4" x14ac:dyDescent="0.3">
      <c r="B1756" t="s">
        <v>489</v>
      </c>
      <c r="D1756" t="s">
        <v>587</v>
      </c>
    </row>
    <row r="1757" spans="2:4" x14ac:dyDescent="0.3">
      <c r="B1757" t="s">
        <v>480</v>
      </c>
      <c r="D1757" t="s">
        <v>209</v>
      </c>
    </row>
    <row r="1758" spans="2:4" x14ac:dyDescent="0.3">
      <c r="B1758" t="s">
        <v>416</v>
      </c>
      <c r="D1758" t="s">
        <v>489</v>
      </c>
    </row>
    <row r="1759" spans="2:4" x14ac:dyDescent="0.3">
      <c r="B1759" t="s">
        <v>585</v>
      </c>
      <c r="D1759" t="s">
        <v>480</v>
      </c>
    </row>
    <row r="1760" spans="2:4" x14ac:dyDescent="0.3">
      <c r="B1760" t="s">
        <v>480</v>
      </c>
      <c r="D1760" t="s">
        <v>416</v>
      </c>
    </row>
    <row r="1761" spans="2:4" x14ac:dyDescent="0.3">
      <c r="B1761" t="s">
        <v>28</v>
      </c>
      <c r="D1761" t="s">
        <v>585</v>
      </c>
    </row>
    <row r="1762" spans="2:4" x14ac:dyDescent="0.3">
      <c r="B1762" t="s">
        <v>617</v>
      </c>
      <c r="D1762" t="s">
        <v>480</v>
      </c>
    </row>
    <row r="1763" spans="2:4" x14ac:dyDescent="0.3">
      <c r="B1763" t="s">
        <v>36</v>
      </c>
      <c r="D1763" t="s">
        <v>28</v>
      </c>
    </row>
    <row r="1764" spans="2:4" x14ac:dyDescent="0.3">
      <c r="B1764" t="s">
        <v>399</v>
      </c>
      <c r="D1764" t="s">
        <v>617</v>
      </c>
    </row>
    <row r="1765" spans="2:4" x14ac:dyDescent="0.3">
      <c r="B1765" t="s">
        <v>28</v>
      </c>
      <c r="D1765" t="s">
        <v>36</v>
      </c>
    </row>
    <row r="1766" spans="2:4" x14ac:dyDescent="0.3">
      <c r="B1766" t="s">
        <v>74</v>
      </c>
      <c r="D1766" t="s">
        <v>399</v>
      </c>
    </row>
    <row r="1767" spans="2:4" x14ac:dyDescent="0.3">
      <c r="B1767" t="s">
        <v>258</v>
      </c>
      <c r="D1767" t="s">
        <v>28</v>
      </c>
    </row>
    <row r="1768" spans="2:4" x14ac:dyDescent="0.3">
      <c r="B1768" t="s">
        <v>85</v>
      </c>
      <c r="D1768" t="s">
        <v>74</v>
      </c>
    </row>
    <row r="1769" spans="2:4" x14ac:dyDescent="0.3">
      <c r="B1769" t="s">
        <v>829</v>
      </c>
      <c r="D1769" t="s">
        <v>258</v>
      </c>
    </row>
    <row r="1770" spans="2:4" x14ac:dyDescent="0.3">
      <c r="B1770" t="s">
        <v>617</v>
      </c>
      <c r="D1770" t="s">
        <v>85</v>
      </c>
    </row>
    <row r="1771" spans="2:4" x14ac:dyDescent="0.3">
      <c r="B1771" t="s">
        <v>82</v>
      </c>
      <c r="D1771" t="s">
        <v>829</v>
      </c>
    </row>
    <row r="1772" spans="2:4" x14ac:dyDescent="0.3">
      <c r="B1772" t="s">
        <v>36</v>
      </c>
      <c r="D1772" t="s">
        <v>617</v>
      </c>
    </row>
    <row r="1773" spans="2:4" x14ac:dyDescent="0.3">
      <c r="B1773" t="s">
        <v>101</v>
      </c>
      <c r="D1773" t="s">
        <v>82</v>
      </c>
    </row>
    <row r="1774" spans="2:4" x14ac:dyDescent="0.3">
      <c r="B1774" t="s">
        <v>103</v>
      </c>
      <c r="D1774" t="s">
        <v>36</v>
      </c>
    </row>
    <row r="1775" spans="2:4" x14ac:dyDescent="0.3">
      <c r="B1775" t="s">
        <v>104</v>
      </c>
      <c r="D1775" t="s">
        <v>101</v>
      </c>
    </row>
    <row r="1776" spans="2:4" x14ac:dyDescent="0.3">
      <c r="B1776" t="s">
        <v>80</v>
      </c>
      <c r="D1776" t="s">
        <v>103</v>
      </c>
    </row>
    <row r="1777" spans="2:4" x14ac:dyDescent="0.3">
      <c r="B1777" t="s">
        <v>52</v>
      </c>
      <c r="D1777" t="s">
        <v>104</v>
      </c>
    </row>
    <row r="1778" spans="2:4" x14ac:dyDescent="0.3">
      <c r="B1778" t="s">
        <v>40</v>
      </c>
      <c r="D1778" t="s">
        <v>80</v>
      </c>
    </row>
    <row r="1779" spans="2:4" x14ac:dyDescent="0.3">
      <c r="B1779" t="s">
        <v>51</v>
      </c>
      <c r="D1779" t="s">
        <v>52</v>
      </c>
    </row>
    <row r="1780" spans="2:4" x14ac:dyDescent="0.3">
      <c r="B1780" t="s">
        <v>36</v>
      </c>
      <c r="D1780" t="s">
        <v>40</v>
      </c>
    </row>
    <row r="1781" spans="2:4" x14ac:dyDescent="0.3">
      <c r="B1781" t="s">
        <v>40</v>
      </c>
      <c r="D1781" t="s">
        <v>51</v>
      </c>
    </row>
    <row r="1782" spans="2:4" x14ac:dyDescent="0.3">
      <c r="B1782" t="s">
        <v>480</v>
      </c>
      <c r="D1782" t="s">
        <v>36</v>
      </c>
    </row>
    <row r="1783" spans="2:4" x14ac:dyDescent="0.3">
      <c r="B1783" t="s">
        <v>85</v>
      </c>
      <c r="D1783" t="s">
        <v>40</v>
      </c>
    </row>
    <row r="1784" spans="2:4" x14ac:dyDescent="0.3">
      <c r="B1784" t="s">
        <v>106</v>
      </c>
      <c r="D1784" t="s">
        <v>480</v>
      </c>
    </row>
    <row r="1785" spans="2:4" x14ac:dyDescent="0.3">
      <c r="B1785" t="s">
        <v>22</v>
      </c>
      <c r="D1785" t="s">
        <v>85</v>
      </c>
    </row>
    <row r="1786" spans="2:4" x14ac:dyDescent="0.3">
      <c r="B1786" t="s">
        <v>85</v>
      </c>
      <c r="D1786" t="s">
        <v>106</v>
      </c>
    </row>
    <row r="1787" spans="2:4" x14ac:dyDescent="0.3">
      <c r="B1787" t="s">
        <v>149</v>
      </c>
      <c r="D1787" t="s">
        <v>22</v>
      </c>
    </row>
    <row r="1788" spans="2:4" x14ac:dyDescent="0.3">
      <c r="B1788" t="s">
        <v>617</v>
      </c>
      <c r="D1788" t="s">
        <v>85</v>
      </c>
    </row>
    <row r="1789" spans="2:4" x14ac:dyDescent="0.3">
      <c r="B1789" t="s">
        <v>689</v>
      </c>
      <c r="D1789" t="s">
        <v>149</v>
      </c>
    </row>
    <row r="1790" spans="2:4" x14ac:dyDescent="0.3">
      <c r="B1790" t="s">
        <v>860</v>
      </c>
      <c r="D1790" t="s">
        <v>617</v>
      </c>
    </row>
    <row r="1791" spans="2:4" x14ac:dyDescent="0.3">
      <c r="B1791" t="s">
        <v>860</v>
      </c>
      <c r="D1791" t="s">
        <v>689</v>
      </c>
    </row>
    <row r="1792" spans="2:4" x14ac:dyDescent="0.3">
      <c r="B1792" t="s">
        <v>55</v>
      </c>
      <c r="D1792" t="s">
        <v>860</v>
      </c>
    </row>
    <row r="1793" spans="2:4" x14ac:dyDescent="0.3">
      <c r="B1793" t="s">
        <v>22</v>
      </c>
      <c r="D1793" t="s">
        <v>860</v>
      </c>
    </row>
    <row r="1794" spans="2:4" x14ac:dyDescent="0.3">
      <c r="B1794" t="s">
        <v>105</v>
      </c>
      <c r="D1794" t="s">
        <v>55</v>
      </c>
    </row>
    <row r="1795" spans="2:4" x14ac:dyDescent="0.3">
      <c r="B1795" t="s">
        <v>401</v>
      </c>
      <c r="D1795" t="s">
        <v>22</v>
      </c>
    </row>
    <row r="1796" spans="2:4" x14ac:dyDescent="0.3">
      <c r="B1796" t="s">
        <v>69</v>
      </c>
      <c r="D1796" t="s">
        <v>105</v>
      </c>
    </row>
    <row r="1797" spans="2:4" x14ac:dyDescent="0.3">
      <c r="B1797" t="s">
        <v>480</v>
      </c>
      <c r="D1797" t="s">
        <v>401</v>
      </c>
    </row>
    <row r="1798" spans="2:4" x14ac:dyDescent="0.3">
      <c r="B1798" t="s">
        <v>480</v>
      </c>
      <c r="D1798" t="s">
        <v>69</v>
      </c>
    </row>
    <row r="1799" spans="2:4" x14ac:dyDescent="0.3">
      <c r="B1799" t="s">
        <v>49</v>
      </c>
      <c r="D1799" t="s">
        <v>480</v>
      </c>
    </row>
    <row r="1800" spans="2:4" x14ac:dyDescent="0.3">
      <c r="B1800" t="s">
        <v>189</v>
      </c>
      <c r="D1800" t="s">
        <v>480</v>
      </c>
    </row>
    <row r="1801" spans="2:4" x14ac:dyDescent="0.3">
      <c r="B1801" t="s">
        <v>549</v>
      </c>
      <c r="D1801" t="s">
        <v>49</v>
      </c>
    </row>
    <row r="1802" spans="2:4" x14ac:dyDescent="0.3">
      <c r="B1802" t="s">
        <v>480</v>
      </c>
      <c r="D1802" t="s">
        <v>189</v>
      </c>
    </row>
    <row r="1803" spans="2:4" x14ac:dyDescent="0.3">
      <c r="B1803" t="s">
        <v>576</v>
      </c>
      <c r="D1803" t="s">
        <v>549</v>
      </c>
    </row>
    <row r="1804" spans="2:4" x14ac:dyDescent="0.3">
      <c r="B1804" t="s">
        <v>578</v>
      </c>
      <c r="D1804" t="s">
        <v>480</v>
      </c>
    </row>
    <row r="1805" spans="2:4" x14ac:dyDescent="0.3">
      <c r="B1805" t="s">
        <v>85</v>
      </c>
      <c r="D1805" t="s">
        <v>576</v>
      </c>
    </row>
    <row r="1806" spans="2:4" x14ac:dyDescent="0.3">
      <c r="B1806" t="s">
        <v>863</v>
      </c>
      <c r="D1806" t="s">
        <v>578</v>
      </c>
    </row>
    <row r="1807" spans="2:4" x14ac:dyDescent="0.3">
      <c r="B1807" t="s">
        <v>35</v>
      </c>
      <c r="D1807" t="s">
        <v>85</v>
      </c>
    </row>
    <row r="1808" spans="2:4" x14ac:dyDescent="0.3">
      <c r="B1808" t="s">
        <v>36</v>
      </c>
      <c r="D1808" t="s">
        <v>863</v>
      </c>
    </row>
    <row r="1809" spans="2:4" x14ac:dyDescent="0.3">
      <c r="B1809" t="s">
        <v>258</v>
      </c>
      <c r="D1809" t="s">
        <v>35</v>
      </c>
    </row>
    <row r="1810" spans="2:4" x14ac:dyDescent="0.3">
      <c r="B1810" t="s">
        <v>565</v>
      </c>
      <c r="D1810" t="s">
        <v>36</v>
      </c>
    </row>
    <row r="1811" spans="2:4" x14ac:dyDescent="0.3">
      <c r="B1811" t="s">
        <v>101</v>
      </c>
      <c r="D1811" t="s">
        <v>258</v>
      </c>
    </row>
    <row r="1812" spans="2:4" x14ac:dyDescent="0.3">
      <c r="B1812" t="s">
        <v>109</v>
      </c>
      <c r="D1812" t="s">
        <v>565</v>
      </c>
    </row>
    <row r="1813" spans="2:4" x14ac:dyDescent="0.3">
      <c r="B1813" t="s">
        <v>42</v>
      </c>
      <c r="D1813" t="s">
        <v>101</v>
      </c>
    </row>
    <row r="1814" spans="2:4" x14ac:dyDescent="0.3">
      <c r="B1814" t="s">
        <v>108</v>
      </c>
      <c r="D1814" t="s">
        <v>109</v>
      </c>
    </row>
    <row r="1815" spans="2:4" x14ac:dyDescent="0.3">
      <c r="B1815" t="s">
        <v>22</v>
      </c>
      <c r="D1815" t="s">
        <v>42</v>
      </c>
    </row>
    <row r="1816" spans="2:4" x14ac:dyDescent="0.3">
      <c r="B1816" t="s">
        <v>42</v>
      </c>
      <c r="D1816" t="s">
        <v>108</v>
      </c>
    </row>
    <row r="1817" spans="2:4" x14ac:dyDescent="0.3">
      <c r="B1817" t="s">
        <v>111</v>
      </c>
      <c r="D1817" t="s">
        <v>22</v>
      </c>
    </row>
    <row r="1818" spans="2:4" x14ac:dyDescent="0.3">
      <c r="B1818" t="s">
        <v>134</v>
      </c>
      <c r="D1818" t="s">
        <v>42</v>
      </c>
    </row>
    <row r="1819" spans="2:4" x14ac:dyDescent="0.3">
      <c r="B1819" t="s">
        <v>40</v>
      </c>
      <c r="D1819" t="s">
        <v>111</v>
      </c>
    </row>
    <row r="1820" spans="2:4" x14ac:dyDescent="0.3">
      <c r="B1820" t="s">
        <v>40</v>
      </c>
      <c r="D1820" t="s">
        <v>134</v>
      </c>
    </row>
    <row r="1821" spans="2:4" x14ac:dyDescent="0.3">
      <c r="B1821" t="s">
        <v>113</v>
      </c>
      <c r="D1821" t="s">
        <v>40</v>
      </c>
    </row>
    <row r="1822" spans="2:4" x14ac:dyDescent="0.3">
      <c r="B1822" t="s">
        <v>111</v>
      </c>
      <c r="D1822" t="s">
        <v>40</v>
      </c>
    </row>
    <row r="1823" spans="2:4" x14ac:dyDescent="0.3">
      <c r="B1823" t="s">
        <v>85</v>
      </c>
      <c r="D1823" t="s">
        <v>113</v>
      </c>
    </row>
    <row r="1824" spans="2:4" x14ac:dyDescent="0.3">
      <c r="B1824" t="s">
        <v>258</v>
      </c>
      <c r="D1824" t="s">
        <v>111</v>
      </c>
    </row>
    <row r="1825" spans="2:4" x14ac:dyDescent="0.3">
      <c r="B1825" t="s">
        <v>85</v>
      </c>
      <c r="D1825" t="s">
        <v>85</v>
      </c>
    </row>
    <row r="1826" spans="2:4" x14ac:dyDescent="0.3">
      <c r="B1826" t="s">
        <v>258</v>
      </c>
      <c r="D1826" t="s">
        <v>258</v>
      </c>
    </row>
    <row r="1827" spans="2:4" x14ac:dyDescent="0.3">
      <c r="B1827" t="s">
        <v>489</v>
      </c>
      <c r="D1827" t="s">
        <v>85</v>
      </c>
    </row>
    <row r="1828" spans="2:4" x14ac:dyDescent="0.3">
      <c r="B1828" t="s">
        <v>149</v>
      </c>
      <c r="D1828" t="s">
        <v>258</v>
      </c>
    </row>
    <row r="1829" spans="2:4" x14ac:dyDescent="0.3">
      <c r="B1829" t="s">
        <v>35</v>
      </c>
      <c r="D1829" t="s">
        <v>489</v>
      </c>
    </row>
    <row r="1830" spans="2:4" x14ac:dyDescent="0.3">
      <c r="B1830" t="s">
        <v>884</v>
      </c>
      <c r="D1830" t="s">
        <v>149</v>
      </c>
    </row>
    <row r="1831" spans="2:4" x14ac:dyDescent="0.3">
      <c r="B1831" t="s">
        <v>117</v>
      </c>
      <c r="D1831" t="s">
        <v>35</v>
      </c>
    </row>
    <row r="1832" spans="2:4" x14ac:dyDescent="0.3">
      <c r="B1832" t="s">
        <v>118</v>
      </c>
      <c r="D1832" t="s">
        <v>884</v>
      </c>
    </row>
    <row r="1833" spans="2:4" x14ac:dyDescent="0.3">
      <c r="B1833" t="s">
        <v>221</v>
      </c>
      <c r="D1833" t="s">
        <v>117</v>
      </c>
    </row>
    <row r="1834" spans="2:4" x14ac:dyDescent="0.3">
      <c r="B1834" t="s">
        <v>876</v>
      </c>
      <c r="D1834" t="s">
        <v>118</v>
      </c>
    </row>
    <row r="1835" spans="2:4" x14ac:dyDescent="0.3">
      <c r="B1835" t="s">
        <v>489</v>
      </c>
      <c r="D1835" t="s">
        <v>221</v>
      </c>
    </row>
    <row r="1836" spans="2:4" x14ac:dyDescent="0.3">
      <c r="B1836" t="s">
        <v>270</v>
      </c>
      <c r="D1836" t="s">
        <v>876</v>
      </c>
    </row>
    <row r="1837" spans="2:4" x14ac:dyDescent="0.3">
      <c r="B1837" t="s">
        <v>295</v>
      </c>
      <c r="D1837" t="s">
        <v>489</v>
      </c>
    </row>
    <row r="1838" spans="2:4" x14ac:dyDescent="0.3">
      <c r="B1838" t="s">
        <v>85</v>
      </c>
      <c r="D1838" t="s">
        <v>270</v>
      </c>
    </row>
    <row r="1839" spans="2:4" x14ac:dyDescent="0.3">
      <c r="B1839" t="s">
        <v>118</v>
      </c>
      <c r="D1839" t="s">
        <v>295</v>
      </c>
    </row>
    <row r="1840" spans="2:4" x14ac:dyDescent="0.3">
      <c r="B1840" t="s">
        <v>22</v>
      </c>
      <c r="D1840" t="s">
        <v>85</v>
      </c>
    </row>
    <row r="1841" spans="2:4" x14ac:dyDescent="0.3">
      <c r="B1841" t="s">
        <v>119</v>
      </c>
      <c r="D1841" t="s">
        <v>118</v>
      </c>
    </row>
    <row r="1842" spans="2:4" x14ac:dyDescent="0.3">
      <c r="B1842" t="s">
        <v>489</v>
      </c>
      <c r="D1842" t="s">
        <v>22</v>
      </c>
    </row>
    <row r="1843" spans="2:4" x14ac:dyDescent="0.3">
      <c r="B1843" t="s">
        <v>399</v>
      </c>
      <c r="D1843" t="s">
        <v>119</v>
      </c>
    </row>
    <row r="1844" spans="2:4" x14ac:dyDescent="0.3">
      <c r="B1844" t="s">
        <v>480</v>
      </c>
      <c r="D1844" t="s">
        <v>489</v>
      </c>
    </row>
    <row r="1845" spans="2:4" x14ac:dyDescent="0.3">
      <c r="B1845" t="s">
        <v>489</v>
      </c>
      <c r="D1845" t="s">
        <v>399</v>
      </c>
    </row>
    <row r="1846" spans="2:4" x14ac:dyDescent="0.3">
      <c r="B1846" t="s">
        <v>364</v>
      </c>
      <c r="D1846" t="s">
        <v>480</v>
      </c>
    </row>
    <row r="1847" spans="2:4" x14ac:dyDescent="0.3">
      <c r="B1847" t="s">
        <v>565</v>
      </c>
      <c r="D1847" t="s">
        <v>489</v>
      </c>
    </row>
    <row r="1848" spans="2:4" x14ac:dyDescent="0.3">
      <c r="B1848" t="s">
        <v>209</v>
      </c>
      <c r="D1848" t="s">
        <v>364</v>
      </c>
    </row>
    <row r="1849" spans="2:4" x14ac:dyDescent="0.3">
      <c r="B1849" t="s">
        <v>702</v>
      </c>
      <c r="D1849" t="s">
        <v>565</v>
      </c>
    </row>
    <row r="1850" spans="2:4" x14ac:dyDescent="0.3">
      <c r="B1850" t="s">
        <v>617</v>
      </c>
      <c r="D1850" t="s">
        <v>209</v>
      </c>
    </row>
    <row r="1851" spans="2:4" x14ac:dyDescent="0.3">
      <c r="B1851" t="s">
        <v>258</v>
      </c>
      <c r="D1851" t="s">
        <v>702</v>
      </c>
    </row>
    <row r="1852" spans="2:4" x14ac:dyDescent="0.3">
      <c r="B1852" t="s">
        <v>40</v>
      </c>
      <c r="D1852" t="s">
        <v>617</v>
      </c>
    </row>
    <row r="1853" spans="2:4" x14ac:dyDescent="0.3">
      <c r="B1853" t="s">
        <v>480</v>
      </c>
      <c r="D1853" t="s">
        <v>258</v>
      </c>
    </row>
    <row r="1854" spans="2:4" x14ac:dyDescent="0.3">
      <c r="B1854" t="s">
        <v>480</v>
      </c>
      <c r="D1854" t="s">
        <v>40</v>
      </c>
    </row>
    <row r="1855" spans="2:4" x14ac:dyDescent="0.3">
      <c r="B1855" t="s">
        <v>401</v>
      </c>
      <c r="D1855" t="s">
        <v>480</v>
      </c>
    </row>
    <row r="1856" spans="2:4" x14ac:dyDescent="0.3">
      <c r="B1856" t="s">
        <v>816</v>
      </c>
      <c r="D1856" t="s">
        <v>480</v>
      </c>
    </row>
    <row r="1857" spans="2:4" x14ac:dyDescent="0.3">
      <c r="B1857" t="s">
        <v>84</v>
      </c>
      <c r="D1857" t="s">
        <v>401</v>
      </c>
    </row>
    <row r="1858" spans="2:4" x14ac:dyDescent="0.3">
      <c r="B1858" t="s">
        <v>123</v>
      </c>
      <c r="D1858" t="s">
        <v>816</v>
      </c>
    </row>
    <row r="1859" spans="2:4" x14ac:dyDescent="0.3">
      <c r="B1859" t="s">
        <v>63</v>
      </c>
      <c r="D1859" t="s">
        <v>84</v>
      </c>
    </row>
    <row r="1860" spans="2:4" x14ac:dyDescent="0.3">
      <c r="B1860" t="s">
        <v>28</v>
      </c>
      <c r="D1860" t="s">
        <v>123</v>
      </c>
    </row>
    <row r="1861" spans="2:4" x14ac:dyDescent="0.3">
      <c r="B1861" t="s">
        <v>689</v>
      </c>
      <c r="D1861" t="s">
        <v>63</v>
      </c>
    </row>
    <row r="1862" spans="2:4" x14ac:dyDescent="0.3">
      <c r="B1862" t="s">
        <v>409</v>
      </c>
      <c r="D1862" t="s">
        <v>28</v>
      </c>
    </row>
    <row r="1863" spans="2:4" x14ac:dyDescent="0.3">
      <c r="B1863" t="s">
        <v>187</v>
      </c>
      <c r="D1863" t="s">
        <v>689</v>
      </c>
    </row>
    <row r="1864" spans="2:4" x14ac:dyDescent="0.3">
      <c r="B1864" t="s">
        <v>85</v>
      </c>
      <c r="D1864" t="s">
        <v>409</v>
      </c>
    </row>
    <row r="1865" spans="2:4" x14ac:dyDescent="0.3">
      <c r="B1865" t="s">
        <v>123</v>
      </c>
      <c r="D1865" t="s">
        <v>187</v>
      </c>
    </row>
    <row r="1866" spans="2:4" x14ac:dyDescent="0.3">
      <c r="B1866" t="s">
        <v>119</v>
      </c>
      <c r="D1866" t="s">
        <v>85</v>
      </c>
    </row>
    <row r="1867" spans="2:4" x14ac:dyDescent="0.3">
      <c r="B1867" t="s">
        <v>121</v>
      </c>
      <c r="D1867" t="s">
        <v>123</v>
      </c>
    </row>
    <row r="1868" spans="2:4" x14ac:dyDescent="0.3">
      <c r="B1868" t="s">
        <v>58</v>
      </c>
      <c r="D1868" t="s">
        <v>119</v>
      </c>
    </row>
    <row r="1869" spans="2:4" x14ac:dyDescent="0.3">
      <c r="B1869" t="s">
        <v>121</v>
      </c>
      <c r="D1869" t="s">
        <v>121</v>
      </c>
    </row>
    <row r="1870" spans="2:4" x14ac:dyDescent="0.3">
      <c r="B1870" t="s">
        <v>63</v>
      </c>
      <c r="D1870" t="s">
        <v>58</v>
      </c>
    </row>
    <row r="1871" spans="2:4" x14ac:dyDescent="0.3">
      <c r="B1871" t="s">
        <v>123</v>
      </c>
      <c r="D1871" t="s">
        <v>121</v>
      </c>
    </row>
    <row r="1872" spans="2:4" x14ac:dyDescent="0.3">
      <c r="B1872" t="s">
        <v>85</v>
      </c>
      <c r="D1872" t="s">
        <v>63</v>
      </c>
    </row>
    <row r="1873" spans="2:4" x14ac:dyDescent="0.3">
      <c r="B1873" t="s">
        <v>480</v>
      </c>
      <c r="D1873" t="s">
        <v>123</v>
      </c>
    </row>
    <row r="1874" spans="2:4" x14ac:dyDescent="0.3">
      <c r="B1874" t="s">
        <v>246</v>
      </c>
      <c r="D1874" t="s">
        <v>85</v>
      </c>
    </row>
    <row r="1875" spans="2:4" x14ac:dyDescent="0.3">
      <c r="B1875" t="s">
        <v>134</v>
      </c>
      <c r="D1875" t="s">
        <v>480</v>
      </c>
    </row>
    <row r="1876" spans="2:4" x14ac:dyDescent="0.3">
      <c r="B1876" t="s">
        <v>40</v>
      </c>
      <c r="D1876" t="s">
        <v>246</v>
      </c>
    </row>
    <row r="1877" spans="2:4" x14ac:dyDescent="0.3">
      <c r="B1877" t="s">
        <v>399</v>
      </c>
      <c r="D1877" t="s">
        <v>134</v>
      </c>
    </row>
    <row r="1878" spans="2:4" x14ac:dyDescent="0.3">
      <c r="B1878" t="s">
        <v>222</v>
      </c>
      <c r="D1878" t="s">
        <v>40</v>
      </c>
    </row>
    <row r="1879" spans="2:4" x14ac:dyDescent="0.3">
      <c r="B1879" t="s">
        <v>74</v>
      </c>
      <c r="D1879" t="s">
        <v>399</v>
      </c>
    </row>
    <row r="1880" spans="2:4" x14ac:dyDescent="0.3">
      <c r="B1880" t="s">
        <v>403</v>
      </c>
      <c r="D1880" t="s">
        <v>222</v>
      </c>
    </row>
    <row r="1881" spans="2:4" x14ac:dyDescent="0.3">
      <c r="B1881" t="s">
        <v>149</v>
      </c>
      <c r="D1881" t="s">
        <v>74</v>
      </c>
    </row>
    <row r="1882" spans="2:4" x14ac:dyDescent="0.3">
      <c r="B1882" t="s">
        <v>63</v>
      </c>
      <c r="D1882" t="s">
        <v>403</v>
      </c>
    </row>
    <row r="1883" spans="2:4" x14ac:dyDescent="0.3">
      <c r="B1883" t="s">
        <v>713</v>
      </c>
      <c r="D1883" t="s">
        <v>149</v>
      </c>
    </row>
    <row r="1884" spans="2:4" x14ac:dyDescent="0.3">
      <c r="B1884" t="s">
        <v>165</v>
      </c>
      <c r="D1884" t="s">
        <v>63</v>
      </c>
    </row>
    <row r="1885" spans="2:4" x14ac:dyDescent="0.3">
      <c r="B1885" t="s">
        <v>35</v>
      </c>
      <c r="D1885" t="s">
        <v>713</v>
      </c>
    </row>
    <row r="1886" spans="2:4" x14ac:dyDescent="0.3">
      <c r="B1886" t="s">
        <v>42</v>
      </c>
      <c r="D1886" t="s">
        <v>165</v>
      </c>
    </row>
    <row r="1887" spans="2:4" x14ac:dyDescent="0.3">
      <c r="B1887" t="s">
        <v>85</v>
      </c>
      <c r="D1887" t="s">
        <v>35</v>
      </c>
    </row>
    <row r="1888" spans="2:4" x14ac:dyDescent="0.3">
      <c r="B1888" t="s">
        <v>860</v>
      </c>
      <c r="D1888" t="s">
        <v>42</v>
      </c>
    </row>
    <row r="1889" spans="2:4" x14ac:dyDescent="0.3">
      <c r="B1889" t="s">
        <v>858</v>
      </c>
      <c r="D1889" t="s">
        <v>85</v>
      </c>
    </row>
    <row r="1890" spans="2:4" x14ac:dyDescent="0.3">
      <c r="B1890" t="s">
        <v>63</v>
      </c>
      <c r="D1890" t="s">
        <v>860</v>
      </c>
    </row>
    <row r="1891" spans="2:4" x14ac:dyDescent="0.3">
      <c r="B1891" t="s">
        <v>187</v>
      </c>
      <c r="D1891" t="s">
        <v>858</v>
      </c>
    </row>
    <row r="1892" spans="2:4" x14ac:dyDescent="0.3">
      <c r="B1892" t="s">
        <v>222</v>
      </c>
      <c r="D1892" t="s">
        <v>63</v>
      </c>
    </row>
    <row r="1893" spans="2:4" x14ac:dyDescent="0.3">
      <c r="B1893" t="s">
        <v>401</v>
      </c>
      <c r="D1893" t="s">
        <v>187</v>
      </c>
    </row>
    <row r="1894" spans="2:4" x14ac:dyDescent="0.3">
      <c r="B1894" t="s">
        <v>288</v>
      </c>
      <c r="D1894" t="s">
        <v>222</v>
      </c>
    </row>
    <row r="1895" spans="2:4" x14ac:dyDescent="0.3">
      <c r="B1895" t="s">
        <v>104</v>
      </c>
      <c r="D1895" t="s">
        <v>401</v>
      </c>
    </row>
    <row r="1896" spans="2:4" x14ac:dyDescent="0.3">
      <c r="B1896" t="s">
        <v>422</v>
      </c>
      <c r="D1896" t="s">
        <v>288</v>
      </c>
    </row>
    <row r="1897" spans="2:4" x14ac:dyDescent="0.3">
      <c r="B1897" t="s">
        <v>149</v>
      </c>
      <c r="D1897" t="s">
        <v>104</v>
      </c>
    </row>
    <row r="1898" spans="2:4" x14ac:dyDescent="0.3">
      <c r="B1898" t="s">
        <v>249</v>
      </c>
      <c r="D1898" t="s">
        <v>422</v>
      </c>
    </row>
    <row r="1899" spans="2:4" x14ac:dyDescent="0.3">
      <c r="B1899" t="s">
        <v>646</v>
      </c>
      <c r="D1899" t="s">
        <v>149</v>
      </c>
    </row>
    <row r="1900" spans="2:4" x14ac:dyDescent="0.3">
      <c r="B1900" t="s">
        <v>134</v>
      </c>
      <c r="D1900" t="s">
        <v>249</v>
      </c>
    </row>
    <row r="1901" spans="2:4" x14ac:dyDescent="0.3">
      <c r="B1901" t="s">
        <v>559</v>
      </c>
      <c r="D1901" t="s">
        <v>646</v>
      </c>
    </row>
    <row r="1902" spans="2:4" x14ac:dyDescent="0.3">
      <c r="B1902" t="s">
        <v>399</v>
      </c>
      <c r="D1902" t="s">
        <v>134</v>
      </c>
    </row>
    <row r="1903" spans="2:4" x14ac:dyDescent="0.3">
      <c r="B1903" t="s">
        <v>270</v>
      </c>
      <c r="D1903" t="s">
        <v>559</v>
      </c>
    </row>
    <row r="1904" spans="2:4" x14ac:dyDescent="0.3">
      <c r="B1904" t="s">
        <v>134</v>
      </c>
      <c r="D1904" t="s">
        <v>399</v>
      </c>
    </row>
    <row r="1905" spans="2:4" x14ac:dyDescent="0.3">
      <c r="B1905" t="s">
        <v>27</v>
      </c>
      <c r="D1905" t="s">
        <v>270</v>
      </c>
    </row>
    <row r="1906" spans="2:4" x14ac:dyDescent="0.3">
      <c r="B1906" t="s">
        <v>399</v>
      </c>
      <c r="D1906" t="s">
        <v>134</v>
      </c>
    </row>
    <row r="1907" spans="2:4" x14ac:dyDescent="0.3">
      <c r="B1907" t="s">
        <v>289</v>
      </c>
      <c r="D1907" t="s">
        <v>27</v>
      </c>
    </row>
    <row r="1908" spans="2:4" x14ac:dyDescent="0.3">
      <c r="B1908" t="s">
        <v>131</v>
      </c>
      <c r="D1908" t="s">
        <v>399</v>
      </c>
    </row>
    <row r="1909" spans="2:4" x14ac:dyDescent="0.3">
      <c r="B1909" t="s">
        <v>42</v>
      </c>
      <c r="D1909" t="s">
        <v>289</v>
      </c>
    </row>
    <row r="1910" spans="2:4" x14ac:dyDescent="0.3">
      <c r="B1910" t="s">
        <v>118</v>
      </c>
      <c r="D1910" t="s">
        <v>131</v>
      </c>
    </row>
    <row r="1911" spans="2:4" x14ac:dyDescent="0.3">
      <c r="B1911" t="s">
        <v>104</v>
      </c>
      <c r="D1911" t="s">
        <v>42</v>
      </c>
    </row>
    <row r="1912" spans="2:4" x14ac:dyDescent="0.3">
      <c r="B1912" t="s">
        <v>134</v>
      </c>
      <c r="D1912" t="s">
        <v>118</v>
      </c>
    </row>
    <row r="1913" spans="2:4" x14ac:dyDescent="0.3">
      <c r="B1913" t="s">
        <v>133</v>
      </c>
      <c r="D1913" t="s">
        <v>104</v>
      </c>
    </row>
    <row r="1914" spans="2:4" x14ac:dyDescent="0.3">
      <c r="B1914" t="s">
        <v>258</v>
      </c>
      <c r="D1914" t="s">
        <v>134</v>
      </c>
    </row>
    <row r="1915" spans="2:4" x14ac:dyDescent="0.3">
      <c r="B1915" t="s">
        <v>28</v>
      </c>
      <c r="D1915" t="s">
        <v>133</v>
      </c>
    </row>
    <row r="1916" spans="2:4" x14ac:dyDescent="0.3">
      <c r="B1916" t="s">
        <v>85</v>
      </c>
      <c r="D1916" t="s">
        <v>258</v>
      </c>
    </row>
    <row r="1917" spans="2:4" x14ac:dyDescent="0.3">
      <c r="B1917" t="s">
        <v>149</v>
      </c>
      <c r="D1917" t="s">
        <v>28</v>
      </c>
    </row>
    <row r="1918" spans="2:4" x14ac:dyDescent="0.3">
      <c r="B1918" t="s">
        <v>84</v>
      </c>
      <c r="D1918" t="s">
        <v>85</v>
      </c>
    </row>
    <row r="1919" spans="2:4" x14ac:dyDescent="0.3">
      <c r="B1919" t="s">
        <v>63</v>
      </c>
      <c r="D1919" t="s">
        <v>149</v>
      </c>
    </row>
    <row r="1920" spans="2:4" x14ac:dyDescent="0.3">
      <c r="B1920" t="s">
        <v>814</v>
      </c>
      <c r="D1920" t="s">
        <v>84</v>
      </c>
    </row>
    <row r="1921" spans="2:4" x14ac:dyDescent="0.3">
      <c r="B1921" t="s">
        <v>117</v>
      </c>
      <c r="D1921" t="s">
        <v>63</v>
      </c>
    </row>
    <row r="1922" spans="2:4" x14ac:dyDescent="0.3">
      <c r="B1922" t="s">
        <v>258</v>
      </c>
      <c r="D1922" t="s">
        <v>814</v>
      </c>
    </row>
    <row r="1923" spans="2:4" x14ac:dyDescent="0.3">
      <c r="B1923" t="s">
        <v>85</v>
      </c>
      <c r="D1923" t="s">
        <v>117</v>
      </c>
    </row>
    <row r="1924" spans="2:4" x14ac:dyDescent="0.3">
      <c r="B1924" t="s">
        <v>40</v>
      </c>
      <c r="D1924" t="s">
        <v>258</v>
      </c>
    </row>
    <row r="1925" spans="2:4" x14ac:dyDescent="0.3">
      <c r="B1925" t="s">
        <v>399</v>
      </c>
      <c r="D1925" t="s">
        <v>85</v>
      </c>
    </row>
    <row r="1926" spans="2:4" x14ac:dyDescent="0.3">
      <c r="B1926" t="s">
        <v>209</v>
      </c>
      <c r="D1926" t="s">
        <v>40</v>
      </c>
    </row>
    <row r="1927" spans="2:4" x14ac:dyDescent="0.3">
      <c r="B1927" t="s">
        <v>85</v>
      </c>
      <c r="D1927" t="s">
        <v>399</v>
      </c>
    </row>
    <row r="1928" spans="2:4" x14ac:dyDescent="0.3">
      <c r="B1928" t="s">
        <v>136</v>
      </c>
      <c r="D1928" t="s">
        <v>209</v>
      </c>
    </row>
    <row r="1929" spans="2:4" x14ac:dyDescent="0.3">
      <c r="B1929" t="s">
        <v>430</v>
      </c>
      <c r="D1929" t="s">
        <v>85</v>
      </c>
    </row>
    <row r="1930" spans="2:4" x14ac:dyDescent="0.3">
      <c r="B1930" t="s">
        <v>399</v>
      </c>
      <c r="D1930" t="s">
        <v>136</v>
      </c>
    </row>
    <row r="1931" spans="2:4" x14ac:dyDescent="0.3">
      <c r="B1931" t="s">
        <v>74</v>
      </c>
      <c r="D1931" t="s">
        <v>430</v>
      </c>
    </row>
    <row r="1932" spans="2:4" x14ac:dyDescent="0.3">
      <c r="B1932" t="s">
        <v>27</v>
      </c>
      <c r="D1932" t="s">
        <v>399</v>
      </c>
    </row>
    <row r="1933" spans="2:4" x14ac:dyDescent="0.3">
      <c r="B1933" t="s">
        <v>403</v>
      </c>
      <c r="D1933" t="s">
        <v>74</v>
      </c>
    </row>
    <row r="1934" spans="2:4" x14ac:dyDescent="0.3">
      <c r="B1934" t="s">
        <v>430</v>
      </c>
      <c r="D1934" t="s">
        <v>27</v>
      </c>
    </row>
    <row r="1935" spans="2:4" x14ac:dyDescent="0.3">
      <c r="B1935" t="s">
        <v>473</v>
      </c>
      <c r="D1935" t="s">
        <v>403</v>
      </c>
    </row>
    <row r="1936" spans="2:4" x14ac:dyDescent="0.3">
      <c r="B1936" t="s">
        <v>40</v>
      </c>
      <c r="D1936" t="s">
        <v>430</v>
      </c>
    </row>
    <row r="1937" spans="2:4" x14ac:dyDescent="0.3">
      <c r="B1937" t="s">
        <v>209</v>
      </c>
      <c r="D1937" t="s">
        <v>473</v>
      </c>
    </row>
    <row r="1938" spans="2:4" x14ac:dyDescent="0.3">
      <c r="B1938" t="s">
        <v>134</v>
      </c>
      <c r="D1938" t="s">
        <v>40</v>
      </c>
    </row>
    <row r="1939" spans="2:4" x14ac:dyDescent="0.3">
      <c r="B1939" t="s">
        <v>40</v>
      </c>
      <c r="D1939" t="s">
        <v>209</v>
      </c>
    </row>
    <row r="1940" spans="2:4" x14ac:dyDescent="0.3">
      <c r="B1940" t="s">
        <v>27</v>
      </c>
      <c r="D1940" t="s">
        <v>134</v>
      </c>
    </row>
    <row r="1941" spans="2:4" x14ac:dyDescent="0.3">
      <c r="B1941" t="s">
        <v>27</v>
      </c>
      <c r="D1941" t="s">
        <v>40</v>
      </c>
    </row>
    <row r="1942" spans="2:4" x14ac:dyDescent="0.3">
      <c r="B1942" t="s">
        <v>617</v>
      </c>
      <c r="D1942" t="s">
        <v>27</v>
      </c>
    </row>
    <row r="1943" spans="2:4" x14ac:dyDescent="0.3">
      <c r="B1943" t="s">
        <v>617</v>
      </c>
      <c r="D1943" t="s">
        <v>27</v>
      </c>
    </row>
    <row r="1944" spans="2:4" x14ac:dyDescent="0.3">
      <c r="B1944" t="s">
        <v>85</v>
      </c>
      <c r="D1944" t="s">
        <v>617</v>
      </c>
    </row>
    <row r="1945" spans="2:4" x14ac:dyDescent="0.3">
      <c r="B1945" t="s">
        <v>432</v>
      </c>
      <c r="D1945" t="s">
        <v>617</v>
      </c>
    </row>
    <row r="1946" spans="2:4" x14ac:dyDescent="0.3">
      <c r="B1946" t="s">
        <v>82</v>
      </c>
      <c r="D1946" t="s">
        <v>85</v>
      </c>
    </row>
    <row r="1947" spans="2:4" x14ac:dyDescent="0.3">
      <c r="B1947" t="s">
        <v>140</v>
      </c>
      <c r="D1947" t="s">
        <v>432</v>
      </c>
    </row>
    <row r="1948" spans="2:4" x14ac:dyDescent="0.3">
      <c r="B1948" t="s">
        <v>101</v>
      </c>
      <c r="D1948" t="s">
        <v>82</v>
      </c>
    </row>
    <row r="1949" spans="2:4" x14ac:dyDescent="0.3">
      <c r="B1949" t="s">
        <v>63</v>
      </c>
      <c r="D1949" t="s">
        <v>140</v>
      </c>
    </row>
    <row r="1950" spans="2:4" x14ac:dyDescent="0.3">
      <c r="B1950" t="s">
        <v>138</v>
      </c>
      <c r="D1950" t="s">
        <v>101</v>
      </c>
    </row>
    <row r="1951" spans="2:4" x14ac:dyDescent="0.3">
      <c r="B1951" t="s">
        <v>104</v>
      </c>
      <c r="D1951" t="s">
        <v>63</v>
      </c>
    </row>
    <row r="1952" spans="2:4" x14ac:dyDescent="0.3">
      <c r="B1952" t="s">
        <v>403</v>
      </c>
      <c r="D1952" t="s">
        <v>138</v>
      </c>
    </row>
    <row r="1953" spans="2:4" x14ac:dyDescent="0.3">
      <c r="B1953" t="s">
        <v>222</v>
      </c>
      <c r="D1953" t="s">
        <v>104</v>
      </c>
    </row>
    <row r="1954" spans="2:4" x14ac:dyDescent="0.3">
      <c r="B1954" t="s">
        <v>427</v>
      </c>
      <c r="D1954" t="s">
        <v>403</v>
      </c>
    </row>
    <row r="1955" spans="2:4" x14ac:dyDescent="0.3">
      <c r="B1955" t="s">
        <v>289</v>
      </c>
      <c r="D1955" t="s">
        <v>222</v>
      </c>
    </row>
    <row r="1956" spans="2:4" x14ac:dyDescent="0.3">
      <c r="B1956" t="s">
        <v>85</v>
      </c>
      <c r="D1956" t="s">
        <v>427</v>
      </c>
    </row>
    <row r="1957" spans="2:4" x14ac:dyDescent="0.3">
      <c r="B1957" t="s">
        <v>814</v>
      </c>
      <c r="D1957" t="s">
        <v>289</v>
      </c>
    </row>
    <row r="1958" spans="2:4" x14ac:dyDescent="0.3">
      <c r="B1958" t="s">
        <v>821</v>
      </c>
      <c r="D1958" t="s">
        <v>85</v>
      </c>
    </row>
    <row r="1959" spans="2:4" x14ac:dyDescent="0.3">
      <c r="B1959" t="s">
        <v>85</v>
      </c>
      <c r="D1959" t="s">
        <v>814</v>
      </c>
    </row>
    <row r="1960" spans="2:4" x14ac:dyDescent="0.3">
      <c r="B1960" t="s">
        <v>187</v>
      </c>
      <c r="D1960" t="s">
        <v>821</v>
      </c>
    </row>
    <row r="1961" spans="2:4" x14ac:dyDescent="0.3">
      <c r="B1961" t="s">
        <v>726</v>
      </c>
      <c r="D1961" t="s">
        <v>85</v>
      </c>
    </row>
    <row r="1962" spans="2:4" x14ac:dyDescent="0.3">
      <c r="B1962" t="s">
        <v>258</v>
      </c>
      <c r="D1962" t="s">
        <v>187</v>
      </c>
    </row>
    <row r="1963" spans="2:4" x14ac:dyDescent="0.3">
      <c r="B1963" t="s">
        <v>724</v>
      </c>
      <c r="D1963" t="s">
        <v>726</v>
      </c>
    </row>
    <row r="1964" spans="2:4" x14ac:dyDescent="0.3">
      <c r="B1964" t="s">
        <v>821</v>
      </c>
      <c r="D1964" t="s">
        <v>258</v>
      </c>
    </row>
    <row r="1965" spans="2:4" x14ac:dyDescent="0.3">
      <c r="B1965" t="s">
        <v>63</v>
      </c>
      <c r="D1965" t="s">
        <v>724</v>
      </c>
    </row>
    <row r="1966" spans="2:4" x14ac:dyDescent="0.3">
      <c r="B1966" t="s">
        <v>246</v>
      </c>
      <c r="D1966" t="s">
        <v>821</v>
      </c>
    </row>
    <row r="1967" spans="2:4" x14ac:dyDescent="0.3">
      <c r="B1967" t="s">
        <v>721</v>
      </c>
      <c r="D1967" t="s">
        <v>63</v>
      </c>
    </row>
    <row r="1968" spans="2:4" x14ac:dyDescent="0.3">
      <c r="B1968" t="s">
        <v>82</v>
      </c>
      <c r="D1968" t="s">
        <v>246</v>
      </c>
    </row>
    <row r="1969" spans="2:4" x14ac:dyDescent="0.3">
      <c r="B1969" t="s">
        <v>409</v>
      </c>
      <c r="D1969" t="s">
        <v>721</v>
      </c>
    </row>
    <row r="1970" spans="2:4" x14ac:dyDescent="0.3">
      <c r="B1970" t="s">
        <v>721</v>
      </c>
      <c r="D1970" t="s">
        <v>82</v>
      </c>
    </row>
    <row r="1971" spans="2:4" x14ac:dyDescent="0.3">
      <c r="B1971" t="s">
        <v>82</v>
      </c>
      <c r="D1971" t="s">
        <v>409</v>
      </c>
    </row>
    <row r="1972" spans="2:4" x14ac:dyDescent="0.3">
      <c r="B1972" t="s">
        <v>146</v>
      </c>
      <c r="D1972" t="s">
        <v>721</v>
      </c>
    </row>
    <row r="1973" spans="2:4" x14ac:dyDescent="0.3">
      <c r="B1973" t="s">
        <v>246</v>
      </c>
      <c r="D1973" t="s">
        <v>82</v>
      </c>
    </row>
    <row r="1974" spans="2:4" x14ac:dyDescent="0.3">
      <c r="B1974" t="s">
        <v>143</v>
      </c>
      <c r="D1974" t="s">
        <v>146</v>
      </c>
    </row>
    <row r="1975" spans="2:4" x14ac:dyDescent="0.3">
      <c r="B1975" t="s">
        <v>142</v>
      </c>
      <c r="D1975" t="s">
        <v>246</v>
      </c>
    </row>
    <row r="1976" spans="2:4" x14ac:dyDescent="0.3">
      <c r="B1976" t="s">
        <v>42</v>
      </c>
      <c r="D1976" t="s">
        <v>143</v>
      </c>
    </row>
    <row r="1977" spans="2:4" x14ac:dyDescent="0.3">
      <c r="B1977" t="s">
        <v>149</v>
      </c>
      <c r="D1977" t="s">
        <v>142</v>
      </c>
    </row>
    <row r="1978" spans="2:4" x14ac:dyDescent="0.3">
      <c r="B1978" t="s">
        <v>258</v>
      </c>
      <c r="D1978" t="s">
        <v>42</v>
      </c>
    </row>
    <row r="1979" spans="2:4" x14ac:dyDescent="0.3">
      <c r="B1979" t="s">
        <v>27</v>
      </c>
      <c r="D1979" t="s">
        <v>149</v>
      </c>
    </row>
    <row r="1980" spans="2:4" x14ac:dyDescent="0.3">
      <c r="B1980" t="s">
        <v>246</v>
      </c>
      <c r="D1980" t="s">
        <v>258</v>
      </c>
    </row>
    <row r="1981" spans="2:4" x14ac:dyDescent="0.3">
      <c r="B1981" t="s">
        <v>222</v>
      </c>
      <c r="D1981" t="s">
        <v>27</v>
      </c>
    </row>
    <row r="1982" spans="2:4" x14ac:dyDescent="0.3">
      <c r="B1982" t="s">
        <v>411</v>
      </c>
      <c r="D1982" t="s">
        <v>246</v>
      </c>
    </row>
    <row r="1983" spans="2:4" x14ac:dyDescent="0.3">
      <c r="B1983" t="s">
        <v>621</v>
      </c>
      <c r="D1983" t="s">
        <v>222</v>
      </c>
    </row>
    <row r="1984" spans="2:4" x14ac:dyDescent="0.3">
      <c r="B1984" t="s">
        <v>85</v>
      </c>
      <c r="D1984" t="s">
        <v>411</v>
      </c>
    </row>
    <row r="1985" spans="2:4" x14ac:dyDescent="0.3">
      <c r="B1985" t="s">
        <v>35</v>
      </c>
      <c r="D1985" t="s">
        <v>621</v>
      </c>
    </row>
    <row r="1986" spans="2:4" x14ac:dyDescent="0.3">
      <c r="B1986" t="s">
        <v>258</v>
      </c>
      <c r="D1986" t="s">
        <v>85</v>
      </c>
    </row>
    <row r="1987" spans="2:4" x14ac:dyDescent="0.3">
      <c r="B1987" t="s">
        <v>258</v>
      </c>
      <c r="D1987" t="s">
        <v>35</v>
      </c>
    </row>
    <row r="1988" spans="2:4" x14ac:dyDescent="0.3">
      <c r="B1988" t="s">
        <v>149</v>
      </c>
      <c r="D1988" t="s">
        <v>258</v>
      </c>
    </row>
    <row r="1989" spans="2:4" x14ac:dyDescent="0.3">
      <c r="B1989" t="s">
        <v>82</v>
      </c>
      <c r="D1989" t="s">
        <v>258</v>
      </c>
    </row>
    <row r="1990" spans="2:4" x14ac:dyDescent="0.3">
      <c r="B1990" t="s">
        <v>84</v>
      </c>
      <c r="D1990" t="s">
        <v>149</v>
      </c>
    </row>
    <row r="1991" spans="2:4" x14ac:dyDescent="0.3">
      <c r="B1991" t="s">
        <v>27</v>
      </c>
      <c r="D1991" t="s">
        <v>82</v>
      </c>
    </row>
    <row r="1992" spans="2:4" x14ac:dyDescent="0.3">
      <c r="B1992" t="s">
        <v>117</v>
      </c>
      <c r="D1992" t="s">
        <v>84</v>
      </c>
    </row>
    <row r="1993" spans="2:4" x14ac:dyDescent="0.3">
      <c r="B1993" t="s">
        <v>146</v>
      </c>
      <c r="D1993" t="s">
        <v>27</v>
      </c>
    </row>
    <row r="1994" spans="2:4" x14ac:dyDescent="0.3">
      <c r="B1994" t="s">
        <v>149</v>
      </c>
      <c r="D1994" t="s">
        <v>117</v>
      </c>
    </row>
    <row r="1995" spans="2:4" x14ac:dyDescent="0.3">
      <c r="B1995" t="s">
        <v>430</v>
      </c>
      <c r="D1995" t="s">
        <v>146</v>
      </c>
    </row>
    <row r="1996" spans="2:4" x14ac:dyDescent="0.3">
      <c r="B1996" t="s">
        <v>27</v>
      </c>
      <c r="D1996" t="s">
        <v>149</v>
      </c>
    </row>
    <row r="1997" spans="2:4" x14ac:dyDescent="0.3">
      <c r="B1997" t="s">
        <v>258</v>
      </c>
      <c r="D1997" t="s">
        <v>430</v>
      </c>
    </row>
    <row r="1998" spans="2:4" x14ac:dyDescent="0.3">
      <c r="B1998" t="s">
        <v>85</v>
      </c>
      <c r="D1998" t="s">
        <v>27</v>
      </c>
    </row>
    <row r="1999" spans="2:4" x14ac:dyDescent="0.3">
      <c r="B1999" t="s">
        <v>258</v>
      </c>
      <c r="D1999" t="s">
        <v>258</v>
      </c>
    </row>
    <row r="2000" spans="2:4" x14ac:dyDescent="0.3">
      <c r="B2000" t="s">
        <v>258</v>
      </c>
      <c r="D2000" t="s">
        <v>85</v>
      </c>
    </row>
    <row r="2001" spans="2:4" x14ac:dyDescent="0.3">
      <c r="B2001" t="s">
        <v>142</v>
      </c>
      <c r="D2001" t="s">
        <v>258</v>
      </c>
    </row>
    <row r="2002" spans="2:4" x14ac:dyDescent="0.3">
      <c r="B2002" t="s">
        <v>522</v>
      </c>
      <c r="D2002" t="s">
        <v>258</v>
      </c>
    </row>
    <row r="2003" spans="2:4" x14ac:dyDescent="0.3">
      <c r="B2003" t="s">
        <v>559</v>
      </c>
      <c r="D2003" t="s">
        <v>142</v>
      </c>
    </row>
    <row r="2004" spans="2:4" x14ac:dyDescent="0.3">
      <c r="B2004" t="s">
        <v>894</v>
      </c>
      <c r="D2004" t="s">
        <v>522</v>
      </c>
    </row>
    <row r="2005" spans="2:4" x14ac:dyDescent="0.3">
      <c r="B2005" t="s">
        <v>432</v>
      </c>
      <c r="D2005" t="s">
        <v>559</v>
      </c>
    </row>
    <row r="2006" spans="2:4" x14ac:dyDescent="0.3">
      <c r="B2006" t="s">
        <v>69</v>
      </c>
      <c r="D2006" t="s">
        <v>894</v>
      </c>
    </row>
    <row r="2007" spans="2:4" x14ac:dyDescent="0.3">
      <c r="B2007" t="s">
        <v>894</v>
      </c>
      <c r="D2007" t="s">
        <v>432</v>
      </c>
    </row>
    <row r="2008" spans="2:4" x14ac:dyDescent="0.3">
      <c r="B2008" t="s">
        <v>258</v>
      </c>
      <c r="D2008" t="s">
        <v>69</v>
      </c>
    </row>
    <row r="2009" spans="2:4" x14ac:dyDescent="0.3">
      <c r="B2009" t="s">
        <v>55</v>
      </c>
      <c r="D2009" t="s">
        <v>894</v>
      </c>
    </row>
    <row r="2010" spans="2:4" x14ac:dyDescent="0.3">
      <c r="B2010" t="s">
        <v>353</v>
      </c>
      <c r="D2010" t="s">
        <v>258</v>
      </c>
    </row>
    <row r="2011" spans="2:4" x14ac:dyDescent="0.3">
      <c r="B2011" t="s">
        <v>154</v>
      </c>
      <c r="D2011" t="s">
        <v>55</v>
      </c>
    </row>
    <row r="2012" spans="2:4" x14ac:dyDescent="0.3">
      <c r="B2012" t="s">
        <v>152</v>
      </c>
      <c r="D2012" t="s">
        <v>353</v>
      </c>
    </row>
    <row r="2013" spans="2:4" x14ac:dyDescent="0.3">
      <c r="B2013" t="s">
        <v>355</v>
      </c>
      <c r="D2013" t="s">
        <v>154</v>
      </c>
    </row>
    <row r="2014" spans="2:4" x14ac:dyDescent="0.3">
      <c r="B2014" t="s">
        <v>258</v>
      </c>
      <c r="D2014" t="s">
        <v>152</v>
      </c>
    </row>
    <row r="2015" spans="2:4" x14ac:dyDescent="0.3">
      <c r="B2015" t="s">
        <v>85</v>
      </c>
      <c r="D2015" t="s">
        <v>355</v>
      </c>
    </row>
    <row r="2016" spans="2:4" x14ac:dyDescent="0.3">
      <c r="B2016" t="s">
        <v>395</v>
      </c>
      <c r="D2016" t="s">
        <v>258</v>
      </c>
    </row>
    <row r="2017" spans="2:4" x14ac:dyDescent="0.3">
      <c r="B2017" t="s">
        <v>355</v>
      </c>
      <c r="D2017" t="s">
        <v>85</v>
      </c>
    </row>
    <row r="2018" spans="2:4" x14ac:dyDescent="0.3">
      <c r="B2018" t="s">
        <v>63</v>
      </c>
      <c r="D2018" t="s">
        <v>395</v>
      </c>
    </row>
    <row r="2019" spans="2:4" x14ac:dyDescent="0.3">
      <c r="B2019" t="s">
        <v>63</v>
      </c>
      <c r="D2019" t="s">
        <v>355</v>
      </c>
    </row>
    <row r="2020" spans="2:4" x14ac:dyDescent="0.3">
      <c r="B2020" t="s">
        <v>221</v>
      </c>
      <c r="D2020" t="s">
        <v>63</v>
      </c>
    </row>
    <row r="2021" spans="2:4" x14ac:dyDescent="0.3">
      <c r="B2021" t="s">
        <v>258</v>
      </c>
      <c r="D2021" t="s">
        <v>63</v>
      </c>
    </row>
    <row r="2022" spans="2:4" x14ac:dyDescent="0.3">
      <c r="B2022" t="s">
        <v>892</v>
      </c>
      <c r="D2022" t="s">
        <v>221</v>
      </c>
    </row>
    <row r="2023" spans="2:4" x14ac:dyDescent="0.3">
      <c r="B2023" t="s">
        <v>852</v>
      </c>
      <c r="D2023" t="s">
        <v>258</v>
      </c>
    </row>
    <row r="2024" spans="2:4" x14ac:dyDescent="0.3">
      <c r="B2024" t="s">
        <v>82</v>
      </c>
      <c r="D2024" t="s">
        <v>892</v>
      </c>
    </row>
    <row r="2025" spans="2:4" x14ac:dyDescent="0.3">
      <c r="B2025" t="s">
        <v>159</v>
      </c>
      <c r="D2025" t="s">
        <v>852</v>
      </c>
    </row>
    <row r="2026" spans="2:4" x14ac:dyDescent="0.3">
      <c r="B2026" t="s">
        <v>42</v>
      </c>
      <c r="D2026" t="s">
        <v>82</v>
      </c>
    </row>
    <row r="2027" spans="2:4" x14ac:dyDescent="0.3">
      <c r="B2027" t="s">
        <v>157</v>
      </c>
      <c r="D2027" t="s">
        <v>159</v>
      </c>
    </row>
    <row r="2028" spans="2:4" x14ac:dyDescent="0.3">
      <c r="B2028" t="s">
        <v>42</v>
      </c>
      <c r="D2028" t="s">
        <v>42</v>
      </c>
    </row>
    <row r="2029" spans="2:4" x14ac:dyDescent="0.3">
      <c r="B2029" t="s">
        <v>728</v>
      </c>
      <c r="D2029" t="s">
        <v>157</v>
      </c>
    </row>
    <row r="2030" spans="2:4" x14ac:dyDescent="0.3">
      <c r="B2030" t="s">
        <v>614</v>
      </c>
      <c r="D2030" t="s">
        <v>42</v>
      </c>
    </row>
    <row r="2031" spans="2:4" x14ac:dyDescent="0.3">
      <c r="B2031" t="s">
        <v>395</v>
      </c>
      <c r="D2031" t="s">
        <v>728</v>
      </c>
    </row>
    <row r="2032" spans="2:4" x14ac:dyDescent="0.3">
      <c r="B2032" t="s">
        <v>258</v>
      </c>
      <c r="D2032" t="s">
        <v>614</v>
      </c>
    </row>
    <row r="2033" spans="2:4" x14ac:dyDescent="0.3">
      <c r="B2033" t="s">
        <v>221</v>
      </c>
      <c r="D2033" t="s">
        <v>395</v>
      </c>
    </row>
    <row r="2034" spans="2:4" x14ac:dyDescent="0.3">
      <c r="B2034" t="s">
        <v>694</v>
      </c>
      <c r="D2034" t="s">
        <v>258</v>
      </c>
    </row>
    <row r="2035" spans="2:4" x14ac:dyDescent="0.3">
      <c r="B2035" t="s">
        <v>852</v>
      </c>
      <c r="D2035" t="s">
        <v>221</v>
      </c>
    </row>
    <row r="2036" spans="2:4" x14ac:dyDescent="0.3">
      <c r="B2036" t="s">
        <v>222</v>
      </c>
      <c r="D2036" t="s">
        <v>694</v>
      </c>
    </row>
    <row r="2037" spans="2:4" x14ac:dyDescent="0.3">
      <c r="B2037" t="s">
        <v>165</v>
      </c>
      <c r="D2037" t="s">
        <v>852</v>
      </c>
    </row>
    <row r="2038" spans="2:4" x14ac:dyDescent="0.3">
      <c r="B2038" t="s">
        <v>221</v>
      </c>
      <c r="D2038" t="s">
        <v>222</v>
      </c>
    </row>
    <row r="2039" spans="2:4" x14ac:dyDescent="0.3">
      <c r="B2039" t="s">
        <v>547</v>
      </c>
      <c r="D2039" t="s">
        <v>165</v>
      </c>
    </row>
    <row r="2040" spans="2:4" x14ac:dyDescent="0.3">
      <c r="B2040" t="s">
        <v>165</v>
      </c>
      <c r="D2040" t="s">
        <v>221</v>
      </c>
    </row>
    <row r="2041" spans="2:4" x14ac:dyDescent="0.3">
      <c r="B2041" t="s">
        <v>85</v>
      </c>
      <c r="D2041" t="s">
        <v>547</v>
      </c>
    </row>
    <row r="2042" spans="2:4" x14ac:dyDescent="0.3">
      <c r="B2042" t="s">
        <v>22</v>
      </c>
      <c r="D2042" t="s">
        <v>165</v>
      </c>
    </row>
    <row r="2043" spans="2:4" x14ac:dyDescent="0.3">
      <c r="B2043" t="s">
        <v>162</v>
      </c>
      <c r="D2043" t="s">
        <v>85</v>
      </c>
    </row>
    <row r="2044" spans="2:4" x14ac:dyDescent="0.3">
      <c r="B2044" t="s">
        <v>24</v>
      </c>
      <c r="D2044" t="s">
        <v>22</v>
      </c>
    </row>
    <row r="2045" spans="2:4" x14ac:dyDescent="0.3">
      <c r="B2045" t="s">
        <v>85</v>
      </c>
      <c r="D2045" t="s">
        <v>162</v>
      </c>
    </row>
    <row r="2046" spans="2:4" x14ac:dyDescent="0.3">
      <c r="B2046" t="s">
        <v>85</v>
      </c>
      <c r="D2046" t="s">
        <v>24</v>
      </c>
    </row>
    <row r="2047" spans="2:4" x14ac:dyDescent="0.3">
      <c r="B2047" t="s">
        <v>167</v>
      </c>
      <c r="D2047" t="s">
        <v>85</v>
      </c>
    </row>
    <row r="2048" spans="2:4" x14ac:dyDescent="0.3">
      <c r="B2048" t="s">
        <v>399</v>
      </c>
      <c r="D2048" t="s">
        <v>85</v>
      </c>
    </row>
    <row r="2049" spans="2:4" x14ac:dyDescent="0.3">
      <c r="B2049" t="s">
        <v>40</v>
      </c>
      <c r="D2049" t="s">
        <v>167</v>
      </c>
    </row>
    <row r="2050" spans="2:4" x14ac:dyDescent="0.3">
      <c r="B2050" t="s">
        <v>40</v>
      </c>
      <c r="D2050" t="s">
        <v>399</v>
      </c>
    </row>
    <row r="2051" spans="2:4" x14ac:dyDescent="0.3">
      <c r="B2051" t="s">
        <v>209</v>
      </c>
      <c r="D2051" t="s">
        <v>40</v>
      </c>
    </row>
    <row r="2052" spans="2:4" x14ac:dyDescent="0.3">
      <c r="B2052" t="s">
        <v>549</v>
      </c>
      <c r="D2052" t="s">
        <v>40</v>
      </c>
    </row>
    <row r="2053" spans="2:4" x14ac:dyDescent="0.3">
      <c r="B2053" t="s">
        <v>737</v>
      </c>
      <c r="D2053" t="s">
        <v>209</v>
      </c>
    </row>
    <row r="2054" spans="2:4" x14ac:dyDescent="0.3">
      <c r="B2054" t="s">
        <v>258</v>
      </c>
      <c r="D2054" t="s">
        <v>549</v>
      </c>
    </row>
    <row r="2055" spans="2:4" x14ac:dyDescent="0.3">
      <c r="B2055" t="s">
        <v>36</v>
      </c>
      <c r="D2055" t="s">
        <v>737</v>
      </c>
    </row>
    <row r="2056" spans="2:4" x14ac:dyDescent="0.3">
      <c r="B2056" t="s">
        <v>27</v>
      </c>
      <c r="D2056" t="s">
        <v>258</v>
      </c>
    </row>
    <row r="2057" spans="2:4" x14ac:dyDescent="0.3">
      <c r="B2057" t="s">
        <v>174</v>
      </c>
      <c r="D2057" t="s">
        <v>36</v>
      </c>
    </row>
    <row r="2058" spans="2:4" x14ac:dyDescent="0.3">
      <c r="B2058" t="s">
        <v>175</v>
      </c>
      <c r="D2058" t="s">
        <v>27</v>
      </c>
    </row>
    <row r="2059" spans="2:4" x14ac:dyDescent="0.3">
      <c r="B2059" t="s">
        <v>80</v>
      </c>
      <c r="D2059" t="s">
        <v>174</v>
      </c>
    </row>
    <row r="2060" spans="2:4" x14ac:dyDescent="0.3">
      <c r="B2060" t="s">
        <v>171</v>
      </c>
      <c r="D2060" t="s">
        <v>175</v>
      </c>
    </row>
    <row r="2061" spans="2:4" x14ac:dyDescent="0.3">
      <c r="B2061" t="s">
        <v>169</v>
      </c>
      <c r="D2061" t="s">
        <v>80</v>
      </c>
    </row>
    <row r="2062" spans="2:4" x14ac:dyDescent="0.3">
      <c r="B2062" t="s">
        <v>85</v>
      </c>
      <c r="D2062" t="s">
        <v>171</v>
      </c>
    </row>
    <row r="2063" spans="2:4" x14ac:dyDescent="0.3">
      <c r="B2063" t="s">
        <v>306</v>
      </c>
      <c r="D2063" t="s">
        <v>169</v>
      </c>
    </row>
    <row r="2064" spans="2:4" x14ac:dyDescent="0.3">
      <c r="B2064" t="s">
        <v>438</v>
      </c>
      <c r="D2064" t="s">
        <v>85</v>
      </c>
    </row>
    <row r="2065" spans="2:4" x14ac:dyDescent="0.3">
      <c r="B2065" t="s">
        <v>85</v>
      </c>
      <c r="D2065" t="s">
        <v>306</v>
      </c>
    </row>
    <row r="2066" spans="2:4" x14ac:dyDescent="0.3">
      <c r="B2066" t="s">
        <v>85</v>
      </c>
      <c r="D2066" t="s">
        <v>438</v>
      </c>
    </row>
    <row r="2067" spans="2:4" x14ac:dyDescent="0.3">
      <c r="B2067" t="s">
        <v>85</v>
      </c>
      <c r="D2067" t="s">
        <v>85</v>
      </c>
    </row>
    <row r="2068" spans="2:4" x14ac:dyDescent="0.3">
      <c r="B2068" t="s">
        <v>85</v>
      </c>
      <c r="D2068" t="s">
        <v>85</v>
      </c>
    </row>
    <row r="2069" spans="2:4" x14ac:dyDescent="0.3">
      <c r="B2069" t="s">
        <v>27</v>
      </c>
      <c r="D2069" t="s">
        <v>85</v>
      </c>
    </row>
    <row r="2070" spans="2:4" x14ac:dyDescent="0.3">
      <c r="B2070" t="s">
        <v>258</v>
      </c>
      <c r="D2070" t="s">
        <v>85</v>
      </c>
    </row>
    <row r="2071" spans="2:4" x14ac:dyDescent="0.3">
      <c r="B2071" t="s">
        <v>27</v>
      </c>
      <c r="D2071" t="s">
        <v>27</v>
      </c>
    </row>
    <row r="2072" spans="2:4" x14ac:dyDescent="0.3">
      <c r="B2072" t="s">
        <v>743</v>
      </c>
      <c r="D2072" t="s">
        <v>258</v>
      </c>
    </row>
    <row r="2073" spans="2:4" x14ac:dyDescent="0.3">
      <c r="B2073" t="s">
        <v>27</v>
      </c>
      <c r="D2073" t="s">
        <v>27</v>
      </c>
    </row>
    <row r="2074" spans="2:4" x14ac:dyDescent="0.3">
      <c r="B2074" t="s">
        <v>40</v>
      </c>
      <c r="D2074" t="s">
        <v>743</v>
      </c>
    </row>
    <row r="2075" spans="2:4" x14ac:dyDescent="0.3">
      <c r="B2075" t="s">
        <v>440</v>
      </c>
      <c r="D2075" t="s">
        <v>27</v>
      </c>
    </row>
    <row r="2076" spans="2:4" x14ac:dyDescent="0.3">
      <c r="B2076" t="s">
        <v>347</v>
      </c>
      <c r="D2076" t="s">
        <v>40</v>
      </c>
    </row>
    <row r="2077" spans="2:4" x14ac:dyDescent="0.3">
      <c r="B2077" t="s">
        <v>348</v>
      </c>
      <c r="D2077" t="s">
        <v>440</v>
      </c>
    </row>
    <row r="2078" spans="2:4" x14ac:dyDescent="0.3">
      <c r="B2078" t="s">
        <v>36</v>
      </c>
      <c r="D2078" t="s">
        <v>347</v>
      </c>
    </row>
    <row r="2079" spans="2:4" x14ac:dyDescent="0.3">
      <c r="B2079" t="s">
        <v>726</v>
      </c>
      <c r="D2079" t="s">
        <v>348</v>
      </c>
    </row>
    <row r="2080" spans="2:4" x14ac:dyDescent="0.3">
      <c r="B2080" t="s">
        <v>222</v>
      </c>
      <c r="D2080" t="s">
        <v>36</v>
      </c>
    </row>
    <row r="2081" spans="2:4" x14ac:dyDescent="0.3">
      <c r="B2081" t="s">
        <v>432</v>
      </c>
      <c r="D2081" t="s">
        <v>726</v>
      </c>
    </row>
    <row r="2082" spans="2:4" x14ac:dyDescent="0.3">
      <c r="B2082" t="s">
        <v>85</v>
      </c>
      <c r="D2082" t="s">
        <v>222</v>
      </c>
    </row>
    <row r="2083" spans="2:4" x14ac:dyDescent="0.3">
      <c r="B2083" t="s">
        <v>27</v>
      </c>
      <c r="D2083" t="s">
        <v>432</v>
      </c>
    </row>
    <row r="2084" spans="2:4" x14ac:dyDescent="0.3">
      <c r="B2084" t="s">
        <v>814</v>
      </c>
      <c r="D2084" t="s">
        <v>85</v>
      </c>
    </row>
    <row r="2085" spans="2:4" x14ac:dyDescent="0.3">
      <c r="B2085" t="s">
        <v>814</v>
      </c>
      <c r="D2085" t="s">
        <v>27</v>
      </c>
    </row>
    <row r="2086" spans="2:4" x14ac:dyDescent="0.3">
      <c r="B2086" t="s">
        <v>178</v>
      </c>
      <c r="D2086" t="s">
        <v>814</v>
      </c>
    </row>
    <row r="2087" spans="2:4" x14ac:dyDescent="0.3">
      <c r="B2087" t="s">
        <v>85</v>
      </c>
      <c r="D2087" t="s">
        <v>814</v>
      </c>
    </row>
    <row r="2088" spans="2:4" x14ac:dyDescent="0.3">
      <c r="B2088" t="s">
        <v>177</v>
      </c>
      <c r="D2088" t="s">
        <v>178</v>
      </c>
    </row>
    <row r="2089" spans="2:4" x14ac:dyDescent="0.3">
      <c r="B2089" t="s">
        <v>177</v>
      </c>
      <c r="D2089" t="s">
        <v>85</v>
      </c>
    </row>
    <row r="2090" spans="2:4" x14ac:dyDescent="0.3">
      <c r="B2090" t="s">
        <v>85</v>
      </c>
      <c r="D2090" t="s">
        <v>177</v>
      </c>
    </row>
    <row r="2091" spans="2:4" x14ac:dyDescent="0.3">
      <c r="B2091" t="s">
        <v>85</v>
      </c>
      <c r="D2091" t="s">
        <v>177</v>
      </c>
    </row>
    <row r="2092" spans="2:4" x14ac:dyDescent="0.3">
      <c r="B2092" t="s">
        <v>35</v>
      </c>
      <c r="D2092" t="s">
        <v>85</v>
      </c>
    </row>
    <row r="2093" spans="2:4" x14ac:dyDescent="0.3">
      <c r="B2093" t="s">
        <v>614</v>
      </c>
      <c r="D2093" t="s">
        <v>85</v>
      </c>
    </row>
    <row r="2094" spans="2:4" x14ac:dyDescent="0.3">
      <c r="B2094" t="s">
        <v>522</v>
      </c>
      <c r="D2094" t="s">
        <v>35</v>
      </c>
    </row>
    <row r="2095" spans="2:4" x14ac:dyDescent="0.3">
      <c r="B2095" t="s">
        <v>399</v>
      </c>
      <c r="D2095" t="s">
        <v>614</v>
      </c>
    </row>
    <row r="2096" spans="2:4" x14ac:dyDescent="0.3">
      <c r="B2096" t="s">
        <v>27</v>
      </c>
      <c r="D2096" t="s">
        <v>522</v>
      </c>
    </row>
    <row r="2097" spans="2:4" x14ac:dyDescent="0.3">
      <c r="B2097" t="s">
        <v>85</v>
      </c>
      <c r="D2097" t="s">
        <v>399</v>
      </c>
    </row>
    <row r="2098" spans="2:4" x14ac:dyDescent="0.3">
      <c r="B2098" t="s">
        <v>84</v>
      </c>
      <c r="D2098" t="s">
        <v>27</v>
      </c>
    </row>
    <row r="2099" spans="2:4" x14ac:dyDescent="0.3">
      <c r="B2099" t="s">
        <v>27</v>
      </c>
      <c r="D2099" t="s">
        <v>85</v>
      </c>
    </row>
    <row r="2100" spans="2:4" x14ac:dyDescent="0.3">
      <c r="B2100" t="s">
        <v>117</v>
      </c>
      <c r="D2100" t="s">
        <v>84</v>
      </c>
    </row>
    <row r="2101" spans="2:4" x14ac:dyDescent="0.3">
      <c r="B2101" t="s">
        <v>117</v>
      </c>
      <c r="D2101" t="s">
        <v>27</v>
      </c>
    </row>
    <row r="2102" spans="2:4" x14ac:dyDescent="0.3">
      <c r="B2102" t="s">
        <v>117</v>
      </c>
      <c r="D2102" t="s">
        <v>117</v>
      </c>
    </row>
    <row r="2103" spans="2:4" x14ac:dyDescent="0.3">
      <c r="B2103" t="s">
        <v>101</v>
      </c>
      <c r="D2103" t="s">
        <v>117</v>
      </c>
    </row>
    <row r="2104" spans="2:4" x14ac:dyDescent="0.3">
      <c r="B2104" t="s">
        <v>80</v>
      </c>
      <c r="D2104" t="s">
        <v>117</v>
      </c>
    </row>
    <row r="2105" spans="2:4" x14ac:dyDescent="0.3">
      <c r="B2105" t="s">
        <v>40</v>
      </c>
      <c r="D2105" t="s">
        <v>101</v>
      </c>
    </row>
    <row r="2106" spans="2:4" x14ac:dyDescent="0.3">
      <c r="B2106" t="s">
        <v>430</v>
      </c>
      <c r="D2106" t="s">
        <v>80</v>
      </c>
    </row>
    <row r="2107" spans="2:4" x14ac:dyDescent="0.3">
      <c r="B2107" t="s">
        <v>222</v>
      </c>
      <c r="D2107" t="s">
        <v>40</v>
      </c>
    </row>
    <row r="2108" spans="2:4" x14ac:dyDescent="0.3">
      <c r="B2108" t="s">
        <v>178</v>
      </c>
      <c r="D2108" t="s">
        <v>430</v>
      </c>
    </row>
    <row r="2109" spans="2:4" x14ac:dyDescent="0.3">
      <c r="B2109" t="s">
        <v>184</v>
      </c>
      <c r="D2109" t="s">
        <v>222</v>
      </c>
    </row>
    <row r="2110" spans="2:4" x14ac:dyDescent="0.3">
      <c r="B2110" t="s">
        <v>209</v>
      </c>
      <c r="D2110" t="s">
        <v>178</v>
      </c>
    </row>
    <row r="2111" spans="2:4" x14ac:dyDescent="0.3">
      <c r="B2111" t="s">
        <v>430</v>
      </c>
      <c r="D2111" t="s">
        <v>184</v>
      </c>
    </row>
    <row r="2112" spans="2:4" x14ac:dyDescent="0.3">
      <c r="B2112" t="s">
        <v>480</v>
      </c>
      <c r="D2112" t="s">
        <v>209</v>
      </c>
    </row>
    <row r="2113" spans="2:4" x14ac:dyDescent="0.3">
      <c r="B2113" t="s">
        <v>85</v>
      </c>
      <c r="D2113" t="s">
        <v>430</v>
      </c>
    </row>
    <row r="2114" spans="2:4" x14ac:dyDescent="0.3">
      <c r="B2114" t="s">
        <v>480</v>
      </c>
      <c r="D2114" t="s">
        <v>480</v>
      </c>
    </row>
    <row r="2115" spans="2:4" x14ac:dyDescent="0.3">
      <c r="B2115" t="s">
        <v>430</v>
      </c>
      <c r="D2115" t="s">
        <v>85</v>
      </c>
    </row>
    <row r="2116" spans="2:4" x14ac:dyDescent="0.3">
      <c r="B2116" t="s">
        <v>85</v>
      </c>
      <c r="D2116" t="s">
        <v>480</v>
      </c>
    </row>
    <row r="2117" spans="2:4" x14ac:dyDescent="0.3">
      <c r="B2117" t="s">
        <v>101</v>
      </c>
      <c r="D2117" t="s">
        <v>430</v>
      </c>
    </row>
    <row r="2118" spans="2:4" x14ac:dyDescent="0.3">
      <c r="B2118" t="s">
        <v>187</v>
      </c>
      <c r="D2118" t="s">
        <v>85</v>
      </c>
    </row>
    <row r="2119" spans="2:4" x14ac:dyDescent="0.3">
      <c r="B2119" t="s">
        <v>442</v>
      </c>
      <c r="D2119" t="s">
        <v>101</v>
      </c>
    </row>
    <row r="2120" spans="2:4" x14ac:dyDescent="0.3">
      <c r="B2120" t="s">
        <v>189</v>
      </c>
      <c r="D2120" t="s">
        <v>187</v>
      </c>
    </row>
    <row r="2121" spans="2:4" x14ac:dyDescent="0.3">
      <c r="B2121" t="s">
        <v>40</v>
      </c>
      <c r="D2121" t="s">
        <v>442</v>
      </c>
    </row>
    <row r="2122" spans="2:4" x14ac:dyDescent="0.3">
      <c r="B2122" t="s">
        <v>496</v>
      </c>
      <c r="D2122" t="s">
        <v>189</v>
      </c>
    </row>
    <row r="2123" spans="2:4" x14ac:dyDescent="0.3">
      <c r="B2123" t="s">
        <v>209</v>
      </c>
      <c r="D2123" t="s">
        <v>40</v>
      </c>
    </row>
    <row r="2124" spans="2:4" x14ac:dyDescent="0.3">
      <c r="B2124" t="s">
        <v>134</v>
      </c>
      <c r="D2124" t="s">
        <v>496</v>
      </c>
    </row>
    <row r="2125" spans="2:4" x14ac:dyDescent="0.3">
      <c r="B2125" t="s">
        <v>134</v>
      </c>
      <c r="D2125" t="s">
        <v>209</v>
      </c>
    </row>
    <row r="2126" spans="2:4" x14ac:dyDescent="0.3">
      <c r="B2126" t="s">
        <v>63</v>
      </c>
      <c r="D2126" t="s">
        <v>134</v>
      </c>
    </row>
    <row r="2127" spans="2:4" x14ac:dyDescent="0.3">
      <c r="B2127" t="s">
        <v>85</v>
      </c>
      <c r="D2127" t="s">
        <v>134</v>
      </c>
    </row>
    <row r="2128" spans="2:4" x14ac:dyDescent="0.3">
      <c r="B2128" t="s">
        <v>747</v>
      </c>
      <c r="D2128" t="s">
        <v>63</v>
      </c>
    </row>
    <row r="2129" spans="2:4" x14ac:dyDescent="0.3">
      <c r="B2129" t="s">
        <v>191</v>
      </c>
      <c r="D2129" t="s">
        <v>85</v>
      </c>
    </row>
    <row r="2130" spans="2:4" x14ac:dyDescent="0.3">
      <c r="B2130" t="s">
        <v>36</v>
      </c>
      <c r="D2130" t="s">
        <v>747</v>
      </c>
    </row>
    <row r="2131" spans="2:4" x14ac:dyDescent="0.3">
      <c r="B2131" t="s">
        <v>40</v>
      </c>
      <c r="D2131" t="s">
        <v>191</v>
      </c>
    </row>
    <row r="2132" spans="2:4" x14ac:dyDescent="0.3">
      <c r="B2132" t="s">
        <v>189</v>
      </c>
      <c r="D2132" t="s">
        <v>36</v>
      </c>
    </row>
    <row r="2133" spans="2:4" x14ac:dyDescent="0.3">
      <c r="B2133" t="s">
        <v>430</v>
      </c>
      <c r="D2133" t="s">
        <v>40</v>
      </c>
    </row>
    <row r="2134" spans="2:4" x14ac:dyDescent="0.3">
      <c r="B2134" t="s">
        <v>40</v>
      </c>
      <c r="D2134" t="s">
        <v>189</v>
      </c>
    </row>
    <row r="2135" spans="2:4" x14ac:dyDescent="0.3">
      <c r="B2135" t="s">
        <v>207</v>
      </c>
      <c r="D2135" t="s">
        <v>430</v>
      </c>
    </row>
    <row r="2136" spans="2:4" x14ac:dyDescent="0.3">
      <c r="B2136" t="s">
        <v>444</v>
      </c>
      <c r="D2136" t="s">
        <v>40</v>
      </c>
    </row>
    <row r="2137" spans="2:4" x14ac:dyDescent="0.3">
      <c r="B2137" t="s">
        <v>721</v>
      </c>
      <c r="D2137" t="s">
        <v>207</v>
      </c>
    </row>
    <row r="2138" spans="2:4" x14ac:dyDescent="0.3">
      <c r="B2138" t="s">
        <v>209</v>
      </c>
      <c r="D2138" t="s">
        <v>444</v>
      </c>
    </row>
    <row r="2139" spans="2:4" x14ac:dyDescent="0.3">
      <c r="B2139" t="s">
        <v>209</v>
      </c>
      <c r="D2139" t="s">
        <v>721</v>
      </c>
    </row>
    <row r="2140" spans="2:4" x14ac:dyDescent="0.3">
      <c r="B2140" t="s">
        <v>847</v>
      </c>
      <c r="D2140" t="s">
        <v>209</v>
      </c>
    </row>
    <row r="2141" spans="2:4" x14ac:dyDescent="0.3">
      <c r="B2141" t="s">
        <v>63</v>
      </c>
      <c r="D2141" t="s">
        <v>209</v>
      </c>
    </row>
    <row r="2142" spans="2:4" x14ac:dyDescent="0.3">
      <c r="B2142" t="s">
        <v>816</v>
      </c>
      <c r="D2142" t="s">
        <v>847</v>
      </c>
    </row>
    <row r="2143" spans="2:4" x14ac:dyDescent="0.3">
      <c r="B2143" t="s">
        <v>40</v>
      </c>
      <c r="D2143" t="s">
        <v>63</v>
      </c>
    </row>
    <row r="2144" spans="2:4" x14ac:dyDescent="0.3">
      <c r="B2144" t="s">
        <v>24</v>
      </c>
      <c r="D2144" t="s">
        <v>816</v>
      </c>
    </row>
    <row r="2145" spans="2:4" x14ac:dyDescent="0.3">
      <c r="B2145" t="s">
        <v>85</v>
      </c>
      <c r="D2145" t="s">
        <v>40</v>
      </c>
    </row>
    <row r="2146" spans="2:4" x14ac:dyDescent="0.3">
      <c r="B2146" t="s">
        <v>187</v>
      </c>
      <c r="D2146" t="s">
        <v>24</v>
      </c>
    </row>
    <row r="2147" spans="2:4" x14ac:dyDescent="0.3">
      <c r="B2147" t="s">
        <v>101</v>
      </c>
      <c r="D2147" t="s">
        <v>85</v>
      </c>
    </row>
    <row r="2148" spans="2:4" x14ac:dyDescent="0.3">
      <c r="B2148" t="s">
        <v>480</v>
      </c>
      <c r="D2148" t="s">
        <v>187</v>
      </c>
    </row>
    <row r="2149" spans="2:4" x14ac:dyDescent="0.3">
      <c r="B2149" t="s">
        <v>40</v>
      </c>
      <c r="D2149" t="s">
        <v>101</v>
      </c>
    </row>
    <row r="2150" spans="2:4" x14ac:dyDescent="0.3">
      <c r="B2150" t="s">
        <v>207</v>
      </c>
      <c r="D2150" t="s">
        <v>480</v>
      </c>
    </row>
    <row r="2151" spans="2:4" x14ac:dyDescent="0.3">
      <c r="B2151" t="s">
        <v>438</v>
      </c>
      <c r="D2151" t="s">
        <v>40</v>
      </c>
    </row>
    <row r="2152" spans="2:4" x14ac:dyDescent="0.3">
      <c r="B2152" t="s">
        <v>399</v>
      </c>
      <c r="D2152" t="s">
        <v>207</v>
      </c>
    </row>
    <row r="2153" spans="2:4" x14ac:dyDescent="0.3">
      <c r="B2153" t="s">
        <v>401</v>
      </c>
      <c r="D2153" t="s">
        <v>438</v>
      </c>
    </row>
    <row r="2154" spans="2:4" x14ac:dyDescent="0.3">
      <c r="B2154" t="s">
        <v>749</v>
      </c>
      <c r="D2154" t="s">
        <v>399</v>
      </c>
    </row>
    <row r="2155" spans="2:4" x14ac:dyDescent="0.3">
      <c r="B2155" t="s">
        <v>209</v>
      </c>
      <c r="D2155" t="s">
        <v>401</v>
      </c>
    </row>
    <row r="2156" spans="2:4" x14ac:dyDescent="0.3">
      <c r="B2156" t="s">
        <v>134</v>
      </c>
      <c r="D2156" t="s">
        <v>749</v>
      </c>
    </row>
    <row r="2157" spans="2:4" x14ac:dyDescent="0.3">
      <c r="B2157" t="s">
        <v>85</v>
      </c>
      <c r="D2157" t="s">
        <v>209</v>
      </c>
    </row>
    <row r="2158" spans="2:4" x14ac:dyDescent="0.3">
      <c r="B2158" t="s">
        <v>101</v>
      </c>
      <c r="D2158" t="s">
        <v>134</v>
      </c>
    </row>
    <row r="2159" spans="2:4" x14ac:dyDescent="0.3">
      <c r="B2159" t="s">
        <v>103</v>
      </c>
      <c r="D2159" t="s">
        <v>85</v>
      </c>
    </row>
    <row r="2160" spans="2:4" x14ac:dyDescent="0.3">
      <c r="B2160" t="s">
        <v>270</v>
      </c>
      <c r="D2160" t="s">
        <v>101</v>
      </c>
    </row>
    <row r="2161" spans="2:4" x14ac:dyDescent="0.3">
      <c r="B2161" t="s">
        <v>85</v>
      </c>
      <c r="D2161" t="s">
        <v>103</v>
      </c>
    </row>
    <row r="2162" spans="2:4" x14ac:dyDescent="0.3">
      <c r="B2162" t="s">
        <v>306</v>
      </c>
      <c r="D2162" t="s">
        <v>270</v>
      </c>
    </row>
    <row r="2163" spans="2:4" x14ac:dyDescent="0.3">
      <c r="B2163" t="s">
        <v>814</v>
      </c>
      <c r="D2163" t="s">
        <v>85</v>
      </c>
    </row>
    <row r="2164" spans="2:4" x14ac:dyDescent="0.3">
      <c r="B2164" t="s">
        <v>816</v>
      </c>
      <c r="D2164" t="s">
        <v>306</v>
      </c>
    </row>
    <row r="2165" spans="2:4" x14ac:dyDescent="0.3">
      <c r="B2165" t="s">
        <v>27</v>
      </c>
      <c r="D2165" t="s">
        <v>814</v>
      </c>
    </row>
    <row r="2166" spans="2:4" x14ac:dyDescent="0.3">
      <c r="B2166" t="s">
        <v>85</v>
      </c>
      <c r="D2166" t="s">
        <v>816</v>
      </c>
    </row>
    <row r="2167" spans="2:4" x14ac:dyDescent="0.3">
      <c r="B2167" t="s">
        <v>480</v>
      </c>
      <c r="D2167" t="s">
        <v>27</v>
      </c>
    </row>
    <row r="2168" spans="2:4" x14ac:dyDescent="0.3">
      <c r="B2168" t="s">
        <v>496</v>
      </c>
      <c r="D2168" t="s">
        <v>85</v>
      </c>
    </row>
    <row r="2169" spans="2:4" x14ac:dyDescent="0.3">
      <c r="B2169" t="s">
        <v>40</v>
      </c>
      <c r="D2169" t="s">
        <v>480</v>
      </c>
    </row>
    <row r="2170" spans="2:4" x14ac:dyDescent="0.3">
      <c r="B2170" t="s">
        <v>258</v>
      </c>
      <c r="D2170" t="s">
        <v>496</v>
      </c>
    </row>
    <row r="2171" spans="2:4" x14ac:dyDescent="0.3">
      <c r="B2171" t="s">
        <v>27</v>
      </c>
      <c r="D2171" t="s">
        <v>40</v>
      </c>
    </row>
    <row r="2172" spans="2:4" x14ac:dyDescent="0.3">
      <c r="B2172" t="s">
        <v>480</v>
      </c>
      <c r="D2172" t="s">
        <v>258</v>
      </c>
    </row>
    <row r="2173" spans="2:4" x14ac:dyDescent="0.3">
      <c r="B2173" t="s">
        <v>84</v>
      </c>
      <c r="D2173" t="s">
        <v>27</v>
      </c>
    </row>
    <row r="2174" spans="2:4" x14ac:dyDescent="0.3">
      <c r="B2174" t="s">
        <v>816</v>
      </c>
      <c r="D2174" t="s">
        <v>480</v>
      </c>
    </row>
    <row r="2175" spans="2:4" x14ac:dyDescent="0.3">
      <c r="B2175" t="s">
        <v>85</v>
      </c>
      <c r="D2175" t="s">
        <v>84</v>
      </c>
    </row>
    <row r="2176" spans="2:4" x14ac:dyDescent="0.3">
      <c r="B2176" t="s">
        <v>27</v>
      </c>
      <c r="D2176" t="s">
        <v>816</v>
      </c>
    </row>
    <row r="2177" spans="2:4" x14ac:dyDescent="0.3">
      <c r="B2177" t="s">
        <v>85</v>
      </c>
      <c r="D2177" t="s">
        <v>85</v>
      </c>
    </row>
    <row r="2178" spans="2:4" x14ac:dyDescent="0.3">
      <c r="B2178" t="s">
        <v>69</v>
      </c>
      <c r="D2178" t="s">
        <v>27</v>
      </c>
    </row>
    <row r="2179" spans="2:4" x14ac:dyDescent="0.3">
      <c r="B2179" t="s">
        <v>85</v>
      </c>
      <c r="D2179" t="s">
        <v>85</v>
      </c>
    </row>
    <row r="2180" spans="2:4" x14ac:dyDescent="0.3">
      <c r="B2180" t="s">
        <v>306</v>
      </c>
      <c r="D2180" t="s">
        <v>69</v>
      </c>
    </row>
    <row r="2181" spans="2:4" x14ac:dyDescent="0.3">
      <c r="B2181" t="s">
        <v>40</v>
      </c>
      <c r="D2181" t="s">
        <v>85</v>
      </c>
    </row>
    <row r="2182" spans="2:4" x14ac:dyDescent="0.3">
      <c r="B2182" t="s">
        <v>480</v>
      </c>
      <c r="D2182" t="s">
        <v>306</v>
      </c>
    </row>
    <row r="2183" spans="2:4" x14ac:dyDescent="0.3">
      <c r="B2183" t="s">
        <v>401</v>
      </c>
      <c r="D2183" t="s">
        <v>40</v>
      </c>
    </row>
    <row r="2184" spans="2:4" x14ac:dyDescent="0.3">
      <c r="B2184" t="s">
        <v>209</v>
      </c>
      <c r="D2184" t="s">
        <v>480</v>
      </c>
    </row>
    <row r="2185" spans="2:4" x14ac:dyDescent="0.3">
      <c r="B2185" t="s">
        <v>503</v>
      </c>
      <c r="D2185" t="s">
        <v>401</v>
      </c>
    </row>
    <row r="2186" spans="2:4" x14ac:dyDescent="0.3">
      <c r="B2186" t="s">
        <v>82</v>
      </c>
      <c r="D2186" t="s">
        <v>209</v>
      </c>
    </row>
    <row r="2187" spans="2:4" x14ac:dyDescent="0.3">
      <c r="B2187" t="s">
        <v>258</v>
      </c>
      <c r="D2187" t="s">
        <v>503</v>
      </c>
    </row>
    <row r="2188" spans="2:4" x14ac:dyDescent="0.3">
      <c r="B2188" t="s">
        <v>27</v>
      </c>
      <c r="D2188" t="s">
        <v>82</v>
      </c>
    </row>
    <row r="2189" spans="2:4" x14ac:dyDescent="0.3">
      <c r="B2189" t="s">
        <v>63</v>
      </c>
      <c r="D2189" t="s">
        <v>258</v>
      </c>
    </row>
    <row r="2190" spans="2:4" x14ac:dyDescent="0.3">
      <c r="B2190" t="s">
        <v>814</v>
      </c>
      <c r="D2190" t="s">
        <v>27</v>
      </c>
    </row>
    <row r="2191" spans="2:4" x14ac:dyDescent="0.3">
      <c r="B2191" t="s">
        <v>829</v>
      </c>
      <c r="D2191" t="s">
        <v>63</v>
      </c>
    </row>
    <row r="2192" spans="2:4" x14ac:dyDescent="0.3">
      <c r="B2192" t="s">
        <v>85</v>
      </c>
      <c r="D2192" t="s">
        <v>814</v>
      </c>
    </row>
    <row r="2193" spans="2:4" x14ac:dyDescent="0.3">
      <c r="B2193" t="s">
        <v>270</v>
      </c>
      <c r="D2193" t="s">
        <v>829</v>
      </c>
    </row>
    <row r="2194" spans="2:4" x14ac:dyDescent="0.3">
      <c r="B2194" t="s">
        <v>36</v>
      </c>
      <c r="D2194" t="s">
        <v>85</v>
      </c>
    </row>
    <row r="2195" spans="2:4" x14ac:dyDescent="0.3">
      <c r="B2195" t="s">
        <v>334</v>
      </c>
      <c r="D2195" t="s">
        <v>270</v>
      </c>
    </row>
    <row r="2196" spans="2:4" x14ac:dyDescent="0.3">
      <c r="B2196" t="s">
        <v>432</v>
      </c>
      <c r="D2196" t="s">
        <v>36</v>
      </c>
    </row>
    <row r="2197" spans="2:4" x14ac:dyDescent="0.3">
      <c r="B2197" t="s">
        <v>222</v>
      </c>
      <c r="D2197" t="s">
        <v>334</v>
      </c>
    </row>
    <row r="2198" spans="2:4" x14ac:dyDescent="0.3">
      <c r="B2198" t="s">
        <v>432</v>
      </c>
      <c r="D2198" t="s">
        <v>432</v>
      </c>
    </row>
    <row r="2199" spans="2:4" x14ac:dyDescent="0.3">
      <c r="B2199" t="s">
        <v>222</v>
      </c>
      <c r="D2199" t="s">
        <v>222</v>
      </c>
    </row>
    <row r="2200" spans="2:4" x14ac:dyDescent="0.3">
      <c r="B2200" t="s">
        <v>448</v>
      </c>
      <c r="D2200" t="s">
        <v>432</v>
      </c>
    </row>
    <row r="2201" spans="2:4" x14ac:dyDescent="0.3">
      <c r="B2201" t="s">
        <v>814</v>
      </c>
      <c r="D2201" t="s">
        <v>222</v>
      </c>
    </row>
    <row r="2202" spans="2:4" x14ac:dyDescent="0.3">
      <c r="B2202" t="s">
        <v>103</v>
      </c>
      <c r="D2202" t="s">
        <v>448</v>
      </c>
    </row>
    <row r="2203" spans="2:4" x14ac:dyDescent="0.3">
      <c r="B2203" t="s">
        <v>184</v>
      </c>
      <c r="D2203" t="s">
        <v>814</v>
      </c>
    </row>
    <row r="2204" spans="2:4" x14ac:dyDescent="0.3">
      <c r="B2204" t="s">
        <v>85</v>
      </c>
      <c r="D2204" t="s">
        <v>103</v>
      </c>
    </row>
    <row r="2205" spans="2:4" x14ac:dyDescent="0.3">
      <c r="B2205" t="s">
        <v>103</v>
      </c>
      <c r="D2205" t="s">
        <v>184</v>
      </c>
    </row>
    <row r="2206" spans="2:4" x14ac:dyDescent="0.3">
      <c r="B2206" t="s">
        <v>40</v>
      </c>
      <c r="D2206" t="s">
        <v>85</v>
      </c>
    </row>
    <row r="2207" spans="2:4" x14ac:dyDescent="0.3">
      <c r="B2207" t="s">
        <v>134</v>
      </c>
      <c r="D2207" t="s">
        <v>103</v>
      </c>
    </row>
    <row r="2208" spans="2:4" x14ac:dyDescent="0.3">
      <c r="B2208" t="s">
        <v>306</v>
      </c>
      <c r="D2208" t="s">
        <v>40</v>
      </c>
    </row>
    <row r="2209" spans="2:4" x14ac:dyDescent="0.3">
      <c r="B2209" t="s">
        <v>430</v>
      </c>
      <c r="D2209" t="s">
        <v>134</v>
      </c>
    </row>
    <row r="2210" spans="2:4" x14ac:dyDescent="0.3">
      <c r="B2210" t="s">
        <v>522</v>
      </c>
      <c r="D2210" t="s">
        <v>306</v>
      </c>
    </row>
    <row r="2211" spans="2:4" x14ac:dyDescent="0.3">
      <c r="B2211" t="s">
        <v>399</v>
      </c>
      <c r="D2211" t="s">
        <v>430</v>
      </c>
    </row>
    <row r="2212" spans="2:4" x14ac:dyDescent="0.3">
      <c r="B2212" t="s">
        <v>177</v>
      </c>
      <c r="D2212" t="s">
        <v>522</v>
      </c>
    </row>
    <row r="2213" spans="2:4" x14ac:dyDescent="0.3">
      <c r="B2213" t="s">
        <v>289</v>
      </c>
      <c r="D2213" t="s">
        <v>399</v>
      </c>
    </row>
    <row r="2214" spans="2:4" x14ac:dyDescent="0.3">
      <c r="B2214" t="s">
        <v>80</v>
      </c>
      <c r="D2214" t="s">
        <v>177</v>
      </c>
    </row>
    <row r="2215" spans="2:4" x14ac:dyDescent="0.3">
      <c r="B2215" t="s">
        <v>327</v>
      </c>
      <c r="D2215" t="s">
        <v>289</v>
      </c>
    </row>
    <row r="2216" spans="2:4" x14ac:dyDescent="0.3">
      <c r="B2216" t="s">
        <v>85</v>
      </c>
      <c r="D2216" t="s">
        <v>80</v>
      </c>
    </row>
    <row r="2217" spans="2:4" x14ac:dyDescent="0.3">
      <c r="B2217" t="s">
        <v>85</v>
      </c>
      <c r="D2217" t="s">
        <v>327</v>
      </c>
    </row>
    <row r="2218" spans="2:4" x14ac:dyDescent="0.3">
      <c r="B2218" t="s">
        <v>85</v>
      </c>
      <c r="D2218" t="s">
        <v>85</v>
      </c>
    </row>
    <row r="2219" spans="2:4" x14ac:dyDescent="0.3">
      <c r="B2219" t="s">
        <v>85</v>
      </c>
      <c r="D2219" t="s">
        <v>85</v>
      </c>
    </row>
    <row r="2220" spans="2:4" x14ac:dyDescent="0.3">
      <c r="B2220" t="s">
        <v>843</v>
      </c>
      <c r="D2220" t="s">
        <v>85</v>
      </c>
    </row>
    <row r="2221" spans="2:4" x14ac:dyDescent="0.3">
      <c r="B2221" t="s">
        <v>824</v>
      </c>
      <c r="D2221" t="s">
        <v>85</v>
      </c>
    </row>
    <row r="2222" spans="2:4" x14ac:dyDescent="0.3">
      <c r="B2222" t="s">
        <v>814</v>
      </c>
      <c r="D2222" t="s">
        <v>843</v>
      </c>
    </row>
    <row r="2223" spans="2:4" x14ac:dyDescent="0.3">
      <c r="B2223" t="s">
        <v>63</v>
      </c>
      <c r="D2223" t="s">
        <v>824</v>
      </c>
    </row>
    <row r="2224" spans="2:4" x14ac:dyDescent="0.3">
      <c r="B2224" t="s">
        <v>814</v>
      </c>
      <c r="D2224" t="s">
        <v>814</v>
      </c>
    </row>
    <row r="2225" spans="2:4" x14ac:dyDescent="0.3">
      <c r="B2225" t="s">
        <v>63</v>
      </c>
      <c r="D2225" t="s">
        <v>63</v>
      </c>
    </row>
    <row r="2226" spans="2:4" x14ac:dyDescent="0.3">
      <c r="B2226" t="s">
        <v>814</v>
      </c>
      <c r="D2226" t="s">
        <v>814</v>
      </c>
    </row>
    <row r="2227" spans="2:4" x14ac:dyDescent="0.3">
      <c r="B2227" t="s">
        <v>199</v>
      </c>
      <c r="D2227" t="s">
        <v>63</v>
      </c>
    </row>
    <row r="2228" spans="2:4" x14ac:dyDescent="0.3">
      <c r="B2228" t="s">
        <v>101</v>
      </c>
      <c r="D2228" t="s">
        <v>814</v>
      </c>
    </row>
    <row r="2229" spans="2:4" x14ac:dyDescent="0.3">
      <c r="B2229" t="s">
        <v>58</v>
      </c>
      <c r="D2229" t="s">
        <v>199</v>
      </c>
    </row>
    <row r="2230" spans="2:4" x14ac:dyDescent="0.3">
      <c r="B2230" t="s">
        <v>198</v>
      </c>
      <c r="D2230" t="s">
        <v>101</v>
      </c>
    </row>
    <row r="2231" spans="2:4" x14ac:dyDescent="0.3">
      <c r="B2231" t="s">
        <v>489</v>
      </c>
      <c r="D2231" t="s">
        <v>58</v>
      </c>
    </row>
    <row r="2232" spans="2:4" x14ac:dyDescent="0.3">
      <c r="B2232" t="s">
        <v>829</v>
      </c>
      <c r="D2232" t="s">
        <v>198</v>
      </c>
    </row>
    <row r="2233" spans="2:4" x14ac:dyDescent="0.3">
      <c r="B2233" t="s">
        <v>36</v>
      </c>
      <c r="D2233" t="s">
        <v>489</v>
      </c>
    </row>
    <row r="2234" spans="2:4" x14ac:dyDescent="0.3">
      <c r="B2234" t="s">
        <v>134</v>
      </c>
      <c r="D2234" t="s">
        <v>829</v>
      </c>
    </row>
    <row r="2235" spans="2:4" x14ac:dyDescent="0.3">
      <c r="B2235" t="s">
        <v>85</v>
      </c>
      <c r="D2235" t="s">
        <v>36</v>
      </c>
    </row>
    <row r="2236" spans="2:4" x14ac:dyDescent="0.3">
      <c r="B2236" t="s">
        <v>306</v>
      </c>
      <c r="D2236" t="s">
        <v>134</v>
      </c>
    </row>
    <row r="2237" spans="2:4" x14ac:dyDescent="0.3">
      <c r="B2237" t="s">
        <v>323</v>
      </c>
      <c r="D2237" t="s">
        <v>85</v>
      </c>
    </row>
    <row r="2238" spans="2:4" x14ac:dyDescent="0.3">
      <c r="B2238" t="s">
        <v>762</v>
      </c>
      <c r="D2238" t="s">
        <v>306</v>
      </c>
    </row>
    <row r="2239" spans="2:4" x14ac:dyDescent="0.3">
      <c r="B2239" t="s">
        <v>40</v>
      </c>
      <c r="D2239" t="s">
        <v>323</v>
      </c>
    </row>
    <row r="2240" spans="2:4" x14ac:dyDescent="0.3">
      <c r="B2240" t="s">
        <v>201</v>
      </c>
      <c r="D2240" t="s">
        <v>762</v>
      </c>
    </row>
    <row r="2241" spans="2:4" x14ac:dyDescent="0.3">
      <c r="B2241" t="s">
        <v>101</v>
      </c>
      <c r="D2241" t="s">
        <v>40</v>
      </c>
    </row>
    <row r="2242" spans="2:4" x14ac:dyDescent="0.3">
      <c r="B2242" t="s">
        <v>80</v>
      </c>
      <c r="D2242" t="s">
        <v>201</v>
      </c>
    </row>
    <row r="2243" spans="2:4" x14ac:dyDescent="0.3">
      <c r="B2243" t="s">
        <v>203</v>
      </c>
      <c r="D2243" t="s">
        <v>101</v>
      </c>
    </row>
    <row r="2244" spans="2:4" x14ac:dyDescent="0.3">
      <c r="B2244" t="s">
        <v>207</v>
      </c>
      <c r="D2244" t="s">
        <v>80</v>
      </c>
    </row>
    <row r="2245" spans="2:4" x14ac:dyDescent="0.3">
      <c r="B2245" t="s">
        <v>205</v>
      </c>
      <c r="D2245" t="s">
        <v>203</v>
      </c>
    </row>
    <row r="2246" spans="2:4" x14ac:dyDescent="0.3">
      <c r="B2246" t="s">
        <v>31</v>
      </c>
      <c r="D2246" t="s">
        <v>207</v>
      </c>
    </row>
    <row r="2247" spans="2:4" x14ac:dyDescent="0.3">
      <c r="B2247" t="s">
        <v>209</v>
      </c>
      <c r="D2247" t="s">
        <v>205</v>
      </c>
    </row>
    <row r="2248" spans="2:4" x14ac:dyDescent="0.3">
      <c r="B2248" t="s">
        <v>40</v>
      </c>
      <c r="D2248" t="s">
        <v>31</v>
      </c>
    </row>
    <row r="2249" spans="2:4" x14ac:dyDescent="0.3">
      <c r="B2249" t="s">
        <v>258</v>
      </c>
      <c r="D2249" t="s">
        <v>209</v>
      </c>
    </row>
    <row r="2250" spans="2:4" x14ac:dyDescent="0.3">
      <c r="B2250" t="s">
        <v>82</v>
      </c>
      <c r="D2250" t="s">
        <v>40</v>
      </c>
    </row>
    <row r="2251" spans="2:4" x14ac:dyDescent="0.3">
      <c r="B2251" t="s">
        <v>103</v>
      </c>
      <c r="D2251" t="s">
        <v>258</v>
      </c>
    </row>
    <row r="2252" spans="2:4" x14ac:dyDescent="0.3">
      <c r="B2252" t="s">
        <v>82</v>
      </c>
      <c r="D2252" t="s">
        <v>82</v>
      </c>
    </row>
    <row r="2253" spans="2:4" x14ac:dyDescent="0.3">
      <c r="B2253" t="s">
        <v>207</v>
      </c>
      <c r="D2253" t="s">
        <v>103</v>
      </c>
    </row>
    <row r="2254" spans="2:4" x14ac:dyDescent="0.3">
      <c r="B2254" t="s">
        <v>207</v>
      </c>
      <c r="D2254" t="s">
        <v>82</v>
      </c>
    </row>
    <row r="2255" spans="2:4" x14ac:dyDescent="0.3">
      <c r="B2255" t="s">
        <v>288</v>
      </c>
      <c r="D2255" t="s">
        <v>207</v>
      </c>
    </row>
    <row r="2256" spans="2:4" x14ac:dyDescent="0.3">
      <c r="B2256" t="s">
        <v>209</v>
      </c>
      <c r="D2256" t="s">
        <v>207</v>
      </c>
    </row>
    <row r="2257" spans="2:4" x14ac:dyDescent="0.3">
      <c r="B2257" t="s">
        <v>258</v>
      </c>
      <c r="D2257" t="s">
        <v>288</v>
      </c>
    </row>
    <row r="2258" spans="2:4" x14ac:dyDescent="0.3">
      <c r="B2258" t="s">
        <v>258</v>
      </c>
      <c r="D2258" t="s">
        <v>209</v>
      </c>
    </row>
    <row r="2259" spans="2:4" x14ac:dyDescent="0.3">
      <c r="B2259" t="s">
        <v>134</v>
      </c>
      <c r="D2259" t="s">
        <v>258</v>
      </c>
    </row>
    <row r="2260" spans="2:4" x14ac:dyDescent="0.3">
      <c r="B2260" t="s">
        <v>82</v>
      </c>
      <c r="D2260" t="s">
        <v>258</v>
      </c>
    </row>
    <row r="2261" spans="2:4" x14ac:dyDescent="0.3">
      <c r="B2261" t="s">
        <v>27</v>
      </c>
      <c r="D2261" t="s">
        <v>134</v>
      </c>
    </row>
    <row r="2262" spans="2:4" x14ac:dyDescent="0.3">
      <c r="B2262" t="s">
        <v>626</v>
      </c>
      <c r="D2262" t="s">
        <v>82</v>
      </c>
    </row>
    <row r="2263" spans="2:4" x14ac:dyDescent="0.3">
      <c r="B2263" t="s">
        <v>312</v>
      </c>
      <c r="D2263" t="s">
        <v>27</v>
      </c>
    </row>
    <row r="2264" spans="2:4" x14ac:dyDescent="0.3">
      <c r="B2264" t="s">
        <v>288</v>
      </c>
      <c r="D2264" t="s">
        <v>626</v>
      </c>
    </row>
    <row r="2265" spans="2:4" x14ac:dyDescent="0.3">
      <c r="B2265" t="s">
        <v>123</v>
      </c>
      <c r="D2265" t="s">
        <v>312</v>
      </c>
    </row>
    <row r="2266" spans="2:4" x14ac:dyDescent="0.3">
      <c r="B2266" t="s">
        <v>213</v>
      </c>
      <c r="D2266" t="s">
        <v>288</v>
      </c>
    </row>
    <row r="2267" spans="2:4" x14ac:dyDescent="0.3">
      <c r="B2267" t="s">
        <v>85</v>
      </c>
      <c r="D2267" t="s">
        <v>123</v>
      </c>
    </row>
    <row r="2268" spans="2:4" x14ac:dyDescent="0.3">
      <c r="B2268" t="s">
        <v>177</v>
      </c>
      <c r="D2268" t="s">
        <v>213</v>
      </c>
    </row>
    <row r="2269" spans="2:4" x14ac:dyDescent="0.3">
      <c r="B2269" t="s">
        <v>288</v>
      </c>
      <c r="D2269" t="s">
        <v>85</v>
      </c>
    </row>
    <row r="2270" spans="2:4" x14ac:dyDescent="0.3">
      <c r="B2270" t="s">
        <v>85</v>
      </c>
      <c r="D2270" t="s">
        <v>177</v>
      </c>
    </row>
    <row r="2271" spans="2:4" x14ac:dyDescent="0.3">
      <c r="B2271" t="s">
        <v>74</v>
      </c>
      <c r="D2271" t="s">
        <v>288</v>
      </c>
    </row>
    <row r="2272" spans="2:4" x14ac:dyDescent="0.3">
      <c r="B2272" t="s">
        <v>769</v>
      </c>
      <c r="D2272" t="s">
        <v>85</v>
      </c>
    </row>
    <row r="2273" spans="2:4" x14ac:dyDescent="0.3">
      <c r="B2273" t="s">
        <v>646</v>
      </c>
      <c r="D2273" t="s">
        <v>74</v>
      </c>
    </row>
    <row r="2274" spans="2:4" x14ac:dyDescent="0.3">
      <c r="B2274" t="s">
        <v>74</v>
      </c>
      <c r="D2274" t="s">
        <v>769</v>
      </c>
    </row>
    <row r="2275" spans="2:4" x14ac:dyDescent="0.3">
      <c r="B2275" t="s">
        <v>694</v>
      </c>
      <c r="D2275" t="s">
        <v>646</v>
      </c>
    </row>
    <row r="2276" spans="2:4" x14ac:dyDescent="0.3">
      <c r="B2276" t="s">
        <v>876</v>
      </c>
      <c r="D2276" t="s">
        <v>74</v>
      </c>
    </row>
    <row r="2277" spans="2:4" x14ac:dyDescent="0.3">
      <c r="B2277" t="s">
        <v>42</v>
      </c>
      <c r="D2277" t="s">
        <v>694</v>
      </c>
    </row>
    <row r="2278" spans="2:4" x14ac:dyDescent="0.3">
      <c r="B2278" t="s">
        <v>900</v>
      </c>
      <c r="D2278" t="s">
        <v>876</v>
      </c>
    </row>
    <row r="2279" spans="2:4" x14ac:dyDescent="0.3">
      <c r="B2279" t="s">
        <v>250</v>
      </c>
      <c r="D2279" t="s">
        <v>42</v>
      </c>
    </row>
    <row r="2280" spans="2:4" x14ac:dyDescent="0.3">
      <c r="B2280" t="s">
        <v>897</v>
      </c>
      <c r="D2280" t="s">
        <v>900</v>
      </c>
    </row>
    <row r="2281" spans="2:4" x14ac:dyDescent="0.3">
      <c r="B2281" t="s">
        <v>899</v>
      </c>
      <c r="D2281" t="s">
        <v>250</v>
      </c>
    </row>
    <row r="2282" spans="2:4" x14ac:dyDescent="0.3">
      <c r="B2282" t="s">
        <v>27</v>
      </c>
      <c r="D2282" t="s">
        <v>897</v>
      </c>
    </row>
    <row r="2283" spans="2:4" x14ac:dyDescent="0.3">
      <c r="B2283" t="s">
        <v>55</v>
      </c>
      <c r="D2283" t="s">
        <v>899</v>
      </c>
    </row>
    <row r="2284" spans="2:4" x14ac:dyDescent="0.3">
      <c r="B2284" t="s">
        <v>306</v>
      </c>
      <c r="D2284" t="s">
        <v>27</v>
      </c>
    </row>
    <row r="2285" spans="2:4" x14ac:dyDescent="0.3">
      <c r="B2285" t="s">
        <v>36</v>
      </c>
      <c r="D2285" t="s">
        <v>55</v>
      </c>
    </row>
    <row r="2286" spans="2:4" x14ac:dyDescent="0.3">
      <c r="B2286" t="s">
        <v>80</v>
      </c>
      <c r="D2286" t="s">
        <v>306</v>
      </c>
    </row>
    <row r="2287" spans="2:4" x14ac:dyDescent="0.3">
      <c r="B2287" t="s">
        <v>211</v>
      </c>
      <c r="D2287" t="s">
        <v>36</v>
      </c>
    </row>
    <row r="2288" spans="2:4" x14ac:dyDescent="0.3">
      <c r="B2288" t="s">
        <v>22</v>
      </c>
      <c r="D2288" t="s">
        <v>80</v>
      </c>
    </row>
    <row r="2289" spans="2:4" x14ac:dyDescent="0.3">
      <c r="B2289" t="s">
        <v>207</v>
      </c>
      <c r="D2289" t="s">
        <v>211</v>
      </c>
    </row>
    <row r="2290" spans="2:4" x14ac:dyDescent="0.3">
      <c r="B2290" t="s">
        <v>40</v>
      </c>
      <c r="D2290" t="s">
        <v>22</v>
      </c>
    </row>
    <row r="2291" spans="2:4" x14ac:dyDescent="0.3">
      <c r="B2291" t="s">
        <v>759</v>
      </c>
      <c r="D2291" t="s">
        <v>207</v>
      </c>
    </row>
    <row r="2292" spans="2:4" x14ac:dyDescent="0.3">
      <c r="B2292" t="s">
        <v>74</v>
      </c>
      <c r="D2292" t="s">
        <v>40</v>
      </c>
    </row>
    <row r="2293" spans="2:4" x14ac:dyDescent="0.3">
      <c r="B2293" t="s">
        <v>134</v>
      </c>
      <c r="D2293" t="s">
        <v>759</v>
      </c>
    </row>
    <row r="2294" spans="2:4" x14ac:dyDescent="0.3">
      <c r="B2294" t="s">
        <v>24</v>
      </c>
      <c r="D2294" t="s">
        <v>74</v>
      </c>
    </row>
    <row r="2295" spans="2:4" x14ac:dyDescent="0.3">
      <c r="B2295" t="s">
        <v>430</v>
      </c>
      <c r="D2295" t="s">
        <v>134</v>
      </c>
    </row>
    <row r="2296" spans="2:4" x14ac:dyDescent="0.3">
      <c r="B2296" t="s">
        <v>646</v>
      </c>
      <c r="D2296" t="s">
        <v>24</v>
      </c>
    </row>
    <row r="2297" spans="2:4" x14ac:dyDescent="0.3">
      <c r="B2297" t="s">
        <v>765</v>
      </c>
      <c r="D2297" t="s">
        <v>430</v>
      </c>
    </row>
    <row r="2298" spans="2:4" x14ac:dyDescent="0.3">
      <c r="B2298" t="s">
        <v>430</v>
      </c>
      <c r="D2298" t="s">
        <v>646</v>
      </c>
    </row>
    <row r="2299" spans="2:4" x14ac:dyDescent="0.3">
      <c r="B2299" t="s">
        <v>517</v>
      </c>
      <c r="D2299" t="s">
        <v>765</v>
      </c>
    </row>
    <row r="2300" spans="2:4" x14ac:dyDescent="0.3">
      <c r="B2300" t="s">
        <v>766</v>
      </c>
      <c r="D2300" t="s">
        <v>430</v>
      </c>
    </row>
    <row r="2301" spans="2:4" x14ac:dyDescent="0.3">
      <c r="B2301" t="s">
        <v>811</v>
      </c>
      <c r="D2301" t="s">
        <v>517</v>
      </c>
    </row>
    <row r="2302" spans="2:4" x14ac:dyDescent="0.3">
      <c r="B2302" t="s">
        <v>809</v>
      </c>
      <c r="D2302" t="s">
        <v>766</v>
      </c>
    </row>
    <row r="2303" spans="2:4" x14ac:dyDescent="0.3">
      <c r="B2303" t="s">
        <v>36</v>
      </c>
      <c r="D2303" t="s">
        <v>811</v>
      </c>
    </row>
    <row r="2304" spans="2:4" x14ac:dyDescent="0.3">
      <c r="B2304" t="s">
        <v>27</v>
      </c>
      <c r="D2304" t="s">
        <v>809</v>
      </c>
    </row>
    <row r="2305" spans="2:4" x14ac:dyDescent="0.3">
      <c r="B2305" t="s">
        <v>177</v>
      </c>
      <c r="D2305" t="s">
        <v>36</v>
      </c>
    </row>
    <row r="2306" spans="2:4" x14ac:dyDescent="0.3">
      <c r="B2306" t="s">
        <v>207</v>
      </c>
      <c r="D2306" t="s">
        <v>27</v>
      </c>
    </row>
    <row r="2307" spans="2:4" x14ac:dyDescent="0.3">
      <c r="B2307" t="s">
        <v>101</v>
      </c>
      <c r="D2307" t="s">
        <v>177</v>
      </c>
    </row>
    <row r="2308" spans="2:4" x14ac:dyDescent="0.3">
      <c r="B2308" t="s">
        <v>216</v>
      </c>
      <c r="D2308" t="s">
        <v>207</v>
      </c>
    </row>
    <row r="2309" spans="2:4" x14ac:dyDescent="0.3">
      <c r="B2309" t="s">
        <v>101</v>
      </c>
      <c r="D2309" t="s">
        <v>101</v>
      </c>
    </row>
    <row r="2310" spans="2:4" x14ac:dyDescent="0.3">
      <c r="B2310" t="s">
        <v>85</v>
      </c>
      <c r="D2310" t="s">
        <v>216</v>
      </c>
    </row>
    <row r="2311" spans="2:4" x14ac:dyDescent="0.3">
      <c r="B2311" t="s">
        <v>473</v>
      </c>
      <c r="D2311" t="s">
        <v>101</v>
      </c>
    </row>
    <row r="2312" spans="2:4" x14ac:dyDescent="0.3">
      <c r="B2312" t="s">
        <v>399</v>
      </c>
      <c r="D2312" t="s">
        <v>85</v>
      </c>
    </row>
    <row r="2313" spans="2:4" x14ac:dyDescent="0.3">
      <c r="B2313" t="s">
        <v>514</v>
      </c>
      <c r="D2313" t="s">
        <v>473</v>
      </c>
    </row>
    <row r="2314" spans="2:4" x14ac:dyDescent="0.3">
      <c r="B2314" t="s">
        <v>40</v>
      </c>
      <c r="D2314" t="s">
        <v>399</v>
      </c>
    </row>
    <row r="2315" spans="2:4" x14ac:dyDescent="0.3">
      <c r="B2315" t="s">
        <v>209</v>
      </c>
      <c r="D2315" t="s">
        <v>514</v>
      </c>
    </row>
    <row r="2316" spans="2:4" x14ac:dyDescent="0.3">
      <c r="B2316" t="s">
        <v>27</v>
      </c>
      <c r="D2316" t="s">
        <v>40</v>
      </c>
    </row>
    <row r="2317" spans="2:4" x14ac:dyDescent="0.3">
      <c r="B2317" t="s">
        <v>517</v>
      </c>
      <c r="D2317" t="s">
        <v>209</v>
      </c>
    </row>
    <row r="2318" spans="2:4" x14ac:dyDescent="0.3">
      <c r="B2318" t="s">
        <v>503</v>
      </c>
      <c r="D2318" t="s">
        <v>27</v>
      </c>
    </row>
    <row r="2319" spans="2:4" x14ac:dyDescent="0.3">
      <c r="B2319" t="s">
        <v>27</v>
      </c>
      <c r="D2319" t="s">
        <v>517</v>
      </c>
    </row>
    <row r="2320" spans="2:4" x14ac:dyDescent="0.3">
      <c r="B2320" t="s">
        <v>258</v>
      </c>
      <c r="D2320" t="s">
        <v>503</v>
      </c>
    </row>
    <row r="2321" spans="2:4" x14ac:dyDescent="0.3">
      <c r="B2321" t="s">
        <v>409</v>
      </c>
      <c r="D2321" t="s">
        <v>27</v>
      </c>
    </row>
    <row r="2322" spans="2:4" x14ac:dyDescent="0.3">
      <c r="B2322" t="s">
        <v>55</v>
      </c>
      <c r="D2322" t="s">
        <v>258</v>
      </c>
    </row>
    <row r="2323" spans="2:4" x14ac:dyDescent="0.3">
      <c r="B2323" t="s">
        <v>85</v>
      </c>
      <c r="D2323" t="s">
        <v>409</v>
      </c>
    </row>
    <row r="2324" spans="2:4" x14ac:dyDescent="0.3">
      <c r="B2324" t="s">
        <v>174</v>
      </c>
      <c r="D2324" t="s">
        <v>55</v>
      </c>
    </row>
    <row r="2325" spans="2:4" x14ac:dyDescent="0.3">
      <c r="B2325" t="s">
        <v>36</v>
      </c>
      <c r="D2325" t="s">
        <v>85</v>
      </c>
    </row>
    <row r="2326" spans="2:4" x14ac:dyDescent="0.3">
      <c r="B2326" t="s">
        <v>306</v>
      </c>
      <c r="D2326" t="s">
        <v>174</v>
      </c>
    </row>
    <row r="2327" spans="2:4" x14ac:dyDescent="0.3">
      <c r="B2327" t="s">
        <v>207</v>
      </c>
      <c r="D2327" t="s">
        <v>36</v>
      </c>
    </row>
    <row r="2328" spans="2:4" x14ac:dyDescent="0.3">
      <c r="B2328" t="s">
        <v>85</v>
      </c>
      <c r="D2328" t="s">
        <v>306</v>
      </c>
    </row>
    <row r="2329" spans="2:4" x14ac:dyDescent="0.3">
      <c r="B2329" t="s">
        <v>177</v>
      </c>
      <c r="D2329" t="s">
        <v>207</v>
      </c>
    </row>
    <row r="2330" spans="2:4" x14ac:dyDescent="0.3">
      <c r="B2330" t="s">
        <v>818</v>
      </c>
      <c r="D2330" t="s">
        <v>85</v>
      </c>
    </row>
    <row r="2331" spans="2:4" x14ac:dyDescent="0.3">
      <c r="B2331" t="s">
        <v>27</v>
      </c>
      <c r="D2331" t="s">
        <v>177</v>
      </c>
    </row>
    <row r="2332" spans="2:4" x14ac:dyDescent="0.3">
      <c r="B2332" t="s">
        <v>774</v>
      </c>
      <c r="D2332" t="s">
        <v>818</v>
      </c>
    </row>
    <row r="2333" spans="2:4" x14ac:dyDescent="0.3">
      <c r="B2333" t="s">
        <v>814</v>
      </c>
      <c r="D2333" t="s">
        <v>27</v>
      </c>
    </row>
    <row r="2334" spans="2:4" x14ac:dyDescent="0.3">
      <c r="B2334" t="s">
        <v>829</v>
      </c>
      <c r="D2334" t="s">
        <v>774</v>
      </c>
    </row>
    <row r="2335" spans="2:4" x14ac:dyDescent="0.3">
      <c r="B2335" t="s">
        <v>809</v>
      </c>
      <c r="D2335" t="s">
        <v>814</v>
      </c>
    </row>
    <row r="2336" spans="2:4" x14ac:dyDescent="0.3">
      <c r="B2336" t="s">
        <v>837</v>
      </c>
      <c r="D2336" t="s">
        <v>829</v>
      </c>
    </row>
    <row r="2337" spans="2:4" x14ac:dyDescent="0.3">
      <c r="B2337" t="s">
        <v>177</v>
      </c>
      <c r="D2337" t="s">
        <v>809</v>
      </c>
    </row>
    <row r="2338" spans="2:4" x14ac:dyDescent="0.3">
      <c r="B2338" t="s">
        <v>306</v>
      </c>
      <c r="D2338" t="s">
        <v>837</v>
      </c>
    </row>
    <row r="2339" spans="2:4" x14ac:dyDescent="0.3">
      <c r="B2339" t="s">
        <v>303</v>
      </c>
      <c r="D2339" t="s">
        <v>177</v>
      </c>
    </row>
    <row r="2340" spans="2:4" x14ac:dyDescent="0.3">
      <c r="B2340" t="s">
        <v>85</v>
      </c>
      <c r="D2340" t="s">
        <v>306</v>
      </c>
    </row>
    <row r="2341" spans="2:4" x14ac:dyDescent="0.3">
      <c r="B2341" t="s">
        <v>104</v>
      </c>
      <c r="D2341" t="s">
        <v>303</v>
      </c>
    </row>
    <row r="2342" spans="2:4" x14ac:dyDescent="0.3">
      <c r="B2342" t="s">
        <v>27</v>
      </c>
      <c r="D2342" t="s">
        <v>85</v>
      </c>
    </row>
    <row r="2343" spans="2:4" x14ac:dyDescent="0.3">
      <c r="B2343" t="s">
        <v>134</v>
      </c>
      <c r="D2343" t="s">
        <v>104</v>
      </c>
    </row>
    <row r="2344" spans="2:4" x14ac:dyDescent="0.3">
      <c r="B2344" t="s">
        <v>450</v>
      </c>
      <c r="D2344" t="s">
        <v>27</v>
      </c>
    </row>
    <row r="2345" spans="2:4" x14ac:dyDescent="0.3">
      <c r="B2345" t="s">
        <v>222</v>
      </c>
      <c r="D2345" t="s">
        <v>134</v>
      </c>
    </row>
    <row r="2346" spans="2:4" x14ac:dyDescent="0.3">
      <c r="B2346" t="s">
        <v>559</v>
      </c>
      <c r="D2346" t="s">
        <v>450</v>
      </c>
    </row>
    <row r="2347" spans="2:4" x14ac:dyDescent="0.3">
      <c r="B2347" t="s">
        <v>63</v>
      </c>
      <c r="D2347" t="s">
        <v>222</v>
      </c>
    </row>
    <row r="2348" spans="2:4" x14ac:dyDescent="0.3">
      <c r="B2348" t="s">
        <v>814</v>
      </c>
      <c r="D2348" t="s">
        <v>559</v>
      </c>
    </row>
    <row r="2349" spans="2:4" x14ac:dyDescent="0.3">
      <c r="B2349" t="s">
        <v>149</v>
      </c>
      <c r="D2349" t="s">
        <v>63</v>
      </c>
    </row>
    <row r="2350" spans="2:4" x14ac:dyDescent="0.3">
      <c r="B2350" t="s">
        <v>35</v>
      </c>
      <c r="D2350" t="s">
        <v>814</v>
      </c>
    </row>
    <row r="2351" spans="2:4" x14ac:dyDescent="0.3">
      <c r="B2351" t="s">
        <v>814</v>
      </c>
      <c r="D2351" t="s">
        <v>149</v>
      </c>
    </row>
    <row r="2352" spans="2:4" x14ac:dyDescent="0.3">
      <c r="B2352" t="s">
        <v>892</v>
      </c>
      <c r="D2352" t="s">
        <v>35</v>
      </c>
    </row>
    <row r="2353" spans="2:4" x14ac:dyDescent="0.3">
      <c r="B2353" t="s">
        <v>221</v>
      </c>
      <c r="D2353" t="s">
        <v>814</v>
      </c>
    </row>
    <row r="2354" spans="2:4" x14ac:dyDescent="0.3">
      <c r="B2354" t="s">
        <v>222</v>
      </c>
      <c r="D2354" t="s">
        <v>892</v>
      </c>
    </row>
    <row r="2355" spans="2:4" x14ac:dyDescent="0.3">
      <c r="B2355" t="s">
        <v>69</v>
      </c>
      <c r="D2355" t="s">
        <v>221</v>
      </c>
    </row>
    <row r="2356" spans="2:4" x14ac:dyDescent="0.3">
      <c r="B2356" t="s">
        <v>901</v>
      </c>
      <c r="D2356" t="s">
        <v>222</v>
      </c>
    </row>
    <row r="2357" spans="2:4" x14ac:dyDescent="0.3">
      <c r="B2357" t="s">
        <v>42</v>
      </c>
      <c r="D2357" t="s">
        <v>69</v>
      </c>
    </row>
    <row r="2358" spans="2:4" x14ac:dyDescent="0.3">
      <c r="B2358" t="s">
        <v>27</v>
      </c>
      <c r="D2358" t="s">
        <v>901</v>
      </c>
    </row>
    <row r="2359" spans="2:4" x14ac:dyDescent="0.3">
      <c r="B2359" t="s">
        <v>222</v>
      </c>
      <c r="D2359" t="s">
        <v>42</v>
      </c>
    </row>
    <row r="2360" spans="2:4" x14ac:dyDescent="0.3">
      <c r="B2360" t="s">
        <v>40</v>
      </c>
      <c r="D2360" t="s">
        <v>27</v>
      </c>
    </row>
    <row r="2361" spans="2:4" x14ac:dyDescent="0.3">
      <c r="B2361" t="s">
        <v>430</v>
      </c>
      <c r="D2361" t="s">
        <v>222</v>
      </c>
    </row>
    <row r="2362" spans="2:4" x14ac:dyDescent="0.3">
      <c r="B2362" t="s">
        <v>85</v>
      </c>
      <c r="D2362" t="s">
        <v>40</v>
      </c>
    </row>
    <row r="2363" spans="2:4" x14ac:dyDescent="0.3">
      <c r="B2363" t="s">
        <v>85</v>
      </c>
      <c r="D2363" t="s">
        <v>430</v>
      </c>
    </row>
    <row r="2364" spans="2:4" x14ac:dyDescent="0.3">
      <c r="B2364" t="s">
        <v>222</v>
      </c>
      <c r="D2364" t="s">
        <v>85</v>
      </c>
    </row>
    <row r="2365" spans="2:4" x14ac:dyDescent="0.3">
      <c r="B2365" t="s">
        <v>771</v>
      </c>
      <c r="D2365" t="s">
        <v>85</v>
      </c>
    </row>
    <row r="2366" spans="2:4" x14ac:dyDescent="0.3">
      <c r="B2366" t="s">
        <v>42</v>
      </c>
      <c r="D2366" t="s">
        <v>222</v>
      </c>
    </row>
    <row r="2367" spans="2:4" x14ac:dyDescent="0.3">
      <c r="B2367" t="s">
        <v>27</v>
      </c>
      <c r="D2367" t="s">
        <v>771</v>
      </c>
    </row>
    <row r="2368" spans="2:4" x14ac:dyDescent="0.3">
      <c r="B2368" t="s">
        <v>258</v>
      </c>
      <c r="D2368" t="s">
        <v>42</v>
      </c>
    </row>
    <row r="2369" spans="2:4" x14ac:dyDescent="0.3">
      <c r="B2369" t="s">
        <v>27</v>
      </c>
      <c r="D2369" t="s">
        <v>27</v>
      </c>
    </row>
    <row r="2370" spans="2:4" x14ac:dyDescent="0.3">
      <c r="B2370" t="s">
        <v>258</v>
      </c>
      <c r="D2370" t="s">
        <v>258</v>
      </c>
    </row>
    <row r="2371" spans="2:4" x14ac:dyDescent="0.3">
      <c r="B2371" t="s">
        <v>776</v>
      </c>
      <c r="D2371" t="s">
        <v>27</v>
      </c>
    </row>
    <row r="2372" spans="2:4" x14ac:dyDescent="0.3">
      <c r="B2372" t="s">
        <v>876</v>
      </c>
      <c r="D2372" t="s">
        <v>258</v>
      </c>
    </row>
    <row r="2373" spans="2:4" x14ac:dyDescent="0.3">
      <c r="B2373" t="s">
        <v>811</v>
      </c>
      <c r="D2373" t="s">
        <v>776</v>
      </c>
    </row>
    <row r="2374" spans="2:4" x14ac:dyDescent="0.3">
      <c r="B2374" t="s">
        <v>835</v>
      </c>
      <c r="D2374" t="s">
        <v>876</v>
      </c>
    </row>
    <row r="2375" spans="2:4" x14ac:dyDescent="0.3">
      <c r="B2375" t="s">
        <v>27</v>
      </c>
      <c r="D2375" t="s">
        <v>811</v>
      </c>
    </row>
    <row r="2376" spans="2:4" x14ac:dyDescent="0.3">
      <c r="B2376" t="s">
        <v>221</v>
      </c>
      <c r="D2376" t="s">
        <v>835</v>
      </c>
    </row>
    <row r="2377" spans="2:4" x14ac:dyDescent="0.3">
      <c r="B2377" t="s">
        <v>876</v>
      </c>
      <c r="D2377" t="s">
        <v>27</v>
      </c>
    </row>
    <row r="2378" spans="2:4" x14ac:dyDescent="0.3">
      <c r="B2378" t="s">
        <v>905</v>
      </c>
      <c r="D2378" t="s">
        <v>221</v>
      </c>
    </row>
    <row r="2379" spans="2:4" x14ac:dyDescent="0.3">
      <c r="B2379" t="s">
        <v>250</v>
      </c>
      <c r="D2379" t="s">
        <v>876</v>
      </c>
    </row>
    <row r="2380" spans="2:4" x14ac:dyDescent="0.3">
      <c r="B2380" t="s">
        <v>222</v>
      </c>
      <c r="D2380" t="s">
        <v>905</v>
      </c>
    </row>
    <row r="2381" spans="2:4" x14ac:dyDescent="0.3">
      <c r="B2381" t="s">
        <v>36</v>
      </c>
      <c r="D2381" t="s">
        <v>250</v>
      </c>
    </row>
    <row r="2382" spans="2:4" x14ac:dyDescent="0.3">
      <c r="B2382" t="s">
        <v>82</v>
      </c>
      <c r="D2382" t="s">
        <v>222</v>
      </c>
    </row>
    <row r="2383" spans="2:4" x14ac:dyDescent="0.3">
      <c r="B2383" t="s">
        <v>221</v>
      </c>
      <c r="D2383" t="s">
        <v>36</v>
      </c>
    </row>
    <row r="2384" spans="2:4" x14ac:dyDescent="0.3">
      <c r="B2384" t="s">
        <v>262</v>
      </c>
      <c r="D2384" t="s">
        <v>82</v>
      </c>
    </row>
    <row r="2385" spans="2:4" x14ac:dyDescent="0.3">
      <c r="B2385" t="s">
        <v>473</v>
      </c>
      <c r="D2385" t="s">
        <v>221</v>
      </c>
    </row>
    <row r="2386" spans="2:4" x14ac:dyDescent="0.3">
      <c r="B2386" t="s">
        <v>82</v>
      </c>
      <c r="D2386" t="s">
        <v>262</v>
      </c>
    </row>
    <row r="2387" spans="2:4" x14ac:dyDescent="0.3">
      <c r="B2387" t="s">
        <v>36</v>
      </c>
      <c r="D2387" t="s">
        <v>473</v>
      </c>
    </row>
    <row r="2388" spans="2:4" x14ac:dyDescent="0.3">
      <c r="B2388" t="s">
        <v>288</v>
      </c>
      <c r="D2388" t="s">
        <v>82</v>
      </c>
    </row>
    <row r="2389" spans="2:4" x14ac:dyDescent="0.3">
      <c r="B2389" t="s">
        <v>643</v>
      </c>
      <c r="D2389" t="s">
        <v>36</v>
      </c>
    </row>
    <row r="2390" spans="2:4" x14ac:dyDescent="0.3">
      <c r="B2390" t="s">
        <v>258</v>
      </c>
      <c r="D2390" t="s">
        <v>288</v>
      </c>
    </row>
    <row r="2391" spans="2:4" x14ac:dyDescent="0.3">
      <c r="B2391" t="s">
        <v>27</v>
      </c>
      <c r="D2391" t="s">
        <v>643</v>
      </c>
    </row>
    <row r="2392" spans="2:4" x14ac:dyDescent="0.3">
      <c r="B2392" t="s">
        <v>617</v>
      </c>
      <c r="D2392" t="s">
        <v>258</v>
      </c>
    </row>
    <row r="2393" spans="2:4" x14ac:dyDescent="0.3">
      <c r="B2393" t="s">
        <v>900</v>
      </c>
      <c r="D2393" t="s">
        <v>27</v>
      </c>
    </row>
    <row r="2394" spans="2:4" x14ac:dyDescent="0.3">
      <c r="B2394" t="s">
        <v>35</v>
      </c>
      <c r="D2394" t="s">
        <v>617</v>
      </c>
    </row>
    <row r="2395" spans="2:4" x14ac:dyDescent="0.3">
      <c r="B2395" t="s">
        <v>27</v>
      </c>
      <c r="D2395" t="s">
        <v>900</v>
      </c>
    </row>
    <row r="2396" spans="2:4" x14ac:dyDescent="0.3">
      <c r="B2396" t="s">
        <v>36</v>
      </c>
      <c r="D2396" t="s">
        <v>35</v>
      </c>
    </row>
    <row r="2397" spans="2:4" x14ac:dyDescent="0.3">
      <c r="B2397" t="s">
        <v>177</v>
      </c>
      <c r="D2397" t="s">
        <v>27</v>
      </c>
    </row>
    <row r="2398" spans="2:4" x14ac:dyDescent="0.3">
      <c r="B2398" t="s">
        <v>177</v>
      </c>
      <c r="D2398" t="s">
        <v>36</v>
      </c>
    </row>
    <row r="2399" spans="2:4" x14ac:dyDescent="0.3">
      <c r="B2399" t="s">
        <v>295</v>
      </c>
      <c r="D2399" t="s">
        <v>177</v>
      </c>
    </row>
    <row r="2400" spans="2:4" x14ac:dyDescent="0.3">
      <c r="B2400" t="s">
        <v>24</v>
      </c>
      <c r="D2400" t="s">
        <v>177</v>
      </c>
    </row>
    <row r="2401" spans="2:4" x14ac:dyDescent="0.3">
      <c r="B2401" t="s">
        <v>85</v>
      </c>
      <c r="D2401" t="s">
        <v>295</v>
      </c>
    </row>
    <row r="2402" spans="2:4" x14ac:dyDescent="0.3">
      <c r="B2402" t="s">
        <v>134</v>
      </c>
      <c r="D2402" t="s">
        <v>24</v>
      </c>
    </row>
    <row r="2403" spans="2:4" x14ac:dyDescent="0.3">
      <c r="B2403" t="s">
        <v>258</v>
      </c>
      <c r="D2403" t="s">
        <v>85</v>
      </c>
    </row>
    <row r="2404" spans="2:4" x14ac:dyDescent="0.3">
      <c r="B2404" t="s">
        <v>246</v>
      </c>
      <c r="D2404" t="s">
        <v>134</v>
      </c>
    </row>
    <row r="2405" spans="2:4" x14ac:dyDescent="0.3">
      <c r="B2405" t="s">
        <v>298</v>
      </c>
      <c r="D2405" t="s">
        <v>258</v>
      </c>
    </row>
    <row r="2406" spans="2:4" x14ac:dyDescent="0.3">
      <c r="B2406" t="s">
        <v>473</v>
      </c>
      <c r="D2406" t="s">
        <v>246</v>
      </c>
    </row>
    <row r="2407" spans="2:4" x14ac:dyDescent="0.3">
      <c r="B2407" t="s">
        <v>430</v>
      </c>
      <c r="D2407" t="s">
        <v>298</v>
      </c>
    </row>
    <row r="2408" spans="2:4" x14ac:dyDescent="0.3">
      <c r="B2408" t="s">
        <v>432</v>
      </c>
      <c r="D2408" t="s">
        <v>473</v>
      </c>
    </row>
    <row r="2409" spans="2:4" x14ac:dyDescent="0.3">
      <c r="B2409" t="s">
        <v>189</v>
      </c>
      <c r="D2409" t="s">
        <v>430</v>
      </c>
    </row>
    <row r="2410" spans="2:4" x14ac:dyDescent="0.3">
      <c r="B2410" t="s">
        <v>258</v>
      </c>
      <c r="D2410" t="s">
        <v>432</v>
      </c>
    </row>
    <row r="2411" spans="2:4" x14ac:dyDescent="0.3">
      <c r="B2411" t="s">
        <v>811</v>
      </c>
      <c r="D2411" t="s">
        <v>189</v>
      </c>
    </row>
    <row r="2412" spans="2:4" x14ac:dyDescent="0.3">
      <c r="B2412" t="s">
        <v>165</v>
      </c>
      <c r="D2412" t="s">
        <v>258</v>
      </c>
    </row>
    <row r="2413" spans="2:4" x14ac:dyDescent="0.3">
      <c r="B2413" t="s">
        <v>27</v>
      </c>
      <c r="D2413" t="s">
        <v>811</v>
      </c>
    </row>
    <row r="2414" spans="2:4" x14ac:dyDescent="0.3">
      <c r="B2414" t="s">
        <v>786</v>
      </c>
      <c r="D2414" t="s">
        <v>165</v>
      </c>
    </row>
    <row r="2415" spans="2:4" x14ac:dyDescent="0.3">
      <c r="B2415" t="s">
        <v>225</v>
      </c>
      <c r="D2415" t="s">
        <v>27</v>
      </c>
    </row>
    <row r="2416" spans="2:4" x14ac:dyDescent="0.3">
      <c r="B2416" t="s">
        <v>36</v>
      </c>
      <c r="D2416" t="s">
        <v>786</v>
      </c>
    </row>
    <row r="2417" spans="2:4" x14ac:dyDescent="0.3">
      <c r="B2417" t="s">
        <v>55</v>
      </c>
      <c r="D2417" t="s">
        <v>225</v>
      </c>
    </row>
    <row r="2418" spans="2:4" x14ac:dyDescent="0.3">
      <c r="B2418" t="s">
        <v>60</v>
      </c>
      <c r="D2418" t="s">
        <v>36</v>
      </c>
    </row>
    <row r="2419" spans="2:4" x14ac:dyDescent="0.3">
      <c r="B2419" t="s">
        <v>103</v>
      </c>
      <c r="D2419" t="s">
        <v>55</v>
      </c>
    </row>
    <row r="2420" spans="2:4" x14ac:dyDescent="0.3">
      <c r="B2420" t="s">
        <v>85</v>
      </c>
      <c r="D2420" t="s">
        <v>60</v>
      </c>
    </row>
    <row r="2421" spans="2:4" x14ac:dyDescent="0.3">
      <c r="B2421" t="s">
        <v>432</v>
      </c>
      <c r="D2421" t="s">
        <v>103</v>
      </c>
    </row>
    <row r="2422" spans="2:4" x14ac:dyDescent="0.3">
      <c r="B2422" t="s">
        <v>222</v>
      </c>
      <c r="D2422" t="s">
        <v>85</v>
      </c>
    </row>
    <row r="2423" spans="2:4" x14ac:dyDescent="0.3">
      <c r="B2423" t="s">
        <v>85</v>
      </c>
      <c r="D2423" t="s">
        <v>432</v>
      </c>
    </row>
    <row r="2424" spans="2:4" x14ac:dyDescent="0.3">
      <c r="B2424" t="s">
        <v>177</v>
      </c>
      <c r="D2424" t="s">
        <v>222</v>
      </c>
    </row>
    <row r="2425" spans="2:4" x14ac:dyDescent="0.3">
      <c r="B2425" t="s">
        <v>177</v>
      </c>
      <c r="D2425" t="s">
        <v>85</v>
      </c>
    </row>
    <row r="2426" spans="2:4" x14ac:dyDescent="0.3">
      <c r="B2426" t="s">
        <v>621</v>
      </c>
      <c r="D2426" t="s">
        <v>177</v>
      </c>
    </row>
    <row r="2427" spans="2:4" x14ac:dyDescent="0.3">
      <c r="B2427" t="s">
        <v>409</v>
      </c>
      <c r="D2427" t="s">
        <v>177</v>
      </c>
    </row>
    <row r="2428" spans="2:4" x14ac:dyDescent="0.3">
      <c r="B2428" t="s">
        <v>473</v>
      </c>
      <c r="D2428" t="s">
        <v>621</v>
      </c>
    </row>
    <row r="2429" spans="2:4" x14ac:dyDescent="0.3">
      <c r="B2429" t="s">
        <v>27</v>
      </c>
      <c r="D2429" t="s">
        <v>409</v>
      </c>
    </row>
    <row r="2430" spans="2:4" x14ac:dyDescent="0.3">
      <c r="B2430" t="s">
        <v>250</v>
      </c>
      <c r="D2430" t="s">
        <v>473</v>
      </c>
    </row>
    <row r="2431" spans="2:4" x14ac:dyDescent="0.3">
      <c r="B2431" t="s">
        <v>409</v>
      </c>
      <c r="D2431" t="s">
        <v>27</v>
      </c>
    </row>
    <row r="2432" spans="2:4" x14ac:dyDescent="0.3">
      <c r="B2432" t="s">
        <v>814</v>
      </c>
      <c r="D2432" t="s">
        <v>250</v>
      </c>
    </row>
    <row r="2433" spans="2:4" x14ac:dyDescent="0.3">
      <c r="B2433" t="s">
        <v>27</v>
      </c>
      <c r="D2433" t="s">
        <v>409</v>
      </c>
    </row>
    <row r="2434" spans="2:4" x14ac:dyDescent="0.3">
      <c r="B2434" t="s">
        <v>694</v>
      </c>
      <c r="D2434" t="s">
        <v>814</v>
      </c>
    </row>
    <row r="2435" spans="2:4" x14ac:dyDescent="0.3">
      <c r="B2435" t="s">
        <v>216</v>
      </c>
      <c r="D2435" t="s">
        <v>27</v>
      </c>
    </row>
    <row r="2436" spans="2:4" x14ac:dyDescent="0.3">
      <c r="B2436" t="s">
        <v>101</v>
      </c>
      <c r="D2436" t="s">
        <v>694</v>
      </c>
    </row>
    <row r="2437" spans="2:4" x14ac:dyDescent="0.3">
      <c r="B2437" t="s">
        <v>216</v>
      </c>
      <c r="D2437" t="s">
        <v>216</v>
      </c>
    </row>
    <row r="2438" spans="2:4" x14ac:dyDescent="0.3">
      <c r="B2438" t="s">
        <v>216</v>
      </c>
      <c r="D2438" t="s">
        <v>101</v>
      </c>
    </row>
    <row r="2439" spans="2:4" x14ac:dyDescent="0.3">
      <c r="B2439" t="s">
        <v>101</v>
      </c>
      <c r="D2439" t="s">
        <v>216</v>
      </c>
    </row>
    <row r="2440" spans="2:4" x14ac:dyDescent="0.3">
      <c r="B2440" t="s">
        <v>24</v>
      </c>
      <c r="D2440" t="s">
        <v>216</v>
      </c>
    </row>
    <row r="2441" spans="2:4" x14ac:dyDescent="0.3">
      <c r="B2441" t="s">
        <v>189</v>
      </c>
      <c r="D2441" t="s">
        <v>101</v>
      </c>
    </row>
    <row r="2442" spans="2:4" x14ac:dyDescent="0.3">
      <c r="B2442" t="s">
        <v>473</v>
      </c>
      <c r="D2442" t="s">
        <v>24</v>
      </c>
    </row>
    <row r="2443" spans="2:4" x14ac:dyDescent="0.3">
      <c r="B2443" t="s">
        <v>432</v>
      </c>
      <c r="D2443" t="s">
        <v>189</v>
      </c>
    </row>
    <row r="2444" spans="2:4" x14ac:dyDescent="0.3">
      <c r="B2444" t="s">
        <v>85</v>
      </c>
      <c r="D2444" t="s">
        <v>473</v>
      </c>
    </row>
    <row r="2445" spans="2:4" x14ac:dyDescent="0.3">
      <c r="B2445" t="s">
        <v>177</v>
      </c>
      <c r="D2445" t="s">
        <v>432</v>
      </c>
    </row>
    <row r="2446" spans="2:4" x14ac:dyDescent="0.3">
      <c r="B2446" t="s">
        <v>824</v>
      </c>
      <c r="D2446" t="s">
        <v>85</v>
      </c>
    </row>
    <row r="2447" spans="2:4" x14ac:dyDescent="0.3">
      <c r="B2447" t="s">
        <v>63</v>
      </c>
      <c r="D2447" t="s">
        <v>177</v>
      </c>
    </row>
    <row r="2448" spans="2:4" x14ac:dyDescent="0.3">
      <c r="B2448" t="s">
        <v>824</v>
      </c>
      <c r="D2448" t="s">
        <v>824</v>
      </c>
    </row>
    <row r="2449" spans="2:4" x14ac:dyDescent="0.3">
      <c r="B2449" t="s">
        <v>814</v>
      </c>
      <c r="D2449" t="s">
        <v>63</v>
      </c>
    </row>
    <row r="2450" spans="2:4" x14ac:dyDescent="0.3">
      <c r="B2450" t="s">
        <v>814</v>
      </c>
      <c r="D2450" t="s">
        <v>824</v>
      </c>
    </row>
    <row r="2451" spans="2:4" x14ac:dyDescent="0.3">
      <c r="B2451" t="s">
        <v>829</v>
      </c>
      <c r="D2451" t="s">
        <v>814</v>
      </c>
    </row>
    <row r="2452" spans="2:4" x14ac:dyDescent="0.3">
      <c r="B2452" t="s">
        <v>830</v>
      </c>
      <c r="D2452" t="s">
        <v>814</v>
      </c>
    </row>
    <row r="2453" spans="2:4" x14ac:dyDescent="0.3">
      <c r="B2453" t="s">
        <v>905</v>
      </c>
      <c r="D2453" t="s">
        <v>829</v>
      </c>
    </row>
    <row r="2454" spans="2:4" x14ac:dyDescent="0.3">
      <c r="B2454" t="s">
        <v>912</v>
      </c>
      <c r="D2454" t="s">
        <v>830</v>
      </c>
    </row>
    <row r="2455" spans="2:4" x14ac:dyDescent="0.3">
      <c r="B2455" t="s">
        <v>884</v>
      </c>
      <c r="D2455" t="s">
        <v>905</v>
      </c>
    </row>
    <row r="2456" spans="2:4" x14ac:dyDescent="0.3">
      <c r="B2456" t="s">
        <v>911</v>
      </c>
      <c r="D2456" t="s">
        <v>912</v>
      </c>
    </row>
    <row r="2457" spans="2:4" x14ac:dyDescent="0.3">
      <c r="B2457" t="s">
        <v>833</v>
      </c>
      <c r="D2457" t="s">
        <v>884</v>
      </c>
    </row>
    <row r="2458" spans="2:4" x14ac:dyDescent="0.3">
      <c r="B2458" t="s">
        <v>820</v>
      </c>
      <c r="D2458" t="s">
        <v>911</v>
      </c>
    </row>
    <row r="2459" spans="2:4" x14ac:dyDescent="0.3">
      <c r="B2459" t="s">
        <v>905</v>
      </c>
      <c r="D2459" t="s">
        <v>833</v>
      </c>
    </row>
    <row r="2460" spans="2:4" x14ac:dyDescent="0.3">
      <c r="B2460" t="s">
        <v>288</v>
      </c>
      <c r="D2460" t="s">
        <v>820</v>
      </c>
    </row>
    <row r="2461" spans="2:4" x14ac:dyDescent="0.3">
      <c r="B2461" t="s">
        <v>286</v>
      </c>
      <c r="D2461" t="s">
        <v>905</v>
      </c>
    </row>
    <row r="2462" spans="2:4" x14ac:dyDescent="0.3">
      <c r="B2462" t="s">
        <v>24</v>
      </c>
      <c r="D2462" t="s">
        <v>288</v>
      </c>
    </row>
    <row r="2463" spans="2:4" x14ac:dyDescent="0.3">
      <c r="B2463" t="s">
        <v>289</v>
      </c>
      <c r="D2463" t="s">
        <v>286</v>
      </c>
    </row>
    <row r="2464" spans="2:4" x14ac:dyDescent="0.3">
      <c r="B2464" t="s">
        <v>42</v>
      </c>
      <c r="D2464" t="s">
        <v>24</v>
      </c>
    </row>
    <row r="2465" spans="2:4" x14ac:dyDescent="0.3">
      <c r="B2465" t="s">
        <v>216</v>
      </c>
      <c r="D2465" t="s">
        <v>289</v>
      </c>
    </row>
    <row r="2466" spans="2:4" x14ac:dyDescent="0.3">
      <c r="B2466" t="s">
        <v>85</v>
      </c>
      <c r="D2466" t="s">
        <v>42</v>
      </c>
    </row>
    <row r="2467" spans="2:4" x14ac:dyDescent="0.3">
      <c r="B2467" t="s">
        <v>230</v>
      </c>
      <c r="D2467" t="s">
        <v>216</v>
      </c>
    </row>
    <row r="2468" spans="2:4" x14ac:dyDescent="0.3">
      <c r="B2468" t="s">
        <v>27</v>
      </c>
      <c r="D2468" t="s">
        <v>85</v>
      </c>
    </row>
    <row r="2469" spans="2:4" x14ac:dyDescent="0.3">
      <c r="B2469" t="s">
        <v>27</v>
      </c>
      <c r="D2469" t="s">
        <v>230</v>
      </c>
    </row>
    <row r="2470" spans="2:4" x14ac:dyDescent="0.3">
      <c r="B2470" t="s">
        <v>27</v>
      </c>
      <c r="D2470" t="s">
        <v>27</v>
      </c>
    </row>
    <row r="2471" spans="2:4" x14ac:dyDescent="0.3">
      <c r="B2471" t="s">
        <v>149</v>
      </c>
      <c r="D2471" t="s">
        <v>27</v>
      </c>
    </row>
    <row r="2472" spans="2:4" x14ac:dyDescent="0.3">
      <c r="B2472" t="s">
        <v>209</v>
      </c>
      <c r="D2472" t="s">
        <v>27</v>
      </c>
    </row>
    <row r="2473" spans="2:4" x14ac:dyDescent="0.3">
      <c r="B2473" t="s">
        <v>177</v>
      </c>
      <c r="D2473" t="s">
        <v>149</v>
      </c>
    </row>
    <row r="2474" spans="2:4" x14ac:dyDescent="0.3">
      <c r="B2474" t="s">
        <v>473</v>
      </c>
      <c r="D2474" t="s">
        <v>209</v>
      </c>
    </row>
    <row r="2475" spans="2:4" x14ac:dyDescent="0.3">
      <c r="B2475" t="s">
        <v>473</v>
      </c>
      <c r="D2475" t="s">
        <v>177</v>
      </c>
    </row>
    <row r="2476" spans="2:4" x14ac:dyDescent="0.3">
      <c r="B2476" t="s">
        <v>27</v>
      </c>
      <c r="D2476" t="s">
        <v>473</v>
      </c>
    </row>
    <row r="2477" spans="2:4" x14ac:dyDescent="0.3">
      <c r="B2477" t="s">
        <v>258</v>
      </c>
      <c r="D2477" t="s">
        <v>473</v>
      </c>
    </row>
    <row r="2478" spans="2:4" x14ac:dyDescent="0.3">
      <c r="B2478" t="s">
        <v>491</v>
      </c>
      <c r="D2478" t="s">
        <v>27</v>
      </c>
    </row>
    <row r="2479" spans="2:4" x14ac:dyDescent="0.3">
      <c r="B2479" t="s">
        <v>189</v>
      </c>
      <c r="D2479" t="s">
        <v>258</v>
      </c>
    </row>
    <row r="2480" spans="2:4" x14ac:dyDescent="0.3">
      <c r="B2480" t="s">
        <v>503</v>
      </c>
      <c r="D2480" t="s">
        <v>491</v>
      </c>
    </row>
    <row r="2481" spans="2:4" x14ac:dyDescent="0.3">
      <c r="B2481" t="s">
        <v>876</v>
      </c>
      <c r="D2481" t="s">
        <v>189</v>
      </c>
    </row>
    <row r="2482" spans="2:4" x14ac:dyDescent="0.3">
      <c r="B2482" t="s">
        <v>101</v>
      </c>
      <c r="D2482" t="s">
        <v>503</v>
      </c>
    </row>
    <row r="2483" spans="2:4" x14ac:dyDescent="0.3">
      <c r="B2483" t="s">
        <v>63</v>
      </c>
      <c r="D2483" t="s">
        <v>876</v>
      </c>
    </row>
    <row r="2484" spans="2:4" x14ac:dyDescent="0.3">
      <c r="B2484" t="s">
        <v>27</v>
      </c>
      <c r="D2484" t="s">
        <v>101</v>
      </c>
    </row>
    <row r="2485" spans="2:4" x14ac:dyDescent="0.3">
      <c r="B2485" t="s">
        <v>814</v>
      </c>
      <c r="D2485" t="s">
        <v>63</v>
      </c>
    </row>
    <row r="2486" spans="2:4" x14ac:dyDescent="0.3">
      <c r="B2486" t="s">
        <v>209</v>
      </c>
      <c r="D2486" t="s">
        <v>27</v>
      </c>
    </row>
    <row r="2487" spans="2:4" x14ac:dyDescent="0.3">
      <c r="B2487" t="s">
        <v>209</v>
      </c>
      <c r="D2487" t="s">
        <v>814</v>
      </c>
    </row>
    <row r="2488" spans="2:4" x14ac:dyDescent="0.3">
      <c r="B2488" t="s">
        <v>24</v>
      </c>
      <c r="D2488" t="s">
        <v>209</v>
      </c>
    </row>
    <row r="2489" spans="2:4" x14ac:dyDescent="0.3">
      <c r="B2489" t="s">
        <v>213</v>
      </c>
      <c r="D2489" t="s">
        <v>209</v>
      </c>
    </row>
    <row r="2490" spans="2:4" x14ac:dyDescent="0.3">
      <c r="B2490" t="s">
        <v>233</v>
      </c>
      <c r="D2490" t="s">
        <v>24</v>
      </c>
    </row>
    <row r="2491" spans="2:4" x14ac:dyDescent="0.3">
      <c r="B2491" t="s">
        <v>85</v>
      </c>
      <c r="D2491" t="s">
        <v>213</v>
      </c>
    </row>
    <row r="2492" spans="2:4" x14ac:dyDescent="0.3">
      <c r="B2492" t="s">
        <v>85</v>
      </c>
      <c r="D2492" t="s">
        <v>233</v>
      </c>
    </row>
    <row r="2493" spans="2:4" x14ac:dyDescent="0.3">
      <c r="B2493" t="s">
        <v>222</v>
      </c>
      <c r="D2493" t="s">
        <v>85</v>
      </c>
    </row>
    <row r="2494" spans="2:4" x14ac:dyDescent="0.3">
      <c r="B2494" t="s">
        <v>473</v>
      </c>
      <c r="D2494" t="s">
        <v>85</v>
      </c>
    </row>
    <row r="2495" spans="2:4" x14ac:dyDescent="0.3">
      <c r="B2495" t="s">
        <v>24</v>
      </c>
      <c r="D2495" t="s">
        <v>222</v>
      </c>
    </row>
    <row r="2496" spans="2:4" x14ac:dyDescent="0.3">
      <c r="B2496" t="s">
        <v>24</v>
      </c>
      <c r="D2496" t="s">
        <v>473</v>
      </c>
    </row>
    <row r="2497" spans="2:4" x14ac:dyDescent="0.3">
      <c r="B2497" t="s">
        <v>246</v>
      </c>
      <c r="D2497" t="s">
        <v>24</v>
      </c>
    </row>
    <row r="2498" spans="2:4" x14ac:dyDescent="0.3">
      <c r="B2498" t="s">
        <v>222</v>
      </c>
      <c r="D2498" t="s">
        <v>24</v>
      </c>
    </row>
    <row r="2499" spans="2:4" x14ac:dyDescent="0.3">
      <c r="B2499" t="s">
        <v>432</v>
      </c>
      <c r="D2499" t="s">
        <v>246</v>
      </c>
    </row>
    <row r="2500" spans="2:4" x14ac:dyDescent="0.3">
      <c r="B2500" t="s">
        <v>209</v>
      </c>
      <c r="D2500" t="s">
        <v>222</v>
      </c>
    </row>
    <row r="2501" spans="2:4" x14ac:dyDescent="0.3">
      <c r="B2501" t="s">
        <v>177</v>
      </c>
      <c r="D2501" t="s">
        <v>432</v>
      </c>
    </row>
    <row r="2502" spans="2:4" x14ac:dyDescent="0.3">
      <c r="B2502" t="s">
        <v>284</v>
      </c>
      <c r="D2502" t="s">
        <v>209</v>
      </c>
    </row>
    <row r="2503" spans="2:4" x14ac:dyDescent="0.3">
      <c r="B2503" t="s">
        <v>246</v>
      </c>
      <c r="D2503" t="s">
        <v>177</v>
      </c>
    </row>
    <row r="2504" spans="2:4" x14ac:dyDescent="0.3">
      <c r="B2504" t="s">
        <v>82</v>
      </c>
      <c r="D2504" t="s">
        <v>284</v>
      </c>
    </row>
    <row r="2505" spans="2:4" x14ac:dyDescent="0.3">
      <c r="B2505" t="s">
        <v>246</v>
      </c>
      <c r="D2505" t="s">
        <v>246</v>
      </c>
    </row>
    <row r="2506" spans="2:4" x14ac:dyDescent="0.3">
      <c r="B2506" t="s">
        <v>27</v>
      </c>
      <c r="D2506" t="s">
        <v>82</v>
      </c>
    </row>
    <row r="2507" spans="2:4" x14ac:dyDescent="0.3">
      <c r="B2507" t="s">
        <v>486</v>
      </c>
      <c r="D2507" t="s">
        <v>246</v>
      </c>
    </row>
    <row r="2508" spans="2:4" x14ac:dyDescent="0.3">
      <c r="B2508" t="s">
        <v>209</v>
      </c>
      <c r="D2508" t="s">
        <v>27</v>
      </c>
    </row>
    <row r="2509" spans="2:4" x14ac:dyDescent="0.3">
      <c r="B2509" t="s">
        <v>239</v>
      </c>
      <c r="D2509" t="s">
        <v>486</v>
      </c>
    </row>
    <row r="2510" spans="2:4" x14ac:dyDescent="0.3">
      <c r="B2510" t="s">
        <v>80</v>
      </c>
      <c r="D2510" t="s">
        <v>209</v>
      </c>
    </row>
    <row r="2511" spans="2:4" x14ac:dyDescent="0.3">
      <c r="B2511" t="s">
        <v>22</v>
      </c>
      <c r="D2511" t="s">
        <v>239</v>
      </c>
    </row>
    <row r="2512" spans="2:4" x14ac:dyDescent="0.3">
      <c r="B2512" t="s">
        <v>236</v>
      </c>
      <c r="D2512" t="s">
        <v>80</v>
      </c>
    </row>
    <row r="2513" spans="2:4" x14ac:dyDescent="0.3">
      <c r="B2513" t="s">
        <v>57</v>
      </c>
      <c r="D2513" t="s">
        <v>22</v>
      </c>
    </row>
    <row r="2514" spans="2:4" x14ac:dyDescent="0.3">
      <c r="B2514" t="s">
        <v>237</v>
      </c>
      <c r="D2514" t="s">
        <v>236</v>
      </c>
    </row>
    <row r="2515" spans="2:4" x14ac:dyDescent="0.3">
      <c r="B2515" t="s">
        <v>244</v>
      </c>
      <c r="D2515" t="s">
        <v>57</v>
      </c>
    </row>
    <row r="2516" spans="2:4" x14ac:dyDescent="0.3">
      <c r="B2516" t="s">
        <v>85</v>
      </c>
      <c r="D2516" t="s">
        <v>237</v>
      </c>
    </row>
    <row r="2517" spans="2:4" x14ac:dyDescent="0.3">
      <c r="B2517" t="s">
        <v>85</v>
      </c>
      <c r="D2517" t="s">
        <v>244</v>
      </c>
    </row>
    <row r="2518" spans="2:4" x14ac:dyDescent="0.3">
      <c r="B2518" t="s">
        <v>22</v>
      </c>
      <c r="D2518" t="s">
        <v>85</v>
      </c>
    </row>
    <row r="2519" spans="2:4" x14ac:dyDescent="0.3">
      <c r="B2519" t="s">
        <v>174</v>
      </c>
      <c r="D2519" t="s">
        <v>85</v>
      </c>
    </row>
    <row r="2520" spans="2:4" x14ac:dyDescent="0.3">
      <c r="B2520" t="s">
        <v>243</v>
      </c>
      <c r="D2520" t="s">
        <v>22</v>
      </c>
    </row>
    <row r="2521" spans="2:4" x14ac:dyDescent="0.3">
      <c r="B2521" t="s">
        <v>814</v>
      </c>
      <c r="D2521" t="s">
        <v>174</v>
      </c>
    </row>
    <row r="2522" spans="2:4" x14ac:dyDescent="0.3">
      <c r="B2522" t="s">
        <v>258</v>
      </c>
      <c r="D2522" t="s">
        <v>243</v>
      </c>
    </row>
    <row r="2523" spans="2:4" x14ac:dyDescent="0.3">
      <c r="B2523" t="s">
        <v>27</v>
      </c>
      <c r="D2523" t="s">
        <v>814</v>
      </c>
    </row>
    <row r="2524" spans="2:4" x14ac:dyDescent="0.3">
      <c r="B2524" t="s">
        <v>820</v>
      </c>
      <c r="D2524" t="s">
        <v>258</v>
      </c>
    </row>
    <row r="2525" spans="2:4" x14ac:dyDescent="0.3">
      <c r="B2525" t="s">
        <v>63</v>
      </c>
      <c r="D2525" t="s">
        <v>27</v>
      </c>
    </row>
    <row r="2526" spans="2:4" x14ac:dyDescent="0.3">
      <c r="B2526" t="s">
        <v>814</v>
      </c>
      <c r="D2526" t="s">
        <v>820</v>
      </c>
    </row>
    <row r="2527" spans="2:4" x14ac:dyDescent="0.3">
      <c r="B2527" t="s">
        <v>821</v>
      </c>
      <c r="D2527" t="s">
        <v>63</v>
      </c>
    </row>
    <row r="2528" spans="2:4" x14ac:dyDescent="0.3">
      <c r="B2528" t="s">
        <v>27</v>
      </c>
      <c r="D2528" t="s">
        <v>814</v>
      </c>
    </row>
    <row r="2529" spans="2:4" x14ac:dyDescent="0.3">
      <c r="B2529" t="s">
        <v>246</v>
      </c>
      <c r="D2529" t="s">
        <v>821</v>
      </c>
    </row>
    <row r="2530" spans="2:4" x14ac:dyDescent="0.3">
      <c r="B2530" t="s">
        <v>246</v>
      </c>
      <c r="D2530" t="s">
        <v>27</v>
      </c>
    </row>
    <row r="2531" spans="2:4" x14ac:dyDescent="0.3">
      <c r="B2531" t="s">
        <v>85</v>
      </c>
      <c r="D2531" t="s">
        <v>246</v>
      </c>
    </row>
    <row r="2532" spans="2:4" x14ac:dyDescent="0.3">
      <c r="B2532" t="s">
        <v>246</v>
      </c>
      <c r="D2532" t="s">
        <v>246</v>
      </c>
    </row>
    <row r="2533" spans="2:4" x14ac:dyDescent="0.3">
      <c r="B2533" t="s">
        <v>432</v>
      </c>
      <c r="D2533" t="s">
        <v>85</v>
      </c>
    </row>
    <row r="2534" spans="2:4" x14ac:dyDescent="0.3">
      <c r="B2534" t="s">
        <v>409</v>
      </c>
      <c r="D2534" t="s">
        <v>246</v>
      </c>
    </row>
    <row r="2535" spans="2:4" x14ac:dyDescent="0.3">
      <c r="B2535" t="s">
        <v>82</v>
      </c>
      <c r="D2535" t="s">
        <v>432</v>
      </c>
    </row>
    <row r="2536" spans="2:4" x14ac:dyDescent="0.3">
      <c r="B2536" t="s">
        <v>134</v>
      </c>
      <c r="D2536" t="s">
        <v>409</v>
      </c>
    </row>
    <row r="2537" spans="2:4" x14ac:dyDescent="0.3">
      <c r="B2537" t="s">
        <v>134</v>
      </c>
      <c r="D2537" t="s">
        <v>82</v>
      </c>
    </row>
    <row r="2538" spans="2:4" x14ac:dyDescent="0.3">
      <c r="B2538" t="s">
        <v>85</v>
      </c>
      <c r="D2538" t="s">
        <v>134</v>
      </c>
    </row>
    <row r="2539" spans="2:4" x14ac:dyDescent="0.3">
      <c r="B2539" t="s">
        <v>209</v>
      </c>
      <c r="D2539" t="s">
        <v>134</v>
      </c>
    </row>
    <row r="2540" spans="2:4" x14ac:dyDescent="0.3">
      <c r="B2540" t="s">
        <v>816</v>
      </c>
      <c r="D2540" t="s">
        <v>85</v>
      </c>
    </row>
    <row r="2541" spans="2:4" x14ac:dyDescent="0.3">
      <c r="B2541" t="s">
        <v>85</v>
      </c>
      <c r="D2541" t="s">
        <v>209</v>
      </c>
    </row>
    <row r="2542" spans="2:4" x14ac:dyDescent="0.3">
      <c r="B2542" t="s">
        <v>85</v>
      </c>
      <c r="D2542" t="s">
        <v>816</v>
      </c>
    </row>
    <row r="2543" spans="2:4" x14ac:dyDescent="0.3">
      <c r="B2543" t="s">
        <v>24</v>
      </c>
      <c r="D2543" t="s">
        <v>85</v>
      </c>
    </row>
    <row r="2544" spans="2:4" x14ac:dyDescent="0.3">
      <c r="B2544" t="s">
        <v>177</v>
      </c>
      <c r="D2544" t="s">
        <v>85</v>
      </c>
    </row>
    <row r="2545" spans="2:4" x14ac:dyDescent="0.3">
      <c r="B2545" t="s">
        <v>177</v>
      </c>
      <c r="D2545" t="s">
        <v>24</v>
      </c>
    </row>
    <row r="2546" spans="2:4" x14ac:dyDescent="0.3">
      <c r="B2546" t="s">
        <v>24</v>
      </c>
      <c r="D2546" t="s">
        <v>177</v>
      </c>
    </row>
    <row r="2547" spans="2:4" x14ac:dyDescent="0.3">
      <c r="B2547" t="s">
        <v>825</v>
      </c>
      <c r="D2547" t="s">
        <v>177</v>
      </c>
    </row>
    <row r="2548" spans="2:4" x14ac:dyDescent="0.3">
      <c r="B2548" t="s">
        <v>824</v>
      </c>
      <c r="D2548" t="s">
        <v>24</v>
      </c>
    </row>
    <row r="2549" spans="2:4" x14ac:dyDescent="0.3">
      <c r="B2549" t="s">
        <v>818</v>
      </c>
      <c r="D2549" t="s">
        <v>825</v>
      </c>
    </row>
    <row r="2550" spans="2:4" x14ac:dyDescent="0.3">
      <c r="B2550" t="s">
        <v>42</v>
      </c>
      <c r="D2550" t="s">
        <v>824</v>
      </c>
    </row>
    <row r="2551" spans="2:4" x14ac:dyDescent="0.3">
      <c r="B2551" t="s">
        <v>905</v>
      </c>
      <c r="D2551" t="s">
        <v>818</v>
      </c>
    </row>
    <row r="2552" spans="2:4" x14ac:dyDescent="0.3">
      <c r="B2552" t="s">
        <v>914</v>
      </c>
      <c r="D2552" t="s">
        <v>42</v>
      </c>
    </row>
    <row r="2553" spans="2:4" x14ac:dyDescent="0.3">
      <c r="B2553" t="s">
        <v>27</v>
      </c>
      <c r="D2553" t="s">
        <v>905</v>
      </c>
    </row>
    <row r="2554" spans="2:4" x14ac:dyDescent="0.3">
      <c r="B2554" t="s">
        <v>271</v>
      </c>
      <c r="D2554" t="s">
        <v>914</v>
      </c>
    </row>
    <row r="2555" spans="2:4" x14ac:dyDescent="0.3">
      <c r="B2555" t="s">
        <v>246</v>
      </c>
      <c r="D2555" t="s">
        <v>27</v>
      </c>
    </row>
    <row r="2556" spans="2:4" x14ac:dyDescent="0.3">
      <c r="B2556" t="s">
        <v>270</v>
      </c>
      <c r="D2556" t="s">
        <v>271</v>
      </c>
    </row>
    <row r="2557" spans="2:4" x14ac:dyDescent="0.3">
      <c r="B2557" t="s">
        <v>85</v>
      </c>
      <c r="D2557" t="s">
        <v>246</v>
      </c>
    </row>
    <row r="2558" spans="2:4" x14ac:dyDescent="0.3">
      <c r="B2558" t="s">
        <v>473</v>
      </c>
      <c r="D2558" t="s">
        <v>270</v>
      </c>
    </row>
    <row r="2559" spans="2:4" x14ac:dyDescent="0.3">
      <c r="B2559" t="s">
        <v>82</v>
      </c>
      <c r="D2559" t="s">
        <v>85</v>
      </c>
    </row>
    <row r="2560" spans="2:4" x14ac:dyDescent="0.3">
      <c r="B2560" t="s">
        <v>432</v>
      </c>
      <c r="D2560" t="s">
        <v>473</v>
      </c>
    </row>
    <row r="2561" spans="2:4" x14ac:dyDescent="0.3">
      <c r="B2561" t="s">
        <v>496</v>
      </c>
      <c r="D2561" t="s">
        <v>82</v>
      </c>
    </row>
    <row r="2562" spans="2:4" x14ac:dyDescent="0.3">
      <c r="B2562" t="s">
        <v>209</v>
      </c>
      <c r="D2562" t="s">
        <v>432</v>
      </c>
    </row>
    <row r="2563" spans="2:4" x14ac:dyDescent="0.3">
      <c r="B2563" t="s">
        <v>40</v>
      </c>
      <c r="D2563" t="s">
        <v>496</v>
      </c>
    </row>
    <row r="2564" spans="2:4" x14ac:dyDescent="0.3">
      <c r="B2564" t="s">
        <v>221</v>
      </c>
      <c r="D2564" t="s">
        <v>209</v>
      </c>
    </row>
    <row r="2565" spans="2:4" x14ac:dyDescent="0.3">
      <c r="B2565" t="s">
        <v>118</v>
      </c>
      <c r="D2565" t="s">
        <v>40</v>
      </c>
    </row>
    <row r="2566" spans="2:4" x14ac:dyDescent="0.3">
      <c r="B2566" t="s">
        <v>250</v>
      </c>
      <c r="D2566" t="s">
        <v>221</v>
      </c>
    </row>
    <row r="2567" spans="2:4" x14ac:dyDescent="0.3">
      <c r="B2567" t="s">
        <v>216</v>
      </c>
      <c r="D2567" t="s">
        <v>118</v>
      </c>
    </row>
    <row r="2568" spans="2:4" x14ac:dyDescent="0.3">
      <c r="B2568" t="s">
        <v>249</v>
      </c>
      <c r="D2568" t="s">
        <v>250</v>
      </c>
    </row>
    <row r="2569" spans="2:4" x14ac:dyDescent="0.3">
      <c r="B2569" t="s">
        <v>85</v>
      </c>
      <c r="D2569" t="s">
        <v>216</v>
      </c>
    </row>
    <row r="2570" spans="2:4" x14ac:dyDescent="0.3">
      <c r="B2570" t="s">
        <v>491</v>
      </c>
      <c r="D2570" t="s">
        <v>249</v>
      </c>
    </row>
    <row r="2571" spans="2:4" x14ac:dyDescent="0.3">
      <c r="B2571" t="s">
        <v>85</v>
      </c>
      <c r="D2571" t="s">
        <v>85</v>
      </c>
    </row>
    <row r="2572" spans="2:4" x14ac:dyDescent="0.3">
      <c r="B2572" t="s">
        <v>84</v>
      </c>
      <c r="D2572" t="s">
        <v>491</v>
      </c>
    </row>
    <row r="2573" spans="2:4" x14ac:dyDescent="0.3">
      <c r="B2573" t="s">
        <v>40</v>
      </c>
      <c r="D2573" t="s">
        <v>85</v>
      </c>
    </row>
    <row r="2574" spans="2:4" x14ac:dyDescent="0.3">
      <c r="B2574" t="s">
        <v>489</v>
      </c>
      <c r="D2574" t="s">
        <v>84</v>
      </c>
    </row>
    <row r="2575" spans="2:4" x14ac:dyDescent="0.3">
      <c r="B2575" t="s">
        <v>187</v>
      </c>
      <c r="D2575" t="s">
        <v>40</v>
      </c>
    </row>
    <row r="2576" spans="2:4" x14ac:dyDescent="0.3">
      <c r="B2576" t="s">
        <v>258</v>
      </c>
      <c r="D2576" t="s">
        <v>489</v>
      </c>
    </row>
    <row r="2577" spans="2:4" x14ac:dyDescent="0.3">
      <c r="B2577" t="s">
        <v>689</v>
      </c>
      <c r="D2577" t="s">
        <v>187</v>
      </c>
    </row>
    <row r="2578" spans="2:4" x14ac:dyDescent="0.3">
      <c r="B2578" t="s">
        <v>82</v>
      </c>
      <c r="D2578" t="s">
        <v>258</v>
      </c>
    </row>
    <row r="2579" spans="2:4" x14ac:dyDescent="0.3">
      <c r="B2579" t="s">
        <v>771</v>
      </c>
      <c r="D2579" t="s">
        <v>689</v>
      </c>
    </row>
    <row r="2580" spans="2:4" x14ac:dyDescent="0.3">
      <c r="B2580" t="s">
        <v>40</v>
      </c>
      <c r="D2580" t="s">
        <v>82</v>
      </c>
    </row>
    <row r="2581" spans="2:4" x14ac:dyDescent="0.3">
      <c r="B2581" t="s">
        <v>85</v>
      </c>
      <c r="D2581" t="s">
        <v>771</v>
      </c>
    </row>
    <row r="2582" spans="2:4" x14ac:dyDescent="0.3">
      <c r="B2582" t="s">
        <v>177</v>
      </c>
      <c r="D2582" t="s">
        <v>40</v>
      </c>
    </row>
    <row r="2583" spans="2:4" x14ac:dyDescent="0.3">
      <c r="B2583" t="s">
        <v>24</v>
      </c>
      <c r="D2583" t="s">
        <v>85</v>
      </c>
    </row>
    <row r="2584" spans="2:4" x14ac:dyDescent="0.3">
      <c r="B2584" t="s">
        <v>262</v>
      </c>
      <c r="D2584" t="s">
        <v>177</v>
      </c>
    </row>
    <row r="2585" spans="2:4" x14ac:dyDescent="0.3">
      <c r="B2585" t="s">
        <v>85</v>
      </c>
      <c r="D2585" t="s">
        <v>24</v>
      </c>
    </row>
    <row r="2586" spans="2:4" x14ac:dyDescent="0.3">
      <c r="B2586" t="s">
        <v>60</v>
      </c>
      <c r="D2586" t="s">
        <v>262</v>
      </c>
    </row>
    <row r="2587" spans="2:4" x14ac:dyDescent="0.3">
      <c r="B2587" t="s">
        <v>432</v>
      </c>
      <c r="D2587" t="s">
        <v>85</v>
      </c>
    </row>
    <row r="2588" spans="2:4" x14ac:dyDescent="0.3">
      <c r="B2588" t="s">
        <v>246</v>
      </c>
      <c r="D2588" t="s">
        <v>60</v>
      </c>
    </row>
    <row r="2589" spans="2:4" x14ac:dyDescent="0.3">
      <c r="B2589" t="s">
        <v>213</v>
      </c>
      <c r="D2589" t="s">
        <v>432</v>
      </c>
    </row>
    <row r="2590" spans="2:4" x14ac:dyDescent="0.3">
      <c r="B2590" t="s">
        <v>85</v>
      </c>
      <c r="D2590" t="s">
        <v>246</v>
      </c>
    </row>
    <row r="2591" spans="2:4" x14ac:dyDescent="0.3">
      <c r="B2591" t="s">
        <v>27</v>
      </c>
      <c r="D2591" t="s">
        <v>213</v>
      </c>
    </row>
    <row r="2592" spans="2:4" x14ac:dyDescent="0.3">
      <c r="B2592" t="s">
        <v>80</v>
      </c>
      <c r="D2592" t="s">
        <v>85</v>
      </c>
    </row>
    <row r="2593" spans="2:4" x14ac:dyDescent="0.3">
      <c r="B2593" t="s">
        <v>209</v>
      </c>
      <c r="D2593" t="s">
        <v>27</v>
      </c>
    </row>
    <row r="2594" spans="2:4" x14ac:dyDescent="0.3">
      <c r="B2594" t="s">
        <v>40</v>
      </c>
      <c r="D2594" t="s">
        <v>80</v>
      </c>
    </row>
    <row r="2595" spans="2:4" x14ac:dyDescent="0.3">
      <c r="B2595" t="s">
        <v>105</v>
      </c>
      <c r="D2595" t="s">
        <v>209</v>
      </c>
    </row>
    <row r="2596" spans="2:4" x14ac:dyDescent="0.3">
      <c r="B2596" t="s">
        <v>40</v>
      </c>
      <c r="D2596" t="s">
        <v>40</v>
      </c>
    </row>
    <row r="2597" spans="2:4" x14ac:dyDescent="0.3">
      <c r="B2597" t="s">
        <v>189</v>
      </c>
      <c r="D2597" t="s">
        <v>105</v>
      </c>
    </row>
    <row r="2598" spans="2:4" x14ac:dyDescent="0.3">
      <c r="B2598" t="s">
        <v>486</v>
      </c>
      <c r="D2598" t="s">
        <v>40</v>
      </c>
    </row>
    <row r="2599" spans="2:4" x14ac:dyDescent="0.3">
      <c r="B2599" t="s">
        <v>40</v>
      </c>
      <c r="D2599" t="s">
        <v>189</v>
      </c>
    </row>
    <row r="2600" spans="2:4" x14ac:dyDescent="0.3">
      <c r="B2600" t="s">
        <v>27</v>
      </c>
      <c r="D2600" t="s">
        <v>486</v>
      </c>
    </row>
    <row r="2601" spans="2:4" x14ac:dyDescent="0.3">
      <c r="B2601" t="s">
        <v>689</v>
      </c>
      <c r="D2601" t="s">
        <v>40</v>
      </c>
    </row>
    <row r="2602" spans="2:4" x14ac:dyDescent="0.3">
      <c r="B2602" t="s">
        <v>40</v>
      </c>
      <c r="D2602" t="s">
        <v>27</v>
      </c>
    </row>
    <row r="2603" spans="2:4" x14ac:dyDescent="0.3">
      <c r="B2603" t="s">
        <v>258</v>
      </c>
      <c r="D2603" t="s">
        <v>689</v>
      </c>
    </row>
    <row r="2604" spans="2:4" x14ac:dyDescent="0.3">
      <c r="B2604" t="s">
        <v>27</v>
      </c>
      <c r="D2604" t="s">
        <v>40</v>
      </c>
    </row>
    <row r="2605" spans="2:4" x14ac:dyDescent="0.3">
      <c r="B2605" t="s">
        <v>40</v>
      </c>
      <c r="D2605" t="s">
        <v>258</v>
      </c>
    </row>
    <row r="2606" spans="2:4" x14ac:dyDescent="0.3">
      <c r="B2606" t="s">
        <v>249</v>
      </c>
      <c r="D2606" t="s">
        <v>27</v>
      </c>
    </row>
    <row r="2607" spans="2:4" x14ac:dyDescent="0.3">
      <c r="B2607" t="s">
        <v>85</v>
      </c>
      <c r="D2607" t="s">
        <v>40</v>
      </c>
    </row>
    <row r="2608" spans="2:4" x14ac:dyDescent="0.3">
      <c r="B2608" t="s">
        <v>85</v>
      </c>
      <c r="D2608" t="s">
        <v>249</v>
      </c>
    </row>
    <row r="2609" spans="2:4" x14ac:dyDescent="0.3">
      <c r="B2609" t="s">
        <v>63</v>
      </c>
      <c r="D2609" t="s">
        <v>85</v>
      </c>
    </row>
    <row r="2610" spans="2:4" x14ac:dyDescent="0.3">
      <c r="B2610" t="s">
        <v>216</v>
      </c>
      <c r="D2610" t="s">
        <v>85</v>
      </c>
    </row>
    <row r="2611" spans="2:4" x14ac:dyDescent="0.3">
      <c r="B2611" t="s">
        <v>40</v>
      </c>
      <c r="D2611" t="s">
        <v>63</v>
      </c>
    </row>
    <row r="2612" spans="2:4" x14ac:dyDescent="0.3">
      <c r="B2612" t="s">
        <v>40</v>
      </c>
      <c r="D2612" t="s">
        <v>216</v>
      </c>
    </row>
    <row r="2613" spans="2:4" x14ac:dyDescent="0.3">
      <c r="B2613" t="s">
        <v>36</v>
      </c>
      <c r="D2613" t="s">
        <v>40</v>
      </c>
    </row>
    <row r="2614" spans="2:4" x14ac:dyDescent="0.3">
      <c r="B2614" t="s">
        <v>254</v>
      </c>
      <c r="D2614" t="s">
        <v>40</v>
      </c>
    </row>
    <row r="2615" spans="2:4" x14ac:dyDescent="0.3">
      <c r="B2615" t="s">
        <v>480</v>
      </c>
      <c r="D2615" t="s">
        <v>36</v>
      </c>
    </row>
    <row r="2616" spans="2:4" x14ac:dyDescent="0.3">
      <c r="B2616" t="s">
        <v>209</v>
      </c>
      <c r="D2616" t="s">
        <v>254</v>
      </c>
    </row>
    <row r="2617" spans="2:4" x14ac:dyDescent="0.3">
      <c r="B2617" t="s">
        <v>728</v>
      </c>
      <c r="D2617" t="s">
        <v>480</v>
      </c>
    </row>
    <row r="2618" spans="2:4" x14ac:dyDescent="0.3">
      <c r="B2618" t="s">
        <v>258</v>
      </c>
      <c r="D2618" t="s">
        <v>209</v>
      </c>
    </row>
    <row r="2619" spans="2:4" x14ac:dyDescent="0.3">
      <c r="B2619" t="s">
        <v>85</v>
      </c>
      <c r="D2619" t="s">
        <v>728</v>
      </c>
    </row>
    <row r="2620" spans="2:4" x14ac:dyDescent="0.3">
      <c r="B2620" t="s">
        <v>256</v>
      </c>
      <c r="D2620" t="s">
        <v>258</v>
      </c>
    </row>
    <row r="2621" spans="2:4" x14ac:dyDescent="0.3">
      <c r="B2621" t="s">
        <v>22</v>
      </c>
      <c r="D2621" t="s">
        <v>85</v>
      </c>
    </row>
    <row r="2622" spans="2:4" x14ac:dyDescent="0.3">
      <c r="B2622" t="s">
        <v>40</v>
      </c>
      <c r="D2622" t="s">
        <v>256</v>
      </c>
    </row>
    <row r="2623" spans="2:4" x14ac:dyDescent="0.3">
      <c r="B2623" t="s">
        <v>209</v>
      </c>
      <c r="D2623" t="s">
        <v>22</v>
      </c>
    </row>
    <row r="2624" spans="2:4" x14ac:dyDescent="0.3">
      <c r="B2624" t="s">
        <v>40</v>
      </c>
      <c r="D2624" t="s">
        <v>40</v>
      </c>
    </row>
    <row r="2625" spans="2:4" x14ac:dyDescent="0.3">
      <c r="B2625" t="s">
        <v>27</v>
      </c>
      <c r="D2625" t="s">
        <v>209</v>
      </c>
    </row>
    <row r="2626" spans="2:4" x14ac:dyDescent="0.3">
      <c r="B2626" t="s">
        <v>811</v>
      </c>
      <c r="D2626" t="s">
        <v>40</v>
      </c>
    </row>
    <row r="2627" spans="2:4" x14ac:dyDescent="0.3">
      <c r="B2627" t="s">
        <v>809</v>
      </c>
      <c r="D2627" t="s">
        <v>27</v>
      </c>
    </row>
    <row r="2628" spans="2:4" x14ac:dyDescent="0.3">
      <c r="B2628" t="s">
        <v>85</v>
      </c>
      <c r="D2628" t="s">
        <v>811</v>
      </c>
    </row>
    <row r="2629" spans="2:4" x14ac:dyDescent="0.3">
      <c r="B2629" t="s">
        <v>27</v>
      </c>
      <c r="D2629" t="s">
        <v>809</v>
      </c>
    </row>
    <row r="2630" spans="2:4" x14ac:dyDescent="0.3">
      <c r="B2630" t="s">
        <v>258</v>
      </c>
      <c r="D2630" t="s">
        <v>85</v>
      </c>
    </row>
    <row r="2631" spans="2:4" x14ac:dyDescent="0.3">
      <c r="B2631" t="s">
        <v>85</v>
      </c>
      <c r="D2631" t="s">
        <v>27</v>
      </c>
    </row>
    <row r="2632" spans="2:4" x14ac:dyDescent="0.3">
      <c r="B2632" t="s">
        <v>812</v>
      </c>
      <c r="D2632" t="s">
        <v>258</v>
      </c>
    </row>
    <row r="2633" spans="2:4" x14ac:dyDescent="0.3">
      <c r="B2633" t="s">
        <v>63</v>
      </c>
      <c r="D2633" t="s">
        <v>85</v>
      </c>
    </row>
    <row r="2634" spans="2:4" x14ac:dyDescent="0.3">
      <c r="B2634" t="s">
        <v>816</v>
      </c>
      <c r="D2634" t="s">
        <v>812</v>
      </c>
    </row>
    <row r="2635" spans="2:4" x14ac:dyDescent="0.3">
      <c r="B2635" t="s">
        <v>40</v>
      </c>
      <c r="D2635" t="s">
        <v>63</v>
      </c>
    </row>
    <row r="2636" spans="2:4" x14ac:dyDescent="0.3">
      <c r="B2636" t="s">
        <v>814</v>
      </c>
      <c r="D2636" t="s">
        <v>816</v>
      </c>
    </row>
    <row r="2637" spans="2:4" x14ac:dyDescent="0.3">
      <c r="B2637" t="s">
        <v>814</v>
      </c>
      <c r="D2637" t="s">
        <v>40</v>
      </c>
    </row>
    <row r="2638" spans="2:4" x14ac:dyDescent="0.3">
      <c r="B2638" t="s">
        <v>814</v>
      </c>
      <c r="D2638" t="s">
        <v>814</v>
      </c>
    </row>
    <row r="2639" spans="2:4" x14ac:dyDescent="0.3">
      <c r="B2639" t="s">
        <v>814</v>
      </c>
      <c r="D2639" t="s">
        <v>814</v>
      </c>
    </row>
    <row r="2640" spans="2:4" x14ac:dyDescent="0.3">
      <c r="B2640" t="s">
        <v>63</v>
      </c>
      <c r="D2640" t="s">
        <v>814</v>
      </c>
    </row>
    <row r="2641" spans="2:4" x14ac:dyDescent="0.3">
      <c r="B2641" t="s">
        <v>149</v>
      </c>
      <c r="D2641" t="s">
        <v>814</v>
      </c>
    </row>
    <row r="2642" spans="2:4" x14ac:dyDescent="0.3">
      <c r="B2642" t="s">
        <v>395</v>
      </c>
      <c r="D2642" t="s">
        <v>63</v>
      </c>
    </row>
    <row r="2643" spans="2:4" x14ac:dyDescent="0.3">
      <c r="B2643" t="s">
        <v>74</v>
      </c>
      <c r="D2643" t="s">
        <v>149</v>
      </c>
    </row>
    <row r="2644" spans="2:4" x14ac:dyDescent="0.3">
      <c r="B2644" t="s">
        <v>40</v>
      </c>
      <c r="D2644" t="s">
        <v>395</v>
      </c>
    </row>
    <row r="2645" spans="2:4" x14ac:dyDescent="0.3">
      <c r="B2645" t="s">
        <v>40</v>
      </c>
      <c r="D2645" t="s">
        <v>74</v>
      </c>
    </row>
    <row r="2646" spans="2:4" x14ac:dyDescent="0.3">
      <c r="B2646" t="s">
        <v>258</v>
      </c>
      <c r="D2646" t="s">
        <v>40</v>
      </c>
    </row>
    <row r="2647" spans="2:4" x14ac:dyDescent="0.3">
      <c r="B2647" t="s">
        <v>40</v>
      </c>
      <c r="D2647" t="s">
        <v>40</v>
      </c>
    </row>
    <row r="2648" spans="2:4" x14ac:dyDescent="0.3">
      <c r="B2648" t="s">
        <v>466</v>
      </c>
      <c r="D2648" t="s">
        <v>258</v>
      </c>
    </row>
    <row r="2649" spans="2:4" x14ac:dyDescent="0.3">
      <c r="B2649" t="s">
        <v>416</v>
      </c>
      <c r="D2649" t="s">
        <v>40</v>
      </c>
    </row>
    <row r="2650" spans="2:4" x14ac:dyDescent="0.3">
      <c r="B2650" t="s">
        <v>469</v>
      </c>
      <c r="D2650" t="s">
        <v>466</v>
      </c>
    </row>
    <row r="2651" spans="2:4" x14ac:dyDescent="0.3">
      <c r="B2651" t="s">
        <v>209</v>
      </c>
      <c r="D2651" t="s">
        <v>416</v>
      </c>
    </row>
    <row r="2652" spans="2:4" x14ac:dyDescent="0.3">
      <c r="B2652" t="s">
        <v>189</v>
      </c>
      <c r="D2652" t="s">
        <v>469</v>
      </c>
    </row>
    <row r="2653" spans="2:4" x14ac:dyDescent="0.3">
      <c r="B2653" t="s">
        <v>85</v>
      </c>
      <c r="D2653" t="s">
        <v>209</v>
      </c>
    </row>
    <row r="2654" spans="2:4" x14ac:dyDescent="0.3">
      <c r="B2654" t="s">
        <v>27</v>
      </c>
      <c r="D2654" t="s">
        <v>189</v>
      </c>
    </row>
    <row r="2655" spans="2:4" x14ac:dyDescent="0.3">
      <c r="B2655" t="s">
        <v>40</v>
      </c>
      <c r="D2655" t="s">
        <v>85</v>
      </c>
    </row>
    <row r="2656" spans="2:4" x14ac:dyDescent="0.3">
      <c r="B2656" t="s">
        <v>249</v>
      </c>
      <c r="D2656" t="s">
        <v>27</v>
      </c>
    </row>
    <row r="2657" spans="2:4" x14ac:dyDescent="0.3">
      <c r="B2657" t="s">
        <v>473</v>
      </c>
      <c r="D2657" t="s">
        <v>40</v>
      </c>
    </row>
    <row r="2658" spans="2:4" x14ac:dyDescent="0.3">
      <c r="B2658" t="s">
        <v>40</v>
      </c>
      <c r="D2658" t="s">
        <v>249</v>
      </c>
    </row>
    <row r="2659" spans="2:4" x14ac:dyDescent="0.3">
      <c r="B2659" t="s">
        <v>216</v>
      </c>
      <c r="D2659" t="s">
        <v>473</v>
      </c>
    </row>
    <row r="2660" spans="2:4" x14ac:dyDescent="0.3">
      <c r="B2660" t="s">
        <v>27</v>
      </c>
      <c r="D2660" t="s">
        <v>40</v>
      </c>
    </row>
    <row r="2661" spans="2:4" x14ac:dyDescent="0.3">
      <c r="B2661" t="s">
        <v>289</v>
      </c>
      <c r="D2661" t="s">
        <v>216</v>
      </c>
    </row>
    <row r="2662" spans="2:4" x14ac:dyDescent="0.3">
      <c r="B2662" t="s">
        <v>918</v>
      </c>
      <c r="D2662" t="s">
        <v>27</v>
      </c>
    </row>
    <row r="2663" spans="2:4" x14ac:dyDescent="0.3">
      <c r="B2663" t="s">
        <v>920</v>
      </c>
      <c r="D2663" t="s">
        <v>289</v>
      </c>
    </row>
    <row r="2664" spans="2:4" x14ac:dyDescent="0.3">
      <c r="B2664" t="s">
        <v>921</v>
      </c>
      <c r="D2664" t="s">
        <v>918</v>
      </c>
    </row>
    <row r="2665" spans="2:4" x14ac:dyDescent="0.3">
      <c r="B2665" t="s">
        <v>31</v>
      </c>
      <c r="D2665" t="s">
        <v>920</v>
      </c>
    </row>
    <row r="2666" spans="2:4" x14ac:dyDescent="0.3">
      <c r="B2666" t="s">
        <v>922</v>
      </c>
      <c r="D2666" t="s">
        <v>921</v>
      </c>
    </row>
    <row r="2667" spans="2:4" x14ac:dyDescent="0.3">
      <c r="B2667" t="s">
        <v>22</v>
      </c>
      <c r="D2667" t="s">
        <v>31</v>
      </c>
    </row>
    <row r="2668" spans="2:4" x14ac:dyDescent="0.3">
      <c r="B2668" t="s">
        <v>85</v>
      </c>
      <c r="D2668" t="s">
        <v>922</v>
      </c>
    </row>
    <row r="2669" spans="2:4" x14ac:dyDescent="0.3">
      <c r="B2669" t="s">
        <v>480</v>
      </c>
      <c r="D2669" t="s">
        <v>22</v>
      </c>
    </row>
    <row r="2670" spans="2:4" x14ac:dyDescent="0.3">
      <c r="B2670" t="s">
        <v>52</v>
      </c>
      <c r="D2670" t="s">
        <v>85</v>
      </c>
    </row>
    <row r="2671" spans="2:4" x14ac:dyDescent="0.3">
      <c r="B2671" t="s">
        <v>85</v>
      </c>
      <c r="D2671" t="s">
        <v>480</v>
      </c>
    </row>
    <row r="2672" spans="2:4" x14ac:dyDescent="0.3">
      <c r="B2672" t="s">
        <v>207</v>
      </c>
      <c r="D2672" t="s">
        <v>52</v>
      </c>
    </row>
    <row r="2673" spans="2:4" x14ac:dyDescent="0.3">
      <c r="B2673" t="s">
        <v>289</v>
      </c>
      <c r="D2673" t="s">
        <v>85</v>
      </c>
    </row>
    <row r="2674" spans="2:4" x14ac:dyDescent="0.3">
      <c r="B2674" t="s">
        <v>1158</v>
      </c>
      <c r="D2674" t="s">
        <v>207</v>
      </c>
    </row>
    <row r="2675" spans="2:4" x14ac:dyDescent="0.3">
      <c r="B2675" t="s">
        <v>85</v>
      </c>
      <c r="D2675" t="s">
        <v>289</v>
      </c>
    </row>
    <row r="2676" spans="2:4" x14ac:dyDescent="0.3">
      <c r="B2676" t="s">
        <v>1300</v>
      </c>
      <c r="D2676" t="s">
        <v>1158</v>
      </c>
    </row>
    <row r="2677" spans="2:4" x14ac:dyDescent="0.3">
      <c r="B2677" t="s">
        <v>401</v>
      </c>
      <c r="D2677" t="s">
        <v>85</v>
      </c>
    </row>
    <row r="2678" spans="2:4" x14ac:dyDescent="0.3">
      <c r="B2678" t="s">
        <v>40</v>
      </c>
      <c r="D2678" t="s">
        <v>1300</v>
      </c>
    </row>
    <row r="2679" spans="2:4" x14ac:dyDescent="0.3">
      <c r="B2679" t="s">
        <v>209</v>
      </c>
      <c r="D2679" t="s">
        <v>401</v>
      </c>
    </row>
    <row r="2680" spans="2:4" x14ac:dyDescent="0.3">
      <c r="B2680" t="s">
        <v>209</v>
      </c>
      <c r="D2680" t="s">
        <v>40</v>
      </c>
    </row>
    <row r="2681" spans="2:4" x14ac:dyDescent="0.3">
      <c r="B2681" t="s">
        <v>258</v>
      </c>
      <c r="D2681" t="s">
        <v>209</v>
      </c>
    </row>
    <row r="2682" spans="2:4" x14ac:dyDescent="0.3">
      <c r="B2682" t="s">
        <v>27</v>
      </c>
      <c r="D2682" t="s">
        <v>209</v>
      </c>
    </row>
    <row r="2683" spans="2:4" x14ac:dyDescent="0.3">
      <c r="B2683" t="s">
        <v>85</v>
      </c>
      <c r="D2683" t="s">
        <v>258</v>
      </c>
    </row>
    <row r="2684" spans="2:4" x14ac:dyDescent="0.3">
      <c r="B2684" t="s">
        <v>27</v>
      </c>
      <c r="D2684" t="s">
        <v>27</v>
      </c>
    </row>
    <row r="2685" spans="2:4" x14ac:dyDescent="0.3">
      <c r="B2685" t="s">
        <v>85</v>
      </c>
      <c r="D2685" t="s">
        <v>85</v>
      </c>
    </row>
    <row r="2686" spans="2:4" x14ac:dyDescent="0.3">
      <c r="B2686" t="s">
        <v>1304</v>
      </c>
      <c r="D2686" t="s">
        <v>27</v>
      </c>
    </row>
    <row r="2687" spans="2:4" x14ac:dyDescent="0.3">
      <c r="B2687" t="s">
        <v>85</v>
      </c>
      <c r="D2687" t="s">
        <v>85</v>
      </c>
    </row>
    <row r="2688" spans="2:4" x14ac:dyDescent="0.3">
      <c r="B2688" t="s">
        <v>1305</v>
      </c>
      <c r="D2688" t="s">
        <v>1304</v>
      </c>
    </row>
    <row r="2689" spans="2:4" x14ac:dyDescent="0.3">
      <c r="B2689" t="s">
        <v>814</v>
      </c>
      <c r="D2689" t="s">
        <v>85</v>
      </c>
    </row>
    <row r="2690" spans="2:4" x14ac:dyDescent="0.3">
      <c r="B2690" t="s">
        <v>811</v>
      </c>
      <c r="D2690" t="s">
        <v>1305</v>
      </c>
    </row>
    <row r="2691" spans="2:4" x14ac:dyDescent="0.3">
      <c r="B2691" t="s">
        <v>42</v>
      </c>
      <c r="D2691" t="s">
        <v>814</v>
      </c>
    </row>
    <row r="2692" spans="2:4" x14ac:dyDescent="0.3">
      <c r="B2692" t="s">
        <v>52</v>
      </c>
      <c r="D2692" t="s">
        <v>811</v>
      </c>
    </row>
    <row r="2693" spans="2:4" x14ac:dyDescent="0.3">
      <c r="B2693" t="s">
        <v>85</v>
      </c>
      <c r="D2693" t="s">
        <v>42</v>
      </c>
    </row>
    <row r="2694" spans="2:4" x14ac:dyDescent="0.3">
      <c r="B2694" t="s">
        <v>24</v>
      </c>
      <c r="D2694" t="s">
        <v>52</v>
      </c>
    </row>
    <row r="2695" spans="2:4" x14ac:dyDescent="0.3">
      <c r="B2695" t="s">
        <v>134</v>
      </c>
      <c r="D2695" t="s">
        <v>85</v>
      </c>
    </row>
    <row r="2696" spans="2:4" x14ac:dyDescent="0.3">
      <c r="B2696" t="s">
        <v>397</v>
      </c>
      <c r="D2696" t="s">
        <v>24</v>
      </c>
    </row>
    <row r="2697" spans="2:4" x14ac:dyDescent="0.3">
      <c r="B2697" t="s">
        <v>432</v>
      </c>
      <c r="D2697" t="s">
        <v>134</v>
      </c>
    </row>
    <row r="2698" spans="2:4" x14ac:dyDescent="0.3">
      <c r="B2698" t="s">
        <v>40</v>
      </c>
      <c r="D2698" t="s">
        <v>397</v>
      </c>
    </row>
    <row r="2699" spans="2:4" x14ac:dyDescent="0.3">
      <c r="B2699" t="s">
        <v>480</v>
      </c>
      <c r="D2699" t="s">
        <v>432</v>
      </c>
    </row>
    <row r="2700" spans="2:4" x14ac:dyDescent="0.3">
      <c r="B2700" t="s">
        <v>503</v>
      </c>
      <c r="D2700" t="s">
        <v>40</v>
      </c>
    </row>
    <row r="2701" spans="2:4" x14ac:dyDescent="0.3">
      <c r="B2701" t="s">
        <v>209</v>
      </c>
      <c r="D2701" t="s">
        <v>480</v>
      </c>
    </row>
    <row r="2702" spans="2:4" x14ac:dyDescent="0.3">
      <c r="B2702" t="s">
        <v>40</v>
      </c>
      <c r="D2702" t="s">
        <v>503</v>
      </c>
    </row>
    <row r="2703" spans="2:4" x14ac:dyDescent="0.3">
      <c r="B2703" t="s">
        <v>473</v>
      </c>
      <c r="D2703" t="s">
        <v>209</v>
      </c>
    </row>
    <row r="2704" spans="2:4" x14ac:dyDescent="0.3">
      <c r="B2704" t="s">
        <v>489</v>
      </c>
      <c r="D2704" t="s">
        <v>40</v>
      </c>
    </row>
    <row r="2705" spans="2:4" x14ac:dyDescent="0.3">
      <c r="B2705" t="s">
        <v>480</v>
      </c>
      <c r="D2705" t="s">
        <v>473</v>
      </c>
    </row>
    <row r="2706" spans="2:4" x14ac:dyDescent="0.3">
      <c r="B2706" t="s">
        <v>74</v>
      </c>
      <c r="D2706" t="s">
        <v>489</v>
      </c>
    </row>
    <row r="2707" spans="2:4" x14ac:dyDescent="0.3">
      <c r="B2707" t="s">
        <v>1468</v>
      </c>
      <c r="D2707" t="s">
        <v>480</v>
      </c>
    </row>
    <row r="2708" spans="2:4" x14ac:dyDescent="0.3">
      <c r="B2708" t="s">
        <v>926</v>
      </c>
      <c r="D2708" t="s">
        <v>74</v>
      </c>
    </row>
    <row r="2709" spans="2:4" x14ac:dyDescent="0.3">
      <c r="B2709" t="s">
        <v>184</v>
      </c>
      <c r="D2709" t="s">
        <v>1468</v>
      </c>
    </row>
    <row r="2710" spans="2:4" x14ac:dyDescent="0.3">
      <c r="B2710" t="s">
        <v>24</v>
      </c>
      <c r="D2710" t="s">
        <v>926</v>
      </c>
    </row>
    <row r="2711" spans="2:4" x14ac:dyDescent="0.3">
      <c r="B2711" t="s">
        <v>306</v>
      </c>
      <c r="D2711" t="s">
        <v>184</v>
      </c>
    </row>
    <row r="2712" spans="2:4" x14ac:dyDescent="0.3">
      <c r="B2712" t="s">
        <v>24</v>
      </c>
      <c r="D2712" t="s">
        <v>24</v>
      </c>
    </row>
    <row r="2713" spans="2:4" x14ac:dyDescent="0.3">
      <c r="B2713" t="s">
        <v>85</v>
      </c>
      <c r="D2713" t="s">
        <v>306</v>
      </c>
    </row>
    <row r="2714" spans="2:4" x14ac:dyDescent="0.3">
      <c r="B2714" t="s">
        <v>1160</v>
      </c>
      <c r="D2714" t="s">
        <v>24</v>
      </c>
    </row>
    <row r="2715" spans="2:4" x14ac:dyDescent="0.3">
      <c r="B2715" t="s">
        <v>40</v>
      </c>
      <c r="D2715" t="s">
        <v>85</v>
      </c>
    </row>
    <row r="2716" spans="2:4" x14ac:dyDescent="0.3">
      <c r="B2716" t="s">
        <v>209</v>
      </c>
      <c r="D2716" t="s">
        <v>1160</v>
      </c>
    </row>
    <row r="2717" spans="2:4" x14ac:dyDescent="0.3">
      <c r="B2717" t="s">
        <v>409</v>
      </c>
      <c r="D2717" t="s">
        <v>40</v>
      </c>
    </row>
    <row r="2718" spans="2:4" x14ac:dyDescent="0.3">
      <c r="B2718" t="s">
        <v>771</v>
      </c>
      <c r="D2718" t="s">
        <v>209</v>
      </c>
    </row>
    <row r="2719" spans="2:4" x14ac:dyDescent="0.3">
      <c r="B2719" t="s">
        <v>249</v>
      </c>
      <c r="D2719" t="s">
        <v>409</v>
      </c>
    </row>
    <row r="2720" spans="2:4" x14ac:dyDescent="0.3">
      <c r="B2720" t="s">
        <v>82</v>
      </c>
      <c r="D2720" t="s">
        <v>771</v>
      </c>
    </row>
    <row r="2721" spans="2:4" x14ac:dyDescent="0.3">
      <c r="B2721" t="s">
        <v>409</v>
      </c>
      <c r="D2721" t="s">
        <v>249</v>
      </c>
    </row>
    <row r="2722" spans="2:4" x14ac:dyDescent="0.3">
      <c r="B2722" t="s">
        <v>27</v>
      </c>
      <c r="D2722" t="s">
        <v>82</v>
      </c>
    </row>
    <row r="2723" spans="2:4" x14ac:dyDescent="0.3">
      <c r="B2723" t="s">
        <v>249</v>
      </c>
      <c r="D2723" t="s">
        <v>409</v>
      </c>
    </row>
    <row r="2724" spans="2:4" x14ac:dyDescent="0.3">
      <c r="B2724" t="s">
        <v>876</v>
      </c>
      <c r="D2724" t="s">
        <v>27</v>
      </c>
    </row>
    <row r="2725" spans="2:4" x14ac:dyDescent="0.3">
      <c r="B2725" t="s">
        <v>929</v>
      </c>
      <c r="D2725" t="s">
        <v>249</v>
      </c>
    </row>
    <row r="2726" spans="2:4" x14ac:dyDescent="0.3">
      <c r="B2726" t="s">
        <v>480</v>
      </c>
      <c r="D2726" t="s">
        <v>876</v>
      </c>
    </row>
    <row r="2727" spans="2:4" x14ac:dyDescent="0.3">
      <c r="B2727" t="s">
        <v>40</v>
      </c>
      <c r="D2727" t="s">
        <v>929</v>
      </c>
    </row>
    <row r="2728" spans="2:4" x14ac:dyDescent="0.3">
      <c r="B2728" t="s">
        <v>932</v>
      </c>
      <c r="D2728" t="s">
        <v>480</v>
      </c>
    </row>
    <row r="2729" spans="2:4" x14ac:dyDescent="0.3">
      <c r="B2729" t="s">
        <v>22</v>
      </c>
      <c r="D2729" t="s">
        <v>40</v>
      </c>
    </row>
    <row r="2730" spans="2:4" x14ac:dyDescent="0.3">
      <c r="B2730" t="s">
        <v>52</v>
      </c>
      <c r="D2730" t="s">
        <v>932</v>
      </c>
    </row>
    <row r="2731" spans="2:4" x14ac:dyDescent="0.3">
      <c r="B2731" t="s">
        <v>934</v>
      </c>
      <c r="D2731" t="s">
        <v>22</v>
      </c>
    </row>
    <row r="2732" spans="2:4" x14ac:dyDescent="0.3">
      <c r="B2732" t="s">
        <v>432</v>
      </c>
      <c r="D2732" t="s">
        <v>52</v>
      </c>
    </row>
    <row r="2733" spans="2:4" x14ac:dyDescent="0.3">
      <c r="B2733" t="s">
        <v>40</v>
      </c>
      <c r="D2733" t="s">
        <v>934</v>
      </c>
    </row>
    <row r="2734" spans="2:4" x14ac:dyDescent="0.3">
      <c r="B2734" t="s">
        <v>40</v>
      </c>
      <c r="D2734" t="s">
        <v>432</v>
      </c>
    </row>
    <row r="2735" spans="2:4" x14ac:dyDescent="0.3">
      <c r="B2735" t="s">
        <v>432</v>
      </c>
      <c r="D2735" t="s">
        <v>40</v>
      </c>
    </row>
    <row r="2736" spans="2:4" x14ac:dyDescent="0.3">
      <c r="B2736" t="s">
        <v>399</v>
      </c>
      <c r="D2736" t="s">
        <v>40</v>
      </c>
    </row>
    <row r="2737" spans="2:4" x14ac:dyDescent="0.3">
      <c r="B2737" t="s">
        <v>416</v>
      </c>
      <c r="D2737" t="s">
        <v>432</v>
      </c>
    </row>
    <row r="2738" spans="2:4" x14ac:dyDescent="0.3">
      <c r="B2738" t="s">
        <v>27</v>
      </c>
      <c r="D2738" t="s">
        <v>399</v>
      </c>
    </row>
    <row r="2739" spans="2:4" x14ac:dyDescent="0.3">
      <c r="B2739" t="s">
        <v>27</v>
      </c>
      <c r="D2739" t="s">
        <v>416</v>
      </c>
    </row>
    <row r="2740" spans="2:4" x14ac:dyDescent="0.3">
      <c r="B2740" t="s">
        <v>249</v>
      </c>
      <c r="D2740" t="s">
        <v>27</v>
      </c>
    </row>
    <row r="2741" spans="2:4" x14ac:dyDescent="0.3">
      <c r="B2741" t="s">
        <v>246</v>
      </c>
      <c r="D2741" t="s">
        <v>27</v>
      </c>
    </row>
    <row r="2742" spans="2:4" x14ac:dyDescent="0.3">
      <c r="B2742" t="s">
        <v>249</v>
      </c>
      <c r="D2742" t="s">
        <v>249</v>
      </c>
    </row>
    <row r="2743" spans="2:4" x14ac:dyDescent="0.3">
      <c r="B2743" t="s">
        <v>27</v>
      </c>
      <c r="D2743" t="s">
        <v>246</v>
      </c>
    </row>
    <row r="2744" spans="2:4" x14ac:dyDescent="0.3">
      <c r="B2744" t="s">
        <v>140</v>
      </c>
      <c r="D2744" t="s">
        <v>249</v>
      </c>
    </row>
    <row r="2745" spans="2:4" x14ac:dyDescent="0.3">
      <c r="B2745" t="s">
        <v>937</v>
      </c>
      <c r="D2745" t="s">
        <v>27</v>
      </c>
    </row>
    <row r="2746" spans="2:4" x14ac:dyDescent="0.3">
      <c r="B2746" t="s">
        <v>101</v>
      </c>
      <c r="D2746" t="s">
        <v>140</v>
      </c>
    </row>
    <row r="2747" spans="2:4" x14ac:dyDescent="0.3">
      <c r="B2747" t="s">
        <v>104</v>
      </c>
      <c r="D2747" t="s">
        <v>937</v>
      </c>
    </row>
    <row r="2748" spans="2:4" x14ac:dyDescent="0.3">
      <c r="B2748" t="s">
        <v>237</v>
      </c>
      <c r="D2748" t="s">
        <v>101</v>
      </c>
    </row>
    <row r="2749" spans="2:4" x14ac:dyDescent="0.3">
      <c r="B2749" t="s">
        <v>101</v>
      </c>
      <c r="D2749" t="s">
        <v>104</v>
      </c>
    </row>
    <row r="2750" spans="2:4" x14ac:dyDescent="0.3">
      <c r="B2750" t="s">
        <v>216</v>
      </c>
      <c r="D2750" t="s">
        <v>237</v>
      </c>
    </row>
    <row r="2751" spans="2:4" x14ac:dyDescent="0.3">
      <c r="B2751" t="s">
        <v>22</v>
      </c>
      <c r="D2751" t="s">
        <v>101</v>
      </c>
    </row>
    <row r="2752" spans="2:4" x14ac:dyDescent="0.3">
      <c r="B2752" t="s">
        <v>85</v>
      </c>
      <c r="D2752" t="s">
        <v>216</v>
      </c>
    </row>
    <row r="2753" spans="2:4" x14ac:dyDescent="0.3">
      <c r="B2753" t="s">
        <v>514</v>
      </c>
      <c r="D2753" t="s">
        <v>22</v>
      </c>
    </row>
    <row r="2754" spans="2:4" x14ac:dyDescent="0.3">
      <c r="D2754" t="s">
        <v>85</v>
      </c>
    </row>
    <row r="2755" spans="2:4" x14ac:dyDescent="0.3">
      <c r="B2755" t="s">
        <v>85</v>
      </c>
      <c r="D2755" t="s">
        <v>514</v>
      </c>
    </row>
    <row r="2756" spans="2:4" x14ac:dyDescent="0.3">
      <c r="B2756" t="s">
        <v>771</v>
      </c>
    </row>
    <row r="2757" spans="2:4" x14ac:dyDescent="0.3">
      <c r="B2757" t="s">
        <v>771</v>
      </c>
      <c r="D2757" t="s">
        <v>85</v>
      </c>
    </row>
    <row r="2758" spans="2:4" x14ac:dyDescent="0.3">
      <c r="B2758" t="s">
        <v>24</v>
      </c>
      <c r="D2758" t="s">
        <v>771</v>
      </c>
    </row>
    <row r="2759" spans="2:4" x14ac:dyDescent="0.3">
      <c r="B2759" t="s">
        <v>85</v>
      </c>
      <c r="D2759" t="s">
        <v>771</v>
      </c>
    </row>
    <row r="2760" spans="2:4" x14ac:dyDescent="0.3">
      <c r="B2760" t="s">
        <v>40</v>
      </c>
      <c r="D2760" t="s">
        <v>24</v>
      </c>
    </row>
    <row r="2761" spans="2:4" x14ac:dyDescent="0.3">
      <c r="B2761" t="s">
        <v>491</v>
      </c>
      <c r="D2761" t="s">
        <v>85</v>
      </c>
    </row>
    <row r="2762" spans="2:4" x14ac:dyDescent="0.3">
      <c r="B2762" t="s">
        <v>27</v>
      </c>
      <c r="D2762" t="s">
        <v>40</v>
      </c>
    </row>
    <row r="2763" spans="2:4" x14ac:dyDescent="0.3">
      <c r="B2763" t="s">
        <v>85</v>
      </c>
      <c r="D2763" t="s">
        <v>491</v>
      </c>
    </row>
    <row r="2764" spans="2:4" x14ac:dyDescent="0.3">
      <c r="B2764" t="s">
        <v>27</v>
      </c>
      <c r="D2764" t="s">
        <v>27</v>
      </c>
    </row>
    <row r="2765" spans="2:4" x14ac:dyDescent="0.3">
      <c r="B2765" t="s">
        <v>409</v>
      </c>
      <c r="D2765" t="s">
        <v>85</v>
      </c>
    </row>
    <row r="2766" spans="2:4" x14ac:dyDescent="0.3">
      <c r="B2766" t="s">
        <v>149</v>
      </c>
      <c r="D2766" t="s">
        <v>27</v>
      </c>
    </row>
    <row r="2767" spans="2:4" x14ac:dyDescent="0.3">
      <c r="B2767" t="s">
        <v>85</v>
      </c>
      <c r="D2767" t="s">
        <v>409</v>
      </c>
    </row>
    <row r="2768" spans="2:4" x14ac:dyDescent="0.3">
      <c r="B2768" t="s">
        <v>149</v>
      </c>
      <c r="D2768" t="s">
        <v>149</v>
      </c>
    </row>
    <row r="2769" spans="2:4" x14ac:dyDescent="0.3">
      <c r="B2769" t="s">
        <v>814</v>
      </c>
      <c r="D2769" t="s">
        <v>85</v>
      </c>
    </row>
    <row r="2770" spans="2:4" x14ac:dyDescent="0.3">
      <c r="B2770" t="s">
        <v>837</v>
      </c>
      <c r="D2770" t="s">
        <v>149</v>
      </c>
    </row>
    <row r="2771" spans="2:4" x14ac:dyDescent="0.3">
      <c r="B2771" t="s">
        <v>814</v>
      </c>
      <c r="D2771" t="s">
        <v>814</v>
      </c>
    </row>
    <row r="2772" spans="2:4" x14ac:dyDescent="0.3">
      <c r="B2772" t="s">
        <v>816</v>
      </c>
      <c r="D2772" t="s">
        <v>837</v>
      </c>
    </row>
    <row r="2773" spans="2:4" x14ac:dyDescent="0.3">
      <c r="B2773" t="s">
        <v>825</v>
      </c>
      <c r="D2773" t="s">
        <v>814</v>
      </c>
    </row>
    <row r="2774" spans="2:4" x14ac:dyDescent="0.3">
      <c r="B2774" t="s">
        <v>1465</v>
      </c>
      <c r="D2774" t="s">
        <v>816</v>
      </c>
    </row>
    <row r="2775" spans="2:4" x14ac:dyDescent="0.3">
      <c r="B2775" t="s">
        <v>207</v>
      </c>
      <c r="D2775" t="s">
        <v>825</v>
      </c>
    </row>
    <row r="2776" spans="2:4" x14ac:dyDescent="0.3">
      <c r="B2776" t="s">
        <v>938</v>
      </c>
      <c r="D2776" t="s">
        <v>1465</v>
      </c>
    </row>
    <row r="2777" spans="2:4" x14ac:dyDescent="0.3">
      <c r="B2777" t="s">
        <v>938</v>
      </c>
      <c r="D2777" t="s">
        <v>207</v>
      </c>
    </row>
    <row r="2778" spans="2:4" x14ac:dyDescent="0.3">
      <c r="B2778" t="s">
        <v>491</v>
      </c>
      <c r="D2778" t="s">
        <v>938</v>
      </c>
    </row>
    <row r="2779" spans="2:4" x14ac:dyDescent="0.3">
      <c r="B2779" t="s">
        <v>40</v>
      </c>
      <c r="D2779" t="s">
        <v>938</v>
      </c>
    </row>
    <row r="2780" spans="2:4" x14ac:dyDescent="0.3">
      <c r="B2780" t="s">
        <v>1262</v>
      </c>
      <c r="D2780" t="s">
        <v>491</v>
      </c>
    </row>
    <row r="2781" spans="2:4" x14ac:dyDescent="0.3">
      <c r="B2781" t="s">
        <v>209</v>
      </c>
      <c r="D2781" t="s">
        <v>40</v>
      </c>
    </row>
    <row r="2782" spans="2:4" x14ac:dyDescent="0.3">
      <c r="B2782" t="s">
        <v>771</v>
      </c>
      <c r="D2782" t="s">
        <v>1262</v>
      </c>
    </row>
    <row r="2783" spans="2:4" x14ac:dyDescent="0.3">
      <c r="B2783" t="s">
        <v>85</v>
      </c>
      <c r="D2783" t="s">
        <v>209</v>
      </c>
    </row>
    <row r="2784" spans="2:4" x14ac:dyDescent="0.3">
      <c r="B2784" t="s">
        <v>771</v>
      </c>
      <c r="D2784" t="s">
        <v>771</v>
      </c>
    </row>
    <row r="2785" spans="2:4" x14ac:dyDescent="0.3">
      <c r="B2785" t="s">
        <v>1304</v>
      </c>
      <c r="D2785" t="s">
        <v>85</v>
      </c>
    </row>
    <row r="2786" spans="2:4" x14ac:dyDescent="0.3">
      <c r="B2786" t="s">
        <v>1304</v>
      </c>
      <c r="D2786" t="s">
        <v>771</v>
      </c>
    </row>
    <row r="2787" spans="2:4" x14ac:dyDescent="0.3">
      <c r="B2787" t="s">
        <v>85</v>
      </c>
      <c r="D2787" t="s">
        <v>1304</v>
      </c>
    </row>
    <row r="2788" spans="2:4" x14ac:dyDescent="0.3">
      <c r="B2788" t="s">
        <v>258</v>
      </c>
      <c r="D2788" t="s">
        <v>1304</v>
      </c>
    </row>
    <row r="2789" spans="2:4" x14ac:dyDescent="0.3">
      <c r="B2789" t="s">
        <v>771</v>
      </c>
      <c r="D2789" t="s">
        <v>85</v>
      </c>
    </row>
    <row r="2790" spans="2:4" x14ac:dyDescent="0.3">
      <c r="B2790" t="s">
        <v>1304</v>
      </c>
      <c r="D2790" t="s">
        <v>258</v>
      </c>
    </row>
    <row r="2791" spans="2:4" x14ac:dyDescent="0.3">
      <c r="B2791" t="s">
        <v>1471</v>
      </c>
      <c r="D2791" t="s">
        <v>771</v>
      </c>
    </row>
    <row r="2792" spans="2:4" x14ac:dyDescent="0.3">
      <c r="B2792" t="s">
        <v>876</v>
      </c>
      <c r="D2792" t="s">
        <v>1304</v>
      </c>
    </row>
    <row r="2793" spans="2:4" x14ac:dyDescent="0.3">
      <c r="B2793" t="s">
        <v>118</v>
      </c>
      <c r="D2793" t="s">
        <v>1471</v>
      </c>
    </row>
    <row r="2794" spans="2:4" x14ac:dyDescent="0.3">
      <c r="B2794" t="s">
        <v>177</v>
      </c>
      <c r="D2794" t="s">
        <v>876</v>
      </c>
    </row>
    <row r="2795" spans="2:4" x14ac:dyDescent="0.3">
      <c r="B2795" t="s">
        <v>177</v>
      </c>
      <c r="D2795" t="s">
        <v>118</v>
      </c>
    </row>
    <row r="2796" spans="2:4" x14ac:dyDescent="0.3">
      <c r="B2796" t="s">
        <v>1232</v>
      </c>
      <c r="D2796" t="s">
        <v>177</v>
      </c>
    </row>
    <row r="2797" spans="2:4" x14ac:dyDescent="0.3">
      <c r="B2797" t="s">
        <v>1304</v>
      </c>
      <c r="D2797" t="s">
        <v>177</v>
      </c>
    </row>
    <row r="2798" spans="2:4" x14ac:dyDescent="0.3">
      <c r="B2798" t="s">
        <v>1304</v>
      </c>
      <c r="D2798" t="s">
        <v>1232</v>
      </c>
    </row>
    <row r="2799" spans="2:4" x14ac:dyDescent="0.3">
      <c r="B2799" t="s">
        <v>1304</v>
      </c>
      <c r="D2799" t="s">
        <v>1304</v>
      </c>
    </row>
    <row r="2800" spans="2:4" x14ac:dyDescent="0.3">
      <c r="B2800" t="s">
        <v>814</v>
      </c>
      <c r="D2800" t="s">
        <v>1304</v>
      </c>
    </row>
    <row r="2801" spans="2:4" x14ac:dyDescent="0.3">
      <c r="B2801" t="s">
        <v>905</v>
      </c>
      <c r="D2801" t="s">
        <v>1304</v>
      </c>
    </row>
    <row r="2802" spans="2:4" x14ac:dyDescent="0.3">
      <c r="B2802" t="s">
        <v>905</v>
      </c>
      <c r="D2802" t="s">
        <v>814</v>
      </c>
    </row>
    <row r="2803" spans="2:4" x14ac:dyDescent="0.3">
      <c r="B2803" t="s">
        <v>914</v>
      </c>
      <c r="D2803" t="s">
        <v>905</v>
      </c>
    </row>
    <row r="2804" spans="2:4" x14ac:dyDescent="0.3">
      <c r="B2804" t="s">
        <v>1471</v>
      </c>
      <c r="D2804" t="s">
        <v>905</v>
      </c>
    </row>
    <row r="2805" spans="2:4" x14ac:dyDescent="0.3">
      <c r="B2805" t="s">
        <v>491</v>
      </c>
      <c r="D2805" t="s">
        <v>914</v>
      </c>
    </row>
    <row r="2806" spans="2:4" x14ac:dyDescent="0.3">
      <c r="B2806" t="s">
        <v>938</v>
      </c>
      <c r="D2806" t="s">
        <v>1471</v>
      </c>
    </row>
    <row r="2807" spans="2:4" x14ac:dyDescent="0.3">
      <c r="B2807" t="s">
        <v>1262</v>
      </c>
      <c r="D2807" t="s">
        <v>491</v>
      </c>
    </row>
    <row r="2808" spans="2:4" x14ac:dyDescent="0.3">
      <c r="B2808" t="s">
        <v>85</v>
      </c>
      <c r="D2808" t="s">
        <v>938</v>
      </c>
    </row>
    <row r="2809" spans="2:4" x14ac:dyDescent="0.3">
      <c r="B2809" t="s">
        <v>36</v>
      </c>
      <c r="D2809" t="s">
        <v>1262</v>
      </c>
    </row>
    <row r="2810" spans="2:4" x14ac:dyDescent="0.3">
      <c r="B2810" t="s">
        <v>771</v>
      </c>
      <c r="D2810" t="s">
        <v>85</v>
      </c>
    </row>
    <row r="2811" spans="2:4" x14ac:dyDescent="0.3">
      <c r="B2811" t="s">
        <v>771</v>
      </c>
      <c r="D2811" t="s">
        <v>36</v>
      </c>
    </row>
    <row r="2812" spans="2:4" x14ac:dyDescent="0.3">
      <c r="B2812" t="s">
        <v>85</v>
      </c>
      <c r="D2812" t="s">
        <v>771</v>
      </c>
    </row>
    <row r="2813" spans="2:4" x14ac:dyDescent="0.3">
      <c r="B2813" t="s">
        <v>85</v>
      </c>
      <c r="D2813" t="s">
        <v>771</v>
      </c>
    </row>
    <row r="2814" spans="2:4" x14ac:dyDescent="0.3">
      <c r="B2814" t="s">
        <v>938</v>
      </c>
      <c r="D2814" t="s">
        <v>85</v>
      </c>
    </row>
    <row r="2815" spans="2:4" x14ac:dyDescent="0.3">
      <c r="B2815" t="s">
        <v>771</v>
      </c>
      <c r="D2815" t="s">
        <v>85</v>
      </c>
    </row>
    <row r="2816" spans="2:4" x14ac:dyDescent="0.3">
      <c r="B2816" t="s">
        <v>771</v>
      </c>
      <c r="D2816" t="s">
        <v>938</v>
      </c>
    </row>
    <row r="2817" spans="2:4" x14ac:dyDescent="0.3">
      <c r="B2817" t="s">
        <v>486</v>
      </c>
      <c r="D2817" t="s">
        <v>771</v>
      </c>
    </row>
    <row r="2818" spans="2:4" x14ac:dyDescent="0.3">
      <c r="B2818" t="s">
        <v>409</v>
      </c>
      <c r="D2818" t="s">
        <v>771</v>
      </c>
    </row>
    <row r="2819" spans="2:4" x14ac:dyDescent="0.3">
      <c r="B2819" t="s">
        <v>491</v>
      </c>
      <c r="D2819" t="s">
        <v>486</v>
      </c>
    </row>
    <row r="2820" spans="2:4" x14ac:dyDescent="0.3">
      <c r="B2820" t="s">
        <v>1262</v>
      </c>
      <c r="D2820" t="s">
        <v>409</v>
      </c>
    </row>
    <row r="2821" spans="2:4" x14ac:dyDescent="0.3">
      <c r="B2821" t="s">
        <v>491</v>
      </c>
      <c r="D2821" t="s">
        <v>491</v>
      </c>
    </row>
    <row r="2822" spans="2:4" x14ac:dyDescent="0.3">
      <c r="B2822" t="s">
        <v>491</v>
      </c>
      <c r="D2822" t="s">
        <v>1262</v>
      </c>
    </row>
    <row r="2823" spans="2:4" x14ac:dyDescent="0.3">
      <c r="B2823" t="s">
        <v>1304</v>
      </c>
      <c r="D2823" t="s">
        <v>491</v>
      </c>
    </row>
    <row r="2824" spans="2:4" x14ac:dyDescent="0.3">
      <c r="B2824" t="s">
        <v>1471</v>
      </c>
      <c r="D2824" t="s">
        <v>491</v>
      </c>
    </row>
    <row r="2825" spans="2:4" x14ac:dyDescent="0.3">
      <c r="B2825" t="s">
        <v>876</v>
      </c>
      <c r="D2825" t="s">
        <v>1304</v>
      </c>
    </row>
    <row r="2826" spans="2:4" x14ac:dyDescent="0.3">
      <c r="B2826" t="s">
        <v>118</v>
      </c>
      <c r="D2826" t="s">
        <v>1471</v>
      </c>
    </row>
    <row r="2827" spans="2:4" x14ac:dyDescent="0.3">
      <c r="B2827" t="s">
        <v>876</v>
      </c>
      <c r="D2827" t="s">
        <v>876</v>
      </c>
    </row>
    <row r="2828" spans="2:4" x14ac:dyDescent="0.3">
      <c r="B2828" t="s">
        <v>103</v>
      </c>
      <c r="D2828" t="s">
        <v>118</v>
      </c>
    </row>
    <row r="2829" spans="2:4" x14ac:dyDescent="0.3">
      <c r="B2829" t="s">
        <v>941</v>
      </c>
      <c r="D2829" t="s">
        <v>876</v>
      </c>
    </row>
    <row r="2830" spans="2:4" x14ac:dyDescent="0.3">
      <c r="B2830" t="s">
        <v>938</v>
      </c>
      <c r="D2830" t="s">
        <v>103</v>
      </c>
    </row>
    <row r="2831" spans="2:4" x14ac:dyDescent="0.3">
      <c r="B2831" t="s">
        <v>1166</v>
      </c>
      <c r="D2831" t="s">
        <v>941</v>
      </c>
    </row>
    <row r="2832" spans="2:4" x14ac:dyDescent="0.3">
      <c r="B2832" t="s">
        <v>480</v>
      </c>
      <c r="D2832" t="s">
        <v>938</v>
      </c>
    </row>
    <row r="2833" spans="2:4" x14ac:dyDescent="0.3">
      <c r="B2833" t="s">
        <v>1262</v>
      </c>
      <c r="D2833" t="s">
        <v>1166</v>
      </c>
    </row>
    <row r="2834" spans="2:4" x14ac:dyDescent="0.3">
      <c r="B2834" t="s">
        <v>503</v>
      </c>
      <c r="D2834" t="s">
        <v>480</v>
      </c>
    </row>
    <row r="2835" spans="2:4" x14ac:dyDescent="0.3">
      <c r="B2835" t="s">
        <v>40</v>
      </c>
      <c r="D2835" t="s">
        <v>1262</v>
      </c>
    </row>
    <row r="2836" spans="2:4" x14ac:dyDescent="0.3">
      <c r="B2836" t="s">
        <v>27</v>
      </c>
      <c r="D2836" t="s">
        <v>503</v>
      </c>
    </row>
    <row r="2837" spans="2:4" x14ac:dyDescent="0.3">
      <c r="B2837" t="s">
        <v>85</v>
      </c>
      <c r="D2837" t="s">
        <v>40</v>
      </c>
    </row>
    <row r="2838" spans="2:4" x14ac:dyDescent="0.3">
      <c r="B2838" t="s">
        <v>149</v>
      </c>
      <c r="D2838" t="s">
        <v>27</v>
      </c>
    </row>
    <row r="2839" spans="2:4" x14ac:dyDescent="0.3">
      <c r="B2839" t="s">
        <v>84</v>
      </c>
      <c r="D2839" t="s">
        <v>85</v>
      </c>
    </row>
    <row r="2840" spans="2:4" x14ac:dyDescent="0.3">
      <c r="B2840" t="s">
        <v>27</v>
      </c>
      <c r="D2840" t="s">
        <v>149</v>
      </c>
    </row>
    <row r="2841" spans="2:4" x14ac:dyDescent="0.3">
      <c r="B2841" t="s">
        <v>85</v>
      </c>
      <c r="D2841" t="s">
        <v>84</v>
      </c>
    </row>
    <row r="2842" spans="2:4" x14ac:dyDescent="0.3">
      <c r="B2842" t="s">
        <v>85</v>
      </c>
      <c r="D2842" t="s">
        <v>27</v>
      </c>
    </row>
    <row r="2843" spans="2:4" x14ac:dyDescent="0.3">
      <c r="B2843" t="s">
        <v>85</v>
      </c>
      <c r="D2843" t="s">
        <v>85</v>
      </c>
    </row>
    <row r="2844" spans="2:4" x14ac:dyDescent="0.3">
      <c r="B2844" t="s">
        <v>626</v>
      </c>
      <c r="D2844" t="s">
        <v>85</v>
      </c>
    </row>
    <row r="2845" spans="2:4" x14ac:dyDescent="0.3">
      <c r="B2845" t="s">
        <v>646</v>
      </c>
      <c r="D2845" t="s">
        <v>85</v>
      </c>
    </row>
    <row r="2846" spans="2:4" x14ac:dyDescent="0.3">
      <c r="B2846" t="s">
        <v>1471</v>
      </c>
      <c r="D2846" t="s">
        <v>626</v>
      </c>
    </row>
    <row r="2847" spans="2:4" x14ac:dyDescent="0.3">
      <c r="B2847" t="s">
        <v>876</v>
      </c>
      <c r="D2847" t="s">
        <v>646</v>
      </c>
    </row>
    <row r="2848" spans="2:4" x14ac:dyDescent="0.3">
      <c r="B2848" t="s">
        <v>27</v>
      </c>
      <c r="D2848" t="s">
        <v>1471</v>
      </c>
    </row>
    <row r="2849" spans="2:4" x14ac:dyDescent="0.3">
      <c r="B2849" t="s">
        <v>104</v>
      </c>
      <c r="D2849" t="s">
        <v>876</v>
      </c>
    </row>
    <row r="2850" spans="2:4" x14ac:dyDescent="0.3">
      <c r="B2850" t="s">
        <v>938</v>
      </c>
      <c r="D2850" t="s">
        <v>27</v>
      </c>
    </row>
    <row r="2851" spans="2:4" x14ac:dyDescent="0.3">
      <c r="B2851" t="s">
        <v>184</v>
      </c>
      <c r="D2851" t="s">
        <v>104</v>
      </c>
    </row>
    <row r="2852" spans="2:4" x14ac:dyDescent="0.3">
      <c r="B2852" t="s">
        <v>289</v>
      </c>
      <c r="D2852" t="s">
        <v>938</v>
      </c>
    </row>
    <row r="2853" spans="2:4" x14ac:dyDescent="0.3">
      <c r="B2853" t="s">
        <v>938</v>
      </c>
      <c r="D2853" t="s">
        <v>184</v>
      </c>
    </row>
    <row r="2854" spans="2:4" x14ac:dyDescent="0.3">
      <c r="B2854" t="s">
        <v>1164</v>
      </c>
      <c r="D2854" t="s">
        <v>289</v>
      </c>
    </row>
    <row r="2855" spans="2:4" x14ac:dyDescent="0.3">
      <c r="B2855" t="s">
        <v>222</v>
      </c>
      <c r="D2855" t="s">
        <v>938</v>
      </c>
    </row>
    <row r="2856" spans="2:4" x14ac:dyDescent="0.3">
      <c r="B2856" t="s">
        <v>1164</v>
      </c>
      <c r="D2856" t="s">
        <v>1164</v>
      </c>
    </row>
    <row r="2857" spans="2:4" x14ac:dyDescent="0.3">
      <c r="B2857" t="s">
        <v>1262</v>
      </c>
      <c r="D2857" t="s">
        <v>222</v>
      </c>
    </row>
    <row r="2858" spans="2:4" x14ac:dyDescent="0.3">
      <c r="B2858" t="s">
        <v>27</v>
      </c>
      <c r="D2858" t="s">
        <v>1164</v>
      </c>
    </row>
    <row r="2859" spans="2:4" x14ac:dyDescent="0.3">
      <c r="B2859" t="s">
        <v>1323</v>
      </c>
      <c r="D2859" t="s">
        <v>1262</v>
      </c>
    </row>
    <row r="2860" spans="2:4" x14ac:dyDescent="0.3">
      <c r="B2860" t="s">
        <v>621</v>
      </c>
      <c r="D2860" t="s">
        <v>27</v>
      </c>
    </row>
    <row r="2861" spans="2:4" x14ac:dyDescent="0.3">
      <c r="B2861" t="s">
        <v>1324</v>
      </c>
      <c r="D2861" t="s">
        <v>1323</v>
      </c>
    </row>
    <row r="2862" spans="2:4" x14ac:dyDescent="0.3">
      <c r="B2862" t="s">
        <v>27</v>
      </c>
      <c r="D2862" t="s">
        <v>621</v>
      </c>
    </row>
    <row r="2863" spans="2:4" x14ac:dyDescent="0.3">
      <c r="B2863" t="s">
        <v>614</v>
      </c>
      <c r="D2863" t="s">
        <v>1324</v>
      </c>
    </row>
    <row r="2864" spans="2:4" x14ac:dyDescent="0.3">
      <c r="B2864" t="s">
        <v>646</v>
      </c>
      <c r="D2864" t="s">
        <v>27</v>
      </c>
    </row>
    <row r="2865" spans="2:4" x14ac:dyDescent="0.3">
      <c r="B2865" t="s">
        <v>1304</v>
      </c>
      <c r="D2865" t="s">
        <v>614</v>
      </c>
    </row>
    <row r="2866" spans="2:4" x14ac:dyDescent="0.3">
      <c r="B2866" t="s">
        <v>258</v>
      </c>
      <c r="D2866" t="s">
        <v>646</v>
      </c>
    </row>
    <row r="2867" spans="2:4" x14ac:dyDescent="0.3">
      <c r="B2867" t="s">
        <v>617</v>
      </c>
      <c r="D2867" t="s">
        <v>1304</v>
      </c>
    </row>
    <row r="2868" spans="2:4" x14ac:dyDescent="0.3">
      <c r="B2868" t="s">
        <v>84</v>
      </c>
      <c r="D2868" t="s">
        <v>258</v>
      </c>
    </row>
    <row r="2869" spans="2:4" x14ac:dyDescent="0.3">
      <c r="B2869" t="s">
        <v>118</v>
      </c>
      <c r="D2869" t="s">
        <v>617</v>
      </c>
    </row>
    <row r="2870" spans="2:4" x14ac:dyDescent="0.3">
      <c r="B2870" t="s">
        <v>876</v>
      </c>
      <c r="D2870" t="s">
        <v>84</v>
      </c>
    </row>
    <row r="2871" spans="2:4" x14ac:dyDescent="0.3">
      <c r="B2871" t="s">
        <v>941</v>
      </c>
      <c r="D2871" t="s">
        <v>118</v>
      </c>
    </row>
    <row r="2872" spans="2:4" x14ac:dyDescent="0.3">
      <c r="B2872" t="s">
        <v>937</v>
      </c>
      <c r="D2872" t="s">
        <v>876</v>
      </c>
    </row>
    <row r="2873" spans="2:4" x14ac:dyDescent="0.3">
      <c r="B2873" t="s">
        <v>40</v>
      </c>
      <c r="D2873" t="s">
        <v>941</v>
      </c>
    </row>
    <row r="2874" spans="2:4" x14ac:dyDescent="0.3">
      <c r="B2874" t="s">
        <v>40</v>
      </c>
      <c r="D2874" t="s">
        <v>937</v>
      </c>
    </row>
    <row r="2875" spans="2:4" x14ac:dyDescent="0.3">
      <c r="B2875" t="s">
        <v>480</v>
      </c>
      <c r="D2875" t="s">
        <v>40</v>
      </c>
    </row>
    <row r="2876" spans="2:4" x14ac:dyDescent="0.3">
      <c r="B2876" t="s">
        <v>948</v>
      </c>
      <c r="D2876" t="s">
        <v>40</v>
      </c>
    </row>
    <row r="2877" spans="2:4" x14ac:dyDescent="0.3">
      <c r="B2877" t="s">
        <v>1150</v>
      </c>
      <c r="D2877" t="s">
        <v>480</v>
      </c>
    </row>
    <row r="2878" spans="2:4" x14ac:dyDescent="0.3">
      <c r="B2878" t="s">
        <v>1102</v>
      </c>
      <c r="D2878" t="s">
        <v>948</v>
      </c>
    </row>
    <row r="2879" spans="2:4" x14ac:dyDescent="0.3">
      <c r="B2879" t="s">
        <v>1150</v>
      </c>
      <c r="D2879" t="s">
        <v>1150</v>
      </c>
    </row>
    <row r="2880" spans="2:4" x14ac:dyDescent="0.3">
      <c r="B2880" t="s">
        <v>771</v>
      </c>
      <c r="D2880" t="s">
        <v>1102</v>
      </c>
    </row>
    <row r="2881" spans="2:4" x14ac:dyDescent="0.3">
      <c r="B2881" t="s">
        <v>85</v>
      </c>
      <c r="D2881" t="s">
        <v>1150</v>
      </c>
    </row>
    <row r="2882" spans="2:4" x14ac:dyDescent="0.3">
      <c r="B2882" t="s">
        <v>491</v>
      </c>
      <c r="D2882" t="s">
        <v>771</v>
      </c>
    </row>
    <row r="2883" spans="2:4" x14ac:dyDescent="0.3">
      <c r="B2883" t="s">
        <v>1262</v>
      </c>
      <c r="D2883" t="s">
        <v>85</v>
      </c>
    </row>
    <row r="2884" spans="2:4" x14ac:dyDescent="0.3">
      <c r="B2884" t="s">
        <v>209</v>
      </c>
      <c r="D2884" t="s">
        <v>491</v>
      </c>
    </row>
    <row r="2885" spans="2:4" x14ac:dyDescent="0.3">
      <c r="B2885" t="s">
        <v>40</v>
      </c>
      <c r="D2885" t="s">
        <v>1262</v>
      </c>
    </row>
    <row r="2886" spans="2:4" x14ac:dyDescent="0.3">
      <c r="B2886" t="s">
        <v>491</v>
      </c>
      <c r="D2886" t="s">
        <v>209</v>
      </c>
    </row>
    <row r="2887" spans="2:4" x14ac:dyDescent="0.3">
      <c r="B2887" t="s">
        <v>491</v>
      </c>
      <c r="D2887" t="s">
        <v>40</v>
      </c>
    </row>
    <row r="2888" spans="2:4" x14ac:dyDescent="0.3">
      <c r="B2888" t="s">
        <v>1262</v>
      </c>
      <c r="D2888" t="s">
        <v>491</v>
      </c>
    </row>
    <row r="2889" spans="2:4" x14ac:dyDescent="0.3">
      <c r="B2889" t="s">
        <v>491</v>
      </c>
      <c r="D2889" t="s">
        <v>491</v>
      </c>
    </row>
    <row r="2890" spans="2:4" x14ac:dyDescent="0.3">
      <c r="B2890" t="s">
        <v>503</v>
      </c>
      <c r="D2890" t="s">
        <v>1262</v>
      </c>
    </row>
    <row r="2891" spans="2:4" x14ac:dyDescent="0.3">
      <c r="B2891" t="s">
        <v>491</v>
      </c>
      <c r="D2891" t="s">
        <v>491</v>
      </c>
    </row>
    <row r="2892" spans="2:4" x14ac:dyDescent="0.3">
      <c r="B2892" t="s">
        <v>1262</v>
      </c>
      <c r="D2892" t="s">
        <v>503</v>
      </c>
    </row>
    <row r="2893" spans="2:4" x14ac:dyDescent="0.3">
      <c r="B2893" t="s">
        <v>1304</v>
      </c>
      <c r="D2893" t="s">
        <v>491</v>
      </c>
    </row>
    <row r="2894" spans="2:4" x14ac:dyDescent="0.3">
      <c r="B2894" t="s">
        <v>84</v>
      </c>
      <c r="D2894" t="s">
        <v>1262</v>
      </c>
    </row>
    <row r="2895" spans="2:4" x14ac:dyDescent="0.3">
      <c r="B2895" t="s">
        <v>27</v>
      </c>
      <c r="D2895" t="s">
        <v>1304</v>
      </c>
    </row>
    <row r="2896" spans="2:4" x14ac:dyDescent="0.3">
      <c r="B2896" t="s">
        <v>409</v>
      </c>
      <c r="D2896" t="s">
        <v>84</v>
      </c>
    </row>
    <row r="2897" spans="2:4" x14ac:dyDescent="0.3">
      <c r="B2897" t="s">
        <v>85</v>
      </c>
      <c r="D2897" t="s">
        <v>27</v>
      </c>
    </row>
    <row r="2898" spans="2:4" x14ac:dyDescent="0.3">
      <c r="B2898" t="s">
        <v>258</v>
      </c>
      <c r="D2898" t="s">
        <v>409</v>
      </c>
    </row>
    <row r="2899" spans="2:4" x14ac:dyDescent="0.3">
      <c r="B2899" t="s">
        <v>814</v>
      </c>
      <c r="D2899" t="s">
        <v>85</v>
      </c>
    </row>
    <row r="2900" spans="2:4" x14ac:dyDescent="0.3">
      <c r="B2900" t="s">
        <v>876</v>
      </c>
      <c r="D2900" t="s">
        <v>258</v>
      </c>
    </row>
    <row r="2901" spans="2:4" x14ac:dyDescent="0.3">
      <c r="B2901" t="s">
        <v>876</v>
      </c>
      <c r="D2901" t="s">
        <v>814</v>
      </c>
    </row>
    <row r="2902" spans="2:4" x14ac:dyDescent="0.3">
      <c r="B2902" t="s">
        <v>27</v>
      </c>
      <c r="D2902" t="s">
        <v>876</v>
      </c>
    </row>
    <row r="2903" spans="2:4" x14ac:dyDescent="0.3">
      <c r="B2903" t="s">
        <v>951</v>
      </c>
      <c r="D2903" t="s">
        <v>876</v>
      </c>
    </row>
    <row r="2904" spans="2:4" x14ac:dyDescent="0.3">
      <c r="B2904" t="s">
        <v>952</v>
      </c>
      <c r="D2904" t="s">
        <v>27</v>
      </c>
    </row>
    <row r="2905" spans="2:4" x14ac:dyDescent="0.3">
      <c r="B2905" t="s">
        <v>42</v>
      </c>
      <c r="D2905" t="s">
        <v>951</v>
      </c>
    </row>
    <row r="2906" spans="2:4" x14ac:dyDescent="0.3">
      <c r="B2906" t="s">
        <v>80</v>
      </c>
      <c r="D2906" t="s">
        <v>952</v>
      </c>
    </row>
    <row r="2907" spans="2:4" x14ac:dyDescent="0.3">
      <c r="B2907" t="s">
        <v>938</v>
      </c>
      <c r="D2907" t="s">
        <v>42</v>
      </c>
    </row>
    <row r="2908" spans="2:4" x14ac:dyDescent="0.3">
      <c r="B2908" t="s">
        <v>432</v>
      </c>
      <c r="D2908" t="s">
        <v>80</v>
      </c>
    </row>
    <row r="2909" spans="2:4" x14ac:dyDescent="0.3">
      <c r="B2909" t="s">
        <v>941</v>
      </c>
      <c r="D2909" t="s">
        <v>938</v>
      </c>
    </row>
    <row r="2910" spans="2:4" x14ac:dyDescent="0.3">
      <c r="B2910" t="s">
        <v>399</v>
      </c>
      <c r="D2910" t="s">
        <v>432</v>
      </c>
    </row>
    <row r="2911" spans="2:4" x14ac:dyDescent="0.3">
      <c r="B2911" t="s">
        <v>399</v>
      </c>
      <c r="D2911" t="s">
        <v>941</v>
      </c>
    </row>
    <row r="2912" spans="2:4" x14ac:dyDescent="0.3">
      <c r="B2912" t="s">
        <v>249</v>
      </c>
      <c r="D2912" t="s">
        <v>399</v>
      </c>
    </row>
    <row r="2913" spans="2:4" x14ac:dyDescent="0.3">
      <c r="B2913" t="s">
        <v>409</v>
      </c>
      <c r="D2913" t="s">
        <v>399</v>
      </c>
    </row>
    <row r="2914" spans="2:4" x14ac:dyDescent="0.3">
      <c r="B2914" t="s">
        <v>771</v>
      </c>
      <c r="D2914" t="s">
        <v>249</v>
      </c>
    </row>
    <row r="2915" spans="2:4" x14ac:dyDescent="0.3">
      <c r="B2915" t="s">
        <v>728</v>
      </c>
      <c r="D2915" t="s">
        <v>409</v>
      </c>
    </row>
    <row r="2916" spans="2:4" x14ac:dyDescent="0.3">
      <c r="B2916" t="s">
        <v>149</v>
      </c>
      <c r="D2916" t="s">
        <v>771</v>
      </c>
    </row>
    <row r="2917" spans="2:4" x14ac:dyDescent="0.3">
      <c r="B2917" t="s">
        <v>955</v>
      </c>
      <c r="D2917" t="s">
        <v>728</v>
      </c>
    </row>
    <row r="2918" spans="2:4" x14ac:dyDescent="0.3">
      <c r="B2918" t="s">
        <v>174</v>
      </c>
      <c r="D2918" t="s">
        <v>149</v>
      </c>
    </row>
    <row r="2919" spans="2:4" x14ac:dyDescent="0.3">
      <c r="B2919" t="s">
        <v>209</v>
      </c>
      <c r="D2919" t="s">
        <v>955</v>
      </c>
    </row>
    <row r="2920" spans="2:4" x14ac:dyDescent="0.3">
      <c r="B2920" t="s">
        <v>24</v>
      </c>
      <c r="D2920" t="s">
        <v>174</v>
      </c>
    </row>
    <row r="2921" spans="2:4" x14ac:dyDescent="0.3">
      <c r="B2921" t="s">
        <v>24</v>
      </c>
      <c r="D2921" t="s">
        <v>209</v>
      </c>
    </row>
    <row r="2922" spans="2:4" x14ac:dyDescent="0.3">
      <c r="B2922" t="s">
        <v>246</v>
      </c>
      <c r="D2922" t="s">
        <v>24</v>
      </c>
    </row>
    <row r="2923" spans="2:4" x14ac:dyDescent="0.3">
      <c r="B2923" t="s">
        <v>1262</v>
      </c>
      <c r="D2923" t="s">
        <v>24</v>
      </c>
    </row>
    <row r="2924" spans="2:4" x14ac:dyDescent="0.3">
      <c r="B2924" t="s">
        <v>209</v>
      </c>
      <c r="D2924" t="s">
        <v>246</v>
      </c>
    </row>
    <row r="2925" spans="2:4" x14ac:dyDescent="0.3">
      <c r="B2925" t="s">
        <v>399</v>
      </c>
      <c r="D2925" t="s">
        <v>1262</v>
      </c>
    </row>
    <row r="2926" spans="2:4" x14ac:dyDescent="0.3">
      <c r="B2926" t="s">
        <v>491</v>
      </c>
      <c r="D2926" t="s">
        <v>209</v>
      </c>
    </row>
    <row r="2927" spans="2:4" x14ac:dyDescent="0.3">
      <c r="B2927" t="s">
        <v>209</v>
      </c>
      <c r="D2927" t="s">
        <v>399</v>
      </c>
    </row>
    <row r="2928" spans="2:4" x14ac:dyDescent="0.3">
      <c r="B2928" t="s">
        <v>491</v>
      </c>
      <c r="D2928" t="s">
        <v>491</v>
      </c>
    </row>
    <row r="2929" spans="2:4" x14ac:dyDescent="0.3">
      <c r="B2929" t="s">
        <v>1262</v>
      </c>
      <c r="D2929" t="s">
        <v>209</v>
      </c>
    </row>
    <row r="2930" spans="2:4" x14ac:dyDescent="0.3">
      <c r="B2930" t="s">
        <v>1262</v>
      </c>
      <c r="D2930" t="s">
        <v>491</v>
      </c>
    </row>
    <row r="2931" spans="2:4" x14ac:dyDescent="0.3">
      <c r="B2931" t="s">
        <v>941</v>
      </c>
      <c r="D2931" t="s">
        <v>1262</v>
      </c>
    </row>
    <row r="2932" spans="2:4" x14ac:dyDescent="0.3">
      <c r="B2932" t="s">
        <v>1304</v>
      </c>
      <c r="D2932" t="s">
        <v>1262</v>
      </c>
    </row>
    <row r="2933" spans="2:4" x14ac:dyDescent="0.3">
      <c r="B2933" t="s">
        <v>1304</v>
      </c>
      <c r="D2933" t="s">
        <v>941</v>
      </c>
    </row>
    <row r="2934" spans="2:4" x14ac:dyDescent="0.3">
      <c r="B2934" t="s">
        <v>1304</v>
      </c>
      <c r="D2934" t="s">
        <v>1304</v>
      </c>
    </row>
    <row r="2935" spans="2:4" x14ac:dyDescent="0.3">
      <c r="B2935" t="s">
        <v>876</v>
      </c>
      <c r="D2935" t="s">
        <v>1304</v>
      </c>
    </row>
    <row r="2936" spans="2:4" x14ac:dyDescent="0.3">
      <c r="B2936" t="s">
        <v>958</v>
      </c>
      <c r="D2936" t="s">
        <v>1304</v>
      </c>
    </row>
    <row r="2937" spans="2:4" x14ac:dyDescent="0.3">
      <c r="B2937" t="s">
        <v>938</v>
      </c>
      <c r="D2937" t="s">
        <v>876</v>
      </c>
    </row>
    <row r="2938" spans="2:4" x14ac:dyDescent="0.3">
      <c r="B2938" t="s">
        <v>960</v>
      </c>
      <c r="D2938" t="s">
        <v>958</v>
      </c>
    </row>
    <row r="2939" spans="2:4" x14ac:dyDescent="0.3">
      <c r="B2939" t="s">
        <v>961</v>
      </c>
      <c r="D2939" t="s">
        <v>938</v>
      </c>
    </row>
    <row r="2940" spans="2:4" x14ac:dyDescent="0.3">
      <c r="B2940" t="s">
        <v>938</v>
      </c>
      <c r="D2940" t="s">
        <v>960</v>
      </c>
    </row>
    <row r="2941" spans="2:4" x14ac:dyDescent="0.3">
      <c r="B2941" t="s">
        <v>1262</v>
      </c>
      <c r="D2941" t="s">
        <v>961</v>
      </c>
    </row>
    <row r="2942" spans="2:4" x14ac:dyDescent="0.3">
      <c r="B2942" t="s">
        <v>1262</v>
      </c>
      <c r="D2942" t="s">
        <v>938</v>
      </c>
    </row>
    <row r="2943" spans="2:4" x14ac:dyDescent="0.3">
      <c r="B2943" t="s">
        <v>473</v>
      </c>
      <c r="D2943" t="s">
        <v>1262</v>
      </c>
    </row>
    <row r="2944" spans="2:4" x14ac:dyDescent="0.3">
      <c r="B2944" t="s">
        <v>149</v>
      </c>
      <c r="D2944" t="s">
        <v>1262</v>
      </c>
    </row>
    <row r="2945" spans="2:4" x14ac:dyDescent="0.3">
      <c r="B2945" t="s">
        <v>27</v>
      </c>
      <c r="D2945" t="s">
        <v>473</v>
      </c>
    </row>
    <row r="2946" spans="2:4" x14ac:dyDescent="0.3">
      <c r="B2946" t="s">
        <v>1304</v>
      </c>
      <c r="D2946" t="s">
        <v>149</v>
      </c>
    </row>
    <row r="2947" spans="2:4" x14ac:dyDescent="0.3">
      <c r="B2947" t="s">
        <v>1304</v>
      </c>
      <c r="D2947" t="s">
        <v>27</v>
      </c>
    </row>
    <row r="2948" spans="2:4" x14ac:dyDescent="0.3">
      <c r="B2948" t="s">
        <v>843</v>
      </c>
      <c r="D2948" t="s">
        <v>1304</v>
      </c>
    </row>
    <row r="2949" spans="2:4" x14ac:dyDescent="0.3">
      <c r="B2949" t="s">
        <v>825</v>
      </c>
      <c r="D2949" t="s">
        <v>1304</v>
      </c>
    </row>
    <row r="2950" spans="2:4" x14ac:dyDescent="0.3">
      <c r="B2950" t="s">
        <v>55</v>
      </c>
      <c r="D2950" t="s">
        <v>843</v>
      </c>
    </row>
    <row r="2951" spans="2:4" x14ac:dyDescent="0.3">
      <c r="B2951" t="s">
        <v>963</v>
      </c>
      <c r="D2951" t="s">
        <v>825</v>
      </c>
    </row>
    <row r="2952" spans="2:4" x14ac:dyDescent="0.3">
      <c r="B2952" t="s">
        <v>80</v>
      </c>
      <c r="D2952" t="s">
        <v>55</v>
      </c>
    </row>
    <row r="2953" spans="2:4" x14ac:dyDescent="0.3">
      <c r="B2953" t="s">
        <v>399</v>
      </c>
      <c r="D2953" t="s">
        <v>963</v>
      </c>
    </row>
    <row r="2954" spans="2:4" x14ac:dyDescent="0.3">
      <c r="B2954" t="s">
        <v>222</v>
      </c>
      <c r="D2954" t="s">
        <v>80</v>
      </c>
    </row>
    <row r="2955" spans="2:4" x14ac:dyDescent="0.3">
      <c r="B2955" t="s">
        <v>24</v>
      </c>
      <c r="D2955" t="s">
        <v>399</v>
      </c>
    </row>
    <row r="2956" spans="2:4" x14ac:dyDescent="0.3">
      <c r="B2956" t="s">
        <v>24</v>
      </c>
      <c r="D2956" t="s">
        <v>222</v>
      </c>
    </row>
    <row r="2957" spans="2:4" x14ac:dyDescent="0.3">
      <c r="B2957" t="s">
        <v>432</v>
      </c>
      <c r="D2957" t="s">
        <v>24</v>
      </c>
    </row>
    <row r="2958" spans="2:4" x14ac:dyDescent="0.3">
      <c r="B2958" t="s">
        <v>246</v>
      </c>
      <c r="D2958" t="s">
        <v>24</v>
      </c>
    </row>
    <row r="2959" spans="2:4" x14ac:dyDescent="0.3">
      <c r="B2959" t="s">
        <v>491</v>
      </c>
      <c r="D2959" t="s">
        <v>432</v>
      </c>
    </row>
    <row r="2960" spans="2:4" x14ac:dyDescent="0.3">
      <c r="B2960" t="s">
        <v>1262</v>
      </c>
      <c r="D2960" t="s">
        <v>246</v>
      </c>
    </row>
    <row r="2961" spans="2:4" x14ac:dyDescent="0.3">
      <c r="B2961" t="s">
        <v>491</v>
      </c>
      <c r="D2961" t="s">
        <v>491</v>
      </c>
    </row>
    <row r="2962" spans="2:4" x14ac:dyDescent="0.3">
      <c r="B2962" t="s">
        <v>209</v>
      </c>
      <c r="D2962" t="s">
        <v>1262</v>
      </c>
    </row>
    <row r="2963" spans="2:4" x14ac:dyDescent="0.3">
      <c r="B2963" t="s">
        <v>1304</v>
      </c>
      <c r="D2963" t="s">
        <v>491</v>
      </c>
    </row>
    <row r="2964" spans="2:4" x14ac:dyDescent="0.3">
      <c r="B2964" t="s">
        <v>246</v>
      </c>
      <c r="D2964" t="s">
        <v>209</v>
      </c>
    </row>
    <row r="2965" spans="2:4" x14ac:dyDescent="0.3">
      <c r="B2965" t="s">
        <v>814</v>
      </c>
      <c r="D2965" t="s">
        <v>1304</v>
      </c>
    </row>
    <row r="2966" spans="2:4" x14ac:dyDescent="0.3">
      <c r="B2966" t="s">
        <v>814</v>
      </c>
      <c r="D2966" t="s">
        <v>246</v>
      </c>
    </row>
    <row r="2967" spans="2:4" x14ac:dyDescent="0.3">
      <c r="B2967" t="s">
        <v>814</v>
      </c>
      <c r="D2967" t="s">
        <v>814</v>
      </c>
    </row>
    <row r="2968" spans="2:4" x14ac:dyDescent="0.3">
      <c r="B2968" t="s">
        <v>814</v>
      </c>
      <c r="D2968" t="s">
        <v>814</v>
      </c>
    </row>
    <row r="2969" spans="2:4" x14ac:dyDescent="0.3">
      <c r="B2969" t="s">
        <v>24</v>
      </c>
      <c r="D2969" t="s">
        <v>814</v>
      </c>
    </row>
    <row r="2970" spans="2:4" x14ac:dyDescent="0.3">
      <c r="B2970" t="s">
        <v>246</v>
      </c>
      <c r="D2970" t="s">
        <v>814</v>
      </c>
    </row>
    <row r="2971" spans="2:4" x14ac:dyDescent="0.3">
      <c r="B2971" t="s">
        <v>938</v>
      </c>
      <c r="D2971" t="s">
        <v>24</v>
      </c>
    </row>
    <row r="2972" spans="2:4" x14ac:dyDescent="0.3">
      <c r="B2972" t="s">
        <v>24</v>
      </c>
      <c r="D2972" t="s">
        <v>246</v>
      </c>
    </row>
    <row r="2973" spans="2:4" x14ac:dyDescent="0.3">
      <c r="B2973" t="s">
        <v>432</v>
      </c>
      <c r="D2973" t="s">
        <v>938</v>
      </c>
    </row>
    <row r="2974" spans="2:4" x14ac:dyDescent="0.3">
      <c r="B2974" t="s">
        <v>473</v>
      </c>
      <c r="D2974" t="s">
        <v>24</v>
      </c>
    </row>
    <row r="2975" spans="2:4" x14ac:dyDescent="0.3">
      <c r="B2975" t="s">
        <v>209</v>
      </c>
      <c r="D2975" t="s">
        <v>432</v>
      </c>
    </row>
    <row r="2976" spans="2:4" x14ac:dyDescent="0.3">
      <c r="B2976" t="s">
        <v>491</v>
      </c>
      <c r="D2976" t="s">
        <v>473</v>
      </c>
    </row>
    <row r="2977" spans="2:4" x14ac:dyDescent="0.3">
      <c r="B2977" t="s">
        <v>473</v>
      </c>
      <c r="D2977" t="s">
        <v>209</v>
      </c>
    </row>
    <row r="2978" spans="2:4" x14ac:dyDescent="0.3">
      <c r="B2978" t="s">
        <v>209</v>
      </c>
      <c r="D2978" t="s">
        <v>491</v>
      </c>
    </row>
    <row r="2979" spans="2:4" x14ac:dyDescent="0.3">
      <c r="B2979" t="s">
        <v>491</v>
      </c>
      <c r="D2979" t="s">
        <v>473</v>
      </c>
    </row>
    <row r="2980" spans="2:4" x14ac:dyDescent="0.3">
      <c r="B2980" t="s">
        <v>209</v>
      </c>
      <c r="D2980" t="s">
        <v>209</v>
      </c>
    </row>
    <row r="2981" spans="2:4" x14ac:dyDescent="0.3">
      <c r="B2981" t="s">
        <v>27</v>
      </c>
      <c r="D2981" t="s">
        <v>491</v>
      </c>
    </row>
    <row r="2982" spans="2:4" x14ac:dyDescent="0.3">
      <c r="B2982" t="s">
        <v>1335</v>
      </c>
      <c r="D2982" t="s">
        <v>209</v>
      </c>
    </row>
    <row r="2983" spans="2:4" x14ac:dyDescent="0.3">
      <c r="B2983" t="s">
        <v>27</v>
      </c>
      <c r="D2983" t="s">
        <v>27</v>
      </c>
    </row>
    <row r="2984" spans="2:4" x14ac:dyDescent="0.3">
      <c r="B2984" t="s">
        <v>84</v>
      </c>
      <c r="D2984" t="s">
        <v>1335</v>
      </c>
    </row>
    <row r="2985" spans="2:4" x14ac:dyDescent="0.3">
      <c r="B2985" t="s">
        <v>1304</v>
      </c>
      <c r="D2985" t="s">
        <v>27</v>
      </c>
    </row>
    <row r="2986" spans="2:4" x14ac:dyDescent="0.3">
      <c r="B2986" t="s">
        <v>837</v>
      </c>
      <c r="D2986" t="s">
        <v>84</v>
      </c>
    </row>
    <row r="2987" spans="2:4" x14ac:dyDescent="0.3">
      <c r="B2987" t="s">
        <v>814</v>
      </c>
      <c r="D2987" t="s">
        <v>1304</v>
      </c>
    </row>
    <row r="2988" spans="2:4" x14ac:dyDescent="0.3">
      <c r="B2988" t="s">
        <v>1441</v>
      </c>
      <c r="D2988" t="s">
        <v>837</v>
      </c>
    </row>
    <row r="2989" spans="2:4" x14ac:dyDescent="0.3">
      <c r="B2989" t="s">
        <v>1485</v>
      </c>
      <c r="D2989" t="s">
        <v>814</v>
      </c>
    </row>
    <row r="2990" spans="2:4" x14ac:dyDescent="0.3">
      <c r="B2990" t="s">
        <v>42</v>
      </c>
      <c r="D2990" t="s">
        <v>1441</v>
      </c>
    </row>
    <row r="2991" spans="2:4" x14ac:dyDescent="0.3">
      <c r="B2991" t="s">
        <v>24</v>
      </c>
      <c r="D2991" t="s">
        <v>1485</v>
      </c>
    </row>
    <row r="2992" spans="2:4" x14ac:dyDescent="0.3">
      <c r="B2992" t="s">
        <v>1170</v>
      </c>
      <c r="D2992" t="s">
        <v>42</v>
      </c>
    </row>
    <row r="2993" spans="2:4" x14ac:dyDescent="0.3">
      <c r="B2993" t="s">
        <v>432</v>
      </c>
      <c r="D2993" t="s">
        <v>24</v>
      </c>
    </row>
    <row r="2994" spans="2:4" x14ac:dyDescent="0.3">
      <c r="B2994" t="s">
        <v>416</v>
      </c>
      <c r="D2994" t="s">
        <v>1170</v>
      </c>
    </row>
    <row r="2995" spans="2:4" x14ac:dyDescent="0.3">
      <c r="B2995" t="s">
        <v>209</v>
      </c>
      <c r="D2995" t="s">
        <v>432</v>
      </c>
    </row>
    <row r="2996" spans="2:4" x14ac:dyDescent="0.3">
      <c r="B2996" t="s">
        <v>473</v>
      </c>
      <c r="D2996" t="s">
        <v>416</v>
      </c>
    </row>
    <row r="2997" spans="2:4" x14ac:dyDescent="0.3">
      <c r="B2997" t="s">
        <v>174</v>
      </c>
      <c r="D2997" t="s">
        <v>209</v>
      </c>
    </row>
    <row r="2998" spans="2:4" x14ac:dyDescent="0.3">
      <c r="B2998" t="s">
        <v>55</v>
      </c>
      <c r="D2998" t="s">
        <v>473</v>
      </c>
    </row>
    <row r="2999" spans="2:4" x14ac:dyDescent="0.3">
      <c r="B2999" t="s">
        <v>103</v>
      </c>
      <c r="D2999" t="s">
        <v>174</v>
      </c>
    </row>
    <row r="3000" spans="2:4" x14ac:dyDescent="0.3">
      <c r="B3000" t="s">
        <v>966</v>
      </c>
      <c r="D3000" t="s">
        <v>55</v>
      </c>
    </row>
    <row r="3001" spans="2:4" x14ac:dyDescent="0.3">
      <c r="B3001" t="s">
        <v>24</v>
      </c>
      <c r="D3001" t="s">
        <v>103</v>
      </c>
    </row>
    <row r="3002" spans="2:4" x14ac:dyDescent="0.3">
      <c r="B3002" t="s">
        <v>323</v>
      </c>
      <c r="D3002" t="s">
        <v>966</v>
      </c>
    </row>
    <row r="3003" spans="2:4" x14ac:dyDescent="0.3">
      <c r="B3003" t="s">
        <v>473</v>
      </c>
      <c r="D3003" t="s">
        <v>24</v>
      </c>
    </row>
    <row r="3004" spans="2:4" x14ac:dyDescent="0.3">
      <c r="B3004" t="s">
        <v>491</v>
      </c>
      <c r="D3004" t="s">
        <v>323</v>
      </c>
    </row>
    <row r="3005" spans="2:4" x14ac:dyDescent="0.3">
      <c r="B3005" t="s">
        <v>503</v>
      </c>
      <c r="D3005" t="s">
        <v>473</v>
      </c>
    </row>
    <row r="3006" spans="2:4" x14ac:dyDescent="0.3">
      <c r="B3006" t="s">
        <v>187</v>
      </c>
      <c r="D3006" t="s">
        <v>491</v>
      </c>
    </row>
    <row r="3007" spans="2:4" x14ac:dyDescent="0.3">
      <c r="B3007" t="s">
        <v>1340</v>
      </c>
      <c r="D3007" t="s">
        <v>503</v>
      </c>
    </row>
    <row r="3008" spans="2:4" x14ac:dyDescent="0.3">
      <c r="B3008" t="s">
        <v>84</v>
      </c>
      <c r="D3008" t="s">
        <v>187</v>
      </c>
    </row>
    <row r="3009" spans="2:4" x14ac:dyDescent="0.3">
      <c r="B3009" t="s">
        <v>27</v>
      </c>
      <c r="D3009" t="s">
        <v>1340</v>
      </c>
    </row>
    <row r="3010" spans="2:4" x14ac:dyDescent="0.3">
      <c r="B3010" t="s">
        <v>27</v>
      </c>
      <c r="D3010" t="s">
        <v>84</v>
      </c>
    </row>
    <row r="3011" spans="2:4" x14ac:dyDescent="0.3">
      <c r="B3011" t="s">
        <v>876</v>
      </c>
      <c r="D3011" t="s">
        <v>27</v>
      </c>
    </row>
    <row r="3012" spans="2:4" x14ac:dyDescent="0.3">
      <c r="B3012" t="s">
        <v>876</v>
      </c>
      <c r="D3012" t="s">
        <v>27</v>
      </c>
    </row>
    <row r="3013" spans="2:4" x14ac:dyDescent="0.3">
      <c r="B3013" t="s">
        <v>1491</v>
      </c>
      <c r="D3013" t="s">
        <v>876</v>
      </c>
    </row>
    <row r="3014" spans="2:4" x14ac:dyDescent="0.3">
      <c r="B3014" t="s">
        <v>876</v>
      </c>
      <c r="D3014" t="s">
        <v>876</v>
      </c>
    </row>
    <row r="3015" spans="2:4" x14ac:dyDescent="0.3">
      <c r="B3015" t="s">
        <v>1493</v>
      </c>
      <c r="D3015" t="s">
        <v>1491</v>
      </c>
    </row>
    <row r="3016" spans="2:4" x14ac:dyDescent="0.3">
      <c r="B3016" t="s">
        <v>80</v>
      </c>
      <c r="D3016" t="s">
        <v>876</v>
      </c>
    </row>
    <row r="3017" spans="2:4" x14ac:dyDescent="0.3">
      <c r="B3017" t="s">
        <v>1074</v>
      </c>
      <c r="D3017" t="s">
        <v>1493</v>
      </c>
    </row>
    <row r="3018" spans="2:4" x14ac:dyDescent="0.3">
      <c r="B3018" t="s">
        <v>24</v>
      </c>
      <c r="D3018" t="s">
        <v>80</v>
      </c>
    </row>
    <row r="3019" spans="2:4" x14ac:dyDescent="0.3">
      <c r="B3019" t="s">
        <v>36</v>
      </c>
      <c r="D3019" t="s">
        <v>1074</v>
      </c>
    </row>
    <row r="3020" spans="2:4" x14ac:dyDescent="0.3">
      <c r="B3020" t="s">
        <v>177</v>
      </c>
      <c r="D3020" t="s">
        <v>24</v>
      </c>
    </row>
    <row r="3021" spans="2:4" x14ac:dyDescent="0.3">
      <c r="B3021" t="s">
        <v>209</v>
      </c>
      <c r="D3021" t="s">
        <v>36</v>
      </c>
    </row>
    <row r="3022" spans="2:4" x14ac:dyDescent="0.3">
      <c r="B3022" t="s">
        <v>491</v>
      </c>
      <c r="D3022" t="s">
        <v>177</v>
      </c>
    </row>
    <row r="3023" spans="2:4" x14ac:dyDescent="0.3">
      <c r="B3023" t="s">
        <v>503</v>
      </c>
      <c r="D3023" t="s">
        <v>209</v>
      </c>
    </row>
    <row r="3024" spans="2:4" x14ac:dyDescent="0.3">
      <c r="B3024" t="s">
        <v>209</v>
      </c>
      <c r="D3024" t="s">
        <v>491</v>
      </c>
    </row>
    <row r="3025" spans="2:4" x14ac:dyDescent="0.3">
      <c r="B3025" t="s">
        <v>209</v>
      </c>
      <c r="D3025" t="s">
        <v>503</v>
      </c>
    </row>
    <row r="3026" spans="2:4" x14ac:dyDescent="0.3">
      <c r="B3026" t="s">
        <v>491</v>
      </c>
      <c r="D3026" t="s">
        <v>209</v>
      </c>
    </row>
    <row r="3027" spans="2:4" x14ac:dyDescent="0.3">
      <c r="B3027" t="s">
        <v>209</v>
      </c>
      <c r="D3027" t="s">
        <v>209</v>
      </c>
    </row>
    <row r="3028" spans="2:4" x14ac:dyDescent="0.3">
      <c r="B3028" t="s">
        <v>491</v>
      </c>
      <c r="D3028" t="s">
        <v>491</v>
      </c>
    </row>
    <row r="3029" spans="2:4" x14ac:dyDescent="0.3">
      <c r="B3029" t="s">
        <v>82</v>
      </c>
      <c r="D3029" t="s">
        <v>209</v>
      </c>
    </row>
    <row r="3030" spans="2:4" x14ac:dyDescent="0.3">
      <c r="B3030" t="s">
        <v>771</v>
      </c>
      <c r="D3030" t="s">
        <v>491</v>
      </c>
    </row>
    <row r="3031" spans="2:4" x14ac:dyDescent="0.3">
      <c r="B3031" t="s">
        <v>837</v>
      </c>
      <c r="D3031" t="s">
        <v>82</v>
      </c>
    </row>
    <row r="3032" spans="2:4" x14ac:dyDescent="0.3">
      <c r="B3032" t="s">
        <v>1487</v>
      </c>
      <c r="D3032" t="s">
        <v>771</v>
      </c>
    </row>
    <row r="3033" spans="2:4" x14ac:dyDescent="0.3">
      <c r="B3033" t="s">
        <v>42</v>
      </c>
      <c r="D3033" t="s">
        <v>837</v>
      </c>
    </row>
    <row r="3034" spans="2:4" x14ac:dyDescent="0.3">
      <c r="B3034" t="s">
        <v>246</v>
      </c>
      <c r="D3034" t="s">
        <v>1487</v>
      </c>
    </row>
    <row r="3035" spans="2:4" x14ac:dyDescent="0.3">
      <c r="B3035" t="s">
        <v>771</v>
      </c>
      <c r="D3035" t="s">
        <v>42</v>
      </c>
    </row>
    <row r="3036" spans="2:4" x14ac:dyDescent="0.3">
      <c r="B3036" t="s">
        <v>503</v>
      </c>
      <c r="D3036" t="s">
        <v>246</v>
      </c>
    </row>
    <row r="3037" spans="2:4" x14ac:dyDescent="0.3">
      <c r="B3037" t="s">
        <v>473</v>
      </c>
      <c r="D3037" t="s">
        <v>771</v>
      </c>
    </row>
    <row r="3038" spans="2:4" x14ac:dyDescent="0.3">
      <c r="B3038" t="s">
        <v>491</v>
      </c>
      <c r="D3038" t="s">
        <v>503</v>
      </c>
    </row>
    <row r="3039" spans="2:4" x14ac:dyDescent="0.3">
      <c r="B3039" t="s">
        <v>503</v>
      </c>
      <c r="D3039" t="s">
        <v>473</v>
      </c>
    </row>
    <row r="3040" spans="2:4" x14ac:dyDescent="0.3">
      <c r="B3040" t="s">
        <v>491</v>
      </c>
      <c r="D3040" t="s">
        <v>491</v>
      </c>
    </row>
    <row r="3041" spans="2:4" x14ac:dyDescent="0.3">
      <c r="B3041" t="s">
        <v>209</v>
      </c>
      <c r="D3041" t="s">
        <v>503</v>
      </c>
    </row>
    <row r="3042" spans="2:4" x14ac:dyDescent="0.3">
      <c r="B3042" t="s">
        <v>399</v>
      </c>
      <c r="D3042" t="s">
        <v>491</v>
      </c>
    </row>
    <row r="3043" spans="2:4" x14ac:dyDescent="0.3">
      <c r="B3043" t="s">
        <v>409</v>
      </c>
      <c r="D3043" t="s">
        <v>209</v>
      </c>
    </row>
    <row r="3044" spans="2:4" x14ac:dyDescent="0.3">
      <c r="B3044" t="s">
        <v>646</v>
      </c>
      <c r="D3044" t="s">
        <v>399</v>
      </c>
    </row>
    <row r="3045" spans="2:4" x14ac:dyDescent="0.3">
      <c r="B3045" t="s">
        <v>694</v>
      </c>
      <c r="D3045" t="s">
        <v>409</v>
      </c>
    </row>
    <row r="3046" spans="2:4" x14ac:dyDescent="0.3">
      <c r="B3046" t="s">
        <v>1335</v>
      </c>
      <c r="D3046" t="s">
        <v>646</v>
      </c>
    </row>
    <row r="3047" spans="2:4" x14ac:dyDescent="0.3">
      <c r="B3047" t="s">
        <v>149</v>
      </c>
      <c r="D3047" t="s">
        <v>694</v>
      </c>
    </row>
    <row r="3048" spans="2:4" x14ac:dyDescent="0.3">
      <c r="B3048" t="s">
        <v>1424</v>
      </c>
      <c r="D3048" t="s">
        <v>1335</v>
      </c>
    </row>
    <row r="3049" spans="2:4" x14ac:dyDescent="0.3">
      <c r="B3049" t="s">
        <v>216</v>
      </c>
      <c r="D3049" t="s">
        <v>149</v>
      </c>
    </row>
    <row r="3050" spans="2:4" x14ac:dyDescent="0.3">
      <c r="B3050" t="s">
        <v>249</v>
      </c>
      <c r="D3050" t="s">
        <v>1424</v>
      </c>
    </row>
    <row r="3051" spans="2:4" x14ac:dyDescent="0.3">
      <c r="B3051" t="s">
        <v>216</v>
      </c>
      <c r="D3051" t="s">
        <v>216</v>
      </c>
    </row>
    <row r="3052" spans="2:4" x14ac:dyDescent="0.3">
      <c r="B3052" t="s">
        <v>101</v>
      </c>
      <c r="D3052" t="s">
        <v>249</v>
      </c>
    </row>
    <row r="3053" spans="2:4" x14ac:dyDescent="0.3">
      <c r="B3053" t="s">
        <v>246</v>
      </c>
      <c r="D3053" t="s">
        <v>216</v>
      </c>
    </row>
    <row r="3054" spans="2:4" x14ac:dyDescent="0.3">
      <c r="B3054" t="s">
        <v>246</v>
      </c>
      <c r="D3054" t="s">
        <v>101</v>
      </c>
    </row>
    <row r="3055" spans="2:4" x14ac:dyDescent="0.3">
      <c r="B3055" t="s">
        <v>432</v>
      </c>
      <c r="D3055" t="s">
        <v>246</v>
      </c>
    </row>
    <row r="3056" spans="2:4" x14ac:dyDescent="0.3">
      <c r="B3056" t="s">
        <v>409</v>
      </c>
      <c r="D3056" t="s">
        <v>246</v>
      </c>
    </row>
    <row r="3057" spans="2:4" x14ac:dyDescent="0.3">
      <c r="B3057" t="s">
        <v>209</v>
      </c>
      <c r="D3057" t="s">
        <v>432</v>
      </c>
    </row>
    <row r="3058" spans="2:4" x14ac:dyDescent="0.3">
      <c r="B3058" t="s">
        <v>491</v>
      </c>
      <c r="D3058" t="s">
        <v>409</v>
      </c>
    </row>
    <row r="3059" spans="2:4" x14ac:dyDescent="0.3">
      <c r="B3059" t="s">
        <v>503</v>
      </c>
      <c r="D3059" t="s">
        <v>209</v>
      </c>
    </row>
    <row r="3060" spans="2:4" x14ac:dyDescent="0.3">
      <c r="B3060" t="s">
        <v>473</v>
      </c>
      <c r="D3060" t="s">
        <v>491</v>
      </c>
    </row>
    <row r="3061" spans="2:4" x14ac:dyDescent="0.3">
      <c r="B3061" t="s">
        <v>1338</v>
      </c>
      <c r="D3061" t="s">
        <v>503</v>
      </c>
    </row>
    <row r="3062" spans="2:4" x14ac:dyDescent="0.3">
      <c r="B3062" t="s">
        <v>1339</v>
      </c>
      <c r="D3062" t="s">
        <v>473</v>
      </c>
    </row>
    <row r="3063" spans="2:4" x14ac:dyDescent="0.3">
      <c r="B3063" t="s">
        <v>101</v>
      </c>
      <c r="D3063" t="s">
        <v>1338</v>
      </c>
    </row>
    <row r="3064" spans="2:4" x14ac:dyDescent="0.3">
      <c r="B3064" t="s">
        <v>216</v>
      </c>
      <c r="D3064" t="s">
        <v>1339</v>
      </c>
    </row>
    <row r="3065" spans="2:4" x14ac:dyDescent="0.3">
      <c r="B3065" t="s">
        <v>971</v>
      </c>
      <c r="D3065" t="s">
        <v>101</v>
      </c>
    </row>
    <row r="3066" spans="2:4" x14ac:dyDescent="0.3">
      <c r="B3066" t="s">
        <v>971</v>
      </c>
      <c r="D3066" t="s">
        <v>216</v>
      </c>
    </row>
    <row r="3067" spans="2:4" x14ac:dyDescent="0.3">
      <c r="B3067" t="s">
        <v>432</v>
      </c>
      <c r="D3067" t="s">
        <v>971</v>
      </c>
    </row>
    <row r="3068" spans="2:4" x14ac:dyDescent="0.3">
      <c r="B3068" t="s">
        <v>432</v>
      </c>
      <c r="D3068" t="s">
        <v>971</v>
      </c>
    </row>
    <row r="3069" spans="2:4" x14ac:dyDescent="0.3">
      <c r="B3069" t="s">
        <v>432</v>
      </c>
      <c r="D3069" t="s">
        <v>432</v>
      </c>
    </row>
    <row r="3070" spans="2:4" x14ac:dyDescent="0.3">
      <c r="B3070" t="s">
        <v>1174</v>
      </c>
      <c r="D3070" t="s">
        <v>432</v>
      </c>
    </row>
    <row r="3071" spans="2:4" x14ac:dyDescent="0.3">
      <c r="B3071" t="s">
        <v>1174</v>
      </c>
      <c r="D3071" t="s">
        <v>432</v>
      </c>
    </row>
    <row r="3072" spans="2:4" x14ac:dyDescent="0.3">
      <c r="B3072" t="s">
        <v>473</v>
      </c>
      <c r="D3072" t="s">
        <v>1174</v>
      </c>
    </row>
    <row r="3073" spans="2:4" x14ac:dyDescent="0.3">
      <c r="B3073" t="s">
        <v>209</v>
      </c>
      <c r="D3073" t="s">
        <v>1174</v>
      </c>
    </row>
    <row r="3074" spans="2:4" x14ac:dyDescent="0.3">
      <c r="B3074" t="s">
        <v>209</v>
      </c>
      <c r="D3074" t="s">
        <v>473</v>
      </c>
    </row>
    <row r="3075" spans="2:4" x14ac:dyDescent="0.3">
      <c r="B3075" t="s">
        <v>1232</v>
      </c>
      <c r="D3075" t="s">
        <v>209</v>
      </c>
    </row>
    <row r="3076" spans="2:4" x14ac:dyDescent="0.3">
      <c r="B3076" t="s">
        <v>473</v>
      </c>
      <c r="D3076" t="s">
        <v>209</v>
      </c>
    </row>
    <row r="3077" spans="2:4" x14ac:dyDescent="0.3">
      <c r="B3077" t="s">
        <v>209</v>
      </c>
      <c r="D3077" t="s">
        <v>1232</v>
      </c>
    </row>
    <row r="3078" spans="2:4" x14ac:dyDescent="0.3">
      <c r="B3078" t="s">
        <v>1268</v>
      </c>
      <c r="D3078" t="s">
        <v>473</v>
      </c>
    </row>
    <row r="3079" spans="2:4" x14ac:dyDescent="0.3">
      <c r="B3079" t="s">
        <v>771</v>
      </c>
      <c r="D3079" t="s">
        <v>209</v>
      </c>
    </row>
    <row r="3080" spans="2:4" x14ac:dyDescent="0.3">
      <c r="B3080" t="s">
        <v>27</v>
      </c>
      <c r="D3080" t="s">
        <v>1268</v>
      </c>
    </row>
    <row r="3081" spans="2:4" x14ac:dyDescent="0.3">
      <c r="B3081" t="s">
        <v>409</v>
      </c>
      <c r="D3081" t="s">
        <v>771</v>
      </c>
    </row>
    <row r="3082" spans="2:4" x14ac:dyDescent="0.3">
      <c r="B3082" t="s">
        <v>972</v>
      </c>
      <c r="D3082" t="s">
        <v>27</v>
      </c>
    </row>
    <row r="3083" spans="2:4" x14ac:dyDescent="0.3">
      <c r="B3083" t="s">
        <v>643</v>
      </c>
      <c r="D3083" t="s">
        <v>409</v>
      </c>
    </row>
    <row r="3084" spans="2:4" x14ac:dyDescent="0.3">
      <c r="B3084" t="s">
        <v>639</v>
      </c>
      <c r="D3084" t="s">
        <v>972</v>
      </c>
    </row>
    <row r="3085" spans="2:4" x14ac:dyDescent="0.3">
      <c r="B3085" t="s">
        <v>811</v>
      </c>
      <c r="D3085" t="s">
        <v>643</v>
      </c>
    </row>
    <row r="3086" spans="2:4" x14ac:dyDescent="0.3">
      <c r="B3086" t="s">
        <v>814</v>
      </c>
      <c r="D3086" t="s">
        <v>639</v>
      </c>
    </row>
    <row r="3087" spans="2:4" x14ac:dyDescent="0.3">
      <c r="B3087" t="s">
        <v>816</v>
      </c>
      <c r="D3087" t="s">
        <v>811</v>
      </c>
    </row>
    <row r="3088" spans="2:4" x14ac:dyDescent="0.3">
      <c r="B3088" t="s">
        <v>973</v>
      </c>
      <c r="D3088" t="s">
        <v>814</v>
      </c>
    </row>
    <row r="3089" spans="2:4" x14ac:dyDescent="0.3">
      <c r="B3089" t="s">
        <v>972</v>
      </c>
      <c r="D3089" t="s">
        <v>816</v>
      </c>
    </row>
    <row r="3090" spans="2:4" x14ac:dyDescent="0.3">
      <c r="B3090" t="s">
        <v>24</v>
      </c>
      <c r="D3090" t="s">
        <v>973</v>
      </c>
    </row>
    <row r="3091" spans="2:4" x14ac:dyDescent="0.3">
      <c r="B3091" t="s">
        <v>246</v>
      </c>
      <c r="D3091" t="s">
        <v>972</v>
      </c>
    </row>
    <row r="3092" spans="2:4" x14ac:dyDescent="0.3">
      <c r="B3092" t="s">
        <v>771</v>
      </c>
      <c r="D3092" t="s">
        <v>24</v>
      </c>
    </row>
    <row r="3093" spans="2:4" x14ac:dyDescent="0.3">
      <c r="B3093" t="s">
        <v>1022</v>
      </c>
      <c r="D3093" t="s">
        <v>246</v>
      </c>
    </row>
    <row r="3094" spans="2:4" x14ac:dyDescent="0.3">
      <c r="B3094" t="s">
        <v>972</v>
      </c>
      <c r="D3094" t="s">
        <v>771</v>
      </c>
    </row>
    <row r="3095" spans="2:4" x14ac:dyDescent="0.3">
      <c r="B3095" t="s">
        <v>27</v>
      </c>
      <c r="D3095" t="s">
        <v>1022</v>
      </c>
    </row>
    <row r="3096" spans="2:4" x14ac:dyDescent="0.3">
      <c r="B3096" t="s">
        <v>149</v>
      </c>
      <c r="D3096" t="s">
        <v>972</v>
      </c>
    </row>
    <row r="3097" spans="2:4" x14ac:dyDescent="0.3">
      <c r="B3097" t="s">
        <v>972</v>
      </c>
      <c r="D3097" t="s">
        <v>27</v>
      </c>
    </row>
    <row r="3098" spans="2:4" x14ac:dyDescent="0.3">
      <c r="B3098" t="s">
        <v>42</v>
      </c>
      <c r="D3098" t="s">
        <v>149</v>
      </c>
    </row>
    <row r="3099" spans="2:4" x14ac:dyDescent="0.3">
      <c r="B3099" t="s">
        <v>876</v>
      </c>
      <c r="D3099" t="s">
        <v>972</v>
      </c>
    </row>
    <row r="3100" spans="2:4" x14ac:dyDescent="0.3">
      <c r="B3100" t="s">
        <v>973</v>
      </c>
      <c r="D3100" t="s">
        <v>42</v>
      </c>
    </row>
    <row r="3101" spans="2:4" x14ac:dyDescent="0.3">
      <c r="B3101" t="s">
        <v>973</v>
      </c>
      <c r="D3101" t="s">
        <v>876</v>
      </c>
    </row>
    <row r="3102" spans="2:4" x14ac:dyDescent="0.3">
      <c r="B3102" t="s">
        <v>973</v>
      </c>
      <c r="D3102" t="s">
        <v>973</v>
      </c>
    </row>
    <row r="3103" spans="2:4" x14ac:dyDescent="0.3">
      <c r="B3103" t="s">
        <v>973</v>
      </c>
      <c r="D3103" t="s">
        <v>973</v>
      </c>
    </row>
    <row r="3104" spans="2:4" x14ac:dyDescent="0.3">
      <c r="B3104" t="s">
        <v>876</v>
      </c>
      <c r="D3104" t="s">
        <v>973</v>
      </c>
    </row>
    <row r="3105" spans="2:4" x14ac:dyDescent="0.3">
      <c r="B3105" t="s">
        <v>973</v>
      </c>
      <c r="D3105" t="s">
        <v>973</v>
      </c>
    </row>
    <row r="3106" spans="2:4" x14ac:dyDescent="0.3">
      <c r="B3106" t="s">
        <v>42</v>
      </c>
      <c r="D3106" t="s">
        <v>876</v>
      </c>
    </row>
    <row r="3107" spans="2:4" x14ac:dyDescent="0.3">
      <c r="B3107" t="s">
        <v>36</v>
      </c>
      <c r="D3107" t="s">
        <v>973</v>
      </c>
    </row>
    <row r="3108" spans="2:4" x14ac:dyDescent="0.3">
      <c r="B3108" t="s">
        <v>246</v>
      </c>
      <c r="D3108" t="s">
        <v>42</v>
      </c>
    </row>
    <row r="3109" spans="2:4" x14ac:dyDescent="0.3">
      <c r="B3109" t="s">
        <v>246</v>
      </c>
      <c r="D3109" t="s">
        <v>36</v>
      </c>
    </row>
    <row r="3110" spans="2:4" x14ac:dyDescent="0.3">
      <c r="B3110" t="s">
        <v>250</v>
      </c>
      <c r="D3110" t="s">
        <v>246</v>
      </c>
    </row>
    <row r="3111" spans="2:4" x14ac:dyDescent="0.3">
      <c r="B3111" t="s">
        <v>973</v>
      </c>
      <c r="D3111" t="s">
        <v>246</v>
      </c>
    </row>
    <row r="3112" spans="2:4" x14ac:dyDescent="0.3">
      <c r="B3112" t="s">
        <v>432</v>
      </c>
      <c r="D3112" t="s">
        <v>250</v>
      </c>
    </row>
    <row r="3113" spans="2:4" x14ac:dyDescent="0.3">
      <c r="B3113" t="s">
        <v>1260</v>
      </c>
      <c r="D3113" t="s">
        <v>973</v>
      </c>
    </row>
    <row r="3114" spans="2:4" x14ac:dyDescent="0.3">
      <c r="B3114" t="s">
        <v>1022</v>
      </c>
      <c r="D3114" t="s">
        <v>432</v>
      </c>
    </row>
    <row r="3115" spans="2:4" x14ac:dyDescent="0.3">
      <c r="B3115" t="s">
        <v>209</v>
      </c>
      <c r="D3115" t="s">
        <v>1260</v>
      </c>
    </row>
    <row r="3116" spans="2:4" x14ac:dyDescent="0.3">
      <c r="B3116" t="s">
        <v>1022</v>
      </c>
      <c r="D3116" t="s">
        <v>1022</v>
      </c>
    </row>
    <row r="3117" spans="2:4" x14ac:dyDescent="0.3">
      <c r="B3117" t="s">
        <v>1262</v>
      </c>
      <c r="D3117" t="s">
        <v>209</v>
      </c>
    </row>
    <row r="3118" spans="2:4" x14ac:dyDescent="0.3">
      <c r="B3118" t="s">
        <v>473</v>
      </c>
      <c r="D3118" t="s">
        <v>1022</v>
      </c>
    </row>
    <row r="3119" spans="2:4" x14ac:dyDescent="0.3">
      <c r="B3119" t="s">
        <v>489</v>
      </c>
      <c r="D3119" t="s">
        <v>1262</v>
      </c>
    </row>
    <row r="3120" spans="2:4" x14ac:dyDescent="0.3">
      <c r="B3120" t="s">
        <v>1022</v>
      </c>
      <c r="D3120" t="s">
        <v>473</v>
      </c>
    </row>
    <row r="3121" spans="2:4" x14ac:dyDescent="0.3">
      <c r="B3121" t="s">
        <v>209</v>
      </c>
      <c r="D3121" t="s">
        <v>489</v>
      </c>
    </row>
    <row r="3122" spans="2:4" x14ac:dyDescent="0.3">
      <c r="B3122" t="s">
        <v>1022</v>
      </c>
      <c r="D3122" t="s">
        <v>1022</v>
      </c>
    </row>
    <row r="3123" spans="2:4" x14ac:dyDescent="0.3">
      <c r="B3123" t="s">
        <v>1022</v>
      </c>
      <c r="D3123" t="s">
        <v>209</v>
      </c>
    </row>
    <row r="3124" spans="2:4" x14ac:dyDescent="0.3">
      <c r="B3124" t="s">
        <v>473</v>
      </c>
      <c r="D3124" t="s">
        <v>1022</v>
      </c>
    </row>
    <row r="3125" spans="2:4" x14ac:dyDescent="0.3">
      <c r="B3125" t="s">
        <v>491</v>
      </c>
      <c r="D3125" t="s">
        <v>1022</v>
      </c>
    </row>
    <row r="3126" spans="2:4" x14ac:dyDescent="0.3">
      <c r="B3126" t="s">
        <v>972</v>
      </c>
      <c r="D3126" t="s">
        <v>473</v>
      </c>
    </row>
    <row r="3127" spans="2:4" x14ac:dyDescent="0.3">
      <c r="B3127" t="s">
        <v>27</v>
      </c>
      <c r="D3127" t="s">
        <v>491</v>
      </c>
    </row>
    <row r="3128" spans="2:4" x14ac:dyDescent="0.3">
      <c r="B3128" t="s">
        <v>1335</v>
      </c>
      <c r="D3128" t="s">
        <v>972</v>
      </c>
    </row>
    <row r="3129" spans="2:4" x14ac:dyDescent="0.3">
      <c r="B3129" t="s">
        <v>771</v>
      </c>
      <c r="D3129" t="s">
        <v>27</v>
      </c>
    </row>
    <row r="3130" spans="2:4" x14ac:dyDescent="0.3">
      <c r="B3130" t="s">
        <v>972</v>
      </c>
      <c r="D3130" t="s">
        <v>1335</v>
      </c>
    </row>
    <row r="3131" spans="2:4" x14ac:dyDescent="0.3">
      <c r="B3131" t="s">
        <v>149</v>
      </c>
      <c r="D3131" t="s">
        <v>771</v>
      </c>
    </row>
    <row r="3132" spans="2:4" x14ac:dyDescent="0.3">
      <c r="B3132" t="s">
        <v>249</v>
      </c>
      <c r="D3132" t="s">
        <v>972</v>
      </c>
    </row>
    <row r="3133" spans="2:4" x14ac:dyDescent="0.3">
      <c r="B3133" t="s">
        <v>249</v>
      </c>
      <c r="D3133" t="s">
        <v>149</v>
      </c>
    </row>
    <row r="3134" spans="2:4" x14ac:dyDescent="0.3">
      <c r="B3134" t="s">
        <v>972</v>
      </c>
      <c r="D3134" t="s">
        <v>249</v>
      </c>
    </row>
    <row r="3135" spans="2:4" x14ac:dyDescent="0.3">
      <c r="B3135" t="s">
        <v>409</v>
      </c>
      <c r="D3135" t="s">
        <v>249</v>
      </c>
    </row>
    <row r="3136" spans="2:4" x14ac:dyDescent="0.3">
      <c r="B3136" t="s">
        <v>249</v>
      </c>
      <c r="D3136" t="s">
        <v>972</v>
      </c>
    </row>
    <row r="3137" spans="2:4" x14ac:dyDescent="0.3">
      <c r="B3137" t="s">
        <v>905</v>
      </c>
      <c r="D3137" t="s">
        <v>409</v>
      </c>
    </row>
    <row r="3138" spans="2:4" x14ac:dyDescent="0.3">
      <c r="B3138" t="s">
        <v>42</v>
      </c>
      <c r="D3138" t="s">
        <v>249</v>
      </c>
    </row>
    <row r="3139" spans="2:4" x14ac:dyDescent="0.3">
      <c r="B3139" t="s">
        <v>221</v>
      </c>
      <c r="D3139" t="s">
        <v>905</v>
      </c>
    </row>
    <row r="3140" spans="2:4" x14ac:dyDescent="0.3">
      <c r="B3140" t="s">
        <v>101</v>
      </c>
      <c r="D3140" t="s">
        <v>42</v>
      </c>
    </row>
    <row r="3141" spans="2:4" x14ac:dyDescent="0.3">
      <c r="B3141" t="s">
        <v>971</v>
      </c>
      <c r="D3141" t="s">
        <v>221</v>
      </c>
    </row>
    <row r="3142" spans="2:4" x14ac:dyDescent="0.3">
      <c r="B3142" t="s">
        <v>27</v>
      </c>
      <c r="D3142" t="s">
        <v>101</v>
      </c>
    </row>
    <row r="3143" spans="2:4" x14ac:dyDescent="0.3">
      <c r="B3143" t="s">
        <v>976</v>
      </c>
      <c r="D3143" t="s">
        <v>971</v>
      </c>
    </row>
    <row r="3144" spans="2:4" x14ac:dyDescent="0.3">
      <c r="B3144" t="s">
        <v>246</v>
      </c>
      <c r="D3144" t="s">
        <v>27</v>
      </c>
    </row>
    <row r="3145" spans="2:4" x14ac:dyDescent="0.3">
      <c r="B3145" t="s">
        <v>246</v>
      </c>
      <c r="D3145" t="s">
        <v>976</v>
      </c>
    </row>
    <row r="3146" spans="2:4" x14ac:dyDescent="0.3">
      <c r="B3146" t="s">
        <v>36</v>
      </c>
      <c r="D3146" t="s">
        <v>246</v>
      </c>
    </row>
    <row r="3147" spans="2:4" x14ac:dyDescent="0.3">
      <c r="B3147" t="s">
        <v>246</v>
      </c>
      <c r="D3147" t="s">
        <v>246</v>
      </c>
    </row>
    <row r="3148" spans="2:4" x14ac:dyDescent="0.3">
      <c r="B3148" t="s">
        <v>1022</v>
      </c>
      <c r="D3148" t="s">
        <v>36</v>
      </c>
    </row>
    <row r="3149" spans="2:4" x14ac:dyDescent="0.3">
      <c r="B3149" t="s">
        <v>409</v>
      </c>
      <c r="D3149" t="s">
        <v>246</v>
      </c>
    </row>
    <row r="3150" spans="2:4" x14ac:dyDescent="0.3">
      <c r="B3150" t="s">
        <v>1170</v>
      </c>
      <c r="D3150" t="s">
        <v>1022</v>
      </c>
    </row>
    <row r="3151" spans="2:4" x14ac:dyDescent="0.3">
      <c r="B3151" t="s">
        <v>473</v>
      </c>
      <c r="D3151" t="s">
        <v>409</v>
      </c>
    </row>
    <row r="3152" spans="2:4" x14ac:dyDescent="0.3">
      <c r="B3152" t="s">
        <v>1022</v>
      </c>
      <c r="D3152" t="s">
        <v>1170</v>
      </c>
    </row>
    <row r="3153" spans="2:4" x14ac:dyDescent="0.3">
      <c r="B3153" t="s">
        <v>486</v>
      </c>
      <c r="D3153" t="s">
        <v>473</v>
      </c>
    </row>
    <row r="3154" spans="2:4" x14ac:dyDescent="0.3">
      <c r="B3154" t="s">
        <v>1258</v>
      </c>
      <c r="D3154" t="s">
        <v>1022</v>
      </c>
    </row>
    <row r="3155" spans="2:4" x14ac:dyDescent="0.3">
      <c r="B3155" t="s">
        <v>1022</v>
      </c>
      <c r="D3155" t="s">
        <v>486</v>
      </c>
    </row>
    <row r="3156" spans="2:4" x14ac:dyDescent="0.3">
      <c r="B3156" t="s">
        <v>399</v>
      </c>
      <c r="D3156" t="s">
        <v>1258</v>
      </c>
    </row>
    <row r="3157" spans="2:4" x14ac:dyDescent="0.3">
      <c r="B3157" t="s">
        <v>486</v>
      </c>
      <c r="D3157" t="s">
        <v>1022</v>
      </c>
    </row>
    <row r="3158" spans="2:4" x14ac:dyDescent="0.3">
      <c r="B3158" t="s">
        <v>399</v>
      </c>
      <c r="D3158" t="s">
        <v>399</v>
      </c>
    </row>
    <row r="3159" spans="2:4" x14ac:dyDescent="0.3">
      <c r="B3159" t="s">
        <v>617</v>
      </c>
      <c r="D3159" t="s">
        <v>486</v>
      </c>
    </row>
    <row r="3160" spans="2:4" x14ac:dyDescent="0.3">
      <c r="B3160" t="s">
        <v>85</v>
      </c>
      <c r="D3160" t="s">
        <v>399</v>
      </c>
    </row>
    <row r="3161" spans="2:4" x14ac:dyDescent="0.3">
      <c r="B3161" t="s">
        <v>771</v>
      </c>
      <c r="D3161" t="s">
        <v>617</v>
      </c>
    </row>
    <row r="3162" spans="2:4" x14ac:dyDescent="0.3">
      <c r="B3162" t="s">
        <v>1304</v>
      </c>
      <c r="D3162" t="s">
        <v>85</v>
      </c>
    </row>
    <row r="3163" spans="2:4" x14ac:dyDescent="0.3">
      <c r="B3163" t="s">
        <v>814</v>
      </c>
      <c r="D3163" t="s">
        <v>771</v>
      </c>
    </row>
    <row r="3164" spans="2:4" x14ac:dyDescent="0.3">
      <c r="B3164" t="s">
        <v>117</v>
      </c>
      <c r="D3164" t="s">
        <v>1304</v>
      </c>
    </row>
    <row r="3165" spans="2:4" x14ac:dyDescent="0.3">
      <c r="B3165" t="s">
        <v>978</v>
      </c>
      <c r="D3165" t="s">
        <v>814</v>
      </c>
    </row>
    <row r="3166" spans="2:4" x14ac:dyDescent="0.3">
      <c r="B3166" t="s">
        <v>80</v>
      </c>
      <c r="D3166" t="s">
        <v>117</v>
      </c>
    </row>
    <row r="3167" spans="2:4" x14ac:dyDescent="0.3">
      <c r="B3167" t="s">
        <v>174</v>
      </c>
      <c r="D3167" t="s">
        <v>978</v>
      </c>
    </row>
    <row r="3168" spans="2:4" x14ac:dyDescent="0.3">
      <c r="B3168" t="s">
        <v>972</v>
      </c>
      <c r="D3168" t="s">
        <v>80</v>
      </c>
    </row>
    <row r="3169" spans="2:4" x14ac:dyDescent="0.3">
      <c r="B3169" t="s">
        <v>22</v>
      </c>
      <c r="D3169" t="s">
        <v>174</v>
      </c>
    </row>
    <row r="3170" spans="2:4" x14ac:dyDescent="0.3">
      <c r="B3170" t="s">
        <v>978</v>
      </c>
      <c r="D3170" t="s">
        <v>972</v>
      </c>
    </row>
    <row r="3171" spans="2:4" x14ac:dyDescent="0.3">
      <c r="B3171" t="s">
        <v>980</v>
      </c>
      <c r="D3171" t="s">
        <v>22</v>
      </c>
    </row>
    <row r="3172" spans="2:4" x14ac:dyDescent="0.3">
      <c r="B3172" t="s">
        <v>982</v>
      </c>
      <c r="D3172" t="s">
        <v>978</v>
      </c>
    </row>
    <row r="3173" spans="2:4" x14ac:dyDescent="0.3">
      <c r="B3173" t="s">
        <v>982</v>
      </c>
      <c r="D3173" t="s">
        <v>980</v>
      </c>
    </row>
    <row r="3174" spans="2:4" x14ac:dyDescent="0.3">
      <c r="B3174" t="s">
        <v>174</v>
      </c>
      <c r="D3174" t="s">
        <v>982</v>
      </c>
    </row>
    <row r="3175" spans="2:4" x14ac:dyDescent="0.3">
      <c r="B3175" t="s">
        <v>978</v>
      </c>
      <c r="D3175" t="s">
        <v>982</v>
      </c>
    </row>
    <row r="3176" spans="2:4" x14ac:dyDescent="0.3">
      <c r="B3176" t="s">
        <v>972</v>
      </c>
      <c r="D3176" t="s">
        <v>174</v>
      </c>
    </row>
    <row r="3177" spans="2:4" x14ac:dyDescent="0.3">
      <c r="B3177" t="s">
        <v>80</v>
      </c>
      <c r="D3177" t="s">
        <v>978</v>
      </c>
    </row>
    <row r="3178" spans="2:4" x14ac:dyDescent="0.3">
      <c r="B3178" t="s">
        <v>971</v>
      </c>
      <c r="D3178" t="s">
        <v>972</v>
      </c>
    </row>
    <row r="3179" spans="2:4" x14ac:dyDescent="0.3">
      <c r="B3179" t="s">
        <v>24</v>
      </c>
      <c r="D3179" t="s">
        <v>80</v>
      </c>
    </row>
    <row r="3180" spans="2:4" x14ac:dyDescent="0.3">
      <c r="B3180" t="s">
        <v>971</v>
      </c>
      <c r="D3180" t="s">
        <v>971</v>
      </c>
    </row>
    <row r="3181" spans="2:4" x14ac:dyDescent="0.3">
      <c r="B3181" t="s">
        <v>24</v>
      </c>
      <c r="D3181" t="s">
        <v>24</v>
      </c>
    </row>
    <row r="3182" spans="2:4" x14ac:dyDescent="0.3">
      <c r="B3182" t="s">
        <v>971</v>
      </c>
      <c r="D3182" t="s">
        <v>971</v>
      </c>
    </row>
    <row r="3183" spans="2:4" x14ac:dyDescent="0.3">
      <c r="B3183" t="s">
        <v>771</v>
      </c>
      <c r="D3183" t="s">
        <v>24</v>
      </c>
    </row>
    <row r="3184" spans="2:4" x14ac:dyDescent="0.3">
      <c r="B3184" t="s">
        <v>1094</v>
      </c>
      <c r="D3184" t="s">
        <v>971</v>
      </c>
    </row>
    <row r="3185" spans="2:4" x14ac:dyDescent="0.3">
      <c r="B3185" t="s">
        <v>432</v>
      </c>
      <c r="D3185" t="s">
        <v>771</v>
      </c>
    </row>
    <row r="3186" spans="2:4" x14ac:dyDescent="0.3">
      <c r="B3186" t="s">
        <v>1022</v>
      </c>
      <c r="D3186" t="s">
        <v>1094</v>
      </c>
    </row>
    <row r="3187" spans="2:4" x14ac:dyDescent="0.3">
      <c r="B3187" t="s">
        <v>503</v>
      </c>
      <c r="D3187" t="s">
        <v>432</v>
      </c>
    </row>
    <row r="3188" spans="2:4" x14ac:dyDescent="0.3">
      <c r="B3188" t="s">
        <v>1022</v>
      </c>
      <c r="D3188" t="s">
        <v>1022</v>
      </c>
    </row>
    <row r="3189" spans="2:4" x14ac:dyDescent="0.3">
      <c r="B3189" t="s">
        <v>972</v>
      </c>
      <c r="D3189" t="s">
        <v>503</v>
      </c>
    </row>
    <row r="3190" spans="2:4" x14ac:dyDescent="0.3">
      <c r="B3190" t="s">
        <v>972</v>
      </c>
      <c r="D3190" t="s">
        <v>1022</v>
      </c>
    </row>
    <row r="3191" spans="2:4" x14ac:dyDescent="0.3">
      <c r="B3191" t="s">
        <v>249</v>
      </c>
      <c r="D3191" t="s">
        <v>972</v>
      </c>
    </row>
    <row r="3192" spans="2:4" x14ac:dyDescent="0.3">
      <c r="B3192" t="s">
        <v>972</v>
      </c>
      <c r="D3192" t="s">
        <v>972</v>
      </c>
    </row>
    <row r="3193" spans="2:4" x14ac:dyDescent="0.3">
      <c r="B3193" t="s">
        <v>972</v>
      </c>
      <c r="D3193" t="s">
        <v>249</v>
      </c>
    </row>
    <row r="3194" spans="2:4" x14ac:dyDescent="0.3">
      <c r="B3194" t="s">
        <v>972</v>
      </c>
      <c r="D3194" t="s">
        <v>972</v>
      </c>
    </row>
    <row r="3195" spans="2:4" x14ac:dyDescent="0.3">
      <c r="B3195" t="s">
        <v>972</v>
      </c>
      <c r="D3195" t="s">
        <v>972</v>
      </c>
    </row>
    <row r="3196" spans="2:4" x14ac:dyDescent="0.3">
      <c r="B3196" t="s">
        <v>814</v>
      </c>
      <c r="D3196" t="s">
        <v>972</v>
      </c>
    </row>
    <row r="3197" spans="2:4" x14ac:dyDescent="0.3">
      <c r="B3197" t="s">
        <v>984</v>
      </c>
      <c r="D3197" t="s">
        <v>972</v>
      </c>
    </row>
    <row r="3198" spans="2:4" x14ac:dyDescent="0.3">
      <c r="B3198" t="s">
        <v>976</v>
      </c>
      <c r="D3198" t="s">
        <v>814</v>
      </c>
    </row>
    <row r="3199" spans="2:4" x14ac:dyDescent="0.3">
      <c r="B3199" t="s">
        <v>980</v>
      </c>
      <c r="D3199" t="s">
        <v>984</v>
      </c>
    </row>
    <row r="3200" spans="2:4" x14ac:dyDescent="0.3">
      <c r="B3200" t="s">
        <v>976</v>
      </c>
      <c r="D3200" t="s">
        <v>976</v>
      </c>
    </row>
    <row r="3201" spans="2:4" x14ac:dyDescent="0.3">
      <c r="B3201" t="s">
        <v>230</v>
      </c>
      <c r="D3201" t="s">
        <v>980</v>
      </c>
    </row>
    <row r="3202" spans="2:4" x14ac:dyDescent="0.3">
      <c r="B3202" t="s">
        <v>230</v>
      </c>
      <c r="D3202" t="s">
        <v>976</v>
      </c>
    </row>
    <row r="3203" spans="2:4" x14ac:dyDescent="0.3">
      <c r="B3203" t="s">
        <v>246</v>
      </c>
      <c r="D3203" t="s">
        <v>230</v>
      </c>
    </row>
    <row r="3204" spans="2:4" x14ac:dyDescent="0.3">
      <c r="B3204" t="s">
        <v>24</v>
      </c>
      <c r="D3204" t="s">
        <v>230</v>
      </c>
    </row>
    <row r="3205" spans="2:4" x14ac:dyDescent="0.3">
      <c r="B3205" t="s">
        <v>187</v>
      </c>
      <c r="D3205" t="s">
        <v>246</v>
      </c>
    </row>
    <row r="3206" spans="2:4" x14ac:dyDescent="0.3">
      <c r="B3206" t="s">
        <v>1022</v>
      </c>
      <c r="D3206" t="s">
        <v>24</v>
      </c>
    </row>
    <row r="3207" spans="2:4" x14ac:dyDescent="0.3">
      <c r="B3207" t="s">
        <v>972</v>
      </c>
      <c r="D3207" t="s">
        <v>187</v>
      </c>
    </row>
    <row r="3208" spans="2:4" x14ac:dyDescent="0.3">
      <c r="B3208" t="s">
        <v>972</v>
      </c>
      <c r="D3208" t="s">
        <v>1022</v>
      </c>
    </row>
    <row r="3209" spans="2:4" x14ac:dyDescent="0.3">
      <c r="B3209" t="s">
        <v>905</v>
      </c>
      <c r="D3209" t="s">
        <v>972</v>
      </c>
    </row>
    <row r="3210" spans="2:4" x14ac:dyDescent="0.3">
      <c r="B3210" t="s">
        <v>42</v>
      </c>
      <c r="D3210" t="s">
        <v>972</v>
      </c>
    </row>
    <row r="3211" spans="2:4" x14ac:dyDescent="0.3">
      <c r="B3211" t="s">
        <v>1493</v>
      </c>
      <c r="D3211" t="s">
        <v>905</v>
      </c>
    </row>
    <row r="3212" spans="2:4" x14ac:dyDescent="0.3">
      <c r="B3212" t="s">
        <v>42</v>
      </c>
      <c r="D3212" t="s">
        <v>42</v>
      </c>
    </row>
    <row r="3213" spans="2:4" x14ac:dyDescent="0.3">
      <c r="B3213" t="s">
        <v>134</v>
      </c>
      <c r="D3213" t="s">
        <v>1493</v>
      </c>
    </row>
    <row r="3214" spans="2:4" x14ac:dyDescent="0.3">
      <c r="B3214" t="s">
        <v>42</v>
      </c>
      <c r="D3214" t="s">
        <v>42</v>
      </c>
    </row>
    <row r="3215" spans="2:4" x14ac:dyDescent="0.3">
      <c r="B3215" t="s">
        <v>905</v>
      </c>
      <c r="D3215" t="s">
        <v>134</v>
      </c>
    </row>
    <row r="3216" spans="2:4" x14ac:dyDescent="0.3">
      <c r="B3216" t="s">
        <v>976</v>
      </c>
      <c r="D3216" t="s">
        <v>42</v>
      </c>
    </row>
    <row r="3217" spans="2:4" x14ac:dyDescent="0.3">
      <c r="B3217" t="s">
        <v>980</v>
      </c>
      <c r="D3217" t="s">
        <v>905</v>
      </c>
    </row>
    <row r="3218" spans="2:4" x14ac:dyDescent="0.3">
      <c r="B3218" t="s">
        <v>971</v>
      </c>
      <c r="D3218" t="s">
        <v>976</v>
      </c>
    </row>
    <row r="3219" spans="2:4" x14ac:dyDescent="0.3">
      <c r="B3219" t="s">
        <v>31</v>
      </c>
      <c r="D3219" t="s">
        <v>980</v>
      </c>
    </row>
    <row r="3220" spans="2:4" x14ac:dyDescent="0.3">
      <c r="B3220" t="s">
        <v>990</v>
      </c>
      <c r="D3220" t="s">
        <v>971</v>
      </c>
    </row>
    <row r="3221" spans="2:4" x14ac:dyDescent="0.3">
      <c r="B3221" t="s">
        <v>55</v>
      </c>
      <c r="D3221" t="s">
        <v>31</v>
      </c>
    </row>
    <row r="3222" spans="2:4" x14ac:dyDescent="0.3">
      <c r="B3222" t="s">
        <v>60</v>
      </c>
      <c r="D3222" t="s">
        <v>990</v>
      </c>
    </row>
    <row r="3223" spans="2:4" x14ac:dyDescent="0.3">
      <c r="B3223" t="s">
        <v>42</v>
      </c>
      <c r="D3223" t="s">
        <v>55</v>
      </c>
    </row>
    <row r="3224" spans="2:4" x14ac:dyDescent="0.3">
      <c r="B3224" t="s">
        <v>992</v>
      </c>
      <c r="D3224" t="s">
        <v>60</v>
      </c>
    </row>
    <row r="3225" spans="2:4" x14ac:dyDescent="0.3">
      <c r="B3225" t="s">
        <v>101</v>
      </c>
      <c r="D3225" t="s">
        <v>42</v>
      </c>
    </row>
    <row r="3226" spans="2:4" x14ac:dyDescent="0.3">
      <c r="B3226" t="s">
        <v>24</v>
      </c>
      <c r="D3226" t="s">
        <v>992</v>
      </c>
    </row>
    <row r="3227" spans="2:4" x14ac:dyDescent="0.3">
      <c r="B3227" t="s">
        <v>971</v>
      </c>
      <c r="D3227" t="s">
        <v>101</v>
      </c>
    </row>
    <row r="3228" spans="2:4" x14ac:dyDescent="0.3">
      <c r="B3228" t="s">
        <v>971</v>
      </c>
      <c r="D3228" t="s">
        <v>24</v>
      </c>
    </row>
    <row r="3229" spans="2:4" x14ac:dyDescent="0.3">
      <c r="B3229" t="s">
        <v>403</v>
      </c>
      <c r="D3229" t="s">
        <v>971</v>
      </c>
    </row>
    <row r="3230" spans="2:4" x14ac:dyDescent="0.3">
      <c r="B3230" t="s">
        <v>222</v>
      </c>
      <c r="D3230" t="s">
        <v>971</v>
      </c>
    </row>
    <row r="3231" spans="2:4" x14ac:dyDescent="0.3">
      <c r="B3231" t="s">
        <v>491</v>
      </c>
      <c r="D3231" t="s">
        <v>403</v>
      </c>
    </row>
    <row r="3232" spans="2:4" x14ac:dyDescent="0.3">
      <c r="B3232" t="s">
        <v>1022</v>
      </c>
      <c r="D3232" t="s">
        <v>222</v>
      </c>
    </row>
    <row r="3233" spans="2:4" x14ac:dyDescent="0.3">
      <c r="B3233" t="s">
        <v>1022</v>
      </c>
      <c r="D3233" t="s">
        <v>491</v>
      </c>
    </row>
    <row r="3234" spans="2:4" x14ac:dyDescent="0.3">
      <c r="B3234" t="s">
        <v>36</v>
      </c>
      <c r="D3234" t="s">
        <v>1022</v>
      </c>
    </row>
    <row r="3235" spans="2:4" x14ac:dyDescent="0.3">
      <c r="B3235" t="s">
        <v>972</v>
      </c>
      <c r="D3235" t="s">
        <v>1022</v>
      </c>
    </row>
    <row r="3236" spans="2:4" x14ac:dyDescent="0.3">
      <c r="B3236" t="s">
        <v>249</v>
      </c>
      <c r="D3236" t="s">
        <v>36</v>
      </c>
    </row>
    <row r="3237" spans="2:4" x14ac:dyDescent="0.3">
      <c r="B3237" t="s">
        <v>36</v>
      </c>
      <c r="D3237" t="s">
        <v>972</v>
      </c>
    </row>
    <row r="3238" spans="2:4" x14ac:dyDescent="0.3">
      <c r="B3238" t="s">
        <v>973</v>
      </c>
      <c r="D3238" t="s">
        <v>249</v>
      </c>
    </row>
    <row r="3239" spans="2:4" x14ac:dyDescent="0.3">
      <c r="B3239" t="s">
        <v>42</v>
      </c>
      <c r="D3239" t="s">
        <v>36</v>
      </c>
    </row>
    <row r="3240" spans="2:4" x14ac:dyDescent="0.3">
      <c r="B3240" t="s">
        <v>491</v>
      </c>
      <c r="D3240" t="s">
        <v>973</v>
      </c>
    </row>
    <row r="3241" spans="2:4" x14ac:dyDescent="0.3">
      <c r="B3241" t="s">
        <v>876</v>
      </c>
      <c r="D3241" t="s">
        <v>42</v>
      </c>
    </row>
    <row r="3242" spans="2:4" x14ac:dyDescent="0.3">
      <c r="B3242" t="s">
        <v>876</v>
      </c>
      <c r="D3242" t="s">
        <v>491</v>
      </c>
    </row>
    <row r="3243" spans="2:4" x14ac:dyDescent="0.3">
      <c r="B3243" t="s">
        <v>250</v>
      </c>
      <c r="D3243" t="s">
        <v>876</v>
      </c>
    </row>
    <row r="3244" spans="2:4" x14ac:dyDescent="0.3">
      <c r="B3244" t="s">
        <v>971</v>
      </c>
      <c r="D3244" t="s">
        <v>876</v>
      </c>
    </row>
    <row r="3245" spans="2:4" x14ac:dyDescent="0.3">
      <c r="B3245" t="s">
        <v>966</v>
      </c>
      <c r="D3245" t="s">
        <v>250</v>
      </c>
    </row>
    <row r="3246" spans="2:4" x14ac:dyDescent="0.3">
      <c r="B3246" t="s">
        <v>971</v>
      </c>
      <c r="D3246" t="s">
        <v>971</v>
      </c>
    </row>
    <row r="3247" spans="2:4" x14ac:dyDescent="0.3">
      <c r="B3247" t="s">
        <v>1131</v>
      </c>
      <c r="D3247" t="s">
        <v>966</v>
      </c>
    </row>
    <row r="3248" spans="2:4" x14ac:dyDescent="0.3">
      <c r="B3248" t="s">
        <v>1132</v>
      </c>
      <c r="D3248" t="s">
        <v>971</v>
      </c>
    </row>
    <row r="3249" spans="2:4" x14ac:dyDescent="0.3">
      <c r="B3249" t="s">
        <v>409</v>
      </c>
      <c r="D3249" t="s">
        <v>1131</v>
      </c>
    </row>
    <row r="3250" spans="2:4" x14ac:dyDescent="0.3">
      <c r="B3250" t="s">
        <v>1022</v>
      </c>
      <c r="D3250" t="s">
        <v>1132</v>
      </c>
    </row>
    <row r="3251" spans="2:4" x14ac:dyDescent="0.3">
      <c r="B3251" t="s">
        <v>1022</v>
      </c>
      <c r="D3251" t="s">
        <v>409</v>
      </c>
    </row>
    <row r="3252" spans="2:4" x14ac:dyDescent="0.3">
      <c r="B3252" t="s">
        <v>480</v>
      </c>
      <c r="D3252" t="s">
        <v>1022</v>
      </c>
    </row>
    <row r="3253" spans="2:4" x14ac:dyDescent="0.3">
      <c r="B3253" t="s">
        <v>1022</v>
      </c>
      <c r="D3253" t="s">
        <v>1022</v>
      </c>
    </row>
    <row r="3254" spans="2:4" x14ac:dyDescent="0.3">
      <c r="B3254" t="s">
        <v>1022</v>
      </c>
      <c r="D3254" t="s">
        <v>480</v>
      </c>
    </row>
    <row r="3255" spans="2:4" x14ac:dyDescent="0.3">
      <c r="B3255" t="s">
        <v>972</v>
      </c>
      <c r="D3255" t="s">
        <v>1022</v>
      </c>
    </row>
    <row r="3256" spans="2:4" x14ac:dyDescent="0.3">
      <c r="B3256" t="s">
        <v>258</v>
      </c>
      <c r="D3256" t="s">
        <v>1022</v>
      </c>
    </row>
    <row r="3257" spans="2:4" x14ac:dyDescent="0.3">
      <c r="B3257" t="s">
        <v>27</v>
      </c>
      <c r="D3257" t="s">
        <v>972</v>
      </c>
    </row>
    <row r="3258" spans="2:4" x14ac:dyDescent="0.3">
      <c r="B3258" t="s">
        <v>972</v>
      </c>
      <c r="D3258" t="s">
        <v>258</v>
      </c>
    </row>
    <row r="3259" spans="2:4" x14ac:dyDescent="0.3">
      <c r="B3259" t="s">
        <v>1304</v>
      </c>
      <c r="D3259" t="s">
        <v>27</v>
      </c>
    </row>
    <row r="3260" spans="2:4" x14ac:dyDescent="0.3">
      <c r="B3260" t="s">
        <v>149</v>
      </c>
      <c r="D3260" t="s">
        <v>972</v>
      </c>
    </row>
    <row r="3261" spans="2:4" x14ac:dyDescent="0.3">
      <c r="B3261" t="s">
        <v>27</v>
      </c>
      <c r="D3261" t="s">
        <v>1304</v>
      </c>
    </row>
    <row r="3262" spans="2:4" x14ac:dyDescent="0.3">
      <c r="B3262" t="s">
        <v>972</v>
      </c>
      <c r="D3262" t="s">
        <v>149</v>
      </c>
    </row>
    <row r="3263" spans="2:4" x14ac:dyDescent="0.3">
      <c r="B3263" t="s">
        <v>973</v>
      </c>
      <c r="D3263" t="s">
        <v>27</v>
      </c>
    </row>
    <row r="3264" spans="2:4" x14ac:dyDescent="0.3">
      <c r="B3264" t="s">
        <v>42</v>
      </c>
      <c r="D3264" t="s">
        <v>972</v>
      </c>
    </row>
    <row r="3265" spans="2:4" x14ac:dyDescent="0.3">
      <c r="B3265" t="s">
        <v>876</v>
      </c>
      <c r="D3265" t="s">
        <v>973</v>
      </c>
    </row>
    <row r="3266" spans="2:4" x14ac:dyDescent="0.3">
      <c r="B3266" t="s">
        <v>971</v>
      </c>
      <c r="D3266" t="s">
        <v>42</v>
      </c>
    </row>
    <row r="3267" spans="2:4" x14ac:dyDescent="0.3">
      <c r="B3267" t="s">
        <v>207</v>
      </c>
      <c r="D3267" t="s">
        <v>876</v>
      </c>
    </row>
    <row r="3268" spans="2:4" x14ac:dyDescent="0.3">
      <c r="B3268" t="s">
        <v>246</v>
      </c>
      <c r="D3268" t="s">
        <v>971</v>
      </c>
    </row>
    <row r="3269" spans="2:4" x14ac:dyDescent="0.3">
      <c r="B3269" t="s">
        <v>24</v>
      </c>
      <c r="D3269" t="s">
        <v>207</v>
      </c>
    </row>
    <row r="3270" spans="2:4" x14ac:dyDescent="0.3">
      <c r="B3270" t="s">
        <v>1094</v>
      </c>
      <c r="D3270" t="s">
        <v>246</v>
      </c>
    </row>
    <row r="3271" spans="2:4" x14ac:dyDescent="0.3">
      <c r="B3271" t="s">
        <v>1022</v>
      </c>
      <c r="D3271" t="s">
        <v>24</v>
      </c>
    </row>
    <row r="3272" spans="2:4" x14ac:dyDescent="0.3">
      <c r="B3272" t="s">
        <v>209</v>
      </c>
      <c r="D3272" t="s">
        <v>1094</v>
      </c>
    </row>
    <row r="3273" spans="2:4" x14ac:dyDescent="0.3">
      <c r="B3273" t="s">
        <v>473</v>
      </c>
      <c r="D3273" t="s">
        <v>1022</v>
      </c>
    </row>
    <row r="3274" spans="2:4" x14ac:dyDescent="0.3">
      <c r="B3274" t="s">
        <v>503</v>
      </c>
      <c r="D3274" t="s">
        <v>209</v>
      </c>
    </row>
    <row r="3275" spans="2:4" x14ac:dyDescent="0.3">
      <c r="B3275" t="s">
        <v>1361</v>
      </c>
      <c r="D3275" t="s">
        <v>473</v>
      </c>
    </row>
    <row r="3276" spans="2:4" x14ac:dyDescent="0.3">
      <c r="B3276" t="s">
        <v>617</v>
      </c>
      <c r="D3276" t="s">
        <v>503</v>
      </c>
    </row>
    <row r="3277" spans="2:4" x14ac:dyDescent="0.3">
      <c r="B3277" t="s">
        <v>972</v>
      </c>
      <c r="D3277" t="s">
        <v>1361</v>
      </c>
    </row>
    <row r="3278" spans="2:4" x14ac:dyDescent="0.3">
      <c r="B3278" t="s">
        <v>972</v>
      </c>
      <c r="D3278" t="s">
        <v>617</v>
      </c>
    </row>
    <row r="3279" spans="2:4" x14ac:dyDescent="0.3">
      <c r="B3279" t="s">
        <v>972</v>
      </c>
      <c r="D3279" t="s">
        <v>972</v>
      </c>
    </row>
    <row r="3280" spans="2:4" x14ac:dyDescent="0.3">
      <c r="B3280" t="s">
        <v>972</v>
      </c>
      <c r="D3280" t="s">
        <v>972</v>
      </c>
    </row>
    <row r="3281" spans="2:4" x14ac:dyDescent="0.3">
      <c r="B3281" t="s">
        <v>1361</v>
      </c>
      <c r="D3281" t="s">
        <v>972</v>
      </c>
    </row>
    <row r="3282" spans="2:4" x14ac:dyDescent="0.3">
      <c r="B3282" t="s">
        <v>816</v>
      </c>
      <c r="D3282" t="s">
        <v>972</v>
      </c>
    </row>
    <row r="3283" spans="2:4" x14ac:dyDescent="0.3">
      <c r="B3283" t="s">
        <v>912</v>
      </c>
      <c r="D3283" t="s">
        <v>1361</v>
      </c>
    </row>
    <row r="3284" spans="2:4" x14ac:dyDescent="0.3">
      <c r="B3284" t="s">
        <v>876</v>
      </c>
      <c r="D3284" t="s">
        <v>816</v>
      </c>
    </row>
    <row r="3285" spans="2:4" x14ac:dyDescent="0.3">
      <c r="B3285" t="s">
        <v>998</v>
      </c>
      <c r="D3285" t="s">
        <v>912</v>
      </c>
    </row>
    <row r="3286" spans="2:4" x14ac:dyDescent="0.3">
      <c r="B3286" t="s">
        <v>976</v>
      </c>
      <c r="D3286" t="s">
        <v>876</v>
      </c>
    </row>
    <row r="3287" spans="2:4" x14ac:dyDescent="0.3">
      <c r="B3287" t="s">
        <v>971</v>
      </c>
      <c r="D3287" t="s">
        <v>998</v>
      </c>
    </row>
    <row r="3288" spans="2:4" x14ac:dyDescent="0.3">
      <c r="B3288" t="s">
        <v>971</v>
      </c>
      <c r="D3288" t="s">
        <v>976</v>
      </c>
    </row>
    <row r="3289" spans="2:4" x14ac:dyDescent="0.3">
      <c r="B3289" t="s">
        <v>24</v>
      </c>
      <c r="D3289" t="s">
        <v>971</v>
      </c>
    </row>
    <row r="3290" spans="2:4" x14ac:dyDescent="0.3">
      <c r="B3290" t="s">
        <v>971</v>
      </c>
      <c r="D3290" t="s">
        <v>971</v>
      </c>
    </row>
    <row r="3291" spans="2:4" x14ac:dyDescent="0.3">
      <c r="B3291" t="s">
        <v>971</v>
      </c>
      <c r="D3291" t="s">
        <v>24</v>
      </c>
    </row>
    <row r="3292" spans="2:4" x14ac:dyDescent="0.3">
      <c r="B3292" t="s">
        <v>209</v>
      </c>
      <c r="D3292" t="s">
        <v>971</v>
      </c>
    </row>
    <row r="3293" spans="2:4" x14ac:dyDescent="0.3">
      <c r="B3293" t="s">
        <v>473</v>
      </c>
      <c r="D3293" t="s">
        <v>971</v>
      </c>
    </row>
    <row r="3294" spans="2:4" x14ac:dyDescent="0.3">
      <c r="B3294" t="s">
        <v>473</v>
      </c>
      <c r="D3294" t="s">
        <v>209</v>
      </c>
    </row>
    <row r="3295" spans="2:4" x14ac:dyDescent="0.3">
      <c r="B3295" t="s">
        <v>1022</v>
      </c>
      <c r="D3295" t="s">
        <v>473</v>
      </c>
    </row>
    <row r="3296" spans="2:4" x14ac:dyDescent="0.3">
      <c r="B3296" t="s">
        <v>1022</v>
      </c>
      <c r="D3296" t="s">
        <v>473</v>
      </c>
    </row>
    <row r="3297" spans="2:4" x14ac:dyDescent="0.3">
      <c r="B3297" t="s">
        <v>1022</v>
      </c>
      <c r="D3297" t="s">
        <v>1022</v>
      </c>
    </row>
    <row r="3298" spans="2:4" x14ac:dyDescent="0.3">
      <c r="B3298" t="s">
        <v>972</v>
      </c>
      <c r="D3298" t="s">
        <v>1022</v>
      </c>
    </row>
    <row r="3299" spans="2:4" x14ac:dyDescent="0.3">
      <c r="B3299" t="s">
        <v>972</v>
      </c>
      <c r="D3299" t="s">
        <v>1022</v>
      </c>
    </row>
    <row r="3300" spans="2:4" x14ac:dyDescent="0.3">
      <c r="B3300" t="s">
        <v>972</v>
      </c>
      <c r="D3300" t="s">
        <v>972</v>
      </c>
    </row>
    <row r="3301" spans="2:4" x14ac:dyDescent="0.3">
      <c r="B3301" t="s">
        <v>972</v>
      </c>
      <c r="D3301" t="s">
        <v>972</v>
      </c>
    </row>
    <row r="3302" spans="2:4" x14ac:dyDescent="0.3">
      <c r="B3302" t="s">
        <v>1304</v>
      </c>
      <c r="D3302" t="s">
        <v>972</v>
      </c>
    </row>
    <row r="3303" spans="2:4" x14ac:dyDescent="0.3">
      <c r="B3303" t="s">
        <v>972</v>
      </c>
      <c r="D3303" t="s">
        <v>972</v>
      </c>
    </row>
    <row r="3304" spans="2:4" x14ac:dyDescent="0.3">
      <c r="B3304" t="s">
        <v>258</v>
      </c>
      <c r="D3304" t="s">
        <v>1304</v>
      </c>
    </row>
    <row r="3305" spans="2:4" x14ac:dyDescent="0.3">
      <c r="B3305" t="s">
        <v>149</v>
      </c>
      <c r="D3305" t="s">
        <v>972</v>
      </c>
    </row>
    <row r="3306" spans="2:4" x14ac:dyDescent="0.3">
      <c r="B3306" t="s">
        <v>999</v>
      </c>
      <c r="D3306" t="s">
        <v>258</v>
      </c>
    </row>
    <row r="3307" spans="2:4" x14ac:dyDescent="0.3">
      <c r="B3307" t="s">
        <v>101</v>
      </c>
      <c r="D3307" t="s">
        <v>149</v>
      </c>
    </row>
    <row r="3308" spans="2:4" x14ac:dyDescent="0.3">
      <c r="B3308" t="s">
        <v>976</v>
      </c>
      <c r="D3308" t="s">
        <v>999</v>
      </c>
    </row>
    <row r="3309" spans="2:4" x14ac:dyDescent="0.3">
      <c r="B3309" t="s">
        <v>976</v>
      </c>
      <c r="D3309" t="s">
        <v>101</v>
      </c>
    </row>
    <row r="3310" spans="2:4" x14ac:dyDescent="0.3">
      <c r="B3310" t="s">
        <v>976</v>
      </c>
      <c r="D3310" t="s">
        <v>976</v>
      </c>
    </row>
    <row r="3311" spans="2:4" x14ac:dyDescent="0.3">
      <c r="B3311" t="s">
        <v>1003</v>
      </c>
      <c r="D3311" t="s">
        <v>976</v>
      </c>
    </row>
    <row r="3312" spans="2:4" x14ac:dyDescent="0.3">
      <c r="B3312" t="s">
        <v>971</v>
      </c>
      <c r="D3312" t="s">
        <v>976</v>
      </c>
    </row>
    <row r="3313" spans="2:4" x14ac:dyDescent="0.3">
      <c r="B3313" t="s">
        <v>24</v>
      </c>
      <c r="D3313" t="s">
        <v>1003</v>
      </c>
    </row>
    <row r="3314" spans="2:4" x14ac:dyDescent="0.3">
      <c r="B3314" t="s">
        <v>24</v>
      </c>
      <c r="D3314" t="s">
        <v>971</v>
      </c>
    </row>
    <row r="3315" spans="2:4" x14ac:dyDescent="0.3">
      <c r="B3315" t="s">
        <v>85</v>
      </c>
      <c r="D3315" t="s">
        <v>24</v>
      </c>
    </row>
    <row r="3316" spans="2:4" x14ac:dyDescent="0.3">
      <c r="B3316" t="s">
        <v>1022</v>
      </c>
      <c r="D3316" t="s">
        <v>24</v>
      </c>
    </row>
    <row r="3317" spans="2:4" x14ac:dyDescent="0.3">
      <c r="B3317" t="s">
        <v>503</v>
      </c>
      <c r="D3317" t="s">
        <v>85</v>
      </c>
    </row>
    <row r="3318" spans="2:4" x14ac:dyDescent="0.3">
      <c r="B3318" t="s">
        <v>1022</v>
      </c>
      <c r="D3318" t="s">
        <v>1022</v>
      </c>
    </row>
    <row r="3319" spans="2:4" x14ac:dyDescent="0.3">
      <c r="B3319" t="s">
        <v>1022</v>
      </c>
      <c r="D3319" t="s">
        <v>503</v>
      </c>
    </row>
    <row r="3320" spans="2:4" x14ac:dyDescent="0.3">
      <c r="B3320" t="s">
        <v>209</v>
      </c>
      <c r="D3320" t="s">
        <v>1022</v>
      </c>
    </row>
    <row r="3321" spans="2:4" x14ac:dyDescent="0.3">
      <c r="B3321" t="s">
        <v>1022</v>
      </c>
      <c r="D3321" t="s">
        <v>1022</v>
      </c>
    </row>
    <row r="3322" spans="2:4" x14ac:dyDescent="0.3">
      <c r="B3322" t="s">
        <v>972</v>
      </c>
      <c r="D3322" t="s">
        <v>209</v>
      </c>
    </row>
    <row r="3323" spans="2:4" x14ac:dyDescent="0.3">
      <c r="B3323" t="s">
        <v>82</v>
      </c>
      <c r="D3323" t="s">
        <v>1022</v>
      </c>
    </row>
    <row r="3324" spans="2:4" x14ac:dyDescent="0.3">
      <c r="B3324" t="s">
        <v>1367</v>
      </c>
      <c r="D3324" t="s">
        <v>972</v>
      </c>
    </row>
    <row r="3325" spans="2:4" x14ac:dyDescent="0.3">
      <c r="B3325" t="s">
        <v>74</v>
      </c>
      <c r="D3325" t="s">
        <v>82</v>
      </c>
    </row>
    <row r="3326" spans="2:4" x14ac:dyDescent="0.3">
      <c r="B3326" t="s">
        <v>36</v>
      </c>
      <c r="D3326" t="s">
        <v>1367</v>
      </c>
    </row>
    <row r="3327" spans="2:4" x14ac:dyDescent="0.3">
      <c r="B3327" t="s">
        <v>42</v>
      </c>
      <c r="D3327" t="s">
        <v>74</v>
      </c>
    </row>
    <row r="3328" spans="2:4" x14ac:dyDescent="0.3">
      <c r="B3328" t="s">
        <v>876</v>
      </c>
      <c r="D3328" t="s">
        <v>36</v>
      </c>
    </row>
    <row r="3329" spans="2:4" x14ac:dyDescent="0.3">
      <c r="B3329" t="s">
        <v>80</v>
      </c>
      <c r="D3329" t="s">
        <v>42</v>
      </c>
    </row>
    <row r="3330" spans="2:4" x14ac:dyDescent="0.3">
      <c r="B3330" t="s">
        <v>24</v>
      </c>
      <c r="D3330" t="s">
        <v>876</v>
      </c>
    </row>
    <row r="3331" spans="2:4" x14ac:dyDescent="0.3">
      <c r="B3331" t="s">
        <v>288</v>
      </c>
      <c r="D3331" t="s">
        <v>80</v>
      </c>
    </row>
    <row r="3332" spans="2:4" x14ac:dyDescent="0.3">
      <c r="B3332" t="s">
        <v>432</v>
      </c>
      <c r="D3332" t="s">
        <v>24</v>
      </c>
    </row>
    <row r="3333" spans="2:4" x14ac:dyDescent="0.3">
      <c r="B3333" t="s">
        <v>409</v>
      </c>
      <c r="D3333" t="s">
        <v>288</v>
      </c>
    </row>
    <row r="3334" spans="2:4" x14ac:dyDescent="0.3">
      <c r="B3334" t="s">
        <v>209</v>
      </c>
      <c r="D3334" t="s">
        <v>432</v>
      </c>
    </row>
    <row r="3335" spans="2:4" x14ac:dyDescent="0.3">
      <c r="B3335" t="s">
        <v>473</v>
      </c>
      <c r="D3335" t="s">
        <v>409</v>
      </c>
    </row>
    <row r="3336" spans="2:4" x14ac:dyDescent="0.3">
      <c r="B3336" t="s">
        <v>491</v>
      </c>
      <c r="D3336" t="s">
        <v>209</v>
      </c>
    </row>
    <row r="3337" spans="2:4" x14ac:dyDescent="0.3">
      <c r="B3337" t="s">
        <v>409</v>
      </c>
      <c r="D3337" t="s">
        <v>473</v>
      </c>
    </row>
    <row r="3338" spans="2:4" x14ac:dyDescent="0.3">
      <c r="B3338" t="s">
        <v>149</v>
      </c>
      <c r="D3338" t="s">
        <v>491</v>
      </c>
    </row>
    <row r="3339" spans="2:4" x14ac:dyDescent="0.3">
      <c r="B3339" t="s">
        <v>814</v>
      </c>
      <c r="D3339" t="s">
        <v>409</v>
      </c>
    </row>
    <row r="3340" spans="2:4" x14ac:dyDescent="0.3">
      <c r="B3340" t="s">
        <v>63</v>
      </c>
      <c r="D3340" t="s">
        <v>149</v>
      </c>
    </row>
    <row r="3341" spans="2:4" x14ac:dyDescent="0.3">
      <c r="B3341" t="s">
        <v>837</v>
      </c>
      <c r="D3341" t="s">
        <v>814</v>
      </c>
    </row>
    <row r="3342" spans="2:4" x14ac:dyDescent="0.3">
      <c r="B3342" t="s">
        <v>36</v>
      </c>
      <c r="D3342" t="s">
        <v>63</v>
      </c>
    </row>
    <row r="3343" spans="2:4" x14ac:dyDescent="0.3">
      <c r="B3343" t="s">
        <v>1006</v>
      </c>
      <c r="D3343" t="s">
        <v>837</v>
      </c>
    </row>
    <row r="3344" spans="2:4" x14ac:dyDescent="0.3">
      <c r="B3344" t="s">
        <v>246</v>
      </c>
      <c r="D3344" t="s">
        <v>36</v>
      </c>
    </row>
    <row r="3345" spans="2:4" x14ac:dyDescent="0.3">
      <c r="B3345" t="s">
        <v>24</v>
      </c>
      <c r="D3345" t="s">
        <v>1006</v>
      </c>
    </row>
    <row r="3346" spans="2:4" x14ac:dyDescent="0.3">
      <c r="B3346" t="s">
        <v>24</v>
      </c>
      <c r="D3346" t="s">
        <v>246</v>
      </c>
    </row>
    <row r="3347" spans="2:4" x14ac:dyDescent="0.3">
      <c r="B3347" t="s">
        <v>409</v>
      </c>
      <c r="D3347" t="s">
        <v>24</v>
      </c>
    </row>
    <row r="3348" spans="2:4" x14ac:dyDescent="0.3">
      <c r="B3348" t="s">
        <v>1184</v>
      </c>
      <c r="D3348" t="s">
        <v>24</v>
      </c>
    </row>
    <row r="3349" spans="2:4" x14ac:dyDescent="0.3">
      <c r="B3349" t="s">
        <v>473</v>
      </c>
      <c r="D3349" t="s">
        <v>409</v>
      </c>
    </row>
    <row r="3350" spans="2:4" x14ac:dyDescent="0.3">
      <c r="B3350" t="s">
        <v>36</v>
      </c>
      <c r="D3350" t="s">
        <v>1184</v>
      </c>
    </row>
    <row r="3351" spans="2:4" x14ac:dyDescent="0.3">
      <c r="B3351" t="s">
        <v>624</v>
      </c>
      <c r="D3351" t="s">
        <v>473</v>
      </c>
    </row>
    <row r="3352" spans="2:4" x14ac:dyDescent="0.3">
      <c r="B3352" t="s">
        <v>409</v>
      </c>
      <c r="D3352" t="s">
        <v>36</v>
      </c>
    </row>
    <row r="3353" spans="2:4" x14ac:dyDescent="0.3">
      <c r="B3353" t="s">
        <v>84</v>
      </c>
      <c r="D3353" t="s">
        <v>624</v>
      </c>
    </row>
    <row r="3354" spans="2:4" x14ac:dyDescent="0.3">
      <c r="B3354" t="s">
        <v>1367</v>
      </c>
      <c r="D3354" t="s">
        <v>409</v>
      </c>
    </row>
    <row r="3355" spans="2:4" x14ac:dyDescent="0.3">
      <c r="B3355" t="s">
        <v>1373</v>
      </c>
      <c r="D3355" t="s">
        <v>84</v>
      </c>
    </row>
    <row r="3356" spans="2:4" x14ac:dyDescent="0.3">
      <c r="B3356" t="s">
        <v>1304</v>
      </c>
      <c r="D3356" t="s">
        <v>1367</v>
      </c>
    </row>
    <row r="3357" spans="2:4" x14ac:dyDescent="0.3">
      <c r="B3357" t="s">
        <v>814</v>
      </c>
      <c r="D3357" t="s">
        <v>1373</v>
      </c>
    </row>
    <row r="3358" spans="2:4" x14ac:dyDescent="0.3">
      <c r="B3358" t="s">
        <v>1426</v>
      </c>
      <c r="D3358" t="s">
        <v>1304</v>
      </c>
    </row>
    <row r="3359" spans="2:4" x14ac:dyDescent="0.3">
      <c r="B3359" t="s">
        <v>246</v>
      </c>
      <c r="D3359" t="s">
        <v>814</v>
      </c>
    </row>
    <row r="3360" spans="2:4" x14ac:dyDescent="0.3">
      <c r="B3360" t="s">
        <v>1509</v>
      </c>
      <c r="D3360" t="s">
        <v>1426</v>
      </c>
    </row>
    <row r="3361" spans="2:4" x14ac:dyDescent="0.3">
      <c r="B3361" t="s">
        <v>1510</v>
      </c>
      <c r="D3361" t="s">
        <v>246</v>
      </c>
    </row>
    <row r="3362" spans="2:4" x14ac:dyDescent="0.3">
      <c r="B3362" t="s">
        <v>250</v>
      </c>
      <c r="D3362" t="s">
        <v>1509</v>
      </c>
    </row>
    <row r="3363" spans="2:4" x14ac:dyDescent="0.3">
      <c r="B3363" t="s">
        <v>884</v>
      </c>
      <c r="D3363" t="s">
        <v>1510</v>
      </c>
    </row>
    <row r="3364" spans="2:4" x14ac:dyDescent="0.3">
      <c r="B3364" t="s">
        <v>295</v>
      </c>
      <c r="D3364" t="s">
        <v>250</v>
      </c>
    </row>
    <row r="3365" spans="2:4" x14ac:dyDescent="0.3">
      <c r="B3365" t="s">
        <v>289</v>
      </c>
      <c r="D3365" t="s">
        <v>884</v>
      </c>
    </row>
    <row r="3366" spans="2:4" x14ac:dyDescent="0.3">
      <c r="B3366" t="s">
        <v>473</v>
      </c>
      <c r="D3366" t="s">
        <v>295</v>
      </c>
    </row>
    <row r="3367" spans="2:4" x14ac:dyDescent="0.3">
      <c r="B3367" t="s">
        <v>473</v>
      </c>
      <c r="D3367" t="s">
        <v>289</v>
      </c>
    </row>
    <row r="3368" spans="2:4" x14ac:dyDescent="0.3">
      <c r="B3368" t="s">
        <v>1493</v>
      </c>
      <c r="D3368" t="s">
        <v>473</v>
      </c>
    </row>
    <row r="3369" spans="2:4" x14ac:dyDescent="0.3">
      <c r="B3369" t="s">
        <v>246</v>
      </c>
      <c r="D3369" t="s">
        <v>473</v>
      </c>
    </row>
    <row r="3370" spans="2:4" x14ac:dyDescent="0.3">
      <c r="B3370" t="s">
        <v>27</v>
      </c>
      <c r="D3370" t="s">
        <v>1493</v>
      </c>
    </row>
    <row r="3371" spans="2:4" x14ac:dyDescent="0.3">
      <c r="B3371" t="s">
        <v>1009</v>
      </c>
      <c r="D3371" t="s">
        <v>246</v>
      </c>
    </row>
    <row r="3372" spans="2:4" x14ac:dyDescent="0.3">
      <c r="B3372" t="s">
        <v>1011</v>
      </c>
      <c r="D3372" t="s">
        <v>27</v>
      </c>
    </row>
    <row r="3373" spans="2:4" x14ac:dyDescent="0.3">
      <c r="B3373" t="s">
        <v>1009</v>
      </c>
      <c r="D3373" t="s">
        <v>1009</v>
      </c>
    </row>
    <row r="3374" spans="2:4" x14ac:dyDescent="0.3">
      <c r="B3374" t="s">
        <v>246</v>
      </c>
      <c r="D3374" t="s">
        <v>1011</v>
      </c>
    </row>
    <row r="3375" spans="2:4" x14ac:dyDescent="0.3">
      <c r="B3375" t="s">
        <v>246</v>
      </c>
      <c r="D3375" t="s">
        <v>1009</v>
      </c>
    </row>
    <row r="3376" spans="2:4" x14ac:dyDescent="0.3">
      <c r="B3376" t="s">
        <v>101</v>
      </c>
      <c r="D3376" t="s">
        <v>246</v>
      </c>
    </row>
    <row r="3377" spans="2:4" x14ac:dyDescent="0.3">
      <c r="B3377" t="s">
        <v>36</v>
      </c>
      <c r="D3377" t="s">
        <v>246</v>
      </c>
    </row>
    <row r="3378" spans="2:4" x14ac:dyDescent="0.3">
      <c r="B3378" t="s">
        <v>36</v>
      </c>
      <c r="D3378" t="s">
        <v>101</v>
      </c>
    </row>
    <row r="3379" spans="2:4" x14ac:dyDescent="0.3">
      <c r="B3379" t="s">
        <v>409</v>
      </c>
      <c r="D3379" t="s">
        <v>36</v>
      </c>
    </row>
    <row r="3380" spans="2:4" x14ac:dyDescent="0.3">
      <c r="B3380" t="s">
        <v>1184</v>
      </c>
      <c r="D3380" t="s">
        <v>36</v>
      </c>
    </row>
    <row r="3381" spans="2:4" x14ac:dyDescent="0.3">
      <c r="B3381" t="s">
        <v>149</v>
      </c>
      <c r="D3381" t="s">
        <v>409</v>
      </c>
    </row>
    <row r="3382" spans="2:4" x14ac:dyDescent="0.3">
      <c r="B3382" t="s">
        <v>912</v>
      </c>
      <c r="D3382" t="s">
        <v>1184</v>
      </c>
    </row>
    <row r="3383" spans="2:4" x14ac:dyDescent="0.3">
      <c r="B3383" t="s">
        <v>85</v>
      </c>
      <c r="D3383" t="s">
        <v>149</v>
      </c>
    </row>
    <row r="3384" spans="2:4" x14ac:dyDescent="0.3">
      <c r="B3384" t="s">
        <v>1015</v>
      </c>
      <c r="D3384" t="s">
        <v>912</v>
      </c>
    </row>
    <row r="3385" spans="2:4" x14ac:dyDescent="0.3">
      <c r="B3385" t="s">
        <v>104</v>
      </c>
      <c r="D3385" t="s">
        <v>85</v>
      </c>
    </row>
    <row r="3386" spans="2:4" x14ac:dyDescent="0.3">
      <c r="B3386" t="s">
        <v>971</v>
      </c>
      <c r="D3386" t="s">
        <v>1015</v>
      </c>
    </row>
    <row r="3387" spans="2:4" x14ac:dyDescent="0.3">
      <c r="B3387" t="s">
        <v>941</v>
      </c>
      <c r="D3387" t="s">
        <v>104</v>
      </c>
    </row>
    <row r="3388" spans="2:4" x14ac:dyDescent="0.3">
      <c r="B3388" t="s">
        <v>1016</v>
      </c>
      <c r="D3388" t="s">
        <v>971</v>
      </c>
    </row>
    <row r="3389" spans="2:4" x14ac:dyDescent="0.3">
      <c r="B3389" t="s">
        <v>246</v>
      </c>
      <c r="D3389" t="s">
        <v>941</v>
      </c>
    </row>
    <row r="3390" spans="2:4" x14ac:dyDescent="0.3">
      <c r="B3390" t="s">
        <v>246</v>
      </c>
      <c r="D3390" t="s">
        <v>1016</v>
      </c>
    </row>
    <row r="3391" spans="2:4" x14ac:dyDescent="0.3">
      <c r="B3391" t="s">
        <v>416</v>
      </c>
      <c r="D3391" t="s">
        <v>246</v>
      </c>
    </row>
    <row r="3392" spans="2:4" x14ac:dyDescent="0.3">
      <c r="B3392" t="s">
        <v>694</v>
      </c>
      <c r="D3392" t="s">
        <v>246</v>
      </c>
    </row>
    <row r="3393" spans="2:4" x14ac:dyDescent="0.3">
      <c r="B3393" t="s">
        <v>258</v>
      </c>
      <c r="D3393" t="s">
        <v>416</v>
      </c>
    </row>
    <row r="3394" spans="2:4" x14ac:dyDescent="0.3">
      <c r="B3394" t="s">
        <v>84</v>
      </c>
      <c r="D3394" t="s">
        <v>694</v>
      </c>
    </row>
    <row r="3395" spans="2:4" x14ac:dyDescent="0.3">
      <c r="B3395" t="s">
        <v>1304</v>
      </c>
      <c r="D3395" t="s">
        <v>258</v>
      </c>
    </row>
    <row r="3396" spans="2:4" x14ac:dyDescent="0.3">
      <c r="B3396" t="s">
        <v>824</v>
      </c>
      <c r="D3396" t="s">
        <v>84</v>
      </c>
    </row>
    <row r="3397" spans="2:4" x14ac:dyDescent="0.3">
      <c r="B3397" t="s">
        <v>1445</v>
      </c>
      <c r="D3397" t="s">
        <v>1304</v>
      </c>
    </row>
    <row r="3398" spans="2:4" x14ac:dyDescent="0.3">
      <c r="B3398" t="s">
        <v>63</v>
      </c>
      <c r="D3398" t="s">
        <v>824</v>
      </c>
    </row>
    <row r="3399" spans="2:4" x14ac:dyDescent="0.3">
      <c r="B3399" t="s">
        <v>42</v>
      </c>
      <c r="D3399" t="s">
        <v>1445</v>
      </c>
    </row>
    <row r="3400" spans="2:4" x14ac:dyDescent="0.3">
      <c r="B3400" t="s">
        <v>1493</v>
      </c>
      <c r="D3400" t="s">
        <v>63</v>
      </c>
    </row>
    <row r="3401" spans="2:4" x14ac:dyDescent="0.3">
      <c r="B3401" t="s">
        <v>42</v>
      </c>
      <c r="D3401" t="s">
        <v>42</v>
      </c>
    </row>
    <row r="3402" spans="2:4" x14ac:dyDescent="0.3">
      <c r="B3402" t="s">
        <v>900</v>
      </c>
      <c r="D3402" t="s">
        <v>1493</v>
      </c>
    </row>
    <row r="3403" spans="2:4" x14ac:dyDescent="0.3">
      <c r="B3403" t="s">
        <v>27</v>
      </c>
      <c r="D3403" t="s">
        <v>42</v>
      </c>
    </row>
    <row r="3404" spans="2:4" x14ac:dyDescent="0.3">
      <c r="B3404" t="s">
        <v>246</v>
      </c>
      <c r="D3404" t="s">
        <v>900</v>
      </c>
    </row>
    <row r="3405" spans="2:4" x14ac:dyDescent="0.3">
      <c r="B3405" t="s">
        <v>432</v>
      </c>
      <c r="D3405" t="s">
        <v>27</v>
      </c>
    </row>
    <row r="3406" spans="2:4" x14ac:dyDescent="0.3">
      <c r="B3406" t="s">
        <v>409</v>
      </c>
      <c r="D3406" t="s">
        <v>246</v>
      </c>
    </row>
    <row r="3407" spans="2:4" x14ac:dyDescent="0.3">
      <c r="B3407" t="s">
        <v>911</v>
      </c>
      <c r="D3407" t="s">
        <v>432</v>
      </c>
    </row>
    <row r="3408" spans="2:4" x14ac:dyDescent="0.3">
      <c r="B3408" t="s">
        <v>876</v>
      </c>
      <c r="D3408" t="s">
        <v>409</v>
      </c>
    </row>
    <row r="3409" spans="2:4" x14ac:dyDescent="0.3">
      <c r="B3409" t="s">
        <v>42</v>
      </c>
      <c r="D3409" t="s">
        <v>911</v>
      </c>
    </row>
    <row r="3410" spans="2:4" x14ac:dyDescent="0.3">
      <c r="B3410" t="s">
        <v>1513</v>
      </c>
      <c r="D3410" t="s">
        <v>876</v>
      </c>
    </row>
    <row r="3411" spans="2:4" x14ac:dyDescent="0.3">
      <c r="B3411" t="s">
        <v>42</v>
      </c>
      <c r="D3411" t="s">
        <v>42</v>
      </c>
    </row>
    <row r="3412" spans="2:4" x14ac:dyDescent="0.3">
      <c r="B3412" t="s">
        <v>250</v>
      </c>
      <c r="D3412" t="s">
        <v>1513</v>
      </c>
    </row>
    <row r="3413" spans="2:4" x14ac:dyDescent="0.3">
      <c r="B3413" t="s">
        <v>1017</v>
      </c>
      <c r="D3413" t="s">
        <v>42</v>
      </c>
    </row>
    <row r="3414" spans="2:4" x14ac:dyDescent="0.3">
      <c r="B3414" t="s">
        <v>976</v>
      </c>
      <c r="D3414" t="s">
        <v>250</v>
      </c>
    </row>
    <row r="3415" spans="2:4" x14ac:dyDescent="0.3">
      <c r="B3415" t="s">
        <v>22</v>
      </c>
      <c r="D3415" t="s">
        <v>1017</v>
      </c>
    </row>
    <row r="3416" spans="2:4" x14ac:dyDescent="0.3">
      <c r="B3416" t="s">
        <v>1019</v>
      </c>
      <c r="D3416" t="s">
        <v>976</v>
      </c>
    </row>
    <row r="3417" spans="2:4" x14ac:dyDescent="0.3">
      <c r="B3417" t="s">
        <v>976</v>
      </c>
      <c r="D3417" t="s">
        <v>22</v>
      </c>
    </row>
    <row r="3418" spans="2:4" x14ac:dyDescent="0.3">
      <c r="B3418" t="s">
        <v>416</v>
      </c>
      <c r="D3418" t="s">
        <v>1019</v>
      </c>
    </row>
    <row r="3419" spans="2:4" x14ac:dyDescent="0.3">
      <c r="B3419" t="s">
        <v>961</v>
      </c>
      <c r="D3419" t="s">
        <v>976</v>
      </c>
    </row>
    <row r="3420" spans="2:4" x14ac:dyDescent="0.3">
      <c r="B3420" t="s">
        <v>1021</v>
      </c>
      <c r="D3420" t="s">
        <v>416</v>
      </c>
    </row>
    <row r="3421" spans="2:4" x14ac:dyDescent="0.3">
      <c r="B3421" t="s">
        <v>971</v>
      </c>
      <c r="D3421" t="s">
        <v>961</v>
      </c>
    </row>
    <row r="3422" spans="2:4" x14ac:dyDescent="0.3">
      <c r="B3422" t="s">
        <v>971</v>
      </c>
      <c r="D3422" t="s">
        <v>1021</v>
      </c>
    </row>
    <row r="3423" spans="2:4" x14ac:dyDescent="0.3">
      <c r="B3423" t="s">
        <v>971</v>
      </c>
      <c r="D3423" t="s">
        <v>971</v>
      </c>
    </row>
    <row r="3424" spans="2:4" x14ac:dyDescent="0.3">
      <c r="B3424" t="s">
        <v>246</v>
      </c>
      <c r="D3424" t="s">
        <v>971</v>
      </c>
    </row>
    <row r="3425" spans="2:4" x14ac:dyDescent="0.3">
      <c r="B3425" t="s">
        <v>270</v>
      </c>
      <c r="D3425" t="s">
        <v>971</v>
      </c>
    </row>
    <row r="3426" spans="2:4" x14ac:dyDescent="0.3">
      <c r="B3426" t="s">
        <v>432</v>
      </c>
      <c r="D3426" t="s">
        <v>246</v>
      </c>
    </row>
    <row r="3427" spans="2:4" x14ac:dyDescent="0.3">
      <c r="B3427" t="s">
        <v>1022</v>
      </c>
      <c r="D3427" t="s">
        <v>270</v>
      </c>
    </row>
    <row r="3428" spans="2:4" x14ac:dyDescent="0.3">
      <c r="B3428" t="s">
        <v>1022</v>
      </c>
      <c r="D3428" t="s">
        <v>432</v>
      </c>
    </row>
    <row r="3429" spans="2:4" x14ac:dyDescent="0.3">
      <c r="B3429" t="s">
        <v>503</v>
      </c>
      <c r="D3429" t="s">
        <v>1022</v>
      </c>
    </row>
    <row r="3430" spans="2:4" x14ac:dyDescent="0.3">
      <c r="B3430" t="s">
        <v>1022</v>
      </c>
      <c r="D3430" t="s">
        <v>1022</v>
      </c>
    </row>
    <row r="3431" spans="2:4" x14ac:dyDescent="0.3">
      <c r="B3431" t="s">
        <v>42</v>
      </c>
      <c r="D3431" t="s">
        <v>503</v>
      </c>
    </row>
    <row r="3432" spans="2:4" x14ac:dyDescent="0.3">
      <c r="B3432" t="s">
        <v>976</v>
      </c>
      <c r="D3432" t="s">
        <v>1022</v>
      </c>
    </row>
    <row r="3433" spans="2:4" x14ac:dyDescent="0.3">
      <c r="B3433" t="s">
        <v>976</v>
      </c>
      <c r="D3433" t="s">
        <v>42</v>
      </c>
    </row>
    <row r="3434" spans="2:4" x14ac:dyDescent="0.3">
      <c r="B3434" t="s">
        <v>222</v>
      </c>
      <c r="D3434" t="s">
        <v>976</v>
      </c>
    </row>
    <row r="3435" spans="2:4" x14ac:dyDescent="0.3">
      <c r="B3435" t="s">
        <v>1194</v>
      </c>
      <c r="D3435" t="s">
        <v>976</v>
      </c>
    </row>
    <row r="3436" spans="2:4" x14ac:dyDescent="0.3">
      <c r="B3436" t="s">
        <v>84</v>
      </c>
      <c r="D3436" t="s">
        <v>222</v>
      </c>
    </row>
    <row r="3437" spans="2:4" x14ac:dyDescent="0.3">
      <c r="B3437" t="s">
        <v>972</v>
      </c>
      <c r="D3437" t="s">
        <v>1194</v>
      </c>
    </row>
    <row r="3438" spans="2:4" x14ac:dyDescent="0.3">
      <c r="B3438" t="s">
        <v>409</v>
      </c>
      <c r="D3438" t="s">
        <v>84</v>
      </c>
    </row>
    <row r="3439" spans="2:4" x14ac:dyDescent="0.3">
      <c r="B3439" t="s">
        <v>249</v>
      </c>
      <c r="D3439" t="s">
        <v>972</v>
      </c>
    </row>
    <row r="3440" spans="2:4" x14ac:dyDescent="0.3">
      <c r="B3440" t="s">
        <v>258</v>
      </c>
      <c r="D3440" t="s">
        <v>409</v>
      </c>
    </row>
    <row r="3441" spans="2:4" x14ac:dyDescent="0.3">
      <c r="B3441" t="s">
        <v>1426</v>
      </c>
      <c r="D3441" t="s">
        <v>249</v>
      </c>
    </row>
    <row r="3442" spans="2:4" x14ac:dyDescent="0.3">
      <c r="B3442" t="s">
        <v>1520</v>
      </c>
      <c r="D3442" t="s">
        <v>258</v>
      </c>
    </row>
    <row r="3443" spans="2:4" x14ac:dyDescent="0.3">
      <c r="B3443" t="s">
        <v>1520</v>
      </c>
      <c r="D3443" t="s">
        <v>1426</v>
      </c>
    </row>
    <row r="3444" spans="2:4" x14ac:dyDescent="0.3">
      <c r="B3444" t="s">
        <v>1022</v>
      </c>
      <c r="D3444" t="s">
        <v>1520</v>
      </c>
    </row>
    <row r="3445" spans="2:4" x14ac:dyDescent="0.3">
      <c r="B3445" t="s">
        <v>1022</v>
      </c>
      <c r="D3445" t="s">
        <v>1520</v>
      </c>
    </row>
    <row r="3446" spans="2:4" x14ac:dyDescent="0.3">
      <c r="B3446" t="s">
        <v>473</v>
      </c>
      <c r="D3446" t="s">
        <v>1022</v>
      </c>
    </row>
    <row r="3447" spans="2:4" x14ac:dyDescent="0.3">
      <c r="B3447" t="s">
        <v>941</v>
      </c>
      <c r="D3447" t="s">
        <v>1022</v>
      </c>
    </row>
    <row r="3448" spans="2:4" x14ac:dyDescent="0.3">
      <c r="B3448" t="s">
        <v>24</v>
      </c>
      <c r="D3448" t="s">
        <v>473</v>
      </c>
    </row>
    <row r="3449" spans="2:4" x14ac:dyDescent="0.3">
      <c r="B3449" t="s">
        <v>177</v>
      </c>
      <c r="D3449" t="s">
        <v>941</v>
      </c>
    </row>
    <row r="3450" spans="2:4" x14ac:dyDescent="0.3">
      <c r="B3450" t="s">
        <v>971</v>
      </c>
      <c r="D3450" t="s">
        <v>24</v>
      </c>
    </row>
    <row r="3451" spans="2:4" x14ac:dyDescent="0.3">
      <c r="B3451" t="s">
        <v>1022</v>
      </c>
      <c r="D3451" t="s">
        <v>177</v>
      </c>
    </row>
    <row r="3452" spans="2:4" x14ac:dyDescent="0.3">
      <c r="B3452" t="s">
        <v>432</v>
      </c>
      <c r="D3452" t="s">
        <v>971</v>
      </c>
    </row>
    <row r="3453" spans="2:4" x14ac:dyDescent="0.3">
      <c r="B3453" t="s">
        <v>222</v>
      </c>
      <c r="D3453" t="s">
        <v>1022</v>
      </c>
    </row>
    <row r="3454" spans="2:4" x14ac:dyDescent="0.3">
      <c r="B3454" t="s">
        <v>187</v>
      </c>
      <c r="D3454" t="s">
        <v>432</v>
      </c>
    </row>
    <row r="3455" spans="2:4" x14ac:dyDescent="0.3">
      <c r="B3455" t="s">
        <v>209</v>
      </c>
      <c r="D3455" t="s">
        <v>222</v>
      </c>
    </row>
    <row r="3456" spans="2:4" x14ac:dyDescent="0.3">
      <c r="B3456" t="s">
        <v>473</v>
      </c>
      <c r="D3456" t="s">
        <v>187</v>
      </c>
    </row>
    <row r="3457" spans="2:4" x14ac:dyDescent="0.3">
      <c r="B3457" t="s">
        <v>1022</v>
      </c>
      <c r="D3457" t="s">
        <v>209</v>
      </c>
    </row>
    <row r="3458" spans="2:4" x14ac:dyDescent="0.3">
      <c r="B3458" t="s">
        <v>1239</v>
      </c>
      <c r="D3458" t="s">
        <v>473</v>
      </c>
    </row>
    <row r="3459" spans="2:4" x14ac:dyDescent="0.3">
      <c r="B3459" t="s">
        <v>40</v>
      </c>
      <c r="D3459" t="s">
        <v>1022</v>
      </c>
    </row>
    <row r="3460" spans="2:4" x14ac:dyDescent="0.3">
      <c r="B3460" t="s">
        <v>399</v>
      </c>
      <c r="D3460" t="s">
        <v>1239</v>
      </c>
    </row>
    <row r="3461" spans="2:4" x14ac:dyDescent="0.3">
      <c r="B3461" t="s">
        <v>258</v>
      </c>
      <c r="D3461" t="s">
        <v>40</v>
      </c>
    </row>
    <row r="3462" spans="2:4" x14ac:dyDescent="0.3">
      <c r="B3462" t="s">
        <v>84</v>
      </c>
      <c r="D3462" t="s">
        <v>399</v>
      </c>
    </row>
    <row r="3463" spans="2:4" x14ac:dyDescent="0.3">
      <c r="B3463" t="s">
        <v>972</v>
      </c>
      <c r="D3463" t="s">
        <v>258</v>
      </c>
    </row>
    <row r="3464" spans="2:4" x14ac:dyDescent="0.3">
      <c r="B3464" t="s">
        <v>972</v>
      </c>
      <c r="D3464" t="s">
        <v>84</v>
      </c>
    </row>
    <row r="3465" spans="2:4" x14ac:dyDescent="0.3">
      <c r="B3465" t="s">
        <v>972</v>
      </c>
      <c r="D3465" t="s">
        <v>972</v>
      </c>
    </row>
    <row r="3466" spans="2:4" x14ac:dyDescent="0.3">
      <c r="B3466" t="s">
        <v>876</v>
      </c>
      <c r="D3466" t="s">
        <v>972</v>
      </c>
    </row>
    <row r="3467" spans="2:4" x14ac:dyDescent="0.3">
      <c r="B3467" t="s">
        <v>1024</v>
      </c>
      <c r="D3467" t="s">
        <v>972</v>
      </c>
    </row>
    <row r="3468" spans="2:4" x14ac:dyDescent="0.3">
      <c r="B3468" t="s">
        <v>36</v>
      </c>
      <c r="D3468" t="s">
        <v>876</v>
      </c>
    </row>
    <row r="3469" spans="2:4" x14ac:dyDescent="0.3">
      <c r="B3469" t="s">
        <v>57</v>
      </c>
      <c r="D3469" t="s">
        <v>1024</v>
      </c>
    </row>
    <row r="3470" spans="2:4" x14ac:dyDescent="0.3">
      <c r="B3470" t="s">
        <v>24</v>
      </c>
      <c r="D3470" t="s">
        <v>36</v>
      </c>
    </row>
    <row r="3471" spans="2:4" x14ac:dyDescent="0.3">
      <c r="B3471" t="s">
        <v>971</v>
      </c>
      <c r="D3471" t="s">
        <v>57</v>
      </c>
    </row>
    <row r="3472" spans="2:4" x14ac:dyDescent="0.3">
      <c r="B3472" t="s">
        <v>971</v>
      </c>
      <c r="D3472" t="s">
        <v>24</v>
      </c>
    </row>
    <row r="3473" spans="2:4" x14ac:dyDescent="0.3">
      <c r="B3473" t="s">
        <v>1022</v>
      </c>
      <c r="D3473" t="s">
        <v>971</v>
      </c>
    </row>
    <row r="3474" spans="2:4" x14ac:dyDescent="0.3">
      <c r="B3474" t="s">
        <v>209</v>
      </c>
      <c r="D3474" t="s">
        <v>971</v>
      </c>
    </row>
    <row r="3475" spans="2:4" x14ac:dyDescent="0.3">
      <c r="B3475" t="s">
        <v>473</v>
      </c>
      <c r="D3475" t="s">
        <v>1022</v>
      </c>
    </row>
    <row r="3476" spans="2:4" x14ac:dyDescent="0.3">
      <c r="B3476" t="s">
        <v>737</v>
      </c>
      <c r="D3476" t="s">
        <v>209</v>
      </c>
    </row>
    <row r="3477" spans="2:4" x14ac:dyDescent="0.3">
      <c r="B3477" t="s">
        <v>27</v>
      </c>
      <c r="D3477" t="s">
        <v>473</v>
      </c>
    </row>
    <row r="3478" spans="2:4" x14ac:dyDescent="0.3">
      <c r="B3478" t="s">
        <v>972</v>
      </c>
      <c r="D3478" t="s">
        <v>737</v>
      </c>
    </row>
    <row r="3479" spans="2:4" x14ac:dyDescent="0.3">
      <c r="B3479" t="s">
        <v>824</v>
      </c>
      <c r="D3479" t="s">
        <v>27</v>
      </c>
    </row>
    <row r="3480" spans="2:4" x14ac:dyDescent="0.3">
      <c r="B3480" t="s">
        <v>1445</v>
      </c>
      <c r="D3480" t="s">
        <v>972</v>
      </c>
    </row>
    <row r="3481" spans="2:4" x14ac:dyDescent="0.3">
      <c r="B3481" t="s">
        <v>814</v>
      </c>
      <c r="D3481" t="s">
        <v>824</v>
      </c>
    </row>
    <row r="3482" spans="2:4" x14ac:dyDescent="0.3">
      <c r="B3482" t="s">
        <v>1493</v>
      </c>
      <c r="D3482" t="s">
        <v>1445</v>
      </c>
    </row>
    <row r="3483" spans="2:4" x14ac:dyDescent="0.3">
      <c r="B3483" t="s">
        <v>42</v>
      </c>
      <c r="D3483" t="s">
        <v>814</v>
      </c>
    </row>
    <row r="3484" spans="2:4" x14ac:dyDescent="0.3">
      <c r="B3484" t="s">
        <v>973</v>
      </c>
      <c r="D3484" t="s">
        <v>1493</v>
      </c>
    </row>
    <row r="3485" spans="2:4" x14ac:dyDescent="0.3">
      <c r="B3485" t="s">
        <v>1520</v>
      </c>
      <c r="D3485" t="s">
        <v>42</v>
      </c>
    </row>
    <row r="3486" spans="2:4" x14ac:dyDescent="0.3">
      <c r="B3486" t="s">
        <v>1513</v>
      </c>
      <c r="D3486" t="s">
        <v>973</v>
      </c>
    </row>
    <row r="3487" spans="2:4" x14ac:dyDescent="0.3">
      <c r="B3487" t="s">
        <v>1513</v>
      </c>
      <c r="D3487" t="s">
        <v>1520</v>
      </c>
    </row>
    <row r="3488" spans="2:4" x14ac:dyDescent="0.3">
      <c r="B3488" t="s">
        <v>162</v>
      </c>
      <c r="D3488" t="s">
        <v>1513</v>
      </c>
    </row>
    <row r="3489" spans="2:4" x14ac:dyDescent="0.3">
      <c r="B3489" t="s">
        <v>976</v>
      </c>
      <c r="D3489" t="s">
        <v>1513</v>
      </c>
    </row>
    <row r="3490" spans="2:4" x14ac:dyDescent="0.3">
      <c r="B3490" t="s">
        <v>42</v>
      </c>
      <c r="D3490" t="s">
        <v>162</v>
      </c>
    </row>
    <row r="3491" spans="2:4" x14ac:dyDescent="0.3">
      <c r="B3491" t="s">
        <v>1026</v>
      </c>
      <c r="D3491" t="s">
        <v>976</v>
      </c>
    </row>
    <row r="3492" spans="2:4" x14ac:dyDescent="0.3">
      <c r="B3492" t="s">
        <v>1110</v>
      </c>
      <c r="D3492" t="s">
        <v>42</v>
      </c>
    </row>
    <row r="3493" spans="2:4" x14ac:dyDescent="0.3">
      <c r="B3493" t="s">
        <v>306</v>
      </c>
      <c r="D3493" t="s">
        <v>1026</v>
      </c>
    </row>
    <row r="3494" spans="2:4" x14ac:dyDescent="0.3">
      <c r="B3494" t="s">
        <v>24</v>
      </c>
      <c r="D3494" t="s">
        <v>1110</v>
      </c>
    </row>
    <row r="3495" spans="2:4" x14ac:dyDescent="0.3">
      <c r="B3495" t="s">
        <v>323</v>
      </c>
      <c r="D3495" t="s">
        <v>306</v>
      </c>
    </row>
    <row r="3496" spans="2:4" x14ac:dyDescent="0.3">
      <c r="B3496" t="s">
        <v>177</v>
      </c>
      <c r="D3496" t="s">
        <v>24</v>
      </c>
    </row>
    <row r="3497" spans="2:4" x14ac:dyDescent="0.3">
      <c r="B3497" t="s">
        <v>246</v>
      </c>
      <c r="D3497" t="s">
        <v>323</v>
      </c>
    </row>
    <row r="3498" spans="2:4" x14ac:dyDescent="0.3">
      <c r="B3498" t="s">
        <v>1192</v>
      </c>
      <c r="D3498" t="s">
        <v>177</v>
      </c>
    </row>
    <row r="3499" spans="2:4" x14ac:dyDescent="0.3">
      <c r="B3499" t="s">
        <v>222</v>
      </c>
      <c r="D3499" t="s">
        <v>246</v>
      </c>
    </row>
    <row r="3500" spans="2:4" x14ac:dyDescent="0.3">
      <c r="B3500" t="s">
        <v>409</v>
      </c>
      <c r="D3500" t="s">
        <v>1192</v>
      </c>
    </row>
    <row r="3501" spans="2:4" x14ac:dyDescent="0.3">
      <c r="B3501" t="s">
        <v>432</v>
      </c>
      <c r="D3501" t="s">
        <v>222</v>
      </c>
    </row>
    <row r="3502" spans="2:4" x14ac:dyDescent="0.3">
      <c r="B3502" t="s">
        <v>1382</v>
      </c>
      <c r="D3502" t="s">
        <v>409</v>
      </c>
    </row>
    <row r="3503" spans="2:4" x14ac:dyDescent="0.3">
      <c r="B3503" t="s">
        <v>972</v>
      </c>
      <c r="D3503" t="s">
        <v>432</v>
      </c>
    </row>
    <row r="3504" spans="2:4" x14ac:dyDescent="0.3">
      <c r="B3504" t="s">
        <v>84</v>
      </c>
      <c r="D3504" t="s">
        <v>1382</v>
      </c>
    </row>
    <row r="3505" spans="2:4" x14ac:dyDescent="0.3">
      <c r="B3505" t="s">
        <v>249</v>
      </c>
      <c r="D3505" t="s">
        <v>972</v>
      </c>
    </row>
    <row r="3506" spans="2:4" x14ac:dyDescent="0.3">
      <c r="B3506" t="s">
        <v>409</v>
      </c>
      <c r="D3506" t="s">
        <v>84</v>
      </c>
    </row>
    <row r="3507" spans="2:4" x14ac:dyDescent="0.3">
      <c r="B3507" t="s">
        <v>1028</v>
      </c>
      <c r="D3507" t="s">
        <v>249</v>
      </c>
    </row>
    <row r="3508" spans="2:4" x14ac:dyDescent="0.3">
      <c r="B3508" t="s">
        <v>972</v>
      </c>
      <c r="D3508" t="s">
        <v>409</v>
      </c>
    </row>
    <row r="3509" spans="2:4" x14ac:dyDescent="0.3">
      <c r="B3509" t="s">
        <v>177</v>
      </c>
      <c r="D3509" t="s">
        <v>1028</v>
      </c>
    </row>
    <row r="3510" spans="2:4" x14ac:dyDescent="0.3">
      <c r="B3510" t="s">
        <v>24</v>
      </c>
      <c r="D3510" t="s">
        <v>972</v>
      </c>
    </row>
    <row r="3511" spans="2:4" x14ac:dyDescent="0.3">
      <c r="B3511" t="s">
        <v>246</v>
      </c>
      <c r="D3511" t="s">
        <v>177</v>
      </c>
    </row>
    <row r="3512" spans="2:4" x14ac:dyDescent="0.3">
      <c r="B3512" t="s">
        <v>40</v>
      </c>
      <c r="D3512" t="s">
        <v>24</v>
      </c>
    </row>
    <row r="3513" spans="2:4" x14ac:dyDescent="0.3">
      <c r="B3513" t="s">
        <v>503</v>
      </c>
      <c r="D3513" t="s">
        <v>246</v>
      </c>
    </row>
    <row r="3514" spans="2:4" x14ac:dyDescent="0.3">
      <c r="B3514" t="s">
        <v>209</v>
      </c>
      <c r="D3514" t="s">
        <v>40</v>
      </c>
    </row>
    <row r="3515" spans="2:4" x14ac:dyDescent="0.3">
      <c r="B3515" t="s">
        <v>1235</v>
      </c>
      <c r="D3515" t="s">
        <v>503</v>
      </c>
    </row>
    <row r="3516" spans="2:4" x14ac:dyDescent="0.3">
      <c r="B3516" t="s">
        <v>1022</v>
      </c>
      <c r="D3516" t="s">
        <v>209</v>
      </c>
    </row>
    <row r="3517" spans="2:4" x14ac:dyDescent="0.3">
      <c r="B3517" t="s">
        <v>40</v>
      </c>
      <c r="D3517" t="s">
        <v>1235</v>
      </c>
    </row>
    <row r="3518" spans="2:4" x14ac:dyDescent="0.3">
      <c r="B3518" t="s">
        <v>40</v>
      </c>
      <c r="D3518" t="s">
        <v>1022</v>
      </c>
    </row>
    <row r="3519" spans="2:4" x14ac:dyDescent="0.3">
      <c r="B3519" t="s">
        <v>972</v>
      </c>
      <c r="D3519" t="s">
        <v>40</v>
      </c>
    </row>
    <row r="3520" spans="2:4" x14ac:dyDescent="0.3">
      <c r="B3520" t="s">
        <v>1385</v>
      </c>
      <c r="D3520" t="s">
        <v>40</v>
      </c>
    </row>
    <row r="3521" spans="2:4" x14ac:dyDescent="0.3">
      <c r="B3521" t="s">
        <v>409</v>
      </c>
      <c r="D3521" t="s">
        <v>972</v>
      </c>
    </row>
    <row r="3522" spans="2:4" x14ac:dyDescent="0.3">
      <c r="B3522" t="s">
        <v>972</v>
      </c>
      <c r="D3522" t="s">
        <v>1385</v>
      </c>
    </row>
    <row r="3523" spans="2:4" x14ac:dyDescent="0.3">
      <c r="B3523" t="s">
        <v>409</v>
      </c>
      <c r="D3523" t="s">
        <v>409</v>
      </c>
    </row>
    <row r="3524" spans="2:4" x14ac:dyDescent="0.3">
      <c r="B3524" t="s">
        <v>409</v>
      </c>
      <c r="D3524" t="s">
        <v>972</v>
      </c>
    </row>
    <row r="3525" spans="2:4" x14ac:dyDescent="0.3">
      <c r="B3525" t="s">
        <v>258</v>
      </c>
      <c r="D3525" t="s">
        <v>409</v>
      </c>
    </row>
    <row r="3526" spans="2:4" x14ac:dyDescent="0.3">
      <c r="B3526" t="s">
        <v>972</v>
      </c>
      <c r="D3526" t="s">
        <v>409</v>
      </c>
    </row>
    <row r="3527" spans="2:4" x14ac:dyDescent="0.3">
      <c r="B3527" t="s">
        <v>82</v>
      </c>
      <c r="D3527" t="s">
        <v>258</v>
      </c>
    </row>
    <row r="3528" spans="2:4" x14ac:dyDescent="0.3">
      <c r="B3528" t="s">
        <v>149</v>
      </c>
      <c r="D3528" t="s">
        <v>972</v>
      </c>
    </row>
    <row r="3529" spans="2:4" x14ac:dyDescent="0.3">
      <c r="B3529" t="s">
        <v>1520</v>
      </c>
      <c r="D3529" t="s">
        <v>82</v>
      </c>
    </row>
    <row r="3530" spans="2:4" x14ac:dyDescent="0.3">
      <c r="B3530" t="s">
        <v>972</v>
      </c>
      <c r="D3530" t="s">
        <v>149</v>
      </c>
    </row>
    <row r="3531" spans="2:4" x14ac:dyDescent="0.3">
      <c r="B3531" t="s">
        <v>101</v>
      </c>
      <c r="D3531" t="s">
        <v>1520</v>
      </c>
    </row>
    <row r="3532" spans="2:4" x14ac:dyDescent="0.3">
      <c r="B3532" t="s">
        <v>85</v>
      </c>
      <c r="D3532" t="s">
        <v>972</v>
      </c>
    </row>
    <row r="3533" spans="2:4" x14ac:dyDescent="0.3">
      <c r="B3533" t="s">
        <v>250</v>
      </c>
      <c r="D3533" t="s">
        <v>101</v>
      </c>
    </row>
    <row r="3534" spans="2:4" x14ac:dyDescent="0.3">
      <c r="B3534" t="s">
        <v>395</v>
      </c>
      <c r="D3534" t="s">
        <v>85</v>
      </c>
    </row>
    <row r="3535" spans="2:4" x14ac:dyDescent="0.3">
      <c r="B3535" t="s">
        <v>409</v>
      </c>
      <c r="D3535" t="s">
        <v>250</v>
      </c>
    </row>
    <row r="3536" spans="2:4" x14ac:dyDescent="0.3">
      <c r="B3536" t="s">
        <v>432</v>
      </c>
      <c r="D3536" t="s">
        <v>395</v>
      </c>
    </row>
    <row r="3537" spans="2:4" x14ac:dyDescent="0.3">
      <c r="B3537" t="s">
        <v>209</v>
      </c>
      <c r="D3537" t="s">
        <v>409</v>
      </c>
    </row>
    <row r="3538" spans="2:4" x14ac:dyDescent="0.3">
      <c r="B3538" t="s">
        <v>209</v>
      </c>
      <c r="D3538" t="s">
        <v>432</v>
      </c>
    </row>
    <row r="3539" spans="2:4" x14ac:dyDescent="0.3">
      <c r="B3539" t="s">
        <v>473</v>
      </c>
      <c r="D3539" t="s">
        <v>209</v>
      </c>
    </row>
    <row r="3540" spans="2:4" x14ac:dyDescent="0.3">
      <c r="B3540" t="s">
        <v>491</v>
      </c>
      <c r="D3540" t="s">
        <v>209</v>
      </c>
    </row>
    <row r="3541" spans="2:4" x14ac:dyDescent="0.3">
      <c r="B3541" t="s">
        <v>503</v>
      </c>
      <c r="D3541" t="s">
        <v>473</v>
      </c>
    </row>
    <row r="3542" spans="2:4" x14ac:dyDescent="0.3">
      <c r="B3542" t="s">
        <v>503</v>
      </c>
      <c r="D3542" t="s">
        <v>491</v>
      </c>
    </row>
    <row r="3543" spans="2:4" x14ac:dyDescent="0.3">
      <c r="B3543" t="s">
        <v>473</v>
      </c>
      <c r="D3543" t="s">
        <v>503</v>
      </c>
    </row>
    <row r="3544" spans="2:4" x14ac:dyDescent="0.3">
      <c r="B3544" t="s">
        <v>1304</v>
      </c>
      <c r="D3544" t="s">
        <v>503</v>
      </c>
    </row>
    <row r="3545" spans="2:4" x14ac:dyDescent="0.3">
      <c r="B3545" t="s">
        <v>85</v>
      </c>
      <c r="D3545" t="s">
        <v>473</v>
      </c>
    </row>
    <row r="3546" spans="2:4" x14ac:dyDescent="0.3">
      <c r="B3546" t="s">
        <v>771</v>
      </c>
      <c r="D3546" t="s">
        <v>1304</v>
      </c>
    </row>
    <row r="3547" spans="2:4" x14ac:dyDescent="0.3">
      <c r="B3547" t="s">
        <v>972</v>
      </c>
      <c r="D3547" t="s">
        <v>85</v>
      </c>
    </row>
    <row r="3548" spans="2:4" x14ac:dyDescent="0.3">
      <c r="B3548" t="s">
        <v>27</v>
      </c>
      <c r="D3548" t="s">
        <v>771</v>
      </c>
    </row>
    <row r="3549" spans="2:4" x14ac:dyDescent="0.3">
      <c r="B3549" t="s">
        <v>972</v>
      </c>
      <c r="D3549" t="s">
        <v>972</v>
      </c>
    </row>
    <row r="3550" spans="2:4" x14ac:dyDescent="0.3">
      <c r="B3550" t="s">
        <v>42</v>
      </c>
      <c r="D3550" t="s">
        <v>27</v>
      </c>
    </row>
    <row r="3551" spans="2:4" x14ac:dyDescent="0.3">
      <c r="B3551" t="s">
        <v>250</v>
      </c>
      <c r="D3551" t="s">
        <v>972</v>
      </c>
    </row>
    <row r="3552" spans="2:4" x14ac:dyDescent="0.3">
      <c r="B3552" t="s">
        <v>876</v>
      </c>
      <c r="D3552" t="s">
        <v>42</v>
      </c>
    </row>
    <row r="3553" spans="2:4" x14ac:dyDescent="0.3">
      <c r="B3553" t="s">
        <v>1022</v>
      </c>
      <c r="D3553" t="s">
        <v>250</v>
      </c>
    </row>
    <row r="3554" spans="2:4" x14ac:dyDescent="0.3">
      <c r="B3554" t="s">
        <v>42</v>
      </c>
      <c r="D3554" t="s">
        <v>876</v>
      </c>
    </row>
    <row r="3555" spans="2:4" x14ac:dyDescent="0.3">
      <c r="B3555" t="s">
        <v>1106</v>
      </c>
      <c r="D3555" t="s">
        <v>1022</v>
      </c>
    </row>
    <row r="3556" spans="2:4" x14ac:dyDescent="0.3">
      <c r="B3556" t="s">
        <v>24</v>
      </c>
      <c r="D3556" t="s">
        <v>42</v>
      </c>
    </row>
    <row r="3557" spans="2:4" x14ac:dyDescent="0.3">
      <c r="B3557" t="s">
        <v>24</v>
      </c>
      <c r="D3557" t="s">
        <v>1106</v>
      </c>
    </row>
    <row r="3558" spans="2:4" x14ac:dyDescent="0.3">
      <c r="B3558" t="s">
        <v>270</v>
      </c>
      <c r="D3558" t="s">
        <v>24</v>
      </c>
    </row>
    <row r="3559" spans="2:4" x14ac:dyDescent="0.3">
      <c r="B3559" t="s">
        <v>432</v>
      </c>
      <c r="D3559" t="s">
        <v>24</v>
      </c>
    </row>
    <row r="3560" spans="2:4" x14ac:dyDescent="0.3">
      <c r="B3560" t="s">
        <v>432</v>
      </c>
      <c r="D3560" t="s">
        <v>270</v>
      </c>
    </row>
    <row r="3561" spans="2:4" x14ac:dyDescent="0.3">
      <c r="B3561" t="s">
        <v>209</v>
      </c>
      <c r="D3561" t="s">
        <v>432</v>
      </c>
    </row>
    <row r="3562" spans="2:4" x14ac:dyDescent="0.3">
      <c r="B3562" t="s">
        <v>480</v>
      </c>
      <c r="D3562" t="s">
        <v>432</v>
      </c>
    </row>
    <row r="3563" spans="2:4" x14ac:dyDescent="0.3">
      <c r="B3563" t="s">
        <v>503</v>
      </c>
      <c r="D3563" t="s">
        <v>209</v>
      </c>
    </row>
    <row r="3564" spans="2:4" x14ac:dyDescent="0.3">
      <c r="B3564" t="s">
        <v>399</v>
      </c>
      <c r="D3564" t="s">
        <v>480</v>
      </c>
    </row>
    <row r="3565" spans="2:4" x14ac:dyDescent="0.3">
      <c r="B3565" t="s">
        <v>972</v>
      </c>
      <c r="D3565" t="s">
        <v>503</v>
      </c>
    </row>
    <row r="3566" spans="2:4" x14ac:dyDescent="0.3">
      <c r="B3566" t="s">
        <v>1390</v>
      </c>
      <c r="D3566" t="s">
        <v>399</v>
      </c>
    </row>
    <row r="3567" spans="2:4" x14ac:dyDescent="0.3">
      <c r="B3567" t="s">
        <v>814</v>
      </c>
      <c r="D3567" t="s">
        <v>972</v>
      </c>
    </row>
    <row r="3568" spans="2:4" x14ac:dyDescent="0.3">
      <c r="B3568" t="s">
        <v>1447</v>
      </c>
      <c r="D3568" t="s">
        <v>1390</v>
      </c>
    </row>
    <row r="3569" spans="2:4" x14ac:dyDescent="0.3">
      <c r="B3569" t="s">
        <v>42</v>
      </c>
      <c r="D3569" t="s">
        <v>814</v>
      </c>
    </row>
    <row r="3570" spans="2:4" x14ac:dyDescent="0.3">
      <c r="B3570" t="s">
        <v>884</v>
      </c>
      <c r="D3570" t="s">
        <v>1447</v>
      </c>
    </row>
    <row r="3571" spans="2:4" x14ac:dyDescent="0.3">
      <c r="B3571" t="s">
        <v>876</v>
      </c>
      <c r="D3571" t="s">
        <v>42</v>
      </c>
    </row>
    <row r="3572" spans="2:4" x14ac:dyDescent="0.3">
      <c r="B3572" t="s">
        <v>42</v>
      </c>
      <c r="D3572" t="s">
        <v>884</v>
      </c>
    </row>
    <row r="3573" spans="2:4" x14ac:dyDescent="0.3">
      <c r="B3573" t="s">
        <v>876</v>
      </c>
      <c r="D3573" t="s">
        <v>876</v>
      </c>
    </row>
    <row r="3574" spans="2:4" x14ac:dyDescent="0.3">
      <c r="B3574" t="s">
        <v>55</v>
      </c>
      <c r="D3574" t="s">
        <v>42</v>
      </c>
    </row>
    <row r="3575" spans="2:4" x14ac:dyDescent="0.3">
      <c r="B3575" t="s">
        <v>971</v>
      </c>
      <c r="D3575" t="s">
        <v>876</v>
      </c>
    </row>
    <row r="3576" spans="2:4" x14ac:dyDescent="0.3">
      <c r="B3576" t="s">
        <v>1031</v>
      </c>
      <c r="D3576" t="s">
        <v>55</v>
      </c>
    </row>
    <row r="3577" spans="2:4" x14ac:dyDescent="0.3">
      <c r="B3577" t="s">
        <v>1022</v>
      </c>
      <c r="D3577" t="s">
        <v>971</v>
      </c>
    </row>
    <row r="3578" spans="2:4" x14ac:dyDescent="0.3">
      <c r="B3578" t="s">
        <v>409</v>
      </c>
      <c r="D3578" t="s">
        <v>1031</v>
      </c>
    </row>
    <row r="3579" spans="2:4" x14ac:dyDescent="0.3">
      <c r="B3579" t="s">
        <v>1194</v>
      </c>
      <c r="D3579" t="s">
        <v>1022</v>
      </c>
    </row>
    <row r="3580" spans="2:4" x14ac:dyDescent="0.3">
      <c r="B3580" t="s">
        <v>1235</v>
      </c>
      <c r="D3580" t="s">
        <v>409</v>
      </c>
    </row>
    <row r="3581" spans="2:4" x14ac:dyDescent="0.3">
      <c r="B3581" t="s">
        <v>972</v>
      </c>
      <c r="D3581" t="s">
        <v>1194</v>
      </c>
    </row>
    <row r="3582" spans="2:4" x14ac:dyDescent="0.3">
      <c r="B3582" t="s">
        <v>149</v>
      </c>
      <c r="D3582" t="s">
        <v>1235</v>
      </c>
    </row>
    <row r="3583" spans="2:4" x14ac:dyDescent="0.3">
      <c r="B3583" t="s">
        <v>1394</v>
      </c>
      <c r="D3583" t="s">
        <v>972</v>
      </c>
    </row>
    <row r="3584" spans="2:4" x14ac:dyDescent="0.3">
      <c r="B3584" t="s">
        <v>74</v>
      </c>
      <c r="D3584" t="s">
        <v>149</v>
      </c>
    </row>
    <row r="3585" spans="2:4" x14ac:dyDescent="0.3">
      <c r="B3585" t="s">
        <v>36</v>
      </c>
      <c r="D3585" t="s">
        <v>1394</v>
      </c>
    </row>
    <row r="3586" spans="2:4" x14ac:dyDescent="0.3">
      <c r="B3586" t="s">
        <v>51</v>
      </c>
      <c r="D3586" t="s">
        <v>74</v>
      </c>
    </row>
    <row r="3587" spans="2:4" x14ac:dyDescent="0.3">
      <c r="B3587" t="s">
        <v>689</v>
      </c>
      <c r="D3587" t="s">
        <v>36</v>
      </c>
    </row>
    <row r="3588" spans="2:4" x14ac:dyDescent="0.3">
      <c r="B3588" t="s">
        <v>937</v>
      </c>
      <c r="D3588" t="s">
        <v>51</v>
      </c>
    </row>
    <row r="3589" spans="2:4" x14ac:dyDescent="0.3">
      <c r="B3589" t="s">
        <v>80</v>
      </c>
      <c r="D3589" t="s">
        <v>689</v>
      </c>
    </row>
    <row r="3590" spans="2:4" x14ac:dyDescent="0.3">
      <c r="B3590" t="s">
        <v>24</v>
      </c>
      <c r="D3590" t="s">
        <v>937</v>
      </c>
    </row>
    <row r="3591" spans="2:4" x14ac:dyDescent="0.3">
      <c r="B3591" t="s">
        <v>177</v>
      </c>
      <c r="D3591" t="s">
        <v>80</v>
      </c>
    </row>
    <row r="3592" spans="2:4" x14ac:dyDescent="0.3">
      <c r="B3592" t="s">
        <v>177</v>
      </c>
      <c r="D3592" t="s">
        <v>24</v>
      </c>
    </row>
    <row r="3593" spans="2:4" x14ac:dyDescent="0.3">
      <c r="B3593" t="s">
        <v>289</v>
      </c>
      <c r="D3593" t="s">
        <v>177</v>
      </c>
    </row>
    <row r="3594" spans="2:4" x14ac:dyDescent="0.3">
      <c r="B3594" t="s">
        <v>409</v>
      </c>
      <c r="D3594" t="s">
        <v>177</v>
      </c>
    </row>
    <row r="3595" spans="2:4" x14ac:dyDescent="0.3">
      <c r="B3595" t="s">
        <v>409</v>
      </c>
      <c r="D3595" t="s">
        <v>289</v>
      </c>
    </row>
    <row r="3596" spans="2:4" x14ac:dyDescent="0.3">
      <c r="B3596" t="s">
        <v>409</v>
      </c>
      <c r="D3596" t="s">
        <v>409</v>
      </c>
    </row>
    <row r="3597" spans="2:4" x14ac:dyDescent="0.3">
      <c r="B3597" t="s">
        <v>189</v>
      </c>
      <c r="D3597" t="s">
        <v>409</v>
      </c>
    </row>
    <row r="3598" spans="2:4" x14ac:dyDescent="0.3">
      <c r="B3598" t="s">
        <v>189</v>
      </c>
      <c r="D3598" t="s">
        <v>409</v>
      </c>
    </row>
    <row r="3599" spans="2:4" x14ac:dyDescent="0.3">
      <c r="B3599" t="s">
        <v>941</v>
      </c>
      <c r="D3599" t="s">
        <v>189</v>
      </c>
    </row>
    <row r="3600" spans="2:4" x14ac:dyDescent="0.3">
      <c r="B3600" t="s">
        <v>1435</v>
      </c>
      <c r="D3600" t="s">
        <v>189</v>
      </c>
    </row>
    <row r="3601" spans="2:4" x14ac:dyDescent="0.3">
      <c r="B3601" t="s">
        <v>833</v>
      </c>
      <c r="D3601" t="s">
        <v>941</v>
      </c>
    </row>
    <row r="3602" spans="2:4" x14ac:dyDescent="0.3">
      <c r="B3602" t="s">
        <v>42</v>
      </c>
      <c r="D3602" t="s">
        <v>1435</v>
      </c>
    </row>
    <row r="3603" spans="2:4" x14ac:dyDescent="0.3">
      <c r="B3603" t="s">
        <v>876</v>
      </c>
      <c r="D3603" t="s">
        <v>833</v>
      </c>
    </row>
    <row r="3604" spans="2:4" x14ac:dyDescent="0.3">
      <c r="B3604" t="s">
        <v>876</v>
      </c>
      <c r="D3604" t="s">
        <v>42</v>
      </c>
    </row>
    <row r="3605" spans="2:4" x14ac:dyDescent="0.3">
      <c r="B3605" t="s">
        <v>142</v>
      </c>
      <c r="D3605" t="s">
        <v>876</v>
      </c>
    </row>
    <row r="3606" spans="2:4" x14ac:dyDescent="0.3">
      <c r="B3606" t="s">
        <v>938</v>
      </c>
      <c r="D3606" t="s">
        <v>876</v>
      </c>
    </row>
    <row r="3607" spans="2:4" x14ac:dyDescent="0.3">
      <c r="B3607" t="s">
        <v>289</v>
      </c>
      <c r="D3607" t="s">
        <v>142</v>
      </c>
    </row>
    <row r="3608" spans="2:4" x14ac:dyDescent="0.3">
      <c r="B3608" t="s">
        <v>1022</v>
      </c>
      <c r="D3608" t="s">
        <v>938</v>
      </c>
    </row>
    <row r="3609" spans="2:4" x14ac:dyDescent="0.3">
      <c r="B3609" t="s">
        <v>409</v>
      </c>
      <c r="D3609" t="s">
        <v>289</v>
      </c>
    </row>
    <row r="3610" spans="2:4" x14ac:dyDescent="0.3">
      <c r="B3610" t="s">
        <v>1022</v>
      </c>
      <c r="D3610" t="s">
        <v>1022</v>
      </c>
    </row>
    <row r="3611" spans="2:4" x14ac:dyDescent="0.3">
      <c r="B3611" t="s">
        <v>27</v>
      </c>
      <c r="D3611" t="s">
        <v>409</v>
      </c>
    </row>
    <row r="3612" spans="2:4" x14ac:dyDescent="0.3">
      <c r="B3612" t="s">
        <v>1304</v>
      </c>
      <c r="D3612" t="s">
        <v>1022</v>
      </c>
    </row>
    <row r="3613" spans="2:4" x14ac:dyDescent="0.3">
      <c r="B3613" t="s">
        <v>258</v>
      </c>
      <c r="D3613" t="s">
        <v>27</v>
      </c>
    </row>
    <row r="3614" spans="2:4" x14ac:dyDescent="0.3">
      <c r="B3614" t="s">
        <v>409</v>
      </c>
      <c r="D3614" t="s">
        <v>1304</v>
      </c>
    </row>
    <row r="3615" spans="2:4" x14ac:dyDescent="0.3">
      <c r="B3615" t="s">
        <v>1034</v>
      </c>
      <c r="D3615" t="s">
        <v>258</v>
      </c>
    </row>
    <row r="3616" spans="2:4" x14ac:dyDescent="0.3">
      <c r="B3616" t="s">
        <v>1035</v>
      </c>
      <c r="D3616" t="s">
        <v>409</v>
      </c>
    </row>
    <row r="3617" spans="2:4" x14ac:dyDescent="0.3">
      <c r="B3617" t="s">
        <v>1022</v>
      </c>
      <c r="D3617" t="s">
        <v>1034</v>
      </c>
    </row>
    <row r="3618" spans="2:4" x14ac:dyDescent="0.3">
      <c r="B3618" t="s">
        <v>401</v>
      </c>
      <c r="D3618" t="s">
        <v>1035</v>
      </c>
    </row>
    <row r="3619" spans="2:4" x14ac:dyDescent="0.3">
      <c r="B3619" t="s">
        <v>289</v>
      </c>
      <c r="D3619" t="s">
        <v>1022</v>
      </c>
    </row>
    <row r="3620" spans="2:4" x14ac:dyDescent="0.3">
      <c r="B3620" t="s">
        <v>401</v>
      </c>
      <c r="D3620" t="s">
        <v>401</v>
      </c>
    </row>
    <row r="3621" spans="2:4" x14ac:dyDescent="0.3">
      <c r="B3621" t="s">
        <v>250</v>
      </c>
      <c r="D3621" t="s">
        <v>289</v>
      </c>
    </row>
    <row r="3622" spans="2:4" x14ac:dyDescent="0.3">
      <c r="B3622" t="s">
        <v>1040</v>
      </c>
      <c r="D3622" t="s">
        <v>401</v>
      </c>
    </row>
    <row r="3623" spans="2:4" x14ac:dyDescent="0.3">
      <c r="B3623" t="s">
        <v>103</v>
      </c>
      <c r="D3623" t="s">
        <v>250</v>
      </c>
    </row>
    <row r="3624" spans="2:4" x14ac:dyDescent="0.3">
      <c r="B3624" t="s">
        <v>355</v>
      </c>
      <c r="D3624" t="s">
        <v>1040</v>
      </c>
    </row>
    <row r="3625" spans="2:4" x14ac:dyDescent="0.3">
      <c r="B3625" t="s">
        <v>1102</v>
      </c>
      <c r="D3625" t="s">
        <v>103</v>
      </c>
    </row>
    <row r="3626" spans="2:4" x14ac:dyDescent="0.3">
      <c r="B3626" t="s">
        <v>24</v>
      </c>
      <c r="D3626" t="s">
        <v>355</v>
      </c>
    </row>
    <row r="3627" spans="2:4" x14ac:dyDescent="0.3">
      <c r="B3627" t="s">
        <v>222</v>
      </c>
      <c r="D3627" t="s">
        <v>1102</v>
      </c>
    </row>
    <row r="3628" spans="2:4" x14ac:dyDescent="0.3">
      <c r="B3628" t="s">
        <v>503</v>
      </c>
      <c r="D3628" t="s">
        <v>24</v>
      </c>
    </row>
    <row r="3629" spans="2:4" x14ac:dyDescent="0.3">
      <c r="B3629" t="s">
        <v>1022</v>
      </c>
      <c r="D3629" t="s">
        <v>222</v>
      </c>
    </row>
    <row r="3630" spans="2:4" x14ac:dyDescent="0.3">
      <c r="B3630" t="s">
        <v>249</v>
      </c>
      <c r="D3630" t="s">
        <v>503</v>
      </c>
    </row>
    <row r="3631" spans="2:4" x14ac:dyDescent="0.3">
      <c r="B3631" t="s">
        <v>646</v>
      </c>
      <c r="D3631" t="s">
        <v>1022</v>
      </c>
    </row>
    <row r="3632" spans="2:4" x14ac:dyDescent="0.3">
      <c r="B3632" t="s">
        <v>1398</v>
      </c>
      <c r="D3632" t="s">
        <v>249</v>
      </c>
    </row>
    <row r="3633" spans="2:4" x14ac:dyDescent="0.3">
      <c r="B3633" t="s">
        <v>972</v>
      </c>
      <c r="D3633" t="s">
        <v>646</v>
      </c>
    </row>
    <row r="3634" spans="2:4" x14ac:dyDescent="0.3">
      <c r="B3634" t="s">
        <v>84</v>
      </c>
      <c r="D3634" t="s">
        <v>1398</v>
      </c>
    </row>
    <row r="3635" spans="2:4" x14ac:dyDescent="0.3">
      <c r="B3635" t="s">
        <v>84</v>
      </c>
      <c r="D3635" t="s">
        <v>972</v>
      </c>
    </row>
    <row r="3636" spans="2:4" x14ac:dyDescent="0.3">
      <c r="B3636" t="s">
        <v>972</v>
      </c>
      <c r="D3636" t="s">
        <v>84</v>
      </c>
    </row>
    <row r="3637" spans="2:4" x14ac:dyDescent="0.3">
      <c r="B3637" t="s">
        <v>149</v>
      </c>
      <c r="D3637" t="s">
        <v>84</v>
      </c>
    </row>
    <row r="3638" spans="2:4" x14ac:dyDescent="0.3">
      <c r="B3638" t="s">
        <v>1520</v>
      </c>
      <c r="D3638" t="s">
        <v>972</v>
      </c>
    </row>
    <row r="3639" spans="2:4" x14ac:dyDescent="0.3">
      <c r="B3639" t="s">
        <v>884</v>
      </c>
      <c r="D3639" t="s">
        <v>149</v>
      </c>
    </row>
    <row r="3640" spans="2:4" x14ac:dyDescent="0.3">
      <c r="B3640" t="s">
        <v>876</v>
      </c>
      <c r="D3640" t="s">
        <v>1520</v>
      </c>
    </row>
    <row r="3641" spans="2:4" x14ac:dyDescent="0.3">
      <c r="B3641" t="s">
        <v>42</v>
      </c>
      <c r="D3641" t="s">
        <v>884</v>
      </c>
    </row>
    <row r="3642" spans="2:4" x14ac:dyDescent="0.3">
      <c r="B3642" t="s">
        <v>250</v>
      </c>
      <c r="D3642" t="s">
        <v>876</v>
      </c>
    </row>
    <row r="3643" spans="2:4" x14ac:dyDescent="0.3">
      <c r="B3643" t="s">
        <v>976</v>
      </c>
      <c r="D3643" t="s">
        <v>42</v>
      </c>
    </row>
    <row r="3644" spans="2:4" x14ac:dyDescent="0.3">
      <c r="B3644" t="s">
        <v>42</v>
      </c>
      <c r="D3644" t="s">
        <v>250</v>
      </c>
    </row>
    <row r="3645" spans="2:4" x14ac:dyDescent="0.3">
      <c r="B3645" t="s">
        <v>971</v>
      </c>
      <c r="D3645" t="s">
        <v>976</v>
      </c>
    </row>
    <row r="3646" spans="2:4" x14ac:dyDescent="0.3">
      <c r="B3646" t="s">
        <v>971</v>
      </c>
      <c r="D3646" t="s">
        <v>42</v>
      </c>
    </row>
    <row r="3647" spans="2:4" x14ac:dyDescent="0.3">
      <c r="B3647" t="s">
        <v>237</v>
      </c>
      <c r="D3647" t="s">
        <v>971</v>
      </c>
    </row>
    <row r="3648" spans="2:4" x14ac:dyDescent="0.3">
      <c r="B3648" t="s">
        <v>177</v>
      </c>
      <c r="D3648" t="s">
        <v>971</v>
      </c>
    </row>
    <row r="3649" spans="2:4" x14ac:dyDescent="0.3">
      <c r="B3649" t="s">
        <v>24</v>
      </c>
      <c r="D3649" t="s">
        <v>237</v>
      </c>
    </row>
    <row r="3650" spans="2:4" x14ac:dyDescent="0.3">
      <c r="B3650" t="s">
        <v>473</v>
      </c>
      <c r="D3650" t="s">
        <v>177</v>
      </c>
    </row>
    <row r="3651" spans="2:4" x14ac:dyDescent="0.3">
      <c r="B3651" t="s">
        <v>503</v>
      </c>
      <c r="D3651" t="s">
        <v>24</v>
      </c>
    </row>
    <row r="3652" spans="2:4" x14ac:dyDescent="0.3">
      <c r="B3652" t="s">
        <v>1232</v>
      </c>
      <c r="D3652" t="s">
        <v>473</v>
      </c>
    </row>
    <row r="3653" spans="2:4" x14ac:dyDescent="0.3">
      <c r="B3653" t="s">
        <v>84</v>
      </c>
      <c r="D3653" t="s">
        <v>503</v>
      </c>
    </row>
    <row r="3654" spans="2:4" x14ac:dyDescent="0.3">
      <c r="B3654" t="s">
        <v>646</v>
      </c>
      <c r="D3654" t="s">
        <v>1232</v>
      </c>
    </row>
    <row r="3655" spans="2:4" x14ac:dyDescent="0.3">
      <c r="B3655" t="s">
        <v>972</v>
      </c>
      <c r="D3655" t="s">
        <v>84</v>
      </c>
    </row>
    <row r="3656" spans="2:4" x14ac:dyDescent="0.3">
      <c r="B3656" t="s">
        <v>972</v>
      </c>
      <c r="D3656" t="s">
        <v>646</v>
      </c>
    </row>
    <row r="3657" spans="2:4" x14ac:dyDescent="0.3">
      <c r="B3657" t="s">
        <v>814</v>
      </c>
      <c r="D3657" t="s">
        <v>972</v>
      </c>
    </row>
    <row r="3658" spans="2:4" x14ac:dyDescent="0.3">
      <c r="B3658" t="s">
        <v>246</v>
      </c>
      <c r="D3658" t="s">
        <v>972</v>
      </c>
    </row>
    <row r="3659" spans="2:4" x14ac:dyDescent="0.3">
      <c r="B3659" t="s">
        <v>814</v>
      </c>
      <c r="D3659" t="s">
        <v>814</v>
      </c>
    </row>
    <row r="3660" spans="2:4" x14ac:dyDescent="0.3">
      <c r="B3660" t="s">
        <v>814</v>
      </c>
      <c r="D3660" t="s">
        <v>246</v>
      </c>
    </row>
    <row r="3661" spans="2:4" x14ac:dyDescent="0.3">
      <c r="B3661" t="s">
        <v>1445</v>
      </c>
      <c r="D3661" t="s">
        <v>814</v>
      </c>
    </row>
    <row r="3662" spans="2:4" x14ac:dyDescent="0.3">
      <c r="B3662" t="s">
        <v>1441</v>
      </c>
      <c r="D3662" t="s">
        <v>814</v>
      </c>
    </row>
    <row r="3663" spans="2:4" x14ac:dyDescent="0.3">
      <c r="B3663" t="s">
        <v>814</v>
      </c>
      <c r="D3663" t="s">
        <v>1445</v>
      </c>
    </row>
    <row r="3664" spans="2:4" x14ac:dyDescent="0.3">
      <c r="B3664" t="s">
        <v>1435</v>
      </c>
      <c r="D3664" t="s">
        <v>1441</v>
      </c>
    </row>
    <row r="3665" spans="2:4" x14ac:dyDescent="0.3">
      <c r="B3665" t="s">
        <v>814</v>
      </c>
      <c r="D3665" t="s">
        <v>814</v>
      </c>
    </row>
    <row r="3666" spans="2:4" x14ac:dyDescent="0.3">
      <c r="B3666" t="s">
        <v>42</v>
      </c>
      <c r="D3666" t="s">
        <v>1435</v>
      </c>
    </row>
    <row r="3667" spans="2:4" x14ac:dyDescent="0.3">
      <c r="B3667" t="s">
        <v>177</v>
      </c>
      <c r="D3667" t="s">
        <v>814</v>
      </c>
    </row>
    <row r="3668" spans="2:4" x14ac:dyDescent="0.3">
      <c r="B3668" t="s">
        <v>24</v>
      </c>
      <c r="D3668" t="s">
        <v>42</v>
      </c>
    </row>
    <row r="3669" spans="2:4" x14ac:dyDescent="0.3">
      <c r="B3669" t="s">
        <v>85</v>
      </c>
      <c r="D3669" t="s">
        <v>177</v>
      </c>
    </row>
    <row r="3670" spans="2:4" x14ac:dyDescent="0.3">
      <c r="B3670" t="s">
        <v>1094</v>
      </c>
      <c r="D3670" t="s">
        <v>24</v>
      </c>
    </row>
    <row r="3671" spans="2:4" x14ac:dyDescent="0.3">
      <c r="B3671" t="s">
        <v>409</v>
      </c>
      <c r="D3671" t="s">
        <v>85</v>
      </c>
    </row>
    <row r="3672" spans="2:4" x14ac:dyDescent="0.3">
      <c r="B3672" t="s">
        <v>1022</v>
      </c>
      <c r="D3672" t="s">
        <v>1094</v>
      </c>
    </row>
    <row r="3673" spans="2:4" x14ac:dyDescent="0.3">
      <c r="B3673" t="s">
        <v>473</v>
      </c>
      <c r="D3673" t="s">
        <v>409</v>
      </c>
    </row>
    <row r="3674" spans="2:4" x14ac:dyDescent="0.3">
      <c r="B3674" t="s">
        <v>503</v>
      </c>
      <c r="D3674" t="s">
        <v>1022</v>
      </c>
    </row>
    <row r="3675" spans="2:4" x14ac:dyDescent="0.3">
      <c r="B3675" t="s">
        <v>409</v>
      </c>
      <c r="D3675" t="s">
        <v>473</v>
      </c>
    </row>
    <row r="3676" spans="2:4" x14ac:dyDescent="0.3">
      <c r="B3676" t="s">
        <v>409</v>
      </c>
      <c r="D3676" t="s">
        <v>503</v>
      </c>
    </row>
    <row r="3677" spans="2:4" x14ac:dyDescent="0.3">
      <c r="B3677" t="s">
        <v>972</v>
      </c>
      <c r="D3677" t="s">
        <v>409</v>
      </c>
    </row>
    <row r="3678" spans="2:4" x14ac:dyDescent="0.3">
      <c r="B3678" t="s">
        <v>27</v>
      </c>
      <c r="D3678" t="s">
        <v>409</v>
      </c>
    </row>
    <row r="3679" spans="2:4" x14ac:dyDescent="0.3">
      <c r="B3679" t="s">
        <v>84</v>
      </c>
      <c r="D3679" t="s">
        <v>972</v>
      </c>
    </row>
    <row r="3680" spans="2:4" x14ac:dyDescent="0.3">
      <c r="B3680" t="s">
        <v>85</v>
      </c>
      <c r="D3680" t="s">
        <v>27</v>
      </c>
    </row>
    <row r="3681" spans="2:4" x14ac:dyDescent="0.3">
      <c r="B3681" t="s">
        <v>1493</v>
      </c>
      <c r="D3681" t="s">
        <v>84</v>
      </c>
    </row>
    <row r="3682" spans="2:4" x14ac:dyDescent="0.3">
      <c r="B3682" t="s">
        <v>971</v>
      </c>
      <c r="D3682" t="s">
        <v>85</v>
      </c>
    </row>
    <row r="3683" spans="2:4" x14ac:dyDescent="0.3">
      <c r="B3683" t="s">
        <v>246</v>
      </c>
      <c r="D3683" t="s">
        <v>1493</v>
      </c>
    </row>
    <row r="3684" spans="2:4" x14ac:dyDescent="0.3">
      <c r="B3684" t="s">
        <v>432</v>
      </c>
      <c r="D3684" t="s">
        <v>971</v>
      </c>
    </row>
    <row r="3685" spans="2:4" x14ac:dyDescent="0.3">
      <c r="B3685" t="s">
        <v>399</v>
      </c>
      <c r="D3685" t="s">
        <v>246</v>
      </c>
    </row>
    <row r="3686" spans="2:4" x14ac:dyDescent="0.3">
      <c r="B3686" t="s">
        <v>473</v>
      </c>
      <c r="D3686" t="s">
        <v>432</v>
      </c>
    </row>
    <row r="3687" spans="2:4" x14ac:dyDescent="0.3">
      <c r="B3687" t="s">
        <v>209</v>
      </c>
      <c r="D3687" t="s">
        <v>399</v>
      </c>
    </row>
    <row r="3688" spans="2:4" x14ac:dyDescent="0.3">
      <c r="B3688" t="s">
        <v>473</v>
      </c>
      <c r="D3688" t="s">
        <v>473</v>
      </c>
    </row>
    <row r="3689" spans="2:4" x14ac:dyDescent="0.3">
      <c r="B3689" t="s">
        <v>578</v>
      </c>
      <c r="D3689" t="s">
        <v>209</v>
      </c>
    </row>
    <row r="3690" spans="2:4" x14ac:dyDescent="0.3">
      <c r="B3690" t="s">
        <v>27</v>
      </c>
      <c r="D3690" t="s">
        <v>473</v>
      </c>
    </row>
    <row r="3691" spans="2:4" x14ac:dyDescent="0.3">
      <c r="B3691" t="s">
        <v>972</v>
      </c>
      <c r="D3691" t="s">
        <v>578</v>
      </c>
    </row>
    <row r="3692" spans="2:4" x14ac:dyDescent="0.3">
      <c r="B3692" t="s">
        <v>409</v>
      </c>
      <c r="D3692" t="s">
        <v>27</v>
      </c>
    </row>
    <row r="3693" spans="2:4" x14ac:dyDescent="0.3">
      <c r="B3693" t="s">
        <v>258</v>
      </c>
      <c r="D3693" t="s">
        <v>972</v>
      </c>
    </row>
    <row r="3694" spans="2:4" x14ac:dyDescent="0.3">
      <c r="B3694" t="s">
        <v>1520</v>
      </c>
      <c r="D3694" t="s">
        <v>409</v>
      </c>
    </row>
    <row r="3695" spans="2:4" x14ac:dyDescent="0.3">
      <c r="B3695" t="s">
        <v>1045</v>
      </c>
      <c r="D3695" t="s">
        <v>258</v>
      </c>
    </row>
    <row r="3696" spans="2:4" x14ac:dyDescent="0.3">
      <c r="B3696" t="s">
        <v>976</v>
      </c>
      <c r="D3696" t="s">
        <v>1520</v>
      </c>
    </row>
    <row r="3697" spans="2:4" x14ac:dyDescent="0.3">
      <c r="B3697" t="s">
        <v>976</v>
      </c>
      <c r="D3697" t="s">
        <v>1045</v>
      </c>
    </row>
    <row r="3698" spans="2:4" x14ac:dyDescent="0.3">
      <c r="B3698" t="s">
        <v>40</v>
      </c>
      <c r="D3698" t="s">
        <v>976</v>
      </c>
    </row>
    <row r="3699" spans="2:4" x14ac:dyDescent="0.3">
      <c r="B3699" t="s">
        <v>174</v>
      </c>
      <c r="D3699" t="s">
        <v>976</v>
      </c>
    </row>
    <row r="3700" spans="2:4" x14ac:dyDescent="0.3">
      <c r="B3700" t="s">
        <v>24</v>
      </c>
      <c r="D3700" t="s">
        <v>40</v>
      </c>
    </row>
    <row r="3701" spans="2:4" x14ac:dyDescent="0.3">
      <c r="B3701" t="s">
        <v>24</v>
      </c>
      <c r="D3701" t="s">
        <v>174</v>
      </c>
    </row>
    <row r="3702" spans="2:4" x14ac:dyDescent="0.3">
      <c r="B3702" t="s">
        <v>246</v>
      </c>
      <c r="D3702" t="s">
        <v>24</v>
      </c>
    </row>
    <row r="3703" spans="2:4" x14ac:dyDescent="0.3">
      <c r="B3703" t="s">
        <v>409</v>
      </c>
      <c r="D3703" t="s">
        <v>24</v>
      </c>
    </row>
    <row r="3704" spans="2:4" x14ac:dyDescent="0.3">
      <c r="B3704" t="s">
        <v>1022</v>
      </c>
      <c r="D3704" t="s">
        <v>246</v>
      </c>
    </row>
    <row r="3705" spans="2:4" x14ac:dyDescent="0.3">
      <c r="B3705" t="s">
        <v>503</v>
      </c>
      <c r="D3705" t="s">
        <v>409</v>
      </c>
    </row>
    <row r="3706" spans="2:4" x14ac:dyDescent="0.3">
      <c r="B3706" t="s">
        <v>36</v>
      </c>
      <c r="D3706" t="s">
        <v>1022</v>
      </c>
    </row>
    <row r="3707" spans="2:4" x14ac:dyDescent="0.3">
      <c r="B3707" t="s">
        <v>624</v>
      </c>
      <c r="D3707" t="s">
        <v>503</v>
      </c>
    </row>
    <row r="3708" spans="2:4" x14ac:dyDescent="0.3">
      <c r="B3708" t="s">
        <v>737</v>
      </c>
      <c r="D3708" t="s">
        <v>36</v>
      </c>
    </row>
    <row r="3709" spans="2:4" x14ac:dyDescent="0.3">
      <c r="B3709" t="s">
        <v>55</v>
      </c>
      <c r="D3709" t="s">
        <v>624</v>
      </c>
    </row>
    <row r="3710" spans="2:4" x14ac:dyDescent="0.3">
      <c r="B3710" t="s">
        <v>40</v>
      </c>
      <c r="D3710" t="s">
        <v>737</v>
      </c>
    </row>
    <row r="3711" spans="2:4" x14ac:dyDescent="0.3">
      <c r="B3711" t="s">
        <v>1050</v>
      </c>
      <c r="D3711" t="s">
        <v>55</v>
      </c>
    </row>
    <row r="3712" spans="2:4" x14ac:dyDescent="0.3">
      <c r="B3712" t="s">
        <v>1022</v>
      </c>
      <c r="D3712" t="s">
        <v>40</v>
      </c>
    </row>
    <row r="3713" spans="2:4" x14ac:dyDescent="0.3">
      <c r="B3713" t="s">
        <v>1051</v>
      </c>
      <c r="D3713" t="s">
        <v>1050</v>
      </c>
    </row>
    <row r="3714" spans="2:4" x14ac:dyDescent="0.3">
      <c r="B3714" t="s">
        <v>1052</v>
      </c>
      <c r="D3714" t="s">
        <v>1022</v>
      </c>
    </row>
    <row r="3715" spans="2:4" x14ac:dyDescent="0.3">
      <c r="B3715" t="s">
        <v>117</v>
      </c>
      <c r="D3715" t="s">
        <v>1051</v>
      </c>
    </row>
    <row r="3716" spans="2:4" x14ac:dyDescent="0.3">
      <c r="B3716" t="s">
        <v>401</v>
      </c>
      <c r="D3716" t="s">
        <v>1052</v>
      </c>
    </row>
    <row r="3717" spans="2:4" x14ac:dyDescent="0.3">
      <c r="B3717" t="s">
        <v>177</v>
      </c>
      <c r="D3717" t="s">
        <v>117</v>
      </c>
    </row>
    <row r="3718" spans="2:4" x14ac:dyDescent="0.3">
      <c r="B3718" t="s">
        <v>177</v>
      </c>
      <c r="D3718" t="s">
        <v>401</v>
      </c>
    </row>
    <row r="3719" spans="2:4" x14ac:dyDescent="0.3">
      <c r="B3719" t="s">
        <v>1022</v>
      </c>
      <c r="D3719" t="s">
        <v>177</v>
      </c>
    </row>
    <row r="3720" spans="2:4" x14ac:dyDescent="0.3">
      <c r="B3720" t="s">
        <v>1022</v>
      </c>
      <c r="D3720" t="s">
        <v>177</v>
      </c>
    </row>
    <row r="3721" spans="2:4" x14ac:dyDescent="0.3">
      <c r="B3721" t="s">
        <v>473</v>
      </c>
      <c r="D3721" t="s">
        <v>1022</v>
      </c>
    </row>
    <row r="3722" spans="2:4" x14ac:dyDescent="0.3">
      <c r="B3722" t="s">
        <v>74</v>
      </c>
      <c r="D3722" t="s">
        <v>1022</v>
      </c>
    </row>
    <row r="3723" spans="2:4" x14ac:dyDescent="0.3">
      <c r="B3723" t="s">
        <v>149</v>
      </c>
      <c r="D3723" t="s">
        <v>473</v>
      </c>
    </row>
    <row r="3724" spans="2:4" x14ac:dyDescent="0.3">
      <c r="B3724" t="s">
        <v>876</v>
      </c>
      <c r="D3724" t="s">
        <v>74</v>
      </c>
    </row>
    <row r="3725" spans="2:4" x14ac:dyDescent="0.3">
      <c r="B3725" t="s">
        <v>42</v>
      </c>
      <c r="D3725" t="s">
        <v>149</v>
      </c>
    </row>
    <row r="3726" spans="2:4" x14ac:dyDescent="0.3">
      <c r="B3726" t="s">
        <v>250</v>
      </c>
      <c r="D3726" t="s">
        <v>876</v>
      </c>
    </row>
    <row r="3727" spans="2:4" x14ac:dyDescent="0.3">
      <c r="B3727" t="s">
        <v>250</v>
      </c>
      <c r="D3727" t="s">
        <v>42</v>
      </c>
    </row>
    <row r="3728" spans="2:4" x14ac:dyDescent="0.3">
      <c r="B3728" t="s">
        <v>42</v>
      </c>
      <c r="D3728" t="s">
        <v>250</v>
      </c>
    </row>
    <row r="3729" spans="2:4" x14ac:dyDescent="0.3">
      <c r="B3729" t="s">
        <v>177</v>
      </c>
      <c r="D3729" t="s">
        <v>250</v>
      </c>
    </row>
    <row r="3730" spans="2:4" x14ac:dyDescent="0.3">
      <c r="B3730" t="s">
        <v>1085</v>
      </c>
      <c r="D3730" t="s">
        <v>42</v>
      </c>
    </row>
    <row r="3731" spans="2:4" x14ac:dyDescent="0.3">
      <c r="B3731" t="s">
        <v>24</v>
      </c>
      <c r="D3731" t="s">
        <v>177</v>
      </c>
    </row>
    <row r="3732" spans="2:4" x14ac:dyDescent="0.3">
      <c r="B3732" t="s">
        <v>1085</v>
      </c>
      <c r="D3732" t="s">
        <v>1085</v>
      </c>
    </row>
    <row r="3733" spans="2:4" x14ac:dyDescent="0.3">
      <c r="B3733" t="s">
        <v>399</v>
      </c>
      <c r="D3733" t="s">
        <v>24</v>
      </c>
    </row>
    <row r="3734" spans="2:4" x14ac:dyDescent="0.3">
      <c r="B3734" t="s">
        <v>399</v>
      </c>
      <c r="D3734" t="s">
        <v>1085</v>
      </c>
    </row>
    <row r="3735" spans="2:4" x14ac:dyDescent="0.3">
      <c r="B3735" t="s">
        <v>1022</v>
      </c>
      <c r="D3735" t="s">
        <v>399</v>
      </c>
    </row>
    <row r="3736" spans="2:4" x14ac:dyDescent="0.3">
      <c r="B3736" t="s">
        <v>189</v>
      </c>
      <c r="D3736" t="s">
        <v>399</v>
      </c>
    </row>
    <row r="3737" spans="2:4" x14ac:dyDescent="0.3">
      <c r="B3737" t="s">
        <v>473</v>
      </c>
      <c r="D3737" t="s">
        <v>1022</v>
      </c>
    </row>
    <row r="3738" spans="2:4" x14ac:dyDescent="0.3">
      <c r="B3738" t="s">
        <v>209</v>
      </c>
      <c r="D3738" t="s">
        <v>189</v>
      </c>
    </row>
    <row r="3739" spans="2:4" x14ac:dyDescent="0.3">
      <c r="B3739" t="s">
        <v>399</v>
      </c>
      <c r="D3739" t="s">
        <v>473</v>
      </c>
    </row>
    <row r="3740" spans="2:4" x14ac:dyDescent="0.3">
      <c r="B3740" t="s">
        <v>1022</v>
      </c>
      <c r="D3740" t="s">
        <v>209</v>
      </c>
    </row>
    <row r="3741" spans="2:4" x14ac:dyDescent="0.3">
      <c r="B3741" t="s">
        <v>209</v>
      </c>
      <c r="D3741" t="s">
        <v>399</v>
      </c>
    </row>
    <row r="3742" spans="2:4" x14ac:dyDescent="0.3">
      <c r="B3742" t="s">
        <v>40</v>
      </c>
      <c r="D3742" t="s">
        <v>1022</v>
      </c>
    </row>
    <row r="3743" spans="2:4" x14ac:dyDescent="0.3">
      <c r="B3743" t="s">
        <v>503</v>
      </c>
      <c r="D3743" t="s">
        <v>209</v>
      </c>
    </row>
    <row r="3744" spans="2:4" x14ac:dyDescent="0.3">
      <c r="B3744" t="s">
        <v>399</v>
      </c>
      <c r="D3744" t="s">
        <v>40</v>
      </c>
    </row>
    <row r="3745" spans="2:4" x14ac:dyDescent="0.3">
      <c r="B3745" t="s">
        <v>209</v>
      </c>
      <c r="D3745" t="s">
        <v>503</v>
      </c>
    </row>
    <row r="3746" spans="2:4" x14ac:dyDescent="0.3">
      <c r="B3746" t="s">
        <v>578</v>
      </c>
      <c r="D3746" t="s">
        <v>399</v>
      </c>
    </row>
    <row r="3747" spans="2:4" x14ac:dyDescent="0.3">
      <c r="B3747" t="s">
        <v>36</v>
      </c>
      <c r="D3747" t="s">
        <v>209</v>
      </c>
    </row>
    <row r="3748" spans="2:4" x14ac:dyDescent="0.3">
      <c r="B3748" t="s">
        <v>101</v>
      </c>
      <c r="D3748" t="s">
        <v>578</v>
      </c>
    </row>
    <row r="3749" spans="2:4" x14ac:dyDescent="0.3">
      <c r="B3749" t="s">
        <v>104</v>
      </c>
      <c r="D3749" t="s">
        <v>36</v>
      </c>
    </row>
    <row r="3750" spans="2:4" x14ac:dyDescent="0.3">
      <c r="B3750" t="s">
        <v>85</v>
      </c>
      <c r="D3750" t="s">
        <v>101</v>
      </c>
    </row>
    <row r="3751" spans="2:4" x14ac:dyDescent="0.3">
      <c r="B3751" t="s">
        <v>1054</v>
      </c>
      <c r="D3751" t="s">
        <v>104</v>
      </c>
    </row>
    <row r="3752" spans="2:4" x14ac:dyDescent="0.3">
      <c r="B3752" t="s">
        <v>1015</v>
      </c>
      <c r="D3752" t="s">
        <v>85</v>
      </c>
    </row>
    <row r="3753" spans="2:4" x14ac:dyDescent="0.3">
      <c r="B3753" t="s">
        <v>1016</v>
      </c>
      <c r="D3753" t="s">
        <v>1054</v>
      </c>
    </row>
    <row r="3754" spans="2:4" x14ac:dyDescent="0.3">
      <c r="B3754" t="s">
        <v>971</v>
      </c>
      <c r="D3754" t="s">
        <v>1015</v>
      </c>
    </row>
    <row r="3755" spans="2:4" x14ac:dyDescent="0.3">
      <c r="B3755" t="s">
        <v>36</v>
      </c>
      <c r="D3755" t="s">
        <v>1016</v>
      </c>
    </row>
    <row r="3756" spans="2:4" x14ac:dyDescent="0.3">
      <c r="B3756" t="s">
        <v>24</v>
      </c>
      <c r="D3756" t="s">
        <v>971</v>
      </c>
    </row>
    <row r="3757" spans="2:4" x14ac:dyDescent="0.3">
      <c r="B3757" t="s">
        <v>177</v>
      </c>
      <c r="D3757" t="s">
        <v>36</v>
      </c>
    </row>
    <row r="3758" spans="2:4" x14ac:dyDescent="0.3">
      <c r="B3758" t="s">
        <v>401</v>
      </c>
      <c r="D3758" t="s">
        <v>24</v>
      </c>
    </row>
    <row r="3759" spans="2:4" x14ac:dyDescent="0.3">
      <c r="B3759" t="s">
        <v>401</v>
      </c>
      <c r="D3759" t="s">
        <v>177</v>
      </c>
    </row>
    <row r="3760" spans="2:4" x14ac:dyDescent="0.3">
      <c r="B3760" t="s">
        <v>85</v>
      </c>
      <c r="D3760" t="s">
        <v>401</v>
      </c>
    </row>
    <row r="3761" spans="2:4" x14ac:dyDescent="0.3">
      <c r="B3761" t="s">
        <v>258</v>
      </c>
      <c r="D3761" t="s">
        <v>401</v>
      </c>
    </row>
    <row r="3762" spans="2:4" x14ac:dyDescent="0.3">
      <c r="B3762" t="s">
        <v>84</v>
      </c>
      <c r="D3762" t="s">
        <v>85</v>
      </c>
    </row>
    <row r="3763" spans="2:4" x14ac:dyDescent="0.3">
      <c r="B3763" t="s">
        <v>27</v>
      </c>
      <c r="D3763" t="s">
        <v>258</v>
      </c>
    </row>
    <row r="3764" spans="2:4" x14ac:dyDescent="0.3">
      <c r="B3764" t="s">
        <v>27</v>
      </c>
      <c r="D3764" t="s">
        <v>84</v>
      </c>
    </row>
    <row r="3765" spans="2:4" x14ac:dyDescent="0.3">
      <c r="B3765" t="s">
        <v>27</v>
      </c>
      <c r="D3765" t="s">
        <v>27</v>
      </c>
    </row>
    <row r="3766" spans="2:4" x14ac:dyDescent="0.3">
      <c r="B3766" t="s">
        <v>473</v>
      </c>
      <c r="D3766" t="s">
        <v>27</v>
      </c>
    </row>
    <row r="3767" spans="2:4" x14ac:dyDescent="0.3">
      <c r="B3767" t="s">
        <v>1056</v>
      </c>
      <c r="D3767" t="s">
        <v>27</v>
      </c>
    </row>
    <row r="3768" spans="2:4" x14ac:dyDescent="0.3">
      <c r="B3768" t="s">
        <v>972</v>
      </c>
      <c r="D3768" t="s">
        <v>473</v>
      </c>
    </row>
    <row r="3769" spans="2:4" x14ac:dyDescent="0.3">
      <c r="B3769" t="s">
        <v>27</v>
      </c>
      <c r="D3769" t="s">
        <v>1056</v>
      </c>
    </row>
    <row r="3770" spans="2:4" x14ac:dyDescent="0.3">
      <c r="B3770" t="s">
        <v>85</v>
      </c>
      <c r="D3770" t="s">
        <v>972</v>
      </c>
    </row>
    <row r="3771" spans="2:4" x14ac:dyDescent="0.3">
      <c r="B3771" t="s">
        <v>177</v>
      </c>
      <c r="D3771" t="s">
        <v>27</v>
      </c>
    </row>
    <row r="3772" spans="2:4" x14ac:dyDescent="0.3">
      <c r="B3772" t="s">
        <v>246</v>
      </c>
      <c r="D3772" t="s">
        <v>85</v>
      </c>
    </row>
    <row r="3773" spans="2:4" x14ac:dyDescent="0.3">
      <c r="B3773" t="s">
        <v>24</v>
      </c>
      <c r="D3773" t="s">
        <v>177</v>
      </c>
    </row>
    <row r="3774" spans="2:4" x14ac:dyDescent="0.3">
      <c r="B3774" t="s">
        <v>24</v>
      </c>
      <c r="D3774" t="s">
        <v>246</v>
      </c>
    </row>
    <row r="3775" spans="2:4" x14ac:dyDescent="0.3">
      <c r="B3775" t="s">
        <v>177</v>
      </c>
      <c r="D3775" t="s">
        <v>24</v>
      </c>
    </row>
    <row r="3776" spans="2:4" x14ac:dyDescent="0.3">
      <c r="B3776" t="s">
        <v>1206</v>
      </c>
      <c r="D3776" t="s">
        <v>24</v>
      </c>
    </row>
    <row r="3777" spans="2:4" x14ac:dyDescent="0.3">
      <c r="B3777" t="s">
        <v>40</v>
      </c>
      <c r="D3777" t="s">
        <v>177</v>
      </c>
    </row>
    <row r="3778" spans="2:4" x14ac:dyDescent="0.3">
      <c r="B3778" t="s">
        <v>473</v>
      </c>
      <c r="D3778" t="s">
        <v>1206</v>
      </c>
    </row>
    <row r="3779" spans="2:4" x14ac:dyDescent="0.3">
      <c r="B3779" t="s">
        <v>585</v>
      </c>
      <c r="D3779" t="s">
        <v>40</v>
      </c>
    </row>
    <row r="3780" spans="2:4" x14ac:dyDescent="0.3">
      <c r="B3780" t="s">
        <v>503</v>
      </c>
      <c r="D3780" t="s">
        <v>473</v>
      </c>
    </row>
    <row r="3781" spans="2:4" x14ac:dyDescent="0.3">
      <c r="B3781" t="s">
        <v>1022</v>
      </c>
      <c r="D3781" t="s">
        <v>585</v>
      </c>
    </row>
    <row r="3782" spans="2:4" x14ac:dyDescent="0.3">
      <c r="B3782" t="s">
        <v>1222</v>
      </c>
      <c r="D3782" t="s">
        <v>503</v>
      </c>
    </row>
    <row r="3783" spans="2:4" x14ac:dyDescent="0.3">
      <c r="B3783" t="s">
        <v>27</v>
      </c>
      <c r="D3783" t="s">
        <v>1022</v>
      </c>
    </row>
    <row r="3784" spans="2:4" x14ac:dyDescent="0.3">
      <c r="B3784" t="s">
        <v>972</v>
      </c>
      <c r="D3784" t="s">
        <v>1222</v>
      </c>
    </row>
    <row r="3785" spans="2:4" x14ac:dyDescent="0.3">
      <c r="B3785" t="s">
        <v>409</v>
      </c>
      <c r="D3785" t="s">
        <v>27</v>
      </c>
    </row>
    <row r="3786" spans="2:4" x14ac:dyDescent="0.3">
      <c r="B3786" t="s">
        <v>820</v>
      </c>
      <c r="D3786" t="s">
        <v>972</v>
      </c>
    </row>
    <row r="3787" spans="2:4" x14ac:dyDescent="0.3">
      <c r="B3787" t="s">
        <v>27</v>
      </c>
      <c r="D3787" t="s">
        <v>409</v>
      </c>
    </row>
    <row r="3788" spans="2:4" x14ac:dyDescent="0.3">
      <c r="B3788" t="s">
        <v>971</v>
      </c>
      <c r="D3788" t="s">
        <v>820</v>
      </c>
    </row>
    <row r="3789" spans="2:4" x14ac:dyDescent="0.3">
      <c r="B3789" t="s">
        <v>1022</v>
      </c>
      <c r="D3789" t="s">
        <v>27</v>
      </c>
    </row>
    <row r="3790" spans="2:4" x14ac:dyDescent="0.3">
      <c r="B3790" t="s">
        <v>432</v>
      </c>
      <c r="D3790" t="s">
        <v>971</v>
      </c>
    </row>
    <row r="3791" spans="2:4" x14ac:dyDescent="0.3">
      <c r="B3791" t="s">
        <v>40</v>
      </c>
      <c r="D3791" t="s">
        <v>1022</v>
      </c>
    </row>
    <row r="3792" spans="2:4" x14ac:dyDescent="0.3">
      <c r="B3792" t="s">
        <v>209</v>
      </c>
      <c r="D3792" t="s">
        <v>432</v>
      </c>
    </row>
    <row r="3793" spans="2:4" x14ac:dyDescent="0.3">
      <c r="B3793" t="s">
        <v>503</v>
      </c>
      <c r="D3793" t="s">
        <v>40</v>
      </c>
    </row>
    <row r="3794" spans="2:4" x14ac:dyDescent="0.3">
      <c r="B3794" t="s">
        <v>27</v>
      </c>
      <c r="D3794" t="s">
        <v>209</v>
      </c>
    </row>
    <row r="3795" spans="2:4" x14ac:dyDescent="0.3">
      <c r="B3795" t="s">
        <v>84</v>
      </c>
      <c r="D3795" t="s">
        <v>503</v>
      </c>
    </row>
    <row r="3796" spans="2:4" x14ac:dyDescent="0.3">
      <c r="B3796" t="s">
        <v>409</v>
      </c>
      <c r="D3796" t="s">
        <v>27</v>
      </c>
    </row>
    <row r="3797" spans="2:4" x14ac:dyDescent="0.3">
      <c r="B3797" t="s">
        <v>1435</v>
      </c>
      <c r="D3797" t="s">
        <v>84</v>
      </c>
    </row>
    <row r="3798" spans="2:4" x14ac:dyDescent="0.3">
      <c r="B3798" t="s">
        <v>820</v>
      </c>
      <c r="D3798" t="s">
        <v>409</v>
      </c>
    </row>
    <row r="3799" spans="2:4" x14ac:dyDescent="0.3">
      <c r="B3799" t="s">
        <v>900</v>
      </c>
      <c r="D3799" t="s">
        <v>1435</v>
      </c>
    </row>
    <row r="3800" spans="2:4" x14ac:dyDescent="0.3">
      <c r="B3800" t="s">
        <v>876</v>
      </c>
      <c r="D3800" t="s">
        <v>820</v>
      </c>
    </row>
    <row r="3801" spans="2:4" x14ac:dyDescent="0.3">
      <c r="B3801" t="s">
        <v>876</v>
      </c>
      <c r="D3801" t="s">
        <v>900</v>
      </c>
    </row>
    <row r="3802" spans="2:4" x14ac:dyDescent="0.3">
      <c r="B3802" t="s">
        <v>897</v>
      </c>
      <c r="D3802" t="s">
        <v>876</v>
      </c>
    </row>
    <row r="3803" spans="2:4" x14ac:dyDescent="0.3">
      <c r="B3803" t="s">
        <v>897</v>
      </c>
      <c r="D3803" t="s">
        <v>876</v>
      </c>
    </row>
    <row r="3804" spans="2:4" x14ac:dyDescent="0.3">
      <c r="B3804" t="s">
        <v>876</v>
      </c>
      <c r="D3804" t="s">
        <v>897</v>
      </c>
    </row>
    <row r="3805" spans="2:4" x14ac:dyDescent="0.3">
      <c r="B3805" t="s">
        <v>165</v>
      </c>
      <c r="D3805" t="s">
        <v>897</v>
      </c>
    </row>
    <row r="3806" spans="2:4" x14ac:dyDescent="0.3">
      <c r="B3806" t="s">
        <v>42</v>
      </c>
      <c r="D3806" t="s">
        <v>876</v>
      </c>
    </row>
    <row r="3807" spans="2:4" x14ac:dyDescent="0.3">
      <c r="B3807" t="s">
        <v>971</v>
      </c>
      <c r="D3807" t="s">
        <v>165</v>
      </c>
    </row>
    <row r="3808" spans="2:4" x14ac:dyDescent="0.3">
      <c r="B3808" t="s">
        <v>971</v>
      </c>
      <c r="D3808" t="s">
        <v>42</v>
      </c>
    </row>
    <row r="3809" spans="2:4" x14ac:dyDescent="0.3">
      <c r="B3809" t="s">
        <v>85</v>
      </c>
      <c r="D3809" t="s">
        <v>971</v>
      </c>
    </row>
    <row r="3810" spans="2:4" x14ac:dyDescent="0.3">
      <c r="B3810" t="s">
        <v>1061</v>
      </c>
      <c r="D3810" t="s">
        <v>971</v>
      </c>
    </row>
    <row r="3811" spans="2:4" x14ac:dyDescent="0.3">
      <c r="B3811" t="s">
        <v>1062</v>
      </c>
      <c r="D3811" t="s">
        <v>85</v>
      </c>
    </row>
    <row r="3812" spans="2:4" x14ac:dyDescent="0.3">
      <c r="B3812" t="s">
        <v>24</v>
      </c>
      <c r="D3812" t="s">
        <v>1061</v>
      </c>
    </row>
    <row r="3813" spans="2:4" x14ac:dyDescent="0.3">
      <c r="B3813" t="s">
        <v>177</v>
      </c>
      <c r="D3813" t="s">
        <v>1062</v>
      </c>
    </row>
    <row r="3814" spans="2:4" x14ac:dyDescent="0.3">
      <c r="B3814" t="s">
        <v>395</v>
      </c>
      <c r="D3814" t="s">
        <v>24</v>
      </c>
    </row>
    <row r="3815" spans="2:4" x14ac:dyDescent="0.3">
      <c r="B3815" t="s">
        <v>432</v>
      </c>
      <c r="D3815" t="s">
        <v>177</v>
      </c>
    </row>
    <row r="3816" spans="2:4" x14ac:dyDescent="0.3">
      <c r="B3816" t="s">
        <v>27</v>
      </c>
      <c r="D3816" t="s">
        <v>395</v>
      </c>
    </row>
    <row r="3817" spans="2:4" x14ac:dyDescent="0.3">
      <c r="B3817" t="s">
        <v>24</v>
      </c>
      <c r="D3817" t="s">
        <v>432</v>
      </c>
    </row>
    <row r="3818" spans="2:4" x14ac:dyDescent="0.3">
      <c r="B3818" t="s">
        <v>24</v>
      </c>
      <c r="D3818" t="s">
        <v>27</v>
      </c>
    </row>
    <row r="3819" spans="2:4" x14ac:dyDescent="0.3">
      <c r="B3819" t="s">
        <v>85</v>
      </c>
      <c r="D3819" t="s">
        <v>24</v>
      </c>
    </row>
    <row r="3820" spans="2:4" x14ac:dyDescent="0.3">
      <c r="B3820" t="s">
        <v>971</v>
      </c>
      <c r="D3820" t="s">
        <v>24</v>
      </c>
    </row>
    <row r="3821" spans="2:4" x14ac:dyDescent="0.3">
      <c r="B3821" t="s">
        <v>113</v>
      </c>
      <c r="D3821" t="s">
        <v>85</v>
      </c>
    </row>
    <row r="3822" spans="2:4" x14ac:dyDescent="0.3">
      <c r="B3822" t="s">
        <v>40</v>
      </c>
      <c r="D3822" t="s">
        <v>971</v>
      </c>
    </row>
    <row r="3823" spans="2:4" x14ac:dyDescent="0.3">
      <c r="B3823" t="s">
        <v>40</v>
      </c>
      <c r="D3823" t="s">
        <v>113</v>
      </c>
    </row>
    <row r="3824" spans="2:4" x14ac:dyDescent="0.3">
      <c r="B3824" t="s">
        <v>503</v>
      </c>
      <c r="D3824" t="s">
        <v>40</v>
      </c>
    </row>
    <row r="3825" spans="2:4" x14ac:dyDescent="0.3">
      <c r="B3825" t="s">
        <v>480</v>
      </c>
      <c r="D3825" t="s">
        <v>40</v>
      </c>
    </row>
    <row r="3826" spans="2:4" x14ac:dyDescent="0.3">
      <c r="B3826" t="s">
        <v>480</v>
      </c>
      <c r="D3826" t="s">
        <v>503</v>
      </c>
    </row>
    <row r="3827" spans="2:4" x14ac:dyDescent="0.3">
      <c r="B3827" t="s">
        <v>40</v>
      </c>
      <c r="D3827" t="s">
        <v>480</v>
      </c>
    </row>
    <row r="3828" spans="2:4" x14ac:dyDescent="0.3">
      <c r="B3828" t="s">
        <v>503</v>
      </c>
      <c r="D3828" t="s">
        <v>480</v>
      </c>
    </row>
    <row r="3829" spans="2:4" x14ac:dyDescent="0.3">
      <c r="B3829" t="s">
        <v>209</v>
      </c>
      <c r="D3829" t="s">
        <v>40</v>
      </c>
    </row>
    <row r="3830" spans="2:4" x14ac:dyDescent="0.3">
      <c r="B3830" t="s">
        <v>40</v>
      </c>
      <c r="D3830" t="s">
        <v>503</v>
      </c>
    </row>
    <row r="3831" spans="2:4" x14ac:dyDescent="0.3">
      <c r="B3831" t="s">
        <v>189</v>
      </c>
      <c r="D3831" t="s">
        <v>209</v>
      </c>
    </row>
    <row r="3832" spans="2:4" x14ac:dyDescent="0.3">
      <c r="B3832" t="s">
        <v>209</v>
      </c>
      <c r="D3832" t="s">
        <v>40</v>
      </c>
    </row>
    <row r="3833" spans="2:4" x14ac:dyDescent="0.3">
      <c r="B3833" t="s">
        <v>409</v>
      </c>
      <c r="D3833" t="s">
        <v>189</v>
      </c>
    </row>
    <row r="3834" spans="2:4" x14ac:dyDescent="0.3">
      <c r="B3834" t="s">
        <v>1339</v>
      </c>
      <c r="D3834" t="s">
        <v>209</v>
      </c>
    </row>
    <row r="3835" spans="2:4" x14ac:dyDescent="0.3">
      <c r="B3835" t="s">
        <v>1338</v>
      </c>
      <c r="D3835" t="s">
        <v>409</v>
      </c>
    </row>
    <row r="3836" spans="2:4" x14ac:dyDescent="0.3">
      <c r="B3836" t="s">
        <v>27</v>
      </c>
      <c r="D3836" t="s">
        <v>1339</v>
      </c>
    </row>
    <row r="3837" spans="2:4" x14ac:dyDescent="0.3">
      <c r="B3837" t="s">
        <v>85</v>
      </c>
      <c r="D3837" t="s">
        <v>1338</v>
      </c>
    </row>
    <row r="3838" spans="2:4" x14ac:dyDescent="0.3">
      <c r="B3838" t="s">
        <v>1413</v>
      </c>
      <c r="D3838" t="s">
        <v>27</v>
      </c>
    </row>
    <row r="3839" spans="2:4" x14ac:dyDescent="0.3">
      <c r="B3839" t="s">
        <v>833</v>
      </c>
      <c r="D3839" t="s">
        <v>85</v>
      </c>
    </row>
    <row r="3840" spans="2:4" x14ac:dyDescent="0.3">
      <c r="B3840" t="s">
        <v>1441</v>
      </c>
      <c r="D3840" t="s">
        <v>1413</v>
      </c>
    </row>
    <row r="3841" spans="2:4" x14ac:dyDescent="0.3">
      <c r="B3841" t="s">
        <v>1435</v>
      </c>
      <c r="D3841" t="s">
        <v>833</v>
      </c>
    </row>
    <row r="3842" spans="2:4" x14ac:dyDescent="0.3">
      <c r="B3842" t="s">
        <v>814</v>
      </c>
      <c r="D3842" t="s">
        <v>1441</v>
      </c>
    </row>
    <row r="3843" spans="2:4" x14ac:dyDescent="0.3">
      <c r="B3843" t="s">
        <v>85</v>
      </c>
      <c r="D3843" t="s">
        <v>1435</v>
      </c>
    </row>
    <row r="3844" spans="2:4" x14ac:dyDescent="0.3">
      <c r="B3844" t="s">
        <v>972</v>
      </c>
      <c r="D3844" t="s">
        <v>814</v>
      </c>
    </row>
    <row r="3845" spans="2:4" x14ac:dyDescent="0.3">
      <c r="B3845" t="s">
        <v>432</v>
      </c>
      <c r="D3845" t="s">
        <v>85</v>
      </c>
    </row>
    <row r="3846" spans="2:4" x14ac:dyDescent="0.3">
      <c r="B3846" t="s">
        <v>503</v>
      </c>
      <c r="D3846" t="s">
        <v>972</v>
      </c>
    </row>
    <row r="3847" spans="2:4" x14ac:dyDescent="0.3">
      <c r="B3847" t="s">
        <v>972</v>
      </c>
      <c r="D3847" t="s">
        <v>432</v>
      </c>
    </row>
    <row r="3848" spans="2:4" x14ac:dyDescent="0.3">
      <c r="B3848" t="s">
        <v>27</v>
      </c>
      <c r="D3848" t="s">
        <v>503</v>
      </c>
    </row>
    <row r="3849" spans="2:4" x14ac:dyDescent="0.3">
      <c r="B3849" t="s">
        <v>74</v>
      </c>
      <c r="D3849" t="s">
        <v>972</v>
      </c>
    </row>
    <row r="3850" spans="2:4" x14ac:dyDescent="0.3">
      <c r="B3850" t="s">
        <v>27</v>
      </c>
      <c r="D3850" t="s">
        <v>27</v>
      </c>
    </row>
    <row r="3851" spans="2:4" x14ac:dyDescent="0.3">
      <c r="B3851" t="s">
        <v>972</v>
      </c>
      <c r="D3851" t="s">
        <v>74</v>
      </c>
    </row>
    <row r="3852" spans="2:4" x14ac:dyDescent="0.3">
      <c r="B3852" t="s">
        <v>814</v>
      </c>
      <c r="D3852" t="s">
        <v>27</v>
      </c>
    </row>
    <row r="3853" spans="2:4" x14ac:dyDescent="0.3">
      <c r="B3853" t="s">
        <v>174</v>
      </c>
      <c r="D3853" t="s">
        <v>972</v>
      </c>
    </row>
    <row r="3854" spans="2:4" x14ac:dyDescent="0.3">
      <c r="B3854" t="s">
        <v>1066</v>
      </c>
      <c r="D3854" t="s">
        <v>814</v>
      </c>
    </row>
    <row r="3855" spans="2:4" x14ac:dyDescent="0.3">
      <c r="B3855" t="s">
        <v>814</v>
      </c>
      <c r="D3855" t="s">
        <v>174</v>
      </c>
    </row>
    <row r="3856" spans="2:4" x14ac:dyDescent="0.3">
      <c r="B3856" t="s">
        <v>85</v>
      </c>
      <c r="D3856" t="s">
        <v>1066</v>
      </c>
    </row>
    <row r="3857" spans="2:4" x14ac:dyDescent="0.3">
      <c r="B3857" t="s">
        <v>36</v>
      </c>
      <c r="D3857" t="s">
        <v>814</v>
      </c>
    </row>
    <row r="3858" spans="2:4" x14ac:dyDescent="0.3">
      <c r="B3858" t="s">
        <v>85</v>
      </c>
      <c r="D3858" t="s">
        <v>85</v>
      </c>
    </row>
    <row r="3859" spans="2:4" x14ac:dyDescent="0.3">
      <c r="B3859" t="s">
        <v>971</v>
      </c>
      <c r="D3859" t="s">
        <v>36</v>
      </c>
    </row>
    <row r="3860" spans="2:4" x14ac:dyDescent="0.3">
      <c r="B3860" t="s">
        <v>40</v>
      </c>
      <c r="D3860" t="s">
        <v>85</v>
      </c>
    </row>
    <row r="3861" spans="2:4" x14ac:dyDescent="0.3">
      <c r="B3861" t="s">
        <v>503</v>
      </c>
      <c r="D3861" t="s">
        <v>971</v>
      </c>
    </row>
    <row r="3862" spans="2:4" x14ac:dyDescent="0.3">
      <c r="B3862" t="s">
        <v>258</v>
      </c>
      <c r="D3862" t="s">
        <v>40</v>
      </c>
    </row>
    <row r="3863" spans="2:4" x14ac:dyDescent="0.3">
      <c r="B3863" t="s">
        <v>1438</v>
      </c>
      <c r="D3863" t="s">
        <v>503</v>
      </c>
    </row>
    <row r="3864" spans="2:4" x14ac:dyDescent="0.3">
      <c r="B3864" t="s">
        <v>809</v>
      </c>
      <c r="D3864" t="s">
        <v>258</v>
      </c>
    </row>
    <row r="3865" spans="2:4" x14ac:dyDescent="0.3">
      <c r="B3865" t="s">
        <v>814</v>
      </c>
      <c r="D3865" t="s">
        <v>1438</v>
      </c>
    </row>
    <row r="3866" spans="2:4" x14ac:dyDescent="0.3">
      <c r="B3866" t="s">
        <v>1435</v>
      </c>
      <c r="D3866" t="s">
        <v>809</v>
      </c>
    </row>
    <row r="3867" spans="2:4" x14ac:dyDescent="0.3">
      <c r="B3867" t="s">
        <v>811</v>
      </c>
      <c r="D3867" t="s">
        <v>814</v>
      </c>
    </row>
    <row r="3868" spans="2:4" x14ac:dyDescent="0.3">
      <c r="B3868" t="s">
        <v>814</v>
      </c>
      <c r="D3868" t="s">
        <v>1435</v>
      </c>
    </row>
    <row r="3869" spans="2:4" x14ac:dyDescent="0.3">
      <c r="B3869" t="s">
        <v>876</v>
      </c>
      <c r="D3869" t="s">
        <v>811</v>
      </c>
    </row>
    <row r="3870" spans="2:4" x14ac:dyDescent="0.3">
      <c r="B3870" t="s">
        <v>876</v>
      </c>
      <c r="D3870" t="s">
        <v>814</v>
      </c>
    </row>
    <row r="3871" spans="2:4" x14ac:dyDescent="0.3">
      <c r="B3871" t="s">
        <v>897</v>
      </c>
      <c r="D3871" t="s">
        <v>876</v>
      </c>
    </row>
    <row r="3872" spans="2:4" x14ac:dyDescent="0.3">
      <c r="B3872" t="s">
        <v>209</v>
      </c>
      <c r="D3872" t="s">
        <v>876</v>
      </c>
    </row>
    <row r="3873" spans="2:4" x14ac:dyDescent="0.3">
      <c r="B3873" t="s">
        <v>473</v>
      </c>
      <c r="D3873" t="s">
        <v>897</v>
      </c>
    </row>
    <row r="3874" spans="2:4" x14ac:dyDescent="0.3">
      <c r="B3874" t="s">
        <v>399</v>
      </c>
      <c r="D3874" t="s">
        <v>209</v>
      </c>
    </row>
    <row r="3875" spans="2:4" x14ac:dyDescent="0.3">
      <c r="B3875" t="s">
        <v>209</v>
      </c>
      <c r="D3875" t="s">
        <v>473</v>
      </c>
    </row>
    <row r="3876" spans="2:4" x14ac:dyDescent="0.3">
      <c r="B3876" t="s">
        <v>473</v>
      </c>
      <c r="D3876" t="s">
        <v>399</v>
      </c>
    </row>
    <row r="3877" spans="2:4" x14ac:dyDescent="0.3">
      <c r="B3877" t="s">
        <v>27</v>
      </c>
      <c r="D3877" t="s">
        <v>209</v>
      </c>
    </row>
    <row r="3878" spans="2:4" x14ac:dyDescent="0.3">
      <c r="B3878" t="s">
        <v>258</v>
      </c>
      <c r="D3878" t="s">
        <v>473</v>
      </c>
    </row>
    <row r="3879" spans="2:4" x14ac:dyDescent="0.3">
      <c r="B3879" t="s">
        <v>84</v>
      </c>
      <c r="D3879" t="s">
        <v>27</v>
      </c>
    </row>
    <row r="3880" spans="2:4" x14ac:dyDescent="0.3">
      <c r="B3880" t="s">
        <v>771</v>
      </c>
      <c r="D3880" t="s">
        <v>258</v>
      </c>
    </row>
    <row r="3881" spans="2:4" x14ac:dyDescent="0.3">
      <c r="B3881" t="s">
        <v>409</v>
      </c>
      <c r="D3881" t="s">
        <v>84</v>
      </c>
    </row>
    <row r="3882" spans="2:4" x14ac:dyDescent="0.3">
      <c r="B3882" t="s">
        <v>36</v>
      </c>
      <c r="D3882" t="s">
        <v>771</v>
      </c>
    </row>
    <row r="3883" spans="2:4" x14ac:dyDescent="0.3">
      <c r="B3883" t="s">
        <v>809</v>
      </c>
      <c r="D3883" t="s">
        <v>409</v>
      </c>
    </row>
    <row r="3884" spans="2:4" x14ac:dyDescent="0.3">
      <c r="B3884" t="s">
        <v>353</v>
      </c>
      <c r="D3884" t="s">
        <v>36</v>
      </c>
    </row>
    <row r="3885" spans="2:4" x14ac:dyDescent="0.3">
      <c r="B3885" t="s">
        <v>85</v>
      </c>
      <c r="D3885" t="s">
        <v>809</v>
      </c>
    </row>
    <row r="3886" spans="2:4" x14ac:dyDescent="0.3">
      <c r="B3886" t="s">
        <v>1074</v>
      </c>
      <c r="D3886" t="s">
        <v>353</v>
      </c>
    </row>
    <row r="3887" spans="2:4" x14ac:dyDescent="0.3">
      <c r="B3887" t="s">
        <v>1076</v>
      </c>
      <c r="D3887" t="s">
        <v>85</v>
      </c>
    </row>
    <row r="3888" spans="2:4" x14ac:dyDescent="0.3">
      <c r="B3888" t="s">
        <v>209</v>
      </c>
      <c r="D3888" t="s">
        <v>1074</v>
      </c>
    </row>
    <row r="3889" spans="2:4" x14ac:dyDescent="0.3">
      <c r="B3889" t="s">
        <v>503</v>
      </c>
      <c r="D3889" t="s">
        <v>1076</v>
      </c>
    </row>
    <row r="3890" spans="2:4" x14ac:dyDescent="0.3">
      <c r="B3890" t="s">
        <v>74</v>
      </c>
      <c r="D3890" t="s">
        <v>209</v>
      </c>
    </row>
    <row r="3891" spans="2:4" x14ac:dyDescent="0.3">
      <c r="B3891" t="s">
        <v>258</v>
      </c>
      <c r="D3891" t="s">
        <v>503</v>
      </c>
    </row>
    <row r="3892" spans="2:4" x14ac:dyDescent="0.3">
      <c r="B3892" t="s">
        <v>1054</v>
      </c>
      <c r="D3892" t="s">
        <v>74</v>
      </c>
    </row>
    <row r="3893" spans="2:4" x14ac:dyDescent="0.3">
      <c r="B3893" t="s">
        <v>1069</v>
      </c>
      <c r="D3893" t="s">
        <v>258</v>
      </c>
    </row>
    <row r="3894" spans="2:4" x14ac:dyDescent="0.3">
      <c r="B3894" t="s">
        <v>243</v>
      </c>
      <c r="D3894" t="s">
        <v>1054</v>
      </c>
    </row>
    <row r="3895" spans="2:4" x14ac:dyDescent="0.3">
      <c r="B3895" t="s">
        <v>24</v>
      </c>
      <c r="D3895" t="s">
        <v>1069</v>
      </c>
    </row>
    <row r="3896" spans="2:4" x14ac:dyDescent="0.3">
      <c r="B3896" t="s">
        <v>270</v>
      </c>
      <c r="D3896" t="s">
        <v>243</v>
      </c>
    </row>
    <row r="3897" spans="2:4" x14ac:dyDescent="0.3">
      <c r="B3897" t="s">
        <v>177</v>
      </c>
      <c r="D3897" t="s">
        <v>24</v>
      </c>
    </row>
    <row r="3898" spans="2:4" x14ac:dyDescent="0.3">
      <c r="B3898" t="s">
        <v>1194</v>
      </c>
      <c r="D3898" t="s">
        <v>270</v>
      </c>
    </row>
    <row r="3899" spans="2:4" x14ac:dyDescent="0.3">
      <c r="B3899" t="s">
        <v>432</v>
      </c>
      <c r="D3899" t="s">
        <v>177</v>
      </c>
    </row>
    <row r="3900" spans="2:4" x14ac:dyDescent="0.3">
      <c r="B3900" t="s">
        <v>222</v>
      </c>
      <c r="D3900" t="s">
        <v>1194</v>
      </c>
    </row>
    <row r="3901" spans="2:4" x14ac:dyDescent="0.3">
      <c r="B3901" t="s">
        <v>209</v>
      </c>
      <c r="D3901" t="s">
        <v>432</v>
      </c>
    </row>
    <row r="3902" spans="2:4" x14ac:dyDescent="0.3">
      <c r="B3902" t="s">
        <v>40</v>
      </c>
      <c r="D3902" t="s">
        <v>222</v>
      </c>
    </row>
    <row r="3903" spans="2:4" x14ac:dyDescent="0.3">
      <c r="B3903" t="s">
        <v>40</v>
      </c>
      <c r="D3903" t="s">
        <v>209</v>
      </c>
    </row>
    <row r="3904" spans="2:4" x14ac:dyDescent="0.3">
      <c r="B3904" t="s">
        <v>503</v>
      </c>
      <c r="D3904" t="s">
        <v>40</v>
      </c>
    </row>
    <row r="3905" spans="2:4" x14ac:dyDescent="0.3">
      <c r="B3905" t="s">
        <v>503</v>
      </c>
      <c r="D3905" t="s">
        <v>40</v>
      </c>
    </row>
    <row r="3906" spans="2:4" x14ac:dyDescent="0.3">
      <c r="B3906" t="s">
        <v>85</v>
      </c>
      <c r="D3906" t="s">
        <v>503</v>
      </c>
    </row>
    <row r="3907" spans="2:4" x14ac:dyDescent="0.3">
      <c r="B3907" t="s">
        <v>972</v>
      </c>
      <c r="D3907" t="s">
        <v>503</v>
      </c>
    </row>
    <row r="3908" spans="2:4" x14ac:dyDescent="0.3">
      <c r="B3908" t="s">
        <v>811</v>
      </c>
      <c r="D3908" t="s">
        <v>85</v>
      </c>
    </row>
    <row r="3909" spans="2:4" x14ac:dyDescent="0.3">
      <c r="B3909" t="s">
        <v>1433</v>
      </c>
      <c r="D3909" t="s">
        <v>972</v>
      </c>
    </row>
    <row r="3910" spans="2:4" x14ac:dyDescent="0.3">
      <c r="B3910" t="s">
        <v>809</v>
      </c>
      <c r="D3910" t="s">
        <v>811</v>
      </c>
    </row>
    <row r="3911" spans="2:4" x14ac:dyDescent="0.3">
      <c r="B3911" t="s">
        <v>814</v>
      </c>
      <c r="D3911" t="s">
        <v>1433</v>
      </c>
    </row>
    <row r="3912" spans="2:4" x14ac:dyDescent="0.3">
      <c r="B3912" t="s">
        <v>1435</v>
      </c>
      <c r="D3912" t="s">
        <v>809</v>
      </c>
    </row>
    <row r="3913" spans="2:4" x14ac:dyDescent="0.3">
      <c r="B3913" t="s">
        <v>809</v>
      </c>
      <c r="D3913" t="s">
        <v>814</v>
      </c>
    </row>
    <row r="3914" spans="2:4" x14ac:dyDescent="0.3">
      <c r="B3914" t="s">
        <v>814</v>
      </c>
      <c r="D3914" t="s">
        <v>1435</v>
      </c>
    </row>
    <row r="3915" spans="2:4" x14ac:dyDescent="0.3">
      <c r="B3915" t="s">
        <v>85</v>
      </c>
      <c r="D3915" t="s">
        <v>809</v>
      </c>
    </row>
    <row r="3916" spans="2:4" x14ac:dyDescent="0.3">
      <c r="B3916" t="s">
        <v>250</v>
      </c>
      <c r="D3916" t="s">
        <v>814</v>
      </c>
    </row>
    <row r="3917" spans="2:4" x14ac:dyDescent="0.3">
      <c r="B3917" t="s">
        <v>27</v>
      </c>
      <c r="D3917" t="s">
        <v>85</v>
      </c>
    </row>
    <row r="3918" spans="2:4" x14ac:dyDescent="0.3">
      <c r="B3918" t="s">
        <v>626</v>
      </c>
      <c r="D3918" t="s">
        <v>250</v>
      </c>
    </row>
    <row r="3919" spans="2:4" x14ac:dyDescent="0.3">
      <c r="B3919" t="s">
        <v>82</v>
      </c>
      <c r="D3919" t="s">
        <v>27</v>
      </c>
    </row>
    <row r="3920" spans="2:4" x14ac:dyDescent="0.3">
      <c r="B3920" t="s">
        <v>824</v>
      </c>
      <c r="D3920" t="s">
        <v>626</v>
      </c>
    </row>
    <row r="3921" spans="2:4" x14ac:dyDescent="0.3">
      <c r="B3921" t="s">
        <v>1426</v>
      </c>
      <c r="D3921" t="s">
        <v>82</v>
      </c>
    </row>
    <row r="3922" spans="2:4" x14ac:dyDescent="0.3">
      <c r="B3922" t="s">
        <v>814</v>
      </c>
      <c r="D3922" t="s">
        <v>824</v>
      </c>
    </row>
    <row r="3923" spans="2:4" x14ac:dyDescent="0.3">
      <c r="B3923" t="s">
        <v>1429</v>
      </c>
      <c r="D3923" t="s">
        <v>1426</v>
      </c>
    </row>
    <row r="3924" spans="2:4" x14ac:dyDescent="0.3">
      <c r="B3924" t="s">
        <v>825</v>
      </c>
      <c r="D3924" t="s">
        <v>814</v>
      </c>
    </row>
    <row r="3925" spans="2:4" x14ac:dyDescent="0.3">
      <c r="B3925" t="s">
        <v>1431</v>
      </c>
      <c r="D3925" t="s">
        <v>1429</v>
      </c>
    </row>
    <row r="3926" spans="2:4" x14ac:dyDescent="0.3">
      <c r="B3926" t="s">
        <v>31</v>
      </c>
      <c r="D3926" t="s">
        <v>825</v>
      </c>
    </row>
    <row r="3927" spans="2:4" x14ac:dyDescent="0.3">
      <c r="B3927" t="s">
        <v>990</v>
      </c>
      <c r="D3927" t="s">
        <v>1431</v>
      </c>
    </row>
    <row r="3928" spans="2:4" x14ac:dyDescent="0.3">
      <c r="B3928" t="s">
        <v>85</v>
      </c>
      <c r="D3928" t="s">
        <v>31</v>
      </c>
    </row>
    <row r="3929" spans="2:4" x14ac:dyDescent="0.3">
      <c r="B3929" t="s">
        <v>1422</v>
      </c>
      <c r="D3929" t="s">
        <v>990</v>
      </c>
    </row>
    <row r="3930" spans="2:4" x14ac:dyDescent="0.3">
      <c r="B3930" t="s">
        <v>1022</v>
      </c>
      <c r="D3930" t="s">
        <v>85</v>
      </c>
    </row>
    <row r="3931" spans="2:4" x14ac:dyDescent="0.3">
      <c r="B3931" t="s">
        <v>1424</v>
      </c>
      <c r="D3931" t="s">
        <v>1422</v>
      </c>
    </row>
    <row r="3932" spans="2:4" x14ac:dyDescent="0.3">
      <c r="B3932" t="s">
        <v>814</v>
      </c>
      <c r="D3932" t="s">
        <v>1022</v>
      </c>
    </row>
    <row r="3933" spans="2:4" x14ac:dyDescent="0.3">
      <c r="B3933" t="s">
        <v>843</v>
      </c>
      <c r="D3933" t="s">
        <v>1424</v>
      </c>
    </row>
    <row r="3934" spans="2:4" x14ac:dyDescent="0.3">
      <c r="B3934" t="s">
        <v>811</v>
      </c>
      <c r="D3934" t="s">
        <v>814</v>
      </c>
    </row>
    <row r="3935" spans="2:4" x14ac:dyDescent="0.3">
      <c r="B3935" t="s">
        <v>814</v>
      </c>
      <c r="D3935" t="s">
        <v>843</v>
      </c>
    </row>
    <row r="3936" spans="2:4" x14ac:dyDescent="0.3">
      <c r="B3936" t="s">
        <v>1035</v>
      </c>
      <c r="D3936" t="s">
        <v>811</v>
      </c>
    </row>
    <row r="3937" spans="2:4" x14ac:dyDescent="0.3">
      <c r="B3937" t="s">
        <v>860</v>
      </c>
      <c r="D3937" t="s">
        <v>814</v>
      </c>
    </row>
    <row r="3938" spans="2:4" x14ac:dyDescent="0.3">
      <c r="B3938" t="s">
        <v>1435</v>
      </c>
      <c r="D3938" t="s">
        <v>1035</v>
      </c>
    </row>
    <row r="3939" spans="2:4" x14ac:dyDescent="0.3">
      <c r="B3939" t="s">
        <v>209</v>
      </c>
      <c r="D3939" t="s">
        <v>860</v>
      </c>
    </row>
    <row r="3940" spans="2:4" x14ac:dyDescent="0.3">
      <c r="B3940" t="s">
        <v>1694</v>
      </c>
      <c r="D3940" t="s">
        <v>1435</v>
      </c>
    </row>
    <row r="3941" spans="2:4" x14ac:dyDescent="0.3">
      <c r="B3941" t="s">
        <v>503</v>
      </c>
      <c r="D3941" t="s">
        <v>209</v>
      </c>
    </row>
    <row r="3942" spans="2:4" x14ac:dyDescent="0.3">
      <c r="B3942" t="s">
        <v>971</v>
      </c>
      <c r="D3942" t="s">
        <v>1694</v>
      </c>
    </row>
    <row r="3943" spans="2:4" x14ac:dyDescent="0.3">
      <c r="B3943" t="s">
        <v>811</v>
      </c>
      <c r="D3943" t="s">
        <v>503</v>
      </c>
    </row>
    <row r="3944" spans="2:4" x14ac:dyDescent="0.3">
      <c r="B3944" t="s">
        <v>835</v>
      </c>
      <c r="D3944" t="s">
        <v>971</v>
      </c>
    </row>
    <row r="3945" spans="2:4" x14ac:dyDescent="0.3">
      <c r="B3945" t="s">
        <v>814</v>
      </c>
      <c r="D3945" t="s">
        <v>811</v>
      </c>
    </row>
    <row r="3946" spans="2:4" x14ac:dyDescent="0.3">
      <c r="B3946" t="s">
        <v>824</v>
      </c>
      <c r="D3946" t="s">
        <v>835</v>
      </c>
    </row>
    <row r="3947" spans="2:4" x14ac:dyDescent="0.3">
      <c r="B3947" t="s">
        <v>27</v>
      </c>
      <c r="D3947" t="s">
        <v>814</v>
      </c>
    </row>
    <row r="3948" spans="2:4" x14ac:dyDescent="0.3">
      <c r="B3948" t="s">
        <v>85</v>
      </c>
      <c r="D3948" t="s">
        <v>824</v>
      </c>
    </row>
    <row r="3949" spans="2:4" x14ac:dyDescent="0.3">
      <c r="B3949" t="s">
        <v>409</v>
      </c>
      <c r="D3949" t="s">
        <v>27</v>
      </c>
    </row>
    <row r="3950" spans="2:4" x14ac:dyDescent="0.3">
      <c r="B3950" t="s">
        <v>811</v>
      </c>
      <c r="D3950" t="s">
        <v>85</v>
      </c>
    </row>
    <row r="3951" spans="2:4" x14ac:dyDescent="0.3">
      <c r="B3951" t="s">
        <v>84</v>
      </c>
      <c r="D3951" t="s">
        <v>409</v>
      </c>
    </row>
    <row r="3952" spans="2:4" x14ac:dyDescent="0.3">
      <c r="B3952" t="s">
        <v>409</v>
      </c>
      <c r="D3952" t="s">
        <v>811</v>
      </c>
    </row>
    <row r="3953" spans="2:4" x14ac:dyDescent="0.3">
      <c r="B3953" t="s">
        <v>177</v>
      </c>
      <c r="D3953" t="s">
        <v>84</v>
      </c>
    </row>
    <row r="3954" spans="2:4" x14ac:dyDescent="0.3">
      <c r="B3954" t="s">
        <v>503</v>
      </c>
      <c r="D3954" t="s">
        <v>409</v>
      </c>
    </row>
    <row r="3955" spans="2:4" x14ac:dyDescent="0.3">
      <c r="B3955" t="s">
        <v>1621</v>
      </c>
      <c r="D3955" t="s">
        <v>177</v>
      </c>
    </row>
    <row r="3956" spans="2:4" x14ac:dyDescent="0.3">
      <c r="B3956" t="s">
        <v>971</v>
      </c>
      <c r="D3956" t="s">
        <v>503</v>
      </c>
    </row>
    <row r="3957" spans="2:4" x14ac:dyDescent="0.3">
      <c r="B3957" t="s">
        <v>84</v>
      </c>
      <c r="D3957" t="s">
        <v>1621</v>
      </c>
    </row>
    <row r="3958" spans="2:4" x14ac:dyDescent="0.3">
      <c r="B3958" t="s">
        <v>84</v>
      </c>
      <c r="D3958" t="s">
        <v>971</v>
      </c>
    </row>
    <row r="3959" spans="2:4" x14ac:dyDescent="0.3">
      <c r="B3959" t="s">
        <v>473</v>
      </c>
      <c r="D3959" t="s">
        <v>84</v>
      </c>
    </row>
    <row r="3960" spans="2:4" x14ac:dyDescent="0.3">
      <c r="B3960" t="s">
        <v>409</v>
      </c>
      <c r="D3960" t="s">
        <v>84</v>
      </c>
    </row>
    <row r="3961" spans="2:4" x14ac:dyDescent="0.3">
      <c r="B3961" t="s">
        <v>814</v>
      </c>
      <c r="D3961" t="s">
        <v>473</v>
      </c>
    </row>
    <row r="3962" spans="2:4" x14ac:dyDescent="0.3">
      <c r="B3962" t="s">
        <v>814</v>
      </c>
      <c r="D3962" t="s">
        <v>409</v>
      </c>
    </row>
    <row r="3963" spans="2:4" x14ac:dyDescent="0.3">
      <c r="B3963" t="s">
        <v>85</v>
      </c>
      <c r="D3963" t="s">
        <v>814</v>
      </c>
    </row>
    <row r="3964" spans="2:4" x14ac:dyDescent="0.3">
      <c r="B3964" t="s">
        <v>399</v>
      </c>
      <c r="D3964" t="s">
        <v>814</v>
      </c>
    </row>
    <row r="3965" spans="2:4" x14ac:dyDescent="0.3">
      <c r="B3965" t="s">
        <v>585</v>
      </c>
      <c r="D3965" t="s">
        <v>85</v>
      </c>
    </row>
    <row r="3966" spans="2:4" x14ac:dyDescent="0.3">
      <c r="B3966" t="s">
        <v>1510</v>
      </c>
      <c r="D3966" t="s">
        <v>399</v>
      </c>
    </row>
    <row r="3967" spans="2:4" x14ac:dyDescent="0.3">
      <c r="B3967" t="s">
        <v>189</v>
      </c>
      <c r="D3967" t="s">
        <v>585</v>
      </c>
    </row>
    <row r="3968" spans="2:4" x14ac:dyDescent="0.3">
      <c r="B3968" t="s">
        <v>432</v>
      </c>
      <c r="D3968" t="s">
        <v>1510</v>
      </c>
    </row>
    <row r="3969" spans="2:4" x14ac:dyDescent="0.3">
      <c r="B3969" t="s">
        <v>1624</v>
      </c>
      <c r="D3969" t="s">
        <v>189</v>
      </c>
    </row>
    <row r="3970" spans="2:4" x14ac:dyDescent="0.3">
      <c r="B3970" t="s">
        <v>36</v>
      </c>
      <c r="D3970" t="s">
        <v>432</v>
      </c>
    </row>
    <row r="3971" spans="2:4" x14ac:dyDescent="0.3">
      <c r="B3971" t="s">
        <v>1441</v>
      </c>
      <c r="D3971" t="s">
        <v>1624</v>
      </c>
    </row>
    <row r="3972" spans="2:4" x14ac:dyDescent="0.3">
      <c r="B3972" t="s">
        <v>814</v>
      </c>
      <c r="D3972" t="s">
        <v>36</v>
      </c>
    </row>
    <row r="3973" spans="2:4" x14ac:dyDescent="0.3">
      <c r="B3973" t="s">
        <v>85</v>
      </c>
      <c r="D3973" t="s">
        <v>1441</v>
      </c>
    </row>
    <row r="3974" spans="2:4" x14ac:dyDescent="0.3">
      <c r="B3974" t="s">
        <v>258</v>
      </c>
      <c r="D3974" t="s">
        <v>814</v>
      </c>
    </row>
    <row r="3975" spans="2:4" x14ac:dyDescent="0.3">
      <c r="B3975" t="s">
        <v>42</v>
      </c>
      <c r="D3975" t="s">
        <v>85</v>
      </c>
    </row>
    <row r="3976" spans="2:4" x14ac:dyDescent="0.3">
      <c r="B3976" t="s">
        <v>1016</v>
      </c>
      <c r="D3976" t="s">
        <v>258</v>
      </c>
    </row>
    <row r="3977" spans="2:4" x14ac:dyDescent="0.3">
      <c r="B3977" t="s">
        <v>27</v>
      </c>
      <c r="D3977" t="s">
        <v>42</v>
      </c>
    </row>
    <row r="3978" spans="2:4" x14ac:dyDescent="0.3">
      <c r="B3978" t="s">
        <v>1015</v>
      </c>
      <c r="D3978" t="s">
        <v>1016</v>
      </c>
    </row>
    <row r="3979" spans="2:4" x14ac:dyDescent="0.3">
      <c r="B3979" t="s">
        <v>85</v>
      </c>
      <c r="D3979" t="s">
        <v>27</v>
      </c>
    </row>
    <row r="3980" spans="2:4" x14ac:dyDescent="0.3">
      <c r="B3980" t="s">
        <v>971</v>
      </c>
      <c r="D3980" t="s">
        <v>1015</v>
      </c>
    </row>
    <row r="3981" spans="2:4" x14ac:dyDescent="0.3">
      <c r="B3981" t="s">
        <v>1192</v>
      </c>
      <c r="D3981" t="s">
        <v>85</v>
      </c>
    </row>
    <row r="3982" spans="2:4" x14ac:dyDescent="0.3">
      <c r="B3982" t="s">
        <v>401</v>
      </c>
      <c r="D3982" t="s">
        <v>971</v>
      </c>
    </row>
    <row r="3983" spans="2:4" x14ac:dyDescent="0.3">
      <c r="B3983" t="s">
        <v>104</v>
      </c>
      <c r="D3983" t="s">
        <v>1192</v>
      </c>
    </row>
    <row r="3984" spans="2:4" x14ac:dyDescent="0.3">
      <c r="B3984" t="s">
        <v>177</v>
      </c>
      <c r="D3984" t="s">
        <v>401</v>
      </c>
    </row>
    <row r="3985" spans="2:4" x14ac:dyDescent="0.3">
      <c r="B3985" t="s">
        <v>1620</v>
      </c>
      <c r="D3985" t="s">
        <v>104</v>
      </c>
    </row>
    <row r="3986" spans="2:4" x14ac:dyDescent="0.3">
      <c r="B3986" t="s">
        <v>27</v>
      </c>
      <c r="D3986" t="s">
        <v>177</v>
      </c>
    </row>
    <row r="3987" spans="2:4" x14ac:dyDescent="0.3">
      <c r="B3987" t="s">
        <v>473</v>
      </c>
      <c r="D3987" t="s">
        <v>1620</v>
      </c>
    </row>
    <row r="3988" spans="2:4" x14ac:dyDescent="0.3">
      <c r="B3988" t="s">
        <v>84</v>
      </c>
      <c r="D3988" t="s">
        <v>27</v>
      </c>
    </row>
    <row r="3989" spans="2:4" x14ac:dyDescent="0.3">
      <c r="B3989" t="s">
        <v>249</v>
      </c>
      <c r="D3989" t="s">
        <v>473</v>
      </c>
    </row>
    <row r="3990" spans="2:4" x14ac:dyDescent="0.3">
      <c r="B3990" t="s">
        <v>40</v>
      </c>
      <c r="D3990" t="s">
        <v>84</v>
      </c>
    </row>
    <row r="3991" spans="2:4" x14ac:dyDescent="0.3">
      <c r="B3991" t="s">
        <v>85</v>
      </c>
      <c r="D3991" t="s">
        <v>249</v>
      </c>
    </row>
    <row r="3992" spans="2:4" x14ac:dyDescent="0.3">
      <c r="B3992" t="s">
        <v>103</v>
      </c>
      <c r="D3992" t="s">
        <v>40</v>
      </c>
    </row>
    <row r="3993" spans="2:4" x14ac:dyDescent="0.3">
      <c r="B3993" t="s">
        <v>1542</v>
      </c>
      <c r="D3993" t="s">
        <v>85</v>
      </c>
    </row>
    <row r="3994" spans="2:4" x14ac:dyDescent="0.3">
      <c r="B3994" t="s">
        <v>399</v>
      </c>
      <c r="D3994" t="s">
        <v>103</v>
      </c>
    </row>
    <row r="3995" spans="2:4" x14ac:dyDescent="0.3">
      <c r="B3995" t="s">
        <v>207</v>
      </c>
      <c r="D3995" t="s">
        <v>1542</v>
      </c>
    </row>
    <row r="3996" spans="2:4" x14ac:dyDescent="0.3">
      <c r="B3996" t="s">
        <v>85</v>
      </c>
      <c r="D3996" t="s">
        <v>399</v>
      </c>
    </row>
    <row r="3997" spans="2:4" x14ac:dyDescent="0.3">
      <c r="B3997" t="s">
        <v>1441</v>
      </c>
      <c r="D3997" t="s">
        <v>207</v>
      </c>
    </row>
    <row r="3998" spans="2:4" x14ac:dyDescent="0.3">
      <c r="B3998" t="s">
        <v>246</v>
      </c>
      <c r="D3998" t="s">
        <v>85</v>
      </c>
    </row>
    <row r="3999" spans="2:4" x14ac:dyDescent="0.3">
      <c r="B3999" t="s">
        <v>36</v>
      </c>
      <c r="D3999" t="s">
        <v>1441</v>
      </c>
    </row>
    <row r="4000" spans="2:4" x14ac:dyDescent="0.3">
      <c r="B4000" t="s">
        <v>177</v>
      </c>
      <c r="D4000" t="s">
        <v>246</v>
      </c>
    </row>
    <row r="4001" spans="2:4" x14ac:dyDescent="0.3">
      <c r="B4001" t="s">
        <v>222</v>
      </c>
      <c r="D4001" t="s">
        <v>36</v>
      </c>
    </row>
    <row r="4002" spans="2:4" x14ac:dyDescent="0.3">
      <c r="B4002" t="s">
        <v>1698</v>
      </c>
      <c r="D4002" t="s">
        <v>177</v>
      </c>
    </row>
    <row r="4003" spans="2:4" x14ac:dyDescent="0.3">
      <c r="B4003" t="s">
        <v>40</v>
      </c>
      <c r="D4003" t="s">
        <v>222</v>
      </c>
    </row>
    <row r="4004" spans="2:4" x14ac:dyDescent="0.3">
      <c r="B4004" t="s">
        <v>84</v>
      </c>
      <c r="D4004" t="s">
        <v>1698</v>
      </c>
    </row>
    <row r="4005" spans="2:4" x14ac:dyDescent="0.3">
      <c r="B4005" t="s">
        <v>626</v>
      </c>
      <c r="D4005" t="s">
        <v>40</v>
      </c>
    </row>
    <row r="4006" spans="2:4" x14ac:dyDescent="0.3">
      <c r="B4006" t="s">
        <v>972</v>
      </c>
      <c r="D4006" t="s">
        <v>84</v>
      </c>
    </row>
    <row r="4007" spans="2:4" x14ac:dyDescent="0.3">
      <c r="B4007" t="s">
        <v>409</v>
      </c>
      <c r="D4007" t="s">
        <v>626</v>
      </c>
    </row>
    <row r="4008" spans="2:4" x14ac:dyDescent="0.3">
      <c r="B4008" t="s">
        <v>972</v>
      </c>
      <c r="D4008" t="s">
        <v>972</v>
      </c>
    </row>
    <row r="4009" spans="2:4" x14ac:dyDescent="0.3">
      <c r="B4009" t="s">
        <v>811</v>
      </c>
      <c r="D4009" t="s">
        <v>409</v>
      </c>
    </row>
    <row r="4010" spans="2:4" x14ac:dyDescent="0.3">
      <c r="B4010" t="s">
        <v>814</v>
      </c>
      <c r="D4010" t="s">
        <v>972</v>
      </c>
    </row>
    <row r="4011" spans="2:4" x14ac:dyDescent="0.3">
      <c r="B4011" t="s">
        <v>258</v>
      </c>
      <c r="D4011" t="s">
        <v>811</v>
      </c>
    </row>
    <row r="4012" spans="2:4" x14ac:dyDescent="0.3">
      <c r="B4012" t="s">
        <v>1763</v>
      </c>
      <c r="D4012" t="s">
        <v>814</v>
      </c>
    </row>
    <row r="4013" spans="2:4" x14ac:dyDescent="0.3">
      <c r="B4013" t="s">
        <v>177</v>
      </c>
      <c r="D4013" t="s">
        <v>258</v>
      </c>
    </row>
    <row r="4014" spans="2:4" x14ac:dyDescent="0.3">
      <c r="B4014" t="s">
        <v>270</v>
      </c>
      <c r="D4014" t="s">
        <v>1763</v>
      </c>
    </row>
    <row r="4015" spans="2:4" x14ac:dyDescent="0.3">
      <c r="B4015" t="s">
        <v>177</v>
      </c>
      <c r="D4015" t="s">
        <v>177</v>
      </c>
    </row>
    <row r="4016" spans="2:4" x14ac:dyDescent="0.3">
      <c r="B4016" t="s">
        <v>40</v>
      </c>
      <c r="D4016" t="s">
        <v>270</v>
      </c>
    </row>
    <row r="4017" spans="2:4" x14ac:dyDescent="0.3">
      <c r="B4017" t="s">
        <v>972</v>
      </c>
      <c r="D4017" t="s">
        <v>177</v>
      </c>
    </row>
    <row r="4018" spans="2:4" x14ac:dyDescent="0.3">
      <c r="B4018" t="s">
        <v>85</v>
      </c>
      <c r="D4018" t="s">
        <v>40</v>
      </c>
    </row>
    <row r="4019" spans="2:4" x14ac:dyDescent="0.3">
      <c r="B4019" t="s">
        <v>177</v>
      </c>
      <c r="D4019" t="s">
        <v>972</v>
      </c>
    </row>
    <row r="4020" spans="2:4" x14ac:dyDescent="0.3">
      <c r="B4020" t="s">
        <v>40</v>
      </c>
      <c r="D4020" t="s">
        <v>85</v>
      </c>
    </row>
    <row r="4021" spans="2:4" x14ac:dyDescent="0.3">
      <c r="B4021" t="s">
        <v>85</v>
      </c>
      <c r="D4021" t="s">
        <v>177</v>
      </c>
    </row>
    <row r="4022" spans="2:4" x14ac:dyDescent="0.3">
      <c r="B4022" t="s">
        <v>306</v>
      </c>
      <c r="D4022" t="s">
        <v>40</v>
      </c>
    </row>
    <row r="4023" spans="2:4" x14ac:dyDescent="0.3">
      <c r="B4023" t="s">
        <v>85</v>
      </c>
      <c r="D4023" t="s">
        <v>85</v>
      </c>
    </row>
    <row r="4024" spans="2:4" x14ac:dyDescent="0.3">
      <c r="B4024" t="s">
        <v>84</v>
      </c>
      <c r="D4024" t="s">
        <v>306</v>
      </c>
    </row>
    <row r="4025" spans="2:4" x14ac:dyDescent="0.3">
      <c r="B4025" t="s">
        <v>585</v>
      </c>
      <c r="D4025" t="s">
        <v>85</v>
      </c>
    </row>
    <row r="4026" spans="2:4" x14ac:dyDescent="0.3">
      <c r="B4026" t="s">
        <v>409</v>
      </c>
      <c r="D4026" t="s">
        <v>84</v>
      </c>
    </row>
    <row r="4027" spans="2:4" x14ac:dyDescent="0.3">
      <c r="B4027" t="s">
        <v>85</v>
      </c>
      <c r="D4027" t="s">
        <v>585</v>
      </c>
    </row>
    <row r="4028" spans="2:4" x14ac:dyDescent="0.3">
      <c r="B4028" t="s">
        <v>177</v>
      </c>
      <c r="D4028" t="s">
        <v>409</v>
      </c>
    </row>
    <row r="4029" spans="2:4" x14ac:dyDescent="0.3">
      <c r="B4029" t="s">
        <v>1545</v>
      </c>
      <c r="D4029" t="s">
        <v>85</v>
      </c>
    </row>
    <row r="4030" spans="2:4" x14ac:dyDescent="0.3">
      <c r="B4030" t="s">
        <v>85</v>
      </c>
      <c r="D4030" t="s">
        <v>177</v>
      </c>
    </row>
    <row r="4031" spans="2:4" x14ac:dyDescent="0.3">
      <c r="B4031" t="s">
        <v>503</v>
      </c>
      <c r="D4031" t="s">
        <v>1545</v>
      </c>
    </row>
    <row r="4032" spans="2:4" x14ac:dyDescent="0.3">
      <c r="B4032" t="s">
        <v>85</v>
      </c>
      <c r="D4032" t="s">
        <v>85</v>
      </c>
    </row>
    <row r="4033" spans="2:4" x14ac:dyDescent="0.3">
      <c r="B4033" t="s">
        <v>85</v>
      </c>
      <c r="D4033" t="s">
        <v>503</v>
      </c>
    </row>
    <row r="4034" spans="2:4" x14ac:dyDescent="0.3">
      <c r="B4034" t="s">
        <v>900</v>
      </c>
      <c r="D4034" t="s">
        <v>85</v>
      </c>
    </row>
    <row r="4035" spans="2:4" x14ac:dyDescent="0.3">
      <c r="B4035" t="s">
        <v>876</v>
      </c>
      <c r="D4035" t="s">
        <v>85</v>
      </c>
    </row>
    <row r="4036" spans="2:4" x14ac:dyDescent="0.3">
      <c r="B4036" t="s">
        <v>1775</v>
      </c>
      <c r="D4036" t="s">
        <v>900</v>
      </c>
    </row>
    <row r="4037" spans="2:4" x14ac:dyDescent="0.3">
      <c r="B4037" t="s">
        <v>1773</v>
      </c>
      <c r="D4037" t="s">
        <v>876</v>
      </c>
    </row>
    <row r="4038" spans="2:4" x14ac:dyDescent="0.3">
      <c r="B4038" t="s">
        <v>42</v>
      </c>
      <c r="D4038" t="s">
        <v>1775</v>
      </c>
    </row>
    <row r="4039" spans="2:4" x14ac:dyDescent="0.3">
      <c r="B4039" t="s">
        <v>912</v>
      </c>
      <c r="D4039" t="s">
        <v>1773</v>
      </c>
    </row>
    <row r="4040" spans="2:4" x14ac:dyDescent="0.3">
      <c r="B4040" t="s">
        <v>40</v>
      </c>
      <c r="D4040" t="s">
        <v>42</v>
      </c>
    </row>
    <row r="4041" spans="2:4" x14ac:dyDescent="0.3">
      <c r="B4041" t="s">
        <v>85</v>
      </c>
      <c r="D4041" t="s">
        <v>912</v>
      </c>
    </row>
    <row r="4042" spans="2:4" x14ac:dyDescent="0.3">
      <c r="B4042" t="s">
        <v>57</v>
      </c>
      <c r="D4042" t="s">
        <v>40</v>
      </c>
    </row>
    <row r="4043" spans="2:4" x14ac:dyDescent="0.3">
      <c r="B4043" t="s">
        <v>876</v>
      </c>
      <c r="D4043" t="s">
        <v>85</v>
      </c>
    </row>
    <row r="4044" spans="2:4" x14ac:dyDescent="0.3">
      <c r="B4044" t="s">
        <v>901</v>
      </c>
      <c r="D4044" t="s">
        <v>57</v>
      </c>
    </row>
    <row r="4045" spans="2:4" x14ac:dyDescent="0.3">
      <c r="B4045" t="s">
        <v>1624</v>
      </c>
      <c r="D4045" t="s">
        <v>876</v>
      </c>
    </row>
    <row r="4046" spans="2:4" x14ac:dyDescent="0.3">
      <c r="B4046" t="s">
        <v>473</v>
      </c>
      <c r="D4046" t="s">
        <v>901</v>
      </c>
    </row>
    <row r="4047" spans="2:4" x14ac:dyDescent="0.3">
      <c r="B4047" t="s">
        <v>626</v>
      </c>
      <c r="D4047" t="s">
        <v>1624</v>
      </c>
    </row>
    <row r="4048" spans="2:4" x14ac:dyDescent="0.3">
      <c r="B4048" t="s">
        <v>503</v>
      </c>
      <c r="D4048" t="s">
        <v>473</v>
      </c>
    </row>
    <row r="4049" spans="2:4" x14ac:dyDescent="0.3">
      <c r="B4049" t="s">
        <v>409</v>
      </c>
      <c r="D4049" t="s">
        <v>626</v>
      </c>
    </row>
    <row r="4050" spans="2:4" x14ac:dyDescent="0.3">
      <c r="B4050" t="s">
        <v>1435</v>
      </c>
      <c r="D4050" t="s">
        <v>503</v>
      </c>
    </row>
    <row r="4051" spans="2:4" x14ac:dyDescent="0.3">
      <c r="B4051" t="s">
        <v>814</v>
      </c>
      <c r="D4051" t="s">
        <v>409</v>
      </c>
    </row>
    <row r="4052" spans="2:4" x14ac:dyDescent="0.3">
      <c r="B4052" t="s">
        <v>409</v>
      </c>
      <c r="D4052" t="s">
        <v>1435</v>
      </c>
    </row>
    <row r="4053" spans="2:4" x14ac:dyDescent="0.3">
      <c r="B4053" t="s">
        <v>972</v>
      </c>
      <c r="D4053" t="s">
        <v>814</v>
      </c>
    </row>
    <row r="4054" spans="2:4" x14ac:dyDescent="0.3">
      <c r="B4054" t="s">
        <v>809</v>
      </c>
      <c r="D4054" t="s">
        <v>409</v>
      </c>
    </row>
    <row r="4055" spans="2:4" x14ac:dyDescent="0.3">
      <c r="B4055" t="s">
        <v>814</v>
      </c>
      <c r="D4055" t="s">
        <v>972</v>
      </c>
    </row>
    <row r="4056" spans="2:4" x14ac:dyDescent="0.3">
      <c r="B4056" t="s">
        <v>1705</v>
      </c>
      <c r="D4056" t="s">
        <v>809</v>
      </c>
    </row>
    <row r="4057" spans="2:4" x14ac:dyDescent="0.3">
      <c r="B4057" t="s">
        <v>40</v>
      </c>
      <c r="D4057" t="s">
        <v>814</v>
      </c>
    </row>
    <row r="4058" spans="2:4" x14ac:dyDescent="0.3">
      <c r="B4058" t="s">
        <v>85</v>
      </c>
      <c r="D4058" t="s">
        <v>1705</v>
      </c>
    </row>
    <row r="4059" spans="2:4" x14ac:dyDescent="0.3">
      <c r="B4059" t="s">
        <v>972</v>
      </c>
      <c r="D4059" t="s">
        <v>40</v>
      </c>
    </row>
    <row r="4060" spans="2:4" x14ac:dyDescent="0.3">
      <c r="B4060" t="s">
        <v>85</v>
      </c>
      <c r="D4060" t="s">
        <v>85</v>
      </c>
    </row>
    <row r="4061" spans="2:4" x14ac:dyDescent="0.3">
      <c r="B4061" t="s">
        <v>1021</v>
      </c>
      <c r="D4061" t="s">
        <v>972</v>
      </c>
    </row>
    <row r="4062" spans="2:4" x14ac:dyDescent="0.3">
      <c r="B4062" t="s">
        <v>972</v>
      </c>
      <c r="D4062" t="s">
        <v>85</v>
      </c>
    </row>
    <row r="4063" spans="2:4" x14ac:dyDescent="0.3">
      <c r="B4063" t="s">
        <v>85</v>
      </c>
      <c r="D4063" t="s">
        <v>1021</v>
      </c>
    </row>
    <row r="4064" spans="2:4" x14ac:dyDescent="0.3">
      <c r="B4064" t="s">
        <v>473</v>
      </c>
      <c r="D4064" t="s">
        <v>972</v>
      </c>
    </row>
    <row r="4065" spans="2:4" x14ac:dyDescent="0.3">
      <c r="B4065" t="s">
        <v>503</v>
      </c>
      <c r="D4065" t="s">
        <v>85</v>
      </c>
    </row>
    <row r="4066" spans="2:4" x14ac:dyDescent="0.3">
      <c r="B4066" t="s">
        <v>811</v>
      </c>
      <c r="D4066" t="s">
        <v>473</v>
      </c>
    </row>
    <row r="4067" spans="2:4" x14ac:dyDescent="0.3">
      <c r="B4067" t="s">
        <v>809</v>
      </c>
      <c r="D4067" t="s">
        <v>503</v>
      </c>
    </row>
    <row r="4068" spans="2:4" x14ac:dyDescent="0.3">
      <c r="B4068" t="s">
        <v>36</v>
      </c>
      <c r="D4068" t="s">
        <v>811</v>
      </c>
    </row>
    <row r="4069" spans="2:4" x14ac:dyDescent="0.3">
      <c r="B4069" t="s">
        <v>74</v>
      </c>
      <c r="D4069" t="s">
        <v>809</v>
      </c>
    </row>
    <row r="4070" spans="2:4" x14ac:dyDescent="0.3">
      <c r="B4070" t="s">
        <v>1094</v>
      </c>
      <c r="D4070" t="s">
        <v>36</v>
      </c>
    </row>
    <row r="4071" spans="2:4" x14ac:dyDescent="0.3">
      <c r="B4071" t="s">
        <v>1614</v>
      </c>
      <c r="D4071" t="s">
        <v>74</v>
      </c>
    </row>
    <row r="4072" spans="2:4" x14ac:dyDescent="0.3">
      <c r="B4072" t="s">
        <v>184</v>
      </c>
      <c r="D4072" t="s">
        <v>1094</v>
      </c>
    </row>
    <row r="4073" spans="2:4" x14ac:dyDescent="0.3">
      <c r="B4073" t="s">
        <v>1546</v>
      </c>
      <c r="D4073" t="s">
        <v>1614</v>
      </c>
    </row>
    <row r="4074" spans="2:4" x14ac:dyDescent="0.3">
      <c r="B4074" t="s">
        <v>174</v>
      </c>
      <c r="D4074" t="s">
        <v>184</v>
      </c>
    </row>
    <row r="4075" spans="2:4" x14ac:dyDescent="0.3">
      <c r="B4075" t="s">
        <v>503</v>
      </c>
      <c r="D4075" t="s">
        <v>1546</v>
      </c>
    </row>
    <row r="4076" spans="2:4" x14ac:dyDescent="0.3">
      <c r="B4076" t="s">
        <v>503</v>
      </c>
      <c r="D4076" t="s">
        <v>174</v>
      </c>
    </row>
    <row r="4077" spans="2:4" x14ac:dyDescent="0.3">
      <c r="B4077" t="s">
        <v>49</v>
      </c>
      <c r="D4077" t="s">
        <v>503</v>
      </c>
    </row>
    <row r="4078" spans="2:4" x14ac:dyDescent="0.3">
      <c r="B4078" t="s">
        <v>222</v>
      </c>
      <c r="D4078" t="s">
        <v>503</v>
      </c>
    </row>
    <row r="4079" spans="2:4" x14ac:dyDescent="0.3">
      <c r="B4079" t="s">
        <v>40</v>
      </c>
      <c r="D4079" t="s">
        <v>49</v>
      </c>
    </row>
    <row r="4080" spans="2:4" x14ac:dyDescent="0.3">
      <c r="B4080" t="s">
        <v>1465</v>
      </c>
      <c r="D4080" t="s">
        <v>222</v>
      </c>
    </row>
    <row r="4081" spans="2:4" x14ac:dyDescent="0.3">
      <c r="B4081" t="s">
        <v>480</v>
      </c>
      <c r="D4081" t="s">
        <v>40</v>
      </c>
    </row>
    <row r="4082" spans="2:4" x14ac:dyDescent="0.3">
      <c r="B4082" t="s">
        <v>209</v>
      </c>
      <c r="D4082" t="s">
        <v>1465</v>
      </c>
    </row>
    <row r="4083" spans="2:4" x14ac:dyDescent="0.3">
      <c r="B4083" t="s">
        <v>814</v>
      </c>
      <c r="D4083" t="s">
        <v>480</v>
      </c>
    </row>
    <row r="4084" spans="2:4" x14ac:dyDescent="0.3">
      <c r="B4084" t="s">
        <v>824</v>
      </c>
      <c r="D4084" t="s">
        <v>209</v>
      </c>
    </row>
    <row r="4085" spans="2:4" x14ac:dyDescent="0.3">
      <c r="B4085" t="s">
        <v>843</v>
      </c>
      <c r="D4085" t="s">
        <v>814</v>
      </c>
    </row>
    <row r="4086" spans="2:4" x14ac:dyDescent="0.3">
      <c r="B4086" t="s">
        <v>113</v>
      </c>
      <c r="D4086" t="s">
        <v>824</v>
      </c>
    </row>
    <row r="4087" spans="2:4" x14ac:dyDescent="0.3">
      <c r="B4087" t="s">
        <v>1663</v>
      </c>
      <c r="D4087" t="s">
        <v>843</v>
      </c>
    </row>
    <row r="4088" spans="2:4" x14ac:dyDescent="0.3">
      <c r="B4088" t="s">
        <v>177</v>
      </c>
      <c r="D4088" t="s">
        <v>113</v>
      </c>
    </row>
    <row r="4089" spans="2:4" x14ac:dyDescent="0.3">
      <c r="B4089" t="s">
        <v>585</v>
      </c>
      <c r="D4089" t="s">
        <v>1663</v>
      </c>
    </row>
    <row r="4090" spans="2:4" x14ac:dyDescent="0.3">
      <c r="B4090" t="s">
        <v>1022</v>
      </c>
      <c r="D4090" t="s">
        <v>177</v>
      </c>
    </row>
    <row r="4091" spans="2:4" x14ac:dyDescent="0.3">
      <c r="B4091" t="s">
        <v>480</v>
      </c>
      <c r="D4091" t="s">
        <v>585</v>
      </c>
    </row>
    <row r="4092" spans="2:4" x14ac:dyDescent="0.3">
      <c r="B4092" t="s">
        <v>40</v>
      </c>
      <c r="D4092" t="s">
        <v>1022</v>
      </c>
    </row>
    <row r="4093" spans="2:4" x14ac:dyDescent="0.3">
      <c r="B4093" t="s">
        <v>503</v>
      </c>
      <c r="D4093" t="s">
        <v>480</v>
      </c>
    </row>
    <row r="4094" spans="2:4" x14ac:dyDescent="0.3">
      <c r="B4094" t="s">
        <v>246</v>
      </c>
      <c r="D4094" t="s">
        <v>40</v>
      </c>
    </row>
    <row r="4095" spans="2:4" x14ac:dyDescent="0.3">
      <c r="B4095" t="s">
        <v>63</v>
      </c>
      <c r="D4095" t="s">
        <v>503</v>
      </c>
    </row>
    <row r="4096" spans="2:4" x14ac:dyDescent="0.3">
      <c r="B4096" t="s">
        <v>409</v>
      </c>
      <c r="D4096" t="s">
        <v>246</v>
      </c>
    </row>
    <row r="4097" spans="2:4" x14ac:dyDescent="0.3">
      <c r="B4097" t="s">
        <v>897</v>
      </c>
      <c r="D4097" t="s">
        <v>63</v>
      </c>
    </row>
    <row r="4098" spans="2:4" x14ac:dyDescent="0.3">
      <c r="B4098" t="s">
        <v>824</v>
      </c>
      <c r="D4098" t="s">
        <v>409</v>
      </c>
    </row>
    <row r="4099" spans="2:4" x14ac:dyDescent="0.3">
      <c r="B4099" t="s">
        <v>1445</v>
      </c>
      <c r="D4099" t="s">
        <v>897</v>
      </c>
    </row>
    <row r="4100" spans="2:4" x14ac:dyDescent="0.3">
      <c r="B4100" t="s">
        <v>49</v>
      </c>
      <c r="D4100" t="s">
        <v>824</v>
      </c>
    </row>
    <row r="4101" spans="2:4" x14ac:dyDescent="0.3">
      <c r="B4101" t="s">
        <v>85</v>
      </c>
      <c r="D4101" t="s">
        <v>1445</v>
      </c>
    </row>
    <row r="4102" spans="2:4" x14ac:dyDescent="0.3">
      <c r="B4102" t="s">
        <v>399</v>
      </c>
      <c r="D4102" t="s">
        <v>49</v>
      </c>
    </row>
    <row r="4103" spans="2:4" x14ac:dyDescent="0.3">
      <c r="B4103" t="s">
        <v>24</v>
      </c>
      <c r="D4103" t="s">
        <v>85</v>
      </c>
    </row>
    <row r="4104" spans="2:4" x14ac:dyDescent="0.3">
      <c r="B4104" t="s">
        <v>24</v>
      </c>
      <c r="D4104" t="s">
        <v>399</v>
      </c>
    </row>
    <row r="4105" spans="2:4" x14ac:dyDescent="0.3">
      <c r="B4105" t="s">
        <v>473</v>
      </c>
      <c r="D4105" t="s">
        <v>24</v>
      </c>
    </row>
    <row r="4106" spans="2:4" x14ac:dyDescent="0.3">
      <c r="B4106" t="s">
        <v>473</v>
      </c>
      <c r="D4106" t="s">
        <v>24</v>
      </c>
    </row>
    <row r="4107" spans="2:4" x14ac:dyDescent="0.3">
      <c r="B4107" t="s">
        <v>246</v>
      </c>
      <c r="D4107" t="s">
        <v>473</v>
      </c>
    </row>
    <row r="4108" spans="2:4" x14ac:dyDescent="0.3">
      <c r="B4108" t="s">
        <v>246</v>
      </c>
      <c r="D4108" t="s">
        <v>473</v>
      </c>
    </row>
    <row r="4109" spans="2:4" x14ac:dyDescent="0.3">
      <c r="B4109" t="s">
        <v>409</v>
      </c>
      <c r="D4109" t="s">
        <v>246</v>
      </c>
    </row>
    <row r="4110" spans="2:4" x14ac:dyDescent="0.3">
      <c r="B4110" t="s">
        <v>40</v>
      </c>
      <c r="D4110" t="s">
        <v>246</v>
      </c>
    </row>
    <row r="4111" spans="2:4" x14ac:dyDescent="0.3">
      <c r="B4111" t="s">
        <v>209</v>
      </c>
      <c r="D4111" t="s">
        <v>409</v>
      </c>
    </row>
    <row r="4112" spans="2:4" x14ac:dyDescent="0.3">
      <c r="B4112" t="s">
        <v>824</v>
      </c>
      <c r="D4112" t="s">
        <v>40</v>
      </c>
    </row>
    <row r="4113" spans="2:4" x14ac:dyDescent="0.3">
      <c r="B4113" t="s">
        <v>626</v>
      </c>
      <c r="D4113" t="s">
        <v>209</v>
      </c>
    </row>
    <row r="4114" spans="2:4" x14ac:dyDescent="0.3">
      <c r="B4114" t="s">
        <v>972</v>
      </c>
      <c r="D4114" t="s">
        <v>824</v>
      </c>
    </row>
    <row r="4115" spans="2:4" x14ac:dyDescent="0.3">
      <c r="B4115" t="s">
        <v>503</v>
      </c>
      <c r="D4115" t="s">
        <v>626</v>
      </c>
    </row>
    <row r="4116" spans="2:4" x14ac:dyDescent="0.3">
      <c r="B4116" t="s">
        <v>85</v>
      </c>
      <c r="D4116" t="s">
        <v>972</v>
      </c>
    </row>
    <row r="4117" spans="2:4" x14ac:dyDescent="0.3">
      <c r="B4117" t="s">
        <v>306</v>
      </c>
      <c r="D4117" t="s">
        <v>503</v>
      </c>
    </row>
    <row r="4118" spans="2:4" x14ac:dyDescent="0.3">
      <c r="B4118" t="s">
        <v>177</v>
      </c>
      <c r="D4118" t="s">
        <v>85</v>
      </c>
    </row>
    <row r="4119" spans="2:4" x14ac:dyDescent="0.3">
      <c r="B4119" t="s">
        <v>270</v>
      </c>
      <c r="D4119" t="s">
        <v>306</v>
      </c>
    </row>
    <row r="4120" spans="2:4" x14ac:dyDescent="0.3">
      <c r="B4120" t="s">
        <v>1677</v>
      </c>
      <c r="D4120" t="s">
        <v>177</v>
      </c>
    </row>
    <row r="4121" spans="2:4" x14ac:dyDescent="0.3">
      <c r="B4121" t="s">
        <v>473</v>
      </c>
      <c r="D4121" t="s">
        <v>270</v>
      </c>
    </row>
    <row r="4122" spans="2:4" x14ac:dyDescent="0.3">
      <c r="B4122" t="s">
        <v>177</v>
      </c>
      <c r="D4122" t="s">
        <v>1677</v>
      </c>
    </row>
    <row r="4123" spans="2:4" x14ac:dyDescent="0.3">
      <c r="B4123" t="s">
        <v>395</v>
      </c>
      <c r="D4123" t="s">
        <v>473</v>
      </c>
    </row>
    <row r="4124" spans="2:4" x14ac:dyDescent="0.3">
      <c r="B4124" t="s">
        <v>40</v>
      </c>
      <c r="D4124" t="s">
        <v>177</v>
      </c>
    </row>
    <row r="4125" spans="2:4" x14ac:dyDescent="0.3">
      <c r="B4125" t="s">
        <v>40</v>
      </c>
      <c r="D4125" t="s">
        <v>395</v>
      </c>
    </row>
    <row r="4126" spans="2:4" x14ac:dyDescent="0.3">
      <c r="B4126" t="s">
        <v>49</v>
      </c>
      <c r="D4126" t="s">
        <v>40</v>
      </c>
    </row>
    <row r="4127" spans="2:4" x14ac:dyDescent="0.3">
      <c r="B4127" t="s">
        <v>49</v>
      </c>
      <c r="D4127" t="s">
        <v>40</v>
      </c>
    </row>
    <row r="4128" spans="2:4" x14ac:dyDescent="0.3">
      <c r="B4128" t="s">
        <v>40</v>
      </c>
      <c r="D4128" t="s">
        <v>49</v>
      </c>
    </row>
    <row r="4129" spans="2:4" x14ac:dyDescent="0.3">
      <c r="B4129" t="s">
        <v>40</v>
      </c>
      <c r="D4129" t="s">
        <v>49</v>
      </c>
    </row>
    <row r="4130" spans="2:4" x14ac:dyDescent="0.3">
      <c r="B4130" t="s">
        <v>585</v>
      </c>
      <c r="D4130" t="s">
        <v>40</v>
      </c>
    </row>
    <row r="4131" spans="2:4" x14ac:dyDescent="0.3">
      <c r="B4131" t="s">
        <v>503</v>
      </c>
      <c r="D4131" t="s">
        <v>40</v>
      </c>
    </row>
    <row r="4132" spans="2:4" x14ac:dyDescent="0.3">
      <c r="B4132" t="s">
        <v>84</v>
      </c>
      <c r="D4132" t="s">
        <v>585</v>
      </c>
    </row>
    <row r="4133" spans="2:4" x14ac:dyDescent="0.3">
      <c r="B4133" t="s">
        <v>585</v>
      </c>
      <c r="D4133" t="s">
        <v>503</v>
      </c>
    </row>
    <row r="4134" spans="2:4" x14ac:dyDescent="0.3">
      <c r="B4134" t="s">
        <v>1712</v>
      </c>
      <c r="D4134" t="s">
        <v>84</v>
      </c>
    </row>
    <row r="4135" spans="2:4" x14ac:dyDescent="0.3">
      <c r="B4135" t="s">
        <v>1712</v>
      </c>
      <c r="D4135" t="s">
        <v>585</v>
      </c>
    </row>
    <row r="4136" spans="2:4" x14ac:dyDescent="0.3">
      <c r="B4136" t="s">
        <v>1677</v>
      </c>
      <c r="D4136" t="s">
        <v>1712</v>
      </c>
    </row>
    <row r="4137" spans="2:4" x14ac:dyDescent="0.3">
      <c r="B4137" t="s">
        <v>209</v>
      </c>
      <c r="D4137" t="s">
        <v>1712</v>
      </c>
    </row>
    <row r="4138" spans="2:4" x14ac:dyDescent="0.3">
      <c r="B4138" t="s">
        <v>480</v>
      </c>
      <c r="D4138" t="s">
        <v>1677</v>
      </c>
    </row>
    <row r="4139" spans="2:4" x14ac:dyDescent="0.3">
      <c r="B4139" t="s">
        <v>503</v>
      </c>
      <c r="D4139" t="s">
        <v>209</v>
      </c>
    </row>
    <row r="4140" spans="2:4" x14ac:dyDescent="0.3">
      <c r="B4140" t="s">
        <v>1624</v>
      </c>
      <c r="D4140" t="s">
        <v>480</v>
      </c>
    </row>
    <row r="4141" spans="2:4" x14ac:dyDescent="0.3">
      <c r="B4141" t="s">
        <v>1553</v>
      </c>
      <c r="D4141" t="s">
        <v>503</v>
      </c>
    </row>
    <row r="4142" spans="2:4" x14ac:dyDescent="0.3">
      <c r="B4142" t="s">
        <v>101</v>
      </c>
      <c r="D4142" t="s">
        <v>1624</v>
      </c>
    </row>
    <row r="4143" spans="2:4" x14ac:dyDescent="0.3">
      <c r="B4143" t="s">
        <v>971</v>
      </c>
      <c r="D4143" t="s">
        <v>1553</v>
      </c>
    </row>
    <row r="4144" spans="2:4" x14ac:dyDescent="0.3">
      <c r="B4144" t="s">
        <v>101</v>
      </c>
      <c r="D4144" t="s">
        <v>101</v>
      </c>
    </row>
    <row r="4145" spans="2:4" x14ac:dyDescent="0.3">
      <c r="B4145" t="s">
        <v>1551</v>
      </c>
      <c r="D4145" t="s">
        <v>971</v>
      </c>
    </row>
    <row r="4146" spans="2:4" x14ac:dyDescent="0.3">
      <c r="B4146" t="s">
        <v>85</v>
      </c>
      <c r="D4146" t="s">
        <v>101</v>
      </c>
    </row>
    <row r="4147" spans="2:4" x14ac:dyDescent="0.3">
      <c r="B4147" t="s">
        <v>1549</v>
      </c>
      <c r="D4147" t="s">
        <v>1551</v>
      </c>
    </row>
    <row r="4148" spans="2:4" x14ac:dyDescent="0.3">
      <c r="B4148" t="s">
        <v>1550</v>
      </c>
      <c r="D4148" t="s">
        <v>85</v>
      </c>
    </row>
    <row r="4149" spans="2:4" x14ac:dyDescent="0.3">
      <c r="B4149" t="s">
        <v>1015</v>
      </c>
      <c r="D4149" t="s">
        <v>1549</v>
      </c>
    </row>
    <row r="4150" spans="2:4" x14ac:dyDescent="0.3">
      <c r="B4150" t="s">
        <v>85</v>
      </c>
      <c r="D4150" t="s">
        <v>1550</v>
      </c>
    </row>
    <row r="4151" spans="2:4" x14ac:dyDescent="0.3">
      <c r="B4151" t="s">
        <v>177</v>
      </c>
      <c r="D4151" t="s">
        <v>1015</v>
      </c>
    </row>
    <row r="4152" spans="2:4" x14ac:dyDescent="0.3">
      <c r="B4152" t="s">
        <v>222</v>
      </c>
      <c r="D4152" t="s">
        <v>85</v>
      </c>
    </row>
    <row r="4153" spans="2:4" x14ac:dyDescent="0.3">
      <c r="B4153" t="s">
        <v>24</v>
      </c>
      <c r="D4153" t="s">
        <v>177</v>
      </c>
    </row>
    <row r="4154" spans="2:4" x14ac:dyDescent="0.3">
      <c r="B4154" t="s">
        <v>36</v>
      </c>
      <c r="D4154" t="s">
        <v>222</v>
      </c>
    </row>
    <row r="4155" spans="2:4" x14ac:dyDescent="0.3">
      <c r="B4155" t="s">
        <v>323</v>
      </c>
      <c r="D4155" t="s">
        <v>24</v>
      </c>
    </row>
    <row r="4156" spans="2:4" x14ac:dyDescent="0.3">
      <c r="B4156" t="s">
        <v>249</v>
      </c>
      <c r="D4156" t="s">
        <v>36</v>
      </c>
    </row>
    <row r="4157" spans="2:4" x14ac:dyDescent="0.3">
      <c r="B4157" t="s">
        <v>1017</v>
      </c>
      <c r="D4157" t="s">
        <v>323</v>
      </c>
    </row>
    <row r="4158" spans="2:4" x14ac:dyDescent="0.3">
      <c r="B4158" t="s">
        <v>270</v>
      </c>
      <c r="D4158" t="s">
        <v>249</v>
      </c>
    </row>
    <row r="4159" spans="2:4" x14ac:dyDescent="0.3">
      <c r="B4159" t="s">
        <v>149</v>
      </c>
      <c r="D4159" t="s">
        <v>1017</v>
      </c>
    </row>
    <row r="4160" spans="2:4" x14ac:dyDescent="0.3">
      <c r="B4160" t="s">
        <v>1493</v>
      </c>
      <c r="D4160" t="s">
        <v>270</v>
      </c>
    </row>
    <row r="4161" spans="2:4" x14ac:dyDescent="0.3">
      <c r="B4161" t="s">
        <v>972</v>
      </c>
      <c r="D4161" t="s">
        <v>149</v>
      </c>
    </row>
    <row r="4162" spans="2:4" x14ac:dyDescent="0.3">
      <c r="B4162" t="s">
        <v>85</v>
      </c>
      <c r="D4162" t="s">
        <v>1493</v>
      </c>
    </row>
    <row r="4163" spans="2:4" x14ac:dyDescent="0.3">
      <c r="B4163" t="s">
        <v>1554</v>
      </c>
      <c r="D4163" t="s">
        <v>972</v>
      </c>
    </row>
    <row r="4164" spans="2:4" x14ac:dyDescent="0.3">
      <c r="B4164" t="s">
        <v>134</v>
      </c>
      <c r="D4164" t="s">
        <v>85</v>
      </c>
    </row>
    <row r="4165" spans="2:4" x14ac:dyDescent="0.3">
      <c r="B4165" t="s">
        <v>84</v>
      </c>
      <c r="D4165" t="s">
        <v>1554</v>
      </c>
    </row>
    <row r="4166" spans="2:4" x14ac:dyDescent="0.3">
      <c r="B4166" t="s">
        <v>42</v>
      </c>
      <c r="D4166" t="s">
        <v>134</v>
      </c>
    </row>
    <row r="4167" spans="2:4" x14ac:dyDescent="0.3">
      <c r="B4167" t="s">
        <v>1715</v>
      </c>
      <c r="D4167" t="s">
        <v>84</v>
      </c>
    </row>
    <row r="4168" spans="2:4" x14ac:dyDescent="0.3">
      <c r="B4168" t="s">
        <v>876</v>
      </c>
      <c r="D4168" t="s">
        <v>42</v>
      </c>
    </row>
    <row r="4169" spans="2:4" x14ac:dyDescent="0.3">
      <c r="B4169" t="s">
        <v>900</v>
      </c>
      <c r="D4169" t="s">
        <v>1715</v>
      </c>
    </row>
    <row r="4170" spans="2:4" x14ac:dyDescent="0.3">
      <c r="B4170" t="s">
        <v>42</v>
      </c>
      <c r="D4170" t="s">
        <v>876</v>
      </c>
    </row>
    <row r="4171" spans="2:4" x14ac:dyDescent="0.3">
      <c r="B4171" t="s">
        <v>473</v>
      </c>
      <c r="D4171" t="s">
        <v>900</v>
      </c>
    </row>
    <row r="4172" spans="2:4" x14ac:dyDescent="0.3">
      <c r="B4172" t="s">
        <v>222</v>
      </c>
      <c r="D4172" t="s">
        <v>42</v>
      </c>
    </row>
    <row r="4173" spans="2:4" x14ac:dyDescent="0.3">
      <c r="B4173" t="s">
        <v>27</v>
      </c>
      <c r="D4173" t="s">
        <v>473</v>
      </c>
    </row>
    <row r="4174" spans="2:4" x14ac:dyDescent="0.3">
      <c r="B4174" t="s">
        <v>209</v>
      </c>
      <c r="D4174" t="s">
        <v>222</v>
      </c>
    </row>
    <row r="4175" spans="2:4" x14ac:dyDescent="0.3">
      <c r="B4175" t="s">
        <v>209</v>
      </c>
      <c r="D4175" t="s">
        <v>27</v>
      </c>
    </row>
    <row r="4176" spans="2:4" x14ac:dyDescent="0.3">
      <c r="B4176" t="s">
        <v>49</v>
      </c>
      <c r="D4176" t="s">
        <v>209</v>
      </c>
    </row>
    <row r="4177" spans="2:4" x14ac:dyDescent="0.3">
      <c r="B4177" t="s">
        <v>489</v>
      </c>
      <c r="D4177" t="s">
        <v>209</v>
      </c>
    </row>
    <row r="4178" spans="2:4" x14ac:dyDescent="0.3">
      <c r="B4178" t="s">
        <v>632</v>
      </c>
      <c r="D4178" t="s">
        <v>49</v>
      </c>
    </row>
    <row r="4179" spans="2:4" x14ac:dyDescent="0.3">
      <c r="B4179" t="s">
        <v>1339</v>
      </c>
      <c r="D4179" t="s">
        <v>489</v>
      </c>
    </row>
    <row r="4180" spans="2:4" x14ac:dyDescent="0.3">
      <c r="B4180" t="s">
        <v>40</v>
      </c>
      <c r="D4180" t="s">
        <v>632</v>
      </c>
    </row>
    <row r="4181" spans="2:4" x14ac:dyDescent="0.3">
      <c r="B4181" t="s">
        <v>40</v>
      </c>
      <c r="D4181" t="s">
        <v>1339</v>
      </c>
    </row>
    <row r="4182" spans="2:4" x14ac:dyDescent="0.3">
      <c r="B4182" t="s">
        <v>626</v>
      </c>
      <c r="D4182" t="s">
        <v>40</v>
      </c>
    </row>
    <row r="4183" spans="2:4" x14ac:dyDescent="0.3">
      <c r="B4183" t="s">
        <v>409</v>
      </c>
      <c r="D4183" t="s">
        <v>40</v>
      </c>
    </row>
    <row r="4184" spans="2:4" x14ac:dyDescent="0.3">
      <c r="B4184" t="s">
        <v>187</v>
      </c>
      <c r="D4184" t="s">
        <v>626</v>
      </c>
    </row>
    <row r="4185" spans="2:4" x14ac:dyDescent="0.3">
      <c r="B4185" t="s">
        <v>626</v>
      </c>
      <c r="D4185" t="s">
        <v>409</v>
      </c>
    </row>
    <row r="4186" spans="2:4" x14ac:dyDescent="0.3">
      <c r="B4186" t="s">
        <v>503</v>
      </c>
      <c r="D4186" t="s">
        <v>187</v>
      </c>
    </row>
    <row r="4187" spans="2:4" x14ac:dyDescent="0.3">
      <c r="B4187" t="s">
        <v>40</v>
      </c>
      <c r="D4187" t="s">
        <v>626</v>
      </c>
    </row>
    <row r="4188" spans="2:4" x14ac:dyDescent="0.3">
      <c r="B4188" t="s">
        <v>559</v>
      </c>
      <c r="D4188" t="s">
        <v>503</v>
      </c>
    </row>
    <row r="4189" spans="2:4" x14ac:dyDescent="0.3">
      <c r="B4189" t="s">
        <v>40</v>
      </c>
      <c r="D4189" t="s">
        <v>40</v>
      </c>
    </row>
    <row r="4190" spans="2:4" x14ac:dyDescent="0.3">
      <c r="B4190" t="s">
        <v>399</v>
      </c>
      <c r="D4190" t="s">
        <v>559</v>
      </c>
    </row>
    <row r="4191" spans="2:4" x14ac:dyDescent="0.3">
      <c r="B4191" t="s">
        <v>69</v>
      </c>
      <c r="D4191" t="s">
        <v>40</v>
      </c>
    </row>
    <row r="4192" spans="2:4" x14ac:dyDescent="0.3">
      <c r="B4192" t="s">
        <v>209</v>
      </c>
      <c r="D4192" t="s">
        <v>399</v>
      </c>
    </row>
    <row r="4193" spans="2:4" x14ac:dyDescent="0.3">
      <c r="B4193" t="s">
        <v>585</v>
      </c>
      <c r="D4193" t="s">
        <v>69</v>
      </c>
    </row>
    <row r="4194" spans="2:4" x14ac:dyDescent="0.3">
      <c r="B4194" t="s">
        <v>28</v>
      </c>
      <c r="D4194" t="s">
        <v>209</v>
      </c>
    </row>
    <row r="4195" spans="2:4" x14ac:dyDescent="0.3">
      <c r="B4195" t="s">
        <v>809</v>
      </c>
      <c r="D4195" t="s">
        <v>585</v>
      </c>
    </row>
    <row r="4196" spans="2:4" x14ac:dyDescent="0.3">
      <c r="B4196" t="s">
        <v>824</v>
      </c>
      <c r="D4196" t="s">
        <v>28</v>
      </c>
    </row>
    <row r="4197" spans="2:4" x14ac:dyDescent="0.3">
      <c r="B4197" t="s">
        <v>811</v>
      </c>
      <c r="D4197" t="s">
        <v>809</v>
      </c>
    </row>
    <row r="4198" spans="2:4" x14ac:dyDescent="0.3">
      <c r="B4198" t="s">
        <v>814</v>
      </c>
      <c r="D4198" t="s">
        <v>824</v>
      </c>
    </row>
    <row r="4199" spans="2:4" x14ac:dyDescent="0.3">
      <c r="B4199" t="s">
        <v>897</v>
      </c>
      <c r="D4199" t="s">
        <v>811</v>
      </c>
    </row>
    <row r="4200" spans="2:4" x14ac:dyDescent="0.3">
      <c r="B4200" t="s">
        <v>876</v>
      </c>
      <c r="D4200" t="s">
        <v>814</v>
      </c>
    </row>
    <row r="4201" spans="2:4" x14ac:dyDescent="0.3">
      <c r="B4201" t="s">
        <v>905</v>
      </c>
      <c r="D4201" t="s">
        <v>897</v>
      </c>
    </row>
    <row r="4202" spans="2:4" x14ac:dyDescent="0.3">
      <c r="B4202" t="s">
        <v>912</v>
      </c>
      <c r="D4202" t="s">
        <v>876</v>
      </c>
    </row>
    <row r="4203" spans="2:4" x14ac:dyDescent="0.3">
      <c r="B4203" t="s">
        <v>972</v>
      </c>
      <c r="D4203" t="s">
        <v>905</v>
      </c>
    </row>
    <row r="4204" spans="2:4" x14ac:dyDescent="0.3">
      <c r="B4204" t="s">
        <v>84</v>
      </c>
      <c r="D4204" t="s">
        <v>912</v>
      </c>
    </row>
    <row r="4205" spans="2:4" x14ac:dyDescent="0.3">
      <c r="B4205" t="s">
        <v>632</v>
      </c>
      <c r="D4205" t="s">
        <v>972</v>
      </c>
    </row>
    <row r="4206" spans="2:4" x14ac:dyDescent="0.3">
      <c r="B4206" t="s">
        <v>1716</v>
      </c>
      <c r="D4206" t="s">
        <v>84</v>
      </c>
    </row>
    <row r="4207" spans="2:4" x14ac:dyDescent="0.3">
      <c r="B4207" t="s">
        <v>811</v>
      </c>
      <c r="D4207" t="s">
        <v>632</v>
      </c>
    </row>
    <row r="4208" spans="2:4" x14ac:dyDescent="0.3">
      <c r="B4208" t="s">
        <v>117</v>
      </c>
      <c r="D4208" t="s">
        <v>1716</v>
      </c>
    </row>
    <row r="4209" spans="2:4" x14ac:dyDescent="0.3">
      <c r="B4209" t="s">
        <v>258</v>
      </c>
      <c r="D4209" t="s">
        <v>811</v>
      </c>
    </row>
    <row r="4210" spans="2:4" x14ac:dyDescent="0.3">
      <c r="B4210" t="s">
        <v>258</v>
      </c>
      <c r="D4210" t="s">
        <v>117</v>
      </c>
    </row>
    <row r="4211" spans="2:4" x14ac:dyDescent="0.3">
      <c r="B4211" t="s">
        <v>80</v>
      </c>
      <c r="D4211" t="s">
        <v>258</v>
      </c>
    </row>
    <row r="4212" spans="2:4" x14ac:dyDescent="0.3">
      <c r="B4212" t="s">
        <v>80</v>
      </c>
      <c r="D4212" t="s">
        <v>258</v>
      </c>
    </row>
    <row r="4213" spans="2:4" x14ac:dyDescent="0.3">
      <c r="B4213" t="s">
        <v>101</v>
      </c>
      <c r="D4213" t="s">
        <v>80</v>
      </c>
    </row>
    <row r="4214" spans="2:4" x14ac:dyDescent="0.3">
      <c r="B4214" t="s">
        <v>85</v>
      </c>
      <c r="D4214" t="s">
        <v>80</v>
      </c>
    </row>
    <row r="4215" spans="2:4" x14ac:dyDescent="0.3">
      <c r="B4215" t="s">
        <v>63</v>
      </c>
      <c r="D4215" t="s">
        <v>101</v>
      </c>
    </row>
    <row r="4216" spans="2:4" x14ac:dyDescent="0.3">
      <c r="B4216" t="s">
        <v>1562</v>
      </c>
      <c r="D4216" t="s">
        <v>85</v>
      </c>
    </row>
    <row r="4217" spans="2:4" x14ac:dyDescent="0.3">
      <c r="B4217" t="s">
        <v>249</v>
      </c>
      <c r="D4217" t="s">
        <v>63</v>
      </c>
    </row>
    <row r="4218" spans="2:4" x14ac:dyDescent="0.3">
      <c r="B4218" t="s">
        <v>971</v>
      </c>
      <c r="D4218" t="s">
        <v>1562</v>
      </c>
    </row>
    <row r="4219" spans="2:4" x14ac:dyDescent="0.3">
      <c r="B4219" t="s">
        <v>216</v>
      </c>
      <c r="D4219" t="s">
        <v>249</v>
      </c>
    </row>
    <row r="4220" spans="2:4" x14ac:dyDescent="0.3">
      <c r="B4220" t="s">
        <v>184</v>
      </c>
      <c r="D4220" t="s">
        <v>971</v>
      </c>
    </row>
    <row r="4221" spans="2:4" x14ac:dyDescent="0.3">
      <c r="B4221" t="s">
        <v>1557</v>
      </c>
      <c r="D4221" t="s">
        <v>216</v>
      </c>
    </row>
    <row r="4222" spans="2:4" x14ac:dyDescent="0.3">
      <c r="B4222" t="s">
        <v>1557</v>
      </c>
      <c r="D4222" t="s">
        <v>184</v>
      </c>
    </row>
    <row r="4223" spans="2:4" x14ac:dyDescent="0.3">
      <c r="B4223" t="s">
        <v>103</v>
      </c>
      <c r="D4223" t="s">
        <v>1557</v>
      </c>
    </row>
    <row r="4224" spans="2:4" x14ac:dyDescent="0.3">
      <c r="B4224" t="s">
        <v>1558</v>
      </c>
      <c r="D4224" t="s">
        <v>1557</v>
      </c>
    </row>
    <row r="4225" spans="2:4" x14ac:dyDescent="0.3">
      <c r="B4225" t="s">
        <v>184</v>
      </c>
      <c r="D4225" t="s">
        <v>103</v>
      </c>
    </row>
    <row r="4226" spans="2:4" x14ac:dyDescent="0.3">
      <c r="B4226" t="s">
        <v>1054</v>
      </c>
      <c r="D4226" t="s">
        <v>1558</v>
      </c>
    </row>
    <row r="4227" spans="2:4" x14ac:dyDescent="0.3">
      <c r="B4227" t="s">
        <v>55</v>
      </c>
      <c r="D4227" t="s">
        <v>184</v>
      </c>
    </row>
    <row r="4228" spans="2:4" x14ac:dyDescent="0.3">
      <c r="B4228" t="s">
        <v>1563</v>
      </c>
      <c r="D4228" t="s">
        <v>1054</v>
      </c>
    </row>
    <row r="4229" spans="2:4" x14ac:dyDescent="0.3">
      <c r="B4229" t="s">
        <v>85</v>
      </c>
      <c r="D4229" t="s">
        <v>55</v>
      </c>
    </row>
    <row r="4230" spans="2:4" x14ac:dyDescent="0.3">
      <c r="B4230" t="s">
        <v>1624</v>
      </c>
      <c r="D4230" t="s">
        <v>1563</v>
      </c>
    </row>
    <row r="4231" spans="2:4" x14ac:dyDescent="0.3">
      <c r="B4231" t="s">
        <v>244</v>
      </c>
      <c r="D4231" t="s">
        <v>85</v>
      </c>
    </row>
    <row r="4232" spans="2:4" x14ac:dyDescent="0.3">
      <c r="B4232" t="s">
        <v>1094</v>
      </c>
      <c r="D4232" t="s">
        <v>1624</v>
      </c>
    </row>
    <row r="4233" spans="2:4" x14ac:dyDescent="0.3">
      <c r="B4233" t="s">
        <v>395</v>
      </c>
      <c r="D4233" t="s">
        <v>244</v>
      </c>
    </row>
    <row r="4234" spans="2:4" x14ac:dyDescent="0.3">
      <c r="B4234" t="s">
        <v>246</v>
      </c>
      <c r="D4234" t="s">
        <v>1094</v>
      </c>
    </row>
    <row r="4235" spans="2:4" x14ac:dyDescent="0.3">
      <c r="B4235" t="s">
        <v>1624</v>
      </c>
      <c r="D4235" t="s">
        <v>395</v>
      </c>
    </row>
    <row r="4236" spans="2:4" x14ac:dyDescent="0.3">
      <c r="B4236" t="s">
        <v>1206</v>
      </c>
      <c r="D4236" t="s">
        <v>246</v>
      </c>
    </row>
    <row r="4237" spans="2:4" x14ac:dyDescent="0.3">
      <c r="B4237" t="s">
        <v>104</v>
      </c>
      <c r="D4237" t="s">
        <v>1624</v>
      </c>
    </row>
    <row r="4238" spans="2:4" x14ac:dyDescent="0.3">
      <c r="B4238" t="s">
        <v>63</v>
      </c>
      <c r="D4238" t="s">
        <v>1206</v>
      </c>
    </row>
    <row r="4239" spans="2:4" x14ac:dyDescent="0.3">
      <c r="B4239" t="s">
        <v>284</v>
      </c>
      <c r="D4239" t="s">
        <v>104</v>
      </c>
    </row>
    <row r="4240" spans="2:4" x14ac:dyDescent="0.3">
      <c r="B4240" t="s">
        <v>101</v>
      </c>
      <c r="D4240" t="s">
        <v>63</v>
      </c>
    </row>
    <row r="4241" spans="2:4" x14ac:dyDescent="0.3">
      <c r="B4241" t="s">
        <v>1565</v>
      </c>
      <c r="D4241" t="s">
        <v>284</v>
      </c>
    </row>
    <row r="4242" spans="2:4" x14ac:dyDescent="0.3">
      <c r="B4242" t="s">
        <v>85</v>
      </c>
      <c r="D4242" t="s">
        <v>101</v>
      </c>
    </row>
    <row r="4243" spans="2:4" x14ac:dyDescent="0.3">
      <c r="B4243" t="s">
        <v>177</v>
      </c>
      <c r="D4243" t="s">
        <v>1565</v>
      </c>
    </row>
    <row r="4244" spans="2:4" x14ac:dyDescent="0.3">
      <c r="B4244" t="s">
        <v>284</v>
      </c>
      <c r="D4244" t="s">
        <v>85</v>
      </c>
    </row>
    <row r="4245" spans="2:4" x14ac:dyDescent="0.3">
      <c r="B4245" t="s">
        <v>24</v>
      </c>
      <c r="D4245" t="s">
        <v>177</v>
      </c>
    </row>
    <row r="4246" spans="2:4" x14ac:dyDescent="0.3">
      <c r="B4246" t="s">
        <v>258</v>
      </c>
      <c r="D4246" t="s">
        <v>284</v>
      </c>
    </row>
    <row r="4247" spans="2:4" x14ac:dyDescent="0.3">
      <c r="B4247" t="s">
        <v>258</v>
      </c>
      <c r="D4247" t="s">
        <v>24</v>
      </c>
    </row>
    <row r="4248" spans="2:4" x14ac:dyDescent="0.3">
      <c r="B4248" t="s">
        <v>824</v>
      </c>
      <c r="D4248" t="s">
        <v>258</v>
      </c>
    </row>
    <row r="4249" spans="2:4" x14ac:dyDescent="0.3">
      <c r="B4249" t="s">
        <v>972</v>
      </c>
      <c r="D4249" t="s">
        <v>258</v>
      </c>
    </row>
    <row r="4250" spans="2:4" x14ac:dyDescent="0.3">
      <c r="B4250" t="s">
        <v>694</v>
      </c>
      <c r="D4250" t="s">
        <v>824</v>
      </c>
    </row>
    <row r="4251" spans="2:4" x14ac:dyDescent="0.3">
      <c r="B4251" t="s">
        <v>694</v>
      </c>
      <c r="D4251" t="s">
        <v>972</v>
      </c>
    </row>
    <row r="4252" spans="2:4" x14ac:dyDescent="0.3">
      <c r="B4252" t="s">
        <v>85</v>
      </c>
      <c r="D4252" t="s">
        <v>694</v>
      </c>
    </row>
    <row r="4253" spans="2:4" x14ac:dyDescent="0.3">
      <c r="B4253" t="s">
        <v>409</v>
      </c>
      <c r="D4253" t="s">
        <v>694</v>
      </c>
    </row>
    <row r="4254" spans="2:4" x14ac:dyDescent="0.3">
      <c r="B4254" t="s">
        <v>884</v>
      </c>
      <c r="D4254" t="s">
        <v>85</v>
      </c>
    </row>
    <row r="4255" spans="2:4" x14ac:dyDescent="0.3">
      <c r="B4255" t="s">
        <v>1493</v>
      </c>
      <c r="D4255" t="s">
        <v>409</v>
      </c>
    </row>
    <row r="4256" spans="2:4" x14ac:dyDescent="0.3">
      <c r="B4256" t="s">
        <v>250</v>
      </c>
      <c r="D4256" t="s">
        <v>884</v>
      </c>
    </row>
    <row r="4257" spans="2:4" x14ac:dyDescent="0.3">
      <c r="B4257" t="s">
        <v>42</v>
      </c>
      <c r="D4257" t="s">
        <v>1493</v>
      </c>
    </row>
    <row r="4258" spans="2:4" x14ac:dyDescent="0.3">
      <c r="B4258" t="s">
        <v>824</v>
      </c>
      <c r="D4258" t="s">
        <v>250</v>
      </c>
    </row>
    <row r="4259" spans="2:4" x14ac:dyDescent="0.3">
      <c r="B4259" t="s">
        <v>811</v>
      </c>
      <c r="D4259" t="s">
        <v>42</v>
      </c>
    </row>
    <row r="4260" spans="2:4" x14ac:dyDescent="0.3">
      <c r="B4260" t="s">
        <v>246</v>
      </c>
      <c r="D4260" t="s">
        <v>824</v>
      </c>
    </row>
    <row r="4261" spans="2:4" x14ac:dyDescent="0.3">
      <c r="B4261" t="s">
        <v>63</v>
      </c>
      <c r="D4261" t="s">
        <v>811</v>
      </c>
    </row>
    <row r="4262" spans="2:4" x14ac:dyDescent="0.3">
      <c r="B4262" t="s">
        <v>84</v>
      </c>
      <c r="D4262" t="s">
        <v>246</v>
      </c>
    </row>
    <row r="4263" spans="2:4" x14ac:dyDescent="0.3">
      <c r="B4263" t="s">
        <v>85</v>
      </c>
      <c r="D4263" t="s">
        <v>63</v>
      </c>
    </row>
    <row r="4264" spans="2:4" x14ac:dyDescent="0.3">
      <c r="B4264" t="s">
        <v>85</v>
      </c>
      <c r="D4264" t="s">
        <v>84</v>
      </c>
    </row>
    <row r="4265" spans="2:4" x14ac:dyDescent="0.3">
      <c r="B4265" t="s">
        <v>222</v>
      </c>
      <c r="D4265" t="s">
        <v>85</v>
      </c>
    </row>
    <row r="4266" spans="2:4" x14ac:dyDescent="0.3">
      <c r="B4266" t="s">
        <v>1632</v>
      </c>
      <c r="D4266" t="s">
        <v>85</v>
      </c>
    </row>
    <row r="4267" spans="2:4" x14ac:dyDescent="0.3">
      <c r="B4267" t="s">
        <v>85</v>
      </c>
      <c r="D4267" t="s">
        <v>222</v>
      </c>
    </row>
    <row r="4268" spans="2:4" x14ac:dyDescent="0.3">
      <c r="B4268" t="s">
        <v>24</v>
      </c>
      <c r="D4268" t="s">
        <v>1632</v>
      </c>
    </row>
    <row r="4269" spans="2:4" x14ac:dyDescent="0.3">
      <c r="B4269" t="s">
        <v>177</v>
      </c>
      <c r="D4269" t="s">
        <v>85</v>
      </c>
    </row>
    <row r="4270" spans="2:4" x14ac:dyDescent="0.3">
      <c r="B4270" t="s">
        <v>85</v>
      </c>
      <c r="D4270" t="s">
        <v>24</v>
      </c>
    </row>
    <row r="4271" spans="2:4" x14ac:dyDescent="0.3">
      <c r="B4271" t="s">
        <v>24</v>
      </c>
      <c r="D4271" t="s">
        <v>177</v>
      </c>
    </row>
    <row r="4272" spans="2:4" x14ac:dyDescent="0.3">
      <c r="B4272" t="s">
        <v>209</v>
      </c>
      <c r="D4272" t="s">
        <v>85</v>
      </c>
    </row>
    <row r="4273" spans="2:4" x14ac:dyDescent="0.3">
      <c r="B4273" t="s">
        <v>40</v>
      </c>
      <c r="D4273" t="s">
        <v>24</v>
      </c>
    </row>
    <row r="4274" spans="2:4" x14ac:dyDescent="0.3">
      <c r="B4274" t="s">
        <v>27</v>
      </c>
      <c r="D4274" t="s">
        <v>209</v>
      </c>
    </row>
    <row r="4275" spans="2:4" x14ac:dyDescent="0.3">
      <c r="B4275" t="s">
        <v>49</v>
      </c>
      <c r="D4275" t="s">
        <v>40</v>
      </c>
    </row>
    <row r="4276" spans="2:4" x14ac:dyDescent="0.3">
      <c r="B4276" t="s">
        <v>395</v>
      </c>
      <c r="D4276" t="s">
        <v>27</v>
      </c>
    </row>
    <row r="4277" spans="2:4" x14ac:dyDescent="0.3">
      <c r="B4277" t="s">
        <v>246</v>
      </c>
      <c r="D4277" t="s">
        <v>49</v>
      </c>
    </row>
    <row r="4278" spans="2:4" x14ac:dyDescent="0.3">
      <c r="B4278" t="s">
        <v>409</v>
      </c>
      <c r="D4278" t="s">
        <v>395</v>
      </c>
    </row>
    <row r="4279" spans="2:4" x14ac:dyDescent="0.3">
      <c r="B4279" t="s">
        <v>395</v>
      </c>
      <c r="D4279" t="s">
        <v>246</v>
      </c>
    </row>
    <row r="4280" spans="2:4" x14ac:dyDescent="0.3">
      <c r="B4280" t="s">
        <v>1194</v>
      </c>
      <c r="D4280" t="s">
        <v>409</v>
      </c>
    </row>
    <row r="4281" spans="2:4" x14ac:dyDescent="0.3">
      <c r="B4281" t="s">
        <v>409</v>
      </c>
      <c r="D4281" t="s">
        <v>395</v>
      </c>
    </row>
    <row r="4282" spans="2:4" x14ac:dyDescent="0.3">
      <c r="B4282" t="s">
        <v>27</v>
      </c>
      <c r="D4282" t="s">
        <v>1194</v>
      </c>
    </row>
    <row r="4283" spans="2:4" x14ac:dyDescent="0.3">
      <c r="B4283" t="s">
        <v>473</v>
      </c>
      <c r="D4283" t="s">
        <v>409</v>
      </c>
    </row>
    <row r="4284" spans="2:4" x14ac:dyDescent="0.3">
      <c r="B4284" t="s">
        <v>694</v>
      </c>
      <c r="D4284" t="s">
        <v>27</v>
      </c>
    </row>
    <row r="4285" spans="2:4" x14ac:dyDescent="0.3">
      <c r="B4285" t="s">
        <v>824</v>
      </c>
      <c r="D4285" t="s">
        <v>473</v>
      </c>
    </row>
    <row r="4286" spans="2:4" x14ac:dyDescent="0.3">
      <c r="B4286" t="s">
        <v>409</v>
      </c>
      <c r="D4286" t="s">
        <v>694</v>
      </c>
    </row>
    <row r="4287" spans="2:4" x14ac:dyDescent="0.3">
      <c r="B4287" t="s">
        <v>809</v>
      </c>
      <c r="D4287" t="s">
        <v>824</v>
      </c>
    </row>
    <row r="4288" spans="2:4" x14ac:dyDescent="0.3">
      <c r="B4288" t="s">
        <v>972</v>
      </c>
      <c r="D4288" t="s">
        <v>409</v>
      </c>
    </row>
    <row r="4289" spans="2:4" x14ac:dyDescent="0.3">
      <c r="B4289" t="s">
        <v>1550</v>
      </c>
      <c r="D4289" t="s">
        <v>809</v>
      </c>
    </row>
    <row r="4290" spans="2:4" x14ac:dyDescent="0.3">
      <c r="B4290" t="s">
        <v>585</v>
      </c>
      <c r="D4290" t="s">
        <v>972</v>
      </c>
    </row>
    <row r="4291" spans="2:4" x14ac:dyDescent="0.3">
      <c r="B4291" t="s">
        <v>24</v>
      </c>
      <c r="D4291" t="s">
        <v>1550</v>
      </c>
    </row>
    <row r="4292" spans="2:4" x14ac:dyDescent="0.3">
      <c r="B4292" t="s">
        <v>85</v>
      </c>
      <c r="D4292" t="s">
        <v>585</v>
      </c>
    </row>
    <row r="4293" spans="2:4" x14ac:dyDescent="0.3">
      <c r="B4293" t="s">
        <v>101</v>
      </c>
      <c r="D4293" t="s">
        <v>24</v>
      </c>
    </row>
    <row r="4294" spans="2:4" x14ac:dyDescent="0.3">
      <c r="B4294" t="s">
        <v>85</v>
      </c>
      <c r="D4294" t="s">
        <v>85</v>
      </c>
    </row>
    <row r="4295" spans="2:4" x14ac:dyDescent="0.3">
      <c r="B4295" t="s">
        <v>250</v>
      </c>
      <c r="D4295" t="s">
        <v>101</v>
      </c>
    </row>
    <row r="4296" spans="2:4" x14ac:dyDescent="0.3">
      <c r="B4296" t="s">
        <v>270</v>
      </c>
      <c r="D4296" t="s">
        <v>85</v>
      </c>
    </row>
    <row r="4297" spans="2:4" x14ac:dyDescent="0.3">
      <c r="B4297" t="s">
        <v>399</v>
      </c>
      <c r="D4297" t="s">
        <v>250</v>
      </c>
    </row>
    <row r="4298" spans="2:4" x14ac:dyDescent="0.3">
      <c r="B4298" t="s">
        <v>585</v>
      </c>
      <c r="D4298" t="s">
        <v>270</v>
      </c>
    </row>
    <row r="4299" spans="2:4" x14ac:dyDescent="0.3">
      <c r="B4299" t="s">
        <v>503</v>
      </c>
      <c r="D4299" t="s">
        <v>399</v>
      </c>
    </row>
    <row r="4300" spans="2:4" x14ac:dyDescent="0.3">
      <c r="B4300" t="s">
        <v>177</v>
      </c>
      <c r="D4300" t="s">
        <v>585</v>
      </c>
    </row>
    <row r="4301" spans="2:4" x14ac:dyDescent="0.3">
      <c r="B4301" t="s">
        <v>209</v>
      </c>
      <c r="D4301" t="s">
        <v>503</v>
      </c>
    </row>
    <row r="4302" spans="2:4" x14ac:dyDescent="0.3">
      <c r="B4302" t="s">
        <v>771</v>
      </c>
      <c r="D4302" t="s">
        <v>177</v>
      </c>
    </row>
    <row r="4303" spans="2:4" x14ac:dyDescent="0.3">
      <c r="B4303" t="s">
        <v>27</v>
      </c>
      <c r="D4303" t="s">
        <v>209</v>
      </c>
    </row>
    <row r="4304" spans="2:4" x14ac:dyDescent="0.3">
      <c r="B4304" t="s">
        <v>40</v>
      </c>
      <c r="D4304" t="s">
        <v>771</v>
      </c>
    </row>
    <row r="4305" spans="2:4" x14ac:dyDescent="0.3">
      <c r="B4305" t="s">
        <v>84</v>
      </c>
      <c r="D4305" t="s">
        <v>27</v>
      </c>
    </row>
    <row r="4306" spans="2:4" x14ac:dyDescent="0.3">
      <c r="B4306" t="s">
        <v>82</v>
      </c>
      <c r="D4306" t="s">
        <v>40</v>
      </c>
    </row>
    <row r="4307" spans="2:4" x14ac:dyDescent="0.3">
      <c r="B4307" t="s">
        <v>409</v>
      </c>
      <c r="D4307" t="s">
        <v>84</v>
      </c>
    </row>
    <row r="4308" spans="2:4" x14ac:dyDescent="0.3">
      <c r="B4308" t="s">
        <v>149</v>
      </c>
      <c r="D4308" t="s">
        <v>82</v>
      </c>
    </row>
    <row r="4309" spans="2:4" x14ac:dyDescent="0.3">
      <c r="B4309" t="s">
        <v>40</v>
      </c>
      <c r="D4309" t="s">
        <v>409</v>
      </c>
    </row>
    <row r="4310" spans="2:4" x14ac:dyDescent="0.3">
      <c r="B4310" t="s">
        <v>209</v>
      </c>
      <c r="D4310" t="s">
        <v>149</v>
      </c>
    </row>
    <row r="4311" spans="2:4" x14ac:dyDescent="0.3">
      <c r="B4311" t="s">
        <v>49</v>
      </c>
      <c r="D4311" t="s">
        <v>40</v>
      </c>
    </row>
    <row r="4312" spans="2:4" x14ac:dyDescent="0.3">
      <c r="B4312" t="s">
        <v>503</v>
      </c>
      <c r="D4312" t="s">
        <v>209</v>
      </c>
    </row>
    <row r="4313" spans="2:4" x14ac:dyDescent="0.3">
      <c r="B4313" t="s">
        <v>40</v>
      </c>
      <c r="D4313" t="s">
        <v>49</v>
      </c>
    </row>
    <row r="4314" spans="2:4" x14ac:dyDescent="0.3">
      <c r="B4314" t="s">
        <v>399</v>
      </c>
      <c r="D4314" t="s">
        <v>503</v>
      </c>
    </row>
    <row r="4315" spans="2:4" x14ac:dyDescent="0.3">
      <c r="B4315" t="s">
        <v>1650</v>
      </c>
      <c r="D4315" t="s">
        <v>40</v>
      </c>
    </row>
    <row r="4316" spans="2:4" x14ac:dyDescent="0.3">
      <c r="B4316" t="s">
        <v>42</v>
      </c>
      <c r="D4316" t="s">
        <v>399</v>
      </c>
    </row>
    <row r="4317" spans="2:4" x14ac:dyDescent="0.3">
      <c r="B4317" t="s">
        <v>824</v>
      </c>
      <c r="D4317" t="s">
        <v>1650</v>
      </c>
    </row>
    <row r="4318" spans="2:4" x14ac:dyDescent="0.3">
      <c r="B4318" t="s">
        <v>812</v>
      </c>
      <c r="D4318" t="s">
        <v>42</v>
      </c>
    </row>
    <row r="4319" spans="2:4" x14ac:dyDescent="0.3">
      <c r="B4319" t="s">
        <v>876</v>
      </c>
      <c r="D4319" t="s">
        <v>824</v>
      </c>
    </row>
    <row r="4320" spans="2:4" x14ac:dyDescent="0.3">
      <c r="B4320" t="s">
        <v>884</v>
      </c>
      <c r="D4320" t="s">
        <v>812</v>
      </c>
    </row>
    <row r="4321" spans="2:4" x14ac:dyDescent="0.3">
      <c r="B4321" t="s">
        <v>250</v>
      </c>
      <c r="D4321" t="s">
        <v>876</v>
      </c>
    </row>
    <row r="4322" spans="2:4" x14ac:dyDescent="0.3">
      <c r="B4322" t="s">
        <v>42</v>
      </c>
      <c r="D4322" t="s">
        <v>884</v>
      </c>
    </row>
    <row r="4323" spans="2:4" x14ac:dyDescent="0.3">
      <c r="B4323" t="s">
        <v>27</v>
      </c>
      <c r="D4323" t="s">
        <v>250</v>
      </c>
    </row>
    <row r="4324" spans="2:4" x14ac:dyDescent="0.3">
      <c r="B4324" t="s">
        <v>1723</v>
      </c>
      <c r="D4324" t="s">
        <v>42</v>
      </c>
    </row>
    <row r="4325" spans="2:4" x14ac:dyDescent="0.3">
      <c r="B4325" t="s">
        <v>694</v>
      </c>
      <c r="D4325" t="s">
        <v>27</v>
      </c>
    </row>
    <row r="4326" spans="2:4" x14ac:dyDescent="0.3">
      <c r="B4326" t="s">
        <v>811</v>
      </c>
      <c r="D4326" t="s">
        <v>1723</v>
      </c>
    </row>
    <row r="4327" spans="2:4" x14ac:dyDescent="0.3">
      <c r="B4327" t="s">
        <v>809</v>
      </c>
      <c r="D4327" t="s">
        <v>694</v>
      </c>
    </row>
    <row r="4328" spans="2:4" x14ac:dyDescent="0.3">
      <c r="B4328" t="s">
        <v>809</v>
      </c>
      <c r="D4328" t="s">
        <v>811</v>
      </c>
    </row>
    <row r="4329" spans="2:4" x14ac:dyDescent="0.3">
      <c r="B4329" t="s">
        <v>814</v>
      </c>
      <c r="D4329" t="s">
        <v>809</v>
      </c>
    </row>
    <row r="4330" spans="2:4" x14ac:dyDescent="0.3">
      <c r="B4330" t="s">
        <v>85</v>
      </c>
      <c r="D4330" t="s">
        <v>809</v>
      </c>
    </row>
    <row r="4331" spans="2:4" x14ac:dyDescent="0.3">
      <c r="B4331" t="s">
        <v>306</v>
      </c>
      <c r="D4331" t="s">
        <v>814</v>
      </c>
    </row>
    <row r="4332" spans="2:4" x14ac:dyDescent="0.3">
      <c r="B4332" t="s">
        <v>85</v>
      </c>
      <c r="D4332" t="s">
        <v>85</v>
      </c>
    </row>
    <row r="4333" spans="2:4" x14ac:dyDescent="0.3">
      <c r="B4333" t="s">
        <v>24</v>
      </c>
      <c r="D4333" t="s">
        <v>306</v>
      </c>
    </row>
    <row r="4334" spans="2:4" x14ac:dyDescent="0.3">
      <c r="B4334" t="s">
        <v>222</v>
      </c>
      <c r="D4334" t="s">
        <v>85</v>
      </c>
    </row>
    <row r="4335" spans="2:4" x14ac:dyDescent="0.3">
      <c r="B4335" t="s">
        <v>40</v>
      </c>
      <c r="D4335" t="s">
        <v>24</v>
      </c>
    </row>
    <row r="4336" spans="2:4" x14ac:dyDescent="0.3">
      <c r="B4336" t="s">
        <v>177</v>
      </c>
      <c r="D4336" t="s">
        <v>222</v>
      </c>
    </row>
    <row r="4337" spans="2:4" x14ac:dyDescent="0.3">
      <c r="B4337" t="s">
        <v>1094</v>
      </c>
      <c r="D4337" t="s">
        <v>40</v>
      </c>
    </row>
    <row r="4338" spans="2:4" x14ac:dyDescent="0.3">
      <c r="B4338" t="s">
        <v>85</v>
      </c>
      <c r="D4338" t="s">
        <v>177</v>
      </c>
    </row>
    <row r="4339" spans="2:4" x14ac:dyDescent="0.3">
      <c r="B4339" t="s">
        <v>976</v>
      </c>
      <c r="D4339" t="s">
        <v>1094</v>
      </c>
    </row>
    <row r="4340" spans="2:4" x14ac:dyDescent="0.3">
      <c r="B4340" t="s">
        <v>146</v>
      </c>
      <c r="D4340" t="s">
        <v>85</v>
      </c>
    </row>
    <row r="4341" spans="2:4" x14ac:dyDescent="0.3">
      <c r="B4341" t="s">
        <v>250</v>
      </c>
      <c r="D4341" t="s">
        <v>976</v>
      </c>
    </row>
    <row r="4342" spans="2:4" x14ac:dyDescent="0.3">
      <c r="B4342" t="s">
        <v>1017</v>
      </c>
      <c r="D4342" t="s">
        <v>146</v>
      </c>
    </row>
    <row r="4343" spans="2:4" x14ac:dyDescent="0.3">
      <c r="B4343" t="s">
        <v>409</v>
      </c>
      <c r="D4343" t="s">
        <v>250</v>
      </c>
    </row>
    <row r="4344" spans="2:4" x14ac:dyDescent="0.3">
      <c r="B4344" t="s">
        <v>270</v>
      </c>
      <c r="D4344" t="s">
        <v>1017</v>
      </c>
    </row>
    <row r="4345" spans="2:4" x14ac:dyDescent="0.3">
      <c r="B4345" t="s">
        <v>189</v>
      </c>
      <c r="D4345" t="s">
        <v>409</v>
      </c>
    </row>
    <row r="4346" spans="2:4" x14ac:dyDescent="0.3">
      <c r="B4346" t="s">
        <v>587</v>
      </c>
      <c r="D4346" t="s">
        <v>270</v>
      </c>
    </row>
    <row r="4347" spans="2:4" x14ac:dyDescent="0.3">
      <c r="B4347" t="s">
        <v>473</v>
      </c>
      <c r="D4347" t="s">
        <v>189</v>
      </c>
    </row>
    <row r="4348" spans="2:4" x14ac:dyDescent="0.3">
      <c r="B4348" t="s">
        <v>587</v>
      </c>
      <c r="D4348" t="s">
        <v>587</v>
      </c>
    </row>
    <row r="4349" spans="2:4" x14ac:dyDescent="0.3">
      <c r="B4349" t="s">
        <v>473</v>
      </c>
      <c r="D4349" t="s">
        <v>473</v>
      </c>
    </row>
    <row r="4350" spans="2:4" x14ac:dyDescent="0.3">
      <c r="B4350" t="s">
        <v>209</v>
      </c>
      <c r="D4350" t="s">
        <v>587</v>
      </c>
    </row>
    <row r="4351" spans="2:4" x14ac:dyDescent="0.3">
      <c r="B4351" t="s">
        <v>473</v>
      </c>
      <c r="D4351" t="s">
        <v>473</v>
      </c>
    </row>
    <row r="4352" spans="2:4" x14ac:dyDescent="0.3">
      <c r="B4352" t="s">
        <v>1663</v>
      </c>
      <c r="D4352" t="s">
        <v>209</v>
      </c>
    </row>
    <row r="4353" spans="2:4" x14ac:dyDescent="0.3">
      <c r="B4353" t="s">
        <v>1624</v>
      </c>
      <c r="D4353" t="s">
        <v>473</v>
      </c>
    </row>
    <row r="4354" spans="2:4" x14ac:dyDescent="0.3">
      <c r="B4354" t="s">
        <v>409</v>
      </c>
      <c r="D4354" t="s">
        <v>1663</v>
      </c>
    </row>
    <row r="4355" spans="2:4" x14ac:dyDescent="0.3">
      <c r="B4355" t="s">
        <v>1624</v>
      </c>
      <c r="D4355" t="s">
        <v>1624</v>
      </c>
    </row>
    <row r="4356" spans="2:4" x14ac:dyDescent="0.3">
      <c r="B4356" t="s">
        <v>1510</v>
      </c>
      <c r="D4356" t="s">
        <v>409</v>
      </c>
    </row>
    <row r="4357" spans="2:4" x14ac:dyDescent="0.3">
      <c r="B4357" t="s">
        <v>189</v>
      </c>
      <c r="D4357" t="s">
        <v>1624</v>
      </c>
    </row>
    <row r="4358" spans="2:4" x14ac:dyDescent="0.3">
      <c r="B4358" t="s">
        <v>503</v>
      </c>
      <c r="D4358" t="s">
        <v>1510</v>
      </c>
    </row>
    <row r="4359" spans="2:4" x14ac:dyDescent="0.3">
      <c r="B4359" t="s">
        <v>503</v>
      </c>
      <c r="D4359" t="s">
        <v>189</v>
      </c>
    </row>
    <row r="4360" spans="2:4" x14ac:dyDescent="0.3">
      <c r="B4360" t="s">
        <v>814</v>
      </c>
      <c r="D4360" t="s">
        <v>503</v>
      </c>
    </row>
    <row r="4361" spans="2:4" x14ac:dyDescent="0.3">
      <c r="B4361" t="s">
        <v>833</v>
      </c>
      <c r="D4361" t="s">
        <v>503</v>
      </c>
    </row>
    <row r="4362" spans="2:4" x14ac:dyDescent="0.3">
      <c r="B4362" t="s">
        <v>1677</v>
      </c>
      <c r="D4362" t="s">
        <v>814</v>
      </c>
    </row>
    <row r="4363" spans="2:4" x14ac:dyDescent="0.3">
      <c r="B4363" t="s">
        <v>250</v>
      </c>
      <c r="D4363" t="s">
        <v>833</v>
      </c>
    </row>
    <row r="4364" spans="2:4" x14ac:dyDescent="0.3">
      <c r="B4364" t="s">
        <v>900</v>
      </c>
      <c r="D4364" t="s">
        <v>1677</v>
      </c>
    </row>
    <row r="4365" spans="2:4" x14ac:dyDescent="0.3">
      <c r="B4365" t="s">
        <v>912</v>
      </c>
      <c r="D4365" t="s">
        <v>250</v>
      </c>
    </row>
    <row r="4366" spans="2:4" x14ac:dyDescent="0.3">
      <c r="B4366" t="s">
        <v>42</v>
      </c>
      <c r="D4366" t="s">
        <v>900</v>
      </c>
    </row>
    <row r="4367" spans="2:4" x14ac:dyDescent="0.3">
      <c r="B4367" t="s">
        <v>824</v>
      </c>
      <c r="D4367" t="s">
        <v>912</v>
      </c>
    </row>
    <row r="4368" spans="2:4" x14ac:dyDescent="0.3">
      <c r="B4368" t="s">
        <v>209</v>
      </c>
      <c r="D4368" t="s">
        <v>42</v>
      </c>
    </row>
    <row r="4369" spans="2:4" x14ac:dyDescent="0.3">
      <c r="B4369" t="s">
        <v>209</v>
      </c>
      <c r="D4369" t="s">
        <v>824</v>
      </c>
    </row>
    <row r="4370" spans="2:4" x14ac:dyDescent="0.3">
      <c r="B4370" t="s">
        <v>101</v>
      </c>
      <c r="D4370" t="s">
        <v>209</v>
      </c>
    </row>
    <row r="4371" spans="2:4" x14ac:dyDescent="0.3">
      <c r="B4371" t="s">
        <v>101</v>
      </c>
      <c r="D4371" t="s">
        <v>209</v>
      </c>
    </row>
    <row r="4372" spans="2:4" x14ac:dyDescent="0.3">
      <c r="B4372" t="s">
        <v>503</v>
      </c>
      <c r="D4372" t="s">
        <v>101</v>
      </c>
    </row>
    <row r="4373" spans="2:4" x14ac:dyDescent="0.3">
      <c r="B4373" t="s">
        <v>473</v>
      </c>
      <c r="D4373" t="s">
        <v>101</v>
      </c>
    </row>
    <row r="4374" spans="2:4" x14ac:dyDescent="0.3">
      <c r="B4374" t="s">
        <v>503</v>
      </c>
      <c r="D4374" t="s">
        <v>503</v>
      </c>
    </row>
    <row r="4375" spans="2:4" x14ac:dyDescent="0.3">
      <c r="B4375" t="s">
        <v>503</v>
      </c>
      <c r="D4375" t="s">
        <v>473</v>
      </c>
    </row>
    <row r="4376" spans="2:4" x14ac:dyDescent="0.3">
      <c r="B4376" t="s">
        <v>1669</v>
      </c>
      <c r="D4376" t="s">
        <v>503</v>
      </c>
    </row>
    <row r="4377" spans="2:4" x14ac:dyDescent="0.3">
      <c r="B4377" t="s">
        <v>27</v>
      </c>
      <c r="D4377" t="s">
        <v>503</v>
      </c>
    </row>
    <row r="4378" spans="2:4" x14ac:dyDescent="0.3">
      <c r="B4378" t="s">
        <v>84</v>
      </c>
      <c r="D4378" t="s">
        <v>1669</v>
      </c>
    </row>
    <row r="4379" spans="2:4" x14ac:dyDescent="0.3">
      <c r="B4379" t="s">
        <v>972</v>
      </c>
      <c r="D4379" t="s">
        <v>27</v>
      </c>
    </row>
    <row r="4380" spans="2:4" x14ac:dyDescent="0.3">
      <c r="B4380" t="s">
        <v>1712</v>
      </c>
      <c r="D4380" t="s">
        <v>84</v>
      </c>
    </row>
    <row r="4381" spans="2:4" x14ac:dyDescent="0.3">
      <c r="B4381" t="s">
        <v>85</v>
      </c>
      <c r="D4381" t="s">
        <v>972</v>
      </c>
    </row>
    <row r="4382" spans="2:4" x14ac:dyDescent="0.3">
      <c r="B4382" t="s">
        <v>177</v>
      </c>
      <c r="D4382" t="s">
        <v>1712</v>
      </c>
    </row>
    <row r="4383" spans="2:4" x14ac:dyDescent="0.3">
      <c r="B4383" t="s">
        <v>24</v>
      </c>
      <c r="D4383" t="s">
        <v>85</v>
      </c>
    </row>
    <row r="4384" spans="2:4" x14ac:dyDescent="0.3">
      <c r="B4384" t="s">
        <v>270</v>
      </c>
      <c r="D4384" t="s">
        <v>177</v>
      </c>
    </row>
    <row r="4385" spans="2:4" x14ac:dyDescent="0.3">
      <c r="B4385" t="s">
        <v>177</v>
      </c>
      <c r="D4385" t="s">
        <v>24</v>
      </c>
    </row>
    <row r="4386" spans="2:4" x14ac:dyDescent="0.3">
      <c r="B4386" t="s">
        <v>27</v>
      </c>
      <c r="D4386" t="s">
        <v>270</v>
      </c>
    </row>
    <row r="4387" spans="2:4" x14ac:dyDescent="0.3">
      <c r="B4387" t="s">
        <v>85</v>
      </c>
      <c r="D4387" t="s">
        <v>177</v>
      </c>
    </row>
    <row r="4388" spans="2:4" x14ac:dyDescent="0.3">
      <c r="B4388" t="s">
        <v>258</v>
      </c>
      <c r="D4388" t="s">
        <v>27</v>
      </c>
    </row>
    <row r="4389" spans="2:4" x14ac:dyDescent="0.3">
      <c r="B4389" t="s">
        <v>503</v>
      </c>
      <c r="D4389" t="s">
        <v>85</v>
      </c>
    </row>
    <row r="4390" spans="2:4" x14ac:dyDescent="0.3">
      <c r="B4390" t="s">
        <v>40</v>
      </c>
      <c r="D4390" t="s">
        <v>258</v>
      </c>
    </row>
    <row r="4391" spans="2:4" x14ac:dyDescent="0.3">
      <c r="B4391" t="s">
        <v>972</v>
      </c>
      <c r="D4391" t="s">
        <v>503</v>
      </c>
    </row>
    <row r="4392" spans="2:4" x14ac:dyDescent="0.3">
      <c r="B4392" t="s">
        <v>809</v>
      </c>
      <c r="D4392" t="s">
        <v>40</v>
      </c>
    </row>
    <row r="4393" spans="2:4" x14ac:dyDescent="0.3">
      <c r="B4393" t="s">
        <v>824</v>
      </c>
      <c r="D4393" t="s">
        <v>972</v>
      </c>
    </row>
    <row r="4394" spans="2:4" x14ac:dyDescent="0.3">
      <c r="B4394" t="s">
        <v>824</v>
      </c>
      <c r="D4394" t="s">
        <v>809</v>
      </c>
    </row>
    <row r="4395" spans="2:4" x14ac:dyDescent="0.3">
      <c r="B4395" t="s">
        <v>1435</v>
      </c>
      <c r="D4395" t="s">
        <v>824</v>
      </c>
    </row>
    <row r="4396" spans="2:4" x14ac:dyDescent="0.3">
      <c r="B4396" t="s">
        <v>837</v>
      </c>
      <c r="D4396" t="s">
        <v>824</v>
      </c>
    </row>
    <row r="4397" spans="2:4" x14ac:dyDescent="0.3">
      <c r="B4397" t="s">
        <v>1510</v>
      </c>
      <c r="D4397" t="s">
        <v>1435</v>
      </c>
    </row>
    <row r="4398" spans="2:4" x14ac:dyDescent="0.3">
      <c r="B4398" t="s">
        <v>85</v>
      </c>
      <c r="D4398" t="s">
        <v>837</v>
      </c>
    </row>
    <row r="4399" spans="2:4" x14ac:dyDescent="0.3">
      <c r="B4399" t="s">
        <v>177</v>
      </c>
      <c r="D4399" t="s">
        <v>1510</v>
      </c>
    </row>
    <row r="4400" spans="2:4" x14ac:dyDescent="0.3">
      <c r="B4400" t="s">
        <v>1021</v>
      </c>
      <c r="D4400" t="s">
        <v>85</v>
      </c>
    </row>
    <row r="4401" spans="2:4" x14ac:dyDescent="0.3">
      <c r="B4401" t="s">
        <v>85</v>
      </c>
      <c r="D4401" t="s">
        <v>177</v>
      </c>
    </row>
    <row r="4402" spans="2:4" x14ac:dyDescent="0.3">
      <c r="B4402" t="s">
        <v>250</v>
      </c>
      <c r="D4402" t="s">
        <v>1021</v>
      </c>
    </row>
    <row r="4403" spans="2:4" x14ac:dyDescent="0.3">
      <c r="B4403" t="s">
        <v>270</v>
      </c>
      <c r="D4403" t="s">
        <v>85</v>
      </c>
    </row>
    <row r="4404" spans="2:4" x14ac:dyDescent="0.3">
      <c r="B4404" t="s">
        <v>177</v>
      </c>
      <c r="D4404" t="s">
        <v>250</v>
      </c>
    </row>
    <row r="4405" spans="2:4" x14ac:dyDescent="0.3">
      <c r="B4405" t="s">
        <v>177</v>
      </c>
      <c r="D4405" t="s">
        <v>270</v>
      </c>
    </row>
    <row r="4406" spans="2:4" x14ac:dyDescent="0.3">
      <c r="B4406" t="s">
        <v>209</v>
      </c>
      <c r="D4406" t="s">
        <v>177</v>
      </c>
    </row>
    <row r="4407" spans="2:4" x14ac:dyDescent="0.3">
      <c r="B4407" t="s">
        <v>1598</v>
      </c>
      <c r="D4407" t="s">
        <v>177</v>
      </c>
    </row>
    <row r="4408" spans="2:4" x14ac:dyDescent="0.3">
      <c r="B4408" t="s">
        <v>24</v>
      </c>
      <c r="D4408" t="s">
        <v>209</v>
      </c>
    </row>
    <row r="4409" spans="2:4" x14ac:dyDescent="0.3">
      <c r="B4409" t="s">
        <v>85</v>
      </c>
      <c r="D4409" t="s">
        <v>1598</v>
      </c>
    </row>
    <row r="4410" spans="2:4" x14ac:dyDescent="0.3">
      <c r="B4410" t="s">
        <v>40</v>
      </c>
      <c r="D4410" t="s">
        <v>24</v>
      </c>
    </row>
    <row r="4411" spans="2:4" x14ac:dyDescent="0.3">
      <c r="B4411" t="s">
        <v>473</v>
      </c>
      <c r="D4411" t="s">
        <v>85</v>
      </c>
    </row>
    <row r="4412" spans="2:4" x14ac:dyDescent="0.3">
      <c r="B4412" t="s">
        <v>209</v>
      </c>
      <c r="D4412" t="s">
        <v>40</v>
      </c>
    </row>
    <row r="4413" spans="2:4" x14ac:dyDescent="0.3">
      <c r="B4413" t="s">
        <v>503</v>
      </c>
      <c r="D4413" t="s">
        <v>473</v>
      </c>
    </row>
    <row r="4414" spans="2:4" x14ac:dyDescent="0.3">
      <c r="B4414" t="s">
        <v>1304</v>
      </c>
      <c r="D4414" t="s">
        <v>209</v>
      </c>
    </row>
    <row r="4415" spans="2:4" x14ac:dyDescent="0.3">
      <c r="B4415" t="s">
        <v>614</v>
      </c>
      <c r="D4415" t="s">
        <v>503</v>
      </c>
    </row>
    <row r="4416" spans="2:4" x14ac:dyDescent="0.3">
      <c r="B4416" t="s">
        <v>503</v>
      </c>
      <c r="D4416" t="s">
        <v>1304</v>
      </c>
    </row>
    <row r="4417" spans="2:4" x14ac:dyDescent="0.3">
      <c r="B4417" t="s">
        <v>941</v>
      </c>
      <c r="D4417" t="s">
        <v>614</v>
      </c>
    </row>
    <row r="4418" spans="2:4" x14ac:dyDescent="0.3">
      <c r="B4418" t="s">
        <v>55</v>
      </c>
      <c r="D4418" t="s">
        <v>503</v>
      </c>
    </row>
    <row r="4419" spans="2:4" x14ac:dyDescent="0.3">
      <c r="B4419" t="s">
        <v>1074</v>
      </c>
      <c r="D4419" t="s">
        <v>941</v>
      </c>
    </row>
    <row r="4420" spans="2:4" x14ac:dyDescent="0.3">
      <c r="B4420" t="s">
        <v>184</v>
      </c>
      <c r="D4420" t="s">
        <v>55</v>
      </c>
    </row>
    <row r="4421" spans="2:4" x14ac:dyDescent="0.3">
      <c r="B4421" t="s">
        <v>174</v>
      </c>
      <c r="D4421" t="s">
        <v>1074</v>
      </c>
    </row>
    <row r="4422" spans="2:4" x14ac:dyDescent="0.3">
      <c r="B4422" t="s">
        <v>80</v>
      </c>
      <c r="D4422" t="s">
        <v>184</v>
      </c>
    </row>
    <row r="4423" spans="2:4" x14ac:dyDescent="0.3">
      <c r="B4423" t="s">
        <v>295</v>
      </c>
      <c r="D4423" t="s">
        <v>174</v>
      </c>
    </row>
    <row r="4424" spans="2:4" x14ac:dyDescent="0.3">
      <c r="B4424" t="s">
        <v>189</v>
      </c>
      <c r="D4424" t="s">
        <v>80</v>
      </c>
    </row>
    <row r="4425" spans="2:4" x14ac:dyDescent="0.3">
      <c r="B4425" t="s">
        <v>49</v>
      </c>
      <c r="D4425" t="s">
        <v>295</v>
      </c>
    </row>
    <row r="4426" spans="2:4" x14ac:dyDescent="0.3">
      <c r="B4426" t="s">
        <v>1594</v>
      </c>
      <c r="D4426" t="s">
        <v>189</v>
      </c>
    </row>
    <row r="4427" spans="2:4" x14ac:dyDescent="0.3">
      <c r="B4427" t="s">
        <v>177</v>
      </c>
      <c r="D4427" t="s">
        <v>49</v>
      </c>
    </row>
    <row r="4428" spans="2:4" x14ac:dyDescent="0.3">
      <c r="B4428" t="s">
        <v>814</v>
      </c>
      <c r="D4428" t="s">
        <v>1594</v>
      </c>
    </row>
    <row r="4429" spans="2:4" x14ac:dyDescent="0.3">
      <c r="B4429" t="s">
        <v>814</v>
      </c>
      <c r="D4429" t="s">
        <v>177</v>
      </c>
    </row>
    <row r="4430" spans="2:4" x14ac:dyDescent="0.3">
      <c r="B4430" t="s">
        <v>84</v>
      </c>
      <c r="D4430" t="s">
        <v>814</v>
      </c>
    </row>
    <row r="4431" spans="2:4" x14ac:dyDescent="0.3">
      <c r="B4431" t="s">
        <v>818</v>
      </c>
      <c r="D4431" t="s">
        <v>814</v>
      </c>
    </row>
    <row r="4432" spans="2:4" x14ac:dyDescent="0.3">
      <c r="B4432" t="s">
        <v>42</v>
      </c>
      <c r="D4432" t="s">
        <v>84</v>
      </c>
    </row>
    <row r="4433" spans="2:4" x14ac:dyDescent="0.3">
      <c r="B4433" t="s">
        <v>876</v>
      </c>
      <c r="D4433" t="s">
        <v>818</v>
      </c>
    </row>
    <row r="4434" spans="2:4" x14ac:dyDescent="0.3">
      <c r="B4434" t="s">
        <v>63</v>
      </c>
      <c r="D4434" t="s">
        <v>42</v>
      </c>
    </row>
    <row r="4435" spans="2:4" x14ac:dyDescent="0.3">
      <c r="B4435" t="s">
        <v>1749</v>
      </c>
      <c r="D4435" t="s">
        <v>876</v>
      </c>
    </row>
    <row r="4436" spans="2:4" x14ac:dyDescent="0.3">
      <c r="B4436" t="s">
        <v>27</v>
      </c>
      <c r="D4436" t="s">
        <v>63</v>
      </c>
    </row>
    <row r="4437" spans="2:4" x14ac:dyDescent="0.3">
      <c r="B4437" t="s">
        <v>184</v>
      </c>
      <c r="D4437" t="s">
        <v>1749</v>
      </c>
    </row>
    <row r="4438" spans="2:4" x14ac:dyDescent="0.3">
      <c r="B4438" t="s">
        <v>55</v>
      </c>
      <c r="D4438" t="s">
        <v>27</v>
      </c>
    </row>
    <row r="4439" spans="2:4" x14ac:dyDescent="0.3">
      <c r="B4439" t="s">
        <v>1570</v>
      </c>
      <c r="D4439" t="s">
        <v>184</v>
      </c>
    </row>
    <row r="4440" spans="2:4" x14ac:dyDescent="0.3">
      <c r="B4440" t="s">
        <v>22</v>
      </c>
      <c r="D4440" t="s">
        <v>55</v>
      </c>
    </row>
    <row r="4441" spans="2:4" x14ac:dyDescent="0.3">
      <c r="B4441" t="s">
        <v>1568</v>
      </c>
      <c r="D4441" t="s">
        <v>1570</v>
      </c>
    </row>
    <row r="4442" spans="2:4" x14ac:dyDescent="0.3">
      <c r="B4442" t="s">
        <v>409</v>
      </c>
      <c r="D4442" t="s">
        <v>22</v>
      </c>
    </row>
    <row r="4443" spans="2:4" x14ac:dyDescent="0.3">
      <c r="B4443" t="s">
        <v>409</v>
      </c>
      <c r="D4443" t="s">
        <v>1568</v>
      </c>
    </row>
    <row r="4444" spans="2:4" x14ac:dyDescent="0.3">
      <c r="B4444" t="s">
        <v>522</v>
      </c>
      <c r="D4444" t="s">
        <v>409</v>
      </c>
    </row>
    <row r="4445" spans="2:4" x14ac:dyDescent="0.3">
      <c r="B4445" t="s">
        <v>177</v>
      </c>
      <c r="D4445" t="s">
        <v>409</v>
      </c>
    </row>
    <row r="4446" spans="2:4" x14ac:dyDescent="0.3">
      <c r="B4446" t="s">
        <v>503</v>
      </c>
      <c r="D4446" t="s">
        <v>522</v>
      </c>
    </row>
    <row r="4447" spans="2:4" x14ac:dyDescent="0.3">
      <c r="B4447" t="s">
        <v>621</v>
      </c>
      <c r="D4447" t="s">
        <v>177</v>
      </c>
    </row>
    <row r="4448" spans="2:4" x14ac:dyDescent="0.3">
      <c r="B4448" t="s">
        <v>74</v>
      </c>
      <c r="D4448" t="s">
        <v>503</v>
      </c>
    </row>
    <row r="4449" spans="2:4" x14ac:dyDescent="0.3">
      <c r="B4449" t="s">
        <v>40</v>
      </c>
      <c r="D4449" t="s">
        <v>621</v>
      </c>
    </row>
    <row r="4450" spans="2:4" x14ac:dyDescent="0.3">
      <c r="B4450" t="s">
        <v>399</v>
      </c>
      <c r="D4450" t="s">
        <v>74</v>
      </c>
    </row>
    <row r="4451" spans="2:4" x14ac:dyDescent="0.3">
      <c r="B4451" t="s">
        <v>258</v>
      </c>
      <c r="D4451" t="s">
        <v>40</v>
      </c>
    </row>
    <row r="4452" spans="2:4" x14ac:dyDescent="0.3">
      <c r="B4452" t="s">
        <v>814</v>
      </c>
      <c r="D4452" t="s">
        <v>399</v>
      </c>
    </row>
    <row r="4453" spans="2:4" x14ac:dyDescent="0.3">
      <c r="B4453" t="s">
        <v>824</v>
      </c>
      <c r="D4453" t="s">
        <v>258</v>
      </c>
    </row>
    <row r="4454" spans="2:4" x14ac:dyDescent="0.3">
      <c r="B4454" t="s">
        <v>27</v>
      </c>
      <c r="D4454" t="s">
        <v>814</v>
      </c>
    </row>
    <row r="4455" spans="2:4" x14ac:dyDescent="0.3">
      <c r="B4455" t="s">
        <v>972</v>
      </c>
      <c r="D4455" t="s">
        <v>824</v>
      </c>
    </row>
    <row r="4456" spans="2:4" x14ac:dyDescent="0.3">
      <c r="B4456" t="s">
        <v>177</v>
      </c>
      <c r="D4456" t="s">
        <v>27</v>
      </c>
    </row>
    <row r="4457" spans="2:4" x14ac:dyDescent="0.3">
      <c r="B4457" t="s">
        <v>430</v>
      </c>
      <c r="D4457" t="s">
        <v>972</v>
      </c>
    </row>
    <row r="4458" spans="2:4" x14ac:dyDescent="0.3">
      <c r="B4458" t="s">
        <v>85</v>
      </c>
      <c r="D4458" t="s">
        <v>177</v>
      </c>
    </row>
    <row r="4459" spans="2:4" x14ac:dyDescent="0.3">
      <c r="B4459" t="s">
        <v>177</v>
      </c>
      <c r="D4459" t="s">
        <v>430</v>
      </c>
    </row>
    <row r="4460" spans="2:4" x14ac:dyDescent="0.3">
      <c r="B4460" t="s">
        <v>36</v>
      </c>
      <c r="D4460" t="s">
        <v>85</v>
      </c>
    </row>
    <row r="4461" spans="2:4" x14ac:dyDescent="0.3">
      <c r="B4461" t="s">
        <v>432</v>
      </c>
      <c r="D4461" t="s">
        <v>177</v>
      </c>
    </row>
    <row r="4462" spans="2:4" x14ac:dyDescent="0.3">
      <c r="B4462" t="s">
        <v>473</v>
      </c>
      <c r="D4462" t="s">
        <v>36</v>
      </c>
    </row>
    <row r="4463" spans="2:4" x14ac:dyDescent="0.3">
      <c r="B4463" t="s">
        <v>503</v>
      </c>
      <c r="D4463" t="s">
        <v>432</v>
      </c>
    </row>
    <row r="4464" spans="2:4" x14ac:dyDescent="0.3">
      <c r="B4464" t="s">
        <v>209</v>
      </c>
      <c r="D4464" t="s">
        <v>473</v>
      </c>
    </row>
    <row r="4465" spans="2:4" x14ac:dyDescent="0.3">
      <c r="B4465" t="s">
        <v>246</v>
      </c>
      <c r="D4465" t="s">
        <v>503</v>
      </c>
    </row>
    <row r="4466" spans="2:4" x14ac:dyDescent="0.3">
      <c r="B4466" t="s">
        <v>209</v>
      </c>
      <c r="D4466" t="s">
        <v>209</v>
      </c>
    </row>
    <row r="4467" spans="2:4" x14ac:dyDescent="0.3">
      <c r="B4467" t="s">
        <v>585</v>
      </c>
      <c r="D4467" t="s">
        <v>246</v>
      </c>
    </row>
    <row r="4468" spans="2:4" x14ac:dyDescent="0.3">
      <c r="B4468" t="s">
        <v>399</v>
      </c>
      <c r="D4468" t="s">
        <v>209</v>
      </c>
    </row>
    <row r="4469" spans="2:4" x14ac:dyDescent="0.3">
      <c r="B4469" t="s">
        <v>585</v>
      </c>
      <c r="D4469" t="s">
        <v>585</v>
      </c>
    </row>
    <row r="4470" spans="2:4" x14ac:dyDescent="0.3">
      <c r="B4470" t="s">
        <v>1022</v>
      </c>
      <c r="D4470" t="s">
        <v>399</v>
      </c>
    </row>
    <row r="4471" spans="2:4" x14ac:dyDescent="0.3">
      <c r="B4471" t="s">
        <v>814</v>
      </c>
      <c r="D4471" t="s">
        <v>585</v>
      </c>
    </row>
    <row r="4472" spans="2:4" x14ac:dyDescent="0.3">
      <c r="B4472" t="s">
        <v>473</v>
      </c>
      <c r="D4472" t="s">
        <v>1022</v>
      </c>
    </row>
    <row r="4473" spans="2:4" x14ac:dyDescent="0.3">
      <c r="B4473" t="s">
        <v>138</v>
      </c>
      <c r="D4473" t="s">
        <v>814</v>
      </c>
    </row>
    <row r="4474" spans="2:4" x14ac:dyDescent="0.3">
      <c r="B4474" t="s">
        <v>146</v>
      </c>
      <c r="D4474" t="s">
        <v>473</v>
      </c>
    </row>
    <row r="4475" spans="2:4" x14ac:dyDescent="0.3">
      <c r="B4475" t="s">
        <v>250</v>
      </c>
      <c r="D4475" t="s">
        <v>138</v>
      </c>
    </row>
    <row r="4476" spans="2:4" x14ac:dyDescent="0.3">
      <c r="B4476" t="s">
        <v>85</v>
      </c>
      <c r="D4476" t="s">
        <v>146</v>
      </c>
    </row>
    <row r="4477" spans="2:4" x14ac:dyDescent="0.3">
      <c r="B4477" t="s">
        <v>246</v>
      </c>
      <c r="D4477" t="s">
        <v>250</v>
      </c>
    </row>
    <row r="4478" spans="2:4" x14ac:dyDescent="0.3">
      <c r="B4478" t="s">
        <v>270</v>
      </c>
      <c r="D4478" t="s">
        <v>85</v>
      </c>
    </row>
    <row r="4479" spans="2:4" x14ac:dyDescent="0.3">
      <c r="B4479" t="s">
        <v>971</v>
      </c>
      <c r="D4479" t="s">
        <v>246</v>
      </c>
    </row>
    <row r="4480" spans="2:4" x14ac:dyDescent="0.3">
      <c r="B4480" t="s">
        <v>177</v>
      </c>
      <c r="D4480" t="s">
        <v>270</v>
      </c>
    </row>
    <row r="4481" spans="2:4" x14ac:dyDescent="0.3">
      <c r="B4481" t="s">
        <v>40</v>
      </c>
      <c r="D4481" t="s">
        <v>971</v>
      </c>
    </row>
    <row r="4482" spans="2:4" x14ac:dyDescent="0.3">
      <c r="B4482" t="s">
        <v>473</v>
      </c>
      <c r="D4482" t="s">
        <v>177</v>
      </c>
    </row>
    <row r="4483" spans="2:4" x14ac:dyDescent="0.3">
      <c r="B4483" t="s">
        <v>189</v>
      </c>
      <c r="D4483" t="s">
        <v>40</v>
      </c>
    </row>
    <row r="4484" spans="2:4" x14ac:dyDescent="0.3">
      <c r="B4484" t="s">
        <v>42</v>
      </c>
      <c r="D4484" t="s">
        <v>473</v>
      </c>
    </row>
    <row r="4485" spans="2:4" x14ac:dyDescent="0.3">
      <c r="B4485" t="s">
        <v>912</v>
      </c>
      <c r="D4485" t="s">
        <v>189</v>
      </c>
    </row>
    <row r="4486" spans="2:4" x14ac:dyDescent="0.3">
      <c r="B4486" t="s">
        <v>876</v>
      </c>
      <c r="D4486" t="s">
        <v>42</v>
      </c>
    </row>
    <row r="4487" spans="2:4" x14ac:dyDescent="0.3">
      <c r="B4487" t="s">
        <v>1624</v>
      </c>
      <c r="D4487" t="s">
        <v>912</v>
      </c>
    </row>
    <row r="4488" spans="2:4" x14ac:dyDescent="0.3">
      <c r="B4488" t="s">
        <v>395</v>
      </c>
      <c r="D4488" t="s">
        <v>876</v>
      </c>
    </row>
    <row r="4489" spans="2:4" x14ac:dyDescent="0.3">
      <c r="B4489" t="s">
        <v>270</v>
      </c>
      <c r="D4489" t="s">
        <v>1624</v>
      </c>
    </row>
    <row r="4490" spans="2:4" x14ac:dyDescent="0.3">
      <c r="B4490" t="s">
        <v>432</v>
      </c>
      <c r="D4490" t="s">
        <v>395</v>
      </c>
    </row>
    <row r="4491" spans="2:4" x14ac:dyDescent="0.3">
      <c r="B4491" t="s">
        <v>473</v>
      </c>
      <c r="D4491" t="s">
        <v>270</v>
      </c>
    </row>
    <row r="4492" spans="2:4" x14ac:dyDescent="0.3">
      <c r="B4492" t="s">
        <v>399</v>
      </c>
      <c r="D4492" t="s">
        <v>432</v>
      </c>
    </row>
    <row r="4493" spans="2:4" x14ac:dyDescent="0.3">
      <c r="B4493" t="s">
        <v>432</v>
      </c>
      <c r="D4493" t="s">
        <v>473</v>
      </c>
    </row>
    <row r="4494" spans="2:4" x14ac:dyDescent="0.3">
      <c r="B4494" t="s">
        <v>503</v>
      </c>
      <c r="D4494" t="s">
        <v>399</v>
      </c>
    </row>
    <row r="4495" spans="2:4" x14ac:dyDescent="0.3">
      <c r="B4495" t="s">
        <v>972</v>
      </c>
      <c r="D4495" t="s">
        <v>432</v>
      </c>
    </row>
    <row r="4496" spans="2:4" x14ac:dyDescent="0.3">
      <c r="B4496" t="s">
        <v>36</v>
      </c>
      <c r="D4496" t="s">
        <v>503</v>
      </c>
    </row>
    <row r="4497" spans="2:4" x14ac:dyDescent="0.3">
      <c r="B4497" t="s">
        <v>972</v>
      </c>
      <c r="D4497" t="s">
        <v>972</v>
      </c>
    </row>
    <row r="4498" spans="2:4" x14ac:dyDescent="0.3">
      <c r="B4498" t="s">
        <v>84</v>
      </c>
      <c r="D4498" t="s">
        <v>36</v>
      </c>
    </row>
    <row r="4499" spans="2:4" x14ac:dyDescent="0.3">
      <c r="B4499" t="s">
        <v>250</v>
      </c>
      <c r="D4499" t="s">
        <v>972</v>
      </c>
    </row>
    <row r="4500" spans="2:4" x14ac:dyDescent="0.3">
      <c r="B4500" t="s">
        <v>42</v>
      </c>
      <c r="D4500" t="s">
        <v>84</v>
      </c>
    </row>
    <row r="4501" spans="2:4" x14ac:dyDescent="0.3">
      <c r="B4501" t="s">
        <v>27</v>
      </c>
      <c r="D4501" t="s">
        <v>250</v>
      </c>
    </row>
    <row r="4502" spans="2:4" x14ac:dyDescent="0.3">
      <c r="B4502" t="s">
        <v>55</v>
      </c>
      <c r="D4502" t="s">
        <v>42</v>
      </c>
    </row>
    <row r="4503" spans="2:4" x14ac:dyDescent="0.3">
      <c r="B4503" t="s">
        <v>1573</v>
      </c>
      <c r="D4503" t="s">
        <v>27</v>
      </c>
    </row>
    <row r="4504" spans="2:4" x14ac:dyDescent="0.3">
      <c r="B4504" t="s">
        <v>1019</v>
      </c>
      <c r="D4504" t="s">
        <v>55</v>
      </c>
    </row>
    <row r="4505" spans="2:4" x14ac:dyDescent="0.3">
      <c r="B4505" t="s">
        <v>174</v>
      </c>
      <c r="D4505" t="s">
        <v>1573</v>
      </c>
    </row>
    <row r="4506" spans="2:4" x14ac:dyDescent="0.3">
      <c r="B4506" t="s">
        <v>1575</v>
      </c>
      <c r="D4506" t="s">
        <v>1019</v>
      </c>
    </row>
    <row r="4507" spans="2:4" x14ac:dyDescent="0.3">
      <c r="B4507" t="s">
        <v>209</v>
      </c>
      <c r="D4507" t="s">
        <v>174</v>
      </c>
    </row>
    <row r="4508" spans="2:4" x14ac:dyDescent="0.3">
      <c r="B4508" t="s">
        <v>972</v>
      </c>
      <c r="D4508" t="s">
        <v>1575</v>
      </c>
    </row>
    <row r="4509" spans="2:4" x14ac:dyDescent="0.3">
      <c r="B4509" t="s">
        <v>1194</v>
      </c>
      <c r="D4509" t="s">
        <v>209</v>
      </c>
    </row>
    <row r="4510" spans="2:4" x14ac:dyDescent="0.3">
      <c r="B4510" t="s">
        <v>1624</v>
      </c>
      <c r="D4510" t="s">
        <v>972</v>
      </c>
    </row>
    <row r="4511" spans="2:4" x14ac:dyDescent="0.3">
      <c r="B4511" t="s">
        <v>432</v>
      </c>
      <c r="D4511" t="s">
        <v>1194</v>
      </c>
    </row>
    <row r="4512" spans="2:4" x14ac:dyDescent="0.3">
      <c r="B4512" t="s">
        <v>843</v>
      </c>
      <c r="D4512" t="s">
        <v>1624</v>
      </c>
    </row>
    <row r="4513" spans="2:4" x14ac:dyDescent="0.3">
      <c r="B4513" t="s">
        <v>837</v>
      </c>
      <c r="D4513" t="s">
        <v>432</v>
      </c>
    </row>
    <row r="4514" spans="2:4" x14ac:dyDescent="0.3">
      <c r="B4514" t="s">
        <v>809</v>
      </c>
      <c r="D4514" t="s">
        <v>843</v>
      </c>
    </row>
    <row r="4515" spans="2:4" x14ac:dyDescent="0.3">
      <c r="B4515" t="s">
        <v>809</v>
      </c>
      <c r="D4515" t="s">
        <v>837</v>
      </c>
    </row>
    <row r="4516" spans="2:4" x14ac:dyDescent="0.3">
      <c r="B4516" t="s">
        <v>1435</v>
      </c>
      <c r="D4516" t="s">
        <v>809</v>
      </c>
    </row>
    <row r="4517" spans="2:4" x14ac:dyDescent="0.3">
      <c r="B4517" t="s">
        <v>824</v>
      </c>
      <c r="D4517" t="s">
        <v>809</v>
      </c>
    </row>
    <row r="4518" spans="2:4" x14ac:dyDescent="0.3">
      <c r="B4518" t="s">
        <v>814</v>
      </c>
      <c r="D4518" t="s">
        <v>1435</v>
      </c>
    </row>
    <row r="4519" spans="2:4" x14ac:dyDescent="0.3">
      <c r="B4519" t="s">
        <v>82</v>
      </c>
      <c r="D4519" t="s">
        <v>824</v>
      </c>
    </row>
    <row r="4520" spans="2:4" x14ac:dyDescent="0.3">
      <c r="B4520" t="s">
        <v>1715</v>
      </c>
      <c r="D4520" t="s">
        <v>814</v>
      </c>
    </row>
    <row r="4521" spans="2:4" x14ac:dyDescent="0.3">
      <c r="B4521" t="s">
        <v>972</v>
      </c>
      <c r="D4521" t="s">
        <v>82</v>
      </c>
    </row>
    <row r="4522" spans="2:4" x14ac:dyDescent="0.3">
      <c r="B4522" t="s">
        <v>972</v>
      </c>
      <c r="D4522" t="s">
        <v>1715</v>
      </c>
    </row>
    <row r="4523" spans="2:4" x14ac:dyDescent="0.3">
      <c r="B4523" t="s">
        <v>1493</v>
      </c>
      <c r="D4523" t="s">
        <v>972</v>
      </c>
    </row>
    <row r="4524" spans="2:4" x14ac:dyDescent="0.3">
      <c r="B4524" t="s">
        <v>27</v>
      </c>
      <c r="D4524" t="s">
        <v>972</v>
      </c>
    </row>
    <row r="4525" spans="2:4" x14ac:dyDescent="0.3">
      <c r="B4525" t="s">
        <v>1712</v>
      </c>
      <c r="D4525" t="s">
        <v>1493</v>
      </c>
    </row>
    <row r="4526" spans="2:4" x14ac:dyDescent="0.3">
      <c r="B4526" t="s">
        <v>246</v>
      </c>
      <c r="D4526" t="s">
        <v>27</v>
      </c>
    </row>
    <row r="4527" spans="2:4" x14ac:dyDescent="0.3">
      <c r="B4527" t="s">
        <v>1085</v>
      </c>
      <c r="D4527" t="s">
        <v>1712</v>
      </c>
    </row>
    <row r="4528" spans="2:4" x14ac:dyDescent="0.3">
      <c r="B4528" t="s">
        <v>24</v>
      </c>
      <c r="D4528" t="s">
        <v>246</v>
      </c>
    </row>
    <row r="4529" spans="2:4" x14ac:dyDescent="0.3">
      <c r="B4529" t="s">
        <v>95</v>
      </c>
      <c r="D4529" t="s">
        <v>1085</v>
      </c>
    </row>
    <row r="4530" spans="2:4" x14ac:dyDescent="0.3">
      <c r="B4530" t="s">
        <v>246</v>
      </c>
      <c r="D4530" t="s">
        <v>24</v>
      </c>
    </row>
    <row r="4531" spans="2:4" x14ac:dyDescent="0.3">
      <c r="B4531" t="s">
        <v>40</v>
      </c>
      <c r="D4531" t="s">
        <v>95</v>
      </c>
    </row>
    <row r="4532" spans="2:4" x14ac:dyDescent="0.3">
      <c r="B4532" t="s">
        <v>972</v>
      </c>
      <c r="D4532" t="s">
        <v>246</v>
      </c>
    </row>
    <row r="4533" spans="2:4" x14ac:dyDescent="0.3">
      <c r="B4533" t="s">
        <v>473</v>
      </c>
      <c r="D4533" t="s">
        <v>40</v>
      </c>
    </row>
    <row r="4534" spans="2:4" x14ac:dyDescent="0.3">
      <c r="B4534" t="s">
        <v>209</v>
      </c>
      <c r="D4534" t="s">
        <v>972</v>
      </c>
    </row>
    <row r="4535" spans="2:4" x14ac:dyDescent="0.3">
      <c r="B4535" t="s">
        <v>811</v>
      </c>
      <c r="D4535" t="s">
        <v>473</v>
      </c>
    </row>
    <row r="4536" spans="2:4" x14ac:dyDescent="0.3">
      <c r="B4536" t="s">
        <v>250</v>
      </c>
      <c r="D4536" t="s">
        <v>209</v>
      </c>
    </row>
    <row r="4537" spans="2:4" x14ac:dyDescent="0.3">
      <c r="B4537" t="s">
        <v>473</v>
      </c>
      <c r="D4537" t="s">
        <v>811</v>
      </c>
    </row>
    <row r="4538" spans="2:4" x14ac:dyDescent="0.3">
      <c r="B4538" t="s">
        <v>82</v>
      </c>
      <c r="D4538" t="s">
        <v>250</v>
      </c>
    </row>
    <row r="4539" spans="2:4" x14ac:dyDescent="0.3">
      <c r="B4539" t="s">
        <v>42</v>
      </c>
      <c r="D4539" t="s">
        <v>473</v>
      </c>
    </row>
    <row r="4540" spans="2:4" x14ac:dyDescent="0.3">
      <c r="B4540" t="s">
        <v>912</v>
      </c>
      <c r="D4540" t="s">
        <v>82</v>
      </c>
    </row>
    <row r="4541" spans="2:4" x14ac:dyDescent="0.3">
      <c r="B4541" t="s">
        <v>912</v>
      </c>
      <c r="D4541" t="s">
        <v>42</v>
      </c>
    </row>
    <row r="4542" spans="2:4" x14ac:dyDescent="0.3">
      <c r="B4542" t="s">
        <v>221</v>
      </c>
      <c r="D4542" t="s">
        <v>912</v>
      </c>
    </row>
    <row r="4543" spans="2:4" x14ac:dyDescent="0.3">
      <c r="B4543" t="s">
        <v>1520</v>
      </c>
      <c r="D4543" t="s">
        <v>912</v>
      </c>
    </row>
    <row r="4544" spans="2:4" x14ac:dyDescent="0.3">
      <c r="B4544" t="s">
        <v>473</v>
      </c>
      <c r="D4544" t="s">
        <v>221</v>
      </c>
    </row>
    <row r="4545" spans="2:4" x14ac:dyDescent="0.3">
      <c r="B4545" t="s">
        <v>938</v>
      </c>
      <c r="D4545" t="s">
        <v>1520</v>
      </c>
    </row>
    <row r="4546" spans="2:4" x14ac:dyDescent="0.3">
      <c r="B4546" t="s">
        <v>24</v>
      </c>
      <c r="D4546" t="s">
        <v>473</v>
      </c>
    </row>
    <row r="4547" spans="2:4" x14ac:dyDescent="0.3">
      <c r="B4547" t="s">
        <v>85</v>
      </c>
      <c r="D4547" t="s">
        <v>938</v>
      </c>
    </row>
    <row r="4548" spans="2:4" x14ac:dyDescent="0.3">
      <c r="B4548" t="s">
        <v>177</v>
      </c>
      <c r="D4548" t="s">
        <v>24</v>
      </c>
    </row>
    <row r="4549" spans="2:4" x14ac:dyDescent="0.3">
      <c r="B4549" t="s">
        <v>52</v>
      </c>
      <c r="D4549" t="s">
        <v>85</v>
      </c>
    </row>
    <row r="4550" spans="2:4" x14ac:dyDescent="0.3">
      <c r="B4550" t="s">
        <v>246</v>
      </c>
      <c r="D4550" t="s">
        <v>177</v>
      </c>
    </row>
    <row r="4551" spans="2:4" x14ac:dyDescent="0.3">
      <c r="B4551" t="s">
        <v>1656</v>
      </c>
      <c r="D4551" t="s">
        <v>52</v>
      </c>
    </row>
    <row r="4552" spans="2:4" x14ac:dyDescent="0.3">
      <c r="B4552" t="s">
        <v>1656</v>
      </c>
      <c r="D4552" t="s">
        <v>246</v>
      </c>
    </row>
    <row r="4553" spans="2:4" x14ac:dyDescent="0.3">
      <c r="B4553" t="s">
        <v>1624</v>
      </c>
      <c r="D4553" t="s">
        <v>1656</v>
      </c>
    </row>
    <row r="4554" spans="2:4" x14ac:dyDescent="0.3">
      <c r="B4554" t="s">
        <v>1022</v>
      </c>
      <c r="D4554" t="s">
        <v>1656</v>
      </c>
    </row>
    <row r="4555" spans="2:4" x14ac:dyDescent="0.3">
      <c r="B4555" t="s">
        <v>1642</v>
      </c>
      <c r="D4555" t="s">
        <v>1624</v>
      </c>
    </row>
    <row r="4556" spans="2:4" x14ac:dyDescent="0.3">
      <c r="B4556" t="s">
        <v>503</v>
      </c>
      <c r="D4556" t="s">
        <v>1022</v>
      </c>
    </row>
    <row r="4557" spans="2:4" x14ac:dyDescent="0.3">
      <c r="B4557" t="s">
        <v>473</v>
      </c>
      <c r="D4557" t="s">
        <v>1642</v>
      </c>
    </row>
    <row r="4558" spans="2:4" x14ac:dyDescent="0.3">
      <c r="B4558" t="s">
        <v>82</v>
      </c>
      <c r="D4558" t="s">
        <v>503</v>
      </c>
    </row>
    <row r="4559" spans="2:4" x14ac:dyDescent="0.3">
      <c r="B4559" t="s">
        <v>972</v>
      </c>
      <c r="D4559" t="s">
        <v>473</v>
      </c>
    </row>
    <row r="4560" spans="2:4" x14ac:dyDescent="0.3">
      <c r="B4560" t="s">
        <v>1644</v>
      </c>
      <c r="D4560" t="s">
        <v>82</v>
      </c>
    </row>
    <row r="4561" spans="2:4" x14ac:dyDescent="0.3">
      <c r="B4561" t="s">
        <v>323</v>
      </c>
      <c r="D4561" t="s">
        <v>972</v>
      </c>
    </row>
    <row r="4562" spans="2:4" x14ac:dyDescent="0.3">
      <c r="B4562" t="s">
        <v>177</v>
      </c>
      <c r="D4562" t="s">
        <v>1644</v>
      </c>
    </row>
    <row r="4563" spans="2:4" x14ac:dyDescent="0.3">
      <c r="B4563" t="s">
        <v>24</v>
      </c>
      <c r="D4563" t="s">
        <v>323</v>
      </c>
    </row>
    <row r="4564" spans="2:4" x14ac:dyDescent="0.3">
      <c r="B4564" t="s">
        <v>246</v>
      </c>
      <c r="D4564" t="s">
        <v>177</v>
      </c>
    </row>
    <row r="4565" spans="2:4" x14ac:dyDescent="0.3">
      <c r="B4565" t="s">
        <v>177</v>
      </c>
      <c r="D4565" t="s">
        <v>24</v>
      </c>
    </row>
    <row r="4566" spans="2:4" x14ac:dyDescent="0.3">
      <c r="B4566" t="s">
        <v>177</v>
      </c>
      <c r="D4566" t="s">
        <v>246</v>
      </c>
    </row>
    <row r="4567" spans="2:4" x14ac:dyDescent="0.3">
      <c r="B4567" t="s">
        <v>824</v>
      </c>
      <c r="D4567" t="s">
        <v>177</v>
      </c>
    </row>
    <row r="4568" spans="2:4" x14ac:dyDescent="0.3">
      <c r="B4568" t="s">
        <v>814</v>
      </c>
      <c r="D4568" t="s">
        <v>177</v>
      </c>
    </row>
    <row r="4569" spans="2:4" x14ac:dyDescent="0.3">
      <c r="B4569" t="s">
        <v>837</v>
      </c>
      <c r="D4569" t="s">
        <v>824</v>
      </c>
    </row>
    <row r="4570" spans="2:4" x14ac:dyDescent="0.3">
      <c r="B4570" t="s">
        <v>1015</v>
      </c>
      <c r="D4570" t="s">
        <v>814</v>
      </c>
    </row>
    <row r="4571" spans="2:4" x14ac:dyDescent="0.3">
      <c r="B4571" t="s">
        <v>1742</v>
      </c>
      <c r="D4571" t="s">
        <v>837</v>
      </c>
    </row>
    <row r="4572" spans="2:4" x14ac:dyDescent="0.3">
      <c r="B4572" t="s">
        <v>1694</v>
      </c>
      <c r="D4572" t="s">
        <v>1015</v>
      </c>
    </row>
    <row r="4573" spans="2:4" x14ac:dyDescent="0.3">
      <c r="B4573" t="s">
        <v>246</v>
      </c>
      <c r="D4573" t="s">
        <v>1742</v>
      </c>
    </row>
    <row r="4574" spans="2:4" x14ac:dyDescent="0.3">
      <c r="B4574" t="s">
        <v>1015</v>
      </c>
      <c r="D4574" t="s">
        <v>1694</v>
      </c>
    </row>
    <row r="4575" spans="2:4" x14ac:dyDescent="0.3">
      <c r="B4575" t="s">
        <v>1074</v>
      </c>
      <c r="D4575" t="s">
        <v>246</v>
      </c>
    </row>
    <row r="4576" spans="2:4" x14ac:dyDescent="0.3">
      <c r="B4576" t="s">
        <v>84</v>
      </c>
      <c r="D4576" t="s">
        <v>1015</v>
      </c>
    </row>
    <row r="4577" spans="2:4" x14ac:dyDescent="0.3">
      <c r="B4577" t="s">
        <v>258</v>
      </c>
      <c r="D4577" t="s">
        <v>1074</v>
      </c>
    </row>
    <row r="4578" spans="2:4" x14ac:dyDescent="0.3">
      <c r="B4578" t="s">
        <v>473</v>
      </c>
      <c r="D4578" t="s">
        <v>84</v>
      </c>
    </row>
    <row r="4579" spans="2:4" x14ac:dyDescent="0.3">
      <c r="B4579" t="s">
        <v>786</v>
      </c>
      <c r="D4579" t="s">
        <v>258</v>
      </c>
    </row>
    <row r="4580" spans="2:4" x14ac:dyDescent="0.3">
      <c r="B4580" t="s">
        <v>27</v>
      </c>
      <c r="D4580" t="s">
        <v>473</v>
      </c>
    </row>
    <row r="4581" spans="2:4" x14ac:dyDescent="0.3">
      <c r="B4581" t="s">
        <v>771</v>
      </c>
      <c r="D4581" t="s">
        <v>786</v>
      </c>
    </row>
    <row r="4582" spans="2:4" x14ac:dyDescent="0.3">
      <c r="B4582" t="s">
        <v>503</v>
      </c>
      <c r="D4582" t="s">
        <v>27</v>
      </c>
    </row>
    <row r="4583" spans="2:4" x14ac:dyDescent="0.3">
      <c r="B4583" t="s">
        <v>432</v>
      </c>
      <c r="D4583" t="s">
        <v>771</v>
      </c>
    </row>
    <row r="4584" spans="2:4" x14ac:dyDescent="0.3">
      <c r="B4584" t="s">
        <v>74</v>
      </c>
      <c r="D4584" t="s">
        <v>503</v>
      </c>
    </row>
    <row r="4585" spans="2:4" x14ac:dyDescent="0.3">
      <c r="B4585" t="s">
        <v>209</v>
      </c>
      <c r="D4585" t="s">
        <v>432</v>
      </c>
    </row>
    <row r="4586" spans="2:4" x14ac:dyDescent="0.3">
      <c r="B4586" t="s">
        <v>578</v>
      </c>
      <c r="D4586" t="s">
        <v>74</v>
      </c>
    </row>
    <row r="4587" spans="2:4" x14ac:dyDescent="0.3">
      <c r="B4587" t="s">
        <v>1650</v>
      </c>
      <c r="D4587" t="s">
        <v>209</v>
      </c>
    </row>
    <row r="4588" spans="2:4" x14ac:dyDescent="0.3">
      <c r="B4588" t="s">
        <v>473</v>
      </c>
      <c r="D4588" t="s">
        <v>578</v>
      </c>
    </row>
    <row r="4589" spans="2:4" x14ac:dyDescent="0.3">
      <c r="B4589" t="s">
        <v>1651</v>
      </c>
      <c r="D4589" t="s">
        <v>1650</v>
      </c>
    </row>
    <row r="4590" spans="2:4" x14ac:dyDescent="0.3">
      <c r="B4590" t="s">
        <v>809</v>
      </c>
      <c r="D4590" t="s">
        <v>473</v>
      </c>
    </row>
    <row r="4591" spans="2:4" x14ac:dyDescent="0.3">
      <c r="B4591" t="s">
        <v>814</v>
      </c>
      <c r="D4591" t="s">
        <v>1651</v>
      </c>
    </row>
    <row r="4592" spans="2:4" x14ac:dyDescent="0.3">
      <c r="B4592" t="s">
        <v>246</v>
      </c>
      <c r="D4592" t="s">
        <v>809</v>
      </c>
    </row>
    <row r="4593" spans="2:4" x14ac:dyDescent="0.3">
      <c r="B4593" t="s">
        <v>786</v>
      </c>
      <c r="D4593" t="s">
        <v>814</v>
      </c>
    </row>
    <row r="4594" spans="2:4" x14ac:dyDescent="0.3">
      <c r="B4594" t="s">
        <v>82</v>
      </c>
      <c r="D4594" t="s">
        <v>246</v>
      </c>
    </row>
    <row r="4595" spans="2:4" x14ac:dyDescent="0.3">
      <c r="B4595" t="s">
        <v>814</v>
      </c>
      <c r="D4595" t="s">
        <v>786</v>
      </c>
    </row>
    <row r="4596" spans="2:4" x14ac:dyDescent="0.3">
      <c r="B4596" t="s">
        <v>42</v>
      </c>
      <c r="D4596" t="s">
        <v>82</v>
      </c>
    </row>
    <row r="4597" spans="2:4" x14ac:dyDescent="0.3">
      <c r="B4597" t="s">
        <v>912</v>
      </c>
      <c r="D4597" t="s">
        <v>814</v>
      </c>
    </row>
    <row r="4598" spans="2:4" x14ac:dyDescent="0.3">
      <c r="B4598" t="s">
        <v>884</v>
      </c>
      <c r="D4598" t="s">
        <v>42</v>
      </c>
    </row>
    <row r="4599" spans="2:4" x14ac:dyDescent="0.3">
      <c r="B4599" t="s">
        <v>876</v>
      </c>
      <c r="D4599" t="s">
        <v>912</v>
      </c>
    </row>
    <row r="4600" spans="2:4" x14ac:dyDescent="0.3">
      <c r="B4600" t="s">
        <v>1520</v>
      </c>
      <c r="D4600" t="s">
        <v>884</v>
      </c>
    </row>
    <row r="4601" spans="2:4" x14ac:dyDescent="0.3">
      <c r="B4601" t="s">
        <v>42</v>
      </c>
      <c r="D4601" t="s">
        <v>876</v>
      </c>
    </row>
    <row r="4602" spans="2:4" x14ac:dyDescent="0.3">
      <c r="B4602" t="s">
        <v>1694</v>
      </c>
      <c r="D4602" t="s">
        <v>1520</v>
      </c>
    </row>
    <row r="4603" spans="2:4" x14ac:dyDescent="0.3">
      <c r="B4603" t="s">
        <v>1652</v>
      </c>
      <c r="D4603" t="s">
        <v>42</v>
      </c>
    </row>
    <row r="4604" spans="2:4" x14ac:dyDescent="0.3">
      <c r="B4604" t="s">
        <v>209</v>
      </c>
      <c r="D4604" t="s">
        <v>1694</v>
      </c>
    </row>
    <row r="4605" spans="2:4" x14ac:dyDescent="0.3">
      <c r="B4605" t="s">
        <v>40</v>
      </c>
      <c r="D4605" t="s">
        <v>1652</v>
      </c>
    </row>
    <row r="4606" spans="2:4" x14ac:dyDescent="0.3">
      <c r="B4606" t="s">
        <v>207</v>
      </c>
      <c r="D4606" t="s">
        <v>209</v>
      </c>
    </row>
    <row r="4607" spans="2:4" x14ac:dyDescent="0.3">
      <c r="B4607" t="s">
        <v>42</v>
      </c>
      <c r="D4607" t="s">
        <v>40</v>
      </c>
    </row>
    <row r="4608" spans="2:4" x14ac:dyDescent="0.3">
      <c r="B4608" t="s">
        <v>246</v>
      </c>
      <c r="D4608" t="s">
        <v>207</v>
      </c>
    </row>
    <row r="4609" spans="2:4" x14ac:dyDescent="0.3">
      <c r="B4609" t="s">
        <v>24</v>
      </c>
      <c r="D4609" t="s">
        <v>42</v>
      </c>
    </row>
    <row r="4610" spans="2:4" x14ac:dyDescent="0.3">
      <c r="B4610" t="s">
        <v>771</v>
      </c>
      <c r="D4610" t="s">
        <v>246</v>
      </c>
    </row>
    <row r="4611" spans="2:4" x14ac:dyDescent="0.3">
      <c r="B4611" t="s">
        <v>82</v>
      </c>
      <c r="D4611" t="s">
        <v>24</v>
      </c>
    </row>
    <row r="4612" spans="2:4" x14ac:dyDescent="0.3">
      <c r="B4612" t="s">
        <v>694</v>
      </c>
      <c r="D4612" t="s">
        <v>771</v>
      </c>
    </row>
    <row r="4613" spans="2:4" x14ac:dyDescent="0.3">
      <c r="B4613" t="s">
        <v>473</v>
      </c>
      <c r="D4613" t="s">
        <v>82</v>
      </c>
    </row>
    <row r="4614" spans="2:4" x14ac:dyDescent="0.3">
      <c r="B4614" t="s">
        <v>473</v>
      </c>
      <c r="D4614" t="s">
        <v>694</v>
      </c>
    </row>
    <row r="4615" spans="2:4" x14ac:dyDescent="0.3">
      <c r="B4615" t="s">
        <v>1262</v>
      </c>
      <c r="D4615" t="s">
        <v>473</v>
      </c>
    </row>
    <row r="4616" spans="2:4" x14ac:dyDescent="0.3">
      <c r="B4616" t="s">
        <v>491</v>
      </c>
      <c r="D4616" t="s">
        <v>473</v>
      </c>
    </row>
    <row r="4617" spans="2:4" x14ac:dyDescent="0.3">
      <c r="B4617" t="s">
        <v>82</v>
      </c>
      <c r="D4617" t="s">
        <v>1262</v>
      </c>
    </row>
    <row r="4618" spans="2:4" x14ac:dyDescent="0.3">
      <c r="B4618" t="s">
        <v>82</v>
      </c>
      <c r="D4618" t="s">
        <v>491</v>
      </c>
    </row>
    <row r="4619" spans="2:4" x14ac:dyDescent="0.3">
      <c r="B4619" t="s">
        <v>27</v>
      </c>
      <c r="D4619" t="s">
        <v>82</v>
      </c>
    </row>
    <row r="4620" spans="2:4" x14ac:dyDescent="0.3">
      <c r="B4620" t="s">
        <v>27</v>
      </c>
      <c r="D4620" t="s">
        <v>82</v>
      </c>
    </row>
    <row r="4621" spans="2:4" x14ac:dyDescent="0.3">
      <c r="B4621" t="s">
        <v>771</v>
      </c>
      <c r="D4621" t="s">
        <v>27</v>
      </c>
    </row>
    <row r="4622" spans="2:4" x14ac:dyDescent="0.3">
      <c r="B4622" t="s">
        <v>82</v>
      </c>
      <c r="D4622" t="s">
        <v>27</v>
      </c>
    </row>
    <row r="4623" spans="2:4" x14ac:dyDescent="0.3">
      <c r="B4623" t="s">
        <v>101</v>
      </c>
      <c r="D4623" t="s">
        <v>771</v>
      </c>
    </row>
    <row r="4624" spans="2:4" x14ac:dyDescent="0.3">
      <c r="B4624" t="s">
        <v>409</v>
      </c>
      <c r="D4624" t="s">
        <v>82</v>
      </c>
    </row>
    <row r="4625" spans="2:4" x14ac:dyDescent="0.3">
      <c r="B4625" t="s">
        <v>27</v>
      </c>
      <c r="D4625" t="s">
        <v>101</v>
      </c>
    </row>
    <row r="4626" spans="2:4" x14ac:dyDescent="0.3">
      <c r="B4626" t="s">
        <v>84</v>
      </c>
      <c r="D4626" t="s">
        <v>409</v>
      </c>
    </row>
    <row r="4627" spans="2:4" x14ac:dyDescent="0.3">
      <c r="B4627" t="s">
        <v>1624</v>
      </c>
      <c r="D4627" t="s">
        <v>27</v>
      </c>
    </row>
    <row r="4628" spans="2:4" x14ac:dyDescent="0.3">
      <c r="B4628" t="s">
        <v>209</v>
      </c>
      <c r="D4628" t="s">
        <v>84</v>
      </c>
    </row>
    <row r="4629" spans="2:4" x14ac:dyDescent="0.3">
      <c r="B4629" t="s">
        <v>246</v>
      </c>
      <c r="D4629" t="s">
        <v>1624</v>
      </c>
    </row>
    <row r="4630" spans="2:4" x14ac:dyDescent="0.3">
      <c r="B4630" t="s">
        <v>246</v>
      </c>
      <c r="D4630" t="s">
        <v>209</v>
      </c>
    </row>
    <row r="4631" spans="2:4" x14ac:dyDescent="0.3">
      <c r="B4631" t="s">
        <v>177</v>
      </c>
      <c r="D4631" t="s">
        <v>246</v>
      </c>
    </row>
    <row r="4632" spans="2:4" x14ac:dyDescent="0.3">
      <c r="B4632" t="s">
        <v>27</v>
      </c>
      <c r="D4632" t="s">
        <v>246</v>
      </c>
    </row>
    <row r="4633" spans="2:4" x14ac:dyDescent="0.3">
      <c r="B4633" t="s">
        <v>503</v>
      </c>
      <c r="D4633" t="s">
        <v>177</v>
      </c>
    </row>
    <row r="4634" spans="2:4" x14ac:dyDescent="0.3">
      <c r="B4634" t="s">
        <v>473</v>
      </c>
      <c r="D4634" t="s">
        <v>27</v>
      </c>
    </row>
    <row r="4635" spans="2:4" x14ac:dyDescent="0.3">
      <c r="B4635" t="s">
        <v>209</v>
      </c>
      <c r="D4635" t="s">
        <v>503</v>
      </c>
    </row>
    <row r="4636" spans="2:4" x14ac:dyDescent="0.3">
      <c r="B4636" t="s">
        <v>473</v>
      </c>
      <c r="D4636" t="s">
        <v>473</v>
      </c>
    </row>
    <row r="4637" spans="2:4" x14ac:dyDescent="0.3">
      <c r="B4637" t="s">
        <v>1738</v>
      </c>
      <c r="D4637" t="s">
        <v>209</v>
      </c>
    </row>
    <row r="4638" spans="2:4" x14ac:dyDescent="0.3">
      <c r="B4638" t="s">
        <v>473</v>
      </c>
      <c r="D4638" t="s">
        <v>473</v>
      </c>
    </row>
    <row r="4639" spans="2:4" x14ac:dyDescent="0.3">
      <c r="B4639" t="s">
        <v>1743</v>
      </c>
      <c r="D4639" t="s">
        <v>1738</v>
      </c>
    </row>
    <row r="4640" spans="2:4" x14ac:dyDescent="0.3">
      <c r="B4640" t="s">
        <v>503</v>
      </c>
      <c r="D4640" t="s">
        <v>473</v>
      </c>
    </row>
    <row r="4641" spans="2:4" x14ac:dyDescent="0.3">
      <c r="B4641" t="s">
        <v>1742</v>
      </c>
      <c r="D4641" t="s">
        <v>1743</v>
      </c>
    </row>
    <row r="4642" spans="2:4" x14ac:dyDescent="0.3">
      <c r="B4642" t="s">
        <v>1740</v>
      </c>
      <c r="D4642" t="s">
        <v>503</v>
      </c>
    </row>
    <row r="4643" spans="2:4" x14ac:dyDescent="0.3">
      <c r="B4643" t="s">
        <v>1015</v>
      </c>
      <c r="D4643" t="s">
        <v>1742</v>
      </c>
    </row>
    <row r="4644" spans="2:4" x14ac:dyDescent="0.3">
      <c r="B4644" t="s">
        <v>1579</v>
      </c>
      <c r="D4644" t="s">
        <v>1740</v>
      </c>
    </row>
    <row r="4645" spans="2:4" x14ac:dyDescent="0.3">
      <c r="B4645" t="s">
        <v>1015</v>
      </c>
      <c r="D4645" t="s">
        <v>1015</v>
      </c>
    </row>
    <row r="4646" spans="2:4" x14ac:dyDescent="0.3">
      <c r="B4646" t="s">
        <v>101</v>
      </c>
      <c r="D4646" t="s">
        <v>1579</v>
      </c>
    </row>
    <row r="4647" spans="2:4" x14ac:dyDescent="0.3">
      <c r="B4647" t="s">
        <v>85</v>
      </c>
      <c r="D4647" t="s">
        <v>1015</v>
      </c>
    </row>
    <row r="4648" spans="2:4" x14ac:dyDescent="0.3">
      <c r="B4648" t="s">
        <v>246</v>
      </c>
      <c r="D4648" t="s">
        <v>101</v>
      </c>
    </row>
    <row r="4649" spans="2:4" x14ac:dyDescent="0.3">
      <c r="B4649" t="s">
        <v>27</v>
      </c>
      <c r="D4649" t="s">
        <v>85</v>
      </c>
    </row>
    <row r="4650" spans="2:4" x14ac:dyDescent="0.3">
      <c r="B4650" t="s">
        <v>876</v>
      </c>
      <c r="D4650" t="s">
        <v>246</v>
      </c>
    </row>
    <row r="4651" spans="2:4" x14ac:dyDescent="0.3">
      <c r="B4651" t="s">
        <v>1304</v>
      </c>
      <c r="D4651" t="s">
        <v>27</v>
      </c>
    </row>
    <row r="4652" spans="2:4" x14ac:dyDescent="0.3">
      <c r="B4652" t="s">
        <v>1074</v>
      </c>
      <c r="D4652" t="s">
        <v>876</v>
      </c>
    </row>
    <row r="4653" spans="2:4" x14ac:dyDescent="0.3">
      <c r="B4653" t="s">
        <v>491</v>
      </c>
      <c r="D4653" t="s">
        <v>1304</v>
      </c>
    </row>
    <row r="4654" spans="2:4" x14ac:dyDescent="0.3">
      <c r="B4654" t="s">
        <v>174</v>
      </c>
      <c r="D4654" t="s">
        <v>1074</v>
      </c>
    </row>
    <row r="4655" spans="2:4" x14ac:dyDescent="0.3">
      <c r="B4655" t="s">
        <v>42</v>
      </c>
      <c r="D4655" t="s">
        <v>491</v>
      </c>
    </row>
    <row r="4656" spans="2:4" x14ac:dyDescent="0.3">
      <c r="B4656" t="s">
        <v>432</v>
      </c>
      <c r="D4656" t="s">
        <v>174</v>
      </c>
    </row>
    <row r="4657" spans="2:4" x14ac:dyDescent="0.3">
      <c r="B4657" t="s">
        <v>1694</v>
      </c>
      <c r="D4657" t="s">
        <v>42</v>
      </c>
    </row>
    <row r="4658" spans="2:4" x14ac:dyDescent="0.3">
      <c r="B4658" t="s">
        <v>246</v>
      </c>
      <c r="D4658" t="s">
        <v>432</v>
      </c>
    </row>
    <row r="4659" spans="2:4" x14ac:dyDescent="0.3">
      <c r="D4659" t="s">
        <v>1694</v>
      </c>
    </row>
    <row r="4660" spans="2:4" x14ac:dyDescent="0.3">
      <c r="D4660" t="s">
        <v>246</v>
      </c>
    </row>
  </sheetData>
  <autoFilter ref="O3:O366" xr:uid="{31366315-98CF-464D-AFE7-1A0139BD2D99}"/>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3CAD2B8-1F1F-4221-A4E3-C6EACD7371D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Jan-Nov</vt:lpstr>
      <vt:lpstr>EE Wise Inv</vt:lpstr>
      <vt:lpstr>co. wise details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Abhikalp Srivastava</dc:creator>
  <cp:lastModifiedBy>Abhikalp Srivastava</cp:lastModifiedBy>
  <dcterms:created xsi:type="dcterms:W3CDTF">2023-11-28T10:35:44Z</dcterms:created>
  <dcterms:modified xsi:type="dcterms:W3CDTF">2023-12-08T17:03:16Z</dcterms:modified>
</cp:coreProperties>
</file>