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d02e0ca00f6c07df/Desktop/"/>
    </mc:Choice>
  </mc:AlternateContent>
  <xr:revisionPtr revIDLastSave="1820" documentId="8_{12F63B58-B9F9-CD44-9D8E-99CE36C4975A}" xr6:coauthVersionLast="46" xr6:coauthVersionMax="46" xr10:uidLastSave="{B3D91E17-A3CD-4FAE-A5C2-9EC9096F631E}"/>
  <bookViews>
    <workbookView xWindow="-108" yWindow="-108" windowWidth="23256" windowHeight="12576" tabRatio="764" firstSheet="8" activeTab="10" xr2:uid="{00000000-000D-0000-FFFF-FFFF00000000}"/>
  </bookViews>
  <sheets>
    <sheet name="Base Case-HSA" sheetId="1" r:id="rId1"/>
    <sheet name="Best_Worst_Case-HSA" sheetId="22" r:id="rId2"/>
    <sheet name="inclusive _Best_worst_case" sheetId="35" r:id="rId3"/>
    <sheet name="Non_inclusive_Best_worst_case" sheetId="36" r:id="rId4"/>
    <sheet name="Sensitivity Analysis - HSA" sheetId="18" r:id="rId5"/>
    <sheet name="Sensitivity Analysis Report-HSA" sheetId="19" r:id="rId6"/>
    <sheet name="Noninc_Break-Even Analysis-HSA" sheetId="37" r:id="rId7"/>
    <sheet name="Inc_Break-Even Analysis - HSA" sheetId="20" r:id="rId8"/>
    <sheet name="Roomate Simulation-HSA" sheetId="38" r:id="rId9"/>
    <sheet name="House price Simulation-HSA" sheetId="26" r:id="rId10"/>
    <sheet name="Bankinterestrate_simulation-HSA" sheetId="39" r:id="rId11"/>
  </sheets>
  <definedNames>
    <definedName name="solver_adj" localSheetId="1" hidden="1">'Best_Worst_Case-HSA'!$C$29:$C$31</definedName>
    <definedName name="solver_adj" localSheetId="7" hidden="1">'Inc_Break-Even Analysis - HSA'!$C$29:$C$31</definedName>
    <definedName name="solver_adj" localSheetId="4" hidden="1">'Sensitivity Analysis - HSA'!$C$29:$C$31</definedName>
    <definedName name="solver_adj_ob" localSheetId="10" hidden="1">1</definedName>
    <definedName name="solver_adj_ob" localSheetId="0" hidden="1">1</definedName>
    <definedName name="solver_adj_ob" localSheetId="1" hidden="1">1</definedName>
    <definedName name="solver_adj_ob" localSheetId="9" hidden="1">1</definedName>
    <definedName name="solver_adj_ob" localSheetId="7" hidden="1">1</definedName>
    <definedName name="solver_adj_ob" localSheetId="6" hidden="1">1</definedName>
    <definedName name="solver_adj_ob" localSheetId="8" hidden="1">1</definedName>
    <definedName name="solver_adj_ob" localSheetId="4" hidden="1">1</definedName>
    <definedName name="solver_cha" localSheetId="10" hidden="1">0</definedName>
    <definedName name="solver_cha" localSheetId="0" hidden="1">0</definedName>
    <definedName name="solver_cha" localSheetId="1" hidden="1">0</definedName>
    <definedName name="solver_cha" localSheetId="9" hidden="1">0</definedName>
    <definedName name="solver_cha" localSheetId="7" hidden="1">0</definedName>
    <definedName name="solver_cha" localSheetId="6" hidden="1">0</definedName>
    <definedName name="solver_cha" localSheetId="8" hidden="1">0</definedName>
    <definedName name="solver_cha" localSheetId="4" hidden="1">0</definedName>
    <definedName name="solver_chc1" localSheetId="10" hidden="1">0</definedName>
    <definedName name="solver_chc1" localSheetId="0" hidden="1">0</definedName>
    <definedName name="solver_chc1" localSheetId="1" hidden="1">0</definedName>
    <definedName name="solver_chc1" localSheetId="9" hidden="1">0</definedName>
    <definedName name="solver_chc1" localSheetId="7" hidden="1">0</definedName>
    <definedName name="solver_chc1" localSheetId="6" hidden="1">0</definedName>
    <definedName name="solver_chc1" localSheetId="8" hidden="1">0</definedName>
    <definedName name="solver_chc1" localSheetId="4" hidden="1">0</definedName>
    <definedName name="solver_chc2" localSheetId="10" hidden="1">0</definedName>
    <definedName name="solver_chc2" localSheetId="0" hidden="1">0</definedName>
    <definedName name="solver_chc2" localSheetId="1" hidden="1">0</definedName>
    <definedName name="solver_chc2" localSheetId="9" hidden="1">0</definedName>
    <definedName name="solver_chc2" localSheetId="7" hidden="1">0</definedName>
    <definedName name="solver_chc2" localSheetId="6" hidden="1">0</definedName>
    <definedName name="solver_chc2" localSheetId="8" hidden="1">0</definedName>
    <definedName name="solver_chc2" localSheetId="4" hidden="1">0</definedName>
    <definedName name="solver_chc3" localSheetId="10" hidden="1">0</definedName>
    <definedName name="solver_chc3" localSheetId="0" hidden="1">0</definedName>
    <definedName name="solver_chc3" localSheetId="1" hidden="1">0</definedName>
    <definedName name="solver_chc3" localSheetId="9" hidden="1">0</definedName>
    <definedName name="solver_chc3" localSheetId="7" hidden="1">0</definedName>
    <definedName name="solver_chc3" localSheetId="6" hidden="1">0</definedName>
    <definedName name="solver_chc3" localSheetId="8" hidden="1">0</definedName>
    <definedName name="solver_chc3" localSheetId="4" hidden="1">0</definedName>
    <definedName name="solver_chc4" localSheetId="10" hidden="1">0</definedName>
    <definedName name="solver_chc4" localSheetId="0" hidden="1">0</definedName>
    <definedName name="solver_chc4" localSheetId="1" hidden="1">0</definedName>
    <definedName name="solver_chc4" localSheetId="9" hidden="1">0</definedName>
    <definedName name="solver_chc4" localSheetId="7" hidden="1">0</definedName>
    <definedName name="solver_chc4" localSheetId="6" hidden="1">0</definedName>
    <definedName name="solver_chc4" localSheetId="8" hidden="1">0</definedName>
    <definedName name="solver_chc4" localSheetId="4" hidden="1">0</definedName>
    <definedName name="solver_chc5" localSheetId="10" hidden="1">0</definedName>
    <definedName name="solver_chc5" localSheetId="0" hidden="1">0</definedName>
    <definedName name="solver_chc5" localSheetId="1" hidden="1">0</definedName>
    <definedName name="solver_chc5" localSheetId="9" hidden="1">0</definedName>
    <definedName name="solver_chc5" localSheetId="7" hidden="1">0</definedName>
    <definedName name="solver_chc5" localSheetId="6" hidden="1">0</definedName>
    <definedName name="solver_chc5" localSheetId="8" hidden="1">0</definedName>
    <definedName name="solver_chc5" localSheetId="4" hidden="1">0</definedName>
    <definedName name="solver_chn" localSheetId="10" hidden="1">4</definedName>
    <definedName name="solver_chn" localSheetId="0" hidden="1">4</definedName>
    <definedName name="solver_chn" localSheetId="1" hidden="1">4</definedName>
    <definedName name="solver_chn" localSheetId="9" hidden="1">4</definedName>
    <definedName name="solver_chn" localSheetId="7" hidden="1">4</definedName>
    <definedName name="solver_chn" localSheetId="6" hidden="1">4</definedName>
    <definedName name="solver_chn" localSheetId="8" hidden="1">4</definedName>
    <definedName name="solver_chn" localSheetId="4" hidden="1">4</definedName>
    <definedName name="solver_chp1" localSheetId="10" hidden="1">0</definedName>
    <definedName name="solver_chp1" localSheetId="0" hidden="1">0</definedName>
    <definedName name="solver_chp1" localSheetId="1" hidden="1">0</definedName>
    <definedName name="solver_chp1" localSheetId="9" hidden="1">0</definedName>
    <definedName name="solver_chp1" localSheetId="7" hidden="1">0</definedName>
    <definedName name="solver_chp1" localSheetId="6" hidden="1">0</definedName>
    <definedName name="solver_chp1" localSheetId="8" hidden="1">0</definedName>
    <definedName name="solver_chp1" localSheetId="4" hidden="1">0</definedName>
    <definedName name="solver_chp2" localSheetId="10" hidden="1">0</definedName>
    <definedName name="solver_chp2" localSheetId="0" hidden="1">0</definedName>
    <definedName name="solver_chp2" localSheetId="1" hidden="1">0</definedName>
    <definedName name="solver_chp2" localSheetId="9" hidden="1">0</definedName>
    <definedName name="solver_chp2" localSheetId="7" hidden="1">0</definedName>
    <definedName name="solver_chp2" localSheetId="6" hidden="1">0</definedName>
    <definedName name="solver_chp2" localSheetId="8" hidden="1">0</definedName>
    <definedName name="solver_chp2" localSheetId="4" hidden="1">0</definedName>
    <definedName name="solver_chp3" localSheetId="10" hidden="1">0</definedName>
    <definedName name="solver_chp3" localSheetId="0" hidden="1">0</definedName>
    <definedName name="solver_chp3" localSheetId="1" hidden="1">0</definedName>
    <definedName name="solver_chp3" localSheetId="9" hidden="1">0</definedName>
    <definedName name="solver_chp3" localSheetId="7" hidden="1">0</definedName>
    <definedName name="solver_chp3" localSheetId="6" hidden="1">0</definedName>
    <definedName name="solver_chp3" localSheetId="8" hidden="1">0</definedName>
    <definedName name="solver_chp3" localSheetId="4" hidden="1">0</definedName>
    <definedName name="solver_chp4" localSheetId="10" hidden="1">0</definedName>
    <definedName name="solver_chp4" localSheetId="0" hidden="1">0</definedName>
    <definedName name="solver_chp4" localSheetId="1" hidden="1">0</definedName>
    <definedName name="solver_chp4" localSheetId="9" hidden="1">0</definedName>
    <definedName name="solver_chp4" localSheetId="7" hidden="1">0</definedName>
    <definedName name="solver_chp4" localSheetId="6" hidden="1">0</definedName>
    <definedName name="solver_chp4" localSheetId="8" hidden="1">0</definedName>
    <definedName name="solver_chp4" localSheetId="4" hidden="1">0</definedName>
    <definedName name="solver_chp5" localSheetId="10" hidden="1">0</definedName>
    <definedName name="solver_chp5" localSheetId="0" hidden="1">0</definedName>
    <definedName name="solver_chp5" localSheetId="1" hidden="1">0</definedName>
    <definedName name="solver_chp5" localSheetId="9" hidden="1">0</definedName>
    <definedName name="solver_chp5" localSheetId="7" hidden="1">0</definedName>
    <definedName name="solver_chp5" localSheetId="6" hidden="1">0</definedName>
    <definedName name="solver_chp5" localSheetId="8" hidden="1">0</definedName>
    <definedName name="solver_chp5" localSheetId="4" hidden="1">0</definedName>
    <definedName name="solver_cht" localSheetId="10" hidden="1">0</definedName>
    <definedName name="solver_cht" localSheetId="0" hidden="1">0</definedName>
    <definedName name="solver_cht" localSheetId="1" hidden="1">0</definedName>
    <definedName name="solver_cht" localSheetId="9" hidden="1">0</definedName>
    <definedName name="solver_cht" localSheetId="7" hidden="1">0</definedName>
    <definedName name="solver_cht" localSheetId="6" hidden="1">0</definedName>
    <definedName name="solver_cht" localSheetId="8" hidden="1">0</definedName>
    <definedName name="solver_cht" localSheetId="4" hidden="1">0</definedName>
    <definedName name="solver_cir1" localSheetId="10" hidden="1">1</definedName>
    <definedName name="solver_cir1" localSheetId="0" hidden="1">1</definedName>
    <definedName name="solver_cir1" localSheetId="1" hidden="1">1</definedName>
    <definedName name="solver_cir1" localSheetId="9" hidden="1">1</definedName>
    <definedName name="solver_cir1" localSheetId="7" hidden="1">1</definedName>
    <definedName name="solver_cir1" localSheetId="6" hidden="1">1</definedName>
    <definedName name="solver_cir1" localSheetId="8" hidden="1">1</definedName>
    <definedName name="solver_cir1" localSheetId="4" hidden="1">1</definedName>
    <definedName name="solver_cir2" localSheetId="10" hidden="1">1</definedName>
    <definedName name="solver_cir2" localSheetId="0" hidden="1">1</definedName>
    <definedName name="solver_cir2" localSheetId="1" hidden="1">1</definedName>
    <definedName name="solver_cir2" localSheetId="9" hidden="1">1</definedName>
    <definedName name="solver_cir2" localSheetId="7" hidden="1">1</definedName>
    <definedName name="solver_cir2" localSheetId="6" hidden="1">1</definedName>
    <definedName name="solver_cir2" localSheetId="8" hidden="1">1</definedName>
    <definedName name="solver_cir2" localSheetId="4" hidden="1">1</definedName>
    <definedName name="solver_cir3" localSheetId="10" hidden="1">1</definedName>
    <definedName name="solver_cir3" localSheetId="0" hidden="1">1</definedName>
    <definedName name="solver_cir3" localSheetId="1" hidden="1">1</definedName>
    <definedName name="solver_cir3" localSheetId="9" hidden="1">1</definedName>
    <definedName name="solver_cir3" localSheetId="7" hidden="1">1</definedName>
    <definedName name="solver_cir3" localSheetId="6" hidden="1">1</definedName>
    <definedName name="solver_cir3" localSheetId="8" hidden="1">1</definedName>
    <definedName name="solver_cir3" localSheetId="4" hidden="1">1</definedName>
    <definedName name="solver_cir4" localSheetId="10" hidden="1">1</definedName>
    <definedName name="solver_cir4" localSheetId="0" hidden="1">1</definedName>
    <definedName name="solver_cir4" localSheetId="1" hidden="1">1</definedName>
    <definedName name="solver_cir4" localSheetId="9" hidden="1">1</definedName>
    <definedName name="solver_cir4" localSheetId="7" hidden="1">1</definedName>
    <definedName name="solver_cir4" localSheetId="6" hidden="1">1</definedName>
    <definedName name="solver_cir4" localSheetId="8" hidden="1">1</definedName>
    <definedName name="solver_cir4" localSheetId="4" hidden="1">1</definedName>
    <definedName name="solver_cir5" localSheetId="10" hidden="1">1</definedName>
    <definedName name="solver_cir5" localSheetId="0" hidden="1">1</definedName>
    <definedName name="solver_cir5" localSheetId="1" hidden="1">1</definedName>
    <definedName name="solver_cir5" localSheetId="9" hidden="1">1</definedName>
    <definedName name="solver_cir5" localSheetId="7" hidden="1">1</definedName>
    <definedName name="solver_cir5" localSheetId="6" hidden="1">1</definedName>
    <definedName name="solver_cir5" localSheetId="8" hidden="1">1</definedName>
    <definedName name="solver_cir5" localSheetId="4" hidden="1">1</definedName>
    <definedName name="solver_con" localSheetId="1" hidden="1">" "</definedName>
    <definedName name="solver_con" localSheetId="7" hidden="1">" "</definedName>
    <definedName name="solver_con" localSheetId="4" hidden="1">" "</definedName>
    <definedName name="solver_con1" localSheetId="10" hidden="1">" "</definedName>
    <definedName name="solver_con1" localSheetId="0" hidden="1">" "</definedName>
    <definedName name="solver_con1" localSheetId="1" hidden="1">" "</definedName>
    <definedName name="solver_con1" localSheetId="9" hidden="1">" "</definedName>
    <definedName name="solver_con1" localSheetId="7" hidden="1">" "</definedName>
    <definedName name="solver_con1" localSheetId="6" hidden="1">" "</definedName>
    <definedName name="solver_con1" localSheetId="8" hidden="1">" "</definedName>
    <definedName name="solver_con1" localSheetId="4" hidden="1">" "</definedName>
    <definedName name="solver_con2" localSheetId="10" hidden="1">" "</definedName>
    <definedName name="solver_con2" localSheetId="0" hidden="1">" "</definedName>
    <definedName name="solver_con2" localSheetId="1" hidden="1">" "</definedName>
    <definedName name="solver_con2" localSheetId="9" hidden="1">" "</definedName>
    <definedName name="solver_con2" localSheetId="7" hidden="1">" "</definedName>
    <definedName name="solver_con2" localSheetId="6" hidden="1">" "</definedName>
    <definedName name="solver_con2" localSheetId="8" hidden="1">" "</definedName>
    <definedName name="solver_con2" localSheetId="4" hidden="1">" "</definedName>
    <definedName name="solver_con3" localSheetId="10" hidden="1">" "</definedName>
    <definedName name="solver_con3" localSheetId="0" hidden="1">" "</definedName>
    <definedName name="solver_con3" localSheetId="1" hidden="1">" "</definedName>
    <definedName name="solver_con3" localSheetId="9" hidden="1">" "</definedName>
    <definedName name="solver_con3" localSheetId="7" hidden="1">" "</definedName>
    <definedName name="solver_con3" localSheetId="6" hidden="1">" "</definedName>
    <definedName name="solver_con3" localSheetId="8" hidden="1">" "</definedName>
    <definedName name="solver_con3" localSheetId="4" hidden="1">" "</definedName>
    <definedName name="solver_con4" localSheetId="10" hidden="1">" "</definedName>
    <definedName name="solver_con4" localSheetId="0" hidden="1">" "</definedName>
    <definedName name="solver_con4" localSheetId="1" hidden="1">" "</definedName>
    <definedName name="solver_con4" localSheetId="9" hidden="1">" "</definedName>
    <definedName name="solver_con4" localSheetId="7" hidden="1">" "</definedName>
    <definedName name="solver_con4" localSheetId="6" hidden="1">" "</definedName>
    <definedName name="solver_con4" localSheetId="8" hidden="1">" "</definedName>
    <definedName name="solver_con4" localSheetId="4" hidden="1">" "</definedName>
    <definedName name="solver_con5" localSheetId="10" hidden="1">" "</definedName>
    <definedName name="solver_con5" localSheetId="0" hidden="1">" "</definedName>
    <definedName name="solver_con5" localSheetId="1" hidden="1">" "</definedName>
    <definedName name="solver_con5" localSheetId="9" hidden="1">" "</definedName>
    <definedName name="solver_con5" localSheetId="7" hidden="1">" "</definedName>
    <definedName name="solver_con5" localSheetId="6" hidden="1">" "</definedName>
    <definedName name="solver_con5" localSheetId="8" hidden="1">" "</definedName>
    <definedName name="solver_con5" localSheetId="4" hidden="1">" "</definedName>
    <definedName name="solver_dia" localSheetId="10" hidden="1">5</definedName>
    <definedName name="solver_dia" localSheetId="0" hidden="1">5</definedName>
    <definedName name="solver_dia" localSheetId="1" hidden="1">5</definedName>
    <definedName name="solver_dia" localSheetId="9" hidden="1">5</definedName>
    <definedName name="solver_dia" localSheetId="7" hidden="1">5</definedName>
    <definedName name="solver_dia" localSheetId="6" hidden="1">5</definedName>
    <definedName name="solver_dia" localSheetId="8" hidden="1">5</definedName>
    <definedName name="solver_dia" localSheetId="4" hidden="1">5</definedName>
    <definedName name="solver_iao" localSheetId="10" hidden="1">0</definedName>
    <definedName name="solver_iao" localSheetId="0" hidden="1">0</definedName>
    <definedName name="solver_iao" localSheetId="1" hidden="1">0</definedName>
    <definedName name="solver_iao" localSheetId="9" hidden="1">0</definedName>
    <definedName name="solver_iao" localSheetId="7" hidden="1">0</definedName>
    <definedName name="solver_iao" localSheetId="6" hidden="1">0</definedName>
    <definedName name="solver_iao" localSheetId="8" hidden="1">0</definedName>
    <definedName name="solver_iao" localSheetId="4" hidden="1">0</definedName>
    <definedName name="solver_int" localSheetId="10" hidden="1">0</definedName>
    <definedName name="solver_int" localSheetId="0" hidden="1">0</definedName>
    <definedName name="solver_int" localSheetId="1" hidden="1">0</definedName>
    <definedName name="solver_int" localSheetId="9" hidden="1">0</definedName>
    <definedName name="solver_int" localSheetId="7" hidden="1">0</definedName>
    <definedName name="solver_int" localSheetId="6" hidden="1">0</definedName>
    <definedName name="solver_int" localSheetId="8" hidden="1">0</definedName>
    <definedName name="solver_int" localSheetId="4" hidden="1">0</definedName>
    <definedName name="solver_irs" localSheetId="10" hidden="1">0</definedName>
    <definedName name="solver_irs" localSheetId="0" hidden="1">0</definedName>
    <definedName name="solver_irs" localSheetId="1" hidden="1">0</definedName>
    <definedName name="solver_irs" localSheetId="9" hidden="1">0</definedName>
    <definedName name="solver_irs" localSheetId="7" hidden="1">0</definedName>
    <definedName name="solver_irs" localSheetId="6" hidden="1">0</definedName>
    <definedName name="solver_irs" localSheetId="8" hidden="1">0</definedName>
    <definedName name="solver_irs" localSheetId="4" hidden="1">0</definedName>
    <definedName name="solver_ism" localSheetId="10" hidden="1">0</definedName>
    <definedName name="solver_ism" localSheetId="0" hidden="1">0</definedName>
    <definedName name="solver_ism" localSheetId="1" hidden="1">0</definedName>
    <definedName name="solver_ism" localSheetId="9" hidden="1">0</definedName>
    <definedName name="solver_ism" localSheetId="7" hidden="1">0</definedName>
    <definedName name="solver_ism" localSheetId="6" hidden="1">0</definedName>
    <definedName name="solver_ism" localSheetId="8" hidden="1">0</definedName>
    <definedName name="solver_ism" localSheetId="4" hidden="1">0</definedName>
    <definedName name="solver_lhs_ob1" localSheetId="10" hidden="1">0</definedName>
    <definedName name="solver_lhs_ob1" localSheetId="0" hidden="1">0</definedName>
    <definedName name="solver_lhs_ob1" localSheetId="1" hidden="1">0</definedName>
    <definedName name="solver_lhs_ob1" localSheetId="9" hidden="1">0</definedName>
    <definedName name="solver_lhs_ob1" localSheetId="7" hidden="1">0</definedName>
    <definedName name="solver_lhs_ob1" localSheetId="6" hidden="1">0</definedName>
    <definedName name="solver_lhs_ob1" localSheetId="8" hidden="1">0</definedName>
    <definedName name="solver_lhs_ob1" localSheetId="4" hidden="1">0</definedName>
    <definedName name="solver_lhs_ob2" localSheetId="10" hidden="1">0</definedName>
    <definedName name="solver_lhs_ob2" localSheetId="0" hidden="1">0</definedName>
    <definedName name="solver_lhs_ob2" localSheetId="1" hidden="1">0</definedName>
    <definedName name="solver_lhs_ob2" localSheetId="9" hidden="1">0</definedName>
    <definedName name="solver_lhs_ob2" localSheetId="7" hidden="1">0</definedName>
    <definedName name="solver_lhs_ob2" localSheetId="6" hidden="1">0</definedName>
    <definedName name="solver_lhs_ob2" localSheetId="8" hidden="1">0</definedName>
    <definedName name="solver_lhs_ob2" localSheetId="4" hidden="1">0</definedName>
    <definedName name="solver_lhs_ob3" localSheetId="10" hidden="1">0</definedName>
    <definedName name="solver_lhs_ob3" localSheetId="0" hidden="1">0</definedName>
    <definedName name="solver_lhs_ob3" localSheetId="1" hidden="1">0</definedName>
    <definedName name="solver_lhs_ob3" localSheetId="9" hidden="1">0</definedName>
    <definedName name="solver_lhs_ob3" localSheetId="7" hidden="1">0</definedName>
    <definedName name="solver_lhs_ob3" localSheetId="6" hidden="1">0</definedName>
    <definedName name="solver_lhs_ob3" localSheetId="8" hidden="1">0</definedName>
    <definedName name="solver_lhs_ob3" localSheetId="4" hidden="1">0</definedName>
    <definedName name="solver_lhs_ob4" localSheetId="10" hidden="1">0</definedName>
    <definedName name="solver_lhs_ob4" localSheetId="0" hidden="1">0</definedName>
    <definedName name="solver_lhs_ob4" localSheetId="1" hidden="1">0</definedName>
    <definedName name="solver_lhs_ob4" localSheetId="9" hidden="1">0</definedName>
    <definedName name="solver_lhs_ob4" localSheetId="7" hidden="1">0</definedName>
    <definedName name="solver_lhs_ob4" localSheetId="6" hidden="1">0</definedName>
    <definedName name="solver_lhs_ob4" localSheetId="8" hidden="1">0</definedName>
    <definedName name="solver_lhs_ob4" localSheetId="4" hidden="1">0</definedName>
    <definedName name="solver_lhs_ob5" localSheetId="10" hidden="1">0</definedName>
    <definedName name="solver_lhs_ob5" localSheetId="0" hidden="1">0</definedName>
    <definedName name="solver_lhs_ob5" localSheetId="1" hidden="1">0</definedName>
    <definedName name="solver_lhs_ob5" localSheetId="9" hidden="1">0</definedName>
    <definedName name="solver_lhs_ob5" localSheetId="7" hidden="1">0</definedName>
    <definedName name="solver_lhs_ob5" localSheetId="6" hidden="1">0</definedName>
    <definedName name="solver_lhs_ob5" localSheetId="8" hidden="1">0</definedName>
    <definedName name="solver_lhs_ob5" localSheetId="4" hidden="1">0</definedName>
    <definedName name="solver_lhs1" localSheetId="10" hidden="1">'Bankinterestrate_simulation-HSA'!$C$31</definedName>
    <definedName name="solver_lhs1" localSheetId="0" hidden="1">'Base Case-HSA'!$C$31</definedName>
    <definedName name="solver_lhs1" localSheetId="1" hidden="1">'Best_Worst_Case-HSA'!$C$31</definedName>
    <definedName name="solver_lhs1" localSheetId="9" hidden="1">'House price Simulation-HSA'!$C$31</definedName>
    <definedName name="solver_lhs1" localSheetId="7" hidden="1">'Inc_Break-Even Analysis - HSA'!$C$31</definedName>
    <definedName name="solver_lhs1" localSheetId="6" hidden="1">'Noninc_Break-Even Analysis-HSA'!$C$31</definedName>
    <definedName name="solver_lhs1" localSheetId="8" hidden="1">'Roomate Simulation-HSA'!$C$31</definedName>
    <definedName name="solver_lhs1" localSheetId="4" hidden="1">'Sensitivity Analysis - HSA'!$C$31</definedName>
    <definedName name="solver_lhs2" localSheetId="10" hidden="1">'Bankinterestrate_simulation-HSA'!$C$31</definedName>
    <definedName name="solver_lhs2" localSheetId="0" hidden="1">'Base Case-HSA'!$C$31</definedName>
    <definedName name="solver_lhs2" localSheetId="1" hidden="1">'Best_Worst_Case-HSA'!$C$31</definedName>
    <definedName name="solver_lhs2" localSheetId="9" hidden="1">'House price Simulation-HSA'!$C$31</definedName>
    <definedName name="solver_lhs2" localSheetId="7" hidden="1">'Inc_Break-Even Analysis - HSA'!$C$31</definedName>
    <definedName name="solver_lhs2" localSheetId="6" hidden="1">'Noninc_Break-Even Analysis-HSA'!$C$31</definedName>
    <definedName name="solver_lhs2" localSheetId="8" hidden="1">'Roomate Simulation-HSA'!$C$31</definedName>
    <definedName name="solver_lhs2" localSheetId="4" hidden="1">'Sensitivity Analysis - HSA'!$C$31</definedName>
    <definedName name="solver_lhs3" localSheetId="10" hidden="1">'Bankinterestrate_simulation-HSA'!$C$31</definedName>
    <definedName name="solver_lhs3" localSheetId="0" hidden="1">'Base Case-HSA'!$C$31</definedName>
    <definedName name="solver_lhs3" localSheetId="1" hidden="1">'Best_Worst_Case-HSA'!$C$31</definedName>
    <definedName name="solver_lhs3" localSheetId="9" hidden="1">'House price Simulation-HSA'!$C$31</definedName>
    <definedName name="solver_lhs3" localSheetId="7" hidden="1">'Inc_Break-Even Analysis - HSA'!$C$31</definedName>
    <definedName name="solver_lhs3" localSheetId="6" hidden="1">'Noninc_Break-Even Analysis-HSA'!$C$31</definedName>
    <definedName name="solver_lhs3" localSheetId="8" hidden="1">'Roomate Simulation-HSA'!$C$31</definedName>
    <definedName name="solver_lhs3" localSheetId="4" hidden="1">'Sensitivity Analysis - HSA'!$C$31</definedName>
    <definedName name="solver_lhs4" localSheetId="10" hidden="1">'Bankinterestrate_simulation-HSA'!$C$31</definedName>
    <definedName name="solver_lhs4" localSheetId="0" hidden="1">'Base Case-HSA'!$C$31</definedName>
    <definedName name="solver_lhs4" localSheetId="1" hidden="1">'Best_Worst_Case-HSA'!$C$31</definedName>
    <definedName name="solver_lhs4" localSheetId="9" hidden="1">'House price Simulation-HSA'!$C$31</definedName>
    <definedName name="solver_lhs4" localSheetId="7" hidden="1">'Inc_Break-Even Analysis - HSA'!$C$31</definedName>
    <definedName name="solver_lhs4" localSheetId="6" hidden="1">'Noninc_Break-Even Analysis-HSA'!$C$31</definedName>
    <definedName name="solver_lhs4" localSheetId="8" hidden="1">'Roomate Simulation-HSA'!$C$31</definedName>
    <definedName name="solver_lhs4" localSheetId="4" hidden="1">'Sensitivity Analysis - HSA'!$C$31</definedName>
    <definedName name="solver_lhs5" localSheetId="10" hidden="1">'Bankinterestrate_simulation-HSA'!$C$29:$C$30</definedName>
    <definedName name="solver_lhs5" localSheetId="0" hidden="1">'Base Case-HSA'!$C$29:$C$30</definedName>
    <definedName name="solver_lhs5" localSheetId="1" hidden="1">'Best_Worst_Case-HSA'!$C$29:$C$30</definedName>
    <definedName name="solver_lhs5" localSheetId="9" hidden="1">'House price Simulation-HSA'!$C$29:$C$30</definedName>
    <definedName name="solver_lhs5" localSheetId="7" hidden="1">'Inc_Break-Even Analysis - HSA'!$C$29:$C$30</definedName>
    <definedName name="solver_lhs5" localSheetId="6" hidden="1">'Noninc_Break-Even Analysis-HSA'!$C$29:$C$30</definedName>
    <definedName name="solver_lhs5" localSheetId="8" hidden="1">'Roomate Simulation-HSA'!$C$29:$C$30</definedName>
    <definedName name="solver_lhs5" localSheetId="4" hidden="1">'Sensitivity Analysis - HSA'!$C$29:$C$30</definedName>
    <definedName name="solver_mda" localSheetId="10" hidden="1">4</definedName>
    <definedName name="solver_mda" localSheetId="0" hidden="1">4</definedName>
    <definedName name="solver_mda" localSheetId="1" hidden="1">4</definedName>
    <definedName name="solver_mda" localSheetId="9" hidden="1">4</definedName>
    <definedName name="solver_mda" localSheetId="7" hidden="1">4</definedName>
    <definedName name="solver_mda" localSheetId="6" hidden="1">4</definedName>
    <definedName name="solver_mda" localSheetId="8" hidden="1">4</definedName>
    <definedName name="solver_mda" localSheetId="4" hidden="1">4</definedName>
    <definedName name="solver_mod" localSheetId="10" hidden="1">3</definedName>
    <definedName name="solver_mod" localSheetId="0" hidden="1">3</definedName>
    <definedName name="solver_mod" localSheetId="1" hidden="1">3</definedName>
    <definedName name="solver_mod" localSheetId="9" hidden="1">3</definedName>
    <definedName name="solver_mod" localSheetId="7" hidden="1">3</definedName>
    <definedName name="solver_mod" localSheetId="6" hidden="1">3</definedName>
    <definedName name="solver_mod" localSheetId="8" hidden="1">3</definedName>
    <definedName name="solver_mod" localSheetId="4" hidden="1">3</definedName>
    <definedName name="solver_neg" localSheetId="10" hidden="1">1</definedName>
    <definedName name="solver_neg" localSheetId="0" hidden="1">1</definedName>
    <definedName name="solver_neg" localSheetId="1" hidden="1">1</definedName>
    <definedName name="solver_neg" localSheetId="9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4" hidden="1">1</definedName>
    <definedName name="solver_nopt" localSheetId="10" hidden="1">1</definedName>
    <definedName name="solver_nopt" localSheetId="0" hidden="1">1</definedName>
    <definedName name="solver_nopt" localSheetId="1" hidden="1">1</definedName>
    <definedName name="solver_nopt" localSheetId="9" hidden="1">1</definedName>
    <definedName name="solver_nopt" localSheetId="7" hidden="1">1</definedName>
    <definedName name="solver_nopt" localSheetId="6" hidden="1">1</definedName>
    <definedName name="solver_nopt" localSheetId="8" hidden="1">1</definedName>
    <definedName name="solver_nopt" localSheetId="4" hidden="1">1</definedName>
    <definedName name="solver_ntr" localSheetId="10" hidden="1">0</definedName>
    <definedName name="solver_ntr" localSheetId="0" hidden="1">0</definedName>
    <definedName name="solver_ntr" localSheetId="1" hidden="1">0</definedName>
    <definedName name="solver_ntr" localSheetId="9" hidden="1">0</definedName>
    <definedName name="solver_ntr" localSheetId="7" hidden="1">0</definedName>
    <definedName name="solver_ntr" localSheetId="6" hidden="1">0</definedName>
    <definedName name="solver_ntr" localSheetId="8" hidden="1">0</definedName>
    <definedName name="solver_ntr" localSheetId="4" hidden="1">0</definedName>
    <definedName name="solver_ntri" hidden="1">1000</definedName>
    <definedName name="solver_num" localSheetId="10" hidden="1">0</definedName>
    <definedName name="solver_num" localSheetId="0" hidden="1">5</definedName>
    <definedName name="solver_num" localSheetId="1" hidden="1">5</definedName>
    <definedName name="solver_num" localSheetId="9" hidden="1">0</definedName>
    <definedName name="solver_num" localSheetId="7" hidden="1">5</definedName>
    <definedName name="solver_num" localSheetId="6" hidden="1">5</definedName>
    <definedName name="solver_num" localSheetId="8" hidden="1">0</definedName>
    <definedName name="solver_num" localSheetId="4" hidden="1">5</definedName>
    <definedName name="solver_obc" localSheetId="1" hidden="1">0</definedName>
    <definedName name="solver_obc" localSheetId="7" hidden="1">0</definedName>
    <definedName name="solver_obc" localSheetId="4" hidden="1">0</definedName>
    <definedName name="solver_obp" localSheetId="1" hidden="1">0</definedName>
    <definedName name="solver_obp" localSheetId="7" hidden="1">0</definedName>
    <definedName name="solver_obp" localSheetId="4" hidden="1">0</definedName>
    <definedName name="solver_opt" localSheetId="1" hidden="1">'Best_Worst_Case-HSA'!$C$34</definedName>
    <definedName name="solver_opt" localSheetId="7" hidden="1">'Inc_Break-Even Analysis - HSA'!$C$34</definedName>
    <definedName name="solver_opt" localSheetId="4" hidden="1">'Sensitivity Analysis - HSA'!$C$34</definedName>
    <definedName name="solver_opt_ob" localSheetId="1" hidden="1">1</definedName>
    <definedName name="solver_opt_ob" localSheetId="7" hidden="1">1</definedName>
    <definedName name="solver_opt_ob" localSheetId="4" hidden="1">1</definedName>
    <definedName name="solver_psi" localSheetId="10" hidden="1">0</definedName>
    <definedName name="solver_psi" localSheetId="0" hidden="1">0</definedName>
    <definedName name="solver_psi" localSheetId="1" hidden="1">0</definedName>
    <definedName name="solver_psi" localSheetId="9" hidden="1">0</definedName>
    <definedName name="solver_psi" localSheetId="7" hidden="1">0</definedName>
    <definedName name="solver_psi" localSheetId="6" hidden="1">0</definedName>
    <definedName name="solver_psi" localSheetId="8" hidden="1">0</definedName>
    <definedName name="solver_psi" localSheetId="4" hidden="1">0</definedName>
    <definedName name="solver_rdp" localSheetId="10" hidden="1">0</definedName>
    <definedName name="solver_rdp" localSheetId="0" hidden="1">0</definedName>
    <definedName name="solver_rdp" localSheetId="1" hidden="1">0</definedName>
    <definedName name="solver_rdp" localSheetId="9" hidden="1">0</definedName>
    <definedName name="solver_rdp" localSheetId="7" hidden="1">0</definedName>
    <definedName name="solver_rdp" localSheetId="6" hidden="1">0</definedName>
    <definedName name="solver_rdp" localSheetId="8" hidden="1">0</definedName>
    <definedName name="solver_rdp" localSheetId="4" hidden="1">0</definedName>
    <definedName name="solver_reco1" localSheetId="10" hidden="1">0</definedName>
    <definedName name="solver_reco1" localSheetId="0" hidden="1">0</definedName>
    <definedName name="solver_reco1" localSheetId="1" hidden="1">0</definedName>
    <definedName name="solver_reco1" localSheetId="9" hidden="1">0</definedName>
    <definedName name="solver_reco1" localSheetId="7" hidden="1">0</definedName>
    <definedName name="solver_reco1" localSheetId="6" hidden="1">0</definedName>
    <definedName name="solver_reco1" localSheetId="8" hidden="1">0</definedName>
    <definedName name="solver_reco1" localSheetId="4" hidden="1">0</definedName>
    <definedName name="solver_reco2" localSheetId="10" hidden="1">0</definedName>
    <definedName name="solver_reco2" localSheetId="0" hidden="1">0</definedName>
    <definedName name="solver_reco2" localSheetId="1" hidden="1">0</definedName>
    <definedName name="solver_reco2" localSheetId="9" hidden="1">0</definedName>
    <definedName name="solver_reco2" localSheetId="7" hidden="1">0</definedName>
    <definedName name="solver_reco2" localSheetId="6" hidden="1">0</definedName>
    <definedName name="solver_reco2" localSheetId="8" hidden="1">0</definedName>
    <definedName name="solver_reco2" localSheetId="4" hidden="1">0</definedName>
    <definedName name="solver_reco3" localSheetId="10" hidden="1">0</definedName>
    <definedName name="solver_reco3" localSheetId="0" hidden="1">0</definedName>
    <definedName name="solver_reco3" localSheetId="1" hidden="1">0</definedName>
    <definedName name="solver_reco3" localSheetId="9" hidden="1">0</definedName>
    <definedName name="solver_reco3" localSheetId="7" hidden="1">0</definedName>
    <definedName name="solver_reco3" localSheetId="6" hidden="1">0</definedName>
    <definedName name="solver_reco3" localSheetId="8" hidden="1">0</definedName>
    <definedName name="solver_reco3" localSheetId="4" hidden="1">0</definedName>
    <definedName name="solver_reco4" localSheetId="10" hidden="1">0</definedName>
    <definedName name="solver_reco4" localSheetId="0" hidden="1">0</definedName>
    <definedName name="solver_reco4" localSheetId="1" hidden="1">0</definedName>
    <definedName name="solver_reco4" localSheetId="9" hidden="1">0</definedName>
    <definedName name="solver_reco4" localSheetId="7" hidden="1">0</definedName>
    <definedName name="solver_reco4" localSheetId="6" hidden="1">0</definedName>
    <definedName name="solver_reco4" localSheetId="8" hidden="1">0</definedName>
    <definedName name="solver_reco4" localSheetId="4" hidden="1">0</definedName>
    <definedName name="solver_reco5" localSheetId="10" hidden="1">0</definedName>
    <definedName name="solver_reco5" localSheetId="0" hidden="1">0</definedName>
    <definedName name="solver_reco5" localSheetId="1" hidden="1">0</definedName>
    <definedName name="solver_reco5" localSheetId="9" hidden="1">0</definedName>
    <definedName name="solver_reco5" localSheetId="7" hidden="1">0</definedName>
    <definedName name="solver_reco5" localSheetId="6" hidden="1">0</definedName>
    <definedName name="solver_reco5" localSheetId="8" hidden="1">0</definedName>
    <definedName name="solver_reco5" localSheetId="4" hidden="1">0</definedName>
    <definedName name="solver_rel1" localSheetId="10" hidden="1">4</definedName>
    <definedName name="solver_rel1" localSheetId="0" hidden="1">4</definedName>
    <definedName name="solver_rel1" localSheetId="1" hidden="1">4</definedName>
    <definedName name="solver_rel1" localSheetId="9" hidden="1">4</definedName>
    <definedName name="solver_rel1" localSheetId="7" hidden="1">4</definedName>
    <definedName name="solver_rel1" localSheetId="6" hidden="1">4</definedName>
    <definedName name="solver_rel1" localSheetId="8" hidden="1">4</definedName>
    <definedName name="solver_rel1" localSheetId="4" hidden="1">4</definedName>
    <definedName name="solver_rel2" localSheetId="10" hidden="1">5</definedName>
    <definedName name="solver_rel2" localSheetId="0" hidden="1">1</definedName>
    <definedName name="solver_rel2" localSheetId="1" hidden="1">1</definedName>
    <definedName name="solver_rel2" localSheetId="9" hidden="1">5</definedName>
    <definedName name="solver_rel2" localSheetId="7" hidden="1">1</definedName>
    <definedName name="solver_rel2" localSheetId="6" hidden="1">1</definedName>
    <definedName name="solver_rel2" localSheetId="8" hidden="1">5</definedName>
    <definedName name="solver_rel2" localSheetId="4" hidden="1">1</definedName>
    <definedName name="solver_rel3" localSheetId="10" hidden="1">5</definedName>
    <definedName name="solver_rel3" localSheetId="0" hidden="1">3</definedName>
    <definedName name="solver_rel3" localSheetId="1" hidden="1">3</definedName>
    <definedName name="solver_rel3" localSheetId="9" hidden="1">5</definedName>
    <definedName name="solver_rel3" localSheetId="7" hidden="1">3</definedName>
    <definedName name="solver_rel3" localSheetId="6" hidden="1">3</definedName>
    <definedName name="solver_rel3" localSheetId="8" hidden="1">5</definedName>
    <definedName name="solver_rel3" localSheetId="4" hidden="1">3</definedName>
    <definedName name="solver_rel4" localSheetId="10" hidden="1">5</definedName>
    <definedName name="solver_rel4" localSheetId="0" hidden="1">5</definedName>
    <definedName name="solver_rel4" localSheetId="1" hidden="1">5</definedName>
    <definedName name="solver_rel4" localSheetId="9" hidden="1">5</definedName>
    <definedName name="solver_rel4" localSheetId="7" hidden="1">5</definedName>
    <definedName name="solver_rel4" localSheetId="6" hidden="1">5</definedName>
    <definedName name="solver_rel4" localSheetId="8" hidden="1">5</definedName>
    <definedName name="solver_rel4" localSheetId="4" hidden="1">5</definedName>
    <definedName name="solver_rel5" localSheetId="10" hidden="1">1</definedName>
    <definedName name="solver_rel5" localSheetId="0" hidden="1">1</definedName>
    <definedName name="solver_rel5" localSheetId="1" hidden="1">1</definedName>
    <definedName name="solver_rel5" localSheetId="9" hidden="1">1</definedName>
    <definedName name="solver_rel5" localSheetId="7" hidden="1">1</definedName>
    <definedName name="solver_rel5" localSheetId="6" hidden="1">1</definedName>
    <definedName name="solver_rel5" localSheetId="8" hidden="1">1</definedName>
    <definedName name="solver_rel5" localSheetId="4" hidden="1">1</definedName>
    <definedName name="solver_rhs2" localSheetId="0" hidden="1">'Base Case-HSA'!$E$31</definedName>
    <definedName name="solver_rhs2" localSheetId="1" hidden="1">'Best_Worst_Case-HSA'!$E$31</definedName>
    <definedName name="solver_rhs2" localSheetId="7" hidden="1">'Inc_Break-Even Analysis - HSA'!$E$31</definedName>
    <definedName name="solver_rhs2" localSheetId="6" hidden="1">'Noninc_Break-Even Analysis-HSA'!$E$31</definedName>
    <definedName name="solver_rhs2" localSheetId="4" hidden="1">'Sensitivity Analysis - HSA'!$E$31</definedName>
    <definedName name="solver_rhs3" localSheetId="0" hidden="1">0</definedName>
    <definedName name="solver_rhs3" localSheetId="1" hidden="1">0</definedName>
    <definedName name="solver_rhs3" localSheetId="7" hidden="1">0</definedName>
    <definedName name="solver_rhs3" localSheetId="6" hidden="1">0</definedName>
    <definedName name="solver_rhs3" localSheetId="4" hidden="1">0</definedName>
    <definedName name="solver_rhs5" localSheetId="10" hidden="1">'Bankinterestrate_simulation-HSA'!$E$29:$E$30</definedName>
    <definedName name="solver_rhs5" localSheetId="0" hidden="1">'Base Case-HSA'!$E$29:$E$30</definedName>
    <definedName name="solver_rhs5" localSheetId="1" hidden="1">'Best_Worst_Case-HSA'!$E$29:$E$30</definedName>
    <definedName name="solver_rhs5" localSheetId="9" hidden="1">'House price Simulation-HSA'!$E$29:$E$30</definedName>
    <definedName name="solver_rhs5" localSheetId="7" hidden="1">'Inc_Break-Even Analysis - HSA'!$E$29:$E$30</definedName>
    <definedName name="solver_rhs5" localSheetId="6" hidden="1">'Noninc_Break-Even Analysis-HSA'!$E$29:$E$30</definedName>
    <definedName name="solver_rhs5" localSheetId="8" hidden="1">'Roomate Simulation-HSA'!$E$29:$E$30</definedName>
    <definedName name="solver_rhs5" localSheetId="4" hidden="1">'Sensitivity Analysis - HSA'!$E$29:$E$30</definedName>
    <definedName name="solver_rlx" localSheetId="10" hidden="1">0</definedName>
    <definedName name="solver_rlx" localSheetId="0" hidden="1">0</definedName>
    <definedName name="solver_rlx" localSheetId="1" hidden="1">0</definedName>
    <definedName name="solver_rlx" localSheetId="9" hidden="1">0</definedName>
    <definedName name="solver_rlx" localSheetId="7" hidden="1">0</definedName>
    <definedName name="solver_rlx" localSheetId="6" hidden="1">0</definedName>
    <definedName name="solver_rlx" localSheetId="8" hidden="1">0</definedName>
    <definedName name="solver_rlx" localSheetId="4" hidden="1">0</definedName>
    <definedName name="solver_rsmp" hidden="1">2</definedName>
    <definedName name="solver_rtr" localSheetId="10" hidden="1">0</definedName>
    <definedName name="solver_rtr" localSheetId="0" hidden="1">0</definedName>
    <definedName name="solver_rtr" localSheetId="1" hidden="1">0</definedName>
    <definedName name="solver_rtr" localSheetId="9" hidden="1">0</definedName>
    <definedName name="solver_rtr" localSheetId="7" hidden="1">0</definedName>
    <definedName name="solver_rtr" localSheetId="6" hidden="1">0</definedName>
    <definedName name="solver_rtr" localSheetId="8" hidden="1">0</definedName>
    <definedName name="solver_rtr" localSheetId="4" hidden="1">0</definedName>
    <definedName name="solver_rxc1" localSheetId="10" hidden="1">1</definedName>
    <definedName name="solver_rxc1" localSheetId="0" hidden="1">1</definedName>
    <definedName name="solver_rxc1" localSheetId="1" hidden="1">1</definedName>
    <definedName name="solver_rxc1" localSheetId="9" hidden="1">1</definedName>
    <definedName name="solver_rxc1" localSheetId="7" hidden="1">1</definedName>
    <definedName name="solver_rxc1" localSheetId="6" hidden="1">1</definedName>
    <definedName name="solver_rxc1" localSheetId="8" hidden="1">1</definedName>
    <definedName name="solver_rxc1" localSheetId="4" hidden="1">1</definedName>
    <definedName name="solver_rxc2" localSheetId="10" hidden="1">0</definedName>
    <definedName name="solver_rxc2" localSheetId="0" hidden="1">1</definedName>
    <definedName name="solver_rxc2" localSheetId="1" hidden="1">1</definedName>
    <definedName name="solver_rxc2" localSheetId="9" hidden="1">0</definedName>
    <definedName name="solver_rxc2" localSheetId="7" hidden="1">1</definedName>
    <definedName name="solver_rxc2" localSheetId="6" hidden="1">1</definedName>
    <definedName name="solver_rxc2" localSheetId="8" hidden="1">0</definedName>
    <definedName name="solver_rxc2" localSheetId="4" hidden="1">1</definedName>
    <definedName name="solver_rxc3" localSheetId="10" hidden="1">0</definedName>
    <definedName name="solver_rxc3" localSheetId="0" hidden="1">1</definedName>
    <definedName name="solver_rxc3" localSheetId="1" hidden="1">1</definedName>
    <definedName name="solver_rxc3" localSheetId="9" hidden="1">0</definedName>
    <definedName name="solver_rxc3" localSheetId="7" hidden="1">1</definedName>
    <definedName name="solver_rxc3" localSheetId="6" hidden="1">1</definedName>
    <definedName name="solver_rxc3" localSheetId="8" hidden="1">0</definedName>
    <definedName name="solver_rxc3" localSheetId="4" hidden="1">1</definedName>
    <definedName name="solver_rxc4" localSheetId="10" hidden="1">0</definedName>
    <definedName name="solver_rxc4" localSheetId="0" hidden="1">0</definedName>
    <definedName name="solver_rxc4" localSheetId="1" hidden="1">0</definedName>
    <definedName name="solver_rxc4" localSheetId="9" hidden="1">0</definedName>
    <definedName name="solver_rxc4" localSheetId="7" hidden="1">0</definedName>
    <definedName name="solver_rxc4" localSheetId="6" hidden="1">0</definedName>
    <definedName name="solver_rxc4" localSheetId="8" hidden="1">0</definedName>
    <definedName name="solver_rxc4" localSheetId="4" hidden="1">0</definedName>
    <definedName name="solver_rxc5" localSheetId="10" hidden="1">1</definedName>
    <definedName name="solver_rxc5" localSheetId="0" hidden="1">1</definedName>
    <definedName name="solver_rxc5" localSheetId="1" hidden="1">1</definedName>
    <definedName name="solver_rxc5" localSheetId="9" hidden="1">1</definedName>
    <definedName name="solver_rxc5" localSheetId="7" hidden="1">1</definedName>
    <definedName name="solver_rxc5" localSheetId="6" hidden="1">1</definedName>
    <definedName name="solver_rxc5" localSheetId="8" hidden="1">1</definedName>
    <definedName name="solver_rxc5" localSheetId="4" hidden="1">1</definedName>
    <definedName name="solver_rxv" localSheetId="1" hidden="1">1</definedName>
    <definedName name="solver_rxv" localSheetId="7" hidden="1">1</definedName>
    <definedName name="solver_rxv" localSheetId="4" hidden="1">1</definedName>
    <definedName name="solver_seed" hidden="1">0</definedName>
    <definedName name="solver_sel" localSheetId="10" hidden="1">1</definedName>
    <definedName name="solver_sel" localSheetId="0" hidden="1">1</definedName>
    <definedName name="solver_sel" localSheetId="1" hidden="1">1</definedName>
    <definedName name="solver_sel" localSheetId="9" hidden="1">1</definedName>
    <definedName name="solver_sel" localSheetId="7" hidden="1">1</definedName>
    <definedName name="solver_sel" localSheetId="6" hidden="1">1</definedName>
    <definedName name="solver_sel" localSheetId="8" hidden="1">1</definedName>
    <definedName name="solver_sel" localSheetId="4" hidden="1">1</definedName>
    <definedName name="solver_slv" localSheetId="10" hidden="1">0</definedName>
    <definedName name="solver_slv" localSheetId="0" hidden="1">0</definedName>
    <definedName name="solver_slv" localSheetId="1" hidden="1">0</definedName>
    <definedName name="solver_slv" localSheetId="9" hidden="1">0</definedName>
    <definedName name="solver_slv" localSheetId="7" hidden="1">0</definedName>
    <definedName name="solver_slv" localSheetId="6" hidden="1">0</definedName>
    <definedName name="solver_slv" localSheetId="8" hidden="1">0</definedName>
    <definedName name="solver_slv" localSheetId="4" hidden="1">0</definedName>
    <definedName name="solver_slvu" localSheetId="10" hidden="1">0</definedName>
    <definedName name="solver_slvu" localSheetId="0" hidden="1">0</definedName>
    <definedName name="solver_slvu" localSheetId="1" hidden="1">0</definedName>
    <definedName name="solver_slvu" localSheetId="9" hidden="1">0</definedName>
    <definedName name="solver_slvu" localSheetId="7" hidden="1">0</definedName>
    <definedName name="solver_slvu" localSheetId="6" hidden="1">0</definedName>
    <definedName name="solver_slvu" localSheetId="8" hidden="1">0</definedName>
    <definedName name="solver_slvu" localSheetId="4" hidden="1">0</definedName>
    <definedName name="solver_spid" localSheetId="10" hidden="1">" "</definedName>
    <definedName name="solver_spid" localSheetId="0" hidden="1">" "</definedName>
    <definedName name="solver_spid" localSheetId="1" hidden="1">" "</definedName>
    <definedName name="solver_spid" localSheetId="9" hidden="1">" "</definedName>
    <definedName name="solver_spid" localSheetId="7" hidden="1">" "</definedName>
    <definedName name="solver_spid" localSheetId="6" hidden="1">" "</definedName>
    <definedName name="solver_spid" localSheetId="8" hidden="1">" "</definedName>
    <definedName name="solver_spid" localSheetId="4" hidden="1">" "</definedName>
    <definedName name="solver_srvr" localSheetId="10" hidden="1">" "</definedName>
    <definedName name="solver_srvr" localSheetId="0" hidden="1">" "</definedName>
    <definedName name="solver_srvr" localSheetId="1" hidden="1">" "</definedName>
    <definedName name="solver_srvr" localSheetId="9" hidden="1">" "</definedName>
    <definedName name="solver_srvr" localSheetId="7" hidden="1">" "</definedName>
    <definedName name="solver_srvr" localSheetId="6" hidden="1">" "</definedName>
    <definedName name="solver_srvr" localSheetId="8" hidden="1">" "</definedName>
    <definedName name="solver_srvr" localSheetId="4" hidden="1">" "</definedName>
    <definedName name="solver_typ" localSheetId="10" hidden="1">2</definedName>
    <definedName name="solver_typ" localSheetId="1" hidden="1">1</definedName>
    <definedName name="solver_typ" localSheetId="9" hidden="1">2</definedName>
    <definedName name="solver_typ" localSheetId="7" hidden="1">1</definedName>
    <definedName name="solver_typ" localSheetId="8" hidden="1">2</definedName>
    <definedName name="solver_typ" localSheetId="4" hidden="1">1</definedName>
    <definedName name="solver_umod" localSheetId="10" hidden="1">1</definedName>
    <definedName name="solver_umod" localSheetId="0" hidden="1">1</definedName>
    <definedName name="solver_umod" localSheetId="1" hidden="1">1</definedName>
    <definedName name="solver_umod" localSheetId="9" hidden="1">1</definedName>
    <definedName name="solver_umod" localSheetId="7" hidden="1">1</definedName>
    <definedName name="solver_umod" localSheetId="6" hidden="1">1</definedName>
    <definedName name="solver_umod" localSheetId="8" hidden="1">1</definedName>
    <definedName name="solver_umod" localSheetId="4" hidden="1">1</definedName>
    <definedName name="solver_urs" localSheetId="10" hidden="1">0</definedName>
    <definedName name="solver_urs" localSheetId="0" hidden="1">0</definedName>
    <definedName name="solver_urs" localSheetId="1" hidden="1">0</definedName>
    <definedName name="solver_urs" localSheetId="9" hidden="1">0</definedName>
    <definedName name="solver_urs" localSheetId="7" hidden="1">0</definedName>
    <definedName name="solver_urs" localSheetId="6" hidden="1">0</definedName>
    <definedName name="solver_urs" localSheetId="8" hidden="1">0</definedName>
    <definedName name="solver_urs" localSheetId="4" hidden="1">0</definedName>
    <definedName name="solver_userid" localSheetId="10" hidden="1">439612</definedName>
    <definedName name="solver_userid" localSheetId="0" hidden="1">439612</definedName>
    <definedName name="solver_userid" localSheetId="1" hidden="1">439612</definedName>
    <definedName name="solver_userid" localSheetId="9" hidden="1">439612</definedName>
    <definedName name="solver_userid" localSheetId="7" hidden="1">439612</definedName>
    <definedName name="solver_userid" localSheetId="6" hidden="1">439612</definedName>
    <definedName name="solver_userid" localSheetId="8" hidden="1">439612</definedName>
    <definedName name="solver_userid" localSheetId="4" hidden="1">439612</definedName>
    <definedName name="solver_val" localSheetId="1" hidden="1">0</definedName>
    <definedName name="solver_val" localSheetId="7" hidden="1">0</definedName>
    <definedName name="solver_val" localSheetId="4" hidden="1">0</definedName>
    <definedName name="solver_var" localSheetId="1" hidden="1">" "</definedName>
    <definedName name="solver_var" localSheetId="7" hidden="1">" "</definedName>
    <definedName name="solver_var" localSheetId="4" hidden="1">" "</definedName>
    <definedName name="solver_ver" localSheetId="10" hidden="1">17</definedName>
    <definedName name="solver_ver" localSheetId="0" hidden="1">17</definedName>
    <definedName name="solver_ver" localSheetId="1" hidden="1">17</definedName>
    <definedName name="solver_ver" localSheetId="9" hidden="1">17</definedName>
    <definedName name="solver_ver" localSheetId="7" hidden="1">17</definedName>
    <definedName name="solver_ver" localSheetId="6" hidden="1">17</definedName>
    <definedName name="solver_ver" localSheetId="8" hidden="1">17</definedName>
    <definedName name="solver_ver" localSheetId="4" hidden="1">17</definedName>
    <definedName name="solver_vir" localSheetId="1" hidden="1">1</definedName>
    <definedName name="solver_vir" localSheetId="7" hidden="1">1</definedName>
    <definedName name="solver_vir" localSheetId="4" hidden="1">1</definedName>
    <definedName name="solver_vol" localSheetId="10" hidden="1">0</definedName>
    <definedName name="solver_vol" localSheetId="0" hidden="1">0</definedName>
    <definedName name="solver_vol" localSheetId="1" hidden="1">0</definedName>
    <definedName name="solver_vol" localSheetId="9" hidden="1">0</definedName>
    <definedName name="solver_vol" localSheetId="7" hidden="1">0</definedName>
    <definedName name="solver_vol" localSheetId="6" hidden="1">0</definedName>
    <definedName name="solver_vol" localSheetId="8" hidden="1">0</definedName>
    <definedName name="solver_vol" localSheetId="4" hidden="1">0</definedName>
    <definedName name="solver_vst" localSheetId="1" hidden="1">0</definedName>
    <definedName name="solver_vst" localSheetId="7" hidden="1">0</definedName>
    <definedName name="solver_vst" localSheetId="4" hidden="1">0</definedName>
    <definedName name="solveri_ISpPars_B3" localSheetId="10" hidden="1">"RiskSolver.UI.Charts.InputDlgPars:-1000001;1;1;25;25;49;46;0;90;90;0;0;0;0;1;"</definedName>
    <definedName name="solveri_ISpPars_C10" localSheetId="10" hidden="1">"RiskSolver.UI.Charts.InputDlgPars:-1000001;1;1;25;25;49;46;0;90;90;0;0;0;0;1;"</definedName>
    <definedName name="solveri_ISpPars_C14" localSheetId="10" hidden="1">"RiskSolver.UI.Charts.InputDlgPars:-1000001;1;1;25;25;49;46;0;90;90;0;0;0;0;1;"</definedName>
    <definedName name="solveri_ISpPars_C14" localSheetId="9" hidden="1">"RiskSolver.UI.Charts.InputDlgPars:-1000001;1;1;25;25;49;46;0;90;90;0;0;0;0;1;"</definedName>
    <definedName name="solveri_ISpPars_C14" localSheetId="8" hidden="1">"RiskSolver.UI.Charts.InputDlgPars:-1000001;1;1;25;25;49;46;0;90;90;0;0;0;0;1;"</definedName>
    <definedName name="solveri_ISpPars_E9" localSheetId="8" hidden="1">"RiskSolver.UI.Charts.InputDlgPars:-1000001;1;1;25;25;49;46;0;90;90;0;0;0;0;1;"</definedName>
    <definedName name="solvero_CRMax_C47" localSheetId="10" hidden="1">"System.Double:49.8016431107206"</definedName>
    <definedName name="solvero_CRMax_C47" localSheetId="8" hidden="1">"System.Double:49.5340773604036"</definedName>
    <definedName name="solvero_CRMin_C47" localSheetId="10" hidden="1">"System.Double:49.4905236047188"</definedName>
    <definedName name="solvero_CRMin_C47" localSheetId="8" hidden="1">"System.Double:30.888255885269"</definedName>
    <definedName name="solvero_OSpPars_C47" localSheetId="10" hidden="1">"RiskSolver.UI.Charts.OutDlgPars:-1000001;19;25;63;46;0;1;90;80;0;0;0;0;1;"</definedName>
    <definedName name="solvero_OSpPars_C47" localSheetId="8" hidden="1">"RiskSolver.UI.Charts.OutDlgPars:-1000001;19;25;57;46;0;1;90;80;0;0;0;0;1;"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johpjDvjd2psH1x4QDOdN4OAzVsQ=="/>
    </ext>
  </extLst>
</workbook>
</file>

<file path=xl/calcChain.xml><?xml version="1.0" encoding="utf-8"?>
<calcChain xmlns="http://schemas.openxmlformats.org/spreadsheetml/2006/main">
  <c r="C43" i="38" l="1"/>
  <c r="X106" i="39"/>
  <c r="W103" i="39"/>
  <c r="S103" i="39"/>
  <c r="Q103" i="39"/>
  <c r="P103" i="39"/>
  <c r="J103" i="39"/>
  <c r="W102" i="39"/>
  <c r="S102" i="39"/>
  <c r="Q102" i="39"/>
  <c r="P102" i="39"/>
  <c r="J102" i="39"/>
  <c r="W101" i="39"/>
  <c r="S101" i="39"/>
  <c r="Q101" i="39"/>
  <c r="P101" i="39"/>
  <c r="J101" i="39"/>
  <c r="W100" i="39"/>
  <c r="S100" i="39"/>
  <c r="Q100" i="39"/>
  <c r="P100" i="39"/>
  <c r="J100" i="39"/>
  <c r="W99" i="39"/>
  <c r="U99" i="39"/>
  <c r="S99" i="39"/>
  <c r="Q99" i="39"/>
  <c r="P99" i="39"/>
  <c r="J99" i="39"/>
  <c r="W98" i="39"/>
  <c r="U98" i="39"/>
  <c r="S98" i="39"/>
  <c r="Q98" i="39"/>
  <c r="P98" i="39"/>
  <c r="J98" i="39"/>
  <c r="W97" i="39"/>
  <c r="U97" i="39"/>
  <c r="S97" i="39"/>
  <c r="Q97" i="39"/>
  <c r="P97" i="39"/>
  <c r="J97" i="39"/>
  <c r="W96" i="39"/>
  <c r="U96" i="39"/>
  <c r="S96" i="39"/>
  <c r="Q96" i="39"/>
  <c r="P96" i="39"/>
  <c r="J96" i="39"/>
  <c r="W95" i="39"/>
  <c r="U95" i="39"/>
  <c r="S95" i="39"/>
  <c r="Q95" i="39"/>
  <c r="P95" i="39"/>
  <c r="J95" i="39"/>
  <c r="W94" i="39"/>
  <c r="U94" i="39"/>
  <c r="S94" i="39"/>
  <c r="Q94" i="39"/>
  <c r="P94" i="39"/>
  <c r="J94" i="39"/>
  <c r="W93" i="39"/>
  <c r="U93" i="39"/>
  <c r="S93" i="39"/>
  <c r="Q93" i="39"/>
  <c r="P93" i="39"/>
  <c r="J93" i="39"/>
  <c r="W92" i="39"/>
  <c r="U92" i="39"/>
  <c r="S92" i="39"/>
  <c r="R92" i="39"/>
  <c r="Q92" i="39"/>
  <c r="P92" i="39"/>
  <c r="J92" i="39"/>
  <c r="W91" i="39"/>
  <c r="S91" i="39"/>
  <c r="Q91" i="39"/>
  <c r="P91" i="39"/>
  <c r="J91" i="39"/>
  <c r="W90" i="39"/>
  <c r="S90" i="39"/>
  <c r="Q90" i="39"/>
  <c r="P90" i="39"/>
  <c r="J90" i="39"/>
  <c r="W89" i="39"/>
  <c r="S89" i="39"/>
  <c r="Q89" i="39"/>
  <c r="P89" i="39"/>
  <c r="J89" i="39"/>
  <c r="W88" i="39"/>
  <c r="T88" i="39"/>
  <c r="S88" i="39"/>
  <c r="Q88" i="39"/>
  <c r="P88" i="39"/>
  <c r="V88" i="39" s="1"/>
  <c r="J88" i="39"/>
  <c r="D88" i="39"/>
  <c r="W87" i="39"/>
  <c r="U87" i="39"/>
  <c r="T87" i="39"/>
  <c r="S87" i="39"/>
  <c r="Q87" i="39"/>
  <c r="P87" i="39"/>
  <c r="J87" i="39"/>
  <c r="W86" i="39"/>
  <c r="U86" i="39"/>
  <c r="S86" i="39"/>
  <c r="Q86" i="39"/>
  <c r="P86" i="39"/>
  <c r="J86" i="39"/>
  <c r="W85" i="39"/>
  <c r="U85" i="39"/>
  <c r="S85" i="39"/>
  <c r="Q85" i="39"/>
  <c r="P85" i="39"/>
  <c r="J85" i="39"/>
  <c r="W84" i="39"/>
  <c r="U84" i="39"/>
  <c r="S84" i="39"/>
  <c r="Q84" i="39"/>
  <c r="P84" i="39"/>
  <c r="J84" i="39"/>
  <c r="W83" i="39"/>
  <c r="U83" i="39"/>
  <c r="S83" i="39"/>
  <c r="Q83" i="39"/>
  <c r="P83" i="39"/>
  <c r="J83" i="39"/>
  <c r="W82" i="39"/>
  <c r="U82" i="39"/>
  <c r="S82" i="39"/>
  <c r="Q82" i="39"/>
  <c r="P82" i="39"/>
  <c r="J82" i="39"/>
  <c r="W81" i="39"/>
  <c r="U81" i="39"/>
  <c r="S81" i="39"/>
  <c r="Q81" i="39"/>
  <c r="P81" i="39"/>
  <c r="J81" i="39"/>
  <c r="W80" i="39"/>
  <c r="U80" i="39"/>
  <c r="S80" i="39"/>
  <c r="R80" i="39"/>
  <c r="Q80" i="39"/>
  <c r="P80" i="39"/>
  <c r="J80" i="39"/>
  <c r="W79" i="39"/>
  <c r="S79" i="39"/>
  <c r="Q79" i="39"/>
  <c r="P79" i="39"/>
  <c r="J79" i="39"/>
  <c r="W78" i="39"/>
  <c r="S78" i="39"/>
  <c r="Q78" i="39"/>
  <c r="P78" i="39"/>
  <c r="J78" i="39"/>
  <c r="W77" i="39"/>
  <c r="S77" i="39"/>
  <c r="Q77" i="39"/>
  <c r="P77" i="39"/>
  <c r="J77" i="39"/>
  <c r="W76" i="39"/>
  <c r="S76" i="39"/>
  <c r="Q76" i="39"/>
  <c r="P76" i="39"/>
  <c r="J76" i="39"/>
  <c r="W75" i="39"/>
  <c r="U75" i="39"/>
  <c r="S75" i="39"/>
  <c r="Q75" i="39"/>
  <c r="P75" i="39"/>
  <c r="J75" i="39"/>
  <c r="W74" i="39"/>
  <c r="U74" i="39"/>
  <c r="S74" i="39"/>
  <c r="Q74" i="39"/>
  <c r="P74" i="39"/>
  <c r="J74" i="39"/>
  <c r="W73" i="39"/>
  <c r="U73" i="39"/>
  <c r="S73" i="39"/>
  <c r="Q73" i="39"/>
  <c r="P73" i="39"/>
  <c r="J73" i="39"/>
  <c r="W72" i="39"/>
  <c r="U72" i="39"/>
  <c r="S72" i="39"/>
  <c r="Q72" i="39"/>
  <c r="P72" i="39"/>
  <c r="J72" i="39"/>
  <c r="W71" i="39"/>
  <c r="U71" i="39"/>
  <c r="S71" i="39"/>
  <c r="Q71" i="39"/>
  <c r="P71" i="39"/>
  <c r="J71" i="39"/>
  <c r="W70" i="39"/>
  <c r="U70" i="39"/>
  <c r="S70" i="39"/>
  <c r="Q70" i="39"/>
  <c r="P70" i="39"/>
  <c r="J70" i="39"/>
  <c r="W69" i="39"/>
  <c r="U69" i="39"/>
  <c r="S69" i="39"/>
  <c r="Q69" i="39"/>
  <c r="P69" i="39"/>
  <c r="J69" i="39"/>
  <c r="W68" i="39"/>
  <c r="U68" i="39"/>
  <c r="S68" i="39"/>
  <c r="R68" i="39"/>
  <c r="Q68" i="39"/>
  <c r="P68" i="39"/>
  <c r="O68" i="39"/>
  <c r="J68" i="39"/>
  <c r="C68" i="39"/>
  <c r="E59" i="39"/>
  <c r="D94" i="39" s="1"/>
  <c r="J58" i="39"/>
  <c r="J59" i="39" s="1"/>
  <c r="T99" i="39" s="1"/>
  <c r="I58" i="39"/>
  <c r="I59" i="39" s="1"/>
  <c r="D86" i="39" s="1"/>
  <c r="H58" i="39"/>
  <c r="H59" i="39" s="1"/>
  <c r="L57" i="39"/>
  <c r="I57" i="39"/>
  <c r="F57" i="39"/>
  <c r="C57" i="39"/>
  <c r="N56" i="39"/>
  <c r="L56" i="39"/>
  <c r="K56" i="39"/>
  <c r="I56" i="39"/>
  <c r="H56" i="39"/>
  <c r="G56" i="39"/>
  <c r="F56" i="39"/>
  <c r="F58" i="39" s="1"/>
  <c r="F59" i="39" s="1"/>
  <c r="E56" i="39"/>
  <c r="D56" i="39"/>
  <c r="M55" i="39"/>
  <c r="L55" i="39"/>
  <c r="K55" i="39"/>
  <c r="K58" i="39" s="1"/>
  <c r="K59" i="39" s="1"/>
  <c r="J55" i="39"/>
  <c r="H55" i="39"/>
  <c r="G55" i="39"/>
  <c r="G58" i="39" s="1"/>
  <c r="G59" i="39" s="1"/>
  <c r="F55" i="39"/>
  <c r="E55" i="39"/>
  <c r="E58" i="39" s="1"/>
  <c r="D55" i="39"/>
  <c r="D58" i="39" s="1"/>
  <c r="D59" i="39" s="1"/>
  <c r="C55" i="39"/>
  <c r="C40" i="39"/>
  <c r="G23" i="39"/>
  <c r="I55" i="39" s="1"/>
  <c r="E23" i="39"/>
  <c r="N55" i="39" s="1"/>
  <c r="G22" i="39"/>
  <c r="J56" i="39" s="1"/>
  <c r="E22" i="39"/>
  <c r="M56" i="39" s="1"/>
  <c r="E9" i="38"/>
  <c r="C14" i="26"/>
  <c r="C10" i="39"/>
  <c r="V98" i="39" l="1"/>
  <c r="D72" i="39"/>
  <c r="T96" i="39"/>
  <c r="D96" i="39"/>
  <c r="T84" i="39"/>
  <c r="V84" i="39" s="1"/>
  <c r="D84" i="39"/>
  <c r="T72" i="39"/>
  <c r="V71" i="39"/>
  <c r="V73" i="39"/>
  <c r="T81" i="39"/>
  <c r="V81" i="39" s="1"/>
  <c r="T93" i="39"/>
  <c r="T69" i="39"/>
  <c r="V69" i="39" s="1"/>
  <c r="D81" i="39"/>
  <c r="D93" i="39"/>
  <c r="D69" i="39"/>
  <c r="V86" i="39"/>
  <c r="D95" i="39"/>
  <c r="D83" i="39"/>
  <c r="D71" i="39"/>
  <c r="T95" i="39"/>
  <c r="V95" i="39" s="1"/>
  <c r="T83" i="39"/>
  <c r="T71" i="39"/>
  <c r="V97" i="39"/>
  <c r="V96" i="39"/>
  <c r="D97" i="39"/>
  <c r="T85" i="39"/>
  <c r="V85" i="39" s="1"/>
  <c r="T73" i="39"/>
  <c r="T97" i="39"/>
  <c r="D85" i="39"/>
  <c r="D73" i="39"/>
  <c r="V99" i="39"/>
  <c r="V72" i="39"/>
  <c r="T74" i="39"/>
  <c r="V74" i="39" s="1"/>
  <c r="I68" i="39"/>
  <c r="K68" i="39" s="1"/>
  <c r="V93" i="39"/>
  <c r="D74" i="39"/>
  <c r="T98" i="39"/>
  <c r="D98" i="39"/>
  <c r="C41" i="39"/>
  <c r="C43" i="39" s="1"/>
  <c r="X105" i="39"/>
  <c r="X107" i="39" s="1"/>
  <c r="D75" i="39"/>
  <c r="D87" i="39"/>
  <c r="T86" i="39"/>
  <c r="D99" i="39"/>
  <c r="N58" i="39"/>
  <c r="N59" i="39" s="1"/>
  <c r="D70" i="39"/>
  <c r="T94" i="39"/>
  <c r="V94" i="39" s="1"/>
  <c r="T70" i="39"/>
  <c r="V70" i="39" s="1"/>
  <c r="D82" i="39"/>
  <c r="D76" i="39"/>
  <c r="T100" i="39"/>
  <c r="V100" i="39" s="1"/>
  <c r="D100" i="39"/>
  <c r="T76" i="39"/>
  <c r="V76" i="39" s="1"/>
  <c r="T75" i="39"/>
  <c r="V75" i="39" s="1"/>
  <c r="T82" i="39"/>
  <c r="V82" i="39" s="1"/>
  <c r="L58" i="39"/>
  <c r="L59" i="39" s="1"/>
  <c r="M58" i="39"/>
  <c r="M59" i="39" s="1"/>
  <c r="C56" i="39"/>
  <c r="C58" i="39" s="1"/>
  <c r="C59" i="39" s="1"/>
  <c r="V83" i="39"/>
  <c r="V87" i="39"/>
  <c r="D80" i="39" l="1"/>
  <c r="D92" i="39"/>
  <c r="T68" i="39"/>
  <c r="V68" i="39" s="1"/>
  <c r="X68" i="39" s="1"/>
  <c r="Y68" i="39" s="1"/>
  <c r="O69" i="39" s="1"/>
  <c r="X69" i="39" s="1"/>
  <c r="Y69" i="39" s="1"/>
  <c r="O70" i="39" s="1"/>
  <c r="X70" i="39" s="1"/>
  <c r="Y70" i="39" s="1"/>
  <c r="O71" i="39" s="1"/>
  <c r="X71" i="39" s="1"/>
  <c r="Y71" i="39" s="1"/>
  <c r="O72" i="39" s="1"/>
  <c r="X72" i="39" s="1"/>
  <c r="Y72" i="39" s="1"/>
  <c r="O73" i="39" s="1"/>
  <c r="X73" i="39" s="1"/>
  <c r="Y73" i="39" s="1"/>
  <c r="O74" i="39" s="1"/>
  <c r="X74" i="39" s="1"/>
  <c r="Y74" i="39" s="1"/>
  <c r="O75" i="39" s="1"/>
  <c r="X75" i="39" s="1"/>
  <c r="Y75" i="39" s="1"/>
  <c r="O76" i="39" s="1"/>
  <c r="X76" i="39" s="1"/>
  <c r="Y76" i="39" s="1"/>
  <c r="O77" i="39" s="1"/>
  <c r="D68" i="39"/>
  <c r="E68" i="39" s="1"/>
  <c r="T80" i="39"/>
  <c r="V80" i="39" s="1"/>
  <c r="T92" i="39"/>
  <c r="V92" i="39" s="1"/>
  <c r="D102" i="39"/>
  <c r="T90" i="39"/>
  <c r="V90" i="39" s="1"/>
  <c r="T78" i="39"/>
  <c r="V78" i="39" s="1"/>
  <c r="D78" i="39"/>
  <c r="D90" i="39"/>
  <c r="T102" i="39"/>
  <c r="V102" i="39" s="1"/>
  <c r="T103" i="39"/>
  <c r="V103" i="39" s="1"/>
  <c r="D103" i="39"/>
  <c r="D79" i="39"/>
  <c r="D91" i="39"/>
  <c r="T79" i="39"/>
  <c r="V79" i="39" s="1"/>
  <c r="T91" i="39"/>
  <c r="V91" i="39" s="1"/>
  <c r="D89" i="39"/>
  <c r="T77" i="39"/>
  <c r="V77" i="39" s="1"/>
  <c r="D101" i="39"/>
  <c r="T89" i="39"/>
  <c r="V89" i="39" s="1"/>
  <c r="D77" i="39"/>
  <c r="T101" i="39"/>
  <c r="V101" i="39" s="1"/>
  <c r="L68" i="39"/>
  <c r="M68" i="39" s="1"/>
  <c r="I69" i="39" s="1"/>
  <c r="K69" i="39" s="1"/>
  <c r="L69" i="39" l="1"/>
  <c r="M69" i="39" s="1"/>
  <c r="I70" i="39" s="1"/>
  <c r="K70" i="39" s="1"/>
  <c r="F68" i="39"/>
  <c r="G68" i="39" s="1"/>
  <c r="C69" i="39" s="1"/>
  <c r="E69" i="39" s="1"/>
  <c r="X77" i="39"/>
  <c r="Y77" i="39" s="1"/>
  <c r="O78" i="39" s="1"/>
  <c r="X78" i="39" s="1"/>
  <c r="Y78" i="39" s="1"/>
  <c r="O79" i="39" s="1"/>
  <c r="X79" i="39" s="1"/>
  <c r="Y79" i="39" s="1"/>
  <c r="O80" i="39" s="1"/>
  <c r="X80" i="39" s="1"/>
  <c r="Y80" i="39" s="1"/>
  <c r="O81" i="39" s="1"/>
  <c r="X81" i="39" s="1"/>
  <c r="Y81" i="39" s="1"/>
  <c r="O82" i="39" s="1"/>
  <c r="X82" i="39" s="1"/>
  <c r="Y82" i="39" s="1"/>
  <c r="O83" i="39" s="1"/>
  <c r="X83" i="39" s="1"/>
  <c r="Y83" i="39" s="1"/>
  <c r="O84" i="39" s="1"/>
  <c r="X84" i="39" s="1"/>
  <c r="Y84" i="39" s="1"/>
  <c r="O85" i="39" s="1"/>
  <c r="X85" i="39" s="1"/>
  <c r="Y85" i="39" s="1"/>
  <c r="O86" i="39" s="1"/>
  <c r="X86" i="39" s="1"/>
  <c r="Y86" i="39" s="1"/>
  <c r="O87" i="39" s="1"/>
  <c r="X87" i="39" s="1"/>
  <c r="Y87" i="39" s="1"/>
  <c r="O88" i="39" s="1"/>
  <c r="X88" i="39" s="1"/>
  <c r="Y88" i="39" s="1"/>
  <c r="O89" i="39" s="1"/>
  <c r="X89" i="39" s="1"/>
  <c r="Y89" i="39" s="1"/>
  <c r="O90" i="39" s="1"/>
  <c r="X90" i="39" s="1"/>
  <c r="Y90" i="39" s="1"/>
  <c r="O91" i="39" s="1"/>
  <c r="X91" i="39" s="1"/>
  <c r="Y91" i="39" s="1"/>
  <c r="O92" i="39" s="1"/>
  <c r="X92" i="39" s="1"/>
  <c r="Y92" i="39" s="1"/>
  <c r="O93" i="39" s="1"/>
  <c r="X93" i="39" s="1"/>
  <c r="Y93" i="39" s="1"/>
  <c r="O94" i="39" s="1"/>
  <c r="X94" i="39" s="1"/>
  <c r="Y94" i="39" s="1"/>
  <c r="O95" i="39" s="1"/>
  <c r="X95" i="39" s="1"/>
  <c r="Y95" i="39" s="1"/>
  <c r="O96" i="39" s="1"/>
  <c r="X96" i="39" s="1"/>
  <c r="Y96" i="39" s="1"/>
  <c r="O97" i="39" s="1"/>
  <c r="X97" i="39" s="1"/>
  <c r="Y97" i="39" s="1"/>
  <c r="O98" i="39" s="1"/>
  <c r="X98" i="39" s="1"/>
  <c r="Y98" i="39" s="1"/>
  <c r="O99" i="39" s="1"/>
  <c r="X99" i="39" s="1"/>
  <c r="Y99" i="39" s="1"/>
  <c r="O100" i="39" s="1"/>
  <c r="X100" i="39" s="1"/>
  <c r="Y100" i="39" s="1"/>
  <c r="O101" i="39" s="1"/>
  <c r="X101" i="39" s="1"/>
  <c r="Y101" i="39" s="1"/>
  <c r="O102" i="39" s="1"/>
  <c r="X102" i="39" s="1"/>
  <c r="Y102" i="39" s="1"/>
  <c r="O103" i="39" s="1"/>
  <c r="X103" i="39" s="1"/>
  <c r="Y103" i="39" s="1"/>
  <c r="F69" i="39" l="1"/>
  <c r="G69" i="39" s="1"/>
  <c r="C70" i="39" s="1"/>
  <c r="E70" i="39" s="1"/>
  <c r="C39" i="39"/>
  <c r="X108" i="39"/>
  <c r="L70" i="39"/>
  <c r="M70" i="39" s="1"/>
  <c r="I71" i="39" s="1"/>
  <c r="K71" i="39" s="1"/>
  <c r="C47" i="39"/>
  <c r="F70" i="39" l="1"/>
  <c r="G70" i="39" s="1"/>
  <c r="C71" i="39" s="1"/>
  <c r="E71" i="39" s="1"/>
  <c r="L71" i="39"/>
  <c r="M71" i="39" s="1"/>
  <c r="I72" i="39" s="1"/>
  <c r="K72" i="39" s="1"/>
  <c r="C45" i="39"/>
  <c r="C34" i="39"/>
  <c r="L72" i="39" l="1"/>
  <c r="M72" i="39" s="1"/>
  <c r="I73" i="39" s="1"/>
  <c r="K73" i="39" s="1"/>
  <c r="F71" i="39"/>
  <c r="G71" i="39" s="1"/>
  <c r="C72" i="39" s="1"/>
  <c r="E72" i="39" s="1"/>
  <c r="F72" i="39" l="1"/>
  <c r="G72" i="39" s="1"/>
  <c r="C73" i="39" s="1"/>
  <c r="E73" i="39" s="1"/>
  <c r="L73" i="39"/>
  <c r="M73" i="39" s="1"/>
  <c r="I74" i="39" s="1"/>
  <c r="K74" i="39" s="1"/>
  <c r="F73" i="39" l="1"/>
  <c r="G73" i="39" s="1"/>
  <c r="C74" i="39" s="1"/>
  <c r="E74" i="39" s="1"/>
  <c r="L74" i="39"/>
  <c r="M74" i="39" s="1"/>
  <c r="I75" i="39" s="1"/>
  <c r="K75" i="39" s="1"/>
  <c r="F74" i="39" l="1"/>
  <c r="G74" i="39" s="1"/>
  <c r="C75" i="39" s="1"/>
  <c r="E75" i="39" s="1"/>
  <c r="L75" i="39"/>
  <c r="M75" i="39" s="1"/>
  <c r="I76" i="39" s="1"/>
  <c r="K76" i="39" s="1"/>
  <c r="L76" i="39" l="1"/>
  <c r="M76" i="39" s="1"/>
  <c r="I77" i="39" s="1"/>
  <c r="K77" i="39" s="1"/>
  <c r="F75" i="39"/>
  <c r="G75" i="39" s="1"/>
  <c r="C76" i="39" s="1"/>
  <c r="E76" i="39" s="1"/>
  <c r="F76" i="39" l="1"/>
  <c r="G76" i="39" s="1"/>
  <c r="C77" i="39" s="1"/>
  <c r="E77" i="39" s="1"/>
  <c r="L77" i="39"/>
  <c r="M77" i="39" s="1"/>
  <c r="I78" i="39" s="1"/>
  <c r="K78" i="39" s="1"/>
  <c r="L78" i="39" l="1"/>
  <c r="M78" i="39" s="1"/>
  <c r="I79" i="39" s="1"/>
  <c r="K79" i="39" s="1"/>
  <c r="F77" i="39"/>
  <c r="G77" i="39" s="1"/>
  <c r="C78" i="39" s="1"/>
  <c r="E78" i="39" s="1"/>
  <c r="F78" i="39" l="1"/>
  <c r="G78" i="39" s="1"/>
  <c r="C79" i="39" s="1"/>
  <c r="E79" i="39" s="1"/>
  <c r="L79" i="39"/>
  <c r="M79" i="39" s="1"/>
  <c r="I80" i="39" s="1"/>
  <c r="K80" i="39" s="1"/>
  <c r="L80" i="39" l="1"/>
  <c r="M80" i="39" s="1"/>
  <c r="I81" i="39" s="1"/>
  <c r="K81" i="39" s="1"/>
  <c r="F79" i="39"/>
  <c r="G79" i="39" s="1"/>
  <c r="C80" i="39" s="1"/>
  <c r="E80" i="39" s="1"/>
  <c r="F80" i="39" l="1"/>
  <c r="G80" i="39" s="1"/>
  <c r="C81" i="39" s="1"/>
  <c r="E81" i="39" s="1"/>
  <c r="L81" i="39"/>
  <c r="M81" i="39" s="1"/>
  <c r="I82" i="39" s="1"/>
  <c r="K82" i="39" s="1"/>
  <c r="F81" i="39" l="1"/>
  <c r="G81" i="39" s="1"/>
  <c r="C82" i="39" s="1"/>
  <c r="E82" i="39" s="1"/>
  <c r="L82" i="39"/>
  <c r="M82" i="39" s="1"/>
  <c r="I83" i="39" s="1"/>
  <c r="K83" i="39" s="1"/>
  <c r="L83" i="39" l="1"/>
  <c r="M83" i="39" s="1"/>
  <c r="I84" i="39" s="1"/>
  <c r="K84" i="39" s="1"/>
  <c r="F82" i="39"/>
  <c r="G82" i="39" s="1"/>
  <c r="C83" i="39" s="1"/>
  <c r="E83" i="39" s="1"/>
  <c r="F83" i="39" l="1"/>
  <c r="G83" i="39" s="1"/>
  <c r="C84" i="39" s="1"/>
  <c r="E84" i="39" s="1"/>
  <c r="L84" i="39"/>
  <c r="M84" i="39" s="1"/>
  <c r="I85" i="39" s="1"/>
  <c r="K85" i="39" s="1"/>
  <c r="L85" i="39" l="1"/>
  <c r="M85" i="39" s="1"/>
  <c r="I86" i="39" s="1"/>
  <c r="K86" i="39" s="1"/>
  <c r="F84" i="39"/>
  <c r="G84" i="39" s="1"/>
  <c r="C85" i="39" s="1"/>
  <c r="E85" i="39" s="1"/>
  <c r="F85" i="39" l="1"/>
  <c r="G85" i="39" s="1"/>
  <c r="C86" i="39" s="1"/>
  <c r="E86" i="39" s="1"/>
  <c r="L86" i="39"/>
  <c r="M86" i="39" s="1"/>
  <c r="I87" i="39" s="1"/>
  <c r="K87" i="39" s="1"/>
  <c r="L87" i="39" l="1"/>
  <c r="M87" i="39" s="1"/>
  <c r="I88" i="39" s="1"/>
  <c r="K88" i="39" s="1"/>
  <c r="F86" i="39"/>
  <c r="G86" i="39" s="1"/>
  <c r="C87" i="39" s="1"/>
  <c r="E87" i="39" s="1"/>
  <c r="F87" i="39" l="1"/>
  <c r="G87" i="39" s="1"/>
  <c r="C88" i="39" s="1"/>
  <c r="E88" i="39" s="1"/>
  <c r="L88" i="39"/>
  <c r="M88" i="39" s="1"/>
  <c r="I89" i="39" s="1"/>
  <c r="K89" i="39" s="1"/>
  <c r="L89" i="39" l="1"/>
  <c r="M89" i="39" s="1"/>
  <c r="I90" i="39" s="1"/>
  <c r="K90" i="39" s="1"/>
  <c r="F88" i="39"/>
  <c r="G88" i="39" s="1"/>
  <c r="C89" i="39" s="1"/>
  <c r="E89" i="39" s="1"/>
  <c r="F89" i="39" l="1"/>
  <c r="G89" i="39" s="1"/>
  <c r="C90" i="39" s="1"/>
  <c r="E90" i="39" s="1"/>
  <c r="L90" i="39"/>
  <c r="M90" i="39" s="1"/>
  <c r="I91" i="39" s="1"/>
  <c r="K91" i="39" s="1"/>
  <c r="L91" i="39" l="1"/>
  <c r="M91" i="39" s="1"/>
  <c r="I92" i="39" s="1"/>
  <c r="K92" i="39" s="1"/>
  <c r="F90" i="39"/>
  <c r="G90" i="39" s="1"/>
  <c r="C91" i="39" s="1"/>
  <c r="E91" i="39" s="1"/>
  <c r="F91" i="39" l="1"/>
  <c r="G91" i="39" s="1"/>
  <c r="C92" i="39" s="1"/>
  <c r="E92" i="39" s="1"/>
  <c r="L92" i="39"/>
  <c r="M92" i="39" s="1"/>
  <c r="I93" i="39" s="1"/>
  <c r="K93" i="39" s="1"/>
  <c r="F92" i="39" l="1"/>
  <c r="G92" i="39" s="1"/>
  <c r="C93" i="39" s="1"/>
  <c r="E93" i="39" s="1"/>
  <c r="L93" i="39"/>
  <c r="M93" i="39" s="1"/>
  <c r="I94" i="39" s="1"/>
  <c r="K94" i="39" s="1"/>
  <c r="L94" i="39" l="1"/>
  <c r="M94" i="39" s="1"/>
  <c r="I95" i="39" s="1"/>
  <c r="K95" i="39" s="1"/>
  <c r="F93" i="39"/>
  <c r="G93" i="39" s="1"/>
  <c r="C94" i="39" s="1"/>
  <c r="E94" i="39" s="1"/>
  <c r="F94" i="39" l="1"/>
  <c r="G94" i="39" s="1"/>
  <c r="C95" i="39" s="1"/>
  <c r="E95" i="39" s="1"/>
  <c r="L95" i="39"/>
  <c r="M95" i="39" s="1"/>
  <c r="I96" i="39" s="1"/>
  <c r="K96" i="39" s="1"/>
  <c r="F95" i="39" l="1"/>
  <c r="G95" i="39" s="1"/>
  <c r="C96" i="39" s="1"/>
  <c r="E96" i="39" s="1"/>
  <c r="L96" i="39"/>
  <c r="M96" i="39" s="1"/>
  <c r="I97" i="39" s="1"/>
  <c r="K97" i="39" s="1"/>
  <c r="F96" i="39" l="1"/>
  <c r="G96" i="39" s="1"/>
  <c r="C97" i="39" s="1"/>
  <c r="E97" i="39" s="1"/>
  <c r="L97" i="39"/>
  <c r="M97" i="39" s="1"/>
  <c r="I98" i="39" s="1"/>
  <c r="K98" i="39" s="1"/>
  <c r="L98" i="39" l="1"/>
  <c r="M98" i="39" s="1"/>
  <c r="I99" i="39" s="1"/>
  <c r="K99" i="39" s="1"/>
  <c r="F97" i="39"/>
  <c r="G97" i="39" s="1"/>
  <c r="C98" i="39" s="1"/>
  <c r="E98" i="39" s="1"/>
  <c r="F98" i="39" l="1"/>
  <c r="G98" i="39" s="1"/>
  <c r="C99" i="39" s="1"/>
  <c r="E99" i="39" s="1"/>
  <c r="L99" i="39"/>
  <c r="M99" i="39" s="1"/>
  <c r="I100" i="39" s="1"/>
  <c r="K100" i="39" s="1"/>
  <c r="L100" i="39" l="1"/>
  <c r="M100" i="39" s="1"/>
  <c r="I101" i="39" s="1"/>
  <c r="K101" i="39" s="1"/>
  <c r="F99" i="39"/>
  <c r="G99" i="39" s="1"/>
  <c r="C100" i="39" s="1"/>
  <c r="E100" i="39" s="1"/>
  <c r="F100" i="39" l="1"/>
  <c r="G100" i="39" s="1"/>
  <c r="C101" i="39" s="1"/>
  <c r="E101" i="39" s="1"/>
  <c r="L101" i="39"/>
  <c r="M101" i="39" s="1"/>
  <c r="I102" i="39" s="1"/>
  <c r="K102" i="39" s="1"/>
  <c r="L102" i="39" l="1"/>
  <c r="M102" i="39" s="1"/>
  <c r="I103" i="39" s="1"/>
  <c r="K103" i="39" s="1"/>
  <c r="F101" i="39"/>
  <c r="G101" i="39" s="1"/>
  <c r="C102" i="39" s="1"/>
  <c r="E102" i="39" s="1"/>
  <c r="F102" i="39" l="1"/>
  <c r="G102" i="39" s="1"/>
  <c r="C103" i="39" s="1"/>
  <c r="E103" i="39" s="1"/>
  <c r="L103" i="39"/>
  <c r="M103" i="39" s="1"/>
  <c r="C51" i="39" s="1"/>
  <c r="F103" i="39" l="1"/>
  <c r="G103" i="39" s="1"/>
  <c r="C50" i="39" s="1"/>
  <c r="B52" i="39" l="1"/>
  <c r="C52" i="39"/>
  <c r="C35" i="39" s="1"/>
  <c r="C36" i="39" s="1"/>
  <c r="X106" i="38" l="1"/>
  <c r="S103" i="38"/>
  <c r="P103" i="38"/>
  <c r="J103" i="38"/>
  <c r="S102" i="38"/>
  <c r="P102" i="38"/>
  <c r="J102" i="38"/>
  <c r="S101" i="38"/>
  <c r="P101" i="38"/>
  <c r="J101" i="38"/>
  <c r="S100" i="38"/>
  <c r="P100" i="38"/>
  <c r="J100" i="38"/>
  <c r="U99" i="38"/>
  <c r="S99" i="38"/>
  <c r="P99" i="38"/>
  <c r="J99" i="38"/>
  <c r="U98" i="38"/>
  <c r="S98" i="38"/>
  <c r="P98" i="38"/>
  <c r="J98" i="38"/>
  <c r="U97" i="38"/>
  <c r="S97" i="38"/>
  <c r="P97" i="38"/>
  <c r="J97" i="38"/>
  <c r="U96" i="38"/>
  <c r="S96" i="38"/>
  <c r="P96" i="38"/>
  <c r="J96" i="38"/>
  <c r="U95" i="38"/>
  <c r="S95" i="38"/>
  <c r="P95" i="38"/>
  <c r="J95" i="38"/>
  <c r="U94" i="38"/>
  <c r="S94" i="38"/>
  <c r="P94" i="38"/>
  <c r="J94" i="38"/>
  <c r="U93" i="38"/>
  <c r="S93" i="38"/>
  <c r="P93" i="38"/>
  <c r="J93" i="38"/>
  <c r="U92" i="38"/>
  <c r="S92" i="38"/>
  <c r="R92" i="38"/>
  <c r="P92" i="38"/>
  <c r="J92" i="38"/>
  <c r="S91" i="38"/>
  <c r="P91" i="38"/>
  <c r="J91" i="38"/>
  <c r="S90" i="38"/>
  <c r="P90" i="38"/>
  <c r="J90" i="38"/>
  <c r="S89" i="38"/>
  <c r="P89" i="38"/>
  <c r="J89" i="38"/>
  <c r="S88" i="38"/>
  <c r="P88" i="38"/>
  <c r="J88" i="38"/>
  <c r="U87" i="38"/>
  <c r="S87" i="38"/>
  <c r="P87" i="38"/>
  <c r="J87" i="38"/>
  <c r="U86" i="38"/>
  <c r="S86" i="38"/>
  <c r="P86" i="38"/>
  <c r="J86" i="38"/>
  <c r="U85" i="38"/>
  <c r="S85" i="38"/>
  <c r="P85" i="38"/>
  <c r="J85" i="38"/>
  <c r="U84" i="38"/>
  <c r="S84" i="38"/>
  <c r="P84" i="38"/>
  <c r="J84" i="38"/>
  <c r="U83" i="38"/>
  <c r="S83" i="38"/>
  <c r="P83" i="38"/>
  <c r="J83" i="38"/>
  <c r="U82" i="38"/>
  <c r="S82" i="38"/>
  <c r="P82" i="38"/>
  <c r="J82" i="38"/>
  <c r="U81" i="38"/>
  <c r="S81" i="38"/>
  <c r="P81" i="38"/>
  <c r="J81" i="38"/>
  <c r="U80" i="38"/>
  <c r="S80" i="38"/>
  <c r="R80" i="38"/>
  <c r="P80" i="38"/>
  <c r="J80" i="38"/>
  <c r="S79" i="38"/>
  <c r="Q79" i="38"/>
  <c r="P79" i="38"/>
  <c r="J79" i="38"/>
  <c r="S78" i="38"/>
  <c r="Q78" i="38"/>
  <c r="P78" i="38"/>
  <c r="J78" i="38"/>
  <c r="S77" i="38"/>
  <c r="Q77" i="38"/>
  <c r="P77" i="38"/>
  <c r="J77" i="38"/>
  <c r="S76" i="38"/>
  <c r="Q76" i="38"/>
  <c r="P76" i="38"/>
  <c r="J76" i="38"/>
  <c r="U75" i="38"/>
  <c r="S75" i="38"/>
  <c r="Q75" i="38"/>
  <c r="P75" i="38"/>
  <c r="J75" i="38"/>
  <c r="U74" i="38"/>
  <c r="S74" i="38"/>
  <c r="Q74" i="38"/>
  <c r="P74" i="38"/>
  <c r="J74" i="38"/>
  <c r="U73" i="38"/>
  <c r="S73" i="38"/>
  <c r="Q73" i="38"/>
  <c r="P73" i="38"/>
  <c r="J73" i="38"/>
  <c r="U72" i="38"/>
  <c r="S72" i="38"/>
  <c r="Q72" i="38"/>
  <c r="P72" i="38"/>
  <c r="J72" i="38"/>
  <c r="U71" i="38"/>
  <c r="S71" i="38"/>
  <c r="Q71" i="38"/>
  <c r="P71" i="38"/>
  <c r="J71" i="38"/>
  <c r="U70" i="38"/>
  <c r="S70" i="38"/>
  <c r="Q70" i="38"/>
  <c r="P70" i="38"/>
  <c r="J70" i="38"/>
  <c r="U69" i="38"/>
  <c r="S69" i="38"/>
  <c r="Q69" i="38"/>
  <c r="P69" i="38"/>
  <c r="J69" i="38"/>
  <c r="U68" i="38"/>
  <c r="S68" i="38"/>
  <c r="R68" i="38"/>
  <c r="Q68" i="38"/>
  <c r="P68" i="38"/>
  <c r="O68" i="38"/>
  <c r="J68" i="38"/>
  <c r="I68" i="38"/>
  <c r="K68" i="38" s="1"/>
  <c r="C68" i="38"/>
  <c r="C58" i="38"/>
  <c r="L57" i="38"/>
  <c r="I57" i="38"/>
  <c r="F57" i="38"/>
  <c r="F58" i="38" s="1"/>
  <c r="C57" i="38"/>
  <c r="L56" i="38"/>
  <c r="K56" i="38"/>
  <c r="J56" i="38"/>
  <c r="J58" i="38" s="1"/>
  <c r="I56" i="38"/>
  <c r="H56" i="38"/>
  <c r="G56" i="38"/>
  <c r="F56" i="38"/>
  <c r="E56" i="38"/>
  <c r="C56" i="38"/>
  <c r="M55" i="38"/>
  <c r="L55" i="38"/>
  <c r="L58" i="38" s="1"/>
  <c r="K55" i="38"/>
  <c r="K58" i="38" s="1"/>
  <c r="J55" i="38"/>
  <c r="F55" i="38"/>
  <c r="E55" i="38"/>
  <c r="E58" i="38" s="1"/>
  <c r="C55" i="38"/>
  <c r="G23" i="38"/>
  <c r="E23" i="38"/>
  <c r="G22" i="38"/>
  <c r="E22" i="38"/>
  <c r="X106" i="37"/>
  <c r="W103" i="37"/>
  <c r="S103" i="37"/>
  <c r="Q103" i="37"/>
  <c r="P103" i="37"/>
  <c r="J103" i="37"/>
  <c r="W102" i="37"/>
  <c r="S102" i="37"/>
  <c r="Q102" i="37"/>
  <c r="P102" i="37"/>
  <c r="J102" i="37"/>
  <c r="W101" i="37"/>
  <c r="S101" i="37"/>
  <c r="Q101" i="37"/>
  <c r="P101" i="37"/>
  <c r="J101" i="37"/>
  <c r="W100" i="37"/>
  <c r="S100" i="37"/>
  <c r="Q100" i="37"/>
  <c r="P100" i="37"/>
  <c r="J100" i="37"/>
  <c r="W99" i="37"/>
  <c r="U99" i="37"/>
  <c r="S99" i="37"/>
  <c r="Q99" i="37"/>
  <c r="P99" i="37"/>
  <c r="J99" i="37"/>
  <c r="W98" i="37"/>
  <c r="U98" i="37"/>
  <c r="S98" i="37"/>
  <c r="Q98" i="37"/>
  <c r="P98" i="37"/>
  <c r="J98" i="37"/>
  <c r="W97" i="37"/>
  <c r="U97" i="37"/>
  <c r="S97" i="37"/>
  <c r="Q97" i="37"/>
  <c r="P97" i="37"/>
  <c r="J97" i="37"/>
  <c r="W96" i="37"/>
  <c r="U96" i="37"/>
  <c r="S96" i="37"/>
  <c r="Q96" i="37"/>
  <c r="P96" i="37"/>
  <c r="J96" i="37"/>
  <c r="W95" i="37"/>
  <c r="U95" i="37"/>
  <c r="S95" i="37"/>
  <c r="Q95" i="37"/>
  <c r="P95" i="37"/>
  <c r="J95" i="37"/>
  <c r="W94" i="37"/>
  <c r="U94" i="37"/>
  <c r="S94" i="37"/>
  <c r="Q94" i="37"/>
  <c r="P94" i="37"/>
  <c r="J94" i="37"/>
  <c r="W93" i="37"/>
  <c r="U93" i="37"/>
  <c r="S93" i="37"/>
  <c r="Q93" i="37"/>
  <c r="P93" i="37"/>
  <c r="J93" i="37"/>
  <c r="W92" i="37"/>
  <c r="U92" i="37"/>
  <c r="S92" i="37"/>
  <c r="R92" i="37"/>
  <c r="Q92" i="37"/>
  <c r="P92" i="37"/>
  <c r="J92" i="37"/>
  <c r="W91" i="37"/>
  <c r="S91" i="37"/>
  <c r="Q91" i="37"/>
  <c r="P91" i="37"/>
  <c r="J91" i="37"/>
  <c r="W90" i="37"/>
  <c r="S90" i="37"/>
  <c r="Q90" i="37"/>
  <c r="P90" i="37"/>
  <c r="J90" i="37"/>
  <c r="W89" i="37"/>
  <c r="S89" i="37"/>
  <c r="Q89" i="37"/>
  <c r="P89" i="37"/>
  <c r="J89" i="37"/>
  <c r="W88" i="37"/>
  <c r="S88" i="37"/>
  <c r="Q88" i="37"/>
  <c r="P88" i="37"/>
  <c r="J88" i="37"/>
  <c r="W87" i="37"/>
  <c r="U87" i="37"/>
  <c r="S87" i="37"/>
  <c r="Q87" i="37"/>
  <c r="P87" i="37"/>
  <c r="J87" i="37"/>
  <c r="W86" i="37"/>
  <c r="U86" i="37"/>
  <c r="S86" i="37"/>
  <c r="Q86" i="37"/>
  <c r="P86" i="37"/>
  <c r="J86" i="37"/>
  <c r="W85" i="37"/>
  <c r="U85" i="37"/>
  <c r="S85" i="37"/>
  <c r="Q85" i="37"/>
  <c r="P85" i="37"/>
  <c r="J85" i="37"/>
  <c r="W84" i="37"/>
  <c r="U84" i="37"/>
  <c r="S84" i="37"/>
  <c r="Q84" i="37"/>
  <c r="P84" i="37"/>
  <c r="J84" i="37"/>
  <c r="W83" i="37"/>
  <c r="U83" i="37"/>
  <c r="S83" i="37"/>
  <c r="Q83" i="37"/>
  <c r="P83" i="37"/>
  <c r="J83" i="37"/>
  <c r="W82" i="37"/>
  <c r="U82" i="37"/>
  <c r="S82" i="37"/>
  <c r="Q82" i="37"/>
  <c r="P82" i="37"/>
  <c r="J82" i="37"/>
  <c r="W81" i="37"/>
  <c r="U81" i="37"/>
  <c r="S81" i="37"/>
  <c r="Q81" i="37"/>
  <c r="P81" i="37"/>
  <c r="J81" i="37"/>
  <c r="W80" i="37"/>
  <c r="U80" i="37"/>
  <c r="S80" i="37"/>
  <c r="R80" i="37"/>
  <c r="Q80" i="37"/>
  <c r="P80" i="37"/>
  <c r="J80" i="37"/>
  <c r="W79" i="37"/>
  <c r="S79" i="37"/>
  <c r="Q79" i="37"/>
  <c r="P79" i="37"/>
  <c r="J79" i="37"/>
  <c r="W78" i="37"/>
  <c r="S78" i="37"/>
  <c r="Q78" i="37"/>
  <c r="P78" i="37"/>
  <c r="J78" i="37"/>
  <c r="W77" i="37"/>
  <c r="S77" i="37"/>
  <c r="Q77" i="37"/>
  <c r="P77" i="37"/>
  <c r="J77" i="37"/>
  <c r="W76" i="37"/>
  <c r="S76" i="37"/>
  <c r="Q76" i="37"/>
  <c r="P76" i="37"/>
  <c r="J76" i="37"/>
  <c r="W75" i="37"/>
  <c r="U75" i="37"/>
  <c r="S75" i="37"/>
  <c r="Q75" i="37"/>
  <c r="P75" i="37"/>
  <c r="J75" i="37"/>
  <c r="W74" i="37"/>
  <c r="U74" i="37"/>
  <c r="S74" i="37"/>
  <c r="Q74" i="37"/>
  <c r="P74" i="37"/>
  <c r="J74" i="37"/>
  <c r="W73" i="37"/>
  <c r="U73" i="37"/>
  <c r="S73" i="37"/>
  <c r="Q73" i="37"/>
  <c r="P73" i="37"/>
  <c r="J73" i="37"/>
  <c r="W72" i="37"/>
  <c r="U72" i="37"/>
  <c r="S72" i="37"/>
  <c r="Q72" i="37"/>
  <c r="P72" i="37"/>
  <c r="J72" i="37"/>
  <c r="W71" i="37"/>
  <c r="U71" i="37"/>
  <c r="S71" i="37"/>
  <c r="Q71" i="37"/>
  <c r="P71" i="37"/>
  <c r="J71" i="37"/>
  <c r="W70" i="37"/>
  <c r="U70" i="37"/>
  <c r="S70" i="37"/>
  <c r="Q70" i="37"/>
  <c r="P70" i="37"/>
  <c r="J70" i="37"/>
  <c r="W69" i="37"/>
  <c r="U69" i="37"/>
  <c r="S69" i="37"/>
  <c r="Q69" i="37"/>
  <c r="P69" i="37"/>
  <c r="J69" i="37"/>
  <c r="W68" i="37"/>
  <c r="U68" i="37"/>
  <c r="S68" i="37"/>
  <c r="R68" i="37"/>
  <c r="Q68" i="37"/>
  <c r="P68" i="37"/>
  <c r="O68" i="37"/>
  <c r="J68" i="37"/>
  <c r="C68" i="37"/>
  <c r="L57" i="37"/>
  <c r="I57" i="37"/>
  <c r="F57" i="37"/>
  <c r="C57" i="37"/>
  <c r="L56" i="37"/>
  <c r="K56" i="37"/>
  <c r="F56" i="37"/>
  <c r="E56" i="37"/>
  <c r="C56" i="37"/>
  <c r="L55" i="37"/>
  <c r="L58" i="37" s="1"/>
  <c r="L59" i="37" s="1"/>
  <c r="K55" i="37"/>
  <c r="K58" i="37" s="1"/>
  <c r="K59" i="37" s="1"/>
  <c r="J55" i="37"/>
  <c r="G55" i="37"/>
  <c r="F55" i="37"/>
  <c r="E55" i="37"/>
  <c r="E58" i="37" s="1"/>
  <c r="E59" i="37" s="1"/>
  <c r="C40" i="37"/>
  <c r="X105" i="37" s="1"/>
  <c r="G23" i="37"/>
  <c r="E23" i="37"/>
  <c r="N55" i="37" s="1"/>
  <c r="G22" i="37"/>
  <c r="E22" i="37"/>
  <c r="X106" i="26"/>
  <c r="W103" i="26"/>
  <c r="S103" i="26"/>
  <c r="P103" i="26"/>
  <c r="J103" i="26"/>
  <c r="W102" i="26"/>
  <c r="S102" i="26"/>
  <c r="P102" i="26"/>
  <c r="J102" i="26"/>
  <c r="W101" i="26"/>
  <c r="S101" i="26"/>
  <c r="P101" i="26"/>
  <c r="J101" i="26"/>
  <c r="W100" i="26"/>
  <c r="S100" i="26"/>
  <c r="P100" i="26"/>
  <c r="J100" i="26"/>
  <c r="W99" i="26"/>
  <c r="U99" i="26"/>
  <c r="S99" i="26"/>
  <c r="P99" i="26"/>
  <c r="J99" i="26"/>
  <c r="W98" i="26"/>
  <c r="U98" i="26"/>
  <c r="S98" i="26"/>
  <c r="P98" i="26"/>
  <c r="J98" i="26"/>
  <c r="W97" i="26"/>
  <c r="U97" i="26"/>
  <c r="S97" i="26"/>
  <c r="P97" i="26"/>
  <c r="J97" i="26"/>
  <c r="W96" i="26"/>
  <c r="U96" i="26"/>
  <c r="S96" i="26"/>
  <c r="P96" i="26"/>
  <c r="J96" i="26"/>
  <c r="W95" i="26"/>
  <c r="U95" i="26"/>
  <c r="S95" i="26"/>
  <c r="P95" i="26"/>
  <c r="J95" i="26"/>
  <c r="W94" i="26"/>
  <c r="U94" i="26"/>
  <c r="S94" i="26"/>
  <c r="P94" i="26"/>
  <c r="J94" i="26"/>
  <c r="W93" i="26"/>
  <c r="U93" i="26"/>
  <c r="S93" i="26"/>
  <c r="P93" i="26"/>
  <c r="J93" i="26"/>
  <c r="W92" i="26"/>
  <c r="U92" i="26"/>
  <c r="S92" i="26"/>
  <c r="R92" i="26"/>
  <c r="P92" i="26"/>
  <c r="J92" i="26"/>
  <c r="W91" i="26"/>
  <c r="S91" i="26"/>
  <c r="P91" i="26"/>
  <c r="J91" i="26"/>
  <c r="W90" i="26"/>
  <c r="S90" i="26"/>
  <c r="P90" i="26"/>
  <c r="J90" i="26"/>
  <c r="W89" i="26"/>
  <c r="S89" i="26"/>
  <c r="P89" i="26"/>
  <c r="J89" i="26"/>
  <c r="W88" i="26"/>
  <c r="S88" i="26"/>
  <c r="P88" i="26"/>
  <c r="J88" i="26"/>
  <c r="D88" i="26"/>
  <c r="W87" i="26"/>
  <c r="U87" i="26"/>
  <c r="S87" i="26"/>
  <c r="P87" i="26"/>
  <c r="J87" i="26"/>
  <c r="W86" i="26"/>
  <c r="U86" i="26"/>
  <c r="S86" i="26"/>
  <c r="P86" i="26"/>
  <c r="J86" i="26"/>
  <c r="W85" i="26"/>
  <c r="U85" i="26"/>
  <c r="S85" i="26"/>
  <c r="P85" i="26"/>
  <c r="J85" i="26"/>
  <c r="W84" i="26"/>
  <c r="U84" i="26"/>
  <c r="S84" i="26"/>
  <c r="P84" i="26"/>
  <c r="J84" i="26"/>
  <c r="W83" i="26"/>
  <c r="U83" i="26"/>
  <c r="S83" i="26"/>
  <c r="P83" i="26"/>
  <c r="J83" i="26"/>
  <c r="W82" i="26"/>
  <c r="U82" i="26"/>
  <c r="S82" i="26"/>
  <c r="P82" i="26"/>
  <c r="J82" i="26"/>
  <c r="W81" i="26"/>
  <c r="U81" i="26"/>
  <c r="S81" i="26"/>
  <c r="P81" i="26"/>
  <c r="J81" i="26"/>
  <c r="W80" i="26"/>
  <c r="U80" i="26"/>
  <c r="S80" i="26"/>
  <c r="R80" i="26"/>
  <c r="P80" i="26"/>
  <c r="J80" i="26"/>
  <c r="W79" i="26"/>
  <c r="S79" i="26"/>
  <c r="Q79" i="26"/>
  <c r="P79" i="26"/>
  <c r="J79" i="26"/>
  <c r="W78" i="26"/>
  <c r="S78" i="26"/>
  <c r="Q78" i="26"/>
  <c r="P78" i="26"/>
  <c r="J78" i="26"/>
  <c r="W77" i="26"/>
  <c r="S77" i="26"/>
  <c r="Q77" i="26"/>
  <c r="P77" i="26"/>
  <c r="J77" i="26"/>
  <c r="W76" i="26"/>
  <c r="T76" i="26"/>
  <c r="V76" i="26" s="1"/>
  <c r="S76" i="26"/>
  <c r="Q76" i="26"/>
  <c r="P76" i="26"/>
  <c r="J76" i="26"/>
  <c r="W75" i="26"/>
  <c r="U75" i="26"/>
  <c r="S75" i="26"/>
  <c r="Q75" i="26"/>
  <c r="P75" i="26"/>
  <c r="J75" i="26"/>
  <c r="W74" i="26"/>
  <c r="U74" i="26"/>
  <c r="S74" i="26"/>
  <c r="Q74" i="26"/>
  <c r="P74" i="26"/>
  <c r="J74" i="26"/>
  <c r="W73" i="26"/>
  <c r="U73" i="26"/>
  <c r="S73" i="26"/>
  <c r="Q73" i="26"/>
  <c r="P73" i="26"/>
  <c r="J73" i="26"/>
  <c r="W72" i="26"/>
  <c r="U72" i="26"/>
  <c r="S72" i="26"/>
  <c r="Q72" i="26"/>
  <c r="P72" i="26"/>
  <c r="J72" i="26"/>
  <c r="W71" i="26"/>
  <c r="U71" i="26"/>
  <c r="S71" i="26"/>
  <c r="Q71" i="26"/>
  <c r="P71" i="26"/>
  <c r="J71" i="26"/>
  <c r="W70" i="26"/>
  <c r="U70" i="26"/>
  <c r="S70" i="26"/>
  <c r="Q70" i="26"/>
  <c r="P70" i="26"/>
  <c r="J70" i="26"/>
  <c r="W69" i="26"/>
  <c r="U69" i="26"/>
  <c r="S69" i="26"/>
  <c r="Q69" i="26"/>
  <c r="P69" i="26"/>
  <c r="J69" i="26"/>
  <c r="W68" i="26"/>
  <c r="U68" i="26"/>
  <c r="S68" i="26"/>
  <c r="R68" i="26"/>
  <c r="Q68" i="26"/>
  <c r="P68" i="26"/>
  <c r="O68" i="26"/>
  <c r="J68" i="26"/>
  <c r="C68" i="26"/>
  <c r="I68" i="26" s="1"/>
  <c r="K68" i="26" s="1"/>
  <c r="L57" i="26"/>
  <c r="I57" i="26"/>
  <c r="F57" i="26"/>
  <c r="C57" i="26"/>
  <c r="L56" i="26"/>
  <c r="K56" i="26"/>
  <c r="F56" i="26"/>
  <c r="E56" i="26"/>
  <c r="C56" i="26"/>
  <c r="L55" i="26"/>
  <c r="L58" i="26" s="1"/>
  <c r="L59" i="26" s="1"/>
  <c r="K55" i="26"/>
  <c r="K58" i="26" s="1"/>
  <c r="K59" i="26" s="1"/>
  <c r="J55" i="26"/>
  <c r="G55" i="26"/>
  <c r="F55" i="26"/>
  <c r="E55" i="26"/>
  <c r="E58" i="26" s="1"/>
  <c r="E59" i="26" s="1"/>
  <c r="G23" i="26"/>
  <c r="E23" i="26"/>
  <c r="G22" i="26"/>
  <c r="E22" i="26"/>
  <c r="N56" i="26" s="1"/>
  <c r="X106" i="22"/>
  <c r="W103" i="22"/>
  <c r="S103" i="22"/>
  <c r="Q103" i="22"/>
  <c r="P103" i="22"/>
  <c r="J103" i="22"/>
  <c r="W102" i="22"/>
  <c r="S102" i="22"/>
  <c r="Q102" i="22"/>
  <c r="P102" i="22"/>
  <c r="J102" i="22"/>
  <c r="W101" i="22"/>
  <c r="S101" i="22"/>
  <c r="Q101" i="22"/>
  <c r="P101" i="22"/>
  <c r="J101" i="22"/>
  <c r="W100" i="22"/>
  <c r="S100" i="22"/>
  <c r="Q100" i="22"/>
  <c r="P100" i="22"/>
  <c r="J100" i="22"/>
  <c r="W99" i="22"/>
  <c r="U99" i="22"/>
  <c r="S99" i="22"/>
  <c r="Q99" i="22"/>
  <c r="P99" i="22"/>
  <c r="J99" i="22"/>
  <c r="W98" i="22"/>
  <c r="U98" i="22"/>
  <c r="S98" i="22"/>
  <c r="Q98" i="22"/>
  <c r="P98" i="22"/>
  <c r="J98" i="22"/>
  <c r="W97" i="22"/>
  <c r="U97" i="22"/>
  <c r="S97" i="22"/>
  <c r="Q97" i="22"/>
  <c r="P97" i="22"/>
  <c r="J97" i="22"/>
  <c r="W96" i="22"/>
  <c r="U96" i="22"/>
  <c r="S96" i="22"/>
  <c r="Q96" i="22"/>
  <c r="P96" i="22"/>
  <c r="J96" i="22"/>
  <c r="W95" i="22"/>
  <c r="U95" i="22"/>
  <c r="S95" i="22"/>
  <c r="Q95" i="22"/>
  <c r="P95" i="22"/>
  <c r="J95" i="22"/>
  <c r="W94" i="22"/>
  <c r="U94" i="22"/>
  <c r="S94" i="22"/>
  <c r="Q94" i="22"/>
  <c r="P94" i="22"/>
  <c r="J94" i="22"/>
  <c r="W93" i="22"/>
  <c r="U93" i="22"/>
  <c r="S93" i="22"/>
  <c r="Q93" i="22"/>
  <c r="P93" i="22"/>
  <c r="J93" i="22"/>
  <c r="W92" i="22"/>
  <c r="U92" i="22"/>
  <c r="S92" i="22"/>
  <c r="R92" i="22"/>
  <c r="Q92" i="22"/>
  <c r="P92" i="22"/>
  <c r="J92" i="22"/>
  <c r="W91" i="22"/>
  <c r="S91" i="22"/>
  <c r="Q91" i="22"/>
  <c r="P91" i="22"/>
  <c r="J91" i="22"/>
  <c r="W90" i="22"/>
  <c r="S90" i="22"/>
  <c r="Q90" i="22"/>
  <c r="P90" i="22"/>
  <c r="J90" i="22"/>
  <c r="W89" i="22"/>
  <c r="S89" i="22"/>
  <c r="Q89" i="22"/>
  <c r="P89" i="22"/>
  <c r="J89" i="22"/>
  <c r="W88" i="22"/>
  <c r="S88" i="22"/>
  <c r="Q88" i="22"/>
  <c r="P88" i="22"/>
  <c r="J88" i="22"/>
  <c r="D88" i="22"/>
  <c r="W87" i="22"/>
  <c r="U87" i="22"/>
  <c r="S87" i="22"/>
  <c r="Q87" i="22"/>
  <c r="P87" i="22"/>
  <c r="J87" i="22"/>
  <c r="W86" i="22"/>
  <c r="U86" i="22"/>
  <c r="S86" i="22"/>
  <c r="Q86" i="22"/>
  <c r="P86" i="22"/>
  <c r="J86" i="22"/>
  <c r="W85" i="22"/>
  <c r="U85" i="22"/>
  <c r="S85" i="22"/>
  <c r="Q85" i="22"/>
  <c r="P85" i="22"/>
  <c r="J85" i="22"/>
  <c r="W84" i="22"/>
  <c r="U84" i="22"/>
  <c r="S84" i="22"/>
  <c r="Q84" i="22"/>
  <c r="P84" i="22"/>
  <c r="J84" i="22"/>
  <c r="W83" i="22"/>
  <c r="U83" i="22"/>
  <c r="S83" i="22"/>
  <c r="Q83" i="22"/>
  <c r="P83" i="22"/>
  <c r="J83" i="22"/>
  <c r="W82" i="22"/>
  <c r="U82" i="22"/>
  <c r="S82" i="22"/>
  <c r="Q82" i="22"/>
  <c r="P82" i="22"/>
  <c r="J82" i="22"/>
  <c r="W81" i="22"/>
  <c r="U81" i="22"/>
  <c r="S81" i="22"/>
  <c r="Q81" i="22"/>
  <c r="P81" i="22"/>
  <c r="J81" i="22"/>
  <c r="W80" i="22"/>
  <c r="U80" i="22"/>
  <c r="S80" i="22"/>
  <c r="R80" i="22"/>
  <c r="Q80" i="22"/>
  <c r="P80" i="22"/>
  <c r="J80" i="22"/>
  <c r="W79" i="22"/>
  <c r="S79" i="22"/>
  <c r="Q79" i="22"/>
  <c r="P79" i="22"/>
  <c r="J79" i="22"/>
  <c r="W78" i="22"/>
  <c r="S78" i="22"/>
  <c r="Q78" i="22"/>
  <c r="P78" i="22"/>
  <c r="J78" i="22"/>
  <c r="W77" i="22"/>
  <c r="S77" i="22"/>
  <c r="Q77" i="22"/>
  <c r="P77" i="22"/>
  <c r="J77" i="22"/>
  <c r="W76" i="22"/>
  <c r="T76" i="22"/>
  <c r="V76" i="22" s="1"/>
  <c r="S76" i="22"/>
  <c r="Q76" i="22"/>
  <c r="P76" i="22"/>
  <c r="J76" i="22"/>
  <c r="W75" i="22"/>
  <c r="U75" i="22"/>
  <c r="S75" i="22"/>
  <c r="Q75" i="22"/>
  <c r="P75" i="22"/>
  <c r="J75" i="22"/>
  <c r="W74" i="22"/>
  <c r="U74" i="22"/>
  <c r="S74" i="22"/>
  <c r="Q74" i="22"/>
  <c r="P74" i="22"/>
  <c r="J74" i="22"/>
  <c r="W73" i="22"/>
  <c r="U73" i="22"/>
  <c r="S73" i="22"/>
  <c r="Q73" i="22"/>
  <c r="P73" i="22"/>
  <c r="J73" i="22"/>
  <c r="W72" i="22"/>
  <c r="U72" i="22"/>
  <c r="S72" i="22"/>
  <c r="Q72" i="22"/>
  <c r="P72" i="22"/>
  <c r="J72" i="22"/>
  <c r="W71" i="22"/>
  <c r="U71" i="22"/>
  <c r="S71" i="22"/>
  <c r="Q71" i="22"/>
  <c r="P71" i="22"/>
  <c r="J71" i="22"/>
  <c r="W70" i="22"/>
  <c r="U70" i="22"/>
  <c r="S70" i="22"/>
  <c r="Q70" i="22"/>
  <c r="P70" i="22"/>
  <c r="J70" i="22"/>
  <c r="W69" i="22"/>
  <c r="U69" i="22"/>
  <c r="S69" i="22"/>
  <c r="Q69" i="22"/>
  <c r="P69" i="22"/>
  <c r="J69" i="22"/>
  <c r="W68" i="22"/>
  <c r="U68" i="22"/>
  <c r="S68" i="22"/>
  <c r="R68" i="22"/>
  <c r="Q68" i="22"/>
  <c r="P68" i="22"/>
  <c r="O68" i="22"/>
  <c r="J68" i="22"/>
  <c r="C68" i="22"/>
  <c r="L59" i="22"/>
  <c r="T77" i="22" s="1"/>
  <c r="L57" i="22"/>
  <c r="I57" i="22"/>
  <c r="F57" i="22"/>
  <c r="C57" i="22"/>
  <c r="N56" i="22"/>
  <c r="M56" i="22"/>
  <c r="L56" i="22"/>
  <c r="K56" i="22"/>
  <c r="I56" i="22"/>
  <c r="H56" i="22"/>
  <c r="G56" i="22"/>
  <c r="F56" i="22"/>
  <c r="F58" i="22" s="1"/>
  <c r="F59" i="22" s="1"/>
  <c r="E56" i="22"/>
  <c r="E58" i="22" s="1"/>
  <c r="E59" i="22" s="1"/>
  <c r="C56" i="22"/>
  <c r="L55" i="22"/>
  <c r="L58" i="22" s="1"/>
  <c r="K55" i="22"/>
  <c r="K58" i="22" s="1"/>
  <c r="K59" i="22" s="1"/>
  <c r="F55" i="22"/>
  <c r="E55" i="22"/>
  <c r="C55" i="22"/>
  <c r="C58" i="22" s="1"/>
  <c r="C59" i="22" s="1"/>
  <c r="C40" i="22"/>
  <c r="X105" i="22" s="1"/>
  <c r="G23" i="22"/>
  <c r="H55" i="22" s="1"/>
  <c r="H58" i="22" s="1"/>
  <c r="H59" i="22" s="1"/>
  <c r="E23" i="22"/>
  <c r="N55" i="22" s="1"/>
  <c r="G22" i="22"/>
  <c r="J56" i="22" s="1"/>
  <c r="E22" i="22"/>
  <c r="D56" i="22" s="1"/>
  <c r="X106" i="20"/>
  <c r="W103" i="20"/>
  <c r="S103" i="20"/>
  <c r="P103" i="20"/>
  <c r="J103" i="20"/>
  <c r="W102" i="20"/>
  <c r="S102" i="20"/>
  <c r="P102" i="20"/>
  <c r="J102" i="20"/>
  <c r="W101" i="20"/>
  <c r="S101" i="20"/>
  <c r="P101" i="20"/>
  <c r="J101" i="20"/>
  <c r="W100" i="20"/>
  <c r="S100" i="20"/>
  <c r="P100" i="20"/>
  <c r="J100" i="20"/>
  <c r="D100" i="20"/>
  <c r="W99" i="20"/>
  <c r="U99" i="20"/>
  <c r="S99" i="20"/>
  <c r="P99" i="20"/>
  <c r="J99" i="20"/>
  <c r="W98" i="20"/>
  <c r="U98" i="20"/>
  <c r="S98" i="20"/>
  <c r="P98" i="20"/>
  <c r="J98" i="20"/>
  <c r="W97" i="20"/>
  <c r="U97" i="20"/>
  <c r="S97" i="20"/>
  <c r="P97" i="20"/>
  <c r="J97" i="20"/>
  <c r="W96" i="20"/>
  <c r="U96" i="20"/>
  <c r="S96" i="20"/>
  <c r="P96" i="20"/>
  <c r="J96" i="20"/>
  <c r="W95" i="20"/>
  <c r="U95" i="20"/>
  <c r="S95" i="20"/>
  <c r="P95" i="20"/>
  <c r="J95" i="20"/>
  <c r="W94" i="20"/>
  <c r="U94" i="20"/>
  <c r="S94" i="20"/>
  <c r="P94" i="20"/>
  <c r="J94" i="20"/>
  <c r="W93" i="20"/>
  <c r="U93" i="20"/>
  <c r="S93" i="20"/>
  <c r="P93" i="20"/>
  <c r="J93" i="20"/>
  <c r="W92" i="20"/>
  <c r="U92" i="20"/>
  <c r="S92" i="20"/>
  <c r="R92" i="20"/>
  <c r="P92" i="20"/>
  <c r="J92" i="20"/>
  <c r="W91" i="20"/>
  <c r="S91" i="20"/>
  <c r="P91" i="20"/>
  <c r="J91" i="20"/>
  <c r="W90" i="20"/>
  <c r="S90" i="20"/>
  <c r="P90" i="20"/>
  <c r="J90" i="20"/>
  <c r="W89" i="20"/>
  <c r="S89" i="20"/>
  <c r="P89" i="20"/>
  <c r="J89" i="20"/>
  <c r="W88" i="20"/>
  <c r="T88" i="20"/>
  <c r="S88" i="20"/>
  <c r="P88" i="20"/>
  <c r="J88" i="20"/>
  <c r="D88" i="20"/>
  <c r="W87" i="20"/>
  <c r="U87" i="20"/>
  <c r="S87" i="20"/>
  <c r="P87" i="20"/>
  <c r="J87" i="20"/>
  <c r="W86" i="20"/>
  <c r="U86" i="20"/>
  <c r="S86" i="20"/>
  <c r="P86" i="20"/>
  <c r="J86" i="20"/>
  <c r="W85" i="20"/>
  <c r="U85" i="20"/>
  <c r="S85" i="20"/>
  <c r="P85" i="20"/>
  <c r="J85" i="20"/>
  <c r="W84" i="20"/>
  <c r="U84" i="20"/>
  <c r="S84" i="20"/>
  <c r="P84" i="20"/>
  <c r="J84" i="20"/>
  <c r="W83" i="20"/>
  <c r="U83" i="20"/>
  <c r="S83" i="20"/>
  <c r="P83" i="20"/>
  <c r="J83" i="20"/>
  <c r="W82" i="20"/>
  <c r="U82" i="20"/>
  <c r="S82" i="20"/>
  <c r="P82" i="20"/>
  <c r="J82" i="20"/>
  <c r="W81" i="20"/>
  <c r="U81" i="20"/>
  <c r="S81" i="20"/>
  <c r="P81" i="20"/>
  <c r="J81" i="20"/>
  <c r="W80" i="20"/>
  <c r="U80" i="20"/>
  <c r="S80" i="20"/>
  <c r="R80" i="20"/>
  <c r="P80" i="20"/>
  <c r="J80" i="20"/>
  <c r="W79" i="20"/>
  <c r="S79" i="20"/>
  <c r="Q79" i="20"/>
  <c r="P79" i="20"/>
  <c r="J79" i="20"/>
  <c r="W78" i="20"/>
  <c r="S78" i="20"/>
  <c r="Q78" i="20"/>
  <c r="P78" i="20"/>
  <c r="J78" i="20"/>
  <c r="W77" i="20"/>
  <c r="S77" i="20"/>
  <c r="Q77" i="20"/>
  <c r="P77" i="20"/>
  <c r="J77" i="20"/>
  <c r="W76" i="20"/>
  <c r="T76" i="20"/>
  <c r="S76" i="20"/>
  <c r="Q76" i="20"/>
  <c r="P76" i="20"/>
  <c r="J76" i="20"/>
  <c r="W75" i="20"/>
  <c r="U75" i="20"/>
  <c r="S75" i="20"/>
  <c r="Q75" i="20"/>
  <c r="P75" i="20"/>
  <c r="J75" i="20"/>
  <c r="W74" i="20"/>
  <c r="U74" i="20"/>
  <c r="S74" i="20"/>
  <c r="Q74" i="20"/>
  <c r="P74" i="20"/>
  <c r="J74" i="20"/>
  <c r="W73" i="20"/>
  <c r="U73" i="20"/>
  <c r="S73" i="20"/>
  <c r="Q73" i="20"/>
  <c r="P73" i="20"/>
  <c r="J73" i="20"/>
  <c r="W72" i="20"/>
  <c r="U72" i="20"/>
  <c r="S72" i="20"/>
  <c r="Q72" i="20"/>
  <c r="P72" i="20"/>
  <c r="J72" i="20"/>
  <c r="W71" i="20"/>
  <c r="U71" i="20"/>
  <c r="S71" i="20"/>
  <c r="Q71" i="20"/>
  <c r="P71" i="20"/>
  <c r="J71" i="20"/>
  <c r="W70" i="20"/>
  <c r="U70" i="20"/>
  <c r="S70" i="20"/>
  <c r="Q70" i="20"/>
  <c r="P70" i="20"/>
  <c r="J70" i="20"/>
  <c r="W69" i="20"/>
  <c r="U69" i="20"/>
  <c r="S69" i="20"/>
  <c r="Q69" i="20"/>
  <c r="P69" i="20"/>
  <c r="J69" i="20"/>
  <c r="W68" i="20"/>
  <c r="U68" i="20"/>
  <c r="S68" i="20"/>
  <c r="R68" i="20"/>
  <c r="Q68" i="20"/>
  <c r="P68" i="20"/>
  <c r="O68" i="20"/>
  <c r="J68" i="20"/>
  <c r="I68" i="20"/>
  <c r="K68" i="20" s="1"/>
  <c r="C68" i="20"/>
  <c r="L59" i="20"/>
  <c r="T89" i="20" s="1"/>
  <c r="K59" i="20"/>
  <c r="L57" i="20"/>
  <c r="I57" i="20"/>
  <c r="F57" i="20"/>
  <c r="C57" i="20"/>
  <c r="N56" i="20"/>
  <c r="L56" i="20"/>
  <c r="K56" i="20"/>
  <c r="H56" i="20"/>
  <c r="F56" i="20"/>
  <c r="E56" i="20"/>
  <c r="L55" i="20"/>
  <c r="L58" i="20" s="1"/>
  <c r="K55" i="20"/>
  <c r="K58" i="20" s="1"/>
  <c r="F55" i="20"/>
  <c r="F58" i="20" s="1"/>
  <c r="F59" i="20" s="1"/>
  <c r="E55" i="20"/>
  <c r="E58" i="20" s="1"/>
  <c r="E59" i="20" s="1"/>
  <c r="G23" i="20"/>
  <c r="E23" i="20"/>
  <c r="D55" i="20" s="1"/>
  <c r="G22" i="20"/>
  <c r="J56" i="20" s="1"/>
  <c r="E22" i="20"/>
  <c r="X106" i="18"/>
  <c r="W103" i="18"/>
  <c r="S103" i="18"/>
  <c r="P103" i="18"/>
  <c r="J103" i="18"/>
  <c r="W102" i="18"/>
  <c r="S102" i="18"/>
  <c r="P102" i="18"/>
  <c r="J102" i="18"/>
  <c r="W101" i="18"/>
  <c r="S101" i="18"/>
  <c r="P101" i="18"/>
  <c r="J101" i="18"/>
  <c r="D101" i="18"/>
  <c r="W100" i="18"/>
  <c r="S100" i="18"/>
  <c r="P100" i="18"/>
  <c r="J100" i="18"/>
  <c r="W99" i="18"/>
  <c r="U99" i="18"/>
  <c r="S99" i="18"/>
  <c r="P99" i="18"/>
  <c r="J99" i="18"/>
  <c r="W98" i="18"/>
  <c r="U98" i="18"/>
  <c r="S98" i="18"/>
  <c r="P98" i="18"/>
  <c r="J98" i="18"/>
  <c r="W97" i="18"/>
  <c r="U97" i="18"/>
  <c r="S97" i="18"/>
  <c r="P97" i="18"/>
  <c r="J97" i="18"/>
  <c r="W96" i="18"/>
  <c r="U96" i="18"/>
  <c r="S96" i="18"/>
  <c r="P96" i="18"/>
  <c r="J96" i="18"/>
  <c r="W95" i="18"/>
  <c r="U95" i="18"/>
  <c r="S95" i="18"/>
  <c r="P95" i="18"/>
  <c r="J95" i="18"/>
  <c r="D95" i="18"/>
  <c r="W94" i="18"/>
  <c r="U94" i="18"/>
  <c r="S94" i="18"/>
  <c r="P94" i="18"/>
  <c r="J94" i="18"/>
  <c r="W93" i="18"/>
  <c r="U93" i="18"/>
  <c r="S93" i="18"/>
  <c r="P93" i="18"/>
  <c r="J93" i="18"/>
  <c r="W92" i="18"/>
  <c r="U92" i="18"/>
  <c r="S92" i="18"/>
  <c r="R92" i="18"/>
  <c r="P92" i="18"/>
  <c r="J92" i="18"/>
  <c r="W91" i="18"/>
  <c r="S91" i="18"/>
  <c r="P91" i="18"/>
  <c r="J91" i="18"/>
  <c r="W90" i="18"/>
  <c r="S90" i="18"/>
  <c r="P90" i="18"/>
  <c r="J90" i="18"/>
  <c r="W89" i="18"/>
  <c r="T89" i="18"/>
  <c r="S89" i="18"/>
  <c r="P89" i="18"/>
  <c r="J89" i="18"/>
  <c r="W88" i="18"/>
  <c r="S88" i="18"/>
  <c r="P88" i="18"/>
  <c r="J88" i="18"/>
  <c r="W87" i="18"/>
  <c r="U87" i="18"/>
  <c r="S87" i="18"/>
  <c r="P87" i="18"/>
  <c r="J87" i="18"/>
  <c r="W86" i="18"/>
  <c r="U86" i="18"/>
  <c r="S86" i="18"/>
  <c r="P86" i="18"/>
  <c r="J86" i="18"/>
  <c r="W85" i="18"/>
  <c r="U85" i="18"/>
  <c r="S85" i="18"/>
  <c r="P85" i="18"/>
  <c r="J85" i="18"/>
  <c r="W84" i="18"/>
  <c r="U84" i="18"/>
  <c r="S84" i="18"/>
  <c r="P84" i="18"/>
  <c r="J84" i="18"/>
  <c r="W83" i="18"/>
  <c r="U83" i="18"/>
  <c r="S83" i="18"/>
  <c r="P83" i="18"/>
  <c r="J83" i="18"/>
  <c r="W82" i="18"/>
  <c r="U82" i="18"/>
  <c r="S82" i="18"/>
  <c r="P82" i="18"/>
  <c r="J82" i="18"/>
  <c r="D82" i="18"/>
  <c r="W81" i="18"/>
  <c r="U81" i="18"/>
  <c r="S81" i="18"/>
  <c r="P81" i="18"/>
  <c r="J81" i="18"/>
  <c r="W80" i="18"/>
  <c r="U80" i="18"/>
  <c r="S80" i="18"/>
  <c r="R80" i="18"/>
  <c r="P80" i="18"/>
  <c r="J80" i="18"/>
  <c r="W79" i="18"/>
  <c r="S79" i="18"/>
  <c r="Q79" i="18"/>
  <c r="P79" i="18"/>
  <c r="J79" i="18"/>
  <c r="W78" i="18"/>
  <c r="S78" i="18"/>
  <c r="Q78" i="18"/>
  <c r="P78" i="18"/>
  <c r="J78" i="18"/>
  <c r="W77" i="18"/>
  <c r="S77" i="18"/>
  <c r="Q77" i="18"/>
  <c r="P77" i="18"/>
  <c r="J77" i="18"/>
  <c r="W76" i="18"/>
  <c r="S76" i="18"/>
  <c r="Q76" i="18"/>
  <c r="P76" i="18"/>
  <c r="J76" i="18"/>
  <c r="W75" i="18"/>
  <c r="U75" i="18"/>
  <c r="S75" i="18"/>
  <c r="Q75" i="18"/>
  <c r="P75" i="18"/>
  <c r="J75" i="18"/>
  <c r="W74" i="18"/>
  <c r="U74" i="18"/>
  <c r="S74" i="18"/>
  <c r="Q74" i="18"/>
  <c r="P74" i="18"/>
  <c r="J74" i="18"/>
  <c r="W73" i="18"/>
  <c r="U73" i="18"/>
  <c r="S73" i="18"/>
  <c r="Q73" i="18"/>
  <c r="P73" i="18"/>
  <c r="J73" i="18"/>
  <c r="W72" i="18"/>
  <c r="U72" i="18"/>
  <c r="S72" i="18"/>
  <c r="Q72" i="18"/>
  <c r="P72" i="18"/>
  <c r="J72" i="18"/>
  <c r="W71" i="18"/>
  <c r="U71" i="18"/>
  <c r="S71" i="18"/>
  <c r="Q71" i="18"/>
  <c r="P71" i="18"/>
  <c r="J71" i="18"/>
  <c r="D71" i="18"/>
  <c r="W70" i="18"/>
  <c r="U70" i="18"/>
  <c r="S70" i="18"/>
  <c r="Q70" i="18"/>
  <c r="P70" i="18"/>
  <c r="J70" i="18"/>
  <c r="W69" i="18"/>
  <c r="U69" i="18"/>
  <c r="S69" i="18"/>
  <c r="Q69" i="18"/>
  <c r="P69" i="18"/>
  <c r="J69" i="18"/>
  <c r="W68" i="18"/>
  <c r="U68" i="18"/>
  <c r="S68" i="18"/>
  <c r="R68" i="18"/>
  <c r="Q68" i="18"/>
  <c r="P68" i="18"/>
  <c r="O68" i="18"/>
  <c r="J68" i="18"/>
  <c r="C68" i="18"/>
  <c r="F59" i="18"/>
  <c r="E59" i="18"/>
  <c r="T70" i="18" s="1"/>
  <c r="L57" i="18"/>
  <c r="L58" i="18" s="1"/>
  <c r="L59" i="18" s="1"/>
  <c r="I57" i="18"/>
  <c r="F57" i="18"/>
  <c r="C57" i="18"/>
  <c r="L56" i="18"/>
  <c r="K56" i="18"/>
  <c r="K58" i="18" s="1"/>
  <c r="K59" i="18" s="1"/>
  <c r="J56" i="18"/>
  <c r="I56" i="18"/>
  <c r="F56" i="18"/>
  <c r="E56" i="18"/>
  <c r="D56" i="18"/>
  <c r="C56" i="18"/>
  <c r="N55" i="18"/>
  <c r="M55" i="18"/>
  <c r="M58" i="18" s="1"/>
  <c r="M59" i="18" s="1"/>
  <c r="L55" i="18"/>
  <c r="K55" i="18"/>
  <c r="F55" i="18"/>
  <c r="F58" i="18" s="1"/>
  <c r="E55" i="18"/>
  <c r="E58" i="18" s="1"/>
  <c r="G23" i="18"/>
  <c r="E23" i="18"/>
  <c r="D55" i="18" s="1"/>
  <c r="D58" i="18" s="1"/>
  <c r="D59" i="18" s="1"/>
  <c r="G22" i="18"/>
  <c r="H56" i="18" s="1"/>
  <c r="E22" i="18"/>
  <c r="M56" i="18" s="1"/>
  <c r="C9" i="38" l="1"/>
  <c r="C59" i="38" s="1"/>
  <c r="Q101" i="38"/>
  <c r="Q88" i="38"/>
  <c r="Q86" i="38"/>
  <c r="Q84" i="38"/>
  <c r="Q82" i="38"/>
  <c r="Q80" i="38"/>
  <c r="Q103" i="38"/>
  <c r="Q98" i="38"/>
  <c r="C40" i="38"/>
  <c r="Q97" i="38"/>
  <c r="Q96" i="38"/>
  <c r="Q95" i="38"/>
  <c r="Q85" i="38"/>
  <c r="Q91" i="38"/>
  <c r="Q100" i="38"/>
  <c r="Q87" i="38"/>
  <c r="Q83" i="38"/>
  <c r="Q94" i="38"/>
  <c r="Q102" i="38"/>
  <c r="Q93" i="38"/>
  <c r="Q89" i="38"/>
  <c r="Q99" i="38"/>
  <c r="Q81" i="38"/>
  <c r="Q92" i="38"/>
  <c r="Q90" i="38"/>
  <c r="L68" i="38"/>
  <c r="M68" i="38" s="1"/>
  <c r="I69" i="38" s="1"/>
  <c r="K69" i="38" s="1"/>
  <c r="M58" i="38"/>
  <c r="N55" i="38"/>
  <c r="N58" i="38" s="1"/>
  <c r="D55" i="38"/>
  <c r="D58" i="38" s="1"/>
  <c r="I55" i="38"/>
  <c r="I58" i="38" s="1"/>
  <c r="H55" i="38"/>
  <c r="H58" i="38" s="1"/>
  <c r="G55" i="38"/>
  <c r="G58" i="38" s="1"/>
  <c r="G59" i="38" s="1"/>
  <c r="M56" i="38"/>
  <c r="D56" i="38"/>
  <c r="N56" i="38"/>
  <c r="C41" i="37"/>
  <c r="C43" i="37" s="1"/>
  <c r="D70" i="37"/>
  <c r="T94" i="37"/>
  <c r="D82" i="37"/>
  <c r="T70" i="37"/>
  <c r="V70" i="37" s="1"/>
  <c r="D94" i="37"/>
  <c r="T82" i="37"/>
  <c r="D76" i="37"/>
  <c r="T100" i="37"/>
  <c r="D100" i="37"/>
  <c r="T88" i="37"/>
  <c r="V88" i="37" s="1"/>
  <c r="D88" i="37"/>
  <c r="V82" i="37"/>
  <c r="V94" i="37"/>
  <c r="M56" i="37"/>
  <c r="D56" i="37"/>
  <c r="J56" i="37"/>
  <c r="H56" i="37"/>
  <c r="G56" i="37"/>
  <c r="G58" i="37" s="1"/>
  <c r="G59" i="37" s="1"/>
  <c r="I56" i="37"/>
  <c r="F58" i="37"/>
  <c r="F59" i="37" s="1"/>
  <c r="T76" i="37"/>
  <c r="V76" i="37" s="1"/>
  <c r="V101" i="37"/>
  <c r="D89" i="37"/>
  <c r="T77" i="37"/>
  <c r="V77" i="37" s="1"/>
  <c r="T101" i="37"/>
  <c r="T89" i="37"/>
  <c r="V89" i="37" s="1"/>
  <c r="D101" i="37"/>
  <c r="D77" i="37"/>
  <c r="I68" i="37"/>
  <c r="K68" i="37" s="1"/>
  <c r="J58" i="37"/>
  <c r="J59" i="37" s="1"/>
  <c r="N56" i="37"/>
  <c r="N58" i="37" s="1"/>
  <c r="N59" i="37" s="1"/>
  <c r="C55" i="37"/>
  <c r="C58" i="37" s="1"/>
  <c r="C59" i="37" s="1"/>
  <c r="M55" i="37"/>
  <c r="M58" i="37" s="1"/>
  <c r="M59" i="37" s="1"/>
  <c r="V100" i="37"/>
  <c r="I55" i="37"/>
  <c r="H55" i="37"/>
  <c r="H58" i="37" s="1"/>
  <c r="H59" i="37" s="1"/>
  <c r="D55" i="37"/>
  <c r="Q102" i="26"/>
  <c r="Q99" i="26"/>
  <c r="Q95" i="26"/>
  <c r="Q91" i="26"/>
  <c r="Q84" i="26"/>
  <c r="Q80" i="26"/>
  <c r="Q100" i="26"/>
  <c r="V100" i="26" s="1"/>
  <c r="Q96" i="26"/>
  <c r="Q89" i="26"/>
  <c r="V89" i="26" s="1"/>
  <c r="Q85" i="26"/>
  <c r="Q81" i="26"/>
  <c r="Q103" i="26"/>
  <c r="Q92" i="26"/>
  <c r="Q97" i="26"/>
  <c r="Q93" i="26"/>
  <c r="Q86" i="26"/>
  <c r="Q82" i="26"/>
  <c r="V82" i="26" s="1"/>
  <c r="C40" i="26"/>
  <c r="Q101" i="26"/>
  <c r="V101" i="26" s="1"/>
  <c r="Q90" i="26"/>
  <c r="Q98" i="26"/>
  <c r="Q94" i="26"/>
  <c r="Q87" i="26"/>
  <c r="Q83" i="26"/>
  <c r="Q88" i="26"/>
  <c r="V88" i="26" s="1"/>
  <c r="L68" i="26"/>
  <c r="M68" i="26" s="1"/>
  <c r="I69" i="26" s="1"/>
  <c r="K69" i="26" s="1"/>
  <c r="D70" i="26"/>
  <c r="T94" i="26"/>
  <c r="D82" i="26"/>
  <c r="T70" i="26"/>
  <c r="V70" i="26" s="1"/>
  <c r="D94" i="26"/>
  <c r="T82" i="26"/>
  <c r="J56" i="26"/>
  <c r="J58" i="26" s="1"/>
  <c r="J59" i="26" s="1"/>
  <c r="I56" i="26"/>
  <c r="H56" i="26"/>
  <c r="N55" i="26"/>
  <c r="N58" i="26" s="1"/>
  <c r="N59" i="26" s="1"/>
  <c r="D55" i="26"/>
  <c r="M55" i="26"/>
  <c r="M58" i="26" s="1"/>
  <c r="M59" i="26" s="1"/>
  <c r="C55" i="26"/>
  <c r="C58" i="26" s="1"/>
  <c r="C59" i="26" s="1"/>
  <c r="G56" i="26"/>
  <c r="G58" i="26" s="1"/>
  <c r="G59" i="26" s="1"/>
  <c r="D76" i="26"/>
  <c r="T100" i="26"/>
  <c r="D100" i="26"/>
  <c r="T88" i="26"/>
  <c r="M56" i="26"/>
  <c r="D56" i="26"/>
  <c r="F58" i="26"/>
  <c r="F59" i="26" s="1"/>
  <c r="D89" i="26"/>
  <c r="T77" i="26"/>
  <c r="V77" i="26" s="1"/>
  <c r="T101" i="26"/>
  <c r="T89" i="26"/>
  <c r="D101" i="26"/>
  <c r="D77" i="26"/>
  <c r="I55" i="26"/>
  <c r="H55" i="26"/>
  <c r="D97" i="22"/>
  <c r="D85" i="22"/>
  <c r="D73" i="22"/>
  <c r="T97" i="22"/>
  <c r="T85" i="22"/>
  <c r="V85" i="22" s="1"/>
  <c r="T73" i="22"/>
  <c r="V73" i="22" s="1"/>
  <c r="T94" i="22"/>
  <c r="D82" i="22"/>
  <c r="T70" i="22"/>
  <c r="T82" i="22"/>
  <c r="D94" i="22"/>
  <c r="D70" i="22"/>
  <c r="T92" i="22"/>
  <c r="D68" i="22"/>
  <c r="E68" i="22" s="1"/>
  <c r="D92" i="22"/>
  <c r="T80" i="22"/>
  <c r="V80" i="22" s="1"/>
  <c r="T68" i="22"/>
  <c r="D80" i="22"/>
  <c r="V82" i="22"/>
  <c r="D83" i="22"/>
  <c r="T71" i="22"/>
  <c r="V71" i="22" s="1"/>
  <c r="T95" i="22"/>
  <c r="V95" i="22" s="1"/>
  <c r="D95" i="22"/>
  <c r="D71" i="22"/>
  <c r="T83" i="22"/>
  <c r="V77" i="22"/>
  <c r="V97" i="22"/>
  <c r="I68" i="22"/>
  <c r="K68" i="22" s="1"/>
  <c r="I55" i="22"/>
  <c r="I58" i="22" s="1"/>
  <c r="I59" i="22" s="1"/>
  <c r="V89" i="22"/>
  <c r="V94" i="22"/>
  <c r="G55" i="22"/>
  <c r="G58" i="22" s="1"/>
  <c r="G59" i="22" s="1"/>
  <c r="J55" i="22"/>
  <c r="J58" i="22" s="1"/>
  <c r="J59" i="22" s="1"/>
  <c r="N58" i="22"/>
  <c r="N59" i="22" s="1"/>
  <c r="T100" i="22"/>
  <c r="D100" i="22"/>
  <c r="T88" i="22"/>
  <c r="D76" i="22"/>
  <c r="D89" i="22"/>
  <c r="T101" i="22"/>
  <c r="V101" i="22" s="1"/>
  <c r="D77" i="22"/>
  <c r="T89" i="22"/>
  <c r="D101" i="22"/>
  <c r="V70" i="22"/>
  <c r="V88" i="22"/>
  <c r="V92" i="22"/>
  <c r="C41" i="22"/>
  <c r="C43" i="22" s="1"/>
  <c r="D55" i="22"/>
  <c r="D58" i="22" s="1"/>
  <c r="D59" i="22" s="1"/>
  <c r="M55" i="22"/>
  <c r="M58" i="22" s="1"/>
  <c r="M59" i="22" s="1"/>
  <c r="V68" i="22"/>
  <c r="X68" i="22" s="1"/>
  <c r="Y68" i="22" s="1"/>
  <c r="O69" i="22" s="1"/>
  <c r="V83" i="22"/>
  <c r="V100" i="22"/>
  <c r="Q101" i="20"/>
  <c r="Q88" i="20"/>
  <c r="V88" i="20" s="1"/>
  <c r="Q86" i="20"/>
  <c r="Q84" i="20"/>
  <c r="Q82" i="20"/>
  <c r="V82" i="20" s="1"/>
  <c r="Q100" i="20"/>
  <c r="V100" i="20" s="1"/>
  <c r="Q98" i="20"/>
  <c r="Q94" i="20"/>
  <c r="V94" i="20" s="1"/>
  <c r="Q80" i="20"/>
  <c r="Q96" i="20"/>
  <c r="Q103" i="20"/>
  <c r="Q90" i="20"/>
  <c r="Q93" i="20"/>
  <c r="Q87" i="20"/>
  <c r="Q85" i="20"/>
  <c r="Q81" i="20"/>
  <c r="Q102" i="20"/>
  <c r="Q91" i="20"/>
  <c r="Q89" i="20"/>
  <c r="V89" i="20" s="1"/>
  <c r="C40" i="20"/>
  <c r="Q99" i="20"/>
  <c r="Q92" i="20"/>
  <c r="Q83" i="20"/>
  <c r="V83" i="20" s="1"/>
  <c r="Q97" i="20"/>
  <c r="Q95" i="20"/>
  <c r="D95" i="20"/>
  <c r="T83" i="20"/>
  <c r="T71" i="20"/>
  <c r="T95" i="20"/>
  <c r="D83" i="20"/>
  <c r="D71" i="20"/>
  <c r="I55" i="20"/>
  <c r="H55" i="20"/>
  <c r="H58" i="20" s="1"/>
  <c r="H59" i="20" s="1"/>
  <c r="G55" i="20"/>
  <c r="J55" i="20"/>
  <c r="J58" i="20" s="1"/>
  <c r="J59" i="20" s="1"/>
  <c r="C55" i="20"/>
  <c r="D70" i="20"/>
  <c r="T94" i="20"/>
  <c r="T70" i="20"/>
  <c r="V70" i="20" s="1"/>
  <c r="D94" i="20"/>
  <c r="T82" i="20"/>
  <c r="D82" i="20"/>
  <c r="L68" i="20"/>
  <c r="M68" i="20" s="1"/>
  <c r="I69" i="20" s="1"/>
  <c r="K69" i="20" s="1"/>
  <c r="M55" i="20"/>
  <c r="N55" i="20"/>
  <c r="N58" i="20" s="1"/>
  <c r="N59" i="20" s="1"/>
  <c r="V71" i="20"/>
  <c r="G56" i="20"/>
  <c r="T101" i="20"/>
  <c r="D77" i="20"/>
  <c r="M56" i="20"/>
  <c r="D56" i="20"/>
  <c r="D58" i="20" s="1"/>
  <c r="D59" i="20" s="1"/>
  <c r="C56" i="20"/>
  <c r="I56" i="20"/>
  <c r="V76" i="20"/>
  <c r="D76" i="20"/>
  <c r="T100" i="20"/>
  <c r="D89" i="20"/>
  <c r="T77" i="20"/>
  <c r="V77" i="20" s="1"/>
  <c r="D101" i="20"/>
  <c r="Q93" i="18"/>
  <c r="V93" i="18" s="1"/>
  <c r="Q86" i="18"/>
  <c r="Q82" i="18"/>
  <c r="Q98" i="18"/>
  <c r="Q90" i="18"/>
  <c r="Q102" i="18"/>
  <c r="Q94" i="18"/>
  <c r="Q87" i="18"/>
  <c r="Q83" i="18"/>
  <c r="Q99" i="18"/>
  <c r="Q95" i="18"/>
  <c r="Q91" i="18"/>
  <c r="Q88" i="18"/>
  <c r="V88" i="18" s="1"/>
  <c r="Q84" i="18"/>
  <c r="Q103" i="18"/>
  <c r="Q100" i="18"/>
  <c r="V100" i="18" s="1"/>
  <c r="Q96" i="18"/>
  <c r="C40" i="18"/>
  <c r="X105" i="18" s="1"/>
  <c r="Q85" i="18"/>
  <c r="Q80" i="18"/>
  <c r="Q101" i="18"/>
  <c r="Q97" i="18"/>
  <c r="Q92" i="18"/>
  <c r="Q89" i="18"/>
  <c r="V89" i="18" s="1"/>
  <c r="Q81" i="18"/>
  <c r="V81" i="18" s="1"/>
  <c r="D102" i="18"/>
  <c r="T90" i="18"/>
  <c r="D90" i="18"/>
  <c r="T78" i="18"/>
  <c r="V78" i="18" s="1"/>
  <c r="T102" i="18"/>
  <c r="D78" i="18"/>
  <c r="D76" i="18"/>
  <c r="T100" i="18"/>
  <c r="D100" i="18"/>
  <c r="T88" i="18"/>
  <c r="D88" i="18"/>
  <c r="T76" i="18"/>
  <c r="V76" i="18" s="1"/>
  <c r="V77" i="18"/>
  <c r="T95" i="18"/>
  <c r="D83" i="18"/>
  <c r="T71" i="18"/>
  <c r="V71" i="18" s="1"/>
  <c r="T93" i="18"/>
  <c r="D81" i="18"/>
  <c r="T69" i="18"/>
  <c r="V69" i="18" s="1"/>
  <c r="I55" i="18"/>
  <c r="I58" i="18" s="1"/>
  <c r="I59" i="18" s="1"/>
  <c r="J55" i="18"/>
  <c r="J58" i="18" s="1"/>
  <c r="J59" i="18" s="1"/>
  <c r="H55" i="18"/>
  <c r="H58" i="18" s="1"/>
  <c r="H59" i="18" s="1"/>
  <c r="T83" i="18"/>
  <c r="D93" i="18"/>
  <c r="I68" i="18"/>
  <c r="K68" i="18" s="1"/>
  <c r="D70" i="18"/>
  <c r="T94" i="18"/>
  <c r="D94" i="18"/>
  <c r="T82" i="18"/>
  <c r="D69" i="18"/>
  <c r="G55" i="18"/>
  <c r="G58" i="18" s="1"/>
  <c r="G59" i="18" s="1"/>
  <c r="D89" i="18"/>
  <c r="T77" i="18"/>
  <c r="D77" i="18"/>
  <c r="T101" i="18"/>
  <c r="V70" i="18"/>
  <c r="T81" i="18"/>
  <c r="N56" i="18"/>
  <c r="N58" i="18" s="1"/>
  <c r="N59" i="18" s="1"/>
  <c r="C55" i="18"/>
  <c r="C58" i="18" s="1"/>
  <c r="C59" i="18" s="1"/>
  <c r="G56" i="18"/>
  <c r="N59" i="38" l="1"/>
  <c r="D103" i="38" s="1"/>
  <c r="M59" i="38"/>
  <c r="T90" i="38" s="1"/>
  <c r="V90" i="38" s="1"/>
  <c r="W99" i="38"/>
  <c r="W69" i="38"/>
  <c r="W94" i="38"/>
  <c r="J59" i="38"/>
  <c r="T87" i="38" s="1"/>
  <c r="V87" i="38" s="1"/>
  <c r="D59" i="38"/>
  <c r="D81" i="38" s="1"/>
  <c r="W97" i="38"/>
  <c r="F59" i="38"/>
  <c r="T71" i="38" s="1"/>
  <c r="V71" i="38" s="1"/>
  <c r="I59" i="38"/>
  <c r="D74" i="38" s="1"/>
  <c r="E59" i="38"/>
  <c r="D94" i="38" s="1"/>
  <c r="W101" i="38"/>
  <c r="L59" i="38"/>
  <c r="T101" i="38" s="1"/>
  <c r="V101" i="38" s="1"/>
  <c r="D70" i="38"/>
  <c r="K59" i="38"/>
  <c r="T88" i="38" s="1"/>
  <c r="V88" i="38" s="1"/>
  <c r="T68" i="38"/>
  <c r="V68" i="38" s="1"/>
  <c r="T92" i="38"/>
  <c r="V92" i="38" s="1"/>
  <c r="D92" i="38"/>
  <c r="T80" i="38"/>
  <c r="V80" i="38" s="1"/>
  <c r="D80" i="38"/>
  <c r="D68" i="38"/>
  <c r="E68" i="38" s="1"/>
  <c r="F68" i="38" s="1"/>
  <c r="G68" i="38" s="1"/>
  <c r="C69" i="38" s="1"/>
  <c r="H59" i="38"/>
  <c r="T73" i="38" s="1"/>
  <c r="V73" i="38" s="1"/>
  <c r="W92" i="38"/>
  <c r="W103" i="38"/>
  <c r="W82" i="38"/>
  <c r="W79" i="38"/>
  <c r="W73" i="38"/>
  <c r="W80" i="38"/>
  <c r="W74" i="38"/>
  <c r="W90" i="38"/>
  <c r="W75" i="38"/>
  <c r="W71" i="38"/>
  <c r="W81" i="38"/>
  <c r="W68" i="38"/>
  <c r="W98" i="38"/>
  <c r="W96" i="38"/>
  <c r="W91" i="38"/>
  <c r="W87" i="38"/>
  <c r="W85" i="38"/>
  <c r="W77" i="38"/>
  <c r="W70" i="38"/>
  <c r="W88" i="38"/>
  <c r="W83" i="38"/>
  <c r="W95" i="38"/>
  <c r="W86" i="38"/>
  <c r="W93" i="38"/>
  <c r="W78" i="38"/>
  <c r="W100" i="38"/>
  <c r="W84" i="38"/>
  <c r="W72" i="38"/>
  <c r="W102" i="38"/>
  <c r="W89" i="38"/>
  <c r="W76" i="38"/>
  <c r="L69" i="38"/>
  <c r="M69" i="38"/>
  <c r="I70" i="38" s="1"/>
  <c r="K70" i="38" s="1"/>
  <c r="D72" i="38"/>
  <c r="T96" i="38"/>
  <c r="V96" i="38" s="1"/>
  <c r="T84" i="38"/>
  <c r="V84" i="38" s="1"/>
  <c r="T72" i="38"/>
  <c r="V72" i="38" s="1"/>
  <c r="D96" i="38"/>
  <c r="D84" i="38"/>
  <c r="D102" i="38"/>
  <c r="T103" i="38"/>
  <c r="V103" i="38" s="1"/>
  <c r="T79" i="38"/>
  <c r="V79" i="38" s="1"/>
  <c r="T91" i="38"/>
  <c r="V91" i="38" s="1"/>
  <c r="D79" i="38"/>
  <c r="D91" i="38"/>
  <c r="X105" i="38"/>
  <c r="C41" i="38"/>
  <c r="X107" i="37"/>
  <c r="T103" i="37"/>
  <c r="V103" i="37" s="1"/>
  <c r="D103" i="37"/>
  <c r="T79" i="37"/>
  <c r="V79" i="37" s="1"/>
  <c r="D79" i="37"/>
  <c r="T91" i="37"/>
  <c r="V91" i="37" s="1"/>
  <c r="D91" i="37"/>
  <c r="T92" i="37"/>
  <c r="V92" i="37" s="1"/>
  <c r="D68" i="37"/>
  <c r="E68" i="37" s="1"/>
  <c r="D92" i="37"/>
  <c r="D80" i="37"/>
  <c r="T68" i="37"/>
  <c r="V68" i="37" s="1"/>
  <c r="X68" i="37" s="1"/>
  <c r="Y68" i="37" s="1"/>
  <c r="O69" i="37" s="1"/>
  <c r="T80" i="37"/>
  <c r="V80" i="37" s="1"/>
  <c r="D83" i="37"/>
  <c r="T71" i="37"/>
  <c r="V71" i="37" s="1"/>
  <c r="T95" i="37"/>
  <c r="V95" i="37" s="1"/>
  <c r="D71" i="37"/>
  <c r="D95" i="37"/>
  <c r="T83" i="37"/>
  <c r="V83" i="37" s="1"/>
  <c r="D72" i="37"/>
  <c r="T96" i="37"/>
  <c r="V96" i="37" s="1"/>
  <c r="D84" i="37"/>
  <c r="T72" i="37"/>
  <c r="V72" i="37" s="1"/>
  <c r="T84" i="37"/>
  <c r="V84" i="37" s="1"/>
  <c r="D96" i="37"/>
  <c r="D97" i="37"/>
  <c r="D85" i="37"/>
  <c r="T73" i="37"/>
  <c r="V73" i="37" s="1"/>
  <c r="D73" i="37"/>
  <c r="T97" i="37"/>
  <c r="V97" i="37" s="1"/>
  <c r="T85" i="37"/>
  <c r="V85" i="37" s="1"/>
  <c r="L68" i="37"/>
  <c r="M68" i="37" s="1"/>
  <c r="I69" i="37" s="1"/>
  <c r="K69" i="37" s="1"/>
  <c r="D102" i="37"/>
  <c r="T90" i="37"/>
  <c r="V90" i="37" s="1"/>
  <c r="D78" i="37"/>
  <c r="T102" i="37"/>
  <c r="V102" i="37" s="1"/>
  <c r="D90" i="37"/>
  <c r="T78" i="37"/>
  <c r="V78" i="37" s="1"/>
  <c r="D99" i="37"/>
  <c r="T87" i="37"/>
  <c r="V87" i="37" s="1"/>
  <c r="D75" i="37"/>
  <c r="T75" i="37"/>
  <c r="V75" i="37" s="1"/>
  <c r="D87" i="37"/>
  <c r="T99" i="37"/>
  <c r="V99" i="37" s="1"/>
  <c r="D58" i="37"/>
  <c r="D59" i="37" s="1"/>
  <c r="I58" i="37"/>
  <c r="I59" i="37" s="1"/>
  <c r="X105" i="26"/>
  <c r="C41" i="26"/>
  <c r="C43" i="26" s="1"/>
  <c r="V94" i="26"/>
  <c r="D99" i="26"/>
  <c r="T87" i="26"/>
  <c r="V87" i="26" s="1"/>
  <c r="D75" i="26"/>
  <c r="T75" i="26"/>
  <c r="V75" i="26" s="1"/>
  <c r="T99" i="26"/>
  <c r="V99" i="26" s="1"/>
  <c r="D87" i="26"/>
  <c r="L69" i="26"/>
  <c r="M69" i="26"/>
  <c r="I70" i="26" s="1"/>
  <c r="K70" i="26" s="1"/>
  <c r="D95" i="26"/>
  <c r="D83" i="26"/>
  <c r="T71" i="26"/>
  <c r="V71" i="26" s="1"/>
  <c r="T95" i="26"/>
  <c r="V95" i="26" s="1"/>
  <c r="D71" i="26"/>
  <c r="T83" i="26"/>
  <c r="V83" i="26" s="1"/>
  <c r="I58" i="26"/>
  <c r="I59" i="26" s="1"/>
  <c r="H58" i="26"/>
  <c r="H59" i="26" s="1"/>
  <c r="T92" i="26"/>
  <c r="V92" i="26" s="1"/>
  <c r="D68" i="26"/>
  <c r="E68" i="26" s="1"/>
  <c r="D80" i="26"/>
  <c r="T68" i="26"/>
  <c r="V68" i="26" s="1"/>
  <c r="X68" i="26" s="1"/>
  <c r="Y68" i="26" s="1"/>
  <c r="O69" i="26" s="1"/>
  <c r="D92" i="26"/>
  <c r="T80" i="26"/>
  <c r="V80" i="26" s="1"/>
  <c r="D58" i="26"/>
  <c r="D59" i="26" s="1"/>
  <c r="D72" i="26"/>
  <c r="T96" i="26"/>
  <c r="V96" i="26" s="1"/>
  <c r="D84" i="26"/>
  <c r="T72" i="26"/>
  <c r="V72" i="26" s="1"/>
  <c r="D96" i="26"/>
  <c r="T84" i="26"/>
  <c r="V84" i="26" s="1"/>
  <c r="D102" i="26"/>
  <c r="T90" i="26"/>
  <c r="V90" i="26" s="1"/>
  <c r="D78" i="26"/>
  <c r="T102" i="26"/>
  <c r="V102" i="26" s="1"/>
  <c r="T78" i="26"/>
  <c r="V78" i="26" s="1"/>
  <c r="D90" i="26"/>
  <c r="T103" i="26"/>
  <c r="V103" i="26" s="1"/>
  <c r="D103" i="26"/>
  <c r="T79" i="26"/>
  <c r="V79" i="26" s="1"/>
  <c r="D79" i="26"/>
  <c r="T91" i="26"/>
  <c r="V91" i="26" s="1"/>
  <c r="D91" i="26"/>
  <c r="X107" i="22"/>
  <c r="F68" i="22"/>
  <c r="G68" i="22" s="1"/>
  <c r="C69" i="22" s="1"/>
  <c r="E69" i="22" s="1"/>
  <c r="D102" i="22"/>
  <c r="T90" i="22"/>
  <c r="V90" i="22" s="1"/>
  <c r="T102" i="22"/>
  <c r="V102" i="22" s="1"/>
  <c r="D78" i="22"/>
  <c r="D90" i="22"/>
  <c r="T78" i="22"/>
  <c r="V78" i="22" s="1"/>
  <c r="D69" i="22"/>
  <c r="D81" i="22"/>
  <c r="T93" i="22"/>
  <c r="V93" i="22" s="1"/>
  <c r="T69" i="22"/>
  <c r="V69" i="22" s="1"/>
  <c r="X69" i="22" s="1"/>
  <c r="Y69" i="22" s="1"/>
  <c r="O70" i="22" s="1"/>
  <c r="X70" i="22" s="1"/>
  <c r="Y70" i="22" s="1"/>
  <c r="O71" i="22" s="1"/>
  <c r="X71" i="22" s="1"/>
  <c r="Y71" i="22" s="1"/>
  <c r="O72" i="22" s="1"/>
  <c r="X72" i="22" s="1"/>
  <c r="Y72" i="22" s="1"/>
  <c r="O73" i="22" s="1"/>
  <c r="X73" i="22" s="1"/>
  <c r="Y73" i="22" s="1"/>
  <c r="O74" i="22" s="1"/>
  <c r="X74" i="22" s="1"/>
  <c r="Y74" i="22" s="1"/>
  <c r="O75" i="22" s="1"/>
  <c r="D93" i="22"/>
  <c r="T81" i="22"/>
  <c r="V81" i="22" s="1"/>
  <c r="T103" i="22"/>
  <c r="V103" i="22" s="1"/>
  <c r="D103" i="22"/>
  <c r="T79" i="22"/>
  <c r="V79" i="22" s="1"/>
  <c r="T91" i="22"/>
  <c r="V91" i="22" s="1"/>
  <c r="D91" i="22"/>
  <c r="D79" i="22"/>
  <c r="T96" i="22"/>
  <c r="V96" i="22" s="1"/>
  <c r="D84" i="22"/>
  <c r="D72" i="22"/>
  <c r="T84" i="22"/>
  <c r="V84" i="22" s="1"/>
  <c r="D96" i="22"/>
  <c r="T72" i="22"/>
  <c r="V72" i="22" s="1"/>
  <c r="L68" i="22"/>
  <c r="M68" i="22" s="1"/>
  <c r="I69" i="22" s="1"/>
  <c r="K69" i="22" s="1"/>
  <c r="D99" i="22"/>
  <c r="T75" i="22"/>
  <c r="V75" i="22" s="1"/>
  <c r="T87" i="22"/>
  <c r="V87" i="22" s="1"/>
  <c r="D75" i="22"/>
  <c r="D87" i="22"/>
  <c r="T99" i="22"/>
  <c r="V99" i="22" s="1"/>
  <c r="T98" i="22"/>
  <c r="V98" i="22" s="1"/>
  <c r="T74" i="22"/>
  <c r="V74" i="22" s="1"/>
  <c r="D86" i="22"/>
  <c r="T86" i="22"/>
  <c r="V86" i="22" s="1"/>
  <c r="D74" i="22"/>
  <c r="D98" i="22"/>
  <c r="V102" i="18"/>
  <c r="L69" i="20"/>
  <c r="M69" i="20" s="1"/>
  <c r="I70" i="20" s="1"/>
  <c r="K70" i="20" s="1"/>
  <c r="D93" i="20"/>
  <c r="T81" i="20"/>
  <c r="V81" i="20" s="1"/>
  <c r="D69" i="20"/>
  <c r="T93" i="20"/>
  <c r="V93" i="20" s="1"/>
  <c r="D81" i="20"/>
  <c r="T69" i="20"/>
  <c r="V69" i="20" s="1"/>
  <c r="T103" i="20"/>
  <c r="D91" i="20"/>
  <c r="T79" i="20"/>
  <c r="V79" i="20" s="1"/>
  <c r="T91" i="20"/>
  <c r="V91" i="20" s="1"/>
  <c r="D103" i="20"/>
  <c r="D79" i="20"/>
  <c r="D99" i="20"/>
  <c r="T87" i="20"/>
  <c r="V87" i="20" s="1"/>
  <c r="D75" i="20"/>
  <c r="T99" i="20"/>
  <c r="V99" i="20" s="1"/>
  <c r="T75" i="20"/>
  <c r="V75" i="20" s="1"/>
  <c r="D87" i="20"/>
  <c r="X105" i="20"/>
  <c r="C41" i="20"/>
  <c r="C43" i="20" s="1"/>
  <c r="M58" i="20"/>
  <c r="M59" i="20" s="1"/>
  <c r="G58" i="20"/>
  <c r="G59" i="20" s="1"/>
  <c r="V103" i="20"/>
  <c r="V83" i="18"/>
  <c r="C58" i="20"/>
  <c r="C59" i="20" s="1"/>
  <c r="D97" i="20"/>
  <c r="T85" i="20"/>
  <c r="V85" i="20" s="1"/>
  <c r="D73" i="20"/>
  <c r="D85" i="20"/>
  <c r="T73" i="20"/>
  <c r="V73" i="20" s="1"/>
  <c r="T97" i="20"/>
  <c r="V97" i="20" s="1"/>
  <c r="I58" i="20"/>
  <c r="I59" i="20" s="1"/>
  <c r="V95" i="20"/>
  <c r="V101" i="20"/>
  <c r="V101" i="18"/>
  <c r="C41" i="18"/>
  <c r="X107" i="18" s="1"/>
  <c r="V94" i="18"/>
  <c r="V90" i="18"/>
  <c r="V82" i="18"/>
  <c r="V95" i="18"/>
  <c r="T103" i="18"/>
  <c r="V103" i="18" s="1"/>
  <c r="D103" i="18"/>
  <c r="T91" i="18"/>
  <c r="V91" i="18" s="1"/>
  <c r="D79" i="18"/>
  <c r="T79" i="18"/>
  <c r="V79" i="18" s="1"/>
  <c r="D91" i="18"/>
  <c r="T92" i="18"/>
  <c r="V92" i="18" s="1"/>
  <c r="T80" i="18"/>
  <c r="V80" i="18" s="1"/>
  <c r="D92" i="18"/>
  <c r="D68" i="18"/>
  <c r="E68" i="18" s="1"/>
  <c r="D80" i="18"/>
  <c r="T68" i="18"/>
  <c r="V68" i="18" s="1"/>
  <c r="X68" i="18" s="1"/>
  <c r="Y68" i="18" s="1"/>
  <c r="O69" i="18" s="1"/>
  <c r="X69" i="18" s="1"/>
  <c r="Y69" i="18" s="1"/>
  <c r="O70" i="18" s="1"/>
  <c r="X70" i="18" s="1"/>
  <c r="Y70" i="18" s="1"/>
  <c r="O71" i="18" s="1"/>
  <c r="X71" i="18" s="1"/>
  <c r="Y71" i="18" s="1"/>
  <c r="O72" i="18" s="1"/>
  <c r="X72" i="18" s="1"/>
  <c r="Y72" i="18" s="1"/>
  <c r="O73" i="18" s="1"/>
  <c r="X73" i="18" s="1"/>
  <c r="Y73" i="18" s="1"/>
  <c r="O74" i="18" s="1"/>
  <c r="X74" i="18" s="1"/>
  <c r="Y74" i="18" s="1"/>
  <c r="O75" i="18" s="1"/>
  <c r="X75" i="18" s="1"/>
  <c r="Y75" i="18" s="1"/>
  <c r="O76" i="18" s="1"/>
  <c r="X76" i="18" s="1"/>
  <c r="Y76" i="18" s="1"/>
  <c r="O77" i="18" s="1"/>
  <c r="X77" i="18" s="1"/>
  <c r="Y77" i="18" s="1"/>
  <c r="O78" i="18" s="1"/>
  <c r="X78" i="18" s="1"/>
  <c r="Y78" i="18" s="1"/>
  <c r="O79" i="18" s="1"/>
  <c r="X79" i="18" s="1"/>
  <c r="Y79" i="18" s="1"/>
  <c r="O80" i="18" s="1"/>
  <c r="D72" i="18"/>
  <c r="T96" i="18"/>
  <c r="V96" i="18" s="1"/>
  <c r="D96" i="18"/>
  <c r="T84" i="18"/>
  <c r="V84" i="18" s="1"/>
  <c r="T72" i="18"/>
  <c r="V72" i="18" s="1"/>
  <c r="D84" i="18"/>
  <c r="T97" i="18"/>
  <c r="V97" i="18" s="1"/>
  <c r="D85" i="18"/>
  <c r="T73" i="18"/>
  <c r="V73" i="18" s="1"/>
  <c r="T85" i="18"/>
  <c r="V85" i="18" s="1"/>
  <c r="D97" i="18"/>
  <c r="D73" i="18"/>
  <c r="M68" i="18"/>
  <c r="I69" i="18" s="1"/>
  <c r="K69" i="18" s="1"/>
  <c r="L68" i="18"/>
  <c r="T99" i="18"/>
  <c r="V99" i="18" s="1"/>
  <c r="D87" i="18"/>
  <c r="T75" i="18"/>
  <c r="V75" i="18" s="1"/>
  <c r="D75" i="18"/>
  <c r="D99" i="18"/>
  <c r="T87" i="18"/>
  <c r="V87" i="18" s="1"/>
  <c r="D74" i="18"/>
  <c r="T98" i="18"/>
  <c r="V98" i="18" s="1"/>
  <c r="D98" i="18"/>
  <c r="T86" i="18"/>
  <c r="V86" i="18" s="1"/>
  <c r="T74" i="18"/>
  <c r="V74" i="18" s="1"/>
  <c r="D86" i="18"/>
  <c r="T99" i="38" l="1"/>
  <c r="V99" i="38" s="1"/>
  <c r="D90" i="38"/>
  <c r="T78" i="38"/>
  <c r="V78" i="38" s="1"/>
  <c r="D78" i="38"/>
  <c r="T102" i="38"/>
  <c r="V102" i="38" s="1"/>
  <c r="T75" i="38"/>
  <c r="V75" i="38" s="1"/>
  <c r="T82" i="38"/>
  <c r="V82" i="38" s="1"/>
  <c r="T70" i="38"/>
  <c r="V70" i="38" s="1"/>
  <c r="D99" i="38"/>
  <c r="D75" i="38"/>
  <c r="D87" i="38"/>
  <c r="D89" i="38"/>
  <c r="D86" i="38"/>
  <c r="D95" i="38"/>
  <c r="D98" i="38"/>
  <c r="T83" i="38"/>
  <c r="V83" i="38" s="1"/>
  <c r="D71" i="38"/>
  <c r="T74" i="38"/>
  <c r="V74" i="38" s="1"/>
  <c r="D93" i="38"/>
  <c r="T95" i="38"/>
  <c r="V95" i="38" s="1"/>
  <c r="T86" i="38"/>
  <c r="V86" i="38" s="1"/>
  <c r="T81" i="38"/>
  <c r="V81" i="38" s="1"/>
  <c r="T93" i="38"/>
  <c r="V93" i="38" s="1"/>
  <c r="T98" i="38"/>
  <c r="V98" i="38" s="1"/>
  <c r="T69" i="38"/>
  <c r="V69" i="38" s="1"/>
  <c r="D69" i="38"/>
  <c r="E69" i="38" s="1"/>
  <c r="F69" i="38" s="1"/>
  <c r="G69" i="38" s="1"/>
  <c r="C70" i="38" s="1"/>
  <c r="E70" i="38" s="1"/>
  <c r="D77" i="38"/>
  <c r="D83" i="38"/>
  <c r="T76" i="38"/>
  <c r="V76" i="38" s="1"/>
  <c r="D88" i="38"/>
  <c r="T77" i="38"/>
  <c r="V77" i="38" s="1"/>
  <c r="D101" i="38"/>
  <c r="T89" i="38"/>
  <c r="V89" i="38" s="1"/>
  <c r="D82" i="38"/>
  <c r="T94" i="38"/>
  <c r="V94" i="38" s="1"/>
  <c r="X68" i="38"/>
  <c r="Y68" i="38" s="1"/>
  <c r="O69" i="38" s="1"/>
  <c r="D100" i="38"/>
  <c r="T100" i="38"/>
  <c r="V100" i="38" s="1"/>
  <c r="D76" i="38"/>
  <c r="T97" i="38"/>
  <c r="V97" i="38" s="1"/>
  <c r="T85" i="38"/>
  <c r="V85" i="38" s="1"/>
  <c r="D97" i="38"/>
  <c r="D73" i="38"/>
  <c r="D85" i="38"/>
  <c r="X107" i="38"/>
  <c r="L70" i="38"/>
  <c r="M70" i="38" s="1"/>
  <c r="I71" i="38" s="1"/>
  <c r="K71" i="38" s="1"/>
  <c r="L69" i="37"/>
  <c r="M69" i="37"/>
  <c r="I70" i="37" s="1"/>
  <c r="K70" i="37" s="1"/>
  <c r="F68" i="37"/>
  <c r="G68" i="37" s="1"/>
  <c r="C69" i="37" s="1"/>
  <c r="E69" i="37" s="1"/>
  <c r="D74" i="37"/>
  <c r="T98" i="37"/>
  <c r="V98" i="37" s="1"/>
  <c r="T74" i="37"/>
  <c r="V74" i="37" s="1"/>
  <c r="T86" i="37"/>
  <c r="V86" i="37" s="1"/>
  <c r="D98" i="37"/>
  <c r="D86" i="37"/>
  <c r="T93" i="37"/>
  <c r="V93" i="37" s="1"/>
  <c r="D81" i="37"/>
  <c r="T69" i="37"/>
  <c r="V69" i="37" s="1"/>
  <c r="X69" i="37" s="1"/>
  <c r="Y69" i="37" s="1"/>
  <c r="O70" i="37" s="1"/>
  <c r="X70" i="37" s="1"/>
  <c r="Y70" i="37" s="1"/>
  <c r="O71" i="37" s="1"/>
  <c r="X71" i="37" s="1"/>
  <c r="Y71" i="37" s="1"/>
  <c r="O72" i="37" s="1"/>
  <c r="X72" i="37" s="1"/>
  <c r="Y72" i="37" s="1"/>
  <c r="O73" i="37" s="1"/>
  <c r="X73" i="37" s="1"/>
  <c r="Y73" i="37" s="1"/>
  <c r="O74" i="37" s="1"/>
  <c r="D69" i="37"/>
  <c r="T81" i="37"/>
  <c r="V81" i="37" s="1"/>
  <c r="D93" i="37"/>
  <c r="X75" i="22"/>
  <c r="Y75" i="22" s="1"/>
  <c r="O76" i="22" s="1"/>
  <c r="X76" i="22" s="1"/>
  <c r="Y76" i="22" s="1"/>
  <c r="O77" i="22" s="1"/>
  <c r="X77" i="22" s="1"/>
  <c r="Y77" i="22" s="1"/>
  <c r="O78" i="22" s="1"/>
  <c r="X78" i="22" s="1"/>
  <c r="Y78" i="22" s="1"/>
  <c r="O79" i="22" s="1"/>
  <c r="X79" i="22" s="1"/>
  <c r="Y79" i="22" s="1"/>
  <c r="O80" i="22" s="1"/>
  <c r="X80" i="22" s="1"/>
  <c r="Y80" i="22" s="1"/>
  <c r="O81" i="22" s="1"/>
  <c r="X81" i="22" s="1"/>
  <c r="Y81" i="22" s="1"/>
  <c r="O82" i="22" s="1"/>
  <c r="X82" i="22" s="1"/>
  <c r="Y82" i="22" s="1"/>
  <c r="O83" i="22" s="1"/>
  <c r="X83" i="22" s="1"/>
  <c r="Y83" i="22" s="1"/>
  <c r="O84" i="22" s="1"/>
  <c r="X84" i="22" s="1"/>
  <c r="Y84" i="22" s="1"/>
  <c r="O85" i="22" s="1"/>
  <c r="X85" i="22" s="1"/>
  <c r="Y85" i="22" s="1"/>
  <c r="O86" i="22" s="1"/>
  <c r="X86" i="22" s="1"/>
  <c r="Y86" i="22" s="1"/>
  <c r="O87" i="22" s="1"/>
  <c r="X87" i="22" s="1"/>
  <c r="Y87" i="22" s="1"/>
  <c r="O88" i="22" s="1"/>
  <c r="X88" i="22" s="1"/>
  <c r="Y88" i="22" s="1"/>
  <c r="O89" i="22" s="1"/>
  <c r="X89" i="22" s="1"/>
  <c r="Y89" i="22" s="1"/>
  <c r="O90" i="22" s="1"/>
  <c r="X90" i="22" s="1"/>
  <c r="Y90" i="22" s="1"/>
  <c r="O91" i="22" s="1"/>
  <c r="X91" i="22" s="1"/>
  <c r="Y91" i="22" s="1"/>
  <c r="O92" i="22" s="1"/>
  <c r="X92" i="22" s="1"/>
  <c r="Y92" i="22" s="1"/>
  <c r="O93" i="22" s="1"/>
  <c r="X93" i="22" s="1"/>
  <c r="Y93" i="22" s="1"/>
  <c r="O94" i="22" s="1"/>
  <c r="X94" i="22" s="1"/>
  <c r="Y94" i="22" s="1"/>
  <c r="O95" i="22" s="1"/>
  <c r="X95" i="22" s="1"/>
  <c r="Y95" i="22" s="1"/>
  <c r="O96" i="22" s="1"/>
  <c r="X96" i="22" s="1"/>
  <c r="Y96" i="22" s="1"/>
  <c r="O97" i="22" s="1"/>
  <c r="X97" i="22" s="1"/>
  <c r="Y97" i="22" s="1"/>
  <c r="O98" i="22" s="1"/>
  <c r="X98" i="22" s="1"/>
  <c r="Y98" i="22" s="1"/>
  <c r="O99" i="22" s="1"/>
  <c r="X99" i="22" s="1"/>
  <c r="Y99" i="22" s="1"/>
  <c r="O100" i="22" s="1"/>
  <c r="X100" i="22" s="1"/>
  <c r="Y100" i="22" s="1"/>
  <c r="O101" i="22" s="1"/>
  <c r="X101" i="22" s="1"/>
  <c r="Y101" i="22" s="1"/>
  <c r="O102" i="22" s="1"/>
  <c r="X102" i="22" s="1"/>
  <c r="Y102" i="22" s="1"/>
  <c r="O103" i="22" s="1"/>
  <c r="X103" i="22" s="1"/>
  <c r="Y103" i="22" s="1"/>
  <c r="C39" i="22" s="1"/>
  <c r="C45" i="22" s="1"/>
  <c r="C47" i="22" s="1"/>
  <c r="C34" i="22" s="1"/>
  <c r="X107" i="26"/>
  <c r="D97" i="26"/>
  <c r="D85" i="26"/>
  <c r="T73" i="26"/>
  <c r="V73" i="26" s="1"/>
  <c r="D73" i="26"/>
  <c r="T97" i="26"/>
  <c r="V97" i="26" s="1"/>
  <c r="T85" i="26"/>
  <c r="V85" i="26" s="1"/>
  <c r="L70" i="26"/>
  <c r="M70" i="26" s="1"/>
  <c r="I71" i="26" s="1"/>
  <c r="K71" i="26" s="1"/>
  <c r="D93" i="26"/>
  <c r="T93" i="26"/>
  <c r="V93" i="26" s="1"/>
  <c r="D81" i="26"/>
  <c r="T69" i="26"/>
  <c r="V69" i="26" s="1"/>
  <c r="T81" i="26"/>
  <c r="V81" i="26" s="1"/>
  <c r="D69" i="26"/>
  <c r="D74" i="26"/>
  <c r="T98" i="26"/>
  <c r="V98" i="26" s="1"/>
  <c r="T74" i="26"/>
  <c r="V74" i="26" s="1"/>
  <c r="T86" i="26"/>
  <c r="V86" i="26" s="1"/>
  <c r="D98" i="26"/>
  <c r="D86" i="26"/>
  <c r="F68" i="26"/>
  <c r="G68" i="26"/>
  <c r="C69" i="26" s="1"/>
  <c r="E69" i="26" s="1"/>
  <c r="X69" i="26"/>
  <c r="Y69" i="26" s="1"/>
  <c r="O70" i="26" s="1"/>
  <c r="X70" i="26" s="1"/>
  <c r="Y70" i="26" s="1"/>
  <c r="O71" i="26" s="1"/>
  <c r="X71" i="26" s="1"/>
  <c r="Y71" i="26" s="1"/>
  <c r="O72" i="26" s="1"/>
  <c r="X72" i="26" s="1"/>
  <c r="Y72" i="26" s="1"/>
  <c r="O73" i="26" s="1"/>
  <c r="X73" i="26" s="1"/>
  <c r="Y73" i="26" s="1"/>
  <c r="O74" i="26" s="1"/>
  <c r="X74" i="26" s="1"/>
  <c r="Y74" i="26" s="1"/>
  <c r="O75" i="26" s="1"/>
  <c r="X75" i="26" s="1"/>
  <c r="Y75" i="26" s="1"/>
  <c r="O76" i="26" s="1"/>
  <c r="X76" i="26" s="1"/>
  <c r="Y76" i="26" s="1"/>
  <c r="O77" i="26" s="1"/>
  <c r="X77" i="26" s="1"/>
  <c r="Y77" i="26" s="1"/>
  <c r="O78" i="26" s="1"/>
  <c r="X78" i="26" s="1"/>
  <c r="Y78" i="26" s="1"/>
  <c r="O79" i="26" s="1"/>
  <c r="X79" i="26" s="1"/>
  <c r="Y79" i="26" s="1"/>
  <c r="O80" i="26" s="1"/>
  <c r="X80" i="26" s="1"/>
  <c r="Y80" i="26" s="1"/>
  <c r="O81" i="26" s="1"/>
  <c r="L69" i="22"/>
  <c r="M69" i="22"/>
  <c r="I70" i="22" s="1"/>
  <c r="K70" i="22" s="1"/>
  <c r="F69" i="22"/>
  <c r="G69" i="22" s="1"/>
  <c r="C70" i="22" s="1"/>
  <c r="E70" i="22" s="1"/>
  <c r="X107" i="20"/>
  <c r="L70" i="20"/>
  <c r="M70" i="20" s="1"/>
  <c r="I71" i="20" s="1"/>
  <c r="K71" i="20" s="1"/>
  <c r="D72" i="20"/>
  <c r="T96" i="20"/>
  <c r="V96" i="20" s="1"/>
  <c r="T84" i="20"/>
  <c r="V84" i="20" s="1"/>
  <c r="D96" i="20"/>
  <c r="D84" i="20"/>
  <c r="T72" i="20"/>
  <c r="V72" i="20" s="1"/>
  <c r="T92" i="20"/>
  <c r="V92" i="20" s="1"/>
  <c r="D68" i="20"/>
  <c r="E68" i="20" s="1"/>
  <c r="D80" i="20"/>
  <c r="D92" i="20"/>
  <c r="T80" i="20"/>
  <c r="V80" i="20" s="1"/>
  <c r="T68" i="20"/>
  <c r="V68" i="20" s="1"/>
  <c r="X68" i="20" s="1"/>
  <c r="Y68" i="20" s="1"/>
  <c r="O69" i="20" s="1"/>
  <c r="X69" i="20" s="1"/>
  <c r="Y69" i="20" s="1"/>
  <c r="O70" i="20" s="1"/>
  <c r="X70" i="20" s="1"/>
  <c r="Y70" i="20" s="1"/>
  <c r="O71" i="20" s="1"/>
  <c r="X71" i="20" s="1"/>
  <c r="Y71" i="20" s="1"/>
  <c r="O72" i="20" s="1"/>
  <c r="X72" i="20" s="1"/>
  <c r="Y72" i="20" s="1"/>
  <c r="O73" i="20" s="1"/>
  <c r="X73" i="20" s="1"/>
  <c r="Y73" i="20" s="1"/>
  <c r="O74" i="20" s="1"/>
  <c r="X74" i="20" s="1"/>
  <c r="Y74" i="20" s="1"/>
  <c r="O75" i="20" s="1"/>
  <c r="X75" i="20" s="1"/>
  <c r="Y75" i="20" s="1"/>
  <c r="O76" i="20" s="1"/>
  <c r="X76" i="20" s="1"/>
  <c r="Y76" i="20" s="1"/>
  <c r="O77" i="20" s="1"/>
  <c r="X77" i="20" s="1"/>
  <c r="Y77" i="20" s="1"/>
  <c r="O78" i="20" s="1"/>
  <c r="X78" i="20" s="1"/>
  <c r="Y78" i="20" s="1"/>
  <c r="O79" i="20" s="1"/>
  <c r="X79" i="20" s="1"/>
  <c r="Y79" i="20" s="1"/>
  <c r="O80" i="20" s="1"/>
  <c r="D102" i="20"/>
  <c r="T90" i="20"/>
  <c r="V90" i="20" s="1"/>
  <c r="T102" i="20"/>
  <c r="V102" i="20" s="1"/>
  <c r="D78" i="20"/>
  <c r="D90" i="20"/>
  <c r="T78" i="20"/>
  <c r="V78" i="20" s="1"/>
  <c r="D74" i="20"/>
  <c r="T98" i="20"/>
  <c r="V98" i="20" s="1"/>
  <c r="D98" i="20"/>
  <c r="T74" i="20"/>
  <c r="V74" i="20" s="1"/>
  <c r="T86" i="20"/>
  <c r="V86" i="20" s="1"/>
  <c r="D86" i="20"/>
  <c r="C43" i="18"/>
  <c r="X80" i="18"/>
  <c r="Y80" i="18" s="1"/>
  <c r="O81" i="18" s="1"/>
  <c r="X81" i="18" s="1"/>
  <c r="Y81" i="18" s="1"/>
  <c r="O82" i="18" s="1"/>
  <c r="X82" i="18" s="1"/>
  <c r="Y82" i="18" s="1"/>
  <c r="O83" i="18" s="1"/>
  <c r="X83" i="18" s="1"/>
  <c r="Y83" i="18" s="1"/>
  <c r="O84" i="18" s="1"/>
  <c r="X84" i="18" s="1"/>
  <c r="Y84" i="18" s="1"/>
  <c r="O85" i="18" s="1"/>
  <c r="X85" i="18" s="1"/>
  <c r="Y85" i="18" s="1"/>
  <c r="O86" i="18" s="1"/>
  <c r="X86" i="18" s="1"/>
  <c r="Y86" i="18" s="1"/>
  <c r="O87" i="18" s="1"/>
  <c r="X87" i="18" s="1"/>
  <c r="Y87" i="18" s="1"/>
  <c r="O88" i="18" s="1"/>
  <c r="X88" i="18" s="1"/>
  <c r="Y88" i="18" s="1"/>
  <c r="O89" i="18" s="1"/>
  <c r="X89" i="18" s="1"/>
  <c r="Y89" i="18" s="1"/>
  <c r="O90" i="18" s="1"/>
  <c r="X90" i="18" s="1"/>
  <c r="Y90" i="18" s="1"/>
  <c r="O91" i="18" s="1"/>
  <c r="X91" i="18" s="1"/>
  <c r="Y91" i="18" s="1"/>
  <c r="O92" i="18" s="1"/>
  <c r="X92" i="18" s="1"/>
  <c r="Y92" i="18" s="1"/>
  <c r="O93" i="18" s="1"/>
  <c r="X93" i="18" s="1"/>
  <c r="Y93" i="18" s="1"/>
  <c r="O94" i="18" s="1"/>
  <c r="X94" i="18" s="1"/>
  <c r="Y94" i="18" s="1"/>
  <c r="O95" i="18" s="1"/>
  <c r="X95" i="18" s="1"/>
  <c r="Y95" i="18" s="1"/>
  <c r="O96" i="18" s="1"/>
  <c r="X96" i="18" s="1"/>
  <c r="Y96" i="18" s="1"/>
  <c r="O97" i="18" s="1"/>
  <c r="X97" i="18" s="1"/>
  <c r="Y97" i="18" s="1"/>
  <c r="O98" i="18" s="1"/>
  <c r="X98" i="18" s="1"/>
  <c r="Y98" i="18" s="1"/>
  <c r="O99" i="18" s="1"/>
  <c r="X99" i="18" s="1"/>
  <c r="Y99" i="18" s="1"/>
  <c r="O100" i="18" s="1"/>
  <c r="X100" i="18" s="1"/>
  <c r="Y100" i="18" s="1"/>
  <c r="O101" i="18" s="1"/>
  <c r="X101" i="18" s="1"/>
  <c r="Y101" i="18" s="1"/>
  <c r="O102" i="18" s="1"/>
  <c r="X102" i="18" s="1"/>
  <c r="Y102" i="18" s="1"/>
  <c r="O103" i="18" s="1"/>
  <c r="X103" i="18" s="1"/>
  <c r="Y103" i="18" s="1"/>
  <c r="C39" i="18" s="1"/>
  <c r="L69" i="18"/>
  <c r="M69" i="18"/>
  <c r="I70" i="18" s="1"/>
  <c r="K70" i="18" s="1"/>
  <c r="F68" i="18"/>
  <c r="G68" i="18" s="1"/>
  <c r="C69" i="18" s="1"/>
  <c r="E69" i="18" s="1"/>
  <c r="X69" i="38" l="1"/>
  <c r="Y69" i="38" s="1"/>
  <c r="O70" i="38" s="1"/>
  <c r="X70" i="38" s="1"/>
  <c r="Y70" i="38" s="1"/>
  <c r="O71" i="38" s="1"/>
  <c r="X71" i="38" s="1"/>
  <c r="Y71" i="38" s="1"/>
  <c r="O72" i="38" s="1"/>
  <c r="X72" i="38" s="1"/>
  <c r="Y72" i="38" s="1"/>
  <c r="O73" i="38" s="1"/>
  <c r="X73" i="38" s="1"/>
  <c r="Y73" i="38" s="1"/>
  <c r="O74" i="38" s="1"/>
  <c r="X74" i="38" s="1"/>
  <c r="Y74" i="38" s="1"/>
  <c r="O75" i="38" s="1"/>
  <c r="X75" i="38" s="1"/>
  <c r="Y75" i="38" s="1"/>
  <c r="O76" i="38" s="1"/>
  <c r="X76" i="38" s="1"/>
  <c r="Y76" i="38" s="1"/>
  <c r="O77" i="38" s="1"/>
  <c r="X77" i="38" s="1"/>
  <c r="Y77" i="38" s="1"/>
  <c r="O78" i="38" s="1"/>
  <c r="X78" i="38" s="1"/>
  <c r="Y78" i="38" s="1"/>
  <c r="O79" i="38" s="1"/>
  <c r="X79" i="38" s="1"/>
  <c r="Y79" i="38" s="1"/>
  <c r="O80" i="38" s="1"/>
  <c r="X80" i="38" s="1"/>
  <c r="Y80" i="38" s="1"/>
  <c r="O81" i="38" s="1"/>
  <c r="X81" i="38" s="1"/>
  <c r="Y81" i="38" s="1"/>
  <c r="O82" i="38" s="1"/>
  <c r="X82" i="38" s="1"/>
  <c r="Y82" i="38" s="1"/>
  <c r="O83" i="38" s="1"/>
  <c r="X83" i="38" s="1"/>
  <c r="Y83" i="38" s="1"/>
  <c r="O84" i="38" s="1"/>
  <c r="X84" i="38" s="1"/>
  <c r="Y84" i="38" s="1"/>
  <c r="O85" i="38" s="1"/>
  <c r="X85" i="38" s="1"/>
  <c r="Y85" i="38" s="1"/>
  <c r="O86" i="38" s="1"/>
  <c r="X86" i="38" s="1"/>
  <c r="Y86" i="38" s="1"/>
  <c r="O87" i="38" s="1"/>
  <c r="X87" i="38" s="1"/>
  <c r="Y87" i="38" s="1"/>
  <c r="O88" i="38" s="1"/>
  <c r="X88" i="38" s="1"/>
  <c r="Y88" i="38" s="1"/>
  <c r="O89" i="38" s="1"/>
  <c r="X89" i="38" s="1"/>
  <c r="Y89" i="38" s="1"/>
  <c r="O90" i="38" s="1"/>
  <c r="X90" i="38" s="1"/>
  <c r="Y90" i="38" s="1"/>
  <c r="O91" i="38" s="1"/>
  <c r="X91" i="38" s="1"/>
  <c r="Y91" i="38" s="1"/>
  <c r="O92" i="38" s="1"/>
  <c r="X92" i="38" s="1"/>
  <c r="Y92" i="38" s="1"/>
  <c r="O93" i="38" s="1"/>
  <c r="X93" i="38" s="1"/>
  <c r="Y93" i="38" s="1"/>
  <c r="O94" i="38" s="1"/>
  <c r="X94" i="38" s="1"/>
  <c r="Y94" i="38" s="1"/>
  <c r="O95" i="38" s="1"/>
  <c r="X95" i="38" s="1"/>
  <c r="Y95" i="38" s="1"/>
  <c r="O96" i="38" s="1"/>
  <c r="X96" i="38" s="1"/>
  <c r="Y96" i="38" s="1"/>
  <c r="O97" i="38" s="1"/>
  <c r="X97" i="38" s="1"/>
  <c r="Y97" i="38" s="1"/>
  <c r="O98" i="38" s="1"/>
  <c r="X98" i="38" s="1"/>
  <c r="Y98" i="38" s="1"/>
  <c r="O99" i="38" s="1"/>
  <c r="X99" i="38" s="1"/>
  <c r="Y99" i="38" s="1"/>
  <c r="O100" i="38" s="1"/>
  <c r="X100" i="38" s="1"/>
  <c r="Y100" i="38" s="1"/>
  <c r="O101" i="38" s="1"/>
  <c r="X101" i="38" s="1"/>
  <c r="Y101" i="38" s="1"/>
  <c r="O102" i="38" s="1"/>
  <c r="X102" i="38" s="1"/>
  <c r="Y102" i="38" s="1"/>
  <c r="O103" i="38" s="1"/>
  <c r="X103" i="38" s="1"/>
  <c r="Y103" i="38" s="1"/>
  <c r="C39" i="38" s="1"/>
  <c r="L71" i="38"/>
  <c r="M71" i="38" s="1"/>
  <c r="I72" i="38" s="1"/>
  <c r="K72" i="38" s="1"/>
  <c r="F70" i="38"/>
  <c r="G70" i="38" s="1"/>
  <c r="C71" i="38" s="1"/>
  <c r="E71" i="38" s="1"/>
  <c r="X74" i="37"/>
  <c r="Y74" i="37" s="1"/>
  <c r="O75" i="37" s="1"/>
  <c r="X75" i="37" s="1"/>
  <c r="Y75" i="37" s="1"/>
  <c r="O76" i="37" s="1"/>
  <c r="X76" i="37" s="1"/>
  <c r="Y76" i="37" s="1"/>
  <c r="O77" i="37" s="1"/>
  <c r="X77" i="37" s="1"/>
  <c r="Y77" i="37" s="1"/>
  <c r="O78" i="37" s="1"/>
  <c r="X78" i="37" s="1"/>
  <c r="Y78" i="37" s="1"/>
  <c r="O79" i="37" s="1"/>
  <c r="X79" i="37" s="1"/>
  <c r="Y79" i="37" s="1"/>
  <c r="O80" i="37" s="1"/>
  <c r="X80" i="37" s="1"/>
  <c r="Y80" i="37" s="1"/>
  <c r="O81" i="37" s="1"/>
  <c r="X81" i="37" s="1"/>
  <c r="Y81" i="37" s="1"/>
  <c r="O82" i="37" s="1"/>
  <c r="X82" i="37" s="1"/>
  <c r="Y82" i="37" s="1"/>
  <c r="O83" i="37" s="1"/>
  <c r="X83" i="37" s="1"/>
  <c r="Y83" i="37" s="1"/>
  <c r="O84" i="37" s="1"/>
  <c r="X84" i="37" s="1"/>
  <c r="Y84" i="37" s="1"/>
  <c r="O85" i="37" s="1"/>
  <c r="X85" i="37" s="1"/>
  <c r="Y85" i="37" s="1"/>
  <c r="O86" i="37" s="1"/>
  <c r="X86" i="37" s="1"/>
  <c r="Y86" i="37" s="1"/>
  <c r="O87" i="37" s="1"/>
  <c r="X87" i="37" s="1"/>
  <c r="Y87" i="37" s="1"/>
  <c r="O88" i="37" s="1"/>
  <c r="X88" i="37" s="1"/>
  <c r="Y88" i="37" s="1"/>
  <c r="O89" i="37" s="1"/>
  <c r="X89" i="37" s="1"/>
  <c r="Y89" i="37" s="1"/>
  <c r="O90" i="37" s="1"/>
  <c r="X90" i="37" s="1"/>
  <c r="Y90" i="37" s="1"/>
  <c r="O91" i="37" s="1"/>
  <c r="X91" i="37" s="1"/>
  <c r="Y91" i="37" s="1"/>
  <c r="O92" i="37" s="1"/>
  <c r="X92" i="37" s="1"/>
  <c r="Y92" i="37" s="1"/>
  <c r="O93" i="37" s="1"/>
  <c r="X93" i="37" s="1"/>
  <c r="Y93" i="37" s="1"/>
  <c r="O94" i="37" s="1"/>
  <c r="X94" i="37" s="1"/>
  <c r="Y94" i="37" s="1"/>
  <c r="O95" i="37" s="1"/>
  <c r="X95" i="37" s="1"/>
  <c r="Y95" i="37" s="1"/>
  <c r="O96" i="37" s="1"/>
  <c r="X96" i="37" s="1"/>
  <c r="Y96" i="37" s="1"/>
  <c r="O97" i="37" s="1"/>
  <c r="X97" i="37" s="1"/>
  <c r="Y97" i="37" s="1"/>
  <c r="O98" i="37" s="1"/>
  <c r="X98" i="37" s="1"/>
  <c r="Y98" i="37" s="1"/>
  <c r="O99" i="37" s="1"/>
  <c r="X99" i="37" s="1"/>
  <c r="Y99" i="37" s="1"/>
  <c r="O100" i="37" s="1"/>
  <c r="X100" i="37" s="1"/>
  <c r="Y100" i="37" s="1"/>
  <c r="O101" i="37" s="1"/>
  <c r="X101" i="37" s="1"/>
  <c r="Y101" i="37" s="1"/>
  <c r="O102" i="37" s="1"/>
  <c r="X102" i="37" s="1"/>
  <c r="Y102" i="37" s="1"/>
  <c r="O103" i="37" s="1"/>
  <c r="X103" i="37" s="1"/>
  <c r="Y103" i="37" s="1"/>
  <c r="C39" i="37" s="1"/>
  <c r="C45" i="37" s="1"/>
  <c r="C47" i="37" s="1"/>
  <c r="C34" i="37" s="1"/>
  <c r="F69" i="37"/>
  <c r="G69" i="37" s="1"/>
  <c r="C70" i="37" s="1"/>
  <c r="E70" i="37" s="1"/>
  <c r="L70" i="37"/>
  <c r="M70" i="37" s="1"/>
  <c r="I71" i="37" s="1"/>
  <c r="K71" i="37" s="1"/>
  <c r="X81" i="26"/>
  <c r="Y81" i="26" s="1"/>
  <c r="O82" i="26" s="1"/>
  <c r="X82" i="26" s="1"/>
  <c r="Y82" i="26" s="1"/>
  <c r="O83" i="26" s="1"/>
  <c r="X83" i="26" s="1"/>
  <c r="Y83" i="26" s="1"/>
  <c r="O84" i="26" s="1"/>
  <c r="X84" i="26" s="1"/>
  <c r="Y84" i="26" s="1"/>
  <c r="O85" i="26" s="1"/>
  <c r="X85" i="26" s="1"/>
  <c r="Y85" i="26" s="1"/>
  <c r="O86" i="26" s="1"/>
  <c r="X86" i="26" s="1"/>
  <c r="Y86" i="26" s="1"/>
  <c r="O87" i="26" s="1"/>
  <c r="X87" i="26" s="1"/>
  <c r="Y87" i="26" s="1"/>
  <c r="O88" i="26" s="1"/>
  <c r="X88" i="26" s="1"/>
  <c r="Y88" i="26" s="1"/>
  <c r="O89" i="26" s="1"/>
  <c r="X89" i="26" s="1"/>
  <c r="Y89" i="26" s="1"/>
  <c r="O90" i="26" s="1"/>
  <c r="X90" i="26" s="1"/>
  <c r="Y90" i="26" s="1"/>
  <c r="O91" i="26" s="1"/>
  <c r="X91" i="26" s="1"/>
  <c r="Y91" i="26" s="1"/>
  <c r="O92" i="26" s="1"/>
  <c r="X92" i="26" s="1"/>
  <c r="Y92" i="26" s="1"/>
  <c r="O93" i="26" s="1"/>
  <c r="X93" i="26" s="1"/>
  <c r="Y93" i="26" s="1"/>
  <c r="O94" i="26" s="1"/>
  <c r="X94" i="26" s="1"/>
  <c r="Y94" i="26" s="1"/>
  <c r="O95" i="26" s="1"/>
  <c r="X95" i="26" s="1"/>
  <c r="Y95" i="26" s="1"/>
  <c r="O96" i="26" s="1"/>
  <c r="X96" i="26" s="1"/>
  <c r="Y96" i="26" s="1"/>
  <c r="O97" i="26" s="1"/>
  <c r="X97" i="26" s="1"/>
  <c r="Y97" i="26" s="1"/>
  <c r="O98" i="26" s="1"/>
  <c r="X98" i="26" s="1"/>
  <c r="Y98" i="26" s="1"/>
  <c r="O99" i="26" s="1"/>
  <c r="X99" i="26" s="1"/>
  <c r="Y99" i="26" s="1"/>
  <c r="O100" i="26" s="1"/>
  <c r="X100" i="26" s="1"/>
  <c r="Y100" i="26" s="1"/>
  <c r="O101" i="26" s="1"/>
  <c r="X101" i="26" s="1"/>
  <c r="Y101" i="26" s="1"/>
  <c r="O102" i="26" s="1"/>
  <c r="X102" i="26" s="1"/>
  <c r="Y102" i="26" s="1"/>
  <c r="O103" i="26" s="1"/>
  <c r="X103" i="26" s="1"/>
  <c r="Y103" i="26" s="1"/>
  <c r="C39" i="26" s="1"/>
  <c r="L71" i="26"/>
  <c r="M71" i="26" s="1"/>
  <c r="I72" i="26" s="1"/>
  <c r="K72" i="26" s="1"/>
  <c r="F69" i="26"/>
  <c r="G69" i="26" s="1"/>
  <c r="C70" i="26" s="1"/>
  <c r="E70" i="26" s="1"/>
  <c r="X108" i="22"/>
  <c r="F70" i="22"/>
  <c r="G70" i="22" s="1"/>
  <c r="C71" i="22" s="1"/>
  <c r="E71" i="22" s="1"/>
  <c r="L70" i="22"/>
  <c r="M70" i="22"/>
  <c r="I71" i="22" s="1"/>
  <c r="K71" i="22" s="1"/>
  <c r="X80" i="20"/>
  <c r="Y80" i="20" s="1"/>
  <c r="O81" i="20" s="1"/>
  <c r="X81" i="20" s="1"/>
  <c r="Y81" i="20" s="1"/>
  <c r="O82" i="20" s="1"/>
  <c r="X82" i="20" s="1"/>
  <c r="Y82" i="20" s="1"/>
  <c r="O83" i="20" s="1"/>
  <c r="X83" i="20" s="1"/>
  <c r="Y83" i="20" s="1"/>
  <c r="O84" i="20" s="1"/>
  <c r="X84" i="20" s="1"/>
  <c r="Y84" i="20" s="1"/>
  <c r="O85" i="20" s="1"/>
  <c r="X85" i="20" s="1"/>
  <c r="Y85" i="20" s="1"/>
  <c r="O86" i="20" s="1"/>
  <c r="X86" i="20" s="1"/>
  <c r="Y86" i="20" s="1"/>
  <c r="O87" i="20" s="1"/>
  <c r="X87" i="20" s="1"/>
  <c r="Y87" i="20" s="1"/>
  <c r="O88" i="20" s="1"/>
  <c r="X88" i="20" s="1"/>
  <c r="Y88" i="20" s="1"/>
  <c r="O89" i="20" s="1"/>
  <c r="X89" i="20" s="1"/>
  <c r="Y89" i="20" s="1"/>
  <c r="O90" i="20" s="1"/>
  <c r="X90" i="20" s="1"/>
  <c r="Y90" i="20" s="1"/>
  <c r="O91" i="20" s="1"/>
  <c r="X91" i="20" s="1"/>
  <c r="Y91" i="20" s="1"/>
  <c r="O92" i="20" s="1"/>
  <c r="X92" i="20" s="1"/>
  <c r="Y92" i="20" s="1"/>
  <c r="O93" i="20" s="1"/>
  <c r="X93" i="20" s="1"/>
  <c r="Y93" i="20" s="1"/>
  <c r="O94" i="20" s="1"/>
  <c r="X94" i="20" s="1"/>
  <c r="Y94" i="20" s="1"/>
  <c r="O95" i="20" s="1"/>
  <c r="X95" i="20" s="1"/>
  <c r="Y95" i="20" s="1"/>
  <c r="O96" i="20" s="1"/>
  <c r="X96" i="20" s="1"/>
  <c r="Y96" i="20" s="1"/>
  <c r="O97" i="20" s="1"/>
  <c r="X97" i="20" s="1"/>
  <c r="Y97" i="20" s="1"/>
  <c r="O98" i="20" s="1"/>
  <c r="X98" i="20" s="1"/>
  <c r="Y98" i="20" s="1"/>
  <c r="O99" i="20" s="1"/>
  <c r="X99" i="20" s="1"/>
  <c r="Y99" i="20" s="1"/>
  <c r="O100" i="20" s="1"/>
  <c r="X100" i="20" s="1"/>
  <c r="Y100" i="20" s="1"/>
  <c r="O101" i="20" s="1"/>
  <c r="X101" i="20" s="1"/>
  <c r="Y101" i="20" s="1"/>
  <c r="O102" i="20" s="1"/>
  <c r="X102" i="20" s="1"/>
  <c r="Y102" i="20" s="1"/>
  <c r="O103" i="20" s="1"/>
  <c r="X103" i="20" s="1"/>
  <c r="Y103" i="20" s="1"/>
  <c r="C39" i="20" s="1"/>
  <c r="C45" i="20" s="1"/>
  <c r="C47" i="20" s="1"/>
  <c r="C45" i="18"/>
  <c r="C47" i="18" s="1"/>
  <c r="C34" i="18" s="1"/>
  <c r="L71" i="20"/>
  <c r="M71" i="20" s="1"/>
  <c r="I72" i="20" s="1"/>
  <c r="K72" i="20" s="1"/>
  <c r="F68" i="20"/>
  <c r="G68" i="20"/>
  <c r="C69" i="20" s="1"/>
  <c r="E69" i="20" s="1"/>
  <c r="X108" i="18"/>
  <c r="F69" i="18"/>
  <c r="G69" i="18" s="1"/>
  <c r="C70" i="18" s="1"/>
  <c r="E70" i="18" s="1"/>
  <c r="L70" i="18"/>
  <c r="M70" i="18" s="1"/>
  <c r="I71" i="18" s="1"/>
  <c r="K71" i="18" s="1"/>
  <c r="C47" i="38"/>
  <c r="C47" i="26"/>
  <c r="C34" i="38" l="1"/>
  <c r="X108" i="38"/>
  <c r="C45" i="38"/>
  <c r="F71" i="38"/>
  <c r="G71" i="38" s="1"/>
  <c r="C72" i="38" s="1"/>
  <c r="E72" i="38" s="1"/>
  <c r="L72" i="38"/>
  <c r="M72" i="38" s="1"/>
  <c r="I73" i="38" s="1"/>
  <c r="K73" i="38" s="1"/>
  <c r="X108" i="37"/>
  <c r="L71" i="37"/>
  <c r="M71" i="37" s="1"/>
  <c r="I72" i="37" s="1"/>
  <c r="K72" i="37" s="1"/>
  <c r="F70" i="37"/>
  <c r="G70" i="37"/>
  <c r="C71" i="37" s="1"/>
  <c r="E71" i="37" s="1"/>
  <c r="C45" i="26"/>
  <c r="X108" i="26"/>
  <c r="F70" i="26"/>
  <c r="G70" i="26"/>
  <c r="C71" i="26" s="1"/>
  <c r="E71" i="26" s="1"/>
  <c r="L72" i="26"/>
  <c r="M72" i="26" s="1"/>
  <c r="I73" i="26" s="1"/>
  <c r="K73" i="26" s="1"/>
  <c r="F71" i="22"/>
  <c r="G71" i="22" s="1"/>
  <c r="C72" i="22" s="1"/>
  <c r="E72" i="22" s="1"/>
  <c r="L71" i="22"/>
  <c r="M71" i="22" s="1"/>
  <c r="I72" i="22" s="1"/>
  <c r="K72" i="22" s="1"/>
  <c r="C34" i="20"/>
  <c r="C36" i="20" s="1"/>
  <c r="X108" i="20"/>
  <c r="L72" i="20"/>
  <c r="M72" i="20" s="1"/>
  <c r="I73" i="20" s="1"/>
  <c r="K73" i="20" s="1"/>
  <c r="G69" i="20"/>
  <c r="C70" i="20" s="1"/>
  <c r="E70" i="20" s="1"/>
  <c r="F69" i="20"/>
  <c r="L71" i="18"/>
  <c r="M71" i="18"/>
  <c r="I72" i="18" s="1"/>
  <c r="K72" i="18" s="1"/>
  <c r="G70" i="18"/>
  <c r="C71" i="18" s="1"/>
  <c r="E71" i="18" s="1"/>
  <c r="F70" i="18"/>
  <c r="L73" i="38" l="1"/>
  <c r="M73" i="38" s="1"/>
  <c r="I74" i="38" s="1"/>
  <c r="K74" i="38" s="1"/>
  <c r="F72" i="38"/>
  <c r="G72" i="38" s="1"/>
  <c r="C73" i="38" s="1"/>
  <c r="E73" i="38" s="1"/>
  <c r="L72" i="37"/>
  <c r="M72" i="37" s="1"/>
  <c r="I73" i="37" s="1"/>
  <c r="K73" i="37" s="1"/>
  <c r="F71" i="37"/>
  <c r="G71" i="37" s="1"/>
  <c r="C72" i="37" s="1"/>
  <c r="E72" i="37" s="1"/>
  <c r="C34" i="26"/>
  <c r="L73" i="26"/>
  <c r="M73" i="26" s="1"/>
  <c r="I74" i="26" s="1"/>
  <c r="K74" i="26" s="1"/>
  <c r="F71" i="26"/>
  <c r="G71" i="26" s="1"/>
  <c r="C72" i="26" s="1"/>
  <c r="E72" i="26" s="1"/>
  <c r="L72" i="22"/>
  <c r="M72" i="22" s="1"/>
  <c r="I73" i="22" s="1"/>
  <c r="K73" i="22" s="1"/>
  <c r="F72" i="22"/>
  <c r="G72" i="22" s="1"/>
  <c r="C73" i="22" s="1"/>
  <c r="E73" i="22" s="1"/>
  <c r="L73" i="20"/>
  <c r="M73" i="20"/>
  <c r="I74" i="20" s="1"/>
  <c r="K74" i="20" s="1"/>
  <c r="F70" i="20"/>
  <c r="G70" i="20"/>
  <c r="C71" i="20" s="1"/>
  <c r="E71" i="20" s="1"/>
  <c r="F71" i="18"/>
  <c r="G71" i="18" s="1"/>
  <c r="C72" i="18" s="1"/>
  <c r="E72" i="18" s="1"/>
  <c r="L72" i="18"/>
  <c r="M72" i="18" s="1"/>
  <c r="I73" i="18" s="1"/>
  <c r="K73" i="18" s="1"/>
  <c r="L74" i="38" l="1"/>
  <c r="M74" i="38" s="1"/>
  <c r="I75" i="38" s="1"/>
  <c r="K75" i="38" s="1"/>
  <c r="F73" i="38"/>
  <c r="G73" i="38" s="1"/>
  <c r="C74" i="38" s="1"/>
  <c r="E74" i="38" s="1"/>
  <c r="G72" i="37"/>
  <c r="C73" i="37" s="1"/>
  <c r="E73" i="37" s="1"/>
  <c r="F72" i="37"/>
  <c r="L73" i="37"/>
  <c r="M73" i="37" s="1"/>
  <c r="I74" i="37" s="1"/>
  <c r="K74" i="37" s="1"/>
  <c r="F72" i="26"/>
  <c r="G72" i="26" s="1"/>
  <c r="C73" i="26" s="1"/>
  <c r="E73" i="26" s="1"/>
  <c r="L74" i="26"/>
  <c r="M74" i="26" s="1"/>
  <c r="I75" i="26" s="1"/>
  <c r="K75" i="26" s="1"/>
  <c r="F73" i="22"/>
  <c r="G73" i="22" s="1"/>
  <c r="C74" i="22" s="1"/>
  <c r="E74" i="22" s="1"/>
  <c r="L73" i="22"/>
  <c r="M73" i="22" s="1"/>
  <c r="I74" i="22" s="1"/>
  <c r="K74" i="22" s="1"/>
  <c r="F71" i="20"/>
  <c r="G71" i="20" s="1"/>
  <c r="C72" i="20" s="1"/>
  <c r="E72" i="20" s="1"/>
  <c r="M74" i="20"/>
  <c r="I75" i="20" s="1"/>
  <c r="K75" i="20" s="1"/>
  <c r="L74" i="20"/>
  <c r="L73" i="18"/>
  <c r="M73" i="18"/>
  <c r="I74" i="18" s="1"/>
  <c r="K74" i="18" s="1"/>
  <c r="F72" i="18"/>
  <c r="G72" i="18" s="1"/>
  <c r="C73" i="18" s="1"/>
  <c r="E73" i="18" s="1"/>
  <c r="F74" i="38" l="1"/>
  <c r="G74" i="38" s="1"/>
  <c r="C75" i="38" s="1"/>
  <c r="E75" i="38" s="1"/>
  <c r="L75" i="38"/>
  <c r="M75" i="38"/>
  <c r="I76" i="38" s="1"/>
  <c r="K76" i="38" s="1"/>
  <c r="L74" i="37"/>
  <c r="M74" i="37" s="1"/>
  <c r="I75" i="37" s="1"/>
  <c r="K75" i="37" s="1"/>
  <c r="F73" i="37"/>
  <c r="G73" i="37" s="1"/>
  <c r="C74" i="37" s="1"/>
  <c r="E74" i="37" s="1"/>
  <c r="L75" i="26"/>
  <c r="M75" i="26"/>
  <c r="I76" i="26" s="1"/>
  <c r="K76" i="26" s="1"/>
  <c r="F73" i="26"/>
  <c r="G73" i="26" s="1"/>
  <c r="C74" i="26" s="1"/>
  <c r="E74" i="26" s="1"/>
  <c r="L74" i="22"/>
  <c r="M74" i="22"/>
  <c r="I75" i="22" s="1"/>
  <c r="K75" i="22" s="1"/>
  <c r="F74" i="22"/>
  <c r="G74" i="22"/>
  <c r="C75" i="22" s="1"/>
  <c r="E75" i="22" s="1"/>
  <c r="F72" i="20"/>
  <c r="G72" i="20" s="1"/>
  <c r="C73" i="20" s="1"/>
  <c r="E73" i="20" s="1"/>
  <c r="L75" i="20"/>
  <c r="M75" i="20" s="1"/>
  <c r="I76" i="20" s="1"/>
  <c r="K76" i="20" s="1"/>
  <c r="F73" i="18"/>
  <c r="G73" i="18" s="1"/>
  <c r="C74" i="18" s="1"/>
  <c r="E74" i="18" s="1"/>
  <c r="L74" i="18"/>
  <c r="M74" i="18" s="1"/>
  <c r="I75" i="18" s="1"/>
  <c r="K75" i="18" s="1"/>
  <c r="F75" i="38" l="1"/>
  <c r="G75" i="38" s="1"/>
  <c r="C76" i="38" s="1"/>
  <c r="E76" i="38" s="1"/>
  <c r="L76" i="38"/>
  <c r="M76" i="38" s="1"/>
  <c r="I77" i="38" s="1"/>
  <c r="K77" i="38" s="1"/>
  <c r="F74" i="37"/>
  <c r="G74" i="37" s="1"/>
  <c r="C75" i="37" s="1"/>
  <c r="E75" i="37" s="1"/>
  <c r="L75" i="37"/>
  <c r="M75" i="37" s="1"/>
  <c r="I76" i="37" s="1"/>
  <c r="K76" i="37" s="1"/>
  <c r="F74" i="26"/>
  <c r="G74" i="26" s="1"/>
  <c r="C75" i="26" s="1"/>
  <c r="E75" i="26" s="1"/>
  <c r="L76" i="26"/>
  <c r="M76" i="26" s="1"/>
  <c r="I77" i="26" s="1"/>
  <c r="K77" i="26" s="1"/>
  <c r="F75" i="22"/>
  <c r="G75" i="22" s="1"/>
  <c r="C76" i="22" s="1"/>
  <c r="E76" i="22" s="1"/>
  <c r="L75" i="22"/>
  <c r="M75" i="22" s="1"/>
  <c r="I76" i="22" s="1"/>
  <c r="K76" i="22" s="1"/>
  <c r="L76" i="20"/>
  <c r="M76" i="20" s="1"/>
  <c r="I77" i="20" s="1"/>
  <c r="K77" i="20" s="1"/>
  <c r="F73" i="20"/>
  <c r="G73" i="20" s="1"/>
  <c r="C74" i="20" s="1"/>
  <c r="E74" i="20" s="1"/>
  <c r="L75" i="18"/>
  <c r="M75" i="18"/>
  <c r="I76" i="18" s="1"/>
  <c r="K76" i="18" s="1"/>
  <c r="F74" i="18"/>
  <c r="G74" i="18" s="1"/>
  <c r="C75" i="18" s="1"/>
  <c r="E75" i="18" s="1"/>
  <c r="L77" i="38" l="1"/>
  <c r="M77" i="38" s="1"/>
  <c r="I78" i="38" s="1"/>
  <c r="K78" i="38" s="1"/>
  <c r="F76" i="38"/>
  <c r="G76" i="38" s="1"/>
  <c r="C77" i="38" s="1"/>
  <c r="E77" i="38" s="1"/>
  <c r="F75" i="37"/>
  <c r="G75" i="37" s="1"/>
  <c r="C76" i="37" s="1"/>
  <c r="E76" i="37" s="1"/>
  <c r="L76" i="37"/>
  <c r="M76" i="37" s="1"/>
  <c r="I77" i="37" s="1"/>
  <c r="K77" i="37" s="1"/>
  <c r="L77" i="26"/>
  <c r="M77" i="26" s="1"/>
  <c r="I78" i="26" s="1"/>
  <c r="K78" i="26" s="1"/>
  <c r="F75" i="26"/>
  <c r="G75" i="26" s="1"/>
  <c r="C76" i="26" s="1"/>
  <c r="E76" i="26" s="1"/>
  <c r="L76" i="22"/>
  <c r="M76" i="22"/>
  <c r="I77" i="22" s="1"/>
  <c r="K77" i="22" s="1"/>
  <c r="F76" i="22"/>
  <c r="G76" i="22" s="1"/>
  <c r="C77" i="22" s="1"/>
  <c r="E77" i="22" s="1"/>
  <c r="F74" i="20"/>
  <c r="G74" i="20"/>
  <c r="C75" i="20" s="1"/>
  <c r="E75" i="20" s="1"/>
  <c r="L77" i="20"/>
  <c r="M77" i="20" s="1"/>
  <c r="I78" i="20" s="1"/>
  <c r="K78" i="20" s="1"/>
  <c r="F75" i="18"/>
  <c r="G75" i="18" s="1"/>
  <c r="C76" i="18" s="1"/>
  <c r="E76" i="18" s="1"/>
  <c r="L76" i="18"/>
  <c r="M76" i="18" s="1"/>
  <c r="I77" i="18" s="1"/>
  <c r="K77" i="18" s="1"/>
  <c r="F77" i="38" l="1"/>
  <c r="G77" i="38" s="1"/>
  <c r="C78" i="38" s="1"/>
  <c r="E78" i="38" s="1"/>
  <c r="L78" i="38"/>
  <c r="M78" i="38"/>
  <c r="I79" i="38" s="1"/>
  <c r="K79" i="38" s="1"/>
  <c r="L77" i="37"/>
  <c r="M77" i="37" s="1"/>
  <c r="I78" i="37" s="1"/>
  <c r="K78" i="37" s="1"/>
  <c r="F76" i="37"/>
  <c r="G76" i="37"/>
  <c r="C77" i="37" s="1"/>
  <c r="E77" i="37" s="1"/>
  <c r="F76" i="26"/>
  <c r="G76" i="26"/>
  <c r="C77" i="26" s="1"/>
  <c r="E77" i="26" s="1"/>
  <c r="L78" i="26"/>
  <c r="M78" i="26" s="1"/>
  <c r="I79" i="26" s="1"/>
  <c r="K79" i="26" s="1"/>
  <c r="F77" i="22"/>
  <c r="G77" i="22"/>
  <c r="C78" i="22" s="1"/>
  <c r="E78" i="22" s="1"/>
  <c r="L77" i="22"/>
  <c r="M77" i="22"/>
  <c r="I78" i="22" s="1"/>
  <c r="K78" i="22" s="1"/>
  <c r="L78" i="20"/>
  <c r="M78" i="20" s="1"/>
  <c r="I79" i="20" s="1"/>
  <c r="K79" i="20" s="1"/>
  <c r="F75" i="20"/>
  <c r="G75" i="20" s="1"/>
  <c r="C76" i="20" s="1"/>
  <c r="E76" i="20" s="1"/>
  <c r="L77" i="18"/>
  <c r="M77" i="18" s="1"/>
  <c r="I78" i="18" s="1"/>
  <c r="K78" i="18" s="1"/>
  <c r="F76" i="18"/>
  <c r="G76" i="18" s="1"/>
  <c r="C77" i="18" s="1"/>
  <c r="E77" i="18" s="1"/>
  <c r="F78" i="38" l="1"/>
  <c r="G78" i="38" s="1"/>
  <c r="C79" i="38" s="1"/>
  <c r="E79" i="38" s="1"/>
  <c r="L79" i="38"/>
  <c r="M79" i="38"/>
  <c r="I80" i="38" s="1"/>
  <c r="K80" i="38" s="1"/>
  <c r="L78" i="37"/>
  <c r="M78" i="37" s="1"/>
  <c r="I79" i="37" s="1"/>
  <c r="K79" i="37" s="1"/>
  <c r="F77" i="37"/>
  <c r="G77" i="37"/>
  <c r="C78" i="37" s="1"/>
  <c r="E78" i="37" s="1"/>
  <c r="L79" i="26"/>
  <c r="M79" i="26"/>
  <c r="I80" i="26" s="1"/>
  <c r="K80" i="26" s="1"/>
  <c r="F77" i="26"/>
  <c r="G77" i="26" s="1"/>
  <c r="C78" i="26" s="1"/>
  <c r="E78" i="26" s="1"/>
  <c r="L78" i="22"/>
  <c r="M78" i="22" s="1"/>
  <c r="I79" i="22" s="1"/>
  <c r="K79" i="22" s="1"/>
  <c r="F78" i="22"/>
  <c r="G78" i="22"/>
  <c r="C79" i="22" s="1"/>
  <c r="E79" i="22" s="1"/>
  <c r="F76" i="20"/>
  <c r="G76" i="20" s="1"/>
  <c r="C77" i="20" s="1"/>
  <c r="E77" i="20" s="1"/>
  <c r="L79" i="20"/>
  <c r="M79" i="20"/>
  <c r="I80" i="20" s="1"/>
  <c r="K80" i="20" s="1"/>
  <c r="F77" i="18"/>
  <c r="G77" i="18" s="1"/>
  <c r="C78" i="18" s="1"/>
  <c r="E78" i="18" s="1"/>
  <c r="L78" i="18"/>
  <c r="M78" i="18" s="1"/>
  <c r="I79" i="18" s="1"/>
  <c r="K79" i="18" s="1"/>
  <c r="F79" i="38" l="1"/>
  <c r="G79" i="38" s="1"/>
  <c r="C80" i="38" s="1"/>
  <c r="E80" i="38" s="1"/>
  <c r="L80" i="38"/>
  <c r="M80" i="38" s="1"/>
  <c r="I81" i="38" s="1"/>
  <c r="K81" i="38" s="1"/>
  <c r="L79" i="37"/>
  <c r="M79" i="37"/>
  <c r="I80" i="37" s="1"/>
  <c r="K80" i="37" s="1"/>
  <c r="F78" i="37"/>
  <c r="G78" i="37"/>
  <c r="C79" i="37" s="1"/>
  <c r="E79" i="37" s="1"/>
  <c r="F78" i="26"/>
  <c r="G78" i="26"/>
  <c r="C79" i="26" s="1"/>
  <c r="E79" i="26" s="1"/>
  <c r="L80" i="26"/>
  <c r="M80" i="26" s="1"/>
  <c r="I81" i="26" s="1"/>
  <c r="K81" i="26" s="1"/>
  <c r="L79" i="22"/>
  <c r="M79" i="22" s="1"/>
  <c r="I80" i="22" s="1"/>
  <c r="K80" i="22" s="1"/>
  <c r="F79" i="22"/>
  <c r="G79" i="22" s="1"/>
  <c r="C80" i="22" s="1"/>
  <c r="E80" i="22" s="1"/>
  <c r="F77" i="20"/>
  <c r="G77" i="20" s="1"/>
  <c r="C78" i="20" s="1"/>
  <c r="E78" i="20" s="1"/>
  <c r="L80" i="20"/>
  <c r="M80" i="20" s="1"/>
  <c r="I81" i="20" s="1"/>
  <c r="K81" i="20" s="1"/>
  <c r="L79" i="18"/>
  <c r="M79" i="18"/>
  <c r="I80" i="18" s="1"/>
  <c r="K80" i="18" s="1"/>
  <c r="F78" i="18"/>
  <c r="G78" i="18"/>
  <c r="C79" i="18" s="1"/>
  <c r="E79" i="18" s="1"/>
  <c r="L81" i="38" l="1"/>
  <c r="M81" i="38"/>
  <c r="I82" i="38" s="1"/>
  <c r="K82" i="38" s="1"/>
  <c r="F80" i="38"/>
  <c r="G80" i="38" s="1"/>
  <c r="C81" i="38" s="1"/>
  <c r="E81" i="38" s="1"/>
  <c r="F79" i="37"/>
  <c r="G79" i="37" s="1"/>
  <c r="C80" i="37" s="1"/>
  <c r="E80" i="37" s="1"/>
  <c r="L80" i="37"/>
  <c r="M80" i="37" s="1"/>
  <c r="I81" i="37" s="1"/>
  <c r="K81" i="37" s="1"/>
  <c r="L81" i="26"/>
  <c r="M81" i="26"/>
  <c r="I82" i="26" s="1"/>
  <c r="K82" i="26" s="1"/>
  <c r="F79" i="26"/>
  <c r="G79" i="26" s="1"/>
  <c r="C80" i="26" s="1"/>
  <c r="E80" i="26" s="1"/>
  <c r="F80" i="22"/>
  <c r="G80" i="22" s="1"/>
  <c r="C81" i="22" s="1"/>
  <c r="E81" i="22" s="1"/>
  <c r="L80" i="22"/>
  <c r="M80" i="22"/>
  <c r="I81" i="22" s="1"/>
  <c r="K81" i="22" s="1"/>
  <c r="L81" i="20"/>
  <c r="M81" i="20" s="1"/>
  <c r="I82" i="20" s="1"/>
  <c r="K82" i="20" s="1"/>
  <c r="F78" i="20"/>
  <c r="G78" i="20" s="1"/>
  <c r="C79" i="20" s="1"/>
  <c r="E79" i="20" s="1"/>
  <c r="F79" i="18"/>
  <c r="G79" i="18"/>
  <c r="C80" i="18" s="1"/>
  <c r="E80" i="18" s="1"/>
  <c r="L80" i="18"/>
  <c r="M80" i="18"/>
  <c r="I81" i="18" s="1"/>
  <c r="K81" i="18" s="1"/>
  <c r="F81" i="38" l="1"/>
  <c r="G81" i="38" s="1"/>
  <c r="C82" i="38" s="1"/>
  <c r="E82" i="38" s="1"/>
  <c r="L82" i="38"/>
  <c r="M82" i="38"/>
  <c r="I83" i="38" s="1"/>
  <c r="K83" i="38" s="1"/>
  <c r="L81" i="37"/>
  <c r="M81" i="37" s="1"/>
  <c r="I82" i="37" s="1"/>
  <c r="K82" i="37" s="1"/>
  <c r="F80" i="37"/>
  <c r="G80" i="37" s="1"/>
  <c r="C81" i="37" s="1"/>
  <c r="E81" i="37" s="1"/>
  <c r="F80" i="26"/>
  <c r="G80" i="26" s="1"/>
  <c r="C81" i="26" s="1"/>
  <c r="E81" i="26" s="1"/>
  <c r="L82" i="26"/>
  <c r="M82" i="26" s="1"/>
  <c r="I83" i="26" s="1"/>
  <c r="K83" i="26" s="1"/>
  <c r="F81" i="22"/>
  <c r="G81" i="22" s="1"/>
  <c r="C82" i="22" s="1"/>
  <c r="E82" i="22" s="1"/>
  <c r="L81" i="22"/>
  <c r="M81" i="22"/>
  <c r="I82" i="22" s="1"/>
  <c r="K82" i="22" s="1"/>
  <c r="F79" i="20"/>
  <c r="G79" i="20" s="1"/>
  <c r="C80" i="20" s="1"/>
  <c r="E80" i="20" s="1"/>
  <c r="L82" i="20"/>
  <c r="M82" i="20" s="1"/>
  <c r="I83" i="20" s="1"/>
  <c r="K83" i="20" s="1"/>
  <c r="F80" i="18"/>
  <c r="G80" i="18" s="1"/>
  <c r="C81" i="18" s="1"/>
  <c r="E81" i="18" s="1"/>
  <c r="L81" i="18"/>
  <c r="M81" i="18"/>
  <c r="I82" i="18" s="1"/>
  <c r="K82" i="18" s="1"/>
  <c r="F82" i="38" l="1"/>
  <c r="G82" i="38" s="1"/>
  <c r="C83" i="38" s="1"/>
  <c r="E83" i="38" s="1"/>
  <c r="L83" i="38"/>
  <c r="M83" i="38"/>
  <c r="I84" i="38" s="1"/>
  <c r="K84" i="38" s="1"/>
  <c r="F81" i="37"/>
  <c r="G81" i="37" s="1"/>
  <c r="C82" i="37" s="1"/>
  <c r="E82" i="37" s="1"/>
  <c r="L82" i="37"/>
  <c r="M82" i="37" s="1"/>
  <c r="I83" i="37" s="1"/>
  <c r="K83" i="37" s="1"/>
  <c r="L83" i="26"/>
  <c r="M83" i="26"/>
  <c r="I84" i="26" s="1"/>
  <c r="K84" i="26" s="1"/>
  <c r="F81" i="26"/>
  <c r="G81" i="26"/>
  <c r="C82" i="26" s="1"/>
  <c r="E82" i="26" s="1"/>
  <c r="F82" i="22"/>
  <c r="G82" i="22" s="1"/>
  <c r="C83" i="22" s="1"/>
  <c r="E83" i="22" s="1"/>
  <c r="L82" i="22"/>
  <c r="M82" i="22" s="1"/>
  <c r="I83" i="22" s="1"/>
  <c r="K83" i="22" s="1"/>
  <c r="L83" i="20"/>
  <c r="M83" i="20" s="1"/>
  <c r="I84" i="20" s="1"/>
  <c r="K84" i="20" s="1"/>
  <c r="F80" i="20"/>
  <c r="G80" i="20" s="1"/>
  <c r="C81" i="20" s="1"/>
  <c r="E81" i="20" s="1"/>
  <c r="F81" i="18"/>
  <c r="G81" i="18"/>
  <c r="C82" i="18" s="1"/>
  <c r="E82" i="18" s="1"/>
  <c r="L82" i="18"/>
  <c r="M82" i="18" s="1"/>
  <c r="I83" i="18" s="1"/>
  <c r="K83" i="18" s="1"/>
  <c r="F83" i="38" l="1"/>
  <c r="G83" i="38" s="1"/>
  <c r="C84" i="38" s="1"/>
  <c r="E84" i="38" s="1"/>
  <c r="L84" i="38"/>
  <c r="M84" i="38"/>
  <c r="I85" i="38" s="1"/>
  <c r="K85" i="38" s="1"/>
  <c r="L83" i="37"/>
  <c r="M83" i="37" s="1"/>
  <c r="I84" i="37" s="1"/>
  <c r="K84" i="37" s="1"/>
  <c r="F82" i="37"/>
  <c r="G82" i="37" s="1"/>
  <c r="C83" i="37" s="1"/>
  <c r="E83" i="37" s="1"/>
  <c r="F82" i="26"/>
  <c r="G82" i="26" s="1"/>
  <c r="C83" i="26" s="1"/>
  <c r="E83" i="26" s="1"/>
  <c r="L84" i="26"/>
  <c r="M84" i="26"/>
  <c r="I85" i="26" s="1"/>
  <c r="K85" i="26" s="1"/>
  <c r="L83" i="22"/>
  <c r="M83" i="22" s="1"/>
  <c r="I84" i="22" s="1"/>
  <c r="K84" i="22" s="1"/>
  <c r="F83" i="22"/>
  <c r="G83" i="22" s="1"/>
  <c r="C84" i="22" s="1"/>
  <c r="E84" i="22" s="1"/>
  <c r="F81" i="20"/>
  <c r="G81" i="20" s="1"/>
  <c r="C82" i="20" s="1"/>
  <c r="E82" i="20" s="1"/>
  <c r="L84" i="20"/>
  <c r="M84" i="20" s="1"/>
  <c r="I85" i="20" s="1"/>
  <c r="K85" i="20" s="1"/>
  <c r="L83" i="18"/>
  <c r="M83" i="18"/>
  <c r="I84" i="18" s="1"/>
  <c r="K84" i="18" s="1"/>
  <c r="F82" i="18"/>
  <c r="G82" i="18" s="1"/>
  <c r="C83" i="18" s="1"/>
  <c r="E83" i="18" s="1"/>
  <c r="F84" i="38" l="1"/>
  <c r="G84" i="38" s="1"/>
  <c r="C85" i="38" s="1"/>
  <c r="E85" i="38" s="1"/>
  <c r="L85" i="38"/>
  <c r="M85" i="38" s="1"/>
  <c r="I86" i="38" s="1"/>
  <c r="K86" i="38" s="1"/>
  <c r="F83" i="37"/>
  <c r="G83" i="37" s="1"/>
  <c r="C84" i="37" s="1"/>
  <c r="E84" i="37" s="1"/>
  <c r="L84" i="37"/>
  <c r="M84" i="37"/>
  <c r="I85" i="37" s="1"/>
  <c r="K85" i="37" s="1"/>
  <c r="F83" i="26"/>
  <c r="G83" i="26" s="1"/>
  <c r="C84" i="26" s="1"/>
  <c r="E84" i="26" s="1"/>
  <c r="L85" i="26"/>
  <c r="M85" i="26"/>
  <c r="I86" i="26" s="1"/>
  <c r="K86" i="26" s="1"/>
  <c r="G84" i="22"/>
  <c r="C85" i="22" s="1"/>
  <c r="E85" i="22" s="1"/>
  <c r="F84" i="22"/>
  <c r="L84" i="22"/>
  <c r="M84" i="22"/>
  <c r="I85" i="22" s="1"/>
  <c r="K85" i="22" s="1"/>
  <c r="L85" i="20"/>
  <c r="M85" i="20" s="1"/>
  <c r="I86" i="20" s="1"/>
  <c r="K86" i="20" s="1"/>
  <c r="F82" i="20"/>
  <c r="G82" i="20" s="1"/>
  <c r="C83" i="20" s="1"/>
  <c r="E83" i="20" s="1"/>
  <c r="F83" i="18"/>
  <c r="G83" i="18"/>
  <c r="C84" i="18" s="1"/>
  <c r="E84" i="18" s="1"/>
  <c r="L84" i="18"/>
  <c r="M84" i="18" s="1"/>
  <c r="I85" i="18" s="1"/>
  <c r="K85" i="18" s="1"/>
  <c r="L86" i="38" l="1"/>
  <c r="M86" i="38"/>
  <c r="I87" i="38" s="1"/>
  <c r="K87" i="38" s="1"/>
  <c r="F85" i="38"/>
  <c r="G85" i="38" s="1"/>
  <c r="C86" i="38" s="1"/>
  <c r="E86" i="38" s="1"/>
  <c r="F84" i="37"/>
  <c r="G84" i="37" s="1"/>
  <c r="C85" i="37" s="1"/>
  <c r="E85" i="37" s="1"/>
  <c r="L85" i="37"/>
  <c r="M85" i="37"/>
  <c r="I86" i="37" s="1"/>
  <c r="K86" i="37" s="1"/>
  <c r="G84" i="26"/>
  <c r="C85" i="26" s="1"/>
  <c r="E85" i="26" s="1"/>
  <c r="F84" i="26"/>
  <c r="L86" i="26"/>
  <c r="M86" i="26" s="1"/>
  <c r="I87" i="26" s="1"/>
  <c r="K87" i="26" s="1"/>
  <c r="L85" i="22"/>
  <c r="M85" i="22" s="1"/>
  <c r="I86" i="22" s="1"/>
  <c r="K86" i="22" s="1"/>
  <c r="F85" i="22"/>
  <c r="G85" i="22" s="1"/>
  <c r="C86" i="22" s="1"/>
  <c r="E86" i="22" s="1"/>
  <c r="F83" i="20"/>
  <c r="G83" i="20" s="1"/>
  <c r="C84" i="20" s="1"/>
  <c r="E84" i="20" s="1"/>
  <c r="L86" i="20"/>
  <c r="M86" i="20" s="1"/>
  <c r="I87" i="20" s="1"/>
  <c r="K87" i="20" s="1"/>
  <c r="L85" i="18"/>
  <c r="M85" i="18"/>
  <c r="I86" i="18" s="1"/>
  <c r="K86" i="18" s="1"/>
  <c r="F84" i="18"/>
  <c r="G84" i="18" s="1"/>
  <c r="C85" i="18" s="1"/>
  <c r="E85" i="18" s="1"/>
  <c r="F86" i="38" l="1"/>
  <c r="G86" i="38" s="1"/>
  <c r="C87" i="38" s="1"/>
  <c r="E87" i="38" s="1"/>
  <c r="L87" i="38"/>
  <c r="M87" i="38"/>
  <c r="I88" i="38" s="1"/>
  <c r="K88" i="38" s="1"/>
  <c r="F85" i="37"/>
  <c r="G85" i="37" s="1"/>
  <c r="C86" i="37" s="1"/>
  <c r="E86" i="37" s="1"/>
  <c r="L86" i="37"/>
  <c r="M86" i="37" s="1"/>
  <c r="I87" i="37" s="1"/>
  <c r="K87" i="37" s="1"/>
  <c r="L87" i="26"/>
  <c r="M87" i="26" s="1"/>
  <c r="I88" i="26" s="1"/>
  <c r="K88" i="26" s="1"/>
  <c r="G85" i="26"/>
  <c r="C86" i="26" s="1"/>
  <c r="E86" i="26" s="1"/>
  <c r="F85" i="26"/>
  <c r="F86" i="22"/>
  <c r="G86" i="22" s="1"/>
  <c r="C87" i="22" s="1"/>
  <c r="E87" i="22" s="1"/>
  <c r="L86" i="22"/>
  <c r="M86" i="22" s="1"/>
  <c r="I87" i="22" s="1"/>
  <c r="K87" i="22" s="1"/>
  <c r="L87" i="20"/>
  <c r="M87" i="20" s="1"/>
  <c r="I88" i="20" s="1"/>
  <c r="K88" i="20" s="1"/>
  <c r="F84" i="20"/>
  <c r="G84" i="20" s="1"/>
  <c r="C85" i="20" s="1"/>
  <c r="E85" i="20" s="1"/>
  <c r="F85" i="18"/>
  <c r="G85" i="18"/>
  <c r="C86" i="18" s="1"/>
  <c r="E86" i="18" s="1"/>
  <c r="L86" i="18"/>
  <c r="M86" i="18" s="1"/>
  <c r="I87" i="18" s="1"/>
  <c r="K87" i="18" s="1"/>
  <c r="F87" i="38" l="1"/>
  <c r="G87" i="38" s="1"/>
  <c r="C88" i="38" s="1"/>
  <c r="E88" i="38" s="1"/>
  <c r="L88" i="38"/>
  <c r="M88" i="38"/>
  <c r="I89" i="38" s="1"/>
  <c r="K89" i="38" s="1"/>
  <c r="L87" i="37"/>
  <c r="M87" i="37"/>
  <c r="I88" i="37" s="1"/>
  <c r="K88" i="37" s="1"/>
  <c r="F86" i="37"/>
  <c r="G86" i="37" s="1"/>
  <c r="C87" i="37" s="1"/>
  <c r="E87" i="37" s="1"/>
  <c r="L88" i="26"/>
  <c r="M88" i="26" s="1"/>
  <c r="I89" i="26" s="1"/>
  <c r="K89" i="26" s="1"/>
  <c r="F86" i="26"/>
  <c r="G86" i="26" s="1"/>
  <c r="C87" i="26" s="1"/>
  <c r="E87" i="26" s="1"/>
  <c r="L87" i="22"/>
  <c r="M87" i="22"/>
  <c r="I88" i="22" s="1"/>
  <c r="K88" i="22" s="1"/>
  <c r="F87" i="22"/>
  <c r="G87" i="22" s="1"/>
  <c r="C88" i="22" s="1"/>
  <c r="E88" i="22" s="1"/>
  <c r="F85" i="20"/>
  <c r="G85" i="20"/>
  <c r="C86" i="20" s="1"/>
  <c r="E86" i="20" s="1"/>
  <c r="L88" i="20"/>
  <c r="M88" i="20" s="1"/>
  <c r="I89" i="20" s="1"/>
  <c r="K89" i="20" s="1"/>
  <c r="L87" i="18"/>
  <c r="M87" i="18"/>
  <c r="I88" i="18" s="1"/>
  <c r="K88" i="18" s="1"/>
  <c r="F86" i="18"/>
  <c r="G86" i="18" s="1"/>
  <c r="C87" i="18" s="1"/>
  <c r="E87" i="18" s="1"/>
  <c r="F88" i="38" l="1"/>
  <c r="G88" i="38" s="1"/>
  <c r="C89" i="38" s="1"/>
  <c r="E89" i="38" s="1"/>
  <c r="L89" i="38"/>
  <c r="M89" i="38" s="1"/>
  <c r="I90" i="38" s="1"/>
  <c r="K90" i="38" s="1"/>
  <c r="F87" i="37"/>
  <c r="G87" i="37" s="1"/>
  <c r="C88" i="37" s="1"/>
  <c r="E88" i="37" s="1"/>
  <c r="L88" i="37"/>
  <c r="M88" i="37" s="1"/>
  <c r="I89" i="37" s="1"/>
  <c r="K89" i="37" s="1"/>
  <c r="F87" i="26"/>
  <c r="G87" i="26" s="1"/>
  <c r="C88" i="26" s="1"/>
  <c r="E88" i="26" s="1"/>
  <c r="L89" i="26"/>
  <c r="M89" i="26" s="1"/>
  <c r="I90" i="26" s="1"/>
  <c r="K90" i="26" s="1"/>
  <c r="F88" i="22"/>
  <c r="G88" i="22" s="1"/>
  <c r="C89" i="22" s="1"/>
  <c r="E89" i="22" s="1"/>
  <c r="L88" i="22"/>
  <c r="M88" i="22" s="1"/>
  <c r="I89" i="22" s="1"/>
  <c r="K89" i="22" s="1"/>
  <c r="L89" i="20"/>
  <c r="M89" i="20" s="1"/>
  <c r="I90" i="20" s="1"/>
  <c r="K90" i="20" s="1"/>
  <c r="F86" i="20"/>
  <c r="G86" i="20" s="1"/>
  <c r="C87" i="20" s="1"/>
  <c r="E87" i="20" s="1"/>
  <c r="F87" i="18"/>
  <c r="G87" i="18"/>
  <c r="C88" i="18" s="1"/>
  <c r="E88" i="18" s="1"/>
  <c r="L88" i="18"/>
  <c r="M88" i="18" s="1"/>
  <c r="I89" i="18" s="1"/>
  <c r="K89" i="18" s="1"/>
  <c r="L90" i="38" l="1"/>
  <c r="M90" i="38" s="1"/>
  <c r="I91" i="38" s="1"/>
  <c r="K91" i="38" s="1"/>
  <c r="F89" i="38"/>
  <c r="G89" i="38" s="1"/>
  <c r="C90" i="38" s="1"/>
  <c r="E90" i="38" s="1"/>
  <c r="L89" i="37"/>
  <c r="M89" i="37" s="1"/>
  <c r="I90" i="37" s="1"/>
  <c r="K90" i="37" s="1"/>
  <c r="F88" i="37"/>
  <c r="G88" i="37" s="1"/>
  <c r="C89" i="37" s="1"/>
  <c r="E89" i="37" s="1"/>
  <c r="L90" i="26"/>
  <c r="M90" i="26" s="1"/>
  <c r="I91" i="26" s="1"/>
  <c r="K91" i="26" s="1"/>
  <c r="F88" i="26"/>
  <c r="G88" i="26" s="1"/>
  <c r="C89" i="26" s="1"/>
  <c r="E89" i="26" s="1"/>
  <c r="L89" i="22"/>
  <c r="M89" i="22" s="1"/>
  <c r="I90" i="22" s="1"/>
  <c r="K90" i="22" s="1"/>
  <c r="F89" i="22"/>
  <c r="G89" i="22" s="1"/>
  <c r="C90" i="22" s="1"/>
  <c r="E90" i="22" s="1"/>
  <c r="F87" i="20"/>
  <c r="G87" i="20" s="1"/>
  <c r="C88" i="20" s="1"/>
  <c r="E88" i="20" s="1"/>
  <c r="L90" i="20"/>
  <c r="M90" i="20"/>
  <c r="I91" i="20" s="1"/>
  <c r="K91" i="20" s="1"/>
  <c r="L89" i="18"/>
  <c r="M89" i="18" s="1"/>
  <c r="I90" i="18" s="1"/>
  <c r="K90" i="18" s="1"/>
  <c r="F88" i="18"/>
  <c r="G88" i="18" s="1"/>
  <c r="C89" i="18" s="1"/>
  <c r="E89" i="18" s="1"/>
  <c r="F90" i="38" l="1"/>
  <c r="G90" i="38" s="1"/>
  <c r="C91" i="38" s="1"/>
  <c r="E91" i="38" s="1"/>
  <c r="L91" i="38"/>
  <c r="M91" i="38" s="1"/>
  <c r="I92" i="38" s="1"/>
  <c r="K92" i="38" s="1"/>
  <c r="F89" i="37"/>
  <c r="G89" i="37" s="1"/>
  <c r="C90" i="37" s="1"/>
  <c r="E90" i="37" s="1"/>
  <c r="L90" i="37"/>
  <c r="M90" i="37" s="1"/>
  <c r="I91" i="37" s="1"/>
  <c r="K91" i="37" s="1"/>
  <c r="F89" i="26"/>
  <c r="G89" i="26" s="1"/>
  <c r="C90" i="26" s="1"/>
  <c r="E90" i="26" s="1"/>
  <c r="L91" i="26"/>
  <c r="M91" i="26" s="1"/>
  <c r="I92" i="26" s="1"/>
  <c r="K92" i="26" s="1"/>
  <c r="G90" i="22"/>
  <c r="C91" i="22" s="1"/>
  <c r="E91" i="22" s="1"/>
  <c r="F90" i="22"/>
  <c r="L90" i="22"/>
  <c r="M90" i="22" s="1"/>
  <c r="I91" i="22" s="1"/>
  <c r="K91" i="22" s="1"/>
  <c r="F88" i="20"/>
  <c r="G88" i="20" s="1"/>
  <c r="C89" i="20" s="1"/>
  <c r="E89" i="20" s="1"/>
  <c r="L91" i="20"/>
  <c r="M91" i="20"/>
  <c r="I92" i="20" s="1"/>
  <c r="K92" i="20" s="1"/>
  <c r="F89" i="18"/>
  <c r="G89" i="18" s="1"/>
  <c r="C90" i="18" s="1"/>
  <c r="E90" i="18" s="1"/>
  <c r="L90" i="18"/>
  <c r="M90" i="18" s="1"/>
  <c r="I91" i="18" s="1"/>
  <c r="K91" i="18" s="1"/>
  <c r="L92" i="38" l="1"/>
  <c r="M92" i="38"/>
  <c r="I93" i="38" s="1"/>
  <c r="K93" i="38" s="1"/>
  <c r="F91" i="38"/>
  <c r="G91" i="38" s="1"/>
  <c r="C92" i="38" s="1"/>
  <c r="E92" i="38" s="1"/>
  <c r="L91" i="37"/>
  <c r="M91" i="37" s="1"/>
  <c r="I92" i="37" s="1"/>
  <c r="K92" i="37" s="1"/>
  <c r="F90" i="37"/>
  <c r="G90" i="37" s="1"/>
  <c r="C91" i="37" s="1"/>
  <c r="E91" i="37" s="1"/>
  <c r="L92" i="26"/>
  <c r="M92" i="26"/>
  <c r="I93" i="26" s="1"/>
  <c r="K93" i="26" s="1"/>
  <c r="F90" i="26"/>
  <c r="G90" i="26" s="1"/>
  <c r="C91" i="26" s="1"/>
  <c r="E91" i="26" s="1"/>
  <c r="L91" i="22"/>
  <c r="M91" i="22" s="1"/>
  <c r="I92" i="22" s="1"/>
  <c r="K92" i="22" s="1"/>
  <c r="F91" i="22"/>
  <c r="G91" i="22"/>
  <c r="C92" i="22" s="1"/>
  <c r="E92" i="22" s="1"/>
  <c r="F89" i="20"/>
  <c r="G89" i="20" s="1"/>
  <c r="C90" i="20" s="1"/>
  <c r="E90" i="20" s="1"/>
  <c r="L92" i="20"/>
  <c r="M92" i="20" s="1"/>
  <c r="I93" i="20" s="1"/>
  <c r="K93" i="20" s="1"/>
  <c r="L91" i="18"/>
  <c r="M91" i="18" s="1"/>
  <c r="I92" i="18" s="1"/>
  <c r="K92" i="18" s="1"/>
  <c r="F90" i="18"/>
  <c r="G90" i="18" s="1"/>
  <c r="C91" i="18" s="1"/>
  <c r="E91" i="18" s="1"/>
  <c r="F92" i="38" l="1"/>
  <c r="G92" i="38" s="1"/>
  <c r="C93" i="38" s="1"/>
  <c r="E93" i="38" s="1"/>
  <c r="L93" i="38"/>
  <c r="M93" i="38" s="1"/>
  <c r="I94" i="38" s="1"/>
  <c r="K94" i="38" s="1"/>
  <c r="F91" i="37"/>
  <c r="G91" i="37"/>
  <c r="C92" i="37" s="1"/>
  <c r="E92" i="37" s="1"/>
  <c r="L92" i="37"/>
  <c r="M92" i="37"/>
  <c r="I93" i="37" s="1"/>
  <c r="K93" i="37" s="1"/>
  <c r="F91" i="26"/>
  <c r="G91" i="26"/>
  <c r="C92" i="26" s="1"/>
  <c r="E92" i="26" s="1"/>
  <c r="L93" i="26"/>
  <c r="M93" i="26" s="1"/>
  <c r="I94" i="26" s="1"/>
  <c r="K94" i="26" s="1"/>
  <c r="L92" i="22"/>
  <c r="M92" i="22"/>
  <c r="I93" i="22" s="1"/>
  <c r="K93" i="22" s="1"/>
  <c r="F92" i="22"/>
  <c r="G92" i="22" s="1"/>
  <c r="C93" i="22" s="1"/>
  <c r="E93" i="22" s="1"/>
  <c r="L93" i="20"/>
  <c r="M93" i="20"/>
  <c r="I94" i="20" s="1"/>
  <c r="K94" i="20" s="1"/>
  <c r="F90" i="20"/>
  <c r="G90" i="20" s="1"/>
  <c r="C91" i="20" s="1"/>
  <c r="E91" i="20" s="1"/>
  <c r="F91" i="18"/>
  <c r="G91" i="18"/>
  <c r="C92" i="18" s="1"/>
  <c r="E92" i="18" s="1"/>
  <c r="L92" i="18"/>
  <c r="M92" i="18"/>
  <c r="I93" i="18" s="1"/>
  <c r="K93" i="18" s="1"/>
  <c r="L94" i="38" l="1"/>
  <c r="M94" i="38" s="1"/>
  <c r="I95" i="38" s="1"/>
  <c r="K95" i="38" s="1"/>
  <c r="F93" i="38"/>
  <c r="G93" i="38" s="1"/>
  <c r="C94" i="38" s="1"/>
  <c r="E94" i="38" s="1"/>
  <c r="L93" i="37"/>
  <c r="M93" i="37" s="1"/>
  <c r="I94" i="37" s="1"/>
  <c r="K94" i="37" s="1"/>
  <c r="F92" i="37"/>
  <c r="G92" i="37" s="1"/>
  <c r="C93" i="37" s="1"/>
  <c r="E93" i="37" s="1"/>
  <c r="L94" i="26"/>
  <c r="M94" i="26" s="1"/>
  <c r="I95" i="26" s="1"/>
  <c r="K95" i="26" s="1"/>
  <c r="F92" i="26"/>
  <c r="G92" i="26"/>
  <c r="C93" i="26" s="1"/>
  <c r="E93" i="26" s="1"/>
  <c r="F93" i="22"/>
  <c r="G93" i="22" s="1"/>
  <c r="C94" i="22" s="1"/>
  <c r="E94" i="22" s="1"/>
  <c r="L93" i="22"/>
  <c r="M93" i="22" s="1"/>
  <c r="I94" i="22" s="1"/>
  <c r="K94" i="22" s="1"/>
  <c r="F91" i="20"/>
  <c r="G91" i="20"/>
  <c r="C92" i="20" s="1"/>
  <c r="E92" i="20" s="1"/>
  <c r="L94" i="20"/>
  <c r="M94" i="20" s="1"/>
  <c r="I95" i="20" s="1"/>
  <c r="K95" i="20" s="1"/>
  <c r="L93" i="18"/>
  <c r="M93" i="18" s="1"/>
  <c r="I94" i="18" s="1"/>
  <c r="K94" i="18" s="1"/>
  <c r="F92" i="18"/>
  <c r="G92" i="18"/>
  <c r="C93" i="18" s="1"/>
  <c r="E93" i="18" s="1"/>
  <c r="L95" i="38" l="1"/>
  <c r="M95" i="38" s="1"/>
  <c r="I96" i="38" s="1"/>
  <c r="K96" i="38" s="1"/>
  <c r="F94" i="38"/>
  <c r="G94" i="38" s="1"/>
  <c r="C95" i="38" s="1"/>
  <c r="E95" i="38" s="1"/>
  <c r="F93" i="37"/>
  <c r="G93" i="37" s="1"/>
  <c r="C94" i="37" s="1"/>
  <c r="E94" i="37" s="1"/>
  <c r="L94" i="37"/>
  <c r="M94" i="37" s="1"/>
  <c r="I95" i="37" s="1"/>
  <c r="K95" i="37" s="1"/>
  <c r="L95" i="26"/>
  <c r="M95" i="26" s="1"/>
  <c r="I96" i="26" s="1"/>
  <c r="K96" i="26" s="1"/>
  <c r="F93" i="26"/>
  <c r="G93" i="26"/>
  <c r="C94" i="26" s="1"/>
  <c r="E94" i="26" s="1"/>
  <c r="L94" i="22"/>
  <c r="M94" i="22" s="1"/>
  <c r="I95" i="22" s="1"/>
  <c r="K95" i="22" s="1"/>
  <c r="F94" i="22"/>
  <c r="G94" i="22" s="1"/>
  <c r="C95" i="22" s="1"/>
  <c r="E95" i="22" s="1"/>
  <c r="L95" i="20"/>
  <c r="M95" i="20"/>
  <c r="I96" i="20" s="1"/>
  <c r="K96" i="20" s="1"/>
  <c r="F92" i="20"/>
  <c r="G92" i="20" s="1"/>
  <c r="C93" i="20" s="1"/>
  <c r="E93" i="20" s="1"/>
  <c r="L94" i="18"/>
  <c r="M94" i="18" s="1"/>
  <c r="I95" i="18" s="1"/>
  <c r="K95" i="18" s="1"/>
  <c r="F93" i="18"/>
  <c r="G93" i="18"/>
  <c r="C94" i="18" s="1"/>
  <c r="E94" i="18" s="1"/>
  <c r="F95" i="38" l="1"/>
  <c r="G95" i="38" s="1"/>
  <c r="C96" i="38" s="1"/>
  <c r="E96" i="38" s="1"/>
  <c r="L96" i="38"/>
  <c r="M96" i="38"/>
  <c r="I97" i="38" s="1"/>
  <c r="K97" i="38" s="1"/>
  <c r="L95" i="37"/>
  <c r="M95" i="37"/>
  <c r="I96" i="37" s="1"/>
  <c r="K96" i="37" s="1"/>
  <c r="F94" i="37"/>
  <c r="G94" i="37" s="1"/>
  <c r="C95" i="37" s="1"/>
  <c r="E95" i="37" s="1"/>
  <c r="L96" i="26"/>
  <c r="M96" i="26"/>
  <c r="I97" i="26" s="1"/>
  <c r="K97" i="26" s="1"/>
  <c r="F94" i="26"/>
  <c r="G94" i="26" s="1"/>
  <c r="C95" i="26" s="1"/>
  <c r="E95" i="26" s="1"/>
  <c r="F95" i="22"/>
  <c r="G95" i="22" s="1"/>
  <c r="C96" i="22" s="1"/>
  <c r="E96" i="22" s="1"/>
  <c r="L95" i="22"/>
  <c r="M95" i="22"/>
  <c r="I96" i="22" s="1"/>
  <c r="K96" i="22" s="1"/>
  <c r="F93" i="20"/>
  <c r="G93" i="20"/>
  <c r="C94" i="20" s="1"/>
  <c r="E94" i="20" s="1"/>
  <c r="L96" i="20"/>
  <c r="M96" i="20"/>
  <c r="I97" i="20" s="1"/>
  <c r="K97" i="20" s="1"/>
  <c r="L95" i="18"/>
  <c r="M95" i="18"/>
  <c r="I96" i="18" s="1"/>
  <c r="K96" i="18" s="1"/>
  <c r="F94" i="18"/>
  <c r="G94" i="18" s="1"/>
  <c r="C95" i="18" s="1"/>
  <c r="E95" i="18" s="1"/>
  <c r="F96" i="38" l="1"/>
  <c r="G96" i="38" s="1"/>
  <c r="C97" i="38" s="1"/>
  <c r="E97" i="38" s="1"/>
  <c r="L97" i="38"/>
  <c r="M97" i="38"/>
  <c r="I98" i="38" s="1"/>
  <c r="K98" i="38" s="1"/>
  <c r="F95" i="37"/>
  <c r="G95" i="37"/>
  <c r="C96" i="37" s="1"/>
  <c r="E96" i="37" s="1"/>
  <c r="L96" i="37"/>
  <c r="M96" i="37"/>
  <c r="I97" i="37" s="1"/>
  <c r="K97" i="37" s="1"/>
  <c r="F95" i="26"/>
  <c r="G95" i="26"/>
  <c r="C96" i="26" s="1"/>
  <c r="E96" i="26" s="1"/>
  <c r="L97" i="26"/>
  <c r="M97" i="26" s="1"/>
  <c r="I98" i="26" s="1"/>
  <c r="K98" i="26" s="1"/>
  <c r="F96" i="22"/>
  <c r="G96" i="22" s="1"/>
  <c r="C97" i="22" s="1"/>
  <c r="E97" i="22" s="1"/>
  <c r="L96" i="22"/>
  <c r="M96" i="22"/>
  <c r="I97" i="22" s="1"/>
  <c r="K97" i="22" s="1"/>
  <c r="M97" i="20"/>
  <c r="I98" i="20" s="1"/>
  <c r="K98" i="20" s="1"/>
  <c r="L97" i="20"/>
  <c r="F94" i="20"/>
  <c r="G94" i="20" s="1"/>
  <c r="C95" i="20" s="1"/>
  <c r="E95" i="20" s="1"/>
  <c r="F95" i="18"/>
  <c r="G95" i="18"/>
  <c r="C96" i="18" s="1"/>
  <c r="E96" i="18" s="1"/>
  <c r="L96" i="18"/>
  <c r="M96" i="18" s="1"/>
  <c r="I97" i="18" s="1"/>
  <c r="K97" i="18" s="1"/>
  <c r="L98" i="38" l="1"/>
  <c r="M98" i="38"/>
  <c r="I99" i="38" s="1"/>
  <c r="K99" i="38" s="1"/>
  <c r="F97" i="38"/>
  <c r="G97" i="38" s="1"/>
  <c r="C98" i="38" s="1"/>
  <c r="E98" i="38" s="1"/>
  <c r="L97" i="37"/>
  <c r="M97" i="37" s="1"/>
  <c r="I98" i="37" s="1"/>
  <c r="K98" i="37" s="1"/>
  <c r="F96" i="37"/>
  <c r="G96" i="37" s="1"/>
  <c r="C97" i="37" s="1"/>
  <c r="E97" i="37" s="1"/>
  <c r="L98" i="26"/>
  <c r="M98" i="26" s="1"/>
  <c r="I99" i="26" s="1"/>
  <c r="K99" i="26" s="1"/>
  <c r="F96" i="26"/>
  <c r="G96" i="26"/>
  <c r="C97" i="26" s="1"/>
  <c r="E97" i="26" s="1"/>
  <c r="F97" i="22"/>
  <c r="G97" i="22"/>
  <c r="C98" i="22" s="1"/>
  <c r="E98" i="22" s="1"/>
  <c r="L97" i="22"/>
  <c r="M97" i="22" s="1"/>
  <c r="I98" i="22" s="1"/>
  <c r="K98" i="22" s="1"/>
  <c r="F95" i="20"/>
  <c r="G95" i="20"/>
  <c r="C96" i="20" s="1"/>
  <c r="E96" i="20" s="1"/>
  <c r="L98" i="20"/>
  <c r="M98" i="20"/>
  <c r="I99" i="20" s="1"/>
  <c r="K99" i="20" s="1"/>
  <c r="L97" i="18"/>
  <c r="M97" i="18" s="1"/>
  <c r="I98" i="18" s="1"/>
  <c r="K98" i="18" s="1"/>
  <c r="F96" i="18"/>
  <c r="G96" i="18"/>
  <c r="C97" i="18" s="1"/>
  <c r="E97" i="18" s="1"/>
  <c r="L99" i="38" l="1"/>
  <c r="M99" i="38" s="1"/>
  <c r="I100" i="38" s="1"/>
  <c r="K100" i="38" s="1"/>
  <c r="F98" i="38"/>
  <c r="G98" i="38" s="1"/>
  <c r="C99" i="38" s="1"/>
  <c r="E99" i="38" s="1"/>
  <c r="F97" i="37"/>
  <c r="G97" i="37"/>
  <c r="C98" i="37" s="1"/>
  <c r="E98" i="37" s="1"/>
  <c r="L98" i="37"/>
  <c r="M98" i="37" s="1"/>
  <c r="I99" i="37" s="1"/>
  <c r="K99" i="37" s="1"/>
  <c r="L99" i="26"/>
  <c r="M99" i="26" s="1"/>
  <c r="I100" i="26" s="1"/>
  <c r="K100" i="26" s="1"/>
  <c r="F97" i="26"/>
  <c r="G97" i="26"/>
  <c r="C98" i="26" s="1"/>
  <c r="E98" i="26" s="1"/>
  <c r="L98" i="22"/>
  <c r="M98" i="22" s="1"/>
  <c r="I99" i="22" s="1"/>
  <c r="K99" i="22" s="1"/>
  <c r="F98" i="22"/>
  <c r="G98" i="22" s="1"/>
  <c r="C99" i="22" s="1"/>
  <c r="E99" i="22" s="1"/>
  <c r="F96" i="20"/>
  <c r="G96" i="20" s="1"/>
  <c r="C97" i="20" s="1"/>
  <c r="E97" i="20" s="1"/>
  <c r="L99" i="20"/>
  <c r="M99" i="20"/>
  <c r="I100" i="20" s="1"/>
  <c r="K100" i="20" s="1"/>
  <c r="L98" i="18"/>
  <c r="M98" i="18" s="1"/>
  <c r="I99" i="18" s="1"/>
  <c r="K99" i="18" s="1"/>
  <c r="F97" i="18"/>
  <c r="G97" i="18"/>
  <c r="C98" i="18" s="1"/>
  <c r="E98" i="18" s="1"/>
  <c r="F99" i="38" l="1"/>
  <c r="G99" i="38" s="1"/>
  <c r="C100" i="38" s="1"/>
  <c r="E100" i="38" s="1"/>
  <c r="L100" i="38"/>
  <c r="M100" i="38" s="1"/>
  <c r="I101" i="38" s="1"/>
  <c r="K101" i="38" s="1"/>
  <c r="L99" i="37"/>
  <c r="M99" i="37" s="1"/>
  <c r="I100" i="37" s="1"/>
  <c r="K100" i="37" s="1"/>
  <c r="F98" i="37"/>
  <c r="G98" i="37" s="1"/>
  <c r="C99" i="37" s="1"/>
  <c r="E99" i="37" s="1"/>
  <c r="L100" i="26"/>
  <c r="M100" i="26" s="1"/>
  <c r="I101" i="26" s="1"/>
  <c r="K101" i="26" s="1"/>
  <c r="F98" i="26"/>
  <c r="G98" i="26" s="1"/>
  <c r="C99" i="26" s="1"/>
  <c r="E99" i="26" s="1"/>
  <c r="F99" i="22"/>
  <c r="G99" i="22"/>
  <c r="C100" i="22" s="1"/>
  <c r="E100" i="22" s="1"/>
  <c r="L99" i="22"/>
  <c r="M99" i="22" s="1"/>
  <c r="I100" i="22" s="1"/>
  <c r="K100" i="22" s="1"/>
  <c r="F97" i="20"/>
  <c r="G97" i="20"/>
  <c r="C98" i="20" s="1"/>
  <c r="E98" i="20" s="1"/>
  <c r="L100" i="20"/>
  <c r="M100" i="20" s="1"/>
  <c r="I101" i="20" s="1"/>
  <c r="K101" i="20" s="1"/>
  <c r="L99" i="18"/>
  <c r="M99" i="18" s="1"/>
  <c r="I100" i="18" s="1"/>
  <c r="K100" i="18" s="1"/>
  <c r="F98" i="18"/>
  <c r="G98" i="18" s="1"/>
  <c r="C99" i="18" s="1"/>
  <c r="E99" i="18" s="1"/>
  <c r="L101" i="38" l="1"/>
  <c r="M101" i="38"/>
  <c r="I102" i="38" s="1"/>
  <c r="K102" i="38" s="1"/>
  <c r="F100" i="38"/>
  <c r="G100" i="38" s="1"/>
  <c r="C101" i="38" s="1"/>
  <c r="E101" i="38" s="1"/>
  <c r="F99" i="37"/>
  <c r="G99" i="37" s="1"/>
  <c r="C100" i="37" s="1"/>
  <c r="E100" i="37" s="1"/>
  <c r="L100" i="37"/>
  <c r="M100" i="37" s="1"/>
  <c r="I101" i="37" s="1"/>
  <c r="K101" i="37" s="1"/>
  <c r="F99" i="26"/>
  <c r="G99" i="26"/>
  <c r="C100" i="26" s="1"/>
  <c r="E100" i="26" s="1"/>
  <c r="L101" i="26"/>
  <c r="M101" i="26"/>
  <c r="I102" i="26" s="1"/>
  <c r="K102" i="26" s="1"/>
  <c r="L100" i="22"/>
  <c r="M100" i="22"/>
  <c r="I101" i="22" s="1"/>
  <c r="K101" i="22" s="1"/>
  <c r="F100" i="22"/>
  <c r="G100" i="22" s="1"/>
  <c r="C101" i="22" s="1"/>
  <c r="E101" i="22" s="1"/>
  <c r="L101" i="20"/>
  <c r="M101" i="20" s="1"/>
  <c r="I102" i="20" s="1"/>
  <c r="K102" i="20" s="1"/>
  <c r="F98" i="20"/>
  <c r="G98" i="20" s="1"/>
  <c r="C99" i="20" s="1"/>
  <c r="E99" i="20" s="1"/>
  <c r="F99" i="18"/>
  <c r="G99" i="18"/>
  <c r="C100" i="18" s="1"/>
  <c r="E100" i="18" s="1"/>
  <c r="L100" i="18"/>
  <c r="M100" i="18" s="1"/>
  <c r="I101" i="18" s="1"/>
  <c r="K101" i="18" s="1"/>
  <c r="F101" i="38" l="1"/>
  <c r="G101" i="38" s="1"/>
  <c r="C102" i="38" s="1"/>
  <c r="E102" i="38" s="1"/>
  <c r="L102" i="38"/>
  <c r="M102" i="38" s="1"/>
  <c r="I103" i="38" s="1"/>
  <c r="K103" i="38" s="1"/>
  <c r="L101" i="37"/>
  <c r="M101" i="37" s="1"/>
  <c r="I102" i="37" s="1"/>
  <c r="K102" i="37" s="1"/>
  <c r="F100" i="37"/>
  <c r="G100" i="37"/>
  <c r="C101" i="37" s="1"/>
  <c r="E101" i="37" s="1"/>
  <c r="L102" i="26"/>
  <c r="M102" i="26" s="1"/>
  <c r="I103" i="26" s="1"/>
  <c r="K103" i="26" s="1"/>
  <c r="F100" i="26"/>
  <c r="G100" i="26" s="1"/>
  <c r="C101" i="26" s="1"/>
  <c r="E101" i="26" s="1"/>
  <c r="F101" i="22"/>
  <c r="G101" i="22" s="1"/>
  <c r="C102" i="22" s="1"/>
  <c r="E102" i="22" s="1"/>
  <c r="L101" i="22"/>
  <c r="M101" i="22"/>
  <c r="I102" i="22" s="1"/>
  <c r="K102" i="22" s="1"/>
  <c r="F99" i="20"/>
  <c r="G99" i="20"/>
  <c r="C100" i="20" s="1"/>
  <c r="E100" i="20" s="1"/>
  <c r="L102" i="20"/>
  <c r="M102" i="20" s="1"/>
  <c r="I103" i="20" s="1"/>
  <c r="K103" i="20" s="1"/>
  <c r="L101" i="18"/>
  <c r="M101" i="18"/>
  <c r="I102" i="18" s="1"/>
  <c r="K102" i="18" s="1"/>
  <c r="F100" i="18"/>
  <c r="G100" i="18"/>
  <c r="C101" i="18" s="1"/>
  <c r="E101" i="18" s="1"/>
  <c r="L103" i="38" l="1"/>
  <c r="M103" i="38" s="1"/>
  <c r="C51" i="38" s="1"/>
  <c r="F102" i="38"/>
  <c r="G102" i="38" s="1"/>
  <c r="C103" i="38" s="1"/>
  <c r="E103" i="38" s="1"/>
  <c r="L102" i="37"/>
  <c r="M102" i="37" s="1"/>
  <c r="I103" i="37" s="1"/>
  <c r="K103" i="37" s="1"/>
  <c r="F101" i="37"/>
  <c r="G101" i="37" s="1"/>
  <c r="C102" i="37" s="1"/>
  <c r="E102" i="37" s="1"/>
  <c r="F101" i="26"/>
  <c r="G101" i="26" s="1"/>
  <c r="C102" i="26" s="1"/>
  <c r="E102" i="26" s="1"/>
  <c r="L103" i="26"/>
  <c r="M103" i="26"/>
  <c r="C51" i="26" s="1"/>
  <c r="F102" i="22"/>
  <c r="G102" i="22"/>
  <c r="C103" i="22" s="1"/>
  <c r="E103" i="22" s="1"/>
  <c r="L102" i="22"/>
  <c r="M102" i="22" s="1"/>
  <c r="I103" i="22" s="1"/>
  <c r="K103" i="22" s="1"/>
  <c r="L103" i="20"/>
  <c r="M103" i="20" s="1"/>
  <c r="C51" i="20" s="1"/>
  <c r="F100" i="20"/>
  <c r="G100" i="20" s="1"/>
  <c r="C101" i="20" s="1"/>
  <c r="E101" i="20" s="1"/>
  <c r="F101" i="18"/>
  <c r="G101" i="18" s="1"/>
  <c r="C102" i="18" s="1"/>
  <c r="E102" i="18" s="1"/>
  <c r="L102" i="18"/>
  <c r="M102" i="18" s="1"/>
  <c r="I103" i="18" s="1"/>
  <c r="K103" i="18" s="1"/>
  <c r="F103" i="38" l="1"/>
  <c r="G103" i="38" s="1"/>
  <c r="C50" i="38" s="1"/>
  <c r="F102" i="37"/>
  <c r="G102" i="37" s="1"/>
  <c r="C103" i="37" s="1"/>
  <c r="E103" i="37" s="1"/>
  <c r="L103" i="37"/>
  <c r="M103" i="37"/>
  <c r="C51" i="37" s="1"/>
  <c r="F102" i="26"/>
  <c r="G102" i="26" s="1"/>
  <c r="C103" i="26" s="1"/>
  <c r="E103" i="26" s="1"/>
  <c r="L103" i="22"/>
  <c r="M103" i="22" s="1"/>
  <c r="C51" i="22" s="1"/>
  <c r="F103" i="22"/>
  <c r="G103" i="22" s="1"/>
  <c r="C50" i="22" s="1"/>
  <c r="F101" i="20"/>
  <c r="G101" i="20" s="1"/>
  <c r="C102" i="20" s="1"/>
  <c r="E102" i="20" s="1"/>
  <c r="L103" i="18"/>
  <c r="M103" i="18" s="1"/>
  <c r="C51" i="18" s="1"/>
  <c r="F102" i="18"/>
  <c r="G102" i="18" s="1"/>
  <c r="C103" i="18" s="1"/>
  <c r="E103" i="18" s="1"/>
  <c r="B52" i="38" l="1"/>
  <c r="C52" i="38"/>
  <c r="C35" i="38" s="1"/>
  <c r="C36" i="38" s="1"/>
  <c r="F103" i="37"/>
  <c r="G103" i="37" s="1"/>
  <c r="C50" i="37" s="1"/>
  <c r="G103" i="26"/>
  <c r="C50" i="26" s="1"/>
  <c r="F103" i="26"/>
  <c r="B52" i="22"/>
  <c r="C52" i="22"/>
  <c r="C35" i="22" s="1"/>
  <c r="C36" i="22" s="1"/>
  <c r="F102" i="20"/>
  <c r="G102" i="20"/>
  <c r="C103" i="20" s="1"/>
  <c r="E103" i="20" s="1"/>
  <c r="F103" i="18"/>
  <c r="G103" i="18" s="1"/>
  <c r="C50" i="18" s="1"/>
  <c r="B52" i="37" l="1"/>
  <c r="C52" i="37"/>
  <c r="C35" i="37" s="1"/>
  <c r="C36" i="37" s="1"/>
  <c r="B52" i="26"/>
  <c r="C52" i="26"/>
  <c r="C35" i="26" s="1"/>
  <c r="C36" i="26" s="1"/>
  <c r="F103" i="20"/>
  <c r="G103" i="20" s="1"/>
  <c r="C50" i="20" s="1"/>
  <c r="B52" i="18"/>
  <c r="C52" i="18"/>
  <c r="C35" i="18" s="1"/>
  <c r="C36" i="18" s="1"/>
  <c r="B52" i="20" l="1"/>
  <c r="C52" i="20"/>
  <c r="C35" i="20" s="1"/>
  <c r="S103" i="1" l="1"/>
  <c r="J103" i="1"/>
  <c r="S102" i="1"/>
  <c r="J102" i="1"/>
  <c r="S101" i="1"/>
  <c r="J101" i="1"/>
  <c r="S100" i="1"/>
  <c r="J100" i="1"/>
  <c r="U99" i="1"/>
  <c r="S99" i="1"/>
  <c r="J99" i="1"/>
  <c r="U98" i="1"/>
  <c r="S98" i="1"/>
  <c r="J98" i="1"/>
  <c r="U97" i="1"/>
  <c r="S97" i="1"/>
  <c r="J97" i="1"/>
  <c r="U96" i="1"/>
  <c r="S96" i="1"/>
  <c r="J96" i="1"/>
  <c r="U95" i="1"/>
  <c r="S95" i="1"/>
  <c r="J95" i="1"/>
  <c r="U94" i="1"/>
  <c r="S94" i="1"/>
  <c r="J94" i="1"/>
  <c r="U93" i="1"/>
  <c r="S93" i="1"/>
  <c r="J93" i="1"/>
  <c r="U92" i="1"/>
  <c r="S92" i="1"/>
  <c r="R92" i="1"/>
  <c r="J92" i="1"/>
  <c r="S91" i="1"/>
  <c r="J91" i="1"/>
  <c r="S90" i="1"/>
  <c r="J90" i="1"/>
  <c r="S89" i="1"/>
  <c r="J89" i="1"/>
  <c r="S88" i="1"/>
  <c r="J88" i="1"/>
  <c r="U87" i="1"/>
  <c r="S87" i="1"/>
  <c r="J87" i="1"/>
  <c r="U86" i="1"/>
  <c r="S86" i="1"/>
  <c r="J86" i="1"/>
  <c r="U85" i="1"/>
  <c r="S85" i="1"/>
  <c r="J85" i="1"/>
  <c r="U84" i="1"/>
  <c r="S84" i="1"/>
  <c r="J84" i="1"/>
  <c r="U83" i="1"/>
  <c r="S83" i="1"/>
  <c r="J83" i="1"/>
  <c r="U82" i="1"/>
  <c r="S82" i="1"/>
  <c r="J82" i="1"/>
  <c r="U81" i="1"/>
  <c r="S81" i="1"/>
  <c r="J81" i="1"/>
  <c r="U80" i="1"/>
  <c r="S80" i="1"/>
  <c r="R80" i="1"/>
  <c r="J80" i="1"/>
  <c r="S79" i="1"/>
  <c r="J79" i="1"/>
  <c r="S78" i="1"/>
  <c r="J78" i="1"/>
  <c r="S77" i="1"/>
  <c r="J77" i="1"/>
  <c r="S76" i="1"/>
  <c r="J76" i="1"/>
  <c r="U75" i="1"/>
  <c r="S75" i="1"/>
  <c r="J75" i="1"/>
  <c r="U74" i="1"/>
  <c r="S74" i="1"/>
  <c r="J74" i="1"/>
  <c r="U73" i="1"/>
  <c r="S73" i="1"/>
  <c r="J73" i="1"/>
  <c r="U72" i="1"/>
  <c r="S72" i="1"/>
  <c r="J72" i="1"/>
  <c r="U71" i="1"/>
  <c r="S71" i="1"/>
  <c r="J71" i="1"/>
  <c r="U70" i="1"/>
  <c r="S70" i="1"/>
  <c r="J70" i="1"/>
  <c r="U69" i="1"/>
  <c r="S69" i="1"/>
  <c r="J69" i="1"/>
  <c r="U68" i="1"/>
  <c r="S68" i="1"/>
  <c r="R68" i="1"/>
  <c r="J68" i="1"/>
  <c r="L57" i="1"/>
  <c r="I57" i="1"/>
  <c r="F57" i="1"/>
  <c r="C57" i="1"/>
  <c r="L56" i="1"/>
  <c r="K56" i="1"/>
  <c r="F56" i="1"/>
  <c r="E56" i="1"/>
  <c r="L55" i="1"/>
  <c r="L58" i="1" s="1"/>
  <c r="L59" i="1" s="1"/>
  <c r="K55" i="1"/>
  <c r="F55" i="1"/>
  <c r="E55" i="1"/>
  <c r="G23" i="1"/>
  <c r="J55" i="1" s="1"/>
  <c r="E23" i="1"/>
  <c r="G22" i="1"/>
  <c r="H56" i="1" s="1"/>
  <c r="E22" i="1"/>
  <c r="N56" i="1" s="1"/>
  <c r="D55" i="1" l="1"/>
  <c r="C55" i="1"/>
  <c r="N55" i="1"/>
  <c r="N58" i="1" s="1"/>
  <c r="N59" i="1" s="1"/>
  <c r="D79" i="1" s="1"/>
  <c r="J56" i="1"/>
  <c r="F58" i="1"/>
  <c r="F59" i="1" s="1"/>
  <c r="D83" i="1" s="1"/>
  <c r="G55" i="1"/>
  <c r="K58" i="1"/>
  <c r="K59" i="1" s="1"/>
  <c r="D88" i="1" s="1"/>
  <c r="J58" i="1"/>
  <c r="J59" i="1" s="1"/>
  <c r="T87" i="1" s="1"/>
  <c r="E58" i="1"/>
  <c r="E59" i="1" s="1"/>
  <c r="D94" i="1" s="1"/>
  <c r="G56" i="1"/>
  <c r="P100" i="1"/>
  <c r="P98" i="1"/>
  <c r="P96" i="1"/>
  <c r="P94" i="1"/>
  <c r="P89" i="1"/>
  <c r="P78" i="1"/>
  <c r="P75" i="1"/>
  <c r="P73" i="1"/>
  <c r="P71" i="1"/>
  <c r="P69" i="1"/>
  <c r="P101" i="1"/>
  <c r="P90" i="1"/>
  <c r="P87" i="1"/>
  <c r="P85" i="1"/>
  <c r="P83" i="1"/>
  <c r="P81" i="1"/>
  <c r="P79" i="1"/>
  <c r="P68" i="1"/>
  <c r="P102" i="1"/>
  <c r="P99" i="1"/>
  <c r="P97" i="1"/>
  <c r="P95" i="1"/>
  <c r="P93" i="1"/>
  <c r="P91" i="1"/>
  <c r="P80" i="1"/>
  <c r="P76" i="1"/>
  <c r="P74" i="1"/>
  <c r="P72" i="1"/>
  <c r="P70" i="1"/>
  <c r="P103" i="1"/>
  <c r="P92" i="1"/>
  <c r="P88" i="1"/>
  <c r="P86" i="1"/>
  <c r="P84" i="1"/>
  <c r="P82" i="1"/>
  <c r="P77" i="1"/>
  <c r="Q103" i="1"/>
  <c r="Q92" i="1"/>
  <c r="Q88" i="1"/>
  <c r="Q86" i="1"/>
  <c r="Q84" i="1"/>
  <c r="Q82" i="1"/>
  <c r="Q77" i="1"/>
  <c r="Q100" i="1"/>
  <c r="Q98" i="1"/>
  <c r="Q96" i="1"/>
  <c r="Q94" i="1"/>
  <c r="Q89" i="1"/>
  <c r="Q78" i="1"/>
  <c r="Q75" i="1"/>
  <c r="Q73" i="1"/>
  <c r="Q71" i="1"/>
  <c r="Q69" i="1"/>
  <c r="C40" i="1"/>
  <c r="Q101" i="1"/>
  <c r="Q90" i="1"/>
  <c r="Q87" i="1"/>
  <c r="Q85" i="1"/>
  <c r="Q83" i="1"/>
  <c r="Q81" i="1"/>
  <c r="Q79" i="1"/>
  <c r="Q68" i="1"/>
  <c r="Q102" i="1"/>
  <c r="Q99" i="1"/>
  <c r="Q97" i="1"/>
  <c r="Q95" i="1"/>
  <c r="Q93" i="1"/>
  <c r="Q91" i="1"/>
  <c r="Q80" i="1"/>
  <c r="Q76" i="1"/>
  <c r="Q74" i="1"/>
  <c r="Q72" i="1"/>
  <c r="Q70" i="1"/>
  <c r="O68" i="1"/>
  <c r="C68" i="1"/>
  <c r="I68" i="1" s="1"/>
  <c r="K68" i="1" s="1"/>
  <c r="L68" i="1" s="1"/>
  <c r="M68" i="1" s="1"/>
  <c r="I69" i="1" s="1"/>
  <c r="K69" i="1" s="1"/>
  <c r="X106" i="1"/>
  <c r="W101" i="1"/>
  <c r="W98" i="1"/>
  <c r="W96" i="1"/>
  <c r="W94" i="1"/>
  <c r="W92" i="1"/>
  <c r="W90" i="1"/>
  <c r="W79" i="1"/>
  <c r="W75" i="1"/>
  <c r="W73" i="1"/>
  <c r="W71" i="1"/>
  <c r="W69" i="1"/>
  <c r="W102" i="1"/>
  <c r="W91" i="1"/>
  <c r="W87" i="1"/>
  <c r="W85" i="1"/>
  <c r="W83" i="1"/>
  <c r="W81" i="1"/>
  <c r="W76" i="1"/>
  <c r="W103" i="1"/>
  <c r="W99" i="1"/>
  <c r="W97" i="1"/>
  <c r="W95" i="1"/>
  <c r="W93" i="1"/>
  <c r="W88" i="1"/>
  <c r="W77" i="1"/>
  <c r="W74" i="1"/>
  <c r="W72" i="1"/>
  <c r="W70" i="1"/>
  <c r="W68" i="1"/>
  <c r="W100" i="1"/>
  <c r="W89" i="1"/>
  <c r="W86" i="1"/>
  <c r="W84" i="1"/>
  <c r="W82" i="1"/>
  <c r="W80" i="1"/>
  <c r="W78" i="1"/>
  <c r="D95" i="1"/>
  <c r="T83" i="1"/>
  <c r="D101" i="1"/>
  <c r="T101" i="1"/>
  <c r="D77" i="1"/>
  <c r="T89" i="1"/>
  <c r="D89" i="1"/>
  <c r="T77" i="1"/>
  <c r="D75" i="1"/>
  <c r="I55" i="1"/>
  <c r="M55" i="1"/>
  <c r="I56" i="1"/>
  <c r="M56" i="1"/>
  <c r="H55" i="1"/>
  <c r="H58" i="1" s="1"/>
  <c r="H59" i="1" s="1"/>
  <c r="D56" i="1"/>
  <c r="D58" i="1" s="1"/>
  <c r="D59" i="1" s="1"/>
  <c r="C56" i="1"/>
  <c r="C58" i="1" s="1"/>
  <c r="X105" i="1" l="1"/>
  <c r="T71" i="1"/>
  <c r="V71" i="1" s="1"/>
  <c r="C59" i="1"/>
  <c r="D92" i="1" s="1"/>
  <c r="T95" i="1"/>
  <c r="V95" i="1" s="1"/>
  <c r="D71" i="1"/>
  <c r="D76" i="1"/>
  <c r="D70" i="1"/>
  <c r="T70" i="1"/>
  <c r="V70" i="1" s="1"/>
  <c r="T91" i="1"/>
  <c r="V91" i="1" s="1"/>
  <c r="D87" i="1"/>
  <c r="T76" i="1"/>
  <c r="V76" i="1" s="1"/>
  <c r="D82" i="1"/>
  <c r="T88" i="1"/>
  <c r="V88" i="1" s="1"/>
  <c r="T94" i="1"/>
  <c r="V94" i="1" s="1"/>
  <c r="T82" i="1"/>
  <c r="V82" i="1" s="1"/>
  <c r="D100" i="1"/>
  <c r="D99" i="1"/>
  <c r="T100" i="1"/>
  <c r="V100" i="1" s="1"/>
  <c r="G58" i="1"/>
  <c r="G59" i="1" s="1"/>
  <c r="D96" i="1" s="1"/>
  <c r="M58" i="1"/>
  <c r="M59" i="1" s="1"/>
  <c r="D90" i="1" s="1"/>
  <c r="T75" i="1"/>
  <c r="V75" i="1" s="1"/>
  <c r="D91" i="1"/>
  <c r="D103" i="1"/>
  <c r="T79" i="1"/>
  <c r="V79" i="1" s="1"/>
  <c r="T99" i="1"/>
  <c r="V99" i="1" s="1"/>
  <c r="T103" i="1"/>
  <c r="V103" i="1" s="1"/>
  <c r="V89" i="1"/>
  <c r="V83" i="1"/>
  <c r="V101" i="1"/>
  <c r="V77" i="1"/>
  <c r="V87" i="1"/>
  <c r="C41" i="1"/>
  <c r="C43" i="1" s="1"/>
  <c r="T68" i="1"/>
  <c r="V68" i="1" s="1"/>
  <c r="X68" i="1" s="1"/>
  <c r="Y68" i="1" s="1"/>
  <c r="T80" i="1"/>
  <c r="V80" i="1" s="1"/>
  <c r="T92" i="1"/>
  <c r="V92" i="1" s="1"/>
  <c r="D81" i="1"/>
  <c r="D93" i="1"/>
  <c r="T93" i="1"/>
  <c r="V93" i="1" s="1"/>
  <c r="T81" i="1"/>
  <c r="V81" i="1" s="1"/>
  <c r="D69" i="1"/>
  <c r="T69" i="1"/>
  <c r="V69" i="1" s="1"/>
  <c r="L69" i="1"/>
  <c r="M69" i="1" s="1"/>
  <c r="I70" i="1" s="1"/>
  <c r="K70" i="1" s="1"/>
  <c r="D85" i="1"/>
  <c r="D97" i="1"/>
  <c r="T85" i="1"/>
  <c r="V85" i="1" s="1"/>
  <c r="T97" i="1"/>
  <c r="V97" i="1" s="1"/>
  <c r="D73" i="1"/>
  <c r="T73" i="1"/>
  <c r="V73" i="1" s="1"/>
  <c r="I58" i="1"/>
  <c r="I59" i="1" s="1"/>
  <c r="D80" i="1" l="1"/>
  <c r="D68" i="1"/>
  <c r="E68" i="1" s="1"/>
  <c r="D72" i="1"/>
  <c r="T72" i="1"/>
  <c r="V72" i="1" s="1"/>
  <c r="T96" i="1"/>
  <c r="V96" i="1" s="1"/>
  <c r="T84" i="1"/>
  <c r="V84" i="1" s="1"/>
  <c r="D84" i="1"/>
  <c r="D78" i="1"/>
  <c r="T102" i="1"/>
  <c r="V102" i="1" s="1"/>
  <c r="D102" i="1"/>
  <c r="T78" i="1"/>
  <c r="V78" i="1" s="1"/>
  <c r="T90" i="1"/>
  <c r="V90" i="1" s="1"/>
  <c r="O69" i="1"/>
  <c r="X69" i="1" s="1"/>
  <c r="Y69" i="1" s="1"/>
  <c r="O70" i="1" s="1"/>
  <c r="X70" i="1" s="1"/>
  <c r="Y70" i="1" s="1"/>
  <c r="O71" i="1" s="1"/>
  <c r="X71" i="1" s="1"/>
  <c r="Y71" i="1" s="1"/>
  <c r="O72" i="1" s="1"/>
  <c r="X107" i="1"/>
  <c r="L70" i="1"/>
  <c r="M70" i="1" s="1"/>
  <c r="I71" i="1" s="1"/>
  <c r="K71" i="1" s="1"/>
  <c r="T74" i="1"/>
  <c r="V74" i="1" s="1"/>
  <c r="D98" i="1"/>
  <c r="T86" i="1"/>
  <c r="V86" i="1" s="1"/>
  <c r="T98" i="1"/>
  <c r="V98" i="1" s="1"/>
  <c r="D86" i="1"/>
  <c r="D74" i="1"/>
  <c r="F68" i="1"/>
  <c r="G68" i="1" s="1"/>
  <c r="C69" i="1" s="1"/>
  <c r="E69" i="1" s="1"/>
  <c r="X72" i="1" l="1"/>
  <c r="Y72" i="1" s="1"/>
  <c r="O73" i="1" s="1"/>
  <c r="X73" i="1" s="1"/>
  <c r="Y73" i="1" s="1"/>
  <c r="O74" i="1" s="1"/>
  <c r="X74" i="1" s="1"/>
  <c r="Y74" i="1" s="1"/>
  <c r="O75" i="1" s="1"/>
  <c r="X75" i="1" s="1"/>
  <c r="Y75" i="1" s="1"/>
  <c r="O76" i="1" s="1"/>
  <c r="X76" i="1" s="1"/>
  <c r="Y76" i="1" s="1"/>
  <c r="O77" i="1" s="1"/>
  <c r="X77" i="1" s="1"/>
  <c r="Y77" i="1" s="1"/>
  <c r="O78" i="1" s="1"/>
  <c r="X78" i="1" s="1"/>
  <c r="Y78" i="1" s="1"/>
  <c r="O79" i="1" s="1"/>
  <c r="X79" i="1" s="1"/>
  <c r="Y79" i="1" s="1"/>
  <c r="O80" i="1" s="1"/>
  <c r="X80" i="1" s="1"/>
  <c r="Y80" i="1" s="1"/>
  <c r="O81" i="1" s="1"/>
  <c r="X81" i="1" s="1"/>
  <c r="Y81" i="1" s="1"/>
  <c r="O82" i="1" s="1"/>
  <c r="X82" i="1" s="1"/>
  <c r="Y82" i="1" s="1"/>
  <c r="O83" i="1" s="1"/>
  <c r="X83" i="1" s="1"/>
  <c r="Y83" i="1" s="1"/>
  <c r="O84" i="1" s="1"/>
  <c r="X84" i="1" s="1"/>
  <c r="Y84" i="1" s="1"/>
  <c r="O85" i="1" s="1"/>
  <c r="X85" i="1" s="1"/>
  <c r="Y85" i="1" s="1"/>
  <c r="O86" i="1" s="1"/>
  <c r="X86" i="1" s="1"/>
  <c r="Y86" i="1" s="1"/>
  <c r="O87" i="1" s="1"/>
  <c r="X87" i="1" s="1"/>
  <c r="Y87" i="1" s="1"/>
  <c r="O88" i="1" s="1"/>
  <c r="X88" i="1" s="1"/>
  <c r="Y88" i="1" s="1"/>
  <c r="O89" i="1" s="1"/>
  <c r="X89" i="1" s="1"/>
  <c r="Y89" i="1" s="1"/>
  <c r="O90" i="1" s="1"/>
  <c r="X90" i="1" s="1"/>
  <c r="Y90" i="1" s="1"/>
  <c r="O91" i="1" s="1"/>
  <c r="X91" i="1" s="1"/>
  <c r="Y91" i="1" s="1"/>
  <c r="O92" i="1" s="1"/>
  <c r="X92" i="1" s="1"/>
  <c r="Y92" i="1" s="1"/>
  <c r="O93" i="1" s="1"/>
  <c r="X93" i="1" s="1"/>
  <c r="Y93" i="1" s="1"/>
  <c r="O94" i="1" s="1"/>
  <c r="X94" i="1" s="1"/>
  <c r="Y94" i="1" s="1"/>
  <c r="O95" i="1" s="1"/>
  <c r="X95" i="1" s="1"/>
  <c r="Y95" i="1" s="1"/>
  <c r="O96" i="1" s="1"/>
  <c r="X96" i="1" s="1"/>
  <c r="Y96" i="1" s="1"/>
  <c r="O97" i="1" s="1"/>
  <c r="X97" i="1" s="1"/>
  <c r="Y97" i="1" s="1"/>
  <c r="O98" i="1" s="1"/>
  <c r="X98" i="1" s="1"/>
  <c r="Y98" i="1" s="1"/>
  <c r="O99" i="1" s="1"/>
  <c r="X99" i="1" s="1"/>
  <c r="Y99" i="1" s="1"/>
  <c r="O100" i="1" s="1"/>
  <c r="X100" i="1" s="1"/>
  <c r="Y100" i="1" s="1"/>
  <c r="O101" i="1" s="1"/>
  <c r="X101" i="1" s="1"/>
  <c r="Y101" i="1" s="1"/>
  <c r="O102" i="1" s="1"/>
  <c r="X102" i="1" s="1"/>
  <c r="Y102" i="1" s="1"/>
  <c r="O103" i="1" s="1"/>
  <c r="X103" i="1" s="1"/>
  <c r="Y103" i="1" s="1"/>
  <c r="X108" i="1" s="1"/>
  <c r="L71" i="1"/>
  <c r="M71" i="1" s="1"/>
  <c r="I72" i="1" s="1"/>
  <c r="K72" i="1" s="1"/>
  <c r="F69" i="1"/>
  <c r="G69" i="1" s="1"/>
  <c r="C70" i="1" s="1"/>
  <c r="E70" i="1" s="1"/>
  <c r="C39" i="1" l="1"/>
  <c r="L72" i="1"/>
  <c r="M72" i="1" s="1"/>
  <c r="I73" i="1" s="1"/>
  <c r="K73" i="1" s="1"/>
  <c r="F70" i="1"/>
  <c r="G70" i="1" s="1"/>
  <c r="C71" i="1" s="1"/>
  <c r="E71" i="1" s="1"/>
  <c r="C45" i="1" l="1"/>
  <c r="L73" i="1"/>
  <c r="M73" i="1" s="1"/>
  <c r="I74" i="1" s="1"/>
  <c r="K74" i="1" s="1"/>
  <c r="F71" i="1"/>
  <c r="G71" i="1" s="1"/>
  <c r="C72" i="1" s="1"/>
  <c r="E72" i="1" s="1"/>
  <c r="C47" i="1" l="1"/>
  <c r="C34" i="1" s="1"/>
  <c r="C36" i="1" s="1"/>
  <c r="L74" i="1"/>
  <c r="M74" i="1" s="1"/>
  <c r="I75" i="1" s="1"/>
  <c r="K75" i="1" s="1"/>
  <c r="F72" i="1"/>
  <c r="G72" i="1" s="1"/>
  <c r="C73" i="1" s="1"/>
  <c r="E73" i="1" s="1"/>
  <c r="L75" i="1" l="1"/>
  <c r="M75" i="1" s="1"/>
  <c r="I76" i="1" s="1"/>
  <c r="K76" i="1" s="1"/>
  <c r="F73" i="1"/>
  <c r="G73" i="1" s="1"/>
  <c r="C74" i="1" s="1"/>
  <c r="E74" i="1" s="1"/>
  <c r="L76" i="1" l="1"/>
  <c r="M76" i="1" s="1"/>
  <c r="I77" i="1" s="1"/>
  <c r="K77" i="1" s="1"/>
  <c r="F74" i="1"/>
  <c r="G74" i="1" s="1"/>
  <c r="C75" i="1" s="1"/>
  <c r="E75" i="1" s="1"/>
  <c r="L77" i="1" l="1"/>
  <c r="M77" i="1" s="1"/>
  <c r="I78" i="1" s="1"/>
  <c r="K78" i="1" s="1"/>
  <c r="F75" i="1"/>
  <c r="G75" i="1" s="1"/>
  <c r="C76" i="1" s="1"/>
  <c r="E76" i="1" s="1"/>
  <c r="L78" i="1" l="1"/>
  <c r="M78" i="1" s="1"/>
  <c r="I79" i="1" s="1"/>
  <c r="K79" i="1" s="1"/>
  <c r="F76" i="1"/>
  <c r="G76" i="1" s="1"/>
  <c r="C77" i="1" s="1"/>
  <c r="E77" i="1" s="1"/>
  <c r="F77" i="1" l="1"/>
  <c r="G77" i="1" s="1"/>
  <c r="C78" i="1" s="1"/>
  <c r="E78" i="1" s="1"/>
  <c r="L79" i="1"/>
  <c r="M79" i="1" s="1"/>
  <c r="I80" i="1" s="1"/>
  <c r="K80" i="1" s="1"/>
  <c r="F78" i="1" l="1"/>
  <c r="G78" i="1" s="1"/>
  <c r="C79" i="1" s="1"/>
  <c r="E79" i="1" s="1"/>
  <c r="L80" i="1"/>
  <c r="M80" i="1" s="1"/>
  <c r="I81" i="1" s="1"/>
  <c r="K81" i="1" s="1"/>
  <c r="L81" i="1" l="1"/>
  <c r="M81" i="1" s="1"/>
  <c r="I82" i="1" s="1"/>
  <c r="K82" i="1" s="1"/>
  <c r="F79" i="1"/>
  <c r="G79" i="1" s="1"/>
  <c r="C80" i="1" s="1"/>
  <c r="E80" i="1" s="1"/>
  <c r="F80" i="1" l="1"/>
  <c r="G80" i="1" s="1"/>
  <c r="C81" i="1" s="1"/>
  <c r="E81" i="1" s="1"/>
  <c r="L82" i="1"/>
  <c r="M82" i="1" s="1"/>
  <c r="I83" i="1" s="1"/>
  <c r="K83" i="1" s="1"/>
  <c r="F81" i="1" l="1"/>
  <c r="G81" i="1" s="1"/>
  <c r="C82" i="1" s="1"/>
  <c r="E82" i="1" s="1"/>
  <c r="L83" i="1"/>
  <c r="M83" i="1" s="1"/>
  <c r="I84" i="1" s="1"/>
  <c r="K84" i="1" s="1"/>
  <c r="F82" i="1" l="1"/>
  <c r="G82" i="1" s="1"/>
  <c r="C83" i="1" s="1"/>
  <c r="E83" i="1" s="1"/>
  <c r="L84" i="1"/>
  <c r="M84" i="1" s="1"/>
  <c r="I85" i="1" s="1"/>
  <c r="K85" i="1" s="1"/>
  <c r="F83" i="1" l="1"/>
  <c r="G83" i="1" s="1"/>
  <c r="C84" i="1" s="1"/>
  <c r="E84" i="1" s="1"/>
  <c r="L85" i="1"/>
  <c r="M85" i="1" s="1"/>
  <c r="I86" i="1" s="1"/>
  <c r="K86" i="1" s="1"/>
  <c r="F84" i="1" l="1"/>
  <c r="G84" i="1" s="1"/>
  <c r="C85" i="1" s="1"/>
  <c r="E85" i="1" s="1"/>
  <c r="L86" i="1"/>
  <c r="M86" i="1" s="1"/>
  <c r="I87" i="1" s="1"/>
  <c r="K87" i="1" s="1"/>
  <c r="F85" i="1" l="1"/>
  <c r="G85" i="1" s="1"/>
  <c r="C86" i="1" s="1"/>
  <c r="E86" i="1" s="1"/>
  <c r="L87" i="1"/>
  <c r="M87" i="1" s="1"/>
  <c r="I88" i="1" s="1"/>
  <c r="K88" i="1" s="1"/>
  <c r="F86" i="1" l="1"/>
  <c r="G86" i="1" s="1"/>
  <c r="C87" i="1" s="1"/>
  <c r="E87" i="1" s="1"/>
  <c r="L88" i="1"/>
  <c r="M88" i="1" s="1"/>
  <c r="I89" i="1" s="1"/>
  <c r="K89" i="1" s="1"/>
  <c r="F87" i="1" l="1"/>
  <c r="G87" i="1" s="1"/>
  <c r="C88" i="1" s="1"/>
  <c r="E88" i="1" s="1"/>
  <c r="L89" i="1"/>
  <c r="M89" i="1" s="1"/>
  <c r="I90" i="1" s="1"/>
  <c r="K90" i="1" s="1"/>
  <c r="F88" i="1" l="1"/>
  <c r="G88" i="1" s="1"/>
  <c r="C89" i="1" s="1"/>
  <c r="E89" i="1" s="1"/>
  <c r="L90" i="1"/>
  <c r="M90" i="1" s="1"/>
  <c r="I91" i="1" s="1"/>
  <c r="K91" i="1" s="1"/>
  <c r="F89" i="1" l="1"/>
  <c r="G89" i="1" s="1"/>
  <c r="C90" i="1" s="1"/>
  <c r="E90" i="1" s="1"/>
  <c r="L91" i="1"/>
  <c r="M91" i="1" s="1"/>
  <c r="I92" i="1" s="1"/>
  <c r="K92" i="1" s="1"/>
  <c r="F90" i="1" l="1"/>
  <c r="G90" i="1" s="1"/>
  <c r="C91" i="1" s="1"/>
  <c r="E91" i="1" s="1"/>
  <c r="L92" i="1"/>
  <c r="M92" i="1" s="1"/>
  <c r="I93" i="1" s="1"/>
  <c r="K93" i="1" s="1"/>
  <c r="F91" i="1" l="1"/>
  <c r="G91" i="1" s="1"/>
  <c r="C92" i="1" s="1"/>
  <c r="E92" i="1" s="1"/>
  <c r="L93" i="1"/>
  <c r="M93" i="1" s="1"/>
  <c r="I94" i="1" s="1"/>
  <c r="K94" i="1" s="1"/>
  <c r="F92" i="1" l="1"/>
  <c r="G92" i="1" s="1"/>
  <c r="C93" i="1" s="1"/>
  <c r="E93" i="1" s="1"/>
  <c r="L94" i="1"/>
  <c r="M94" i="1" s="1"/>
  <c r="I95" i="1" s="1"/>
  <c r="K95" i="1" s="1"/>
  <c r="F93" i="1" l="1"/>
  <c r="G93" i="1" s="1"/>
  <c r="C94" i="1" s="1"/>
  <c r="E94" i="1" s="1"/>
  <c r="L95" i="1"/>
  <c r="M95" i="1" s="1"/>
  <c r="I96" i="1" s="1"/>
  <c r="K96" i="1" s="1"/>
  <c r="L96" i="1" l="1"/>
  <c r="M96" i="1" s="1"/>
  <c r="I97" i="1" s="1"/>
  <c r="K97" i="1" s="1"/>
  <c r="F94" i="1"/>
  <c r="G94" i="1" s="1"/>
  <c r="C95" i="1" s="1"/>
  <c r="E95" i="1" s="1"/>
  <c r="L97" i="1" l="1"/>
  <c r="M97" i="1" s="1"/>
  <c r="I98" i="1" s="1"/>
  <c r="K98" i="1" s="1"/>
  <c r="F95" i="1"/>
  <c r="G95" i="1" s="1"/>
  <c r="C96" i="1" s="1"/>
  <c r="E96" i="1" s="1"/>
  <c r="L98" i="1" l="1"/>
  <c r="M98" i="1" s="1"/>
  <c r="I99" i="1" s="1"/>
  <c r="K99" i="1" s="1"/>
  <c r="F96" i="1"/>
  <c r="G96" i="1" s="1"/>
  <c r="C97" i="1" s="1"/>
  <c r="E97" i="1" s="1"/>
  <c r="L99" i="1" l="1"/>
  <c r="M99" i="1" s="1"/>
  <c r="I100" i="1" s="1"/>
  <c r="K100" i="1" s="1"/>
  <c r="F97" i="1"/>
  <c r="G97" i="1" s="1"/>
  <c r="C98" i="1" s="1"/>
  <c r="E98" i="1" s="1"/>
  <c r="L100" i="1" l="1"/>
  <c r="M100" i="1" s="1"/>
  <c r="I101" i="1" s="1"/>
  <c r="K101" i="1" s="1"/>
  <c r="F98" i="1"/>
  <c r="G98" i="1" s="1"/>
  <c r="C99" i="1" s="1"/>
  <c r="E99" i="1" s="1"/>
  <c r="L101" i="1" l="1"/>
  <c r="M101" i="1" s="1"/>
  <c r="I102" i="1" s="1"/>
  <c r="K102" i="1" s="1"/>
  <c r="F99" i="1"/>
  <c r="G99" i="1" s="1"/>
  <c r="C100" i="1" s="1"/>
  <c r="E100" i="1" s="1"/>
  <c r="L102" i="1" l="1"/>
  <c r="M102" i="1" s="1"/>
  <c r="I103" i="1" s="1"/>
  <c r="K103" i="1" s="1"/>
  <c r="F100" i="1"/>
  <c r="G100" i="1" s="1"/>
  <c r="C101" i="1" s="1"/>
  <c r="E101" i="1" s="1"/>
  <c r="L103" i="1" l="1"/>
  <c r="M103" i="1" s="1"/>
  <c r="C51" i="1" s="1"/>
  <c r="F101" i="1"/>
  <c r="G101" i="1" s="1"/>
  <c r="C102" i="1" s="1"/>
  <c r="E102" i="1" s="1"/>
  <c r="F102" i="1" l="1"/>
  <c r="G102" i="1" s="1"/>
  <c r="C103" i="1" s="1"/>
  <c r="E103" i="1" s="1"/>
  <c r="F103" i="1" l="1"/>
  <c r="G103" i="1" s="1"/>
  <c r="C50" i="1" s="1"/>
  <c r="C52" i="1" l="1"/>
  <c r="C35" i="1" s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68" authorId="0" shapeId="0" xr:uid="{40107DA1-1F23-45E8-876F-28FFC9B24AEF}">
      <text>
        <r>
          <rPr>
            <sz val="11"/>
            <color theme="1"/>
            <rFont val="Arial"/>
            <family val="2"/>
          </rPr>
          <t>======
ID#AAAADu--tpw
Ziyi Zhao    (2019-11-04 19:49:37)
The insuracne is paid annually.</t>
        </r>
      </text>
    </comment>
  </commentList>
</comments>
</file>

<file path=xl/sharedStrings.xml><?xml version="1.0" encoding="utf-8"?>
<sst xmlns="http://schemas.openxmlformats.org/spreadsheetml/2006/main" count="1160" uniqueCount="148">
  <si>
    <t>Rent or Buy?</t>
  </si>
  <si>
    <t>Buying</t>
  </si>
  <si>
    <t xml:space="preserve">November to February </t>
  </si>
  <si>
    <t>May to August</t>
  </si>
  <si>
    <t>Renting</t>
  </si>
  <si>
    <t xml:space="preserve">Decisions </t>
  </si>
  <si>
    <t>Non-Inclusive</t>
  </si>
  <si>
    <t>Inclusive</t>
  </si>
  <si>
    <t>Output</t>
  </si>
  <si>
    <t>Balance for buying</t>
  </si>
  <si>
    <t>Balance for renting</t>
  </si>
  <si>
    <t>Calculation</t>
  </si>
  <si>
    <t>Final balance for renting non-inclusive one</t>
  </si>
  <si>
    <t>Final balance for renting Inclusive one</t>
  </si>
  <si>
    <t xml:space="preserve">March </t>
  </si>
  <si>
    <t xml:space="preserve">April </t>
  </si>
  <si>
    <t>May</t>
  </si>
  <si>
    <t>June</t>
  </si>
  <si>
    <t>July</t>
  </si>
  <si>
    <t>SUM/PERSON</t>
  </si>
  <si>
    <t xml:space="preserve">Buying </t>
  </si>
  <si>
    <t>Expenses</t>
  </si>
  <si>
    <t>Revenue</t>
  </si>
  <si>
    <t>Account Base</t>
  </si>
  <si>
    <t>Monthly Fee</t>
  </si>
  <si>
    <t>Beginning of month Balance</t>
  </si>
  <si>
    <t>interest</t>
  </si>
  <si>
    <t>End-of-month Balance</t>
  </si>
  <si>
    <t>total</t>
  </si>
  <si>
    <t>Mortgage</t>
  </si>
  <si>
    <t>tax</t>
  </si>
  <si>
    <t>insurance</t>
  </si>
  <si>
    <t>maintenance</t>
  </si>
  <si>
    <t>Utility per person</t>
  </si>
  <si>
    <t>internet&amp;TV per person</t>
  </si>
  <si>
    <t>Total Expense</t>
  </si>
  <si>
    <t>Rent Revenue for 4 person</t>
  </si>
  <si>
    <t>balance</t>
  </si>
  <si>
    <t>after interest balance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</si>
  <si>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</si>
  <si>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</si>
  <si>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</si>
  <si>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</si>
  <si>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</si>
  <si>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</si>
  <si>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</si>
  <si>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</si>
  <si>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</si>
  <si>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</si>
  <si>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</si>
  <si>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</si>
  <si>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</si>
  <si>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</si>
  <si>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</si>
  <si>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</si>
  <si>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</si>
  <si>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</si>
  <si>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</si>
  <si>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</si>
  <si>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</si>
  <si>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</si>
  <si>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</si>
  <si>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</si>
  <si>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</si>
  <si>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</si>
  <si>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</si>
  <si>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</si>
  <si>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</si>
  <si>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</si>
  <si>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</si>
  <si>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</si>
  <si>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</si>
  <si>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</si>
  <si>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</si>
  <si>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</si>
  <si>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sell price of house</t>
  </si>
  <si>
    <t>Assumptions:</t>
  </si>
  <si>
    <t>remained mortgage</t>
  </si>
  <si>
    <t xml:space="preserve">Assume the rent or buy begins on January 2012, just after the end of Scott's first semester. </t>
  </si>
  <si>
    <t>sell profit</t>
  </si>
  <si>
    <t xml:space="preserve">Assume the utilities of Non-inclusive Rent also fluctuate by season, and keep the fluctuation same as the Buying case. </t>
  </si>
  <si>
    <t xml:space="preserve">Final Balance </t>
  </si>
  <si>
    <t>It is assumed that Scott's friends would choose a place to rent based on the rent price; compares the rent price offered by Scott and other options to pick the one that costs them the least</t>
  </si>
  <si>
    <t>Total balance</t>
    <phoneticPr fontId="8" type="noConversion"/>
  </si>
  <si>
    <t>Decisions</t>
    <phoneticPr fontId="8" type="noConversion"/>
  </si>
  <si>
    <t>Inclusive indicator</t>
    <phoneticPr fontId="8" type="noConversion"/>
  </si>
  <si>
    <t>Non-inclusive</t>
    <phoneticPr fontId="8" type="noConversion"/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</si>
  <si>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</si>
  <si>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</si>
  <si>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</si>
  <si>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</si>
  <si>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</si>
  <si>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</si>
  <si>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</si>
  <si>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 xml:space="preserve">Assume that 1% is earned in Scotts bank account anually </t>
  </si>
  <si>
    <t xml:space="preserve">Assume that Scott will pay back her parents after 3 years, therefore deduct $25,000 from her final back account balance </t>
  </si>
  <si>
    <t>1 Roomate Dropout</t>
  </si>
  <si>
    <t>Simulation</t>
  </si>
  <si>
    <t>Number of Roomates</t>
  </si>
  <si>
    <t>Scott's Money</t>
  </si>
  <si>
    <t>Money from Parents</t>
  </si>
  <si>
    <t xml:space="preserve">Number of Roommates </t>
  </si>
  <si>
    <t>Bank Interest Rate</t>
  </si>
  <si>
    <t>Input Parameters</t>
  </si>
  <si>
    <t>House Original Principal Amount</t>
  </si>
  <si>
    <t>Mortagage Left</t>
  </si>
  <si>
    <t>House Original Value</t>
  </si>
  <si>
    <t>Rate of Increase in House Price</t>
  </si>
  <si>
    <t>Percentage of Annual Property Tax</t>
  </si>
  <si>
    <t>Commision rate</t>
  </si>
  <si>
    <t>Monthly Mortagage Payment</t>
  </si>
  <si>
    <t>Maintenance Cost for 3 years</t>
  </si>
  <si>
    <t>Annual Insurance</t>
  </si>
  <si>
    <t>Monthly Payment for TV and Internet (8 months)</t>
  </si>
  <si>
    <t>Quarterly payment for water heater</t>
  </si>
  <si>
    <t>Gas Bill</t>
  </si>
  <si>
    <t>Gas Bill (Mar, Apr, Sept, Oct)</t>
  </si>
  <si>
    <t>Water Bill (Mar, Apr, Sept, Oct)</t>
  </si>
  <si>
    <t>Increase in utilities in inclusive deal</t>
  </si>
  <si>
    <t xml:space="preserve">Non-Inclusive </t>
  </si>
  <si>
    <t>Buying Parameters</t>
  </si>
  <si>
    <t>Renting Parameters</t>
  </si>
  <si>
    <t>Water Bill</t>
  </si>
  <si>
    <t>Heater Bill</t>
  </si>
  <si>
    <t>Total</t>
  </si>
  <si>
    <t>Utilities Bill</t>
  </si>
  <si>
    <t>January</t>
  </si>
  <si>
    <t>February</t>
  </si>
  <si>
    <t>August</t>
  </si>
  <si>
    <t>September</t>
  </si>
  <si>
    <t>October</t>
  </si>
  <si>
    <t>November</t>
  </si>
  <si>
    <t>December</t>
  </si>
  <si>
    <t>Total money left in case of buying</t>
  </si>
  <si>
    <t>Housing selling profit</t>
  </si>
  <si>
    <t>Selling value of the house after 3 years</t>
  </si>
  <si>
    <t>Commision</t>
  </si>
  <si>
    <t>Bank Balance after 3 years</t>
  </si>
  <si>
    <t>Amount needs to be returned to parents</t>
  </si>
  <si>
    <t>Total Balance after 3 years</t>
  </si>
  <si>
    <t>Months</t>
  </si>
  <si>
    <t>$C$14</t>
  </si>
  <si>
    <t>[Rent or Buy_HSA- worksheet.xlsx]Sensitivity Analysis - HSA'!$C$47</t>
  </si>
  <si>
    <t>$C$34</t>
  </si>
  <si>
    <t>Pessimistic</t>
  </si>
  <si>
    <t>Optimistic</t>
  </si>
  <si>
    <t>Created by shanmuka hemanth on 4/19/2021
Modified by shanmuka hemanth on 4/23/2021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</si>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</sst>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mm/dd/yyyy"/>
    <numFmt numFmtId="165" formatCode="&quot;$&quot;#,##0.00"/>
    <numFmt numFmtId="166" formatCode="0.0000%"/>
    <numFmt numFmtId="167" formatCode="0.0%"/>
  </numFmts>
  <fonts count="18">
    <font>
      <sz val="11"/>
      <color theme="1"/>
      <name val="Arial"/>
    </font>
    <font>
      <b/>
      <sz val="11"/>
      <color theme="1"/>
      <name val="Arial"/>
      <family val="2"/>
    </font>
    <font>
      <sz val="11"/>
      <color rgb="FF000000"/>
      <name val="等线"/>
      <family val="3"/>
      <charset val="134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等线"/>
      <family val="3"/>
      <charset val="134"/>
    </font>
    <font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Arial"/>
      <family val="2"/>
    </font>
    <font>
      <sz val="10"/>
      <color indexed="9"/>
      <name val="Arial"/>
      <family val="2"/>
    </font>
    <font>
      <sz val="8"/>
      <color theme="1"/>
      <name val="Arial"/>
      <family val="2"/>
    </font>
    <font>
      <b/>
      <sz val="12"/>
      <color indexed="9"/>
      <name val="Arial"/>
      <family val="2"/>
    </font>
    <font>
      <b/>
      <sz val="11"/>
      <color indexed="8"/>
      <name val="Arial"/>
      <family val="2"/>
    </font>
    <font>
      <b/>
      <sz val="11"/>
      <color indexed="1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00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9"/>
        <bgColor rgb="FFFFFF00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5" fontId="0" fillId="0" borderId="7" xfId="0" applyNumberFormat="1" applyFill="1" applyBorder="1" applyAlignment="1">
      <alignment vertical="center"/>
    </xf>
    <xf numFmtId="165" fontId="0" fillId="0" borderId="8" xfId="0" applyNumberFormat="1" applyFill="1" applyBorder="1" applyAlignment="1">
      <alignment vertical="center"/>
    </xf>
    <xf numFmtId="0" fontId="9" fillId="0" borderId="6" xfId="0" applyFont="1" applyFill="1" applyBorder="1" applyAlignment="1">
      <alignment horizontal="left" vertical="center"/>
    </xf>
    <xf numFmtId="167" fontId="0" fillId="0" borderId="7" xfId="0" applyNumberFormat="1" applyFill="1" applyBorder="1" applyAlignment="1">
      <alignment vertical="center"/>
    </xf>
    <xf numFmtId="167" fontId="0" fillId="0" borderId="8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65" fontId="0" fillId="0" borderId="10" xfId="0" applyNumberForma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9" fontId="0" fillId="4" borderId="0" xfId="0" applyNumberFormat="1" applyFill="1" applyBorder="1" applyAlignment="1">
      <alignment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ont="1" applyFill="1" applyAlignment="1">
      <alignment vertical="center"/>
    </xf>
    <xf numFmtId="164" fontId="1" fillId="5" borderId="0" xfId="0" applyNumberFormat="1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1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3" fillId="5" borderId="11" xfId="0" applyFont="1" applyFill="1" applyBorder="1" applyAlignment="1">
      <alignment vertical="center"/>
    </xf>
    <xf numFmtId="165" fontId="3" fillId="5" borderId="11" xfId="0" applyNumberFormat="1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165" fontId="3" fillId="5" borderId="16" xfId="0" applyNumberFormat="1" applyFont="1" applyFill="1" applyBorder="1" applyAlignment="1">
      <alignment horizontal="right" vertical="center"/>
    </xf>
    <xf numFmtId="0" fontId="3" fillId="5" borderId="16" xfId="0" applyFont="1" applyFill="1" applyBorder="1" applyAlignment="1">
      <alignment horizontal="right" vertical="center"/>
    </xf>
    <xf numFmtId="0" fontId="4" fillId="5" borderId="17" xfId="0" applyFont="1" applyFill="1" applyBorder="1" applyAlignment="1">
      <alignment vertical="center"/>
    </xf>
    <xf numFmtId="165" fontId="4" fillId="5" borderId="18" xfId="0" applyNumberFormat="1" applyFont="1" applyFill="1" applyBorder="1" applyAlignment="1">
      <alignment horizontal="right" vertical="center"/>
    </xf>
    <xf numFmtId="165" fontId="4" fillId="5" borderId="19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vertical="center"/>
    </xf>
    <xf numFmtId="0" fontId="10" fillId="9" borderId="13" xfId="0" applyFont="1" applyFill="1" applyBorder="1" applyAlignment="1">
      <alignment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0" fontId="7" fillId="11" borderId="11" xfId="0" applyFont="1" applyFill="1" applyBorder="1" applyAlignment="1">
      <alignment vertical="center"/>
    </xf>
    <xf numFmtId="165" fontId="0" fillId="11" borderId="11" xfId="0" applyNumberFormat="1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165" fontId="0" fillId="5" borderId="11" xfId="0" applyNumberFormat="1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6" fontId="0" fillId="5" borderId="11" xfId="0" applyNumberFormat="1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165" fontId="2" fillId="5" borderId="11" xfId="0" applyNumberFormat="1" applyFont="1" applyFill="1" applyBorder="1" applyAlignment="1">
      <alignment horizontal="right" vertical="center"/>
    </xf>
    <xf numFmtId="0" fontId="6" fillId="5" borderId="11" xfId="0" applyFont="1" applyFill="1" applyBorder="1" applyAlignment="1">
      <alignment vertical="center"/>
    </xf>
    <xf numFmtId="165" fontId="6" fillId="5" borderId="11" xfId="0" applyNumberFormat="1" applyFont="1" applyFill="1" applyBorder="1" applyAlignment="1">
      <alignment horizontal="right" vertical="center"/>
    </xf>
    <xf numFmtId="165" fontId="0" fillId="8" borderId="11" xfId="0" applyNumberFormat="1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right" vertical="center"/>
    </xf>
    <xf numFmtId="0" fontId="2" fillId="5" borderId="15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65" fontId="2" fillId="5" borderId="15" xfId="0" applyNumberFormat="1" applyFont="1" applyFill="1" applyBorder="1" applyAlignment="1">
      <alignment horizontal="right" vertical="center"/>
    </xf>
    <xf numFmtId="165" fontId="2" fillId="5" borderId="16" xfId="0" applyNumberFormat="1" applyFont="1" applyFill="1" applyBorder="1" applyAlignment="1">
      <alignment horizontal="right" vertical="center"/>
    </xf>
    <xf numFmtId="165" fontId="2" fillId="5" borderId="17" xfId="0" applyNumberFormat="1" applyFont="1" applyFill="1" applyBorder="1" applyAlignment="1">
      <alignment horizontal="right" vertical="center"/>
    </xf>
    <xf numFmtId="165" fontId="2" fillId="5" borderId="18" xfId="0" applyNumberFormat="1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right" vertical="center"/>
    </xf>
    <xf numFmtId="165" fontId="3" fillId="5" borderId="18" xfId="0" applyNumberFormat="1" applyFont="1" applyFill="1" applyBorder="1" applyAlignment="1">
      <alignment horizontal="right" vertical="center"/>
    </xf>
    <xf numFmtId="165" fontId="6" fillId="5" borderId="18" xfId="0" applyNumberFormat="1" applyFont="1" applyFill="1" applyBorder="1" applyAlignment="1">
      <alignment horizontal="right" vertical="center"/>
    </xf>
    <xf numFmtId="165" fontId="2" fillId="6" borderId="18" xfId="0" applyNumberFormat="1" applyFont="1" applyFill="1" applyBorder="1" applyAlignment="1">
      <alignment horizontal="center" vertical="center"/>
    </xf>
    <xf numFmtId="165" fontId="2" fillId="10" borderId="19" xfId="0" applyNumberFormat="1" applyFont="1" applyFill="1" applyBorder="1" applyAlignment="1">
      <alignment horizontal="right" vertical="center"/>
    </xf>
    <xf numFmtId="0" fontId="1" fillId="5" borderId="11" xfId="0" applyFont="1" applyFill="1" applyBorder="1" applyAlignment="1">
      <alignment vertical="center"/>
    </xf>
    <xf numFmtId="0" fontId="0" fillId="5" borderId="11" xfId="0" applyFont="1" applyFill="1" applyBorder="1" applyAlignment="1">
      <alignment horizontal="left" vertical="top"/>
    </xf>
    <xf numFmtId="9" fontId="0" fillId="5" borderId="11" xfId="0" applyNumberFormat="1" applyFont="1" applyFill="1" applyBorder="1" applyAlignment="1">
      <alignment vertical="center"/>
    </xf>
    <xf numFmtId="166" fontId="0" fillId="5" borderId="11" xfId="0" applyNumberFormat="1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165" fontId="3" fillId="7" borderId="11" xfId="0" applyNumberFormat="1" applyFont="1" applyFill="1" applyBorder="1" applyAlignment="1">
      <alignment vertical="center"/>
    </xf>
    <xf numFmtId="0" fontId="1" fillId="5" borderId="11" xfId="0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right" vertical="center"/>
    </xf>
    <xf numFmtId="165" fontId="3" fillId="10" borderId="11" xfId="0" applyNumberFormat="1" applyFont="1" applyFill="1" applyBorder="1" applyAlignment="1">
      <alignment horizontal="right" vertical="center"/>
    </xf>
    <xf numFmtId="165" fontId="0" fillId="10" borderId="11" xfId="0" applyNumberFormat="1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9" fillId="0" borderId="6" xfId="0" quotePrefix="1" applyFont="1" applyFill="1" applyBorder="1" applyAlignment="1">
      <alignment horizontal="left" vertical="center"/>
    </xf>
    <xf numFmtId="0" fontId="0" fillId="12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13" fillId="2" borderId="9" xfId="0" applyFont="1" applyFill="1" applyBorder="1" applyAlignment="1">
      <alignment horizontal="right" vertical="center"/>
    </xf>
    <xf numFmtId="0" fontId="13" fillId="2" borderId="4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top" wrapText="1"/>
    </xf>
    <xf numFmtId="0" fontId="6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7" fillId="3" borderId="2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0" fillId="13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10" fillId="14" borderId="11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vertical="center"/>
    </xf>
    <xf numFmtId="0" fontId="12" fillId="9" borderId="14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86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 Report-HSA'!$B$1</c:f>
              <c:strCache>
                <c:ptCount val="1"/>
                <c:pt idx="0">
                  <c:v>[Rent or Buy_HSA- worksheet.xlsx]Sensitivity Analysis - HSA'!$C$47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 Report-HSA'!$A$2:$A$42</c:f>
              <c:numCache>
                <c:formatCode>0.0%</c:formatCode>
                <c:ptCount val="41"/>
                <c:pt idx="0">
                  <c:v>-0.01</c:v>
                </c:pt>
                <c:pt idx="1">
                  <c:v>-9.0000000000000011E-3</c:v>
                </c:pt>
                <c:pt idx="2">
                  <c:v>-8.0000000000000002E-3</c:v>
                </c:pt>
                <c:pt idx="3">
                  <c:v>-7.0000000000000001E-3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-4.0000000000000001E-3</c:v>
                </c:pt>
                <c:pt idx="7">
                  <c:v>-3.0000000000000001E-3</c:v>
                </c:pt>
                <c:pt idx="8">
                  <c:v>-2E-3</c:v>
                </c:pt>
                <c:pt idx="9">
                  <c:v>-1E-3</c:v>
                </c:pt>
                <c:pt idx="10">
                  <c:v>0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9.0000000000000011E-3</c:v>
                </c:pt>
                <c:pt idx="20">
                  <c:v>1.0000000000000002E-2</c:v>
                </c:pt>
                <c:pt idx="21">
                  <c:v>1.1000000000000003E-2</c:v>
                </c:pt>
                <c:pt idx="22">
                  <c:v>1.2000000000000004E-2</c:v>
                </c:pt>
                <c:pt idx="23">
                  <c:v>1.3000000000000005E-2</c:v>
                </c:pt>
                <c:pt idx="24">
                  <c:v>1.4000000000000005E-2</c:v>
                </c:pt>
                <c:pt idx="25">
                  <c:v>1.5000000000000006E-2</c:v>
                </c:pt>
                <c:pt idx="26">
                  <c:v>1.6000000000000007E-2</c:v>
                </c:pt>
                <c:pt idx="27">
                  <c:v>1.7000000000000008E-2</c:v>
                </c:pt>
                <c:pt idx="28">
                  <c:v>1.8000000000000009E-2</c:v>
                </c:pt>
                <c:pt idx="29">
                  <c:v>1.900000000000001E-2</c:v>
                </c:pt>
                <c:pt idx="30">
                  <c:v>2.0000000000000011E-2</c:v>
                </c:pt>
                <c:pt idx="31">
                  <c:v>2.1000000000000012E-2</c:v>
                </c:pt>
                <c:pt idx="32">
                  <c:v>2.2000000000000013E-2</c:v>
                </c:pt>
                <c:pt idx="33">
                  <c:v>2.3000000000000013E-2</c:v>
                </c:pt>
                <c:pt idx="34">
                  <c:v>2.4000000000000014E-2</c:v>
                </c:pt>
                <c:pt idx="35">
                  <c:v>2.5000000000000015E-2</c:v>
                </c:pt>
                <c:pt idx="36">
                  <c:v>2.6000000000000016E-2</c:v>
                </c:pt>
                <c:pt idx="37">
                  <c:v>2.7000000000000017E-2</c:v>
                </c:pt>
                <c:pt idx="38">
                  <c:v>2.8000000000000018E-2</c:v>
                </c:pt>
                <c:pt idx="39">
                  <c:v>2.9000000000000019E-2</c:v>
                </c:pt>
                <c:pt idx="40">
                  <c:v>3.000000000000002E-2</c:v>
                </c:pt>
              </c:numCache>
            </c:numRef>
          </c:cat>
          <c:val>
            <c:numRef>
              <c:f>'Sensitivity Analysis Report-HSA'!$B$2:$B$42</c:f>
              <c:numCache>
                <c:formatCode>"$"#,##0.00</c:formatCode>
                <c:ptCount val="41"/>
                <c:pt idx="0">
                  <c:v>29207.284605502995</c:v>
                </c:pt>
                <c:pt idx="1">
                  <c:v>29865.18496637675</c:v>
                </c:pt>
                <c:pt idx="2">
                  <c:v>30524.428432976274</c:v>
                </c:pt>
                <c:pt idx="3">
                  <c:v>31185.016367601507</c:v>
                </c:pt>
                <c:pt idx="4">
                  <c:v>31846.95013255244</c:v>
                </c:pt>
                <c:pt idx="5">
                  <c:v>32510.23109012912</c:v>
                </c:pt>
                <c:pt idx="6">
                  <c:v>33174.860602631452</c:v>
                </c:pt>
                <c:pt idx="7">
                  <c:v>33840.840032359549</c:v>
                </c:pt>
                <c:pt idx="8">
                  <c:v>34508.170741613401</c:v>
                </c:pt>
                <c:pt idx="9">
                  <c:v>35176.854092692884</c:v>
                </c:pt>
                <c:pt idx="10">
                  <c:v>35846.891447898146</c:v>
                </c:pt>
                <c:pt idx="11">
                  <c:v>36518.284169529048</c:v>
                </c:pt>
                <c:pt idx="12">
                  <c:v>37191.033619885769</c:v>
                </c:pt>
                <c:pt idx="13">
                  <c:v>37865.141161268119</c:v>
                </c:pt>
                <c:pt idx="14">
                  <c:v>38540.608155976297</c:v>
                </c:pt>
                <c:pt idx="15">
                  <c:v>39217.43596631004</c:v>
                </c:pt>
                <c:pt idx="16">
                  <c:v>39895.625954569688</c:v>
                </c:pt>
                <c:pt idx="17">
                  <c:v>40575.179483054875</c:v>
                </c:pt>
                <c:pt idx="18">
                  <c:v>41256.097914065904</c:v>
                </c:pt>
                <c:pt idx="19">
                  <c:v>41938.382609902532</c:v>
                </c:pt>
                <c:pt idx="20">
                  <c:v>42622.034932865063</c:v>
                </c:pt>
                <c:pt idx="21">
                  <c:v>43307.056245253072</c:v>
                </c:pt>
                <c:pt idx="22">
                  <c:v>43993.447909366994</c:v>
                </c:pt>
                <c:pt idx="23">
                  <c:v>44681.211287506478</c:v>
                </c:pt>
                <c:pt idx="24">
                  <c:v>45370.347741971855</c:v>
                </c:pt>
                <c:pt idx="25">
                  <c:v>46060.858635062759</c:v>
                </c:pt>
                <c:pt idx="26">
                  <c:v>46752.745329079582</c:v>
                </c:pt>
                <c:pt idx="27">
                  <c:v>47446.009186321942</c:v>
                </c:pt>
                <c:pt idx="28">
                  <c:v>48140.651569090216</c:v>
                </c:pt>
                <c:pt idx="29">
                  <c:v>48836.673839683965</c:v>
                </c:pt>
                <c:pt idx="30">
                  <c:v>49534.07736040368</c:v>
                </c:pt>
                <c:pt idx="31">
                  <c:v>50232.86349354891</c:v>
                </c:pt>
                <c:pt idx="32">
                  <c:v>50933.033601419971</c:v>
                </c:pt>
                <c:pt idx="33">
                  <c:v>51634.589046316658</c:v>
                </c:pt>
                <c:pt idx="34">
                  <c:v>52337.531190539215</c:v>
                </c:pt>
                <c:pt idx="35">
                  <c:v>53041.861396387292</c:v>
                </c:pt>
                <c:pt idx="36">
                  <c:v>53747.581026161264</c:v>
                </c:pt>
                <c:pt idx="37">
                  <c:v>54454.691442160809</c:v>
                </c:pt>
                <c:pt idx="38">
                  <c:v>55163.194006686186</c:v>
                </c:pt>
                <c:pt idx="39">
                  <c:v>55873.090082037234</c:v>
                </c:pt>
                <c:pt idx="40">
                  <c:v>56584.381030514021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0-4FA2-A928-BC8D941E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77104"/>
        <c:axId val="1985384176"/>
      </c:lineChart>
      <c:catAx>
        <c:axId val="1985377104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84176"/>
        <c:crosses val="autoZero"/>
        <c:auto val="1"/>
        <c:lblAlgn val="ctr"/>
        <c:lblOffset val="100"/>
        <c:noMultiLvlLbl val="0"/>
      </c:catAx>
      <c:valAx>
        <c:axId val="19853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17</xdr:row>
      <xdr:rowOff>152400</xdr:rowOff>
    </xdr:from>
    <xdr:to>
      <xdr:col>9</xdr:col>
      <xdr:colOff>525780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8F3C8-2D3C-479B-9F31-4044659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65538"/>
  <sheetViews>
    <sheetView topLeftCell="A58" zoomScale="55" zoomScaleNormal="85" workbookViewId="0">
      <selection activeCell="C14" sqref="C14"/>
    </sheetView>
  </sheetViews>
  <sheetFormatPr defaultColWidth="12.5" defaultRowHeight="15" customHeight="1"/>
  <cols>
    <col min="1" max="1" width="20.796875" style="13" customWidth="1"/>
    <col min="2" max="2" width="48" style="13" customWidth="1"/>
    <col min="3" max="3" width="18.5" style="13" customWidth="1"/>
    <col min="4" max="4" width="20.296875" style="13" bestFit="1" customWidth="1"/>
    <col min="5" max="5" width="26.296875" style="13" bestFit="1" customWidth="1"/>
    <col min="6" max="6" width="20.19921875" style="13" customWidth="1"/>
    <col min="7" max="7" width="12.296875" style="13" customWidth="1"/>
    <col min="8" max="8" width="13.796875" style="13" customWidth="1"/>
    <col min="9" max="9" width="13.5" style="13" customWidth="1"/>
    <col min="10" max="10" width="16" style="13" customWidth="1"/>
    <col min="11" max="11" width="13" style="13" customWidth="1"/>
    <col min="12" max="12" width="18" style="13" customWidth="1"/>
    <col min="13" max="13" width="11.296875" style="13" customWidth="1"/>
    <col min="14" max="14" width="12.19921875" style="13" customWidth="1"/>
    <col min="15" max="15" width="14.19921875" style="13" customWidth="1"/>
    <col min="16" max="16" width="9" style="13" bestFit="1" customWidth="1"/>
    <col min="17" max="17" width="9.5" style="13" customWidth="1"/>
    <col min="18" max="18" width="9" style="13" bestFit="1" customWidth="1"/>
    <col min="19" max="19" width="11" style="13" customWidth="1"/>
    <col min="20" max="20" width="17.5" style="13" customWidth="1"/>
    <col min="21" max="21" width="20" style="13" customWidth="1"/>
    <col min="22" max="22" width="14.5" style="13" customWidth="1"/>
    <col min="23" max="23" width="22.19921875" style="13" customWidth="1"/>
    <col min="24" max="24" width="13.5" style="13" customWidth="1"/>
    <col min="25" max="25" width="17.69921875" style="13" customWidth="1"/>
    <col min="26" max="16384" width="12.5" style="13"/>
  </cols>
  <sheetData>
    <row r="1" spans="1:5" ht="13.5" customHeight="1">
      <c r="A1" s="12" t="s">
        <v>0</v>
      </c>
    </row>
    <row r="2" spans="1:5" ht="13.5" customHeight="1">
      <c r="A2" s="14"/>
    </row>
    <row r="3" spans="1:5" ht="13.5" customHeight="1">
      <c r="A3" s="12"/>
    </row>
    <row r="4" spans="1:5" ht="13.5" customHeight="1">
      <c r="A4" s="15"/>
    </row>
    <row r="5" spans="1:5" ht="13.5" customHeight="1"/>
    <row r="6" spans="1:5" ht="13.5" customHeight="1">
      <c r="A6" s="115" t="s">
        <v>103</v>
      </c>
      <c r="B6" s="116"/>
      <c r="C6" s="117"/>
    </row>
    <row r="7" spans="1:5" ht="13.5" customHeight="1">
      <c r="A7" s="118"/>
      <c r="B7" s="41" t="s">
        <v>99</v>
      </c>
      <c r="C7" s="40">
        <v>25000</v>
      </c>
    </row>
    <row r="8" spans="1:5" ht="13.5" customHeight="1">
      <c r="A8" s="119"/>
      <c r="B8" s="41" t="s">
        <v>100</v>
      </c>
      <c r="C8" s="40">
        <v>25000</v>
      </c>
    </row>
    <row r="9" spans="1:5" ht="13.5" customHeight="1">
      <c r="A9" s="119"/>
      <c r="B9" s="67" t="s">
        <v>101</v>
      </c>
      <c r="C9" s="41">
        <v>4</v>
      </c>
    </row>
    <row r="10" spans="1:5" ht="13.5" customHeight="1">
      <c r="A10" s="120"/>
      <c r="B10" s="41" t="s">
        <v>102</v>
      </c>
      <c r="C10" s="68">
        <v>0.01</v>
      </c>
    </row>
    <row r="11" spans="1:5" ht="13.5" customHeight="1">
      <c r="A11" s="104" t="s">
        <v>120</v>
      </c>
      <c r="B11" s="21" t="s">
        <v>104</v>
      </c>
      <c r="C11" s="22">
        <v>47800</v>
      </c>
    </row>
    <row r="12" spans="1:5" ht="13.5" customHeight="1">
      <c r="A12" s="105"/>
      <c r="B12" s="39" t="s">
        <v>105</v>
      </c>
      <c r="C12" s="40">
        <v>176908.31</v>
      </c>
    </row>
    <row r="13" spans="1:5" ht="13.5" customHeight="1">
      <c r="A13" s="105"/>
      <c r="B13" s="39" t="s">
        <v>106</v>
      </c>
      <c r="C13" s="40">
        <v>239000</v>
      </c>
    </row>
    <row r="14" spans="1:5" ht="13.5" customHeight="1">
      <c r="A14" s="105"/>
      <c r="B14" s="39" t="s">
        <v>107</v>
      </c>
      <c r="C14" s="68">
        <v>0.02</v>
      </c>
    </row>
    <row r="15" spans="1:5" ht="13.5" customHeight="1">
      <c r="A15" s="105"/>
      <c r="B15" s="39" t="s">
        <v>108</v>
      </c>
      <c r="C15" s="69">
        <v>1.4427000000000001E-2</v>
      </c>
    </row>
    <row r="16" spans="1:5" ht="13.5" customHeight="1">
      <c r="A16" s="105"/>
      <c r="B16" s="39" t="s">
        <v>109</v>
      </c>
      <c r="C16" s="68">
        <v>0.05</v>
      </c>
      <c r="E16" s="17"/>
    </row>
    <row r="17" spans="1:8" ht="13.5" customHeight="1">
      <c r="A17" s="105"/>
      <c r="B17" s="39" t="s">
        <v>110</v>
      </c>
      <c r="C17" s="40">
        <v>1003.95</v>
      </c>
    </row>
    <row r="18" spans="1:8" ht="13.5" customHeight="1">
      <c r="A18" s="105"/>
      <c r="B18" s="39" t="s">
        <v>111</v>
      </c>
      <c r="C18" s="40">
        <v>6000</v>
      </c>
    </row>
    <row r="19" spans="1:8" ht="13.5" customHeight="1">
      <c r="A19" s="105"/>
      <c r="B19" s="39" t="s">
        <v>112</v>
      </c>
      <c r="C19" s="40">
        <v>1200</v>
      </c>
    </row>
    <row r="20" spans="1:8" ht="13.5" customHeight="1">
      <c r="A20" s="105"/>
      <c r="B20" s="39" t="s">
        <v>113</v>
      </c>
      <c r="C20" s="40">
        <v>70</v>
      </c>
      <c r="F20" s="17"/>
    </row>
    <row r="21" spans="1:8" ht="13.5" customHeight="1">
      <c r="A21" s="105"/>
      <c r="B21" s="39" t="s">
        <v>114</v>
      </c>
      <c r="C21" s="40">
        <v>120</v>
      </c>
      <c r="F21" s="17"/>
    </row>
    <row r="22" spans="1:8" ht="13.5" customHeight="1">
      <c r="A22" s="105"/>
      <c r="B22" s="39" t="s">
        <v>116</v>
      </c>
      <c r="C22" s="40">
        <v>30</v>
      </c>
      <c r="D22" s="41" t="s">
        <v>2</v>
      </c>
      <c r="E22" s="40">
        <f t="shared" ref="E22:E23" si="0">C22*(1+50%)</f>
        <v>45</v>
      </c>
      <c r="F22" s="41" t="s">
        <v>3</v>
      </c>
      <c r="G22" s="40">
        <f t="shared" ref="G22:G23" si="1">C22*(1-50%)</f>
        <v>15</v>
      </c>
      <c r="H22" s="70"/>
    </row>
    <row r="23" spans="1:8" ht="13.5" customHeight="1">
      <c r="A23" s="105"/>
      <c r="B23" s="39" t="s">
        <v>117</v>
      </c>
      <c r="C23" s="40">
        <v>100</v>
      </c>
      <c r="D23" s="41" t="s">
        <v>2</v>
      </c>
      <c r="E23" s="40">
        <f t="shared" si="0"/>
        <v>150</v>
      </c>
      <c r="F23" s="41" t="s">
        <v>3</v>
      </c>
      <c r="G23" s="40">
        <f t="shared" si="1"/>
        <v>50</v>
      </c>
      <c r="H23" s="70"/>
    </row>
    <row r="24" spans="1:8" ht="13.5" customHeight="1">
      <c r="A24" s="105"/>
      <c r="B24" s="39" t="s">
        <v>118</v>
      </c>
      <c r="C24" s="68">
        <v>0.2</v>
      </c>
    </row>
    <row r="25" spans="1:8" ht="13.5" customHeight="1">
      <c r="A25" s="104" t="s">
        <v>121</v>
      </c>
      <c r="B25" s="39" t="s">
        <v>119</v>
      </c>
      <c r="C25" s="42">
        <v>435</v>
      </c>
    </row>
    <row r="26" spans="1:8" ht="13.5" customHeight="1">
      <c r="A26" s="105"/>
      <c r="B26" s="39" t="s">
        <v>7</v>
      </c>
      <c r="C26" s="42">
        <v>510</v>
      </c>
    </row>
    <row r="27" spans="1:8" ht="13.5" customHeight="1">
      <c r="A27" s="15"/>
    </row>
    <row r="28" spans="1:8" ht="13.5" customHeight="1">
      <c r="A28" s="115" t="s">
        <v>5</v>
      </c>
      <c r="B28" s="116"/>
      <c r="C28" s="117"/>
      <c r="E28" s="17"/>
    </row>
    <row r="29" spans="1:8" ht="13.5" customHeight="1">
      <c r="A29" s="118"/>
      <c r="B29" s="41" t="s">
        <v>6</v>
      </c>
      <c r="C29" s="71">
        <v>435</v>
      </c>
      <c r="D29" s="18"/>
    </row>
    <row r="30" spans="1:8" ht="13.5" customHeight="1">
      <c r="A30" s="119"/>
      <c r="B30" s="41" t="s">
        <v>7</v>
      </c>
      <c r="C30" s="71">
        <v>510</v>
      </c>
      <c r="D30" s="18"/>
    </row>
    <row r="31" spans="1:8" ht="13.5" customHeight="1">
      <c r="A31" s="120"/>
      <c r="B31" s="39" t="s">
        <v>85</v>
      </c>
      <c r="C31" s="71">
        <v>1</v>
      </c>
      <c r="D31" s="18"/>
    </row>
    <row r="32" spans="1:8" ht="13.5" customHeight="1">
      <c r="A32" s="74"/>
      <c r="B32" s="75"/>
      <c r="C32" s="76"/>
      <c r="D32" s="18"/>
    </row>
    <row r="33" spans="1:6" ht="13.5" customHeight="1">
      <c r="A33" s="115" t="s">
        <v>8</v>
      </c>
      <c r="B33" s="116"/>
      <c r="C33" s="117"/>
    </row>
    <row r="34" spans="1:6" ht="13.5" customHeight="1">
      <c r="A34" s="118"/>
      <c r="B34" s="41" t="s">
        <v>9</v>
      </c>
      <c r="C34" s="72">
        <f>C47</f>
        <v>49534.077360403622</v>
      </c>
    </row>
    <row r="35" spans="1:6" ht="13.5" customHeight="1">
      <c r="A35" s="119"/>
      <c r="B35" s="41" t="s">
        <v>10</v>
      </c>
      <c r="C35" s="72">
        <f>C52</f>
        <v>8613.9528546630499</v>
      </c>
    </row>
    <row r="36" spans="1:6" ht="13.5" customHeight="1">
      <c r="A36" s="120"/>
      <c r="B36" s="39" t="s">
        <v>84</v>
      </c>
      <c r="C36" s="73" t="str">
        <f>IF(C34&gt;C35,"Buy",B52)</f>
        <v>Buy</v>
      </c>
      <c r="D36" s="17"/>
    </row>
    <row r="37" spans="1:6" ht="13.5" customHeight="1">
      <c r="A37" s="15"/>
    </row>
    <row r="38" spans="1:6" ht="16.95" customHeight="1">
      <c r="A38" s="115" t="s">
        <v>11</v>
      </c>
      <c r="B38" s="116"/>
      <c r="C38" s="117"/>
    </row>
    <row r="39" spans="1:6" ht="13.5" customHeight="1">
      <c r="A39" s="105" t="s">
        <v>1</v>
      </c>
      <c r="B39" s="37" t="s">
        <v>137</v>
      </c>
      <c r="C39" s="38">
        <f>Y103</f>
        <v>10495.110960403645</v>
      </c>
      <c r="E39" s="19"/>
      <c r="F39" s="20"/>
    </row>
    <row r="40" spans="1:6" ht="13.5" customHeight="1">
      <c r="A40" s="105"/>
      <c r="B40" s="39" t="s">
        <v>135</v>
      </c>
      <c r="C40" s="40">
        <f>C13*(1+C14)^3</f>
        <v>253628.71199999997</v>
      </c>
      <c r="E40" s="19"/>
      <c r="F40" s="20"/>
    </row>
    <row r="41" spans="1:6" ht="13.5" customHeight="1">
      <c r="A41" s="105"/>
      <c r="B41" s="39" t="s">
        <v>136</v>
      </c>
      <c r="C41" s="40">
        <f>C40*C16</f>
        <v>12681.435599999999</v>
      </c>
      <c r="E41" s="19"/>
      <c r="F41" s="20"/>
    </row>
    <row r="42" spans="1:6" ht="13.5" customHeight="1">
      <c r="A42" s="105"/>
      <c r="B42" s="39" t="s">
        <v>105</v>
      </c>
      <c r="C42" s="40">
        <v>176908.31</v>
      </c>
      <c r="E42" s="19"/>
      <c r="F42" s="20"/>
    </row>
    <row r="43" spans="1:6" ht="13.5" customHeight="1">
      <c r="A43" s="105"/>
      <c r="B43" s="37" t="s">
        <v>134</v>
      </c>
      <c r="C43" s="38">
        <f>C40-C41-C42</f>
        <v>64038.966399999976</v>
      </c>
      <c r="E43" s="19"/>
      <c r="F43" s="20"/>
    </row>
    <row r="44" spans="1:6" ht="13.5" customHeight="1">
      <c r="A44" s="105"/>
      <c r="B44" s="41"/>
      <c r="C44" s="41"/>
      <c r="E44" s="19"/>
      <c r="F44" s="20"/>
    </row>
    <row r="45" spans="1:6" ht="13.5" customHeight="1">
      <c r="A45" s="105"/>
      <c r="B45" s="39" t="s">
        <v>139</v>
      </c>
      <c r="C45" s="40">
        <f>C43+C39</f>
        <v>74534.077360403622</v>
      </c>
      <c r="E45" s="19"/>
      <c r="F45" s="20"/>
    </row>
    <row r="46" spans="1:6" ht="13.5" customHeight="1">
      <c r="A46" s="105"/>
      <c r="B46" s="39" t="s">
        <v>138</v>
      </c>
      <c r="C46" s="42">
        <v>25000</v>
      </c>
      <c r="E46" s="19"/>
      <c r="F46" s="20"/>
    </row>
    <row r="47" spans="1:6" ht="13.5" customHeight="1">
      <c r="A47" s="105"/>
      <c r="B47" s="37" t="s">
        <v>133</v>
      </c>
      <c r="C47" s="38">
        <f>C45-C46</f>
        <v>49534.077360403622</v>
      </c>
      <c r="E47" s="19"/>
      <c r="F47" s="20"/>
    </row>
    <row r="48" spans="1:6" ht="13.5" customHeight="1">
      <c r="E48" s="19"/>
      <c r="F48" s="20"/>
    </row>
    <row r="49" spans="1:14" ht="13.5" customHeight="1"/>
    <row r="50" spans="1:14" ht="13.5" customHeight="1">
      <c r="A50" s="105" t="s">
        <v>4</v>
      </c>
      <c r="B50" s="41" t="s">
        <v>12</v>
      </c>
      <c r="C50" s="40">
        <f>G103</f>
        <v>8613.9528546630499</v>
      </c>
    </row>
    <row r="51" spans="1:14" ht="13.5" customHeight="1">
      <c r="A51" s="109"/>
      <c r="B51" s="41" t="s">
        <v>13</v>
      </c>
      <c r="C51" s="40">
        <f>M103</f>
        <v>7115.2200374584099</v>
      </c>
    </row>
    <row r="52" spans="1:14" ht="13.5" customHeight="1">
      <c r="A52" s="109"/>
      <c r="B52" s="66" t="str">
        <f>IF(C50&gt;C51,"Rent non-inclusive one","Rent inclusive one")</f>
        <v>Rent non-inclusive one</v>
      </c>
      <c r="C52" s="40">
        <f>MAX(C50,C51)</f>
        <v>8613.9528546630499</v>
      </c>
    </row>
    <row r="53" spans="1:14" ht="13.5" customHeight="1" thickBot="1">
      <c r="A53" s="15"/>
    </row>
    <row r="54" spans="1:14" ht="13.5" customHeight="1">
      <c r="A54" s="15"/>
      <c r="B54" s="31" t="s">
        <v>125</v>
      </c>
      <c r="C54" s="32" t="s">
        <v>126</v>
      </c>
      <c r="D54" s="32" t="s">
        <v>127</v>
      </c>
      <c r="E54" s="32" t="s">
        <v>14</v>
      </c>
      <c r="F54" s="32" t="s">
        <v>15</v>
      </c>
      <c r="G54" s="32" t="s">
        <v>16</v>
      </c>
      <c r="H54" s="32" t="s">
        <v>17</v>
      </c>
      <c r="I54" s="32" t="s">
        <v>18</v>
      </c>
      <c r="J54" s="32" t="s">
        <v>128</v>
      </c>
      <c r="K54" s="32" t="s">
        <v>129</v>
      </c>
      <c r="L54" s="32" t="s">
        <v>130</v>
      </c>
      <c r="M54" s="33" t="s">
        <v>131</v>
      </c>
      <c r="N54" s="34" t="s">
        <v>132</v>
      </c>
    </row>
    <row r="55" spans="1:14" ht="13.5" customHeight="1">
      <c r="A55" s="15"/>
      <c r="B55" s="25" t="s">
        <v>122</v>
      </c>
      <c r="C55" s="22">
        <f>$E$23</f>
        <v>150</v>
      </c>
      <c r="D55" s="22">
        <f t="shared" ref="D55" si="2">$E$23</f>
        <v>150</v>
      </c>
      <c r="E55" s="22">
        <f t="shared" ref="E55:F55" si="3">$C$23</f>
        <v>100</v>
      </c>
      <c r="F55" s="22">
        <f t="shared" si="3"/>
        <v>100</v>
      </c>
      <c r="G55" s="22">
        <f t="shared" ref="G55:J55" si="4">$G$23</f>
        <v>50</v>
      </c>
      <c r="H55" s="22">
        <f t="shared" si="4"/>
        <v>50</v>
      </c>
      <c r="I55" s="22">
        <f t="shared" si="4"/>
        <v>50</v>
      </c>
      <c r="J55" s="22">
        <f t="shared" si="4"/>
        <v>50</v>
      </c>
      <c r="K55" s="22">
        <f t="shared" ref="K55:L55" si="5">$C$23</f>
        <v>100</v>
      </c>
      <c r="L55" s="22">
        <f t="shared" si="5"/>
        <v>100</v>
      </c>
      <c r="M55" s="22">
        <f t="shared" ref="M55:N55" si="6">$E$23</f>
        <v>150</v>
      </c>
      <c r="N55" s="26">
        <f t="shared" si="6"/>
        <v>150</v>
      </c>
    </row>
    <row r="56" spans="1:14" ht="13.5" customHeight="1">
      <c r="A56" s="15"/>
      <c r="B56" s="25" t="s">
        <v>115</v>
      </c>
      <c r="C56" s="22">
        <f t="shared" ref="C56:D56" si="7">$E$22</f>
        <v>45</v>
      </c>
      <c r="D56" s="22">
        <f t="shared" si="7"/>
        <v>45</v>
      </c>
      <c r="E56" s="22">
        <f t="shared" ref="E56:F56" si="8">$C$22</f>
        <v>30</v>
      </c>
      <c r="F56" s="22">
        <f t="shared" si="8"/>
        <v>30</v>
      </c>
      <c r="G56" s="22">
        <f t="shared" ref="G56:J56" si="9">$G$22</f>
        <v>15</v>
      </c>
      <c r="H56" s="22">
        <f t="shared" si="9"/>
        <v>15</v>
      </c>
      <c r="I56" s="22">
        <f t="shared" si="9"/>
        <v>15</v>
      </c>
      <c r="J56" s="22">
        <f t="shared" si="9"/>
        <v>15</v>
      </c>
      <c r="K56" s="22">
        <f t="shared" ref="K56:L56" si="10">$C$22</f>
        <v>30</v>
      </c>
      <c r="L56" s="22">
        <f t="shared" si="10"/>
        <v>30</v>
      </c>
      <c r="M56" s="22">
        <f t="shared" ref="M56:N56" si="11">$E$22</f>
        <v>45</v>
      </c>
      <c r="N56" s="26">
        <f t="shared" si="11"/>
        <v>45</v>
      </c>
    </row>
    <row r="57" spans="1:14" ht="13.5" customHeight="1">
      <c r="A57" s="15"/>
      <c r="B57" s="25" t="s">
        <v>123</v>
      </c>
      <c r="C57" s="22">
        <f>$C$21</f>
        <v>120</v>
      </c>
      <c r="D57" s="23">
        <v>0</v>
      </c>
      <c r="E57" s="23">
        <v>0</v>
      </c>
      <c r="F57" s="22">
        <f>$C$21</f>
        <v>120</v>
      </c>
      <c r="G57" s="23">
        <v>0</v>
      </c>
      <c r="H57" s="23">
        <v>0</v>
      </c>
      <c r="I57" s="22">
        <f>$C$21</f>
        <v>120</v>
      </c>
      <c r="J57" s="23">
        <v>0</v>
      </c>
      <c r="K57" s="23">
        <v>0</v>
      </c>
      <c r="L57" s="22">
        <f>$C$21</f>
        <v>120</v>
      </c>
      <c r="M57" s="24">
        <v>0</v>
      </c>
      <c r="N57" s="27">
        <v>0</v>
      </c>
    </row>
    <row r="58" spans="1:14" ht="13.5" customHeight="1">
      <c r="A58" s="15"/>
      <c r="B58" s="25" t="s">
        <v>124</v>
      </c>
      <c r="C58" s="22">
        <f t="shared" ref="C58:N58" si="12">SUM(C55:C57)</f>
        <v>315</v>
      </c>
      <c r="D58" s="22">
        <f t="shared" si="12"/>
        <v>195</v>
      </c>
      <c r="E58" s="22">
        <f t="shared" si="12"/>
        <v>130</v>
      </c>
      <c r="F58" s="22">
        <f t="shared" si="12"/>
        <v>250</v>
      </c>
      <c r="G58" s="22">
        <f t="shared" si="12"/>
        <v>65</v>
      </c>
      <c r="H58" s="22">
        <f t="shared" si="12"/>
        <v>65</v>
      </c>
      <c r="I58" s="22">
        <f t="shared" si="12"/>
        <v>185</v>
      </c>
      <c r="J58" s="22">
        <f t="shared" si="12"/>
        <v>65</v>
      </c>
      <c r="K58" s="22">
        <f t="shared" si="12"/>
        <v>130</v>
      </c>
      <c r="L58" s="22">
        <f t="shared" si="12"/>
        <v>250</v>
      </c>
      <c r="M58" s="22">
        <f t="shared" si="12"/>
        <v>195</v>
      </c>
      <c r="N58" s="26">
        <f t="shared" si="12"/>
        <v>195</v>
      </c>
    </row>
    <row r="59" spans="1:14" ht="13.5" customHeight="1" thickBot="1">
      <c r="A59" s="15"/>
      <c r="B59" s="28" t="s">
        <v>19</v>
      </c>
      <c r="C59" s="29">
        <f t="shared" ref="C59:N59" si="13">C58/($C9+1)</f>
        <v>63</v>
      </c>
      <c r="D59" s="29">
        <f t="shared" si="13"/>
        <v>39</v>
      </c>
      <c r="E59" s="29">
        <f t="shared" si="13"/>
        <v>26</v>
      </c>
      <c r="F59" s="29">
        <f t="shared" si="13"/>
        <v>50</v>
      </c>
      <c r="G59" s="29">
        <f t="shared" si="13"/>
        <v>13</v>
      </c>
      <c r="H59" s="29">
        <f t="shared" si="13"/>
        <v>13</v>
      </c>
      <c r="I59" s="29">
        <f t="shared" si="13"/>
        <v>37</v>
      </c>
      <c r="J59" s="29">
        <f t="shared" si="13"/>
        <v>13</v>
      </c>
      <c r="K59" s="29">
        <f t="shared" si="13"/>
        <v>26</v>
      </c>
      <c r="L59" s="29">
        <f t="shared" si="13"/>
        <v>50</v>
      </c>
      <c r="M59" s="29">
        <f t="shared" si="13"/>
        <v>39</v>
      </c>
      <c r="N59" s="30">
        <f t="shared" si="13"/>
        <v>39</v>
      </c>
    </row>
    <row r="60" spans="1:14" ht="13.5" customHeight="1">
      <c r="A60" s="15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3.5" customHeight="1">
      <c r="A61" s="15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3.5" customHeight="1">
      <c r="A62" s="15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3.5" customHeight="1">
      <c r="A63" s="15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3.5" customHeight="1" thickBot="1">
      <c r="A64" s="15"/>
      <c r="G64" s="77"/>
      <c r="H64" s="70"/>
    </row>
    <row r="65" spans="1:25" ht="19.05" customHeight="1">
      <c r="A65" s="15"/>
      <c r="B65" s="121" t="s">
        <v>140</v>
      </c>
      <c r="C65" s="111" t="s">
        <v>4</v>
      </c>
      <c r="D65" s="112"/>
      <c r="E65" s="112"/>
      <c r="F65" s="112"/>
      <c r="G65" s="112"/>
      <c r="H65" s="113"/>
      <c r="I65" s="112"/>
      <c r="J65" s="112"/>
      <c r="K65" s="112"/>
      <c r="L65" s="112"/>
      <c r="M65" s="114"/>
      <c r="O65" s="106" t="s">
        <v>20</v>
      </c>
      <c r="P65" s="107"/>
      <c r="Q65" s="107"/>
      <c r="R65" s="107"/>
      <c r="S65" s="107"/>
      <c r="T65" s="107"/>
      <c r="U65" s="107"/>
      <c r="V65" s="107"/>
      <c r="W65" s="107"/>
      <c r="X65" s="107"/>
      <c r="Y65" s="108"/>
    </row>
    <row r="66" spans="1:25" ht="13.5" customHeight="1">
      <c r="A66" s="15"/>
      <c r="B66" s="121"/>
      <c r="C66" s="110" t="s">
        <v>86</v>
      </c>
      <c r="D66" s="110"/>
      <c r="E66" s="110"/>
      <c r="F66" s="110"/>
      <c r="G66" s="110"/>
      <c r="H66" s="41"/>
      <c r="I66" s="101" t="s">
        <v>7</v>
      </c>
      <c r="J66" s="102"/>
      <c r="K66" s="102"/>
      <c r="L66" s="102"/>
      <c r="M66" s="102"/>
      <c r="O66" s="53"/>
      <c r="P66" s="103" t="s">
        <v>21</v>
      </c>
      <c r="Q66" s="102"/>
      <c r="R66" s="102"/>
      <c r="S66" s="102"/>
      <c r="T66" s="102"/>
      <c r="U66" s="102"/>
      <c r="V66" s="102"/>
      <c r="W66" s="48" t="s">
        <v>22</v>
      </c>
      <c r="X66" s="43"/>
      <c r="Y66" s="54"/>
    </row>
    <row r="67" spans="1:25" ht="13.5" customHeight="1">
      <c r="A67" s="15"/>
      <c r="B67" s="122"/>
      <c r="C67" s="24" t="s">
        <v>23</v>
      </c>
      <c r="D67" s="24" t="s">
        <v>24</v>
      </c>
      <c r="E67" s="24" t="s">
        <v>25</v>
      </c>
      <c r="F67" s="24" t="s">
        <v>26</v>
      </c>
      <c r="G67" s="23" t="s">
        <v>83</v>
      </c>
      <c r="H67" s="41"/>
      <c r="I67" s="41" t="s">
        <v>23</v>
      </c>
      <c r="J67" s="41" t="s">
        <v>24</v>
      </c>
      <c r="K67" s="41" t="s">
        <v>27</v>
      </c>
      <c r="L67" s="41" t="s">
        <v>26</v>
      </c>
      <c r="M67" s="41" t="s">
        <v>28</v>
      </c>
      <c r="O67" s="55" t="s">
        <v>23</v>
      </c>
      <c r="P67" s="49" t="s">
        <v>29</v>
      </c>
      <c r="Q67" s="49" t="s">
        <v>30</v>
      </c>
      <c r="R67" s="49" t="s">
        <v>31</v>
      </c>
      <c r="S67" s="49" t="s">
        <v>32</v>
      </c>
      <c r="T67" s="49" t="s">
        <v>33</v>
      </c>
      <c r="U67" s="49" t="s">
        <v>34</v>
      </c>
      <c r="V67" s="48" t="s">
        <v>35</v>
      </c>
      <c r="W67" s="50" t="s">
        <v>36</v>
      </c>
      <c r="X67" s="49" t="s">
        <v>37</v>
      </c>
      <c r="Y67" s="56" t="s">
        <v>38</v>
      </c>
    </row>
    <row r="68" spans="1:25" ht="13.5" customHeight="1">
      <c r="A68" s="15"/>
      <c r="B68" s="24" t="s">
        <v>39</v>
      </c>
      <c r="C68" s="22">
        <f>C7</f>
        <v>25000</v>
      </c>
      <c r="D68" s="22">
        <f>$C$25+$C$59</f>
        <v>498</v>
      </c>
      <c r="E68" s="22">
        <f t="shared" ref="E68:E103" si="14">C68-D68</f>
        <v>24502</v>
      </c>
      <c r="F68" s="22">
        <f t="shared" ref="F68:F103" si="15">E68*$C$10/12</f>
        <v>20.418333333333333</v>
      </c>
      <c r="G68" s="22">
        <f t="shared" ref="G68:G103" si="16">E68+F68</f>
        <v>24522.418333333335</v>
      </c>
      <c r="H68" s="41"/>
      <c r="I68" s="40">
        <f>C68</f>
        <v>25000</v>
      </c>
      <c r="J68" s="40">
        <f t="shared" ref="J68:J103" si="17">$C$26</f>
        <v>510</v>
      </c>
      <c r="K68" s="40">
        <f t="shared" ref="K68:K103" si="18">I68-J68</f>
        <v>24490</v>
      </c>
      <c r="L68" s="40">
        <f t="shared" ref="L68:L103" si="19">K68*$C$10/12</f>
        <v>20.408333333333335</v>
      </c>
      <c r="M68" s="40">
        <f t="shared" ref="M68:M103" si="20">K68+L68</f>
        <v>24510.408333333333</v>
      </c>
      <c r="O68" s="57">
        <f>C7+C8-C11</f>
        <v>2200</v>
      </c>
      <c r="P68" s="44">
        <f t="shared" ref="P68:P103" si="21">$C$17</f>
        <v>1003.95</v>
      </c>
      <c r="Q68" s="44">
        <f t="shared" ref="Q68:Q79" si="22">$C$13*$C$15/12</f>
        <v>287.33775000000003</v>
      </c>
      <c r="R68" s="44">
        <f>$C$19</f>
        <v>1200</v>
      </c>
      <c r="S68" s="44">
        <f t="shared" ref="S68:S103" si="23">$C$18/36</f>
        <v>166.66666666666666</v>
      </c>
      <c r="T68" s="22">
        <f>$C$59</f>
        <v>63</v>
      </c>
      <c r="U68" s="44">
        <f t="shared" ref="U68:U75" si="24">$C$20</f>
        <v>70</v>
      </c>
      <c r="V68" s="46">
        <f t="shared" ref="V68:V103" si="25">IF($C$31=1,SUM(P68:S68,U68)+T68*(1+$C$9)*(1+$C$24), SUM(P68:U68))</f>
        <v>3105.9544166666665</v>
      </c>
      <c r="W68" s="51">
        <f t="shared" ref="W68:W103" si="26">IF($C$31=1,$C$9*$C$30,$C$29*$C$9)</f>
        <v>2040</v>
      </c>
      <c r="X68" s="44">
        <f>O68-V68+W68</f>
        <v>1134.0455833333335</v>
      </c>
      <c r="Y68" s="58">
        <f t="shared" ref="Y68:Y103" si="27">X68*(1+$C$10/12)</f>
        <v>1134.9906213194445</v>
      </c>
    </row>
    <row r="69" spans="1:25" ht="13.5" customHeight="1">
      <c r="A69" s="15"/>
      <c r="B69" s="24" t="s">
        <v>40</v>
      </c>
      <c r="C69" s="22">
        <f t="shared" ref="C69:C103" si="28">G68</f>
        <v>24522.418333333335</v>
      </c>
      <c r="D69" s="22">
        <f>$C$25+$D$59</f>
        <v>474</v>
      </c>
      <c r="E69" s="22">
        <f t="shared" si="14"/>
        <v>24048.418333333335</v>
      </c>
      <c r="F69" s="22">
        <f t="shared" si="15"/>
        <v>20.040348611111114</v>
      </c>
      <c r="G69" s="22">
        <f t="shared" si="16"/>
        <v>24068.458681944445</v>
      </c>
      <c r="H69" s="41"/>
      <c r="I69" s="40">
        <f t="shared" ref="I69:I103" si="29">M68</f>
        <v>24510.408333333333</v>
      </c>
      <c r="J69" s="40">
        <f t="shared" si="17"/>
        <v>510</v>
      </c>
      <c r="K69" s="40">
        <f t="shared" si="18"/>
        <v>24000.408333333333</v>
      </c>
      <c r="L69" s="40">
        <f t="shared" si="19"/>
        <v>20.000340277777777</v>
      </c>
      <c r="M69" s="40">
        <f t="shared" si="20"/>
        <v>24020.408673611109</v>
      </c>
      <c r="O69" s="57">
        <f t="shared" ref="O69:O103" si="30">Y68</f>
        <v>1134.9906213194445</v>
      </c>
      <c r="P69" s="44">
        <f t="shared" si="21"/>
        <v>1003.95</v>
      </c>
      <c r="Q69" s="44">
        <f t="shared" si="22"/>
        <v>287.33775000000003</v>
      </c>
      <c r="R69" s="52">
        <v>0</v>
      </c>
      <c r="S69" s="44">
        <f t="shared" si="23"/>
        <v>166.66666666666666</v>
      </c>
      <c r="T69" s="22">
        <f>$D$59</f>
        <v>39</v>
      </c>
      <c r="U69" s="44">
        <f t="shared" si="24"/>
        <v>70</v>
      </c>
      <c r="V69" s="46">
        <f t="shared" si="25"/>
        <v>1761.9544166666667</v>
      </c>
      <c r="W69" s="51">
        <f t="shared" si="26"/>
        <v>2040</v>
      </c>
      <c r="X69" s="44">
        <f t="shared" ref="X69:X103" si="31">O69-V69+W69</f>
        <v>1413.0362046527778</v>
      </c>
      <c r="Y69" s="58">
        <f t="shared" si="27"/>
        <v>1414.2137348233216</v>
      </c>
    </row>
    <row r="70" spans="1:25" ht="13.5" customHeight="1">
      <c r="A70" s="15"/>
      <c r="B70" s="24" t="s">
        <v>41</v>
      </c>
      <c r="C70" s="22">
        <f t="shared" si="28"/>
        <v>24068.458681944445</v>
      </c>
      <c r="D70" s="22">
        <f>$C$25+$E$59</f>
        <v>461</v>
      </c>
      <c r="E70" s="22">
        <f t="shared" si="14"/>
        <v>23607.458681944445</v>
      </c>
      <c r="F70" s="22">
        <f t="shared" si="15"/>
        <v>19.672882234953704</v>
      </c>
      <c r="G70" s="22">
        <f t="shared" si="16"/>
        <v>23627.131564179399</v>
      </c>
      <c r="H70" s="41"/>
      <c r="I70" s="40">
        <f t="shared" si="29"/>
        <v>24020.408673611109</v>
      </c>
      <c r="J70" s="40">
        <f t="shared" si="17"/>
        <v>510</v>
      </c>
      <c r="K70" s="40">
        <f t="shared" si="18"/>
        <v>23510.408673611109</v>
      </c>
      <c r="L70" s="40">
        <f t="shared" si="19"/>
        <v>19.592007228009258</v>
      </c>
      <c r="M70" s="40">
        <f t="shared" si="20"/>
        <v>23530.000680839119</v>
      </c>
      <c r="O70" s="57">
        <f t="shared" si="30"/>
        <v>1414.2137348233216</v>
      </c>
      <c r="P70" s="44">
        <f t="shared" si="21"/>
        <v>1003.95</v>
      </c>
      <c r="Q70" s="44">
        <f t="shared" si="22"/>
        <v>287.33775000000003</v>
      </c>
      <c r="R70" s="52">
        <v>0</v>
      </c>
      <c r="S70" s="44">
        <f t="shared" si="23"/>
        <v>166.66666666666666</v>
      </c>
      <c r="T70" s="22">
        <f>$E$59</f>
        <v>26</v>
      </c>
      <c r="U70" s="44">
        <f t="shared" si="24"/>
        <v>70</v>
      </c>
      <c r="V70" s="46">
        <f t="shared" si="25"/>
        <v>1683.9544166666667</v>
      </c>
      <c r="W70" s="51">
        <f t="shared" si="26"/>
        <v>2040</v>
      </c>
      <c r="X70" s="44">
        <f t="shared" si="31"/>
        <v>1770.2593181566549</v>
      </c>
      <c r="Y70" s="58">
        <f t="shared" si="27"/>
        <v>1771.7345342551187</v>
      </c>
    </row>
    <row r="71" spans="1:25" ht="13.5" customHeight="1">
      <c r="A71" s="15"/>
      <c r="B71" s="24" t="s">
        <v>42</v>
      </c>
      <c r="C71" s="22">
        <f t="shared" si="28"/>
        <v>23627.131564179399</v>
      </c>
      <c r="D71" s="22">
        <f>$C$25+$F$59</f>
        <v>485</v>
      </c>
      <c r="E71" s="22">
        <f t="shared" si="14"/>
        <v>23142.131564179399</v>
      </c>
      <c r="F71" s="22">
        <f t="shared" si="15"/>
        <v>19.285109636816166</v>
      </c>
      <c r="G71" s="22">
        <f t="shared" si="16"/>
        <v>23161.416673816217</v>
      </c>
      <c r="H71" s="41"/>
      <c r="I71" s="40">
        <f t="shared" si="29"/>
        <v>23530.000680839119</v>
      </c>
      <c r="J71" s="40">
        <f t="shared" si="17"/>
        <v>510</v>
      </c>
      <c r="K71" s="40">
        <f t="shared" si="18"/>
        <v>23020.000680839119</v>
      </c>
      <c r="L71" s="40">
        <f t="shared" si="19"/>
        <v>19.183333900699267</v>
      </c>
      <c r="M71" s="40">
        <f t="shared" si="20"/>
        <v>23039.184014739818</v>
      </c>
      <c r="O71" s="57">
        <f t="shared" si="30"/>
        <v>1771.7345342551187</v>
      </c>
      <c r="P71" s="44">
        <f t="shared" si="21"/>
        <v>1003.95</v>
      </c>
      <c r="Q71" s="44">
        <f t="shared" si="22"/>
        <v>287.33775000000003</v>
      </c>
      <c r="R71" s="52">
        <v>0</v>
      </c>
      <c r="S71" s="44">
        <f t="shared" si="23"/>
        <v>166.66666666666666</v>
      </c>
      <c r="T71" s="22">
        <f>$F$59</f>
        <v>50</v>
      </c>
      <c r="U71" s="44">
        <f t="shared" si="24"/>
        <v>70</v>
      </c>
      <c r="V71" s="46">
        <f t="shared" si="25"/>
        <v>1827.9544166666667</v>
      </c>
      <c r="W71" s="51">
        <f t="shared" si="26"/>
        <v>2040</v>
      </c>
      <c r="X71" s="44">
        <f t="shared" si="31"/>
        <v>1983.780117588452</v>
      </c>
      <c r="Y71" s="58">
        <f t="shared" si="27"/>
        <v>1985.4332676864422</v>
      </c>
    </row>
    <row r="72" spans="1:25" ht="13.5" customHeight="1">
      <c r="A72" s="15"/>
      <c r="B72" s="24" t="s">
        <v>43</v>
      </c>
      <c r="C72" s="22">
        <f t="shared" si="28"/>
        <v>23161.416673816217</v>
      </c>
      <c r="D72" s="22">
        <f>$C$25+$G$59</f>
        <v>448</v>
      </c>
      <c r="E72" s="22">
        <f t="shared" si="14"/>
        <v>22713.416673816217</v>
      </c>
      <c r="F72" s="22">
        <f t="shared" si="15"/>
        <v>18.92784722818018</v>
      </c>
      <c r="G72" s="22">
        <f t="shared" si="16"/>
        <v>22732.344521044397</v>
      </c>
      <c r="H72" s="41"/>
      <c r="I72" s="40">
        <f t="shared" si="29"/>
        <v>23039.184014739818</v>
      </c>
      <c r="J72" s="40">
        <f t="shared" si="17"/>
        <v>510</v>
      </c>
      <c r="K72" s="40">
        <f t="shared" si="18"/>
        <v>22529.184014739818</v>
      </c>
      <c r="L72" s="40">
        <f t="shared" si="19"/>
        <v>18.77432001228318</v>
      </c>
      <c r="M72" s="40">
        <f t="shared" si="20"/>
        <v>22547.9583347521</v>
      </c>
      <c r="O72" s="57">
        <f t="shared" si="30"/>
        <v>1985.4332676864422</v>
      </c>
      <c r="P72" s="44">
        <f t="shared" si="21"/>
        <v>1003.95</v>
      </c>
      <c r="Q72" s="44">
        <f t="shared" si="22"/>
        <v>287.33775000000003</v>
      </c>
      <c r="R72" s="52">
        <v>0</v>
      </c>
      <c r="S72" s="44">
        <f t="shared" si="23"/>
        <v>166.66666666666666</v>
      </c>
      <c r="T72" s="22">
        <f>$G$59</f>
        <v>13</v>
      </c>
      <c r="U72" s="44">
        <f t="shared" si="24"/>
        <v>70</v>
      </c>
      <c r="V72" s="46">
        <f t="shared" si="25"/>
        <v>1605.9544166666667</v>
      </c>
      <c r="W72" s="51">
        <f t="shared" si="26"/>
        <v>2040</v>
      </c>
      <c r="X72" s="44">
        <f t="shared" si="31"/>
        <v>2419.4788510197754</v>
      </c>
      <c r="Y72" s="58">
        <f t="shared" si="27"/>
        <v>2421.495083395625</v>
      </c>
    </row>
    <row r="73" spans="1:25" ht="13.5" customHeight="1">
      <c r="A73" s="15"/>
      <c r="B73" s="24" t="s">
        <v>44</v>
      </c>
      <c r="C73" s="22">
        <f t="shared" si="28"/>
        <v>22732.344521044397</v>
      </c>
      <c r="D73" s="22">
        <f>$C$25+$H$59</f>
        <v>448</v>
      </c>
      <c r="E73" s="22">
        <f t="shared" si="14"/>
        <v>22284.344521044397</v>
      </c>
      <c r="F73" s="22">
        <f t="shared" si="15"/>
        <v>18.570287100870331</v>
      </c>
      <c r="G73" s="22">
        <f t="shared" si="16"/>
        <v>22302.914808145266</v>
      </c>
      <c r="H73" s="41"/>
      <c r="I73" s="40">
        <f t="shared" si="29"/>
        <v>22547.9583347521</v>
      </c>
      <c r="J73" s="40">
        <f t="shared" si="17"/>
        <v>510</v>
      </c>
      <c r="K73" s="40">
        <f t="shared" si="18"/>
        <v>22037.9583347521</v>
      </c>
      <c r="L73" s="40">
        <f t="shared" si="19"/>
        <v>18.364965278960085</v>
      </c>
      <c r="M73" s="40">
        <f t="shared" si="20"/>
        <v>22056.323300031061</v>
      </c>
      <c r="O73" s="57">
        <f t="shared" si="30"/>
        <v>2421.495083395625</v>
      </c>
      <c r="P73" s="44">
        <f t="shared" si="21"/>
        <v>1003.95</v>
      </c>
      <c r="Q73" s="44">
        <f t="shared" si="22"/>
        <v>287.33775000000003</v>
      </c>
      <c r="R73" s="52">
        <v>0</v>
      </c>
      <c r="S73" s="44">
        <f t="shared" si="23"/>
        <v>166.66666666666666</v>
      </c>
      <c r="T73" s="22">
        <f>$H$59</f>
        <v>13</v>
      </c>
      <c r="U73" s="44">
        <f t="shared" si="24"/>
        <v>70</v>
      </c>
      <c r="V73" s="46">
        <f t="shared" si="25"/>
        <v>1605.9544166666667</v>
      </c>
      <c r="W73" s="51">
        <f t="shared" si="26"/>
        <v>2040</v>
      </c>
      <c r="X73" s="44">
        <f t="shared" si="31"/>
        <v>2855.5406667289581</v>
      </c>
      <c r="Y73" s="58">
        <f t="shared" si="27"/>
        <v>2857.9202839512318</v>
      </c>
    </row>
    <row r="74" spans="1:25" ht="13.5" customHeight="1">
      <c r="A74" s="15"/>
      <c r="B74" s="24" t="s">
        <v>45</v>
      </c>
      <c r="C74" s="22">
        <f t="shared" si="28"/>
        <v>22302.914808145266</v>
      </c>
      <c r="D74" s="22">
        <f>$C$25+$I$59</f>
        <v>472</v>
      </c>
      <c r="E74" s="22">
        <f t="shared" si="14"/>
        <v>21830.914808145266</v>
      </c>
      <c r="F74" s="22">
        <f t="shared" si="15"/>
        <v>18.192429006787723</v>
      </c>
      <c r="G74" s="22">
        <f t="shared" si="16"/>
        <v>21849.107237152053</v>
      </c>
      <c r="H74" s="41"/>
      <c r="I74" s="40">
        <f t="shared" si="29"/>
        <v>22056.323300031061</v>
      </c>
      <c r="J74" s="40">
        <f t="shared" si="17"/>
        <v>510</v>
      </c>
      <c r="K74" s="40">
        <f t="shared" si="18"/>
        <v>21546.323300031061</v>
      </c>
      <c r="L74" s="40">
        <f t="shared" si="19"/>
        <v>17.955269416692552</v>
      </c>
      <c r="M74" s="40">
        <f t="shared" si="20"/>
        <v>21564.278569447753</v>
      </c>
      <c r="O74" s="57">
        <f t="shared" si="30"/>
        <v>2857.9202839512318</v>
      </c>
      <c r="P74" s="44">
        <f t="shared" si="21"/>
        <v>1003.95</v>
      </c>
      <c r="Q74" s="44">
        <f t="shared" si="22"/>
        <v>287.33775000000003</v>
      </c>
      <c r="R74" s="52">
        <v>0</v>
      </c>
      <c r="S74" s="44">
        <f t="shared" si="23"/>
        <v>166.66666666666666</v>
      </c>
      <c r="T74" s="22">
        <f>$I$59</f>
        <v>37</v>
      </c>
      <c r="U74" s="44">
        <f t="shared" si="24"/>
        <v>70</v>
      </c>
      <c r="V74" s="46">
        <f t="shared" si="25"/>
        <v>1749.9544166666667</v>
      </c>
      <c r="W74" s="51">
        <f t="shared" si="26"/>
        <v>2040</v>
      </c>
      <c r="X74" s="44">
        <f t="shared" si="31"/>
        <v>3147.9658672845653</v>
      </c>
      <c r="Y74" s="58">
        <f t="shared" si="27"/>
        <v>3150.589172173969</v>
      </c>
    </row>
    <row r="75" spans="1:25" ht="13.5" customHeight="1">
      <c r="A75" s="15"/>
      <c r="B75" s="24" t="s">
        <v>46</v>
      </c>
      <c r="C75" s="22">
        <f t="shared" si="28"/>
        <v>21849.107237152053</v>
      </c>
      <c r="D75" s="22">
        <f>$C$25+$J$59</f>
        <v>448</v>
      </c>
      <c r="E75" s="22">
        <f t="shared" si="14"/>
        <v>21401.107237152053</v>
      </c>
      <c r="F75" s="22">
        <f t="shared" si="15"/>
        <v>17.834256030960045</v>
      </c>
      <c r="G75" s="22">
        <f t="shared" si="16"/>
        <v>21418.941493183014</v>
      </c>
      <c r="H75" s="41"/>
      <c r="I75" s="40">
        <f t="shared" si="29"/>
        <v>21564.278569447753</v>
      </c>
      <c r="J75" s="40">
        <f t="shared" si="17"/>
        <v>510</v>
      </c>
      <c r="K75" s="40">
        <f t="shared" si="18"/>
        <v>21054.278569447753</v>
      </c>
      <c r="L75" s="40">
        <f t="shared" si="19"/>
        <v>17.545232141206462</v>
      </c>
      <c r="M75" s="40">
        <f t="shared" si="20"/>
        <v>21071.823801588958</v>
      </c>
      <c r="O75" s="57">
        <f t="shared" si="30"/>
        <v>3150.589172173969</v>
      </c>
      <c r="P75" s="44">
        <f t="shared" si="21"/>
        <v>1003.95</v>
      </c>
      <c r="Q75" s="44">
        <f t="shared" si="22"/>
        <v>287.33775000000003</v>
      </c>
      <c r="R75" s="52">
        <v>0</v>
      </c>
      <c r="S75" s="44">
        <f t="shared" si="23"/>
        <v>166.66666666666666</v>
      </c>
      <c r="T75" s="22">
        <f>$J$59</f>
        <v>13</v>
      </c>
      <c r="U75" s="44">
        <f t="shared" si="24"/>
        <v>70</v>
      </c>
      <c r="V75" s="46">
        <f t="shared" si="25"/>
        <v>1605.9544166666667</v>
      </c>
      <c r="W75" s="51">
        <f t="shared" si="26"/>
        <v>2040</v>
      </c>
      <c r="X75" s="44">
        <f t="shared" si="31"/>
        <v>3584.6347555073025</v>
      </c>
      <c r="Y75" s="58">
        <f t="shared" si="27"/>
        <v>3587.6219511368918</v>
      </c>
    </row>
    <row r="76" spans="1:25" ht="13.5" customHeight="1">
      <c r="A76" s="15"/>
      <c r="B76" s="24" t="s">
        <v>47</v>
      </c>
      <c r="C76" s="22">
        <f t="shared" si="28"/>
        <v>21418.941493183014</v>
      </c>
      <c r="D76" s="22">
        <f>$C$25+$K$59</f>
        <v>461</v>
      </c>
      <c r="E76" s="22">
        <f t="shared" si="14"/>
        <v>20957.941493183014</v>
      </c>
      <c r="F76" s="22">
        <f t="shared" si="15"/>
        <v>17.464951244319177</v>
      </c>
      <c r="G76" s="22">
        <f t="shared" si="16"/>
        <v>20975.406444427332</v>
      </c>
      <c r="H76" s="41"/>
      <c r="I76" s="40">
        <f t="shared" si="29"/>
        <v>21071.823801588958</v>
      </c>
      <c r="J76" s="40">
        <f t="shared" si="17"/>
        <v>510</v>
      </c>
      <c r="K76" s="40">
        <f t="shared" si="18"/>
        <v>20561.823801588958</v>
      </c>
      <c r="L76" s="40">
        <f t="shared" si="19"/>
        <v>17.134853167990798</v>
      </c>
      <c r="M76" s="40">
        <f t="shared" si="20"/>
        <v>20578.958654756949</v>
      </c>
      <c r="O76" s="57">
        <f t="shared" si="30"/>
        <v>3587.6219511368918</v>
      </c>
      <c r="P76" s="44">
        <f t="shared" si="21"/>
        <v>1003.95</v>
      </c>
      <c r="Q76" s="44">
        <f t="shared" si="22"/>
        <v>287.33775000000003</v>
      </c>
      <c r="R76" s="52">
        <v>0</v>
      </c>
      <c r="S76" s="44">
        <f t="shared" si="23"/>
        <v>166.66666666666666</v>
      </c>
      <c r="T76" s="22">
        <f>$K$59</f>
        <v>26</v>
      </c>
      <c r="U76" s="52">
        <v>0</v>
      </c>
      <c r="V76" s="46">
        <f t="shared" si="25"/>
        <v>1613.9544166666667</v>
      </c>
      <c r="W76" s="51">
        <f t="shared" si="26"/>
        <v>2040</v>
      </c>
      <c r="X76" s="44">
        <f t="shared" si="31"/>
        <v>4013.6675344702253</v>
      </c>
      <c r="Y76" s="58">
        <f t="shared" si="27"/>
        <v>4017.0122574156167</v>
      </c>
    </row>
    <row r="77" spans="1:25" ht="13.5" customHeight="1">
      <c r="A77" s="15"/>
      <c r="B77" s="24" t="s">
        <v>48</v>
      </c>
      <c r="C77" s="22">
        <f t="shared" si="28"/>
        <v>20975.406444427332</v>
      </c>
      <c r="D77" s="22">
        <f>$C$25+$L$59</f>
        <v>485</v>
      </c>
      <c r="E77" s="22">
        <f t="shared" si="14"/>
        <v>20490.406444427332</v>
      </c>
      <c r="F77" s="22">
        <f t="shared" si="15"/>
        <v>17.075338703689443</v>
      </c>
      <c r="G77" s="22">
        <f t="shared" si="16"/>
        <v>20507.481783131021</v>
      </c>
      <c r="H77" s="41"/>
      <c r="I77" s="40">
        <f t="shared" si="29"/>
        <v>20578.958654756949</v>
      </c>
      <c r="J77" s="40">
        <f t="shared" si="17"/>
        <v>510</v>
      </c>
      <c r="K77" s="40">
        <f t="shared" si="18"/>
        <v>20068.958654756949</v>
      </c>
      <c r="L77" s="40">
        <f t="shared" si="19"/>
        <v>16.724132212297459</v>
      </c>
      <c r="M77" s="40">
        <f t="shared" si="20"/>
        <v>20085.682786969246</v>
      </c>
      <c r="O77" s="57">
        <f t="shared" si="30"/>
        <v>4017.0122574156167</v>
      </c>
      <c r="P77" s="44">
        <f t="shared" si="21"/>
        <v>1003.95</v>
      </c>
      <c r="Q77" s="44">
        <f t="shared" si="22"/>
        <v>287.33775000000003</v>
      </c>
      <c r="R77" s="52">
        <v>0</v>
      </c>
      <c r="S77" s="44">
        <f t="shared" si="23"/>
        <v>166.66666666666666</v>
      </c>
      <c r="T77" s="22">
        <f>$L$59</f>
        <v>50</v>
      </c>
      <c r="U77" s="52">
        <v>0</v>
      </c>
      <c r="V77" s="46">
        <f t="shared" si="25"/>
        <v>1757.9544166666667</v>
      </c>
      <c r="W77" s="51">
        <f t="shared" si="26"/>
        <v>2040</v>
      </c>
      <c r="X77" s="44">
        <f t="shared" si="31"/>
        <v>4299.0578407489502</v>
      </c>
      <c r="Y77" s="58">
        <f t="shared" si="27"/>
        <v>4302.6403889495741</v>
      </c>
    </row>
    <row r="78" spans="1:25" ht="13.5" customHeight="1">
      <c r="A78" s="15"/>
      <c r="B78" s="24" t="s">
        <v>49</v>
      </c>
      <c r="C78" s="22">
        <f t="shared" si="28"/>
        <v>20507.481783131021</v>
      </c>
      <c r="D78" s="22">
        <f>$C$25+$M$59</f>
        <v>474</v>
      </c>
      <c r="E78" s="22">
        <f t="shared" si="14"/>
        <v>20033.481783131021</v>
      </c>
      <c r="F78" s="22">
        <f t="shared" si="15"/>
        <v>16.694568152609182</v>
      </c>
      <c r="G78" s="22">
        <f t="shared" si="16"/>
        <v>20050.17635128363</v>
      </c>
      <c r="H78" s="41"/>
      <c r="I78" s="40">
        <f t="shared" si="29"/>
        <v>20085.682786969246</v>
      </c>
      <c r="J78" s="40">
        <f t="shared" si="17"/>
        <v>510</v>
      </c>
      <c r="K78" s="40">
        <f t="shared" si="18"/>
        <v>19575.682786969246</v>
      </c>
      <c r="L78" s="40">
        <f t="shared" si="19"/>
        <v>16.313068989141041</v>
      </c>
      <c r="M78" s="40">
        <f t="shared" si="20"/>
        <v>19591.995855958387</v>
      </c>
      <c r="O78" s="57">
        <f t="shared" si="30"/>
        <v>4302.6403889495741</v>
      </c>
      <c r="P78" s="44">
        <f t="shared" si="21"/>
        <v>1003.95</v>
      </c>
      <c r="Q78" s="44">
        <f t="shared" si="22"/>
        <v>287.33775000000003</v>
      </c>
      <c r="R78" s="52">
        <v>0</v>
      </c>
      <c r="S78" s="44">
        <f t="shared" si="23"/>
        <v>166.66666666666666</v>
      </c>
      <c r="T78" s="22">
        <f>$M$59</f>
        <v>39</v>
      </c>
      <c r="U78" s="52">
        <v>0</v>
      </c>
      <c r="V78" s="46">
        <f t="shared" si="25"/>
        <v>1691.9544166666667</v>
      </c>
      <c r="W78" s="51">
        <f t="shared" si="26"/>
        <v>2040</v>
      </c>
      <c r="X78" s="44">
        <f t="shared" si="31"/>
        <v>4650.6859722829076</v>
      </c>
      <c r="Y78" s="58">
        <f t="shared" si="27"/>
        <v>4654.5615439264766</v>
      </c>
    </row>
    <row r="79" spans="1:25" ht="13.5" customHeight="1">
      <c r="A79" s="15"/>
      <c r="B79" s="24" t="s">
        <v>50</v>
      </c>
      <c r="C79" s="22">
        <f t="shared" si="28"/>
        <v>20050.17635128363</v>
      </c>
      <c r="D79" s="22">
        <f>$C$25+$N$59</f>
        <v>474</v>
      </c>
      <c r="E79" s="22">
        <f t="shared" si="14"/>
        <v>19576.17635128363</v>
      </c>
      <c r="F79" s="22">
        <f t="shared" si="15"/>
        <v>16.313480292736358</v>
      </c>
      <c r="G79" s="22">
        <f t="shared" si="16"/>
        <v>19592.489831576368</v>
      </c>
      <c r="H79" s="41"/>
      <c r="I79" s="40">
        <f t="shared" si="29"/>
        <v>19591.995855958387</v>
      </c>
      <c r="J79" s="40">
        <f t="shared" si="17"/>
        <v>510</v>
      </c>
      <c r="K79" s="40">
        <f t="shared" si="18"/>
        <v>19081.995855958387</v>
      </c>
      <c r="L79" s="40">
        <f t="shared" si="19"/>
        <v>15.901663213298656</v>
      </c>
      <c r="M79" s="40">
        <f t="shared" si="20"/>
        <v>19097.897519171685</v>
      </c>
      <c r="O79" s="57">
        <f t="shared" si="30"/>
        <v>4654.5615439264766</v>
      </c>
      <c r="P79" s="44">
        <f t="shared" si="21"/>
        <v>1003.95</v>
      </c>
      <c r="Q79" s="44">
        <f t="shared" si="22"/>
        <v>287.33775000000003</v>
      </c>
      <c r="R79" s="52">
        <v>0</v>
      </c>
      <c r="S79" s="44">
        <f t="shared" si="23"/>
        <v>166.66666666666666</v>
      </c>
      <c r="T79" s="22">
        <f>$N$59</f>
        <v>39</v>
      </c>
      <c r="U79" s="52">
        <v>0</v>
      </c>
      <c r="V79" s="46">
        <f t="shared" si="25"/>
        <v>1691.9544166666667</v>
      </c>
      <c r="W79" s="51">
        <f t="shared" si="26"/>
        <v>2040</v>
      </c>
      <c r="X79" s="44">
        <f t="shared" si="31"/>
        <v>5002.6071272598101</v>
      </c>
      <c r="Y79" s="58">
        <f t="shared" si="27"/>
        <v>5006.7759665325266</v>
      </c>
    </row>
    <row r="80" spans="1:25" ht="13.5" customHeight="1">
      <c r="A80" s="15"/>
      <c r="B80" s="24" t="s">
        <v>51</v>
      </c>
      <c r="C80" s="22">
        <f t="shared" si="28"/>
        <v>19592.489831576368</v>
      </c>
      <c r="D80" s="22">
        <f>$C$25+$C$59</f>
        <v>498</v>
      </c>
      <c r="E80" s="22">
        <f t="shared" si="14"/>
        <v>19094.489831576368</v>
      </c>
      <c r="F80" s="22">
        <f t="shared" si="15"/>
        <v>15.912074859646973</v>
      </c>
      <c r="G80" s="22">
        <f t="shared" si="16"/>
        <v>19110.401906436015</v>
      </c>
      <c r="H80" s="41"/>
      <c r="I80" s="40">
        <f t="shared" si="29"/>
        <v>19097.897519171685</v>
      </c>
      <c r="J80" s="40">
        <f t="shared" si="17"/>
        <v>510</v>
      </c>
      <c r="K80" s="40">
        <f t="shared" si="18"/>
        <v>18587.897519171685</v>
      </c>
      <c r="L80" s="40">
        <f t="shared" si="19"/>
        <v>15.489914599309737</v>
      </c>
      <c r="M80" s="40">
        <f t="shared" si="20"/>
        <v>18603.387433770997</v>
      </c>
      <c r="O80" s="57">
        <f t="shared" si="30"/>
        <v>5006.7759665325266</v>
      </c>
      <c r="P80" s="44">
        <f t="shared" si="21"/>
        <v>1003.95</v>
      </c>
      <c r="Q80" s="44">
        <f t="shared" ref="Q80:Q91" si="32">$C$13*(1+$C$14)*$C$15/12</f>
        <v>293.08450499999998</v>
      </c>
      <c r="R80" s="44">
        <f>$C$19</f>
        <v>1200</v>
      </c>
      <c r="S80" s="44">
        <f t="shared" si="23"/>
        <v>166.66666666666666</v>
      </c>
      <c r="T80" s="22">
        <f>$C$59</f>
        <v>63</v>
      </c>
      <c r="U80" s="44">
        <f t="shared" ref="U80:U87" si="33">$C$20</f>
        <v>70</v>
      </c>
      <c r="V80" s="46">
        <f t="shared" si="25"/>
        <v>3111.7011716666666</v>
      </c>
      <c r="W80" s="51">
        <f t="shared" si="26"/>
        <v>2040</v>
      </c>
      <c r="X80" s="44">
        <f t="shared" si="31"/>
        <v>3935.07479486586</v>
      </c>
      <c r="Y80" s="58">
        <f t="shared" si="27"/>
        <v>3938.354023861581</v>
      </c>
    </row>
    <row r="81" spans="1:25" ht="13.5" customHeight="1">
      <c r="A81" s="15"/>
      <c r="B81" s="24" t="s">
        <v>52</v>
      </c>
      <c r="C81" s="22">
        <f t="shared" si="28"/>
        <v>19110.401906436015</v>
      </c>
      <c r="D81" s="22">
        <f>$C$25+$D$59</f>
        <v>474</v>
      </c>
      <c r="E81" s="22">
        <f t="shared" si="14"/>
        <v>18636.401906436015</v>
      </c>
      <c r="F81" s="22">
        <f t="shared" si="15"/>
        <v>15.530334922030013</v>
      </c>
      <c r="G81" s="22">
        <f t="shared" si="16"/>
        <v>18651.932241358045</v>
      </c>
      <c r="H81" s="41"/>
      <c r="I81" s="40">
        <f t="shared" si="29"/>
        <v>18603.387433770997</v>
      </c>
      <c r="J81" s="40">
        <f t="shared" si="17"/>
        <v>510</v>
      </c>
      <c r="K81" s="40">
        <f t="shared" si="18"/>
        <v>18093.387433770997</v>
      </c>
      <c r="L81" s="40">
        <f t="shared" si="19"/>
        <v>15.077822861475831</v>
      </c>
      <c r="M81" s="40">
        <f t="shared" si="20"/>
        <v>18108.465256632473</v>
      </c>
      <c r="O81" s="57">
        <f t="shared" si="30"/>
        <v>3938.354023861581</v>
      </c>
      <c r="P81" s="44">
        <f t="shared" si="21"/>
        <v>1003.95</v>
      </c>
      <c r="Q81" s="44">
        <f t="shared" si="32"/>
        <v>293.08450499999998</v>
      </c>
      <c r="R81" s="52">
        <v>0</v>
      </c>
      <c r="S81" s="44">
        <f t="shared" si="23"/>
        <v>166.66666666666666</v>
      </c>
      <c r="T81" s="22">
        <f>$D$59</f>
        <v>39</v>
      </c>
      <c r="U81" s="44">
        <f t="shared" si="33"/>
        <v>70</v>
      </c>
      <c r="V81" s="46">
        <f t="shared" si="25"/>
        <v>1767.7011716666668</v>
      </c>
      <c r="W81" s="51">
        <f t="shared" si="26"/>
        <v>2040</v>
      </c>
      <c r="X81" s="44">
        <f t="shared" si="31"/>
        <v>4210.652852194914</v>
      </c>
      <c r="Y81" s="58">
        <f t="shared" si="27"/>
        <v>4214.1617295717424</v>
      </c>
    </row>
    <row r="82" spans="1:25" ht="13.5" customHeight="1">
      <c r="A82" s="15"/>
      <c r="B82" s="24" t="s">
        <v>53</v>
      </c>
      <c r="C82" s="22">
        <f t="shared" si="28"/>
        <v>18651.932241358045</v>
      </c>
      <c r="D82" s="22">
        <f>$C$25+$E$59</f>
        <v>461</v>
      </c>
      <c r="E82" s="22">
        <f t="shared" si="14"/>
        <v>18190.932241358045</v>
      </c>
      <c r="F82" s="22">
        <f t="shared" si="15"/>
        <v>15.159110201131703</v>
      </c>
      <c r="G82" s="22">
        <f t="shared" si="16"/>
        <v>18206.091351559178</v>
      </c>
      <c r="H82" s="41"/>
      <c r="I82" s="40">
        <f t="shared" si="29"/>
        <v>18108.465256632473</v>
      </c>
      <c r="J82" s="40">
        <f t="shared" si="17"/>
        <v>510</v>
      </c>
      <c r="K82" s="40">
        <f t="shared" si="18"/>
        <v>17598.465256632473</v>
      </c>
      <c r="L82" s="40">
        <f t="shared" si="19"/>
        <v>14.665387713860396</v>
      </c>
      <c r="M82" s="40">
        <f t="shared" si="20"/>
        <v>17613.130644346333</v>
      </c>
      <c r="O82" s="57">
        <f t="shared" si="30"/>
        <v>4214.1617295717424</v>
      </c>
      <c r="P82" s="44">
        <f t="shared" si="21"/>
        <v>1003.95</v>
      </c>
      <c r="Q82" s="44">
        <f t="shared" si="32"/>
        <v>293.08450499999998</v>
      </c>
      <c r="R82" s="52">
        <v>0</v>
      </c>
      <c r="S82" s="44">
        <f t="shared" si="23"/>
        <v>166.66666666666666</v>
      </c>
      <c r="T82" s="22">
        <f>$E$59</f>
        <v>26</v>
      </c>
      <c r="U82" s="44">
        <f t="shared" si="33"/>
        <v>70</v>
      </c>
      <c r="V82" s="46">
        <f t="shared" si="25"/>
        <v>1689.7011716666668</v>
      </c>
      <c r="W82" s="51">
        <f t="shared" si="26"/>
        <v>2040</v>
      </c>
      <c r="X82" s="44">
        <f t="shared" si="31"/>
        <v>4564.4605579050758</v>
      </c>
      <c r="Y82" s="58">
        <f t="shared" si="27"/>
        <v>4568.2642750366631</v>
      </c>
    </row>
    <row r="83" spans="1:25" ht="13.5" customHeight="1">
      <c r="A83" s="15"/>
      <c r="B83" s="24" t="s">
        <v>54</v>
      </c>
      <c r="C83" s="22">
        <f t="shared" si="28"/>
        <v>18206.091351559178</v>
      </c>
      <c r="D83" s="22">
        <f>$C$25+$F$59</f>
        <v>485</v>
      </c>
      <c r="E83" s="22">
        <f t="shared" si="14"/>
        <v>17721.091351559178</v>
      </c>
      <c r="F83" s="22">
        <f t="shared" si="15"/>
        <v>14.767576126299316</v>
      </c>
      <c r="G83" s="22">
        <f t="shared" si="16"/>
        <v>17735.858927685476</v>
      </c>
      <c r="H83" s="41"/>
      <c r="I83" s="40">
        <f t="shared" si="29"/>
        <v>17613.130644346333</v>
      </c>
      <c r="J83" s="40">
        <f t="shared" si="17"/>
        <v>510</v>
      </c>
      <c r="K83" s="40">
        <f t="shared" si="18"/>
        <v>17103.130644346333</v>
      </c>
      <c r="L83" s="40">
        <f t="shared" si="19"/>
        <v>14.252608870288611</v>
      </c>
      <c r="M83" s="40">
        <f t="shared" si="20"/>
        <v>17117.38325321662</v>
      </c>
      <c r="O83" s="57">
        <f t="shared" si="30"/>
        <v>4568.2642750366631</v>
      </c>
      <c r="P83" s="44">
        <f t="shared" si="21"/>
        <v>1003.95</v>
      </c>
      <c r="Q83" s="44">
        <f t="shared" si="32"/>
        <v>293.08450499999998</v>
      </c>
      <c r="R83" s="52">
        <v>0</v>
      </c>
      <c r="S83" s="44">
        <f t="shared" si="23"/>
        <v>166.66666666666666</v>
      </c>
      <c r="T83" s="22">
        <f>$F$59</f>
        <v>50</v>
      </c>
      <c r="U83" s="44">
        <f t="shared" si="33"/>
        <v>70</v>
      </c>
      <c r="V83" s="46">
        <f t="shared" si="25"/>
        <v>1833.7011716666668</v>
      </c>
      <c r="W83" s="51">
        <f t="shared" si="26"/>
        <v>2040</v>
      </c>
      <c r="X83" s="44">
        <f t="shared" si="31"/>
        <v>4774.5631033699965</v>
      </c>
      <c r="Y83" s="58">
        <f t="shared" si="27"/>
        <v>4778.5419059561373</v>
      </c>
    </row>
    <row r="84" spans="1:25" ht="13.5" customHeight="1">
      <c r="A84" s="15"/>
      <c r="B84" s="24" t="s">
        <v>55</v>
      </c>
      <c r="C84" s="22">
        <f t="shared" si="28"/>
        <v>17735.858927685476</v>
      </c>
      <c r="D84" s="22">
        <f>$C$25+$G$59</f>
        <v>448</v>
      </c>
      <c r="E84" s="22">
        <f t="shared" si="14"/>
        <v>17287.858927685476</v>
      </c>
      <c r="F84" s="22">
        <f t="shared" si="15"/>
        <v>14.406549106404563</v>
      </c>
      <c r="G84" s="22">
        <f t="shared" si="16"/>
        <v>17302.265476791879</v>
      </c>
      <c r="H84" s="41"/>
      <c r="I84" s="40">
        <f t="shared" si="29"/>
        <v>17117.38325321662</v>
      </c>
      <c r="J84" s="40">
        <f t="shared" si="17"/>
        <v>510</v>
      </c>
      <c r="K84" s="40">
        <f t="shared" si="18"/>
        <v>16607.38325321662</v>
      </c>
      <c r="L84" s="40">
        <f t="shared" si="19"/>
        <v>13.839486044347183</v>
      </c>
      <c r="M84" s="40">
        <f t="shared" si="20"/>
        <v>16621.222739260968</v>
      </c>
      <c r="O84" s="57">
        <f t="shared" si="30"/>
        <v>4778.5419059561373</v>
      </c>
      <c r="P84" s="44">
        <f t="shared" si="21"/>
        <v>1003.95</v>
      </c>
      <c r="Q84" s="44">
        <f t="shared" si="32"/>
        <v>293.08450499999998</v>
      </c>
      <c r="R84" s="52">
        <v>0</v>
      </c>
      <c r="S84" s="44">
        <f t="shared" si="23"/>
        <v>166.66666666666666</v>
      </c>
      <c r="T84" s="22">
        <f>$G$59</f>
        <v>13</v>
      </c>
      <c r="U84" s="44">
        <f t="shared" si="33"/>
        <v>70</v>
      </c>
      <c r="V84" s="46">
        <f t="shared" si="25"/>
        <v>1611.7011716666668</v>
      </c>
      <c r="W84" s="51">
        <f t="shared" si="26"/>
        <v>2040</v>
      </c>
      <c r="X84" s="44">
        <f t="shared" si="31"/>
        <v>5206.8407342894707</v>
      </c>
      <c r="Y84" s="58">
        <f t="shared" si="27"/>
        <v>5211.1797682347114</v>
      </c>
    </row>
    <row r="85" spans="1:25" ht="13.5" customHeight="1">
      <c r="A85" s="15"/>
      <c r="B85" s="24" t="s">
        <v>56</v>
      </c>
      <c r="C85" s="22">
        <f t="shared" si="28"/>
        <v>17302.265476791879</v>
      </c>
      <c r="D85" s="22">
        <f>$C$25+$H$59</f>
        <v>448</v>
      </c>
      <c r="E85" s="22">
        <f t="shared" si="14"/>
        <v>16854.265476791879</v>
      </c>
      <c r="F85" s="22">
        <f t="shared" si="15"/>
        <v>14.0452212306599</v>
      </c>
      <c r="G85" s="22">
        <f t="shared" si="16"/>
        <v>16868.310698022538</v>
      </c>
      <c r="H85" s="41"/>
      <c r="I85" s="40">
        <f t="shared" si="29"/>
        <v>16621.222739260968</v>
      </c>
      <c r="J85" s="40">
        <f t="shared" si="17"/>
        <v>510</v>
      </c>
      <c r="K85" s="40">
        <f t="shared" si="18"/>
        <v>16111.222739260968</v>
      </c>
      <c r="L85" s="40">
        <f t="shared" si="19"/>
        <v>13.426018949384138</v>
      </c>
      <c r="M85" s="40">
        <f t="shared" si="20"/>
        <v>16124.648758210351</v>
      </c>
      <c r="O85" s="57">
        <f t="shared" si="30"/>
        <v>5211.1797682347114</v>
      </c>
      <c r="P85" s="44">
        <f t="shared" si="21"/>
        <v>1003.95</v>
      </c>
      <c r="Q85" s="44">
        <f t="shared" si="32"/>
        <v>293.08450499999998</v>
      </c>
      <c r="R85" s="52">
        <v>0</v>
      </c>
      <c r="S85" s="44">
        <f t="shared" si="23"/>
        <v>166.66666666666666</v>
      </c>
      <c r="T85" s="22">
        <f>$H$59</f>
        <v>13</v>
      </c>
      <c r="U85" s="44">
        <f t="shared" si="33"/>
        <v>70</v>
      </c>
      <c r="V85" s="46">
        <f t="shared" si="25"/>
        <v>1611.7011716666668</v>
      </c>
      <c r="W85" s="51">
        <f t="shared" si="26"/>
        <v>2040</v>
      </c>
      <c r="X85" s="44">
        <f t="shared" si="31"/>
        <v>5639.4785965680448</v>
      </c>
      <c r="Y85" s="58">
        <f t="shared" si="27"/>
        <v>5644.1781620651846</v>
      </c>
    </row>
    <row r="86" spans="1:25" ht="13.5" customHeight="1">
      <c r="A86" s="15"/>
      <c r="B86" s="24" t="s">
        <v>57</v>
      </c>
      <c r="C86" s="22">
        <f t="shared" si="28"/>
        <v>16868.310698022538</v>
      </c>
      <c r="D86" s="22">
        <f>$C$25+$I$59</f>
        <v>472</v>
      </c>
      <c r="E86" s="22">
        <f t="shared" si="14"/>
        <v>16396.310698022538</v>
      </c>
      <c r="F86" s="22">
        <f t="shared" si="15"/>
        <v>13.663592248352115</v>
      </c>
      <c r="G86" s="22">
        <f t="shared" si="16"/>
        <v>16409.974290270889</v>
      </c>
      <c r="H86" s="41"/>
      <c r="I86" s="40">
        <f t="shared" si="29"/>
        <v>16124.648758210351</v>
      </c>
      <c r="J86" s="40">
        <f t="shared" si="17"/>
        <v>510</v>
      </c>
      <c r="K86" s="40">
        <f t="shared" si="18"/>
        <v>15614.648758210351</v>
      </c>
      <c r="L86" s="40">
        <f t="shared" si="19"/>
        <v>13.012207298508626</v>
      </c>
      <c r="M86" s="40">
        <f t="shared" si="20"/>
        <v>15627.66096550886</v>
      </c>
      <c r="O86" s="57">
        <f t="shared" si="30"/>
        <v>5644.1781620651846</v>
      </c>
      <c r="P86" s="44">
        <f t="shared" si="21"/>
        <v>1003.95</v>
      </c>
      <c r="Q86" s="44">
        <f t="shared" si="32"/>
        <v>293.08450499999998</v>
      </c>
      <c r="R86" s="52">
        <v>0</v>
      </c>
      <c r="S86" s="44">
        <f t="shared" si="23"/>
        <v>166.66666666666666</v>
      </c>
      <c r="T86" s="22">
        <f>$I$59</f>
        <v>37</v>
      </c>
      <c r="U86" s="44">
        <f t="shared" si="33"/>
        <v>70</v>
      </c>
      <c r="V86" s="46">
        <f t="shared" si="25"/>
        <v>1755.7011716666668</v>
      </c>
      <c r="W86" s="51">
        <f t="shared" si="26"/>
        <v>2040</v>
      </c>
      <c r="X86" s="44">
        <f t="shared" si="31"/>
        <v>5928.476990398518</v>
      </c>
      <c r="Y86" s="58">
        <f t="shared" si="27"/>
        <v>5933.4173878905158</v>
      </c>
    </row>
    <row r="87" spans="1:25" ht="13.5" customHeight="1">
      <c r="A87" s="15"/>
      <c r="B87" s="24" t="s">
        <v>58</v>
      </c>
      <c r="C87" s="22">
        <f t="shared" si="28"/>
        <v>16409.974290270889</v>
      </c>
      <c r="D87" s="22">
        <f>$C$25+$J$59</f>
        <v>448</v>
      </c>
      <c r="E87" s="22">
        <f t="shared" si="14"/>
        <v>15961.974290270889</v>
      </c>
      <c r="F87" s="22">
        <f t="shared" si="15"/>
        <v>13.301645241892409</v>
      </c>
      <c r="G87" s="22">
        <f t="shared" si="16"/>
        <v>15975.275935512782</v>
      </c>
      <c r="H87" s="41"/>
      <c r="I87" s="40">
        <f t="shared" si="29"/>
        <v>15627.66096550886</v>
      </c>
      <c r="J87" s="40">
        <f t="shared" si="17"/>
        <v>510</v>
      </c>
      <c r="K87" s="40">
        <f t="shared" si="18"/>
        <v>15117.66096550886</v>
      </c>
      <c r="L87" s="40">
        <f t="shared" si="19"/>
        <v>12.598050804590718</v>
      </c>
      <c r="M87" s="40">
        <f t="shared" si="20"/>
        <v>15130.25901631345</v>
      </c>
      <c r="O87" s="57">
        <f t="shared" si="30"/>
        <v>5933.4173878905158</v>
      </c>
      <c r="P87" s="44">
        <f t="shared" si="21"/>
        <v>1003.95</v>
      </c>
      <c r="Q87" s="44">
        <f t="shared" si="32"/>
        <v>293.08450499999998</v>
      </c>
      <c r="R87" s="52">
        <v>0</v>
      </c>
      <c r="S87" s="44">
        <f t="shared" si="23"/>
        <v>166.66666666666666</v>
      </c>
      <c r="T87" s="22">
        <f>$J$59</f>
        <v>13</v>
      </c>
      <c r="U87" s="44">
        <f t="shared" si="33"/>
        <v>70</v>
      </c>
      <c r="V87" s="46">
        <f t="shared" si="25"/>
        <v>1611.7011716666668</v>
      </c>
      <c r="W87" s="51">
        <f t="shared" si="26"/>
        <v>2040</v>
      </c>
      <c r="X87" s="44">
        <f t="shared" si="31"/>
        <v>6361.7162162238492</v>
      </c>
      <c r="Y87" s="58">
        <f t="shared" si="27"/>
        <v>6367.0176464040351</v>
      </c>
    </row>
    <row r="88" spans="1:25" ht="13.5" customHeight="1">
      <c r="A88" s="15"/>
      <c r="B88" s="24" t="s">
        <v>59</v>
      </c>
      <c r="C88" s="22">
        <f t="shared" si="28"/>
        <v>15975.275935512782</v>
      </c>
      <c r="D88" s="22">
        <f>$C$25+$K$59</f>
        <v>461</v>
      </c>
      <c r="E88" s="22">
        <f t="shared" si="14"/>
        <v>15514.275935512782</v>
      </c>
      <c r="F88" s="22">
        <f t="shared" si="15"/>
        <v>12.928563279593986</v>
      </c>
      <c r="G88" s="22">
        <f t="shared" si="16"/>
        <v>15527.204498792376</v>
      </c>
      <c r="H88" s="41"/>
      <c r="I88" s="40">
        <f t="shared" si="29"/>
        <v>15130.25901631345</v>
      </c>
      <c r="J88" s="40">
        <f t="shared" si="17"/>
        <v>510</v>
      </c>
      <c r="K88" s="40">
        <f t="shared" si="18"/>
        <v>14620.25901631345</v>
      </c>
      <c r="L88" s="40">
        <f t="shared" si="19"/>
        <v>12.18354918026121</v>
      </c>
      <c r="M88" s="40">
        <f t="shared" si="20"/>
        <v>14632.442565493711</v>
      </c>
      <c r="O88" s="57">
        <f t="shared" si="30"/>
        <v>6367.0176464040351</v>
      </c>
      <c r="P88" s="44">
        <f t="shared" si="21"/>
        <v>1003.95</v>
      </c>
      <c r="Q88" s="44">
        <f t="shared" si="32"/>
        <v>293.08450499999998</v>
      </c>
      <c r="R88" s="52">
        <v>0</v>
      </c>
      <c r="S88" s="44">
        <f t="shared" si="23"/>
        <v>166.66666666666666</v>
      </c>
      <c r="T88" s="22">
        <f>$K$59</f>
        <v>26</v>
      </c>
      <c r="U88" s="52">
        <v>0</v>
      </c>
      <c r="V88" s="46">
        <f t="shared" si="25"/>
        <v>1619.7011716666668</v>
      </c>
      <c r="W88" s="51">
        <f t="shared" si="26"/>
        <v>2040</v>
      </c>
      <c r="X88" s="44">
        <f t="shared" si="31"/>
        <v>6787.3164747373685</v>
      </c>
      <c r="Y88" s="58">
        <f t="shared" si="27"/>
        <v>6792.9725717996489</v>
      </c>
    </row>
    <row r="89" spans="1:25" ht="13.5" customHeight="1">
      <c r="A89" s="15"/>
      <c r="B89" s="24" t="s">
        <v>60</v>
      </c>
      <c r="C89" s="22">
        <f t="shared" si="28"/>
        <v>15527.204498792376</v>
      </c>
      <c r="D89" s="22">
        <f>$C$25+$L$59</f>
        <v>485</v>
      </c>
      <c r="E89" s="22">
        <f t="shared" si="14"/>
        <v>15042.204498792376</v>
      </c>
      <c r="F89" s="22">
        <f t="shared" si="15"/>
        <v>12.535170415660312</v>
      </c>
      <c r="G89" s="22">
        <f t="shared" si="16"/>
        <v>15054.739669208037</v>
      </c>
      <c r="H89" s="41"/>
      <c r="I89" s="40">
        <f t="shared" si="29"/>
        <v>14632.442565493711</v>
      </c>
      <c r="J89" s="40">
        <f t="shared" si="17"/>
        <v>510</v>
      </c>
      <c r="K89" s="40">
        <f t="shared" si="18"/>
        <v>14122.442565493711</v>
      </c>
      <c r="L89" s="40">
        <f t="shared" si="19"/>
        <v>11.768702137911426</v>
      </c>
      <c r="M89" s="40">
        <f t="shared" si="20"/>
        <v>14134.211267631623</v>
      </c>
      <c r="O89" s="57">
        <f t="shared" si="30"/>
        <v>6792.9725717996489</v>
      </c>
      <c r="P89" s="44">
        <f t="shared" si="21"/>
        <v>1003.95</v>
      </c>
      <c r="Q89" s="44">
        <f t="shared" si="32"/>
        <v>293.08450499999998</v>
      </c>
      <c r="R89" s="52">
        <v>0</v>
      </c>
      <c r="S89" s="44">
        <f t="shared" si="23"/>
        <v>166.66666666666666</v>
      </c>
      <c r="T89" s="22">
        <f>$L$59</f>
        <v>50</v>
      </c>
      <c r="U89" s="52">
        <v>0</v>
      </c>
      <c r="V89" s="46">
        <f t="shared" si="25"/>
        <v>1763.7011716666668</v>
      </c>
      <c r="W89" s="51">
        <f t="shared" si="26"/>
        <v>2040</v>
      </c>
      <c r="X89" s="44">
        <f t="shared" si="31"/>
        <v>7069.2714001329823</v>
      </c>
      <c r="Y89" s="58">
        <f t="shared" si="27"/>
        <v>7075.1624596330921</v>
      </c>
    </row>
    <row r="90" spans="1:25" ht="13.5" customHeight="1">
      <c r="A90" s="15"/>
      <c r="B90" s="24" t="s">
        <v>61</v>
      </c>
      <c r="C90" s="22">
        <f t="shared" si="28"/>
        <v>15054.739669208037</v>
      </c>
      <c r="D90" s="22">
        <f>$C$25+$M$59</f>
        <v>474</v>
      </c>
      <c r="E90" s="22">
        <f t="shared" si="14"/>
        <v>14580.739669208037</v>
      </c>
      <c r="F90" s="22">
        <f t="shared" si="15"/>
        <v>12.150616391006698</v>
      </c>
      <c r="G90" s="22">
        <f t="shared" si="16"/>
        <v>14592.890285599044</v>
      </c>
      <c r="H90" s="41"/>
      <c r="I90" s="40">
        <f t="shared" si="29"/>
        <v>14134.211267631623</v>
      </c>
      <c r="J90" s="40">
        <f t="shared" si="17"/>
        <v>510</v>
      </c>
      <c r="K90" s="40">
        <f t="shared" si="18"/>
        <v>13624.211267631623</v>
      </c>
      <c r="L90" s="40">
        <f t="shared" si="19"/>
        <v>11.353509389693018</v>
      </c>
      <c r="M90" s="40">
        <f t="shared" si="20"/>
        <v>13635.564777021316</v>
      </c>
      <c r="O90" s="57">
        <f t="shared" si="30"/>
        <v>7075.1624596330921</v>
      </c>
      <c r="P90" s="44">
        <f t="shared" si="21"/>
        <v>1003.95</v>
      </c>
      <c r="Q90" s="44">
        <f t="shared" si="32"/>
        <v>293.08450499999998</v>
      </c>
      <c r="R90" s="52">
        <v>0</v>
      </c>
      <c r="S90" s="44">
        <f t="shared" si="23"/>
        <v>166.66666666666666</v>
      </c>
      <c r="T90" s="22">
        <f>$M$59</f>
        <v>39</v>
      </c>
      <c r="U90" s="52">
        <v>0</v>
      </c>
      <c r="V90" s="46">
        <f t="shared" si="25"/>
        <v>1697.7011716666668</v>
      </c>
      <c r="W90" s="51">
        <f t="shared" si="26"/>
        <v>2040</v>
      </c>
      <c r="X90" s="44">
        <f t="shared" si="31"/>
        <v>7417.4612879664255</v>
      </c>
      <c r="Y90" s="58">
        <f t="shared" si="27"/>
        <v>7423.6425057063971</v>
      </c>
    </row>
    <row r="91" spans="1:25" ht="13.5" customHeight="1">
      <c r="A91" s="15"/>
      <c r="B91" s="24" t="s">
        <v>62</v>
      </c>
      <c r="C91" s="22">
        <f t="shared" si="28"/>
        <v>14592.890285599044</v>
      </c>
      <c r="D91" s="22">
        <f>$C$25+$N$59</f>
        <v>474</v>
      </c>
      <c r="E91" s="22">
        <f t="shared" si="14"/>
        <v>14118.890285599044</v>
      </c>
      <c r="F91" s="22">
        <f t="shared" si="15"/>
        <v>11.765741904665871</v>
      </c>
      <c r="G91" s="22">
        <f t="shared" si="16"/>
        <v>14130.65602750371</v>
      </c>
      <c r="H91" s="41"/>
      <c r="I91" s="40">
        <f t="shared" si="29"/>
        <v>13635.564777021316</v>
      </c>
      <c r="J91" s="40">
        <f t="shared" si="17"/>
        <v>510</v>
      </c>
      <c r="K91" s="40">
        <f t="shared" si="18"/>
        <v>13125.564777021316</v>
      </c>
      <c r="L91" s="40">
        <f t="shared" si="19"/>
        <v>10.937970647517764</v>
      </c>
      <c r="M91" s="40">
        <f t="shared" si="20"/>
        <v>13136.502747668834</v>
      </c>
      <c r="O91" s="57">
        <f t="shared" si="30"/>
        <v>7423.6425057063971</v>
      </c>
      <c r="P91" s="44">
        <f t="shared" si="21"/>
        <v>1003.95</v>
      </c>
      <c r="Q91" s="44">
        <f t="shared" si="32"/>
        <v>293.08450499999998</v>
      </c>
      <c r="R91" s="52">
        <v>0</v>
      </c>
      <c r="S91" s="44">
        <f t="shared" si="23"/>
        <v>166.66666666666666</v>
      </c>
      <c r="T91" s="22">
        <f>$N$59</f>
        <v>39</v>
      </c>
      <c r="U91" s="52">
        <v>0</v>
      </c>
      <c r="V91" s="46">
        <f t="shared" si="25"/>
        <v>1697.7011716666668</v>
      </c>
      <c r="W91" s="51">
        <f t="shared" si="26"/>
        <v>2040</v>
      </c>
      <c r="X91" s="44">
        <f t="shared" si="31"/>
        <v>7765.9413340397305</v>
      </c>
      <c r="Y91" s="58">
        <f t="shared" si="27"/>
        <v>7772.4129518180962</v>
      </c>
    </row>
    <row r="92" spans="1:25" ht="13.5" customHeight="1">
      <c r="A92" s="15"/>
      <c r="B92" s="24" t="s">
        <v>63</v>
      </c>
      <c r="C92" s="22">
        <f t="shared" si="28"/>
        <v>14130.65602750371</v>
      </c>
      <c r="D92" s="22">
        <f>$C$25+$C$59</f>
        <v>498</v>
      </c>
      <c r="E92" s="22">
        <f t="shared" si="14"/>
        <v>13632.65602750371</v>
      </c>
      <c r="F92" s="22">
        <f t="shared" si="15"/>
        <v>11.360546689586426</v>
      </c>
      <c r="G92" s="22">
        <f t="shared" si="16"/>
        <v>13644.016574193296</v>
      </c>
      <c r="H92" s="41"/>
      <c r="I92" s="40">
        <f t="shared" si="29"/>
        <v>13136.502747668834</v>
      </c>
      <c r="J92" s="40">
        <f t="shared" si="17"/>
        <v>510</v>
      </c>
      <c r="K92" s="40">
        <f t="shared" si="18"/>
        <v>12626.502747668834</v>
      </c>
      <c r="L92" s="40">
        <f t="shared" si="19"/>
        <v>10.522085623057363</v>
      </c>
      <c r="M92" s="40">
        <f t="shared" si="20"/>
        <v>12637.024833291891</v>
      </c>
      <c r="O92" s="57">
        <f t="shared" si="30"/>
        <v>7772.4129518180962</v>
      </c>
      <c r="P92" s="44">
        <f t="shared" si="21"/>
        <v>1003.95</v>
      </c>
      <c r="Q92" s="44">
        <f t="shared" ref="Q92:Q103" si="34">$C$13*(1+$C$14)^2*$C$15/12</f>
        <v>298.94619510000001</v>
      </c>
      <c r="R92" s="44">
        <f>$C$19</f>
        <v>1200</v>
      </c>
      <c r="S92" s="44">
        <f t="shared" si="23"/>
        <v>166.66666666666666</v>
      </c>
      <c r="T92" s="22">
        <f>$C$59</f>
        <v>63</v>
      </c>
      <c r="U92" s="44">
        <f t="shared" ref="U92:U99" si="35">$C$20</f>
        <v>70</v>
      </c>
      <c r="V92" s="46">
        <f t="shared" si="25"/>
        <v>3117.5628617666666</v>
      </c>
      <c r="W92" s="51">
        <f t="shared" si="26"/>
        <v>2040</v>
      </c>
      <c r="X92" s="44">
        <f t="shared" si="31"/>
        <v>6694.85009005143</v>
      </c>
      <c r="Y92" s="58">
        <f t="shared" si="27"/>
        <v>6700.4291317931393</v>
      </c>
    </row>
    <row r="93" spans="1:25" ht="13.5" customHeight="1">
      <c r="A93" s="15"/>
      <c r="B93" s="24" t="s">
        <v>64</v>
      </c>
      <c r="C93" s="22">
        <f t="shared" si="28"/>
        <v>13644.016574193296</v>
      </c>
      <c r="D93" s="22">
        <f>$C$25+$D$59</f>
        <v>474</v>
      </c>
      <c r="E93" s="22">
        <f t="shared" si="14"/>
        <v>13170.016574193296</v>
      </c>
      <c r="F93" s="22">
        <f t="shared" si="15"/>
        <v>10.975013811827745</v>
      </c>
      <c r="G93" s="22">
        <f t="shared" si="16"/>
        <v>13180.991588005123</v>
      </c>
      <c r="H93" s="41"/>
      <c r="I93" s="40">
        <f t="shared" si="29"/>
        <v>12637.024833291891</v>
      </c>
      <c r="J93" s="40">
        <f t="shared" si="17"/>
        <v>510</v>
      </c>
      <c r="K93" s="40">
        <f t="shared" si="18"/>
        <v>12127.024833291891</v>
      </c>
      <c r="L93" s="40">
        <f t="shared" si="19"/>
        <v>10.105854027743243</v>
      </c>
      <c r="M93" s="40">
        <f t="shared" si="20"/>
        <v>12137.130687319634</v>
      </c>
      <c r="O93" s="57">
        <f t="shared" si="30"/>
        <v>6700.4291317931393</v>
      </c>
      <c r="P93" s="44">
        <f t="shared" si="21"/>
        <v>1003.95</v>
      </c>
      <c r="Q93" s="44">
        <f t="shared" si="34"/>
        <v>298.94619510000001</v>
      </c>
      <c r="R93" s="52">
        <v>0</v>
      </c>
      <c r="S93" s="44">
        <f t="shared" si="23"/>
        <v>166.66666666666666</v>
      </c>
      <c r="T93" s="22">
        <f>$D$59</f>
        <v>39</v>
      </c>
      <c r="U93" s="44">
        <f t="shared" si="35"/>
        <v>70</v>
      </c>
      <c r="V93" s="46">
        <f t="shared" si="25"/>
        <v>1773.5628617666669</v>
      </c>
      <c r="W93" s="51">
        <f t="shared" si="26"/>
        <v>2040</v>
      </c>
      <c r="X93" s="44">
        <f t="shared" si="31"/>
        <v>6966.8662700264722</v>
      </c>
      <c r="Y93" s="58">
        <f t="shared" si="27"/>
        <v>6972.6719919181605</v>
      </c>
    </row>
    <row r="94" spans="1:25" ht="13.5" customHeight="1">
      <c r="A94" s="15"/>
      <c r="B94" s="24" t="s">
        <v>65</v>
      </c>
      <c r="C94" s="22">
        <f t="shared" si="28"/>
        <v>13180.991588005123</v>
      </c>
      <c r="D94" s="22">
        <f>$C$25+$E$59</f>
        <v>461</v>
      </c>
      <c r="E94" s="22">
        <f t="shared" si="14"/>
        <v>12719.991588005123</v>
      </c>
      <c r="F94" s="22">
        <f t="shared" si="15"/>
        <v>10.599992990004269</v>
      </c>
      <c r="G94" s="22">
        <f t="shared" si="16"/>
        <v>12730.591580995128</v>
      </c>
      <c r="H94" s="41"/>
      <c r="I94" s="40">
        <f t="shared" si="29"/>
        <v>12137.130687319634</v>
      </c>
      <c r="J94" s="40">
        <f t="shared" si="17"/>
        <v>510</v>
      </c>
      <c r="K94" s="40">
        <f t="shared" si="18"/>
        <v>11627.130687319634</v>
      </c>
      <c r="L94" s="40">
        <f t="shared" si="19"/>
        <v>9.6892755727663609</v>
      </c>
      <c r="M94" s="40">
        <f t="shared" si="20"/>
        <v>11636.819962892399</v>
      </c>
      <c r="O94" s="57">
        <f t="shared" si="30"/>
        <v>6972.6719919181605</v>
      </c>
      <c r="P94" s="44">
        <f t="shared" si="21"/>
        <v>1003.95</v>
      </c>
      <c r="Q94" s="44">
        <f t="shared" si="34"/>
        <v>298.94619510000001</v>
      </c>
      <c r="R94" s="52">
        <v>0</v>
      </c>
      <c r="S94" s="44">
        <f t="shared" si="23"/>
        <v>166.66666666666666</v>
      </c>
      <c r="T94" s="22">
        <f>$E$59</f>
        <v>26</v>
      </c>
      <c r="U94" s="44">
        <f t="shared" si="35"/>
        <v>70</v>
      </c>
      <c r="V94" s="46">
        <f t="shared" si="25"/>
        <v>1695.5628617666669</v>
      </c>
      <c r="W94" s="51">
        <f t="shared" si="26"/>
        <v>2040</v>
      </c>
      <c r="X94" s="44">
        <f t="shared" si="31"/>
        <v>7317.1091301514934</v>
      </c>
      <c r="Y94" s="58">
        <f t="shared" si="27"/>
        <v>7323.2067210932855</v>
      </c>
    </row>
    <row r="95" spans="1:25" ht="13.5" customHeight="1">
      <c r="A95" s="15"/>
      <c r="B95" s="24" t="s">
        <v>66</v>
      </c>
      <c r="C95" s="22">
        <f t="shared" si="28"/>
        <v>12730.591580995128</v>
      </c>
      <c r="D95" s="22">
        <f>$C$25+$F$59</f>
        <v>485</v>
      </c>
      <c r="E95" s="22">
        <f t="shared" si="14"/>
        <v>12245.591580995128</v>
      </c>
      <c r="F95" s="22">
        <f t="shared" si="15"/>
        <v>10.204659650829273</v>
      </c>
      <c r="G95" s="22">
        <f t="shared" si="16"/>
        <v>12255.796240645957</v>
      </c>
      <c r="H95" s="41"/>
      <c r="I95" s="40">
        <f t="shared" si="29"/>
        <v>11636.819962892399</v>
      </c>
      <c r="J95" s="40">
        <f t="shared" si="17"/>
        <v>510</v>
      </c>
      <c r="K95" s="40">
        <f t="shared" si="18"/>
        <v>11126.819962892399</v>
      </c>
      <c r="L95" s="40">
        <f t="shared" si="19"/>
        <v>9.2723499690770002</v>
      </c>
      <c r="M95" s="40">
        <f t="shared" si="20"/>
        <v>11136.092312861476</v>
      </c>
      <c r="O95" s="57">
        <f t="shared" si="30"/>
        <v>7323.2067210932855</v>
      </c>
      <c r="P95" s="44">
        <f t="shared" si="21"/>
        <v>1003.95</v>
      </c>
      <c r="Q95" s="44">
        <f t="shared" si="34"/>
        <v>298.94619510000001</v>
      </c>
      <c r="R95" s="52">
        <v>0</v>
      </c>
      <c r="S95" s="44">
        <f t="shared" si="23"/>
        <v>166.66666666666666</v>
      </c>
      <c r="T95" s="22">
        <f>$F$59</f>
        <v>50</v>
      </c>
      <c r="U95" s="44">
        <f t="shared" si="35"/>
        <v>70</v>
      </c>
      <c r="V95" s="46">
        <f t="shared" si="25"/>
        <v>1839.5628617666669</v>
      </c>
      <c r="W95" s="51">
        <f t="shared" si="26"/>
        <v>2040</v>
      </c>
      <c r="X95" s="44">
        <f t="shared" si="31"/>
        <v>7523.6438593266184</v>
      </c>
      <c r="Y95" s="58">
        <f t="shared" si="27"/>
        <v>7529.9135625427234</v>
      </c>
    </row>
    <row r="96" spans="1:25" ht="13.5" customHeight="1">
      <c r="A96" s="15"/>
      <c r="B96" s="24" t="s">
        <v>67</v>
      </c>
      <c r="C96" s="22">
        <f t="shared" si="28"/>
        <v>12255.796240645957</v>
      </c>
      <c r="D96" s="22">
        <f>$C$25+$G$59</f>
        <v>448</v>
      </c>
      <c r="E96" s="22">
        <f t="shared" si="14"/>
        <v>11807.796240645957</v>
      </c>
      <c r="F96" s="22">
        <f t="shared" si="15"/>
        <v>9.839830200538298</v>
      </c>
      <c r="G96" s="22">
        <f t="shared" si="16"/>
        <v>11817.636070846496</v>
      </c>
      <c r="H96" s="41"/>
      <c r="I96" s="40">
        <f t="shared" si="29"/>
        <v>11136.092312861476</v>
      </c>
      <c r="J96" s="40">
        <f t="shared" si="17"/>
        <v>510</v>
      </c>
      <c r="K96" s="40">
        <f t="shared" si="18"/>
        <v>10626.092312861476</v>
      </c>
      <c r="L96" s="40">
        <f t="shared" si="19"/>
        <v>8.8550769273845642</v>
      </c>
      <c r="M96" s="40">
        <f t="shared" si="20"/>
        <v>10634.94738978886</v>
      </c>
      <c r="O96" s="57">
        <f t="shared" si="30"/>
        <v>7529.9135625427234</v>
      </c>
      <c r="P96" s="44">
        <f t="shared" si="21"/>
        <v>1003.95</v>
      </c>
      <c r="Q96" s="44">
        <f t="shared" si="34"/>
        <v>298.94619510000001</v>
      </c>
      <c r="R96" s="52">
        <v>0</v>
      </c>
      <c r="S96" s="44">
        <f t="shared" si="23"/>
        <v>166.66666666666666</v>
      </c>
      <c r="T96" s="22">
        <f>$G$59</f>
        <v>13</v>
      </c>
      <c r="U96" s="44">
        <f t="shared" si="35"/>
        <v>70</v>
      </c>
      <c r="V96" s="46">
        <f t="shared" si="25"/>
        <v>1617.5628617666669</v>
      </c>
      <c r="W96" s="51">
        <f t="shared" si="26"/>
        <v>2040</v>
      </c>
      <c r="X96" s="44">
        <f t="shared" si="31"/>
        <v>7952.3507007760563</v>
      </c>
      <c r="Y96" s="58">
        <f t="shared" si="27"/>
        <v>7958.9776596933689</v>
      </c>
    </row>
    <row r="97" spans="1:25" ht="13.5" customHeight="1">
      <c r="A97" s="15"/>
      <c r="B97" s="24" t="s">
        <v>68</v>
      </c>
      <c r="C97" s="22">
        <f t="shared" si="28"/>
        <v>11817.636070846496</v>
      </c>
      <c r="D97" s="22">
        <f>$C$25+$H$59</f>
        <v>448</v>
      </c>
      <c r="E97" s="22">
        <f t="shared" si="14"/>
        <v>11369.636070846496</v>
      </c>
      <c r="F97" s="22">
        <f t="shared" si="15"/>
        <v>9.4746967257054138</v>
      </c>
      <c r="G97" s="22">
        <f t="shared" si="16"/>
        <v>11379.110767572201</v>
      </c>
      <c r="H97" s="41"/>
      <c r="I97" s="40">
        <f t="shared" si="29"/>
        <v>10634.94738978886</v>
      </c>
      <c r="J97" s="40">
        <f t="shared" si="17"/>
        <v>510</v>
      </c>
      <c r="K97" s="40">
        <f t="shared" si="18"/>
        <v>10124.94738978886</v>
      </c>
      <c r="L97" s="40">
        <f t="shared" si="19"/>
        <v>8.4374561581573833</v>
      </c>
      <c r="M97" s="40">
        <f t="shared" si="20"/>
        <v>10133.384845947017</v>
      </c>
      <c r="O97" s="57">
        <f t="shared" si="30"/>
        <v>7958.9776596933689</v>
      </c>
      <c r="P97" s="44">
        <f t="shared" si="21"/>
        <v>1003.95</v>
      </c>
      <c r="Q97" s="44">
        <f t="shared" si="34"/>
        <v>298.94619510000001</v>
      </c>
      <c r="R97" s="52">
        <v>0</v>
      </c>
      <c r="S97" s="44">
        <f t="shared" si="23"/>
        <v>166.66666666666666</v>
      </c>
      <c r="T97" s="22">
        <f>$H$59</f>
        <v>13</v>
      </c>
      <c r="U97" s="44">
        <f t="shared" si="35"/>
        <v>70</v>
      </c>
      <c r="V97" s="46">
        <f t="shared" si="25"/>
        <v>1617.5628617666669</v>
      </c>
      <c r="W97" s="51">
        <f t="shared" si="26"/>
        <v>2040</v>
      </c>
      <c r="X97" s="44">
        <f t="shared" si="31"/>
        <v>8381.4147979267018</v>
      </c>
      <c r="Y97" s="58">
        <f t="shared" si="27"/>
        <v>8388.3993102583063</v>
      </c>
    </row>
    <row r="98" spans="1:25" ht="13.5" customHeight="1">
      <c r="A98" s="15"/>
      <c r="B98" s="24" t="s">
        <v>69</v>
      </c>
      <c r="C98" s="22">
        <f t="shared" si="28"/>
        <v>11379.110767572201</v>
      </c>
      <c r="D98" s="22">
        <f>$C$25+$I$59</f>
        <v>472</v>
      </c>
      <c r="E98" s="22">
        <f t="shared" si="14"/>
        <v>10907.110767572201</v>
      </c>
      <c r="F98" s="22">
        <f t="shared" si="15"/>
        <v>9.0892589729768343</v>
      </c>
      <c r="G98" s="22">
        <f t="shared" si="16"/>
        <v>10916.200026545179</v>
      </c>
      <c r="H98" s="41"/>
      <c r="I98" s="40">
        <f t="shared" si="29"/>
        <v>10133.384845947017</v>
      </c>
      <c r="J98" s="40">
        <f t="shared" si="17"/>
        <v>510</v>
      </c>
      <c r="K98" s="40">
        <f t="shared" si="18"/>
        <v>9623.3848459470173</v>
      </c>
      <c r="L98" s="40">
        <f t="shared" si="19"/>
        <v>8.0194873716225157</v>
      </c>
      <c r="M98" s="40">
        <f t="shared" si="20"/>
        <v>9631.4043333186401</v>
      </c>
      <c r="O98" s="57">
        <f t="shared" si="30"/>
        <v>8388.3993102583063</v>
      </c>
      <c r="P98" s="44">
        <f t="shared" si="21"/>
        <v>1003.95</v>
      </c>
      <c r="Q98" s="44">
        <f t="shared" si="34"/>
        <v>298.94619510000001</v>
      </c>
      <c r="R98" s="52">
        <v>0</v>
      </c>
      <c r="S98" s="44">
        <f t="shared" si="23"/>
        <v>166.66666666666666</v>
      </c>
      <c r="T98" s="22">
        <f>$I$59</f>
        <v>37</v>
      </c>
      <c r="U98" s="44">
        <f t="shared" si="35"/>
        <v>70</v>
      </c>
      <c r="V98" s="46">
        <f t="shared" si="25"/>
        <v>1761.5628617666669</v>
      </c>
      <c r="W98" s="51">
        <f t="shared" si="26"/>
        <v>2040</v>
      </c>
      <c r="X98" s="44">
        <f t="shared" si="31"/>
        <v>8666.8364484916383</v>
      </c>
      <c r="Y98" s="58">
        <f t="shared" si="27"/>
        <v>8674.058812198713</v>
      </c>
    </row>
    <row r="99" spans="1:25" ht="13.5" customHeight="1">
      <c r="A99" s="15"/>
      <c r="B99" s="24" t="s">
        <v>70</v>
      </c>
      <c r="C99" s="22">
        <f t="shared" si="28"/>
        <v>10916.200026545179</v>
      </c>
      <c r="D99" s="22">
        <f>$C$25+$J$59</f>
        <v>448</v>
      </c>
      <c r="E99" s="22">
        <f t="shared" si="14"/>
        <v>10468.200026545179</v>
      </c>
      <c r="F99" s="22">
        <f t="shared" si="15"/>
        <v>8.723500022120982</v>
      </c>
      <c r="G99" s="22">
        <f t="shared" si="16"/>
        <v>10476.9235265673</v>
      </c>
      <c r="H99" s="41"/>
      <c r="I99" s="40">
        <f t="shared" si="29"/>
        <v>9631.4043333186401</v>
      </c>
      <c r="J99" s="40">
        <f t="shared" si="17"/>
        <v>510</v>
      </c>
      <c r="K99" s="40">
        <f t="shared" si="18"/>
        <v>9121.4043333186401</v>
      </c>
      <c r="L99" s="40">
        <f t="shared" si="19"/>
        <v>7.601170277765533</v>
      </c>
      <c r="M99" s="40">
        <f t="shared" si="20"/>
        <v>9129.0055035964051</v>
      </c>
      <c r="O99" s="57">
        <f t="shared" si="30"/>
        <v>8674.058812198713</v>
      </c>
      <c r="P99" s="44">
        <f t="shared" si="21"/>
        <v>1003.95</v>
      </c>
      <c r="Q99" s="44">
        <f t="shared" si="34"/>
        <v>298.94619510000001</v>
      </c>
      <c r="R99" s="52">
        <v>0</v>
      </c>
      <c r="S99" s="44">
        <f t="shared" si="23"/>
        <v>166.66666666666666</v>
      </c>
      <c r="T99" s="22">
        <f>$J$59</f>
        <v>13</v>
      </c>
      <c r="U99" s="44">
        <f t="shared" si="35"/>
        <v>70</v>
      </c>
      <c r="V99" s="46">
        <f t="shared" si="25"/>
        <v>1617.5628617666669</v>
      </c>
      <c r="W99" s="51">
        <f t="shared" si="26"/>
        <v>2040</v>
      </c>
      <c r="X99" s="44">
        <f t="shared" si="31"/>
        <v>9096.4959504320468</v>
      </c>
      <c r="Y99" s="58">
        <f t="shared" si="27"/>
        <v>9104.0763637240725</v>
      </c>
    </row>
    <row r="100" spans="1:25" ht="13.5" customHeight="1">
      <c r="A100" s="15"/>
      <c r="B100" s="24" t="s">
        <v>71</v>
      </c>
      <c r="C100" s="22">
        <f t="shared" si="28"/>
        <v>10476.9235265673</v>
      </c>
      <c r="D100" s="22">
        <f>$C$25+$K$59</f>
        <v>461</v>
      </c>
      <c r="E100" s="22">
        <f t="shared" si="14"/>
        <v>10015.9235265673</v>
      </c>
      <c r="F100" s="22">
        <f t="shared" si="15"/>
        <v>8.3466029388060843</v>
      </c>
      <c r="G100" s="22">
        <f t="shared" si="16"/>
        <v>10024.270129506105</v>
      </c>
      <c r="H100" s="41"/>
      <c r="I100" s="40">
        <f t="shared" si="29"/>
        <v>9129.0055035964051</v>
      </c>
      <c r="J100" s="40">
        <f t="shared" si="17"/>
        <v>510</v>
      </c>
      <c r="K100" s="40">
        <f t="shared" si="18"/>
        <v>8619.0055035964051</v>
      </c>
      <c r="L100" s="40">
        <f t="shared" si="19"/>
        <v>7.1825045863303378</v>
      </c>
      <c r="M100" s="40">
        <f t="shared" si="20"/>
        <v>8626.1880081827348</v>
      </c>
      <c r="O100" s="57">
        <f t="shared" si="30"/>
        <v>9104.0763637240725</v>
      </c>
      <c r="P100" s="44">
        <f t="shared" si="21"/>
        <v>1003.95</v>
      </c>
      <c r="Q100" s="44">
        <f t="shared" si="34"/>
        <v>298.94619510000001</v>
      </c>
      <c r="R100" s="52">
        <v>0</v>
      </c>
      <c r="S100" s="44">
        <f t="shared" si="23"/>
        <v>166.66666666666666</v>
      </c>
      <c r="T100" s="22">
        <f>$K$59</f>
        <v>26</v>
      </c>
      <c r="U100" s="52">
        <v>0</v>
      </c>
      <c r="V100" s="46">
        <f t="shared" si="25"/>
        <v>1625.5628617666669</v>
      </c>
      <c r="W100" s="51">
        <f t="shared" si="26"/>
        <v>2040</v>
      </c>
      <c r="X100" s="44">
        <f t="shared" si="31"/>
        <v>9518.5135019574045</v>
      </c>
      <c r="Y100" s="58">
        <f t="shared" si="27"/>
        <v>9526.4455965423676</v>
      </c>
    </row>
    <row r="101" spans="1:25" ht="13.5" customHeight="1">
      <c r="A101" s="15"/>
      <c r="B101" s="24" t="s">
        <v>72</v>
      </c>
      <c r="C101" s="22">
        <f t="shared" si="28"/>
        <v>10024.270129506105</v>
      </c>
      <c r="D101" s="22">
        <f>$C$25+$L$59</f>
        <v>485</v>
      </c>
      <c r="E101" s="22">
        <f t="shared" si="14"/>
        <v>9539.2701295061051</v>
      </c>
      <c r="F101" s="22">
        <f t="shared" si="15"/>
        <v>7.9493917745884213</v>
      </c>
      <c r="G101" s="22">
        <f t="shared" si="16"/>
        <v>9547.2195212806928</v>
      </c>
      <c r="H101" s="41"/>
      <c r="I101" s="40">
        <f t="shared" si="29"/>
        <v>8626.1880081827348</v>
      </c>
      <c r="J101" s="40">
        <f t="shared" si="17"/>
        <v>510</v>
      </c>
      <c r="K101" s="40">
        <f t="shared" si="18"/>
        <v>8116.1880081827348</v>
      </c>
      <c r="L101" s="40">
        <f t="shared" si="19"/>
        <v>6.7634900068189454</v>
      </c>
      <c r="M101" s="40">
        <f t="shared" si="20"/>
        <v>8122.9514981895536</v>
      </c>
      <c r="O101" s="57">
        <f t="shared" si="30"/>
        <v>9526.4455965423676</v>
      </c>
      <c r="P101" s="44">
        <f t="shared" si="21"/>
        <v>1003.95</v>
      </c>
      <c r="Q101" s="44">
        <f t="shared" si="34"/>
        <v>298.94619510000001</v>
      </c>
      <c r="R101" s="52">
        <v>0</v>
      </c>
      <c r="S101" s="44">
        <f t="shared" si="23"/>
        <v>166.66666666666666</v>
      </c>
      <c r="T101" s="22">
        <f>$L$59</f>
        <v>50</v>
      </c>
      <c r="U101" s="52">
        <v>0</v>
      </c>
      <c r="V101" s="46">
        <f t="shared" si="25"/>
        <v>1769.5628617666669</v>
      </c>
      <c r="W101" s="51">
        <f t="shared" si="26"/>
        <v>2040</v>
      </c>
      <c r="X101" s="44">
        <f t="shared" si="31"/>
        <v>9796.8827347756996</v>
      </c>
      <c r="Y101" s="58">
        <f t="shared" si="27"/>
        <v>9805.046803721345</v>
      </c>
    </row>
    <row r="102" spans="1:25" ht="13.5" customHeight="1">
      <c r="A102" s="15"/>
      <c r="B102" s="24" t="s">
        <v>73</v>
      </c>
      <c r="C102" s="22">
        <f t="shared" si="28"/>
        <v>9547.2195212806928</v>
      </c>
      <c r="D102" s="22">
        <f>$C$25+$M$59</f>
        <v>474</v>
      </c>
      <c r="E102" s="22">
        <f t="shared" si="14"/>
        <v>9073.2195212806928</v>
      </c>
      <c r="F102" s="22">
        <f t="shared" si="15"/>
        <v>7.561016267733911</v>
      </c>
      <c r="G102" s="22">
        <f t="shared" si="16"/>
        <v>9080.7805375484259</v>
      </c>
      <c r="H102" s="41"/>
      <c r="I102" s="40">
        <f t="shared" si="29"/>
        <v>8122.9514981895536</v>
      </c>
      <c r="J102" s="40">
        <f t="shared" si="17"/>
        <v>510</v>
      </c>
      <c r="K102" s="40">
        <f t="shared" si="18"/>
        <v>7612.9514981895536</v>
      </c>
      <c r="L102" s="40">
        <f t="shared" si="19"/>
        <v>6.3441262484912953</v>
      </c>
      <c r="M102" s="40">
        <f t="shared" si="20"/>
        <v>7619.2956244380448</v>
      </c>
      <c r="O102" s="57">
        <f t="shared" si="30"/>
        <v>9805.046803721345</v>
      </c>
      <c r="P102" s="44">
        <f t="shared" si="21"/>
        <v>1003.95</v>
      </c>
      <c r="Q102" s="44">
        <f t="shared" si="34"/>
        <v>298.94619510000001</v>
      </c>
      <c r="R102" s="52">
        <v>0</v>
      </c>
      <c r="S102" s="44">
        <f t="shared" si="23"/>
        <v>166.66666666666666</v>
      </c>
      <c r="T102" s="22">
        <f>$M$59</f>
        <v>39</v>
      </c>
      <c r="U102" s="52">
        <v>0</v>
      </c>
      <c r="V102" s="46">
        <f t="shared" si="25"/>
        <v>1703.5628617666669</v>
      </c>
      <c r="W102" s="51">
        <f t="shared" si="26"/>
        <v>2040</v>
      </c>
      <c r="X102" s="44">
        <f t="shared" si="31"/>
        <v>10141.483941954677</v>
      </c>
      <c r="Y102" s="58">
        <f t="shared" si="27"/>
        <v>10149.935178572972</v>
      </c>
    </row>
    <row r="103" spans="1:25" ht="13.5" customHeight="1" thickBot="1">
      <c r="A103" s="15"/>
      <c r="B103" s="24" t="s">
        <v>74</v>
      </c>
      <c r="C103" s="22">
        <f t="shared" si="28"/>
        <v>9080.7805375484259</v>
      </c>
      <c r="D103" s="22">
        <f>$C$25+$N$59</f>
        <v>474</v>
      </c>
      <c r="E103" s="22">
        <f t="shared" si="14"/>
        <v>8606.7805375484259</v>
      </c>
      <c r="F103" s="22">
        <f t="shared" si="15"/>
        <v>7.1723171146236879</v>
      </c>
      <c r="G103" s="78">
        <f t="shared" si="16"/>
        <v>8613.9528546630499</v>
      </c>
      <c r="H103" s="41"/>
      <c r="I103" s="40">
        <f t="shared" si="29"/>
        <v>7619.2956244380448</v>
      </c>
      <c r="J103" s="40">
        <f t="shared" si="17"/>
        <v>510</v>
      </c>
      <c r="K103" s="40">
        <f t="shared" si="18"/>
        <v>7109.2956244380448</v>
      </c>
      <c r="L103" s="40">
        <f t="shared" si="19"/>
        <v>5.9244130203650371</v>
      </c>
      <c r="M103" s="79">
        <f t="shared" si="20"/>
        <v>7115.2200374584099</v>
      </c>
      <c r="O103" s="59">
        <f t="shared" si="30"/>
        <v>10149.935178572972</v>
      </c>
      <c r="P103" s="60">
        <f t="shared" si="21"/>
        <v>1003.95</v>
      </c>
      <c r="Q103" s="60">
        <f t="shared" si="34"/>
        <v>298.94619510000001</v>
      </c>
      <c r="R103" s="61">
        <v>0</v>
      </c>
      <c r="S103" s="60">
        <f t="shared" si="23"/>
        <v>166.66666666666666</v>
      </c>
      <c r="T103" s="62">
        <f>$N$59</f>
        <v>39</v>
      </c>
      <c r="U103" s="61">
        <v>0</v>
      </c>
      <c r="V103" s="63">
        <f t="shared" si="25"/>
        <v>1703.5628617666669</v>
      </c>
      <c r="W103" s="64">
        <f t="shared" si="26"/>
        <v>2040</v>
      </c>
      <c r="X103" s="60">
        <f t="shared" si="31"/>
        <v>10486.372316806306</v>
      </c>
      <c r="Y103" s="65">
        <f t="shared" si="27"/>
        <v>10495.110960403645</v>
      </c>
    </row>
    <row r="104" spans="1:25" ht="13.5" customHeight="1">
      <c r="A104" s="15"/>
    </row>
    <row r="105" spans="1:25" ht="13.5" customHeight="1">
      <c r="A105" s="15"/>
      <c r="W105" s="43" t="s">
        <v>75</v>
      </c>
      <c r="X105" s="44">
        <f>C40</f>
        <v>253628.71199999997</v>
      </c>
    </row>
    <row r="106" spans="1:25" ht="13.5" customHeight="1">
      <c r="A106" s="16" t="s">
        <v>76</v>
      </c>
      <c r="W106" s="43" t="s">
        <v>77</v>
      </c>
      <c r="X106" s="44">
        <f>C12</f>
        <v>176908.31</v>
      </c>
    </row>
    <row r="107" spans="1:25" ht="13.5" customHeight="1">
      <c r="A107" s="15"/>
      <c r="B107" s="13" t="s">
        <v>78</v>
      </c>
      <c r="W107" s="45" t="s">
        <v>79</v>
      </c>
      <c r="X107" s="46">
        <f>X105-C41-X106</f>
        <v>64038.966399999976</v>
      </c>
    </row>
    <row r="108" spans="1:25" ht="13.5" customHeight="1">
      <c r="A108" s="15"/>
      <c r="B108" s="13" t="s">
        <v>80</v>
      </c>
      <c r="W108" s="41" t="s">
        <v>81</v>
      </c>
      <c r="X108" s="47">
        <f>X107+Y103-C8</f>
        <v>49534.077360403622</v>
      </c>
    </row>
    <row r="109" spans="1:25" ht="13.5" customHeight="1">
      <c r="A109" s="15"/>
      <c r="B109" s="13" t="s">
        <v>82</v>
      </c>
    </row>
    <row r="110" spans="1:25" ht="13.5" customHeight="1">
      <c r="A110" s="15"/>
      <c r="B110" s="13" t="s">
        <v>94</v>
      </c>
    </row>
    <row r="111" spans="1:25" ht="13.5" customHeight="1">
      <c r="A111" s="15"/>
      <c r="B111" s="13" t="s">
        <v>95</v>
      </c>
    </row>
    <row r="112" spans="1:25" ht="13.5" customHeight="1">
      <c r="A112" s="15"/>
    </row>
    <row r="113" spans="1:1" ht="13.5" customHeight="1">
      <c r="A113" s="15"/>
    </row>
    <row r="114" spans="1:1" ht="13.5" customHeight="1">
      <c r="A114" s="15"/>
    </row>
    <row r="115" spans="1:1" ht="13.5" customHeight="1">
      <c r="A115" s="15"/>
    </row>
    <row r="116" spans="1:1" ht="13.5" customHeight="1">
      <c r="A116" s="15"/>
    </row>
    <row r="117" spans="1:1" ht="13.5" customHeight="1">
      <c r="A117" s="15"/>
    </row>
    <row r="118" spans="1:1" ht="13.5" customHeight="1">
      <c r="A118" s="15"/>
    </row>
    <row r="119" spans="1:1" ht="13.5" customHeight="1">
      <c r="A119" s="15"/>
    </row>
    <row r="120" spans="1:1" ht="13.5" customHeight="1">
      <c r="A120" s="15"/>
    </row>
    <row r="121" spans="1:1" ht="13.5" customHeight="1">
      <c r="A121" s="15"/>
    </row>
    <row r="122" spans="1:1" ht="13.5" customHeight="1">
      <c r="A122" s="15"/>
    </row>
    <row r="123" spans="1:1" ht="13.5" customHeight="1">
      <c r="A123" s="15"/>
    </row>
    <row r="124" spans="1:1" ht="13.5" customHeight="1">
      <c r="A124" s="15"/>
    </row>
    <row r="125" spans="1:1" ht="13.5" customHeight="1">
      <c r="A125" s="15"/>
    </row>
    <row r="126" spans="1:1" ht="13.5" customHeight="1">
      <c r="A126" s="15"/>
    </row>
    <row r="127" spans="1:1" ht="13.5" customHeight="1">
      <c r="A127" s="15"/>
    </row>
    <row r="128" spans="1:1" ht="13.5" customHeight="1">
      <c r="A128" s="15"/>
    </row>
    <row r="129" spans="1:1" ht="13.5" customHeight="1">
      <c r="A129" s="15"/>
    </row>
    <row r="130" spans="1:1" ht="13.5" customHeight="1">
      <c r="A130" s="15"/>
    </row>
    <row r="131" spans="1:1" ht="13.5" customHeight="1">
      <c r="A131" s="15"/>
    </row>
    <row r="132" spans="1:1" ht="13.5" customHeight="1">
      <c r="A132" s="15"/>
    </row>
    <row r="133" spans="1:1" ht="13.5" customHeight="1">
      <c r="A133" s="15"/>
    </row>
    <row r="134" spans="1:1" ht="13.5" customHeight="1">
      <c r="A134" s="15"/>
    </row>
    <row r="135" spans="1:1" ht="13.5" customHeight="1">
      <c r="A135" s="15"/>
    </row>
    <row r="136" spans="1:1" ht="13.5" customHeight="1">
      <c r="A136" s="15"/>
    </row>
    <row r="137" spans="1:1" ht="13.5" customHeight="1">
      <c r="A137" s="15"/>
    </row>
    <row r="138" spans="1:1" ht="13.5" customHeight="1">
      <c r="A138" s="15"/>
    </row>
    <row r="139" spans="1:1" ht="13.5" customHeight="1">
      <c r="A139" s="15"/>
    </row>
    <row r="140" spans="1:1" ht="13.5" customHeight="1">
      <c r="A140" s="15"/>
    </row>
    <row r="141" spans="1:1" ht="13.5" customHeight="1">
      <c r="A141" s="15"/>
    </row>
    <row r="142" spans="1:1" ht="13.5" customHeight="1">
      <c r="A142" s="15"/>
    </row>
    <row r="143" spans="1:1" ht="13.5" customHeight="1">
      <c r="A143" s="15"/>
    </row>
    <row r="144" spans="1:1" ht="13.5" customHeight="1">
      <c r="A144" s="15"/>
    </row>
    <row r="145" spans="1:1" ht="13.5" customHeight="1">
      <c r="A145" s="15"/>
    </row>
    <row r="146" spans="1:1" ht="13.5" customHeight="1">
      <c r="A146" s="15"/>
    </row>
    <row r="147" spans="1:1" ht="13.5" customHeight="1">
      <c r="A147" s="15"/>
    </row>
    <row r="148" spans="1:1" ht="13.5" customHeight="1">
      <c r="A148" s="15"/>
    </row>
    <row r="149" spans="1:1" ht="13.5" customHeight="1">
      <c r="A149" s="15"/>
    </row>
    <row r="150" spans="1:1" ht="13.5" customHeight="1">
      <c r="A150" s="15"/>
    </row>
    <row r="151" spans="1:1" ht="13.5" customHeight="1">
      <c r="A151" s="15"/>
    </row>
    <row r="152" spans="1:1" ht="13.5" customHeight="1">
      <c r="A152" s="15"/>
    </row>
    <row r="153" spans="1:1" ht="13.5" customHeight="1">
      <c r="A153" s="15"/>
    </row>
    <row r="154" spans="1:1" ht="13.5" customHeight="1">
      <c r="A154" s="15"/>
    </row>
    <row r="155" spans="1:1" ht="13.5" customHeight="1">
      <c r="A155" s="15"/>
    </row>
    <row r="156" spans="1:1" ht="13.5" customHeight="1">
      <c r="A156" s="15"/>
    </row>
    <row r="157" spans="1:1" ht="13.5" customHeight="1">
      <c r="A157" s="15"/>
    </row>
    <row r="158" spans="1:1" ht="13.5" customHeight="1">
      <c r="A158" s="15"/>
    </row>
    <row r="159" spans="1:1" ht="13.5" customHeight="1">
      <c r="A159" s="15"/>
    </row>
    <row r="160" spans="1:1" ht="13.5" customHeight="1">
      <c r="A160" s="15"/>
    </row>
    <row r="161" spans="1:1" ht="13.5" customHeight="1">
      <c r="A161" s="15"/>
    </row>
    <row r="162" spans="1:1" ht="13.5" customHeight="1">
      <c r="A162" s="15"/>
    </row>
    <row r="163" spans="1:1" ht="13.5" customHeight="1">
      <c r="A163" s="15"/>
    </row>
    <row r="164" spans="1:1" ht="13.5" customHeight="1">
      <c r="A164" s="15"/>
    </row>
    <row r="165" spans="1:1" ht="13.5" customHeight="1">
      <c r="A165" s="15"/>
    </row>
    <row r="166" spans="1:1" ht="13.5" customHeight="1">
      <c r="A166" s="15"/>
    </row>
    <row r="167" spans="1:1" ht="13.5" customHeight="1">
      <c r="A167" s="15"/>
    </row>
    <row r="168" spans="1:1" ht="13.5" customHeight="1">
      <c r="A168" s="15"/>
    </row>
    <row r="169" spans="1:1" ht="13.5" customHeight="1">
      <c r="A169" s="15"/>
    </row>
    <row r="170" spans="1:1" ht="13.5" customHeight="1">
      <c r="A170" s="15"/>
    </row>
    <row r="171" spans="1:1" ht="13.5" customHeight="1">
      <c r="A171" s="15"/>
    </row>
    <row r="172" spans="1:1" ht="13.5" customHeight="1">
      <c r="A172" s="15"/>
    </row>
    <row r="173" spans="1:1" ht="13.5" customHeight="1">
      <c r="A173" s="15"/>
    </row>
    <row r="174" spans="1:1" ht="13.5" customHeight="1">
      <c r="A174" s="15"/>
    </row>
    <row r="175" spans="1:1" ht="13.5" customHeight="1">
      <c r="A175" s="15"/>
    </row>
    <row r="176" spans="1:1" ht="13.5" customHeight="1">
      <c r="A176" s="15"/>
    </row>
    <row r="177" spans="1:1" ht="13.5" customHeight="1">
      <c r="A177" s="15"/>
    </row>
    <row r="178" spans="1:1" ht="13.5" customHeight="1">
      <c r="A178" s="15"/>
    </row>
    <row r="179" spans="1:1" ht="13.5" customHeight="1">
      <c r="A179" s="15"/>
    </row>
    <row r="180" spans="1:1" ht="13.5" customHeight="1">
      <c r="A180" s="15"/>
    </row>
    <row r="181" spans="1:1" ht="13.5" customHeight="1">
      <c r="A181" s="15"/>
    </row>
    <row r="182" spans="1:1" ht="13.5" customHeight="1">
      <c r="A182" s="15"/>
    </row>
    <row r="183" spans="1:1" ht="13.5" customHeight="1">
      <c r="A183" s="15"/>
    </row>
    <row r="184" spans="1:1" ht="13.5" customHeight="1">
      <c r="A184" s="15"/>
    </row>
    <row r="185" spans="1:1" ht="13.5" customHeight="1">
      <c r="A185" s="15"/>
    </row>
    <row r="186" spans="1:1" ht="13.5" customHeight="1">
      <c r="A186" s="15"/>
    </row>
    <row r="187" spans="1:1" ht="13.5" customHeight="1">
      <c r="A187" s="15"/>
    </row>
    <row r="188" spans="1:1" ht="13.5" customHeight="1">
      <c r="A188" s="15"/>
    </row>
    <row r="189" spans="1:1" ht="13.5" customHeight="1">
      <c r="A189" s="15"/>
    </row>
    <row r="190" spans="1:1" ht="13.5" customHeight="1">
      <c r="A190" s="15"/>
    </row>
    <row r="191" spans="1:1" ht="13.5" customHeight="1">
      <c r="A191" s="15"/>
    </row>
    <row r="192" spans="1:1" ht="13.5" customHeight="1">
      <c r="A192" s="15"/>
    </row>
    <row r="193" spans="1:1" ht="13.5" customHeight="1">
      <c r="A193" s="15"/>
    </row>
    <row r="194" spans="1:1" ht="13.5" customHeight="1">
      <c r="A194" s="15"/>
    </row>
    <row r="195" spans="1:1" ht="13.5" customHeight="1">
      <c r="A195" s="15"/>
    </row>
    <row r="196" spans="1:1" ht="13.5" customHeight="1">
      <c r="A196" s="15"/>
    </row>
    <row r="197" spans="1:1" ht="13.5" customHeight="1">
      <c r="A197" s="15"/>
    </row>
    <row r="198" spans="1:1" ht="13.5" customHeight="1">
      <c r="A198" s="15"/>
    </row>
    <row r="199" spans="1:1" ht="13.5" customHeight="1">
      <c r="A199" s="15"/>
    </row>
    <row r="200" spans="1:1" ht="13.5" customHeight="1">
      <c r="A200" s="15"/>
    </row>
    <row r="201" spans="1:1" ht="13.5" customHeight="1">
      <c r="A201" s="15"/>
    </row>
    <row r="202" spans="1:1" ht="13.5" customHeight="1">
      <c r="A202" s="15"/>
    </row>
    <row r="203" spans="1:1" ht="13.5" customHeight="1">
      <c r="A203" s="15"/>
    </row>
    <row r="204" spans="1:1" ht="13.5" customHeight="1">
      <c r="A204" s="15"/>
    </row>
    <row r="205" spans="1:1" ht="13.5" customHeight="1">
      <c r="A205" s="15"/>
    </row>
    <row r="206" spans="1:1" ht="13.5" customHeight="1">
      <c r="A206" s="15"/>
    </row>
    <row r="207" spans="1:1" ht="13.5" customHeight="1">
      <c r="A207" s="15"/>
    </row>
    <row r="208" spans="1:1" ht="13.5" customHeight="1">
      <c r="A208" s="15"/>
    </row>
    <row r="209" spans="1:1" ht="13.5" customHeight="1">
      <c r="A209" s="15"/>
    </row>
    <row r="210" spans="1:1" ht="13.5" customHeight="1">
      <c r="A210" s="15"/>
    </row>
    <row r="211" spans="1:1" ht="13.5" customHeight="1">
      <c r="A211" s="15"/>
    </row>
    <row r="212" spans="1:1" ht="13.5" customHeight="1">
      <c r="A212" s="15"/>
    </row>
    <row r="213" spans="1:1" ht="13.5" customHeight="1">
      <c r="A213" s="15"/>
    </row>
    <row r="214" spans="1:1" ht="13.5" customHeight="1">
      <c r="A214" s="15"/>
    </row>
    <row r="215" spans="1:1" ht="13.5" customHeight="1">
      <c r="A215" s="15"/>
    </row>
    <row r="216" spans="1:1" ht="13.5" customHeight="1">
      <c r="A216" s="15"/>
    </row>
    <row r="217" spans="1:1" ht="13.5" customHeight="1">
      <c r="A217" s="15"/>
    </row>
    <row r="218" spans="1:1" ht="13.5" customHeight="1">
      <c r="A218" s="15"/>
    </row>
    <row r="219" spans="1:1" ht="13.5" customHeight="1">
      <c r="A219" s="15"/>
    </row>
    <row r="220" spans="1:1" ht="13.5" customHeight="1">
      <c r="A220" s="15"/>
    </row>
    <row r="221" spans="1:1" ht="13.5" customHeight="1">
      <c r="A221" s="15"/>
    </row>
    <row r="222" spans="1:1" ht="13.5" customHeight="1">
      <c r="A222" s="15"/>
    </row>
    <row r="223" spans="1:1" ht="13.5" customHeight="1">
      <c r="A223" s="15"/>
    </row>
    <row r="224" spans="1:1" ht="13.5" customHeight="1">
      <c r="A224" s="15"/>
    </row>
    <row r="225" spans="1:1" ht="13.5" customHeight="1">
      <c r="A225" s="15"/>
    </row>
    <row r="226" spans="1:1" ht="13.5" customHeight="1">
      <c r="A226" s="15"/>
    </row>
    <row r="227" spans="1:1" ht="13.5" customHeight="1">
      <c r="A227" s="15"/>
    </row>
    <row r="228" spans="1:1" ht="13.5" customHeight="1">
      <c r="A228" s="15"/>
    </row>
    <row r="229" spans="1:1" ht="13.5" customHeight="1">
      <c r="A229" s="15"/>
    </row>
    <row r="230" spans="1:1" ht="13.5" customHeight="1">
      <c r="A230" s="15"/>
    </row>
    <row r="231" spans="1:1" ht="13.5" customHeight="1">
      <c r="A231" s="15"/>
    </row>
    <row r="232" spans="1:1" ht="13.5" customHeight="1">
      <c r="A232" s="15"/>
    </row>
    <row r="233" spans="1:1" ht="13.5" customHeight="1">
      <c r="A233" s="15"/>
    </row>
    <row r="234" spans="1:1" ht="13.5" customHeight="1">
      <c r="A234" s="15"/>
    </row>
    <row r="235" spans="1:1" ht="13.5" customHeight="1">
      <c r="A235" s="15"/>
    </row>
    <row r="236" spans="1:1" ht="13.5" customHeight="1">
      <c r="A236" s="15"/>
    </row>
    <row r="237" spans="1:1" ht="13.5" customHeight="1">
      <c r="A237" s="15"/>
    </row>
    <row r="238" spans="1:1" ht="13.5" customHeight="1">
      <c r="A238" s="15"/>
    </row>
    <row r="239" spans="1:1" ht="13.5" customHeight="1">
      <c r="A239" s="15"/>
    </row>
    <row r="240" spans="1:1" ht="13.5" customHeight="1">
      <c r="A240" s="15"/>
    </row>
    <row r="241" spans="1:1" ht="13.5" customHeight="1">
      <c r="A241" s="15"/>
    </row>
    <row r="242" spans="1:1" ht="13.5" customHeight="1">
      <c r="A242" s="15"/>
    </row>
    <row r="243" spans="1:1" ht="13.5" customHeight="1">
      <c r="A243" s="15"/>
    </row>
    <row r="244" spans="1:1" ht="13.5" customHeight="1">
      <c r="A244" s="15"/>
    </row>
    <row r="245" spans="1:1" ht="13.5" customHeight="1">
      <c r="A245" s="15"/>
    </row>
    <row r="246" spans="1:1" ht="13.5" customHeight="1">
      <c r="A246" s="15"/>
    </row>
    <row r="247" spans="1:1" ht="13.5" customHeight="1">
      <c r="A247" s="15"/>
    </row>
    <row r="248" spans="1:1" ht="13.5" customHeight="1">
      <c r="A248" s="15"/>
    </row>
    <row r="249" spans="1:1" ht="13.5" customHeight="1">
      <c r="A249" s="15"/>
    </row>
    <row r="250" spans="1:1" ht="13.5" customHeight="1">
      <c r="A250" s="15"/>
    </row>
    <row r="251" spans="1:1" ht="13.5" customHeight="1">
      <c r="A251" s="15"/>
    </row>
    <row r="252" spans="1:1" ht="13.5" customHeight="1">
      <c r="A252" s="15"/>
    </row>
    <row r="253" spans="1:1" ht="13.5" customHeight="1">
      <c r="A253" s="15"/>
    </row>
    <row r="254" spans="1:1" ht="13.5" customHeight="1">
      <c r="A254" s="15"/>
    </row>
    <row r="255" spans="1:1" ht="13.5" customHeight="1">
      <c r="A255" s="15"/>
    </row>
    <row r="256" spans="1:1" ht="13.5" customHeight="1">
      <c r="A256" s="15"/>
    </row>
    <row r="257" spans="1:1" ht="13.5" customHeight="1">
      <c r="A257" s="15"/>
    </row>
    <row r="258" spans="1:1" ht="13.5" customHeight="1">
      <c r="A258" s="15"/>
    </row>
    <row r="259" spans="1:1" ht="13.5" customHeight="1">
      <c r="A259" s="15"/>
    </row>
    <row r="260" spans="1:1" ht="13.5" customHeight="1">
      <c r="A260" s="15"/>
    </row>
    <row r="261" spans="1:1" ht="13.5" customHeight="1">
      <c r="A261" s="15"/>
    </row>
    <row r="262" spans="1:1" ht="13.5" customHeight="1">
      <c r="A262" s="15"/>
    </row>
    <row r="263" spans="1:1" ht="13.5" customHeight="1">
      <c r="A263" s="15"/>
    </row>
    <row r="264" spans="1:1" ht="13.5" customHeight="1">
      <c r="A264" s="15"/>
    </row>
    <row r="265" spans="1:1" ht="13.5" customHeight="1">
      <c r="A265" s="15"/>
    </row>
    <row r="266" spans="1:1" ht="13.5" customHeight="1">
      <c r="A266" s="15"/>
    </row>
    <row r="267" spans="1:1" ht="13.5" customHeight="1">
      <c r="A267" s="15"/>
    </row>
    <row r="268" spans="1:1" ht="13.5" customHeight="1">
      <c r="A268" s="15"/>
    </row>
    <row r="269" spans="1:1" ht="13.5" customHeight="1">
      <c r="A269" s="15"/>
    </row>
    <row r="270" spans="1:1" ht="13.5" customHeight="1">
      <c r="A270" s="15"/>
    </row>
    <row r="271" spans="1:1" ht="13.5" customHeight="1">
      <c r="A271" s="15"/>
    </row>
    <row r="272" spans="1:1" ht="13.5" customHeight="1">
      <c r="A272" s="15"/>
    </row>
    <row r="273" spans="1:1" ht="13.5" customHeight="1">
      <c r="A273" s="15"/>
    </row>
    <row r="274" spans="1:1" ht="13.5" customHeight="1">
      <c r="A274" s="15"/>
    </row>
    <row r="275" spans="1:1" ht="13.5" customHeight="1">
      <c r="A275" s="15"/>
    </row>
    <row r="276" spans="1:1" ht="13.5" customHeight="1">
      <c r="A276" s="15"/>
    </row>
    <row r="277" spans="1:1" ht="13.5" customHeight="1">
      <c r="A277" s="15"/>
    </row>
    <row r="278" spans="1:1" ht="13.5" customHeight="1">
      <c r="A278" s="15"/>
    </row>
    <row r="279" spans="1:1" ht="13.5" customHeight="1">
      <c r="A279" s="15"/>
    </row>
    <row r="280" spans="1:1" ht="13.5" customHeight="1">
      <c r="A280" s="15"/>
    </row>
    <row r="281" spans="1:1" ht="13.5" customHeight="1">
      <c r="A281" s="15"/>
    </row>
    <row r="282" spans="1:1" ht="13.5" customHeight="1">
      <c r="A282" s="15"/>
    </row>
    <row r="283" spans="1:1" ht="13.5" customHeight="1">
      <c r="A283" s="15"/>
    </row>
    <row r="284" spans="1:1" ht="13.5" customHeight="1">
      <c r="A284" s="15"/>
    </row>
    <row r="285" spans="1:1" ht="13.5" customHeight="1">
      <c r="A285" s="15"/>
    </row>
    <row r="286" spans="1:1" ht="13.5" customHeight="1">
      <c r="A286" s="15"/>
    </row>
    <row r="287" spans="1:1" ht="13.5" customHeight="1">
      <c r="A287" s="15"/>
    </row>
    <row r="288" spans="1:1" ht="13.5" customHeight="1">
      <c r="A288" s="15"/>
    </row>
    <row r="289" spans="1:1" ht="13.5" customHeight="1">
      <c r="A289" s="15"/>
    </row>
    <row r="290" spans="1:1" ht="13.5" customHeight="1">
      <c r="A290" s="15"/>
    </row>
    <row r="291" spans="1:1" ht="13.5" customHeight="1">
      <c r="A291" s="15"/>
    </row>
    <row r="292" spans="1:1" ht="13.5" customHeight="1">
      <c r="A292" s="15"/>
    </row>
    <row r="293" spans="1:1" ht="13.5" customHeight="1">
      <c r="A293" s="15"/>
    </row>
    <row r="294" spans="1:1" ht="13.5" customHeight="1">
      <c r="A294" s="15"/>
    </row>
    <row r="295" spans="1:1" ht="13.5" customHeight="1">
      <c r="A295" s="15"/>
    </row>
    <row r="296" spans="1:1" ht="13.5" customHeight="1">
      <c r="A296" s="15"/>
    </row>
    <row r="297" spans="1:1" ht="13.5" customHeight="1">
      <c r="A297" s="15"/>
    </row>
    <row r="298" spans="1:1" ht="13.5" customHeight="1">
      <c r="A298" s="15"/>
    </row>
    <row r="299" spans="1:1" ht="13.5" customHeight="1">
      <c r="A299" s="15"/>
    </row>
    <row r="300" spans="1:1" ht="13.5" customHeight="1">
      <c r="A300" s="15"/>
    </row>
    <row r="301" spans="1:1" ht="13.5" customHeight="1">
      <c r="A301" s="15"/>
    </row>
    <row r="302" spans="1:1" ht="13.5" customHeight="1">
      <c r="A302" s="15"/>
    </row>
    <row r="303" spans="1:1" ht="13.5" customHeight="1">
      <c r="A303" s="15"/>
    </row>
    <row r="304" spans="1:1" ht="13.5" customHeight="1">
      <c r="A304" s="15"/>
    </row>
    <row r="305" spans="1:1" ht="13.5" customHeight="1">
      <c r="A305" s="15"/>
    </row>
    <row r="306" spans="1:1" ht="13.5" customHeight="1">
      <c r="A306" s="15"/>
    </row>
    <row r="307" spans="1:1" ht="13.5" customHeight="1">
      <c r="A307" s="15"/>
    </row>
    <row r="308" spans="1:1" ht="13.5" customHeight="1">
      <c r="A308" s="15"/>
    </row>
    <row r="309" spans="1:1" ht="13.5" customHeight="1">
      <c r="A309" s="15"/>
    </row>
    <row r="310" spans="1:1" ht="13.5" customHeight="1">
      <c r="A310" s="15"/>
    </row>
    <row r="311" spans="1:1" ht="13.5" customHeight="1">
      <c r="A311" s="15"/>
    </row>
    <row r="312" spans="1:1" ht="13.5" customHeight="1">
      <c r="A312" s="15"/>
    </row>
    <row r="313" spans="1:1" ht="13.5" customHeight="1">
      <c r="A313" s="15"/>
    </row>
    <row r="314" spans="1:1" ht="13.5" customHeight="1">
      <c r="A314" s="15"/>
    </row>
    <row r="315" spans="1:1" ht="13.5" customHeight="1">
      <c r="A315" s="15"/>
    </row>
    <row r="316" spans="1:1" ht="13.5" customHeight="1">
      <c r="A316" s="15"/>
    </row>
    <row r="317" spans="1:1" ht="13.5" customHeight="1">
      <c r="A317" s="15"/>
    </row>
    <row r="318" spans="1:1" ht="13.5" customHeight="1">
      <c r="A318" s="15"/>
    </row>
    <row r="319" spans="1:1" ht="13.5" customHeight="1">
      <c r="A319" s="15"/>
    </row>
    <row r="320" spans="1:1" ht="13.5" customHeight="1">
      <c r="A320" s="15"/>
    </row>
    <row r="321" spans="1:1" ht="13.5" customHeight="1">
      <c r="A321" s="15"/>
    </row>
    <row r="322" spans="1:1" ht="13.5" customHeight="1">
      <c r="A322" s="15"/>
    </row>
    <row r="323" spans="1:1" ht="13.5" customHeight="1">
      <c r="A323" s="15"/>
    </row>
    <row r="324" spans="1:1" ht="13.5" customHeight="1">
      <c r="A324" s="15"/>
    </row>
    <row r="325" spans="1:1" ht="13.5" customHeight="1">
      <c r="A325" s="15"/>
    </row>
    <row r="326" spans="1:1" ht="13.5" customHeight="1">
      <c r="A326" s="15"/>
    </row>
    <row r="327" spans="1:1" ht="13.5" customHeight="1">
      <c r="A327" s="15"/>
    </row>
    <row r="328" spans="1:1" ht="13.5" customHeight="1">
      <c r="A328" s="15"/>
    </row>
    <row r="329" spans="1:1" ht="13.5" customHeight="1">
      <c r="A329" s="15"/>
    </row>
    <row r="330" spans="1:1" ht="13.5" customHeight="1">
      <c r="A330" s="15"/>
    </row>
    <row r="331" spans="1:1" ht="13.5" customHeight="1">
      <c r="A331" s="15"/>
    </row>
    <row r="332" spans="1:1" ht="13.5" customHeight="1">
      <c r="A332" s="15"/>
    </row>
    <row r="333" spans="1:1" ht="13.5" customHeight="1">
      <c r="A333" s="15"/>
    </row>
    <row r="334" spans="1:1" ht="13.5" customHeight="1">
      <c r="A334" s="15"/>
    </row>
    <row r="335" spans="1:1" ht="13.5" customHeight="1">
      <c r="A335" s="15"/>
    </row>
    <row r="336" spans="1:1" ht="13.5" customHeight="1">
      <c r="A336" s="15"/>
    </row>
    <row r="337" spans="1:1" ht="13.5" customHeight="1">
      <c r="A337" s="15"/>
    </row>
    <row r="338" spans="1:1" ht="13.5" customHeight="1">
      <c r="A338" s="15"/>
    </row>
    <row r="339" spans="1:1" ht="13.5" customHeight="1">
      <c r="A339" s="15"/>
    </row>
    <row r="340" spans="1:1" ht="13.5" customHeight="1">
      <c r="A340" s="15"/>
    </row>
    <row r="341" spans="1:1" ht="13.5" customHeight="1">
      <c r="A341" s="15"/>
    </row>
    <row r="342" spans="1:1" ht="13.5" customHeight="1">
      <c r="A342" s="15"/>
    </row>
    <row r="343" spans="1:1" ht="13.5" customHeight="1">
      <c r="A343" s="15"/>
    </row>
    <row r="344" spans="1:1" ht="13.5" customHeight="1">
      <c r="A344" s="15"/>
    </row>
    <row r="345" spans="1:1" ht="13.5" customHeight="1">
      <c r="A345" s="15"/>
    </row>
    <row r="346" spans="1:1" ht="13.5" customHeight="1">
      <c r="A346" s="15"/>
    </row>
    <row r="347" spans="1:1" ht="13.5" customHeight="1">
      <c r="A347" s="15"/>
    </row>
    <row r="348" spans="1:1" ht="13.5" customHeight="1">
      <c r="A348" s="15"/>
    </row>
    <row r="349" spans="1:1" ht="13.5" customHeight="1">
      <c r="A349" s="15"/>
    </row>
    <row r="350" spans="1:1" ht="13.5" customHeight="1">
      <c r="A350" s="15"/>
    </row>
    <row r="351" spans="1:1" ht="13.5" customHeight="1">
      <c r="A351" s="15"/>
    </row>
    <row r="352" spans="1:1" ht="13.5" customHeight="1">
      <c r="A352" s="15"/>
    </row>
    <row r="353" spans="1:1" ht="13.5" customHeight="1">
      <c r="A353" s="15"/>
    </row>
    <row r="354" spans="1:1" ht="13.5" customHeight="1">
      <c r="A354" s="15"/>
    </row>
    <row r="355" spans="1:1" ht="13.5" customHeight="1">
      <c r="A355" s="15"/>
    </row>
    <row r="356" spans="1:1" ht="13.5" customHeight="1">
      <c r="A356" s="15"/>
    </row>
    <row r="357" spans="1:1" ht="13.5" customHeight="1">
      <c r="A357" s="15"/>
    </row>
    <row r="358" spans="1:1" ht="13.5" customHeight="1">
      <c r="A358" s="15"/>
    </row>
    <row r="359" spans="1:1" ht="13.5" customHeight="1">
      <c r="A359" s="15"/>
    </row>
    <row r="360" spans="1:1" ht="13.5" customHeight="1">
      <c r="A360" s="15"/>
    </row>
    <row r="361" spans="1:1" ht="13.5" customHeight="1">
      <c r="A361" s="15"/>
    </row>
    <row r="362" spans="1:1" ht="13.5" customHeight="1">
      <c r="A362" s="15"/>
    </row>
    <row r="363" spans="1:1" ht="13.5" customHeight="1">
      <c r="A363" s="15"/>
    </row>
    <row r="364" spans="1:1" ht="13.5" customHeight="1">
      <c r="A364" s="15"/>
    </row>
    <row r="365" spans="1:1" ht="13.5" customHeight="1">
      <c r="A365" s="15"/>
    </row>
    <row r="366" spans="1:1" ht="13.5" customHeight="1">
      <c r="A366" s="15"/>
    </row>
    <row r="367" spans="1:1" ht="13.5" customHeight="1">
      <c r="A367" s="15"/>
    </row>
    <row r="368" spans="1:1" ht="13.5" customHeight="1">
      <c r="A368" s="15"/>
    </row>
    <row r="369" spans="1:1" ht="13.5" customHeight="1">
      <c r="A369" s="15"/>
    </row>
    <row r="370" spans="1:1" ht="13.5" customHeight="1">
      <c r="A370" s="15"/>
    </row>
    <row r="371" spans="1:1" ht="13.5" customHeight="1">
      <c r="A371" s="15"/>
    </row>
    <row r="372" spans="1:1" ht="13.5" customHeight="1">
      <c r="A372" s="15"/>
    </row>
    <row r="373" spans="1:1" ht="13.5" customHeight="1">
      <c r="A373" s="15"/>
    </row>
    <row r="374" spans="1:1" ht="13.5" customHeight="1">
      <c r="A374" s="15"/>
    </row>
    <row r="375" spans="1:1" ht="13.5" customHeight="1">
      <c r="A375" s="15"/>
    </row>
    <row r="376" spans="1:1" ht="13.5" customHeight="1">
      <c r="A376" s="15"/>
    </row>
    <row r="377" spans="1:1" ht="13.5" customHeight="1">
      <c r="A377" s="15"/>
    </row>
    <row r="378" spans="1:1" ht="13.5" customHeight="1">
      <c r="A378" s="15"/>
    </row>
    <row r="379" spans="1:1" ht="13.5" customHeight="1">
      <c r="A379" s="15"/>
    </row>
    <row r="380" spans="1:1" ht="13.5" customHeight="1">
      <c r="A380" s="15"/>
    </row>
    <row r="381" spans="1:1" ht="13.5" customHeight="1">
      <c r="A381" s="15"/>
    </row>
    <row r="382" spans="1:1" ht="13.5" customHeight="1">
      <c r="A382" s="15"/>
    </row>
    <row r="383" spans="1:1" ht="13.5" customHeight="1">
      <c r="A383" s="15"/>
    </row>
    <row r="384" spans="1:1" ht="13.5" customHeight="1">
      <c r="A384" s="15"/>
    </row>
    <row r="385" spans="1:1" ht="13.5" customHeight="1">
      <c r="A385" s="15"/>
    </row>
    <row r="386" spans="1:1" ht="13.5" customHeight="1">
      <c r="A386" s="15"/>
    </row>
    <row r="387" spans="1:1" ht="13.5" customHeight="1">
      <c r="A387" s="15"/>
    </row>
    <row r="388" spans="1:1" ht="13.5" customHeight="1">
      <c r="A388" s="15"/>
    </row>
    <row r="389" spans="1:1" ht="13.5" customHeight="1">
      <c r="A389" s="15"/>
    </row>
    <row r="390" spans="1:1" ht="13.5" customHeight="1">
      <c r="A390" s="15"/>
    </row>
    <row r="391" spans="1:1" ht="13.5" customHeight="1">
      <c r="A391" s="15"/>
    </row>
    <row r="392" spans="1:1" ht="13.5" customHeight="1">
      <c r="A392" s="15"/>
    </row>
    <row r="393" spans="1:1" ht="13.5" customHeight="1">
      <c r="A393" s="15"/>
    </row>
    <row r="394" spans="1:1" ht="13.5" customHeight="1">
      <c r="A394" s="15"/>
    </row>
    <row r="395" spans="1:1" ht="13.5" customHeight="1">
      <c r="A395" s="15"/>
    </row>
    <row r="396" spans="1:1" ht="13.5" customHeight="1">
      <c r="A396" s="15"/>
    </row>
    <row r="397" spans="1:1" ht="13.5" customHeight="1">
      <c r="A397" s="15"/>
    </row>
    <row r="398" spans="1:1" ht="13.5" customHeight="1">
      <c r="A398" s="15"/>
    </row>
    <row r="399" spans="1:1" ht="13.5" customHeight="1">
      <c r="A399" s="15"/>
    </row>
    <row r="400" spans="1:1" ht="13.5" customHeight="1">
      <c r="A400" s="15"/>
    </row>
    <row r="401" spans="1:1" ht="13.5" customHeight="1">
      <c r="A401" s="15"/>
    </row>
    <row r="402" spans="1:1" ht="13.5" customHeight="1">
      <c r="A402" s="15"/>
    </row>
    <row r="403" spans="1:1" ht="13.5" customHeight="1">
      <c r="A403" s="15"/>
    </row>
    <row r="404" spans="1:1" ht="13.5" customHeight="1">
      <c r="A404" s="15"/>
    </row>
    <row r="405" spans="1:1" ht="13.5" customHeight="1">
      <c r="A405" s="15"/>
    </row>
    <row r="406" spans="1:1" ht="13.5" customHeight="1">
      <c r="A406" s="15"/>
    </row>
    <row r="407" spans="1:1" ht="13.5" customHeight="1">
      <c r="A407" s="15"/>
    </row>
    <row r="408" spans="1:1" ht="13.5" customHeight="1">
      <c r="A408" s="15"/>
    </row>
    <row r="409" spans="1:1" ht="13.5" customHeight="1">
      <c r="A409" s="15"/>
    </row>
    <row r="410" spans="1:1" ht="13.5" customHeight="1">
      <c r="A410" s="15"/>
    </row>
    <row r="411" spans="1:1" ht="13.5" customHeight="1">
      <c r="A411" s="15"/>
    </row>
    <row r="412" spans="1:1" ht="13.5" customHeight="1">
      <c r="A412" s="15"/>
    </row>
    <row r="413" spans="1:1" ht="13.5" customHeight="1">
      <c r="A413" s="15"/>
    </row>
    <row r="414" spans="1:1" ht="13.5" customHeight="1">
      <c r="A414" s="15"/>
    </row>
    <row r="415" spans="1:1" ht="13.5" customHeight="1">
      <c r="A415" s="15"/>
    </row>
    <row r="416" spans="1:1" ht="13.5" customHeight="1">
      <c r="A416" s="15"/>
    </row>
    <row r="417" spans="1:1" ht="13.5" customHeight="1">
      <c r="A417" s="15"/>
    </row>
    <row r="418" spans="1:1" ht="13.5" customHeight="1">
      <c r="A418" s="15"/>
    </row>
    <row r="419" spans="1:1" ht="13.5" customHeight="1">
      <c r="A419" s="15"/>
    </row>
    <row r="420" spans="1:1" ht="13.5" customHeight="1">
      <c r="A420" s="15"/>
    </row>
    <row r="421" spans="1:1" ht="13.5" customHeight="1">
      <c r="A421" s="15"/>
    </row>
    <row r="422" spans="1:1" ht="13.5" customHeight="1">
      <c r="A422" s="15"/>
    </row>
    <row r="423" spans="1:1" ht="13.5" customHeight="1">
      <c r="A423" s="15"/>
    </row>
    <row r="424" spans="1:1" ht="13.5" customHeight="1">
      <c r="A424" s="15"/>
    </row>
    <row r="425" spans="1:1" ht="13.5" customHeight="1">
      <c r="A425" s="15"/>
    </row>
    <row r="426" spans="1:1" ht="13.5" customHeight="1">
      <c r="A426" s="15"/>
    </row>
    <row r="427" spans="1:1" ht="13.5" customHeight="1">
      <c r="A427" s="15"/>
    </row>
    <row r="428" spans="1:1" ht="13.5" customHeight="1">
      <c r="A428" s="15"/>
    </row>
    <row r="429" spans="1:1" ht="13.5" customHeight="1">
      <c r="A429" s="15"/>
    </row>
    <row r="430" spans="1:1" ht="13.5" customHeight="1">
      <c r="A430" s="15"/>
    </row>
    <row r="431" spans="1:1" ht="13.5" customHeight="1">
      <c r="A431" s="15"/>
    </row>
    <row r="432" spans="1:1" ht="13.5" customHeight="1">
      <c r="A432" s="15"/>
    </row>
    <row r="433" spans="1:1" ht="13.5" customHeight="1">
      <c r="A433" s="15"/>
    </row>
    <row r="434" spans="1:1" ht="13.5" customHeight="1">
      <c r="A434" s="15"/>
    </row>
    <row r="435" spans="1:1" ht="13.5" customHeight="1">
      <c r="A435" s="15"/>
    </row>
    <row r="436" spans="1:1" ht="13.5" customHeight="1">
      <c r="A436" s="15"/>
    </row>
    <row r="437" spans="1:1" ht="13.5" customHeight="1">
      <c r="A437" s="15"/>
    </row>
    <row r="438" spans="1:1" ht="13.5" customHeight="1">
      <c r="A438" s="15"/>
    </row>
    <row r="439" spans="1:1" ht="13.5" customHeight="1">
      <c r="A439" s="15"/>
    </row>
    <row r="440" spans="1:1" ht="13.5" customHeight="1">
      <c r="A440" s="15"/>
    </row>
    <row r="441" spans="1:1" ht="13.5" customHeight="1">
      <c r="A441" s="15"/>
    </row>
    <row r="442" spans="1:1" ht="13.5" customHeight="1">
      <c r="A442" s="15"/>
    </row>
    <row r="443" spans="1:1" ht="13.5" customHeight="1">
      <c r="A443" s="15"/>
    </row>
    <row r="444" spans="1:1" ht="13.5" customHeight="1">
      <c r="A444" s="15"/>
    </row>
    <row r="445" spans="1:1" ht="13.5" customHeight="1">
      <c r="A445" s="15"/>
    </row>
    <row r="446" spans="1:1" ht="13.5" customHeight="1">
      <c r="A446" s="15"/>
    </row>
    <row r="447" spans="1:1" ht="13.5" customHeight="1">
      <c r="A447" s="15"/>
    </row>
    <row r="448" spans="1:1" ht="13.5" customHeight="1">
      <c r="A448" s="15"/>
    </row>
    <row r="449" spans="1:1" ht="13.5" customHeight="1">
      <c r="A449" s="15"/>
    </row>
    <row r="450" spans="1:1" ht="13.5" customHeight="1">
      <c r="A450" s="15"/>
    </row>
    <row r="451" spans="1:1" ht="13.5" customHeight="1">
      <c r="A451" s="15"/>
    </row>
    <row r="452" spans="1:1" ht="13.5" customHeight="1">
      <c r="A452" s="15"/>
    </row>
    <row r="453" spans="1:1" ht="13.5" customHeight="1">
      <c r="A453" s="15"/>
    </row>
    <row r="454" spans="1:1" ht="13.5" customHeight="1">
      <c r="A454" s="15"/>
    </row>
    <row r="455" spans="1:1" ht="13.5" customHeight="1">
      <c r="A455" s="15"/>
    </row>
    <row r="456" spans="1:1" ht="13.5" customHeight="1">
      <c r="A456" s="15"/>
    </row>
    <row r="457" spans="1:1" ht="13.5" customHeight="1">
      <c r="A457" s="15"/>
    </row>
    <row r="458" spans="1:1" ht="13.5" customHeight="1">
      <c r="A458" s="15"/>
    </row>
    <row r="459" spans="1:1" ht="13.5" customHeight="1">
      <c r="A459" s="15"/>
    </row>
    <row r="460" spans="1:1" ht="13.5" customHeight="1">
      <c r="A460" s="15"/>
    </row>
    <row r="461" spans="1:1" ht="13.5" customHeight="1">
      <c r="A461" s="15"/>
    </row>
    <row r="462" spans="1:1" ht="13.5" customHeight="1">
      <c r="A462" s="15"/>
    </row>
    <row r="463" spans="1:1" ht="13.5" customHeight="1">
      <c r="A463" s="15"/>
    </row>
    <row r="464" spans="1:1" ht="13.5" customHeight="1">
      <c r="A464" s="15"/>
    </row>
    <row r="465" spans="1:1" ht="13.5" customHeight="1">
      <c r="A465" s="15"/>
    </row>
    <row r="466" spans="1:1" ht="13.5" customHeight="1">
      <c r="A466" s="15"/>
    </row>
    <row r="467" spans="1:1" ht="13.5" customHeight="1">
      <c r="A467" s="15"/>
    </row>
    <row r="468" spans="1:1" ht="13.5" customHeight="1">
      <c r="A468" s="15"/>
    </row>
    <row r="469" spans="1:1" ht="13.5" customHeight="1">
      <c r="A469" s="15"/>
    </row>
    <row r="470" spans="1:1" ht="13.5" customHeight="1">
      <c r="A470" s="15"/>
    </row>
    <row r="471" spans="1:1" ht="13.5" customHeight="1">
      <c r="A471" s="15"/>
    </row>
    <row r="472" spans="1:1" ht="13.5" customHeight="1">
      <c r="A472" s="15"/>
    </row>
    <row r="473" spans="1:1" ht="13.5" customHeight="1">
      <c r="A473" s="15"/>
    </row>
    <row r="474" spans="1:1" ht="13.5" customHeight="1">
      <c r="A474" s="15"/>
    </row>
    <row r="475" spans="1:1" ht="13.5" customHeight="1">
      <c r="A475" s="15"/>
    </row>
    <row r="476" spans="1:1" ht="13.5" customHeight="1">
      <c r="A476" s="15"/>
    </row>
    <row r="477" spans="1:1" ht="13.5" customHeight="1">
      <c r="A477" s="15"/>
    </row>
    <row r="478" spans="1:1" ht="13.5" customHeight="1">
      <c r="A478" s="15"/>
    </row>
    <row r="479" spans="1:1" ht="13.5" customHeight="1">
      <c r="A479" s="15"/>
    </row>
    <row r="480" spans="1:1" ht="13.5" customHeight="1">
      <c r="A480" s="15"/>
    </row>
    <row r="481" spans="1:1" ht="13.5" customHeight="1">
      <c r="A481" s="15"/>
    </row>
    <row r="482" spans="1:1" ht="13.5" customHeight="1">
      <c r="A482" s="15"/>
    </row>
    <row r="483" spans="1:1" ht="13.5" customHeight="1">
      <c r="A483" s="15"/>
    </row>
    <row r="484" spans="1:1" ht="13.5" customHeight="1">
      <c r="A484" s="15"/>
    </row>
    <row r="485" spans="1:1" ht="13.5" customHeight="1">
      <c r="A485" s="15"/>
    </row>
    <row r="486" spans="1:1" ht="13.5" customHeight="1">
      <c r="A486" s="15"/>
    </row>
    <row r="487" spans="1:1" ht="13.5" customHeight="1">
      <c r="A487" s="15"/>
    </row>
    <row r="488" spans="1:1" ht="13.5" customHeight="1">
      <c r="A488" s="15"/>
    </row>
    <row r="489" spans="1:1" ht="13.5" customHeight="1">
      <c r="A489" s="15"/>
    </row>
    <row r="490" spans="1:1" ht="13.5" customHeight="1">
      <c r="A490" s="15"/>
    </row>
    <row r="491" spans="1:1" ht="13.5" customHeight="1">
      <c r="A491" s="15"/>
    </row>
    <row r="492" spans="1:1" ht="13.5" customHeight="1">
      <c r="A492" s="15"/>
    </row>
    <row r="493" spans="1:1" ht="13.5" customHeight="1">
      <c r="A493" s="15"/>
    </row>
    <row r="494" spans="1:1" ht="13.5" customHeight="1">
      <c r="A494" s="15"/>
    </row>
    <row r="495" spans="1:1" ht="13.5" customHeight="1">
      <c r="A495" s="15"/>
    </row>
    <row r="496" spans="1:1" ht="13.5" customHeight="1">
      <c r="A496" s="15"/>
    </row>
    <row r="497" spans="1:1" ht="13.5" customHeight="1">
      <c r="A497" s="15"/>
    </row>
    <row r="498" spans="1:1" ht="13.5" customHeight="1">
      <c r="A498" s="15"/>
    </row>
    <row r="499" spans="1:1" ht="13.5" customHeight="1">
      <c r="A499" s="15"/>
    </row>
    <row r="500" spans="1:1" ht="13.5" customHeight="1">
      <c r="A500" s="15"/>
    </row>
    <row r="501" spans="1:1" ht="13.5" customHeight="1">
      <c r="A501" s="15"/>
    </row>
    <row r="502" spans="1:1" ht="13.5" customHeight="1">
      <c r="A502" s="15"/>
    </row>
    <row r="503" spans="1:1" ht="13.5" customHeight="1">
      <c r="A503" s="15"/>
    </row>
    <row r="504" spans="1:1" ht="13.5" customHeight="1">
      <c r="A504" s="15"/>
    </row>
    <row r="505" spans="1:1" ht="13.5" customHeight="1">
      <c r="A505" s="15"/>
    </row>
    <row r="506" spans="1:1" ht="13.5" customHeight="1">
      <c r="A506" s="15"/>
    </row>
    <row r="507" spans="1:1" ht="13.5" customHeight="1">
      <c r="A507" s="15"/>
    </row>
    <row r="508" spans="1:1" ht="13.5" customHeight="1">
      <c r="A508" s="15"/>
    </row>
    <row r="509" spans="1:1" ht="13.5" customHeight="1">
      <c r="A509" s="15"/>
    </row>
    <row r="510" spans="1:1" ht="13.5" customHeight="1">
      <c r="A510" s="15"/>
    </row>
    <row r="511" spans="1:1" ht="13.5" customHeight="1">
      <c r="A511" s="15"/>
    </row>
    <row r="512" spans="1:1" ht="13.5" customHeight="1">
      <c r="A512" s="15"/>
    </row>
    <row r="513" spans="1:1" ht="13.5" customHeight="1">
      <c r="A513" s="15"/>
    </row>
    <row r="514" spans="1:1" ht="13.5" customHeight="1">
      <c r="A514" s="15"/>
    </row>
    <row r="515" spans="1:1" ht="13.5" customHeight="1">
      <c r="A515" s="15"/>
    </row>
    <row r="516" spans="1:1" ht="13.5" customHeight="1">
      <c r="A516" s="15"/>
    </row>
    <row r="517" spans="1:1" ht="13.5" customHeight="1">
      <c r="A517" s="15"/>
    </row>
    <row r="518" spans="1:1" ht="13.5" customHeight="1">
      <c r="A518" s="15"/>
    </row>
    <row r="519" spans="1:1" ht="13.5" customHeight="1">
      <c r="A519" s="15"/>
    </row>
    <row r="520" spans="1:1" ht="13.5" customHeight="1">
      <c r="A520" s="15"/>
    </row>
    <row r="521" spans="1:1" ht="13.5" customHeight="1">
      <c r="A521" s="15"/>
    </row>
    <row r="522" spans="1:1" ht="13.5" customHeight="1">
      <c r="A522" s="15"/>
    </row>
    <row r="523" spans="1:1" ht="13.5" customHeight="1">
      <c r="A523" s="15"/>
    </row>
    <row r="524" spans="1:1" ht="13.5" customHeight="1">
      <c r="A524" s="15"/>
    </row>
    <row r="525" spans="1:1" ht="13.5" customHeight="1">
      <c r="A525" s="15"/>
    </row>
    <row r="526" spans="1:1" ht="13.5" customHeight="1">
      <c r="A526" s="15"/>
    </row>
    <row r="527" spans="1:1" ht="13.5" customHeight="1">
      <c r="A527" s="15"/>
    </row>
    <row r="528" spans="1:1" ht="13.5" customHeight="1">
      <c r="A528" s="15"/>
    </row>
    <row r="529" spans="1:1" ht="13.5" customHeight="1">
      <c r="A529" s="15"/>
    </row>
    <row r="530" spans="1:1" ht="13.5" customHeight="1">
      <c r="A530" s="15"/>
    </row>
    <row r="531" spans="1:1" ht="13.5" customHeight="1">
      <c r="A531" s="15"/>
    </row>
    <row r="532" spans="1:1" ht="13.5" customHeight="1">
      <c r="A532" s="15"/>
    </row>
    <row r="533" spans="1:1" ht="13.5" customHeight="1">
      <c r="A533" s="15"/>
    </row>
    <row r="534" spans="1:1" ht="13.5" customHeight="1">
      <c r="A534" s="15"/>
    </row>
    <row r="535" spans="1:1" ht="13.5" customHeight="1">
      <c r="A535" s="15"/>
    </row>
    <row r="536" spans="1:1" ht="13.5" customHeight="1">
      <c r="A536" s="15"/>
    </row>
    <row r="537" spans="1:1" ht="13.5" customHeight="1">
      <c r="A537" s="15"/>
    </row>
    <row r="538" spans="1:1" ht="13.5" customHeight="1">
      <c r="A538" s="15"/>
    </row>
    <row r="539" spans="1:1" ht="13.5" customHeight="1">
      <c r="A539" s="15"/>
    </row>
    <row r="540" spans="1:1" ht="13.5" customHeight="1">
      <c r="A540" s="15"/>
    </row>
    <row r="541" spans="1:1" ht="13.5" customHeight="1">
      <c r="A541" s="15"/>
    </row>
    <row r="542" spans="1:1" ht="13.5" customHeight="1">
      <c r="A542" s="15"/>
    </row>
    <row r="543" spans="1:1" ht="13.5" customHeight="1">
      <c r="A543" s="15"/>
    </row>
    <row r="544" spans="1:1" ht="13.5" customHeight="1">
      <c r="A544" s="15"/>
    </row>
    <row r="545" spans="1:1" ht="13.5" customHeight="1">
      <c r="A545" s="15"/>
    </row>
    <row r="546" spans="1:1" ht="13.5" customHeight="1">
      <c r="A546" s="15"/>
    </row>
    <row r="547" spans="1:1" ht="13.5" customHeight="1">
      <c r="A547" s="15"/>
    </row>
    <row r="548" spans="1:1" ht="13.5" customHeight="1">
      <c r="A548" s="15"/>
    </row>
    <row r="549" spans="1:1" ht="13.5" customHeight="1">
      <c r="A549" s="15"/>
    </row>
    <row r="550" spans="1:1" ht="13.5" customHeight="1">
      <c r="A550" s="15"/>
    </row>
    <row r="551" spans="1:1" ht="13.5" customHeight="1">
      <c r="A551" s="15"/>
    </row>
    <row r="552" spans="1:1" ht="13.5" customHeight="1">
      <c r="A552" s="15"/>
    </row>
    <row r="553" spans="1:1" ht="13.5" customHeight="1">
      <c r="A553" s="15"/>
    </row>
    <row r="554" spans="1:1" ht="13.5" customHeight="1">
      <c r="A554" s="15"/>
    </row>
    <row r="555" spans="1:1" ht="13.5" customHeight="1">
      <c r="A555" s="15"/>
    </row>
    <row r="556" spans="1:1" ht="13.5" customHeight="1">
      <c r="A556" s="15"/>
    </row>
    <row r="557" spans="1:1" ht="13.5" customHeight="1">
      <c r="A557" s="15"/>
    </row>
    <row r="558" spans="1:1" ht="13.5" customHeight="1">
      <c r="A558" s="15"/>
    </row>
    <row r="559" spans="1:1" ht="13.5" customHeight="1">
      <c r="A559" s="15"/>
    </row>
    <row r="560" spans="1:1" ht="13.5" customHeight="1">
      <c r="A560" s="15"/>
    </row>
    <row r="561" spans="1:1" ht="13.5" customHeight="1">
      <c r="A561" s="15"/>
    </row>
    <row r="562" spans="1:1" ht="13.5" customHeight="1">
      <c r="A562" s="15"/>
    </row>
    <row r="563" spans="1:1" ht="13.5" customHeight="1">
      <c r="A563" s="15"/>
    </row>
    <row r="564" spans="1:1" ht="13.5" customHeight="1">
      <c r="A564" s="15"/>
    </row>
    <row r="565" spans="1:1" ht="13.5" customHeight="1">
      <c r="A565" s="15"/>
    </row>
    <row r="566" spans="1:1" ht="13.5" customHeight="1">
      <c r="A566" s="15"/>
    </row>
    <row r="567" spans="1:1" ht="13.5" customHeight="1">
      <c r="A567" s="15"/>
    </row>
    <row r="568" spans="1:1" ht="13.5" customHeight="1">
      <c r="A568" s="15"/>
    </row>
    <row r="569" spans="1:1" ht="13.5" customHeight="1">
      <c r="A569" s="15"/>
    </row>
    <row r="570" spans="1:1" ht="13.5" customHeight="1">
      <c r="A570" s="15"/>
    </row>
    <row r="571" spans="1:1" ht="13.5" customHeight="1">
      <c r="A571" s="15"/>
    </row>
    <row r="572" spans="1:1" ht="13.5" customHeight="1">
      <c r="A572" s="15"/>
    </row>
    <row r="573" spans="1:1" ht="13.5" customHeight="1">
      <c r="A573" s="15"/>
    </row>
    <row r="574" spans="1:1" ht="13.5" customHeight="1">
      <c r="A574" s="15"/>
    </row>
    <row r="575" spans="1:1" ht="13.5" customHeight="1">
      <c r="A575" s="15"/>
    </row>
    <row r="576" spans="1:1" ht="13.5" customHeight="1">
      <c r="A576" s="15"/>
    </row>
    <row r="577" spans="1:1" ht="13.5" customHeight="1">
      <c r="A577" s="15"/>
    </row>
    <row r="578" spans="1:1" ht="13.5" customHeight="1">
      <c r="A578" s="15"/>
    </row>
    <row r="579" spans="1:1" ht="13.5" customHeight="1">
      <c r="A579" s="15"/>
    </row>
    <row r="580" spans="1:1" ht="13.5" customHeight="1">
      <c r="A580" s="15"/>
    </row>
    <row r="581" spans="1:1" ht="13.5" customHeight="1">
      <c r="A581" s="15"/>
    </row>
    <row r="582" spans="1:1" ht="13.5" customHeight="1">
      <c r="A582" s="15"/>
    </row>
    <row r="583" spans="1:1" ht="13.5" customHeight="1">
      <c r="A583" s="15"/>
    </row>
    <row r="584" spans="1:1" ht="13.5" customHeight="1">
      <c r="A584" s="15"/>
    </row>
    <row r="585" spans="1:1" ht="13.5" customHeight="1">
      <c r="A585" s="15"/>
    </row>
    <row r="586" spans="1:1" ht="13.5" customHeight="1">
      <c r="A586" s="15"/>
    </row>
    <row r="587" spans="1:1" ht="13.5" customHeight="1">
      <c r="A587" s="15"/>
    </row>
    <row r="588" spans="1:1" ht="13.5" customHeight="1">
      <c r="A588" s="15"/>
    </row>
    <row r="589" spans="1:1" ht="13.5" customHeight="1">
      <c r="A589" s="15"/>
    </row>
    <row r="590" spans="1:1" ht="13.5" customHeight="1">
      <c r="A590" s="15"/>
    </row>
    <row r="591" spans="1:1" ht="13.5" customHeight="1">
      <c r="A591" s="15"/>
    </row>
    <row r="592" spans="1:1" ht="13.5" customHeight="1">
      <c r="A592" s="15"/>
    </row>
    <row r="593" spans="1:1" ht="13.5" customHeight="1">
      <c r="A593" s="15"/>
    </row>
    <row r="594" spans="1:1" ht="13.5" customHeight="1">
      <c r="A594" s="15"/>
    </row>
    <row r="595" spans="1:1" ht="13.5" customHeight="1">
      <c r="A595" s="15"/>
    </row>
    <row r="596" spans="1:1" ht="13.5" customHeight="1">
      <c r="A596" s="15"/>
    </row>
    <row r="597" spans="1:1" ht="13.5" customHeight="1">
      <c r="A597" s="15"/>
    </row>
    <row r="598" spans="1:1" ht="13.5" customHeight="1">
      <c r="A598" s="15"/>
    </row>
    <row r="599" spans="1:1" ht="13.5" customHeight="1">
      <c r="A599" s="15"/>
    </row>
    <row r="600" spans="1:1" ht="13.5" customHeight="1">
      <c r="A600" s="15"/>
    </row>
    <row r="601" spans="1:1" ht="13.5" customHeight="1">
      <c r="A601" s="15"/>
    </row>
    <row r="602" spans="1:1" ht="13.5" customHeight="1">
      <c r="A602" s="15"/>
    </row>
    <row r="603" spans="1:1" ht="13.5" customHeight="1">
      <c r="A603" s="15"/>
    </row>
    <row r="604" spans="1:1" ht="13.5" customHeight="1">
      <c r="A604" s="15"/>
    </row>
    <row r="605" spans="1:1" ht="13.5" customHeight="1">
      <c r="A605" s="15"/>
    </row>
    <row r="606" spans="1:1" ht="13.5" customHeight="1">
      <c r="A606" s="15"/>
    </row>
    <row r="607" spans="1:1" ht="13.5" customHeight="1">
      <c r="A607" s="15"/>
    </row>
    <row r="608" spans="1:1" ht="13.5" customHeight="1">
      <c r="A608" s="15"/>
    </row>
    <row r="609" spans="1:1" ht="13.5" customHeight="1">
      <c r="A609" s="15"/>
    </row>
    <row r="610" spans="1:1" ht="13.5" customHeight="1">
      <c r="A610" s="15"/>
    </row>
    <row r="611" spans="1:1" ht="13.5" customHeight="1">
      <c r="A611" s="15"/>
    </row>
    <row r="612" spans="1:1" ht="13.5" customHeight="1">
      <c r="A612" s="15"/>
    </row>
    <row r="613" spans="1:1" ht="13.5" customHeight="1">
      <c r="A613" s="15"/>
    </row>
    <row r="614" spans="1:1" ht="13.5" customHeight="1">
      <c r="A614" s="15"/>
    </row>
    <row r="615" spans="1:1" ht="13.5" customHeight="1">
      <c r="A615" s="15"/>
    </row>
    <row r="616" spans="1:1" ht="13.5" customHeight="1">
      <c r="A616" s="15"/>
    </row>
    <row r="617" spans="1:1" ht="13.5" customHeight="1">
      <c r="A617" s="15"/>
    </row>
    <row r="618" spans="1:1" ht="13.5" customHeight="1">
      <c r="A618" s="15"/>
    </row>
    <row r="619" spans="1:1" ht="13.5" customHeight="1">
      <c r="A619" s="15"/>
    </row>
    <row r="620" spans="1:1" ht="13.5" customHeight="1">
      <c r="A620" s="15"/>
    </row>
    <row r="621" spans="1:1" ht="13.5" customHeight="1">
      <c r="A621" s="15"/>
    </row>
    <row r="622" spans="1:1" ht="13.5" customHeight="1">
      <c r="A622" s="15"/>
    </row>
    <row r="623" spans="1:1" ht="13.5" customHeight="1">
      <c r="A623" s="15"/>
    </row>
    <row r="624" spans="1:1" ht="13.5" customHeight="1">
      <c r="A624" s="15"/>
    </row>
    <row r="625" spans="1:1" ht="13.5" customHeight="1">
      <c r="A625" s="15"/>
    </row>
    <row r="626" spans="1:1" ht="13.5" customHeight="1">
      <c r="A626" s="15"/>
    </row>
    <row r="627" spans="1:1" ht="13.5" customHeight="1">
      <c r="A627" s="15"/>
    </row>
    <row r="628" spans="1:1" ht="13.5" customHeight="1">
      <c r="A628" s="15"/>
    </row>
    <row r="629" spans="1:1" ht="13.5" customHeight="1">
      <c r="A629" s="15"/>
    </row>
    <row r="630" spans="1:1" ht="13.5" customHeight="1">
      <c r="A630" s="15"/>
    </row>
    <row r="631" spans="1:1" ht="13.5" customHeight="1">
      <c r="A631" s="15"/>
    </row>
    <row r="632" spans="1:1" ht="13.5" customHeight="1">
      <c r="A632" s="15"/>
    </row>
    <row r="633" spans="1:1" ht="13.5" customHeight="1">
      <c r="A633" s="15"/>
    </row>
    <row r="634" spans="1:1" ht="13.5" customHeight="1">
      <c r="A634" s="15"/>
    </row>
    <row r="635" spans="1:1" ht="13.5" customHeight="1">
      <c r="A635" s="15"/>
    </row>
    <row r="636" spans="1:1" ht="13.5" customHeight="1">
      <c r="A636" s="15"/>
    </row>
    <row r="637" spans="1:1" ht="13.5" customHeight="1">
      <c r="A637" s="15"/>
    </row>
    <row r="638" spans="1:1" ht="13.5" customHeight="1">
      <c r="A638" s="15"/>
    </row>
    <row r="639" spans="1:1" ht="13.5" customHeight="1">
      <c r="A639" s="15"/>
    </row>
    <row r="640" spans="1:1" ht="13.5" customHeight="1">
      <c r="A640" s="15"/>
    </row>
    <row r="641" spans="1:1" ht="13.5" customHeight="1">
      <c r="A641" s="15"/>
    </row>
    <row r="642" spans="1:1" ht="13.5" customHeight="1">
      <c r="A642" s="15"/>
    </row>
    <row r="643" spans="1:1" ht="13.5" customHeight="1">
      <c r="A643" s="15"/>
    </row>
    <row r="644" spans="1:1" ht="13.5" customHeight="1">
      <c r="A644" s="15"/>
    </row>
    <row r="645" spans="1:1" ht="13.5" customHeight="1">
      <c r="A645" s="15"/>
    </row>
    <row r="646" spans="1:1" ht="13.5" customHeight="1">
      <c r="A646" s="15"/>
    </row>
    <row r="647" spans="1:1" ht="13.5" customHeight="1">
      <c r="A647" s="15"/>
    </row>
    <row r="648" spans="1:1" ht="13.5" customHeight="1">
      <c r="A648" s="15"/>
    </row>
    <row r="649" spans="1:1" ht="13.5" customHeight="1">
      <c r="A649" s="15"/>
    </row>
    <row r="650" spans="1:1" ht="13.5" customHeight="1">
      <c r="A650" s="15"/>
    </row>
    <row r="651" spans="1:1" ht="13.5" customHeight="1">
      <c r="A651" s="15"/>
    </row>
    <row r="652" spans="1:1" ht="13.5" customHeight="1">
      <c r="A652" s="15"/>
    </row>
    <row r="653" spans="1:1" ht="13.5" customHeight="1">
      <c r="A653" s="15"/>
    </row>
    <row r="654" spans="1:1" ht="13.5" customHeight="1">
      <c r="A654" s="15"/>
    </row>
    <row r="655" spans="1:1" ht="13.5" customHeight="1">
      <c r="A655" s="15"/>
    </row>
    <row r="656" spans="1:1" ht="13.5" customHeight="1">
      <c r="A656" s="15"/>
    </row>
    <row r="657" spans="1:1" ht="13.5" customHeight="1">
      <c r="A657" s="15"/>
    </row>
    <row r="658" spans="1:1" ht="13.5" customHeight="1">
      <c r="A658" s="15"/>
    </row>
    <row r="659" spans="1:1" ht="13.5" customHeight="1">
      <c r="A659" s="15"/>
    </row>
    <row r="660" spans="1:1" ht="13.5" customHeight="1">
      <c r="A660" s="15"/>
    </row>
    <row r="661" spans="1:1" ht="13.5" customHeight="1">
      <c r="A661" s="15"/>
    </row>
    <row r="662" spans="1:1" ht="13.5" customHeight="1">
      <c r="A662" s="15"/>
    </row>
    <row r="663" spans="1:1" ht="13.5" customHeight="1">
      <c r="A663" s="15"/>
    </row>
    <row r="664" spans="1:1" ht="13.5" customHeight="1">
      <c r="A664" s="15"/>
    </row>
    <row r="665" spans="1:1" ht="13.5" customHeight="1">
      <c r="A665" s="15"/>
    </row>
    <row r="666" spans="1:1" ht="13.5" customHeight="1">
      <c r="A666" s="15"/>
    </row>
    <row r="667" spans="1:1" ht="13.5" customHeight="1">
      <c r="A667" s="15"/>
    </row>
    <row r="668" spans="1:1" ht="13.5" customHeight="1">
      <c r="A668" s="15"/>
    </row>
    <row r="669" spans="1:1" ht="13.5" customHeight="1">
      <c r="A669" s="15"/>
    </row>
    <row r="670" spans="1:1" ht="13.5" customHeight="1">
      <c r="A670" s="15"/>
    </row>
    <row r="671" spans="1:1" ht="13.5" customHeight="1">
      <c r="A671" s="15"/>
    </row>
    <row r="672" spans="1:1" ht="13.5" customHeight="1">
      <c r="A672" s="15"/>
    </row>
    <row r="673" spans="1:1" ht="13.5" customHeight="1">
      <c r="A673" s="15"/>
    </row>
    <row r="674" spans="1:1" ht="13.5" customHeight="1">
      <c r="A674" s="15"/>
    </row>
    <row r="675" spans="1:1" ht="13.5" customHeight="1">
      <c r="A675" s="15"/>
    </row>
    <row r="676" spans="1:1" ht="13.5" customHeight="1">
      <c r="A676" s="15"/>
    </row>
    <row r="677" spans="1:1" ht="13.5" customHeight="1">
      <c r="A677" s="15"/>
    </row>
    <row r="678" spans="1:1" ht="13.5" customHeight="1">
      <c r="A678" s="15"/>
    </row>
    <row r="679" spans="1:1" ht="13.5" customHeight="1">
      <c r="A679" s="15"/>
    </row>
    <row r="680" spans="1:1" ht="13.5" customHeight="1">
      <c r="A680" s="15"/>
    </row>
    <row r="681" spans="1:1" ht="13.5" customHeight="1">
      <c r="A681" s="15"/>
    </row>
    <row r="682" spans="1:1" ht="13.5" customHeight="1">
      <c r="A682" s="15"/>
    </row>
    <row r="683" spans="1:1" ht="13.5" customHeight="1">
      <c r="A683" s="15"/>
    </row>
    <row r="684" spans="1:1" ht="13.5" customHeight="1">
      <c r="A684" s="15"/>
    </row>
    <row r="685" spans="1:1" ht="13.5" customHeight="1">
      <c r="A685" s="15"/>
    </row>
    <row r="686" spans="1:1" ht="13.5" customHeight="1">
      <c r="A686" s="15"/>
    </row>
    <row r="687" spans="1:1" ht="13.5" customHeight="1">
      <c r="A687" s="15"/>
    </row>
    <row r="688" spans="1:1" ht="13.5" customHeight="1">
      <c r="A688" s="15"/>
    </row>
    <row r="689" spans="1:1" ht="13.5" customHeight="1">
      <c r="A689" s="15"/>
    </row>
    <row r="690" spans="1:1" ht="13.5" customHeight="1">
      <c r="A690" s="15"/>
    </row>
    <row r="691" spans="1:1" ht="13.5" customHeight="1">
      <c r="A691" s="15"/>
    </row>
    <row r="692" spans="1:1" ht="13.5" customHeight="1">
      <c r="A692" s="15"/>
    </row>
    <row r="693" spans="1:1" ht="13.5" customHeight="1">
      <c r="A693" s="15"/>
    </row>
    <row r="694" spans="1:1" ht="13.5" customHeight="1">
      <c r="A694" s="15"/>
    </row>
    <row r="695" spans="1:1" ht="13.5" customHeight="1">
      <c r="A695" s="15"/>
    </row>
    <row r="696" spans="1:1" ht="13.5" customHeight="1">
      <c r="A696" s="15"/>
    </row>
    <row r="697" spans="1:1" ht="13.5" customHeight="1">
      <c r="A697" s="15"/>
    </row>
    <row r="698" spans="1:1" ht="13.5" customHeight="1">
      <c r="A698" s="15"/>
    </row>
    <row r="699" spans="1:1" ht="13.5" customHeight="1">
      <c r="A699" s="15"/>
    </row>
    <row r="700" spans="1:1" ht="13.5" customHeight="1">
      <c r="A700" s="15"/>
    </row>
    <row r="701" spans="1:1" ht="13.5" customHeight="1">
      <c r="A701" s="15"/>
    </row>
    <row r="702" spans="1:1" ht="13.5" customHeight="1">
      <c r="A702" s="15"/>
    </row>
    <row r="703" spans="1:1" ht="13.5" customHeight="1">
      <c r="A703" s="15"/>
    </row>
    <row r="704" spans="1:1" ht="13.5" customHeight="1">
      <c r="A704" s="15"/>
    </row>
    <row r="705" spans="1:1" ht="13.5" customHeight="1">
      <c r="A705" s="15"/>
    </row>
    <row r="706" spans="1:1" ht="13.5" customHeight="1">
      <c r="A706" s="15"/>
    </row>
    <row r="707" spans="1:1" ht="13.5" customHeight="1">
      <c r="A707" s="15"/>
    </row>
    <row r="708" spans="1:1" ht="13.5" customHeight="1">
      <c r="A708" s="15"/>
    </row>
    <row r="709" spans="1:1" ht="13.5" customHeight="1">
      <c r="A709" s="15"/>
    </row>
    <row r="710" spans="1:1" ht="13.5" customHeight="1">
      <c r="A710" s="15"/>
    </row>
    <row r="711" spans="1:1" ht="13.5" customHeight="1">
      <c r="A711" s="15"/>
    </row>
    <row r="712" spans="1:1" ht="13.5" customHeight="1">
      <c r="A712" s="15"/>
    </row>
    <row r="713" spans="1:1" ht="13.5" customHeight="1">
      <c r="A713" s="15"/>
    </row>
    <row r="714" spans="1:1" ht="13.5" customHeight="1">
      <c r="A714" s="15"/>
    </row>
    <row r="715" spans="1:1" ht="13.5" customHeight="1">
      <c r="A715" s="15"/>
    </row>
    <row r="716" spans="1:1" ht="13.5" customHeight="1">
      <c r="A716" s="15"/>
    </row>
    <row r="717" spans="1:1" ht="13.5" customHeight="1">
      <c r="A717" s="15"/>
    </row>
    <row r="718" spans="1:1" ht="13.5" customHeight="1">
      <c r="A718" s="15"/>
    </row>
    <row r="719" spans="1:1" ht="13.5" customHeight="1">
      <c r="A719" s="15"/>
    </row>
    <row r="720" spans="1:1" ht="13.5" customHeight="1">
      <c r="A720" s="15"/>
    </row>
    <row r="721" spans="1:1" ht="13.5" customHeight="1">
      <c r="A721" s="15"/>
    </row>
    <row r="722" spans="1:1" ht="13.5" customHeight="1">
      <c r="A722" s="15"/>
    </row>
    <row r="723" spans="1:1" ht="13.5" customHeight="1">
      <c r="A723" s="15"/>
    </row>
    <row r="724" spans="1:1" ht="13.5" customHeight="1">
      <c r="A724" s="15"/>
    </row>
    <row r="725" spans="1:1" ht="13.5" customHeight="1">
      <c r="A725" s="15"/>
    </row>
    <row r="726" spans="1:1" ht="13.5" customHeight="1">
      <c r="A726" s="15"/>
    </row>
    <row r="727" spans="1:1" ht="13.5" customHeight="1">
      <c r="A727" s="15"/>
    </row>
    <row r="728" spans="1:1" ht="13.5" customHeight="1">
      <c r="A728" s="15"/>
    </row>
    <row r="729" spans="1:1" ht="13.5" customHeight="1">
      <c r="A729" s="15"/>
    </row>
    <row r="730" spans="1:1" ht="13.5" customHeight="1">
      <c r="A730" s="15"/>
    </row>
    <row r="731" spans="1:1" ht="13.5" customHeight="1">
      <c r="A731" s="15"/>
    </row>
    <row r="732" spans="1:1" ht="13.5" customHeight="1">
      <c r="A732" s="15"/>
    </row>
    <row r="733" spans="1:1" ht="13.5" customHeight="1">
      <c r="A733" s="15"/>
    </row>
    <row r="734" spans="1:1" ht="13.5" customHeight="1">
      <c r="A734" s="15"/>
    </row>
    <row r="735" spans="1:1" ht="13.5" customHeight="1">
      <c r="A735" s="15"/>
    </row>
    <row r="736" spans="1:1" ht="13.5" customHeight="1">
      <c r="A736" s="15"/>
    </row>
    <row r="737" spans="1:1" ht="13.5" customHeight="1">
      <c r="A737" s="15"/>
    </row>
    <row r="738" spans="1:1" ht="13.5" customHeight="1">
      <c r="A738" s="15"/>
    </row>
    <row r="739" spans="1:1" ht="13.5" customHeight="1">
      <c r="A739" s="15"/>
    </row>
    <row r="740" spans="1:1" ht="13.5" customHeight="1">
      <c r="A740" s="15"/>
    </row>
    <row r="741" spans="1:1" ht="13.5" customHeight="1">
      <c r="A741" s="15"/>
    </row>
    <row r="742" spans="1:1" ht="13.5" customHeight="1">
      <c r="A742" s="15"/>
    </row>
    <row r="743" spans="1:1" ht="13.5" customHeight="1">
      <c r="A743" s="15"/>
    </row>
    <row r="744" spans="1:1" ht="13.5" customHeight="1">
      <c r="A744" s="15"/>
    </row>
    <row r="745" spans="1:1" ht="13.5" customHeight="1">
      <c r="A745" s="15"/>
    </row>
    <row r="746" spans="1:1" ht="13.5" customHeight="1">
      <c r="A746" s="15"/>
    </row>
    <row r="747" spans="1:1" ht="13.5" customHeight="1">
      <c r="A747" s="15"/>
    </row>
    <row r="748" spans="1:1" ht="13.5" customHeight="1">
      <c r="A748" s="15"/>
    </row>
    <row r="749" spans="1:1" ht="13.5" customHeight="1">
      <c r="A749" s="15"/>
    </row>
    <row r="750" spans="1:1" ht="13.5" customHeight="1">
      <c r="A750" s="15"/>
    </row>
    <row r="751" spans="1:1" ht="13.5" customHeight="1">
      <c r="A751" s="15"/>
    </row>
    <row r="752" spans="1:1" ht="13.5" customHeight="1">
      <c r="A752" s="15"/>
    </row>
    <row r="753" spans="1:1" ht="13.5" customHeight="1">
      <c r="A753" s="15"/>
    </row>
    <row r="754" spans="1:1" ht="13.5" customHeight="1">
      <c r="A754" s="15"/>
    </row>
    <row r="755" spans="1:1" ht="13.5" customHeight="1">
      <c r="A755" s="15"/>
    </row>
    <row r="756" spans="1:1" ht="13.5" customHeight="1">
      <c r="A756" s="15"/>
    </row>
    <row r="757" spans="1:1" ht="13.5" customHeight="1">
      <c r="A757" s="15"/>
    </row>
    <row r="758" spans="1:1" ht="13.5" customHeight="1">
      <c r="A758" s="15"/>
    </row>
    <row r="759" spans="1:1" ht="13.5" customHeight="1">
      <c r="A759" s="15"/>
    </row>
    <row r="760" spans="1:1" ht="13.5" customHeight="1">
      <c r="A760" s="15"/>
    </row>
    <row r="761" spans="1:1" ht="13.5" customHeight="1">
      <c r="A761" s="15"/>
    </row>
    <row r="762" spans="1:1" ht="13.5" customHeight="1">
      <c r="A762" s="15"/>
    </row>
    <row r="763" spans="1:1" ht="13.5" customHeight="1">
      <c r="A763" s="15"/>
    </row>
    <row r="764" spans="1:1" ht="13.5" customHeight="1">
      <c r="A764" s="15"/>
    </row>
    <row r="765" spans="1:1" ht="13.5" customHeight="1">
      <c r="A765" s="15"/>
    </row>
    <row r="766" spans="1:1" ht="13.5" customHeight="1">
      <c r="A766" s="15"/>
    </row>
    <row r="767" spans="1:1" ht="13.5" customHeight="1">
      <c r="A767" s="15"/>
    </row>
    <row r="768" spans="1:1" ht="13.5" customHeight="1">
      <c r="A768" s="15"/>
    </row>
    <row r="769" spans="1:1" ht="13.5" customHeight="1">
      <c r="A769" s="15"/>
    </row>
    <row r="770" spans="1:1" ht="13.5" customHeight="1">
      <c r="A770" s="15"/>
    </row>
    <row r="771" spans="1:1" ht="13.5" customHeight="1">
      <c r="A771" s="15"/>
    </row>
    <row r="772" spans="1:1" ht="13.5" customHeight="1">
      <c r="A772" s="15"/>
    </row>
    <row r="773" spans="1:1" ht="13.5" customHeight="1">
      <c r="A773" s="15"/>
    </row>
    <row r="774" spans="1:1" ht="13.5" customHeight="1">
      <c r="A774" s="15"/>
    </row>
    <row r="775" spans="1:1" ht="13.5" customHeight="1">
      <c r="A775" s="15"/>
    </row>
    <row r="776" spans="1:1" ht="13.5" customHeight="1">
      <c r="A776" s="15"/>
    </row>
    <row r="777" spans="1:1" ht="13.5" customHeight="1">
      <c r="A777" s="15"/>
    </row>
    <row r="778" spans="1:1" ht="13.5" customHeight="1">
      <c r="A778" s="15"/>
    </row>
    <row r="779" spans="1:1" ht="13.5" customHeight="1">
      <c r="A779" s="15"/>
    </row>
    <row r="780" spans="1:1" ht="13.5" customHeight="1">
      <c r="A780" s="15"/>
    </row>
    <row r="781" spans="1:1" ht="13.5" customHeight="1">
      <c r="A781" s="15"/>
    </row>
    <row r="782" spans="1:1" ht="13.5" customHeight="1">
      <c r="A782" s="15"/>
    </row>
    <row r="783" spans="1:1" ht="13.5" customHeight="1">
      <c r="A783" s="15"/>
    </row>
    <row r="784" spans="1:1" ht="13.5" customHeight="1">
      <c r="A784" s="15"/>
    </row>
    <row r="785" spans="1:1" ht="13.5" customHeight="1">
      <c r="A785" s="15"/>
    </row>
    <row r="786" spans="1:1" ht="13.5" customHeight="1">
      <c r="A786" s="15"/>
    </row>
    <row r="787" spans="1:1" ht="13.5" customHeight="1">
      <c r="A787" s="15"/>
    </row>
    <row r="788" spans="1:1" ht="13.5" customHeight="1">
      <c r="A788" s="15"/>
    </row>
    <row r="789" spans="1:1" ht="13.5" customHeight="1">
      <c r="A789" s="15"/>
    </row>
    <row r="790" spans="1:1" ht="13.5" customHeight="1">
      <c r="A790" s="15"/>
    </row>
    <row r="791" spans="1:1" ht="13.5" customHeight="1">
      <c r="A791" s="15"/>
    </row>
    <row r="792" spans="1:1" ht="13.5" customHeight="1">
      <c r="A792" s="15"/>
    </row>
    <row r="793" spans="1:1" ht="13.5" customHeight="1">
      <c r="A793" s="15"/>
    </row>
    <row r="794" spans="1:1" ht="13.5" customHeight="1">
      <c r="A794" s="15"/>
    </row>
    <row r="795" spans="1:1" ht="13.5" customHeight="1">
      <c r="A795" s="15"/>
    </row>
    <row r="796" spans="1:1" ht="13.5" customHeight="1">
      <c r="A796" s="15"/>
    </row>
    <row r="797" spans="1:1" ht="13.5" customHeight="1">
      <c r="A797" s="15"/>
    </row>
    <row r="798" spans="1:1" ht="13.5" customHeight="1">
      <c r="A798" s="15"/>
    </row>
    <row r="799" spans="1:1" ht="13.5" customHeight="1">
      <c r="A799" s="15"/>
    </row>
    <row r="800" spans="1:1" ht="13.5" customHeight="1">
      <c r="A800" s="15"/>
    </row>
    <row r="801" spans="1:1" ht="13.5" customHeight="1">
      <c r="A801" s="15"/>
    </row>
    <row r="802" spans="1:1" ht="13.5" customHeight="1">
      <c r="A802" s="15"/>
    </row>
    <row r="803" spans="1:1" ht="13.5" customHeight="1">
      <c r="A803" s="15"/>
    </row>
    <row r="804" spans="1:1" ht="13.5" customHeight="1">
      <c r="A804" s="15"/>
    </row>
    <row r="805" spans="1:1" ht="13.5" customHeight="1">
      <c r="A805" s="15"/>
    </row>
    <row r="806" spans="1:1" ht="13.5" customHeight="1">
      <c r="A806" s="15"/>
    </row>
    <row r="807" spans="1:1" ht="13.5" customHeight="1">
      <c r="A807" s="15"/>
    </row>
    <row r="808" spans="1:1" ht="13.5" customHeight="1">
      <c r="A808" s="15"/>
    </row>
    <row r="809" spans="1:1" ht="13.5" customHeight="1">
      <c r="A809" s="15"/>
    </row>
    <row r="810" spans="1:1" ht="13.5" customHeight="1">
      <c r="A810" s="15"/>
    </row>
    <row r="811" spans="1:1" ht="13.5" customHeight="1">
      <c r="A811" s="15"/>
    </row>
    <row r="812" spans="1:1" ht="13.5" customHeight="1">
      <c r="A812" s="15"/>
    </row>
    <row r="813" spans="1:1" ht="13.5" customHeight="1">
      <c r="A813" s="15"/>
    </row>
    <row r="814" spans="1:1" ht="13.5" customHeight="1">
      <c r="A814" s="15"/>
    </row>
    <row r="815" spans="1:1" ht="13.5" customHeight="1">
      <c r="A815" s="15"/>
    </row>
    <row r="816" spans="1:1" ht="13.5" customHeight="1">
      <c r="A816" s="15"/>
    </row>
    <row r="817" spans="1:1" ht="13.5" customHeight="1">
      <c r="A817" s="15"/>
    </row>
    <row r="818" spans="1:1" ht="13.5" customHeight="1">
      <c r="A818" s="15"/>
    </row>
    <row r="819" spans="1:1" ht="13.5" customHeight="1">
      <c r="A819" s="15"/>
    </row>
    <row r="820" spans="1:1" ht="13.5" customHeight="1">
      <c r="A820" s="15"/>
    </row>
    <row r="821" spans="1:1" ht="13.5" customHeight="1">
      <c r="A821" s="15"/>
    </row>
    <row r="822" spans="1:1" ht="13.5" customHeight="1">
      <c r="A822" s="15"/>
    </row>
    <row r="823" spans="1:1" ht="13.5" customHeight="1">
      <c r="A823" s="15"/>
    </row>
    <row r="824" spans="1:1" ht="13.5" customHeight="1">
      <c r="A824" s="15"/>
    </row>
    <row r="825" spans="1:1" ht="13.5" customHeight="1">
      <c r="A825" s="15"/>
    </row>
    <row r="826" spans="1:1" ht="13.5" customHeight="1">
      <c r="A826" s="15"/>
    </row>
    <row r="827" spans="1:1" ht="13.5" customHeight="1">
      <c r="A827" s="15"/>
    </row>
    <row r="828" spans="1:1" ht="13.5" customHeight="1">
      <c r="A828" s="15"/>
    </row>
    <row r="829" spans="1:1" ht="13.5" customHeight="1">
      <c r="A829" s="15"/>
    </row>
    <row r="830" spans="1:1" ht="13.5" customHeight="1">
      <c r="A830" s="15"/>
    </row>
    <row r="831" spans="1:1" ht="13.5" customHeight="1">
      <c r="A831" s="15"/>
    </row>
    <row r="832" spans="1:1" ht="13.5" customHeight="1">
      <c r="A832" s="15"/>
    </row>
    <row r="833" spans="1:1" ht="13.5" customHeight="1">
      <c r="A833" s="15"/>
    </row>
    <row r="834" spans="1:1" ht="13.5" customHeight="1">
      <c r="A834" s="15"/>
    </row>
    <row r="835" spans="1:1" ht="13.5" customHeight="1">
      <c r="A835" s="15"/>
    </row>
    <row r="836" spans="1:1" ht="13.5" customHeight="1">
      <c r="A836" s="15"/>
    </row>
    <row r="837" spans="1:1" ht="13.5" customHeight="1">
      <c r="A837" s="15"/>
    </row>
    <row r="838" spans="1:1" ht="13.5" customHeight="1">
      <c r="A838" s="15"/>
    </row>
    <row r="839" spans="1:1" ht="13.5" customHeight="1">
      <c r="A839" s="15"/>
    </row>
    <row r="840" spans="1:1" ht="13.5" customHeight="1">
      <c r="A840" s="15"/>
    </row>
    <row r="841" spans="1:1" ht="13.5" customHeight="1">
      <c r="A841" s="15"/>
    </row>
    <row r="842" spans="1:1" ht="13.5" customHeight="1">
      <c r="A842" s="15"/>
    </row>
    <row r="843" spans="1:1" ht="13.5" customHeight="1">
      <c r="A843" s="15"/>
    </row>
    <row r="844" spans="1:1" ht="13.5" customHeight="1">
      <c r="A844" s="15"/>
    </row>
    <row r="845" spans="1:1" ht="13.5" customHeight="1">
      <c r="A845" s="15"/>
    </row>
    <row r="846" spans="1:1" ht="13.5" customHeight="1">
      <c r="A846" s="15"/>
    </row>
    <row r="847" spans="1:1" ht="13.5" customHeight="1">
      <c r="A847" s="15"/>
    </row>
    <row r="848" spans="1:1" ht="13.5" customHeight="1">
      <c r="A848" s="15"/>
    </row>
    <row r="849" spans="1:1" ht="13.5" customHeight="1">
      <c r="A849" s="15"/>
    </row>
    <row r="850" spans="1:1" ht="13.5" customHeight="1">
      <c r="A850" s="15"/>
    </row>
    <row r="851" spans="1:1" ht="13.5" customHeight="1">
      <c r="A851" s="15"/>
    </row>
    <row r="852" spans="1:1" ht="13.5" customHeight="1">
      <c r="A852" s="15"/>
    </row>
    <row r="853" spans="1:1" ht="13.5" customHeight="1">
      <c r="A853" s="15"/>
    </row>
    <row r="854" spans="1:1" ht="13.5" customHeight="1">
      <c r="A854" s="15"/>
    </row>
    <row r="855" spans="1:1" ht="13.5" customHeight="1">
      <c r="A855" s="15"/>
    </row>
    <row r="856" spans="1:1" ht="13.5" customHeight="1">
      <c r="A856" s="15"/>
    </row>
    <row r="857" spans="1:1" ht="13.5" customHeight="1">
      <c r="A857" s="15"/>
    </row>
    <row r="858" spans="1:1" ht="13.5" customHeight="1">
      <c r="A858" s="15"/>
    </row>
    <row r="859" spans="1:1" ht="13.5" customHeight="1">
      <c r="A859" s="15"/>
    </row>
    <row r="860" spans="1:1" ht="13.5" customHeight="1">
      <c r="A860" s="15"/>
    </row>
    <row r="861" spans="1:1" ht="13.5" customHeight="1">
      <c r="A861" s="15"/>
    </row>
    <row r="862" spans="1:1" ht="13.5" customHeight="1">
      <c r="A862" s="15"/>
    </row>
    <row r="863" spans="1:1" ht="13.5" customHeight="1">
      <c r="A863" s="15"/>
    </row>
    <row r="864" spans="1:1" ht="13.5" customHeight="1">
      <c r="A864" s="15"/>
    </row>
    <row r="865" spans="1:1" ht="13.5" customHeight="1">
      <c r="A865" s="15"/>
    </row>
    <row r="866" spans="1:1" ht="13.5" customHeight="1">
      <c r="A866" s="15"/>
    </row>
    <row r="867" spans="1:1" ht="13.5" customHeight="1">
      <c r="A867" s="15"/>
    </row>
    <row r="868" spans="1:1" ht="13.5" customHeight="1">
      <c r="A868" s="15"/>
    </row>
    <row r="869" spans="1:1" ht="13.5" customHeight="1">
      <c r="A869" s="15"/>
    </row>
    <row r="870" spans="1:1" ht="13.5" customHeight="1">
      <c r="A870" s="15"/>
    </row>
    <row r="871" spans="1:1" ht="13.5" customHeight="1">
      <c r="A871" s="15"/>
    </row>
    <row r="872" spans="1:1" ht="13.5" customHeight="1">
      <c r="A872" s="15"/>
    </row>
    <row r="873" spans="1:1" ht="13.5" customHeight="1">
      <c r="A873" s="15"/>
    </row>
    <row r="874" spans="1:1" ht="13.5" customHeight="1">
      <c r="A874" s="15"/>
    </row>
    <row r="875" spans="1:1" ht="13.5" customHeight="1">
      <c r="A875" s="15"/>
    </row>
    <row r="876" spans="1:1" ht="13.5" customHeight="1">
      <c r="A876" s="15"/>
    </row>
    <row r="877" spans="1:1" ht="13.5" customHeight="1">
      <c r="A877" s="15"/>
    </row>
    <row r="878" spans="1:1" ht="13.5" customHeight="1">
      <c r="A878" s="15"/>
    </row>
    <row r="879" spans="1:1" ht="13.5" customHeight="1">
      <c r="A879" s="15"/>
    </row>
    <row r="880" spans="1:1" ht="13.5" customHeight="1">
      <c r="A880" s="15"/>
    </row>
    <row r="881" spans="1:1" ht="13.5" customHeight="1">
      <c r="A881" s="15"/>
    </row>
    <row r="882" spans="1:1" ht="13.5" customHeight="1">
      <c r="A882" s="15"/>
    </row>
    <row r="883" spans="1:1" ht="13.5" customHeight="1">
      <c r="A883" s="15"/>
    </row>
    <row r="884" spans="1:1" ht="13.5" customHeight="1">
      <c r="A884" s="15"/>
    </row>
    <row r="885" spans="1:1" ht="13.5" customHeight="1">
      <c r="A885" s="15"/>
    </row>
    <row r="886" spans="1:1" ht="13.5" customHeight="1">
      <c r="A886" s="15"/>
    </row>
    <row r="887" spans="1:1" ht="13.5" customHeight="1">
      <c r="A887" s="15"/>
    </row>
    <row r="888" spans="1:1" ht="13.5" customHeight="1">
      <c r="A888" s="15"/>
    </row>
    <row r="889" spans="1:1" ht="13.5" customHeight="1">
      <c r="A889" s="15"/>
    </row>
    <row r="890" spans="1:1" ht="13.5" customHeight="1">
      <c r="A890" s="15"/>
    </row>
    <row r="891" spans="1:1" ht="13.5" customHeight="1">
      <c r="A891" s="15"/>
    </row>
    <row r="892" spans="1:1" ht="13.5" customHeight="1">
      <c r="A892" s="15"/>
    </row>
    <row r="893" spans="1:1" ht="13.5" customHeight="1">
      <c r="A893" s="15"/>
    </row>
    <row r="894" spans="1:1" ht="13.5" customHeight="1">
      <c r="A894" s="15"/>
    </row>
    <row r="895" spans="1:1" ht="13.5" customHeight="1">
      <c r="A895" s="15"/>
    </row>
    <row r="896" spans="1:1" ht="13.5" customHeight="1">
      <c r="A896" s="15"/>
    </row>
    <row r="897" spans="1:1" ht="13.5" customHeight="1">
      <c r="A897" s="15"/>
    </row>
    <row r="898" spans="1:1" ht="13.5" customHeight="1">
      <c r="A898" s="15"/>
    </row>
    <row r="899" spans="1:1" ht="13.5" customHeight="1">
      <c r="A899" s="15"/>
    </row>
    <row r="900" spans="1:1" ht="13.5" customHeight="1">
      <c r="A900" s="15"/>
    </row>
    <row r="901" spans="1:1" ht="13.5" customHeight="1">
      <c r="A901" s="15"/>
    </row>
    <row r="902" spans="1:1" ht="13.5" customHeight="1">
      <c r="A902" s="15"/>
    </row>
    <row r="903" spans="1:1" ht="13.5" customHeight="1">
      <c r="A903" s="15"/>
    </row>
    <row r="904" spans="1:1" ht="13.5" customHeight="1">
      <c r="A904" s="15"/>
    </row>
    <row r="905" spans="1:1" ht="13.5" customHeight="1">
      <c r="A905" s="15"/>
    </row>
    <row r="906" spans="1:1" ht="13.5" customHeight="1">
      <c r="A906" s="15"/>
    </row>
    <row r="907" spans="1:1" ht="13.5" customHeight="1">
      <c r="A907" s="15"/>
    </row>
    <row r="908" spans="1:1" ht="13.5" customHeight="1">
      <c r="A908" s="15"/>
    </row>
    <row r="909" spans="1:1" ht="13.5" customHeight="1">
      <c r="A909" s="15"/>
    </row>
    <row r="910" spans="1:1" ht="13.5" customHeight="1">
      <c r="A910" s="15"/>
    </row>
    <row r="911" spans="1:1" ht="13.5" customHeight="1">
      <c r="A911" s="15"/>
    </row>
    <row r="912" spans="1:1" ht="13.5" customHeight="1">
      <c r="A912" s="15"/>
    </row>
    <row r="913" spans="1:1" ht="13.5" customHeight="1">
      <c r="A913" s="15"/>
    </row>
    <row r="914" spans="1:1" ht="13.5" customHeight="1">
      <c r="A914" s="15"/>
    </row>
    <row r="915" spans="1:1" ht="13.5" customHeight="1">
      <c r="A915" s="15"/>
    </row>
    <row r="916" spans="1:1" ht="13.5" customHeight="1">
      <c r="A916" s="15"/>
    </row>
    <row r="917" spans="1:1" ht="13.5" customHeight="1">
      <c r="A917" s="15"/>
    </row>
    <row r="918" spans="1:1" ht="13.5" customHeight="1">
      <c r="A918" s="15"/>
    </row>
    <row r="919" spans="1:1" ht="13.5" customHeight="1">
      <c r="A919" s="15"/>
    </row>
    <row r="920" spans="1:1" ht="13.5" customHeight="1">
      <c r="A920" s="15"/>
    </row>
    <row r="921" spans="1:1" ht="13.5" customHeight="1">
      <c r="A921" s="15"/>
    </row>
    <row r="922" spans="1:1" ht="13.5" customHeight="1">
      <c r="A922" s="15"/>
    </row>
    <row r="923" spans="1:1" ht="13.5" customHeight="1">
      <c r="A923" s="15"/>
    </row>
    <row r="924" spans="1:1" ht="13.5" customHeight="1">
      <c r="A924" s="15"/>
    </row>
    <row r="925" spans="1:1" ht="13.5" customHeight="1">
      <c r="A925" s="15"/>
    </row>
    <row r="926" spans="1:1" ht="13.5" customHeight="1">
      <c r="A926" s="15"/>
    </row>
    <row r="927" spans="1:1" ht="13.5" customHeight="1">
      <c r="A927" s="15"/>
    </row>
    <row r="928" spans="1:1" ht="13.5" customHeight="1">
      <c r="A928" s="15"/>
    </row>
    <row r="929" spans="1:1" ht="13.5" customHeight="1">
      <c r="A929" s="15"/>
    </row>
    <row r="930" spans="1:1" ht="13.5" customHeight="1">
      <c r="A930" s="15"/>
    </row>
    <row r="931" spans="1:1" ht="13.5" customHeight="1">
      <c r="A931" s="15"/>
    </row>
    <row r="932" spans="1:1" ht="13.5" customHeight="1">
      <c r="A932" s="15"/>
    </row>
    <row r="933" spans="1:1" ht="13.5" customHeight="1">
      <c r="A933" s="15"/>
    </row>
    <row r="934" spans="1:1" ht="13.5" customHeight="1">
      <c r="A934" s="15"/>
    </row>
    <row r="935" spans="1:1" ht="13.5" customHeight="1">
      <c r="A935" s="15"/>
    </row>
    <row r="936" spans="1:1" ht="13.5" customHeight="1">
      <c r="A936" s="15"/>
    </row>
    <row r="937" spans="1:1" ht="13.5" customHeight="1">
      <c r="A937" s="15"/>
    </row>
    <row r="938" spans="1:1" ht="13.5" customHeight="1">
      <c r="A938" s="15"/>
    </row>
    <row r="939" spans="1:1" ht="13.5" customHeight="1">
      <c r="A939" s="15"/>
    </row>
    <row r="940" spans="1:1" ht="13.5" customHeight="1">
      <c r="A940" s="15"/>
    </row>
    <row r="941" spans="1:1" ht="13.5" customHeight="1">
      <c r="A941" s="15"/>
    </row>
    <row r="942" spans="1:1" ht="13.5" customHeight="1">
      <c r="A942" s="15"/>
    </row>
    <row r="943" spans="1:1" ht="13.5" customHeight="1">
      <c r="A943" s="15"/>
    </row>
    <row r="944" spans="1:1" ht="13.5" customHeight="1">
      <c r="A944" s="15"/>
    </row>
    <row r="945" spans="1:1" ht="13.5" customHeight="1">
      <c r="A945" s="15"/>
    </row>
    <row r="946" spans="1:1" ht="13.5" customHeight="1">
      <c r="A946" s="15"/>
    </row>
    <row r="947" spans="1:1" ht="13.5" customHeight="1">
      <c r="A947" s="15"/>
    </row>
    <row r="948" spans="1:1" ht="13.5" customHeight="1">
      <c r="A948" s="15"/>
    </row>
    <row r="949" spans="1:1" ht="13.5" customHeight="1">
      <c r="A949" s="15"/>
    </row>
    <row r="950" spans="1:1" ht="13.5" customHeight="1">
      <c r="A950" s="15"/>
    </row>
    <row r="951" spans="1:1" ht="13.5" customHeight="1">
      <c r="A951" s="15"/>
    </row>
    <row r="952" spans="1:1" ht="13.5" customHeight="1">
      <c r="A952" s="15"/>
    </row>
    <row r="953" spans="1:1" ht="13.5" customHeight="1">
      <c r="A953" s="15"/>
    </row>
    <row r="954" spans="1:1" ht="13.5" customHeight="1">
      <c r="A954" s="15"/>
    </row>
    <row r="955" spans="1:1" ht="13.5" customHeight="1">
      <c r="A955" s="15"/>
    </row>
    <row r="956" spans="1:1" ht="13.5" customHeight="1">
      <c r="A956" s="15"/>
    </row>
    <row r="957" spans="1:1" ht="13.5" customHeight="1">
      <c r="A957" s="15"/>
    </row>
    <row r="958" spans="1:1" ht="13.5" customHeight="1">
      <c r="A958" s="15"/>
    </row>
    <row r="959" spans="1:1" ht="13.5" customHeight="1">
      <c r="A959" s="15"/>
    </row>
    <row r="960" spans="1:1" ht="13.5" customHeight="1">
      <c r="A960" s="15"/>
    </row>
    <row r="961" spans="1:1" ht="13.5" customHeight="1">
      <c r="A961" s="15"/>
    </row>
    <row r="962" spans="1:1" ht="13.5" customHeight="1">
      <c r="A962" s="15"/>
    </row>
    <row r="963" spans="1:1" ht="13.5" customHeight="1">
      <c r="A963" s="15"/>
    </row>
    <row r="964" spans="1:1" ht="13.5" customHeight="1">
      <c r="A964" s="15"/>
    </row>
    <row r="965" spans="1:1" ht="13.5" customHeight="1">
      <c r="A965" s="15"/>
    </row>
    <row r="966" spans="1:1" ht="13.5" customHeight="1">
      <c r="A966" s="15"/>
    </row>
    <row r="967" spans="1:1" ht="13.5" customHeight="1">
      <c r="A967" s="15"/>
    </row>
    <row r="968" spans="1:1" ht="13.5" customHeight="1">
      <c r="A968" s="15"/>
    </row>
    <row r="969" spans="1:1" ht="13.5" customHeight="1">
      <c r="A969" s="15"/>
    </row>
    <row r="970" spans="1:1" ht="13.5" customHeight="1">
      <c r="A970" s="15"/>
    </row>
    <row r="971" spans="1:1" ht="13.5" customHeight="1">
      <c r="A971" s="15"/>
    </row>
    <row r="972" spans="1:1" ht="13.5" customHeight="1">
      <c r="A972" s="15"/>
    </row>
    <row r="973" spans="1:1" ht="13.5" customHeight="1">
      <c r="A973" s="15"/>
    </row>
    <row r="974" spans="1:1" ht="13.5" customHeight="1">
      <c r="A974" s="15"/>
    </row>
    <row r="975" spans="1:1" ht="13.5" customHeight="1">
      <c r="A975" s="15"/>
    </row>
    <row r="976" spans="1:1" ht="13.5" customHeight="1">
      <c r="A976" s="15"/>
    </row>
    <row r="977" spans="1:1" ht="13.5" customHeight="1">
      <c r="A977" s="15"/>
    </row>
    <row r="978" spans="1:1" ht="13.5" customHeight="1">
      <c r="A978" s="15"/>
    </row>
    <row r="979" spans="1:1" ht="13.5" customHeight="1">
      <c r="A979" s="15"/>
    </row>
    <row r="980" spans="1:1" ht="13.5" customHeight="1">
      <c r="A980" s="15"/>
    </row>
    <row r="981" spans="1:1" ht="13.5" customHeight="1">
      <c r="A981" s="15"/>
    </row>
    <row r="982" spans="1:1" ht="13.5" customHeight="1">
      <c r="A982" s="15"/>
    </row>
    <row r="983" spans="1:1" ht="13.5" customHeight="1">
      <c r="A983" s="15"/>
    </row>
    <row r="984" spans="1:1" ht="13.5" customHeight="1">
      <c r="A984" s="15"/>
    </row>
    <row r="985" spans="1:1" ht="13.5" customHeight="1">
      <c r="A985" s="15"/>
    </row>
    <row r="986" spans="1:1" ht="13.5" customHeight="1">
      <c r="A986" s="15"/>
    </row>
    <row r="987" spans="1:1" ht="13.5" customHeight="1">
      <c r="A987" s="15"/>
    </row>
    <row r="988" spans="1:1" ht="13.5" customHeight="1">
      <c r="A988" s="15"/>
    </row>
    <row r="989" spans="1:1" ht="13.5" customHeight="1">
      <c r="A989" s="15"/>
    </row>
    <row r="990" spans="1:1" ht="13.5" customHeight="1">
      <c r="A990" s="15"/>
    </row>
    <row r="991" spans="1:1" ht="13.5" customHeight="1">
      <c r="A991" s="15"/>
    </row>
    <row r="992" spans="1:1" ht="13.5" customHeight="1">
      <c r="A992" s="15"/>
    </row>
    <row r="993" spans="1:1" ht="13.5" customHeight="1">
      <c r="A993" s="15"/>
    </row>
    <row r="994" spans="1:1" ht="13.5" customHeight="1">
      <c r="A994" s="15"/>
    </row>
    <row r="995" spans="1:1" ht="13.5" customHeight="1">
      <c r="A995" s="15"/>
    </row>
    <row r="996" spans="1:1" ht="13.5" customHeight="1">
      <c r="A996" s="15"/>
    </row>
    <row r="997" spans="1:1" ht="13.5" customHeight="1">
      <c r="A997" s="15"/>
    </row>
    <row r="998" spans="1:1" ht="13.5" customHeight="1">
      <c r="A998" s="15"/>
    </row>
    <row r="999" spans="1:1" ht="13.5" customHeight="1">
      <c r="A999" s="15"/>
    </row>
    <row r="1000" spans="1:1" ht="13.5" customHeight="1">
      <c r="A1000" s="15"/>
    </row>
    <row r="1001" spans="1:1" ht="13.5" customHeight="1">
      <c r="A1001" s="15"/>
    </row>
    <row r="1002" spans="1:1" ht="13.5" customHeight="1">
      <c r="A1002" s="15"/>
    </row>
    <row r="1003" spans="1:1" ht="13.5" customHeight="1">
      <c r="A1003" s="15"/>
    </row>
    <row r="1004" spans="1:1" ht="13.5" customHeight="1">
      <c r="A1004" s="15"/>
    </row>
    <row r="1005" spans="1:1" ht="13.5" customHeight="1">
      <c r="A1005" s="15"/>
    </row>
    <row r="1006" spans="1:1" ht="13.5" customHeight="1">
      <c r="A1006" s="15"/>
    </row>
    <row r="1007" spans="1:1" ht="13.5" customHeight="1">
      <c r="A1007" s="15"/>
    </row>
    <row r="1008" spans="1:1" ht="13.5" customHeight="1">
      <c r="A1008" s="15"/>
    </row>
    <row r="1009" spans="1:1" ht="13.5" customHeight="1">
      <c r="A1009" s="15"/>
    </row>
    <row r="1010" spans="1:1" ht="13.5" customHeight="1">
      <c r="A1010" s="15"/>
    </row>
    <row r="1011" spans="1:1" ht="13.5" customHeight="1">
      <c r="A1011" s="15"/>
    </row>
    <row r="1012" spans="1:1" ht="13.5" customHeight="1">
      <c r="A1012" s="15"/>
    </row>
    <row r="1013" spans="1:1" ht="13.5" customHeight="1">
      <c r="A1013" s="15"/>
    </row>
    <row r="1014" spans="1:1" ht="13.5" customHeight="1">
      <c r="A1014" s="15"/>
    </row>
    <row r="1015" spans="1:1" ht="13.5" customHeight="1">
      <c r="A1015" s="15"/>
    </row>
    <row r="1016" spans="1:1" ht="13.5" customHeight="1">
      <c r="A1016" s="15"/>
    </row>
    <row r="1017" spans="1:1" ht="13.5" customHeight="1">
      <c r="A1017" s="15"/>
    </row>
    <row r="1018" spans="1:1" ht="13.5" customHeight="1">
      <c r="A1018" s="15"/>
    </row>
    <row r="65538" spans="255:255" ht="15" customHeight="1">
      <c r="IU65538" s="13">
        <v>0</v>
      </c>
    </row>
  </sheetData>
  <scenarios current="0">
    <scenario name="1" locked="1" count="3" user="intel" comment="创建者 intel 日期 2019/11/18">
      <inputCells r="C29" val="500"/>
      <inputCells r="C30" val="500"/>
      <inputCells r="C31" val="0"/>
    </scenario>
  </scenarios>
  <mergeCells count="17">
    <mergeCell ref="A6:C6"/>
    <mergeCell ref="A7:A10"/>
    <mergeCell ref="A28:C28"/>
    <mergeCell ref="A29:A31"/>
    <mergeCell ref="A33:C33"/>
    <mergeCell ref="I66:M66"/>
    <mergeCell ref="P66:V66"/>
    <mergeCell ref="A25:A26"/>
    <mergeCell ref="A11:A24"/>
    <mergeCell ref="O65:Y65"/>
    <mergeCell ref="A50:A52"/>
    <mergeCell ref="C66:G66"/>
    <mergeCell ref="C65:M65"/>
    <mergeCell ref="A39:A47"/>
    <mergeCell ref="A38:C38"/>
    <mergeCell ref="A34:A36"/>
    <mergeCell ref="B65:B67"/>
  </mergeCells>
  <phoneticPr fontId="8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6456-B8FB-47EC-B88A-E2A09C49A470}">
  <dimension ref="A1:IU65538"/>
  <sheetViews>
    <sheetView topLeftCell="A13" zoomScale="85" zoomScaleNormal="85" workbookViewId="0">
      <selection activeCell="C47" sqref="C47"/>
    </sheetView>
  </sheetViews>
  <sheetFormatPr defaultColWidth="12.5" defaultRowHeight="15" customHeight="1"/>
  <cols>
    <col min="1" max="1" width="20.796875" style="13" customWidth="1"/>
    <col min="2" max="2" width="48" style="13" customWidth="1"/>
    <col min="3" max="3" width="18.5" style="13" customWidth="1"/>
    <col min="4" max="4" width="20.296875" style="13" bestFit="1" customWidth="1"/>
    <col min="5" max="5" width="26.296875" style="13" bestFit="1" customWidth="1"/>
    <col min="6" max="6" width="20.19921875" style="13" customWidth="1"/>
    <col min="7" max="7" width="12.296875" style="13" customWidth="1"/>
    <col min="8" max="8" width="13.796875" style="13" customWidth="1"/>
    <col min="9" max="9" width="13.5" style="13" customWidth="1"/>
    <col min="10" max="10" width="16" style="13" customWidth="1"/>
    <col min="11" max="11" width="13" style="13" customWidth="1"/>
    <col min="12" max="12" width="18" style="13" customWidth="1"/>
    <col min="13" max="13" width="11.296875" style="13" customWidth="1"/>
    <col min="14" max="14" width="12.19921875" style="13" customWidth="1"/>
    <col min="15" max="15" width="14.19921875" style="13" customWidth="1"/>
    <col min="16" max="16" width="9" style="13" bestFit="1" customWidth="1"/>
    <col min="17" max="17" width="9.5" style="13" customWidth="1"/>
    <col min="18" max="18" width="9" style="13" bestFit="1" customWidth="1"/>
    <col min="19" max="19" width="11" style="13" customWidth="1"/>
    <col min="20" max="20" width="17.5" style="13" customWidth="1"/>
    <col min="21" max="21" width="20" style="13" customWidth="1"/>
    <col min="22" max="22" width="14.5" style="13" customWidth="1"/>
    <col min="23" max="23" width="22.19921875" style="13" customWidth="1"/>
    <col min="24" max="24" width="13.5" style="13" customWidth="1"/>
    <col min="25" max="25" width="17.69921875" style="13" customWidth="1"/>
    <col min="26" max="16384" width="12.5" style="13"/>
  </cols>
  <sheetData>
    <row r="1" spans="1:5" ht="13.5" customHeight="1">
      <c r="A1" s="12" t="s">
        <v>0</v>
      </c>
    </row>
    <row r="2" spans="1:5" ht="13.5" customHeight="1">
      <c r="A2" s="14"/>
    </row>
    <row r="3" spans="1:5" ht="13.5" customHeight="1">
      <c r="A3" s="12"/>
    </row>
    <row r="4" spans="1:5" ht="13.5" customHeight="1">
      <c r="A4" s="15"/>
    </row>
    <row r="5" spans="1:5" ht="13.5" customHeight="1"/>
    <row r="6" spans="1:5" ht="13.5" customHeight="1">
      <c r="A6" s="115" t="s">
        <v>103</v>
      </c>
      <c r="B6" s="116"/>
      <c r="C6" s="117"/>
    </row>
    <row r="7" spans="1:5" ht="13.5" customHeight="1">
      <c r="A7" s="118"/>
      <c r="B7" s="85" t="s">
        <v>99</v>
      </c>
      <c r="C7" s="40">
        <v>25000</v>
      </c>
    </row>
    <row r="8" spans="1:5" ht="13.5" customHeight="1">
      <c r="A8" s="119"/>
      <c r="B8" s="85" t="s">
        <v>100</v>
      </c>
      <c r="C8" s="40">
        <v>25000</v>
      </c>
    </row>
    <row r="9" spans="1:5" ht="13.5" customHeight="1">
      <c r="A9" s="119"/>
      <c r="B9" s="67" t="s">
        <v>101</v>
      </c>
      <c r="C9" s="85">
        <v>4</v>
      </c>
    </row>
    <row r="10" spans="1:5" ht="13.5" customHeight="1">
      <c r="A10" s="120"/>
      <c r="B10" s="85" t="s">
        <v>102</v>
      </c>
      <c r="C10" s="68">
        <v>0.01</v>
      </c>
    </row>
    <row r="11" spans="1:5" ht="13.5" customHeight="1">
      <c r="A11" s="104" t="s">
        <v>120</v>
      </c>
      <c r="B11" s="21" t="s">
        <v>104</v>
      </c>
      <c r="C11" s="22">
        <v>47800</v>
      </c>
    </row>
    <row r="12" spans="1:5" ht="13.5" customHeight="1">
      <c r="A12" s="105"/>
      <c r="B12" s="39" t="s">
        <v>105</v>
      </c>
      <c r="C12" s="40">
        <v>176908.31</v>
      </c>
    </row>
    <row r="13" spans="1:5" ht="13.5" customHeight="1">
      <c r="A13" s="105"/>
      <c r="B13" s="39" t="s">
        <v>106</v>
      </c>
      <c r="C13" s="40">
        <v>239000</v>
      </c>
    </row>
    <row r="14" spans="1:5" ht="13.5" customHeight="1">
      <c r="A14" s="105"/>
      <c r="B14" s="39" t="s">
        <v>107</v>
      </c>
      <c r="C14" s="68">
        <f ca="1">_xll.PsiUniform(-4%,10%)</f>
        <v>-3.3905172875564535E-2</v>
      </c>
    </row>
    <row r="15" spans="1:5" ht="13.5" customHeight="1">
      <c r="A15" s="105"/>
      <c r="B15" s="39" t="s">
        <v>108</v>
      </c>
      <c r="C15" s="69">
        <v>1.4427000000000001E-2</v>
      </c>
    </row>
    <row r="16" spans="1:5" ht="13.5" customHeight="1">
      <c r="A16" s="105"/>
      <c r="B16" s="39" t="s">
        <v>109</v>
      </c>
      <c r="C16" s="68">
        <v>0.05</v>
      </c>
      <c r="E16" s="17"/>
    </row>
    <row r="17" spans="1:8" ht="13.5" customHeight="1">
      <c r="A17" s="105"/>
      <c r="B17" s="39" t="s">
        <v>110</v>
      </c>
      <c r="C17" s="40">
        <v>1003.95</v>
      </c>
    </row>
    <row r="18" spans="1:8" ht="13.5" customHeight="1">
      <c r="A18" s="105"/>
      <c r="B18" s="39" t="s">
        <v>111</v>
      </c>
      <c r="C18" s="40">
        <v>6000</v>
      </c>
    </row>
    <row r="19" spans="1:8" ht="13.5" customHeight="1">
      <c r="A19" s="105"/>
      <c r="B19" s="39" t="s">
        <v>112</v>
      </c>
      <c r="C19" s="40">
        <v>1200</v>
      </c>
    </row>
    <row r="20" spans="1:8" ht="13.5" customHeight="1">
      <c r="A20" s="105"/>
      <c r="B20" s="39" t="s">
        <v>113</v>
      </c>
      <c r="C20" s="40">
        <v>70</v>
      </c>
      <c r="F20" s="17"/>
    </row>
    <row r="21" spans="1:8" ht="13.5" customHeight="1">
      <c r="A21" s="105"/>
      <c r="B21" s="39" t="s">
        <v>114</v>
      </c>
      <c r="C21" s="40">
        <v>120</v>
      </c>
      <c r="F21" s="17"/>
    </row>
    <row r="22" spans="1:8" ht="13.5" customHeight="1">
      <c r="A22" s="105"/>
      <c r="B22" s="39" t="s">
        <v>116</v>
      </c>
      <c r="C22" s="40">
        <v>30</v>
      </c>
      <c r="D22" s="85" t="s">
        <v>2</v>
      </c>
      <c r="E22" s="40">
        <f t="shared" ref="E22:E23" si="0">C22*(1+50%)</f>
        <v>45</v>
      </c>
      <c r="F22" s="85" t="s">
        <v>3</v>
      </c>
      <c r="G22" s="40">
        <f t="shared" ref="G22:G23" si="1">C22*(1-50%)</f>
        <v>15</v>
      </c>
      <c r="H22" s="70"/>
    </row>
    <row r="23" spans="1:8" ht="13.5" customHeight="1">
      <c r="A23" s="105"/>
      <c r="B23" s="39" t="s">
        <v>117</v>
      </c>
      <c r="C23" s="40">
        <v>100</v>
      </c>
      <c r="D23" s="85" t="s">
        <v>2</v>
      </c>
      <c r="E23" s="40">
        <f t="shared" si="0"/>
        <v>150</v>
      </c>
      <c r="F23" s="85" t="s">
        <v>3</v>
      </c>
      <c r="G23" s="40">
        <f t="shared" si="1"/>
        <v>50</v>
      </c>
      <c r="H23" s="70"/>
    </row>
    <row r="24" spans="1:8" ht="13.5" customHeight="1">
      <c r="A24" s="105"/>
      <c r="B24" s="39" t="s">
        <v>118</v>
      </c>
      <c r="C24" s="68">
        <v>0.2</v>
      </c>
    </row>
    <row r="25" spans="1:8" ht="13.5" customHeight="1">
      <c r="A25" s="104" t="s">
        <v>121</v>
      </c>
      <c r="B25" s="39" t="s">
        <v>119</v>
      </c>
      <c r="C25" s="42">
        <v>435</v>
      </c>
    </row>
    <row r="26" spans="1:8" ht="13.5" customHeight="1">
      <c r="A26" s="105"/>
      <c r="B26" s="39" t="s">
        <v>7</v>
      </c>
      <c r="C26" s="42">
        <v>510</v>
      </c>
    </row>
    <row r="27" spans="1:8" ht="13.5" customHeight="1">
      <c r="A27" s="15"/>
    </row>
    <row r="28" spans="1:8" ht="13.5" customHeight="1">
      <c r="A28" s="115" t="s">
        <v>5</v>
      </c>
      <c r="B28" s="116"/>
      <c r="C28" s="117"/>
      <c r="E28" s="17"/>
    </row>
    <row r="29" spans="1:8" ht="13.5" customHeight="1">
      <c r="A29" s="118"/>
      <c r="B29" s="85" t="s">
        <v>6</v>
      </c>
      <c r="C29" s="71">
        <v>435</v>
      </c>
      <c r="D29" s="18"/>
    </row>
    <row r="30" spans="1:8" ht="13.5" customHeight="1">
      <c r="A30" s="119"/>
      <c r="B30" s="85" t="s">
        <v>7</v>
      </c>
      <c r="C30" s="71">
        <v>510</v>
      </c>
      <c r="D30" s="18"/>
    </row>
    <row r="31" spans="1:8" ht="13.5" customHeight="1">
      <c r="A31" s="120"/>
      <c r="B31" s="39" t="s">
        <v>85</v>
      </c>
      <c r="C31" s="71">
        <v>1</v>
      </c>
      <c r="D31" s="18"/>
    </row>
    <row r="32" spans="1:8" ht="13.5" customHeight="1">
      <c r="A32" s="74"/>
      <c r="B32" s="75"/>
      <c r="C32" s="76"/>
      <c r="D32" s="18"/>
    </row>
    <row r="33" spans="1:6" ht="13.5" customHeight="1">
      <c r="A33" s="115" t="s">
        <v>8</v>
      </c>
      <c r="B33" s="116"/>
      <c r="C33" s="117"/>
    </row>
    <row r="34" spans="1:6" ht="13.5" customHeight="1">
      <c r="A34" s="118"/>
      <c r="B34" s="85" t="s">
        <v>9</v>
      </c>
      <c r="C34" s="72">
        <f ca="1">C47</f>
        <v>13876.378325665341</v>
      </c>
    </row>
    <row r="35" spans="1:6" ht="13.5" customHeight="1">
      <c r="A35" s="119"/>
      <c r="B35" s="85" t="s">
        <v>10</v>
      </c>
      <c r="C35" s="72">
        <f>C52</f>
        <v>8613.9528546630499</v>
      </c>
    </row>
    <row r="36" spans="1:6" ht="13.5" customHeight="1">
      <c r="A36" s="120"/>
      <c r="B36" s="39" t="s">
        <v>84</v>
      </c>
      <c r="C36" s="73" t="str">
        <f ca="1">IF(C34&gt;C35,"Buy",B52)</f>
        <v>Buy</v>
      </c>
      <c r="D36" s="17"/>
    </row>
    <row r="37" spans="1:6" ht="13.5" customHeight="1">
      <c r="A37" s="15"/>
    </row>
    <row r="38" spans="1:6" ht="16.95" customHeight="1">
      <c r="A38" s="115" t="s">
        <v>11</v>
      </c>
      <c r="B38" s="116"/>
      <c r="C38" s="117"/>
    </row>
    <row r="39" spans="1:6" ht="13.5" customHeight="1">
      <c r="A39" s="105" t="s">
        <v>1</v>
      </c>
      <c r="B39" s="37" t="s">
        <v>137</v>
      </c>
      <c r="C39" s="38">
        <f ca="1">Y103</f>
        <v>11055.023040033442</v>
      </c>
      <c r="E39" s="19"/>
      <c r="F39" s="20"/>
    </row>
    <row r="40" spans="1:6" ht="13.5" customHeight="1">
      <c r="A40" s="105"/>
      <c r="B40" s="39" t="s">
        <v>135</v>
      </c>
      <c r="C40" s="40">
        <f ca="1">C13*(1+C14)^3</f>
        <v>215504.91082698095</v>
      </c>
      <c r="E40" s="19"/>
      <c r="F40" s="20"/>
    </row>
    <row r="41" spans="1:6" ht="13.5" customHeight="1">
      <c r="A41" s="105"/>
      <c r="B41" s="39" t="s">
        <v>136</v>
      </c>
      <c r="C41" s="40">
        <f ca="1">C40*C16</f>
        <v>10775.245541349048</v>
      </c>
      <c r="E41" s="19"/>
      <c r="F41" s="20"/>
    </row>
    <row r="42" spans="1:6" ht="13.5" customHeight="1">
      <c r="A42" s="105"/>
      <c r="B42" s="39" t="s">
        <v>105</v>
      </c>
      <c r="C42" s="40">
        <v>176908.31</v>
      </c>
      <c r="E42" s="19"/>
      <c r="F42" s="20"/>
    </row>
    <row r="43" spans="1:6" ht="13.5" customHeight="1">
      <c r="A43" s="105"/>
      <c r="B43" s="37" t="s">
        <v>134</v>
      </c>
      <c r="C43" s="38">
        <f ca="1">C40-C41-C42</f>
        <v>27821.3552856319</v>
      </c>
      <c r="E43" s="19"/>
      <c r="F43" s="20"/>
    </row>
    <row r="44" spans="1:6" ht="13.5" customHeight="1">
      <c r="A44" s="105"/>
      <c r="B44" s="85"/>
      <c r="C44" s="85"/>
      <c r="E44" s="19"/>
      <c r="F44" s="20"/>
    </row>
    <row r="45" spans="1:6" ht="13.5" customHeight="1">
      <c r="A45" s="105"/>
      <c r="B45" s="39" t="s">
        <v>139</v>
      </c>
      <c r="C45" s="40">
        <f ca="1">C43+C39</f>
        <v>38876.378325665341</v>
      </c>
      <c r="E45" s="19"/>
      <c r="F45" s="20"/>
    </row>
    <row r="46" spans="1:6" ht="13.5" customHeight="1">
      <c r="A46" s="105"/>
      <c r="B46" s="39" t="s">
        <v>138</v>
      </c>
      <c r="C46" s="42">
        <v>25000</v>
      </c>
      <c r="E46" s="19"/>
      <c r="F46" s="20"/>
    </row>
    <row r="47" spans="1:6" ht="13.5" customHeight="1">
      <c r="A47" s="105"/>
      <c r="B47" s="37" t="s">
        <v>133</v>
      </c>
      <c r="C47" s="38">
        <f ca="1">C43 +C39-C46 + _xll.PsiOutput()</f>
        <v>13876.378325665341</v>
      </c>
      <c r="E47" s="19"/>
      <c r="F47" s="20"/>
    </row>
    <row r="48" spans="1:6" ht="13.5" customHeight="1">
      <c r="E48" s="19"/>
      <c r="F48" s="20"/>
    </row>
    <row r="49" spans="1:14" ht="13.5" customHeight="1"/>
    <row r="50" spans="1:14" ht="13.5" customHeight="1">
      <c r="A50" s="105" t="s">
        <v>4</v>
      </c>
      <c r="B50" s="85" t="s">
        <v>12</v>
      </c>
      <c r="C50" s="40">
        <f>G103</f>
        <v>8613.9528546630499</v>
      </c>
    </row>
    <row r="51" spans="1:14" ht="13.5" customHeight="1">
      <c r="A51" s="109"/>
      <c r="B51" s="85" t="s">
        <v>13</v>
      </c>
      <c r="C51" s="40">
        <f>M103</f>
        <v>7115.2200374584099</v>
      </c>
    </row>
    <row r="52" spans="1:14" ht="13.5" customHeight="1">
      <c r="A52" s="109"/>
      <c r="B52" s="66" t="str">
        <f>IF(C50&gt;C51,"Rent non-inclusive one","Rent inclusive one")</f>
        <v>Rent non-inclusive one</v>
      </c>
      <c r="C52" s="40">
        <f>MAX(C50,C51)</f>
        <v>8613.9528546630499</v>
      </c>
    </row>
    <row r="53" spans="1:14" ht="13.5" customHeight="1" thickBot="1">
      <c r="A53" s="15"/>
    </row>
    <row r="54" spans="1:14" ht="13.5" customHeight="1">
      <c r="A54" s="15"/>
      <c r="B54" s="31" t="s">
        <v>125</v>
      </c>
      <c r="C54" s="32" t="s">
        <v>126</v>
      </c>
      <c r="D54" s="32" t="s">
        <v>127</v>
      </c>
      <c r="E54" s="32" t="s">
        <v>14</v>
      </c>
      <c r="F54" s="32" t="s">
        <v>15</v>
      </c>
      <c r="G54" s="32" t="s">
        <v>16</v>
      </c>
      <c r="H54" s="32" t="s">
        <v>17</v>
      </c>
      <c r="I54" s="32" t="s">
        <v>18</v>
      </c>
      <c r="J54" s="32" t="s">
        <v>128</v>
      </c>
      <c r="K54" s="32" t="s">
        <v>129</v>
      </c>
      <c r="L54" s="32" t="s">
        <v>130</v>
      </c>
      <c r="M54" s="33" t="s">
        <v>131</v>
      </c>
      <c r="N54" s="34" t="s">
        <v>132</v>
      </c>
    </row>
    <row r="55" spans="1:14" ht="13.5" customHeight="1">
      <c r="A55" s="15"/>
      <c r="B55" s="25" t="s">
        <v>122</v>
      </c>
      <c r="C55" s="22">
        <f>$E$23</f>
        <v>150</v>
      </c>
      <c r="D55" s="22">
        <f t="shared" ref="D55" si="2">$E$23</f>
        <v>150</v>
      </c>
      <c r="E55" s="22">
        <f t="shared" ref="E55:F55" si="3">$C$23</f>
        <v>100</v>
      </c>
      <c r="F55" s="22">
        <f t="shared" si="3"/>
        <v>100</v>
      </c>
      <c r="G55" s="22">
        <f t="shared" ref="G55:J55" si="4">$G$23</f>
        <v>50</v>
      </c>
      <c r="H55" s="22">
        <f t="shared" si="4"/>
        <v>50</v>
      </c>
      <c r="I55" s="22">
        <f t="shared" si="4"/>
        <v>50</v>
      </c>
      <c r="J55" s="22">
        <f t="shared" si="4"/>
        <v>50</v>
      </c>
      <c r="K55" s="22">
        <f t="shared" ref="K55:L55" si="5">$C$23</f>
        <v>100</v>
      </c>
      <c r="L55" s="22">
        <f t="shared" si="5"/>
        <v>100</v>
      </c>
      <c r="M55" s="22">
        <f t="shared" ref="M55:N55" si="6">$E$23</f>
        <v>150</v>
      </c>
      <c r="N55" s="26">
        <f t="shared" si="6"/>
        <v>150</v>
      </c>
    </row>
    <row r="56" spans="1:14" ht="13.5" customHeight="1">
      <c r="A56" s="15"/>
      <c r="B56" s="25" t="s">
        <v>115</v>
      </c>
      <c r="C56" s="22">
        <f t="shared" ref="C56:D56" si="7">$E$22</f>
        <v>45</v>
      </c>
      <c r="D56" s="22">
        <f t="shared" si="7"/>
        <v>45</v>
      </c>
      <c r="E56" s="22">
        <f t="shared" ref="E56:F56" si="8">$C$22</f>
        <v>30</v>
      </c>
      <c r="F56" s="22">
        <f t="shared" si="8"/>
        <v>30</v>
      </c>
      <c r="G56" s="22">
        <f t="shared" ref="G56:J56" si="9">$G$22</f>
        <v>15</v>
      </c>
      <c r="H56" s="22">
        <f t="shared" si="9"/>
        <v>15</v>
      </c>
      <c r="I56" s="22">
        <f t="shared" si="9"/>
        <v>15</v>
      </c>
      <c r="J56" s="22">
        <f t="shared" si="9"/>
        <v>15</v>
      </c>
      <c r="K56" s="22">
        <f t="shared" ref="K56:L56" si="10">$C$22</f>
        <v>30</v>
      </c>
      <c r="L56" s="22">
        <f t="shared" si="10"/>
        <v>30</v>
      </c>
      <c r="M56" s="22">
        <f t="shared" ref="M56:N56" si="11">$E$22</f>
        <v>45</v>
      </c>
      <c r="N56" s="26">
        <f t="shared" si="11"/>
        <v>45</v>
      </c>
    </row>
    <row r="57" spans="1:14" ht="13.5" customHeight="1">
      <c r="A57" s="15"/>
      <c r="B57" s="25" t="s">
        <v>123</v>
      </c>
      <c r="C57" s="22">
        <f>$C$21</f>
        <v>120</v>
      </c>
      <c r="D57" s="23">
        <v>0</v>
      </c>
      <c r="E57" s="23">
        <v>0</v>
      </c>
      <c r="F57" s="22">
        <f>$C$21</f>
        <v>120</v>
      </c>
      <c r="G57" s="23">
        <v>0</v>
      </c>
      <c r="H57" s="23">
        <v>0</v>
      </c>
      <c r="I57" s="22">
        <f>$C$21</f>
        <v>120</v>
      </c>
      <c r="J57" s="23">
        <v>0</v>
      </c>
      <c r="K57" s="23">
        <v>0</v>
      </c>
      <c r="L57" s="22">
        <f>$C$21</f>
        <v>120</v>
      </c>
      <c r="M57" s="24">
        <v>0</v>
      </c>
      <c r="N57" s="27">
        <v>0</v>
      </c>
    </row>
    <row r="58" spans="1:14" ht="13.5" customHeight="1">
      <c r="A58" s="15"/>
      <c r="B58" s="25" t="s">
        <v>124</v>
      </c>
      <c r="C58" s="22">
        <f t="shared" ref="C58:N58" si="12">SUM(C55:C57)</f>
        <v>315</v>
      </c>
      <c r="D58" s="22">
        <f t="shared" si="12"/>
        <v>195</v>
      </c>
      <c r="E58" s="22">
        <f t="shared" si="12"/>
        <v>130</v>
      </c>
      <c r="F58" s="22">
        <f t="shared" si="12"/>
        <v>250</v>
      </c>
      <c r="G58" s="22">
        <f t="shared" si="12"/>
        <v>65</v>
      </c>
      <c r="H58" s="22">
        <f t="shared" si="12"/>
        <v>65</v>
      </c>
      <c r="I58" s="22">
        <f t="shared" si="12"/>
        <v>185</v>
      </c>
      <c r="J58" s="22">
        <f t="shared" si="12"/>
        <v>65</v>
      </c>
      <c r="K58" s="22">
        <f t="shared" si="12"/>
        <v>130</v>
      </c>
      <c r="L58" s="22">
        <f t="shared" si="12"/>
        <v>250</v>
      </c>
      <c r="M58" s="22">
        <f t="shared" si="12"/>
        <v>195</v>
      </c>
      <c r="N58" s="26">
        <f t="shared" si="12"/>
        <v>195</v>
      </c>
    </row>
    <row r="59" spans="1:14" ht="13.5" customHeight="1" thickBot="1">
      <c r="A59" s="15"/>
      <c r="B59" s="28" t="s">
        <v>19</v>
      </c>
      <c r="C59" s="29">
        <f t="shared" ref="C59:N59" si="13">C58/($C9+1)</f>
        <v>63</v>
      </c>
      <c r="D59" s="29">
        <f t="shared" si="13"/>
        <v>39</v>
      </c>
      <c r="E59" s="29">
        <f t="shared" si="13"/>
        <v>26</v>
      </c>
      <c r="F59" s="29">
        <f t="shared" si="13"/>
        <v>50</v>
      </c>
      <c r="G59" s="29">
        <f t="shared" si="13"/>
        <v>13</v>
      </c>
      <c r="H59" s="29">
        <f t="shared" si="13"/>
        <v>13</v>
      </c>
      <c r="I59" s="29">
        <f t="shared" si="13"/>
        <v>37</v>
      </c>
      <c r="J59" s="29">
        <f t="shared" si="13"/>
        <v>13</v>
      </c>
      <c r="K59" s="29">
        <f t="shared" si="13"/>
        <v>26</v>
      </c>
      <c r="L59" s="29">
        <f t="shared" si="13"/>
        <v>50</v>
      </c>
      <c r="M59" s="29">
        <f t="shared" si="13"/>
        <v>39</v>
      </c>
      <c r="N59" s="30">
        <f t="shared" si="13"/>
        <v>39</v>
      </c>
    </row>
    <row r="60" spans="1:14" ht="13.5" customHeight="1">
      <c r="A60" s="15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3.5" customHeight="1">
      <c r="A61" s="15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3.5" customHeight="1">
      <c r="A62" s="15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3.5" customHeight="1">
      <c r="A63" s="15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3.5" customHeight="1" thickBot="1">
      <c r="A64" s="15"/>
      <c r="G64" s="77"/>
      <c r="H64" s="70"/>
    </row>
    <row r="65" spans="1:25" ht="19.05" customHeight="1">
      <c r="A65" s="15"/>
      <c r="B65" s="121" t="s">
        <v>140</v>
      </c>
      <c r="C65" s="111" t="s">
        <v>4</v>
      </c>
      <c r="D65" s="112"/>
      <c r="E65" s="112"/>
      <c r="F65" s="112"/>
      <c r="G65" s="112"/>
      <c r="H65" s="113"/>
      <c r="I65" s="112"/>
      <c r="J65" s="112"/>
      <c r="K65" s="112"/>
      <c r="L65" s="112"/>
      <c r="M65" s="114"/>
      <c r="O65" s="106" t="s">
        <v>20</v>
      </c>
      <c r="P65" s="107"/>
      <c r="Q65" s="107"/>
      <c r="R65" s="107"/>
      <c r="S65" s="107"/>
      <c r="T65" s="107"/>
      <c r="U65" s="107"/>
      <c r="V65" s="107"/>
      <c r="W65" s="107"/>
      <c r="X65" s="107"/>
      <c r="Y65" s="108"/>
    </row>
    <row r="66" spans="1:25" ht="13.5" customHeight="1">
      <c r="A66" s="15"/>
      <c r="B66" s="121"/>
      <c r="C66" s="110" t="s">
        <v>86</v>
      </c>
      <c r="D66" s="110"/>
      <c r="E66" s="110"/>
      <c r="F66" s="110"/>
      <c r="G66" s="110"/>
      <c r="H66" s="85"/>
      <c r="I66" s="101" t="s">
        <v>7</v>
      </c>
      <c r="J66" s="102"/>
      <c r="K66" s="102"/>
      <c r="L66" s="102"/>
      <c r="M66" s="102"/>
      <c r="O66" s="53"/>
      <c r="P66" s="103" t="s">
        <v>21</v>
      </c>
      <c r="Q66" s="102"/>
      <c r="R66" s="102"/>
      <c r="S66" s="102"/>
      <c r="T66" s="102"/>
      <c r="U66" s="102"/>
      <c r="V66" s="102"/>
      <c r="W66" s="84" t="s">
        <v>22</v>
      </c>
      <c r="X66" s="43"/>
      <c r="Y66" s="54"/>
    </row>
    <row r="67" spans="1:25" ht="13.5" customHeight="1">
      <c r="A67" s="15"/>
      <c r="B67" s="122"/>
      <c r="C67" s="24" t="s">
        <v>23</v>
      </c>
      <c r="D67" s="24" t="s">
        <v>24</v>
      </c>
      <c r="E67" s="24" t="s">
        <v>25</v>
      </c>
      <c r="F67" s="24" t="s">
        <v>26</v>
      </c>
      <c r="G67" s="23" t="s">
        <v>83</v>
      </c>
      <c r="H67" s="85"/>
      <c r="I67" s="85" t="s">
        <v>23</v>
      </c>
      <c r="J67" s="85" t="s">
        <v>24</v>
      </c>
      <c r="K67" s="85" t="s">
        <v>27</v>
      </c>
      <c r="L67" s="85" t="s">
        <v>26</v>
      </c>
      <c r="M67" s="85" t="s">
        <v>28</v>
      </c>
      <c r="O67" s="55" t="s">
        <v>23</v>
      </c>
      <c r="P67" s="49" t="s">
        <v>29</v>
      </c>
      <c r="Q67" s="49" t="s">
        <v>30</v>
      </c>
      <c r="R67" s="49" t="s">
        <v>31</v>
      </c>
      <c r="S67" s="49" t="s">
        <v>32</v>
      </c>
      <c r="T67" s="49" t="s">
        <v>33</v>
      </c>
      <c r="U67" s="49" t="s">
        <v>34</v>
      </c>
      <c r="V67" s="84" t="s">
        <v>35</v>
      </c>
      <c r="W67" s="50" t="s">
        <v>36</v>
      </c>
      <c r="X67" s="49" t="s">
        <v>37</v>
      </c>
      <c r="Y67" s="56" t="s">
        <v>38</v>
      </c>
    </row>
    <row r="68" spans="1:25" ht="13.5" customHeight="1">
      <c r="A68" s="15"/>
      <c r="B68" s="24" t="s">
        <v>39</v>
      </c>
      <c r="C68" s="22">
        <f>C7</f>
        <v>25000</v>
      </c>
      <c r="D68" s="22">
        <f>$C$25+$C$59</f>
        <v>498</v>
      </c>
      <c r="E68" s="22">
        <f t="shared" ref="E68:E103" si="14">C68-D68</f>
        <v>24502</v>
      </c>
      <c r="F68" s="22">
        <f t="shared" ref="F68:F103" si="15">E68*$C$10/12</f>
        <v>20.418333333333333</v>
      </c>
      <c r="G68" s="22">
        <f t="shared" ref="G68:G103" si="16">E68+F68</f>
        <v>24522.418333333335</v>
      </c>
      <c r="H68" s="85"/>
      <c r="I68" s="40">
        <f>C68</f>
        <v>25000</v>
      </c>
      <c r="J68" s="40">
        <f t="shared" ref="J68:J103" si="17">$C$26</f>
        <v>510</v>
      </c>
      <c r="K68" s="40">
        <f t="shared" ref="K68:K103" si="18">I68-J68</f>
        <v>24490</v>
      </c>
      <c r="L68" s="40">
        <f t="shared" ref="L68:L103" si="19">K68*$C$10/12</f>
        <v>20.408333333333335</v>
      </c>
      <c r="M68" s="40">
        <f t="shared" ref="M68:M103" si="20">K68+L68</f>
        <v>24510.408333333333</v>
      </c>
      <c r="O68" s="57">
        <f>C7+C8-C11</f>
        <v>2200</v>
      </c>
      <c r="P68" s="44">
        <f t="shared" ref="P68:P103" si="21">$C$17</f>
        <v>1003.95</v>
      </c>
      <c r="Q68" s="44">
        <f t="shared" ref="Q68:Q79" si="22">$C$13*$C$15/12</f>
        <v>287.33775000000003</v>
      </c>
      <c r="R68" s="44">
        <f>$C$19</f>
        <v>1200</v>
      </c>
      <c r="S68" s="44">
        <f t="shared" ref="S68:S103" si="23">$C$18/36</f>
        <v>166.66666666666666</v>
      </c>
      <c r="T68" s="22">
        <f>$C$59</f>
        <v>63</v>
      </c>
      <c r="U68" s="44">
        <f t="shared" ref="U68:U75" si="24">$C$20</f>
        <v>70</v>
      </c>
      <c r="V68" s="46">
        <f t="shared" ref="V68:V103" si="25">IF($C$31=1,SUM(P68:S68,U68)+T68*(1+$C$9)*(1+$C$24), SUM(P68:U68))</f>
        <v>3105.9544166666665</v>
      </c>
      <c r="W68" s="51">
        <f t="shared" ref="W68:W103" si="26">IF($C$31=1,$C$9*$C$30,$C$29*$C$9)</f>
        <v>2040</v>
      </c>
      <c r="X68" s="44">
        <f>O68-V68+W68</f>
        <v>1134.0455833333335</v>
      </c>
      <c r="Y68" s="58">
        <f t="shared" ref="Y68:Y103" si="27">X68*(1+$C$10/12)</f>
        <v>1134.9906213194445</v>
      </c>
    </row>
    <row r="69" spans="1:25" ht="13.5" customHeight="1">
      <c r="A69" s="15"/>
      <c r="B69" s="24" t="s">
        <v>40</v>
      </c>
      <c r="C69" s="22">
        <f t="shared" ref="C69:C103" si="28">G68</f>
        <v>24522.418333333335</v>
      </c>
      <c r="D69" s="22">
        <f>$C$25+$D$59</f>
        <v>474</v>
      </c>
      <c r="E69" s="22">
        <f t="shared" si="14"/>
        <v>24048.418333333335</v>
      </c>
      <c r="F69" s="22">
        <f t="shared" si="15"/>
        <v>20.040348611111114</v>
      </c>
      <c r="G69" s="22">
        <f t="shared" si="16"/>
        <v>24068.458681944445</v>
      </c>
      <c r="H69" s="85"/>
      <c r="I69" s="40">
        <f t="shared" ref="I69:I103" si="29">M68</f>
        <v>24510.408333333333</v>
      </c>
      <c r="J69" s="40">
        <f t="shared" si="17"/>
        <v>510</v>
      </c>
      <c r="K69" s="40">
        <f t="shared" si="18"/>
        <v>24000.408333333333</v>
      </c>
      <c r="L69" s="40">
        <f t="shared" si="19"/>
        <v>20.000340277777777</v>
      </c>
      <c r="M69" s="40">
        <f t="shared" si="20"/>
        <v>24020.408673611109</v>
      </c>
      <c r="O69" s="57">
        <f t="shared" ref="O69:O103" si="30">Y68</f>
        <v>1134.9906213194445</v>
      </c>
      <c r="P69" s="44">
        <f t="shared" si="21"/>
        <v>1003.95</v>
      </c>
      <c r="Q69" s="44">
        <f t="shared" si="22"/>
        <v>287.33775000000003</v>
      </c>
      <c r="R69" s="52">
        <v>0</v>
      </c>
      <c r="S69" s="44">
        <f t="shared" si="23"/>
        <v>166.66666666666666</v>
      </c>
      <c r="T69" s="22">
        <f>$D$59</f>
        <v>39</v>
      </c>
      <c r="U69" s="44">
        <f t="shared" si="24"/>
        <v>70</v>
      </c>
      <c r="V69" s="46">
        <f t="shared" si="25"/>
        <v>1761.9544166666667</v>
      </c>
      <c r="W69" s="51">
        <f t="shared" si="26"/>
        <v>2040</v>
      </c>
      <c r="X69" s="44">
        <f t="shared" ref="X69:X103" si="31">O69-V69+W69</f>
        <v>1413.0362046527778</v>
      </c>
      <c r="Y69" s="58">
        <f t="shared" si="27"/>
        <v>1414.2137348233216</v>
      </c>
    </row>
    <row r="70" spans="1:25" ht="13.5" customHeight="1">
      <c r="A70" s="15"/>
      <c r="B70" s="24" t="s">
        <v>41</v>
      </c>
      <c r="C70" s="22">
        <f t="shared" si="28"/>
        <v>24068.458681944445</v>
      </c>
      <c r="D70" s="22">
        <f>$C$25+$E$59</f>
        <v>461</v>
      </c>
      <c r="E70" s="22">
        <f t="shared" si="14"/>
        <v>23607.458681944445</v>
      </c>
      <c r="F70" s="22">
        <f t="shared" si="15"/>
        <v>19.672882234953704</v>
      </c>
      <c r="G70" s="22">
        <f t="shared" si="16"/>
        <v>23627.131564179399</v>
      </c>
      <c r="H70" s="85"/>
      <c r="I70" s="40">
        <f t="shared" si="29"/>
        <v>24020.408673611109</v>
      </c>
      <c r="J70" s="40">
        <f t="shared" si="17"/>
        <v>510</v>
      </c>
      <c r="K70" s="40">
        <f t="shared" si="18"/>
        <v>23510.408673611109</v>
      </c>
      <c r="L70" s="40">
        <f t="shared" si="19"/>
        <v>19.592007228009258</v>
      </c>
      <c r="M70" s="40">
        <f t="shared" si="20"/>
        <v>23530.000680839119</v>
      </c>
      <c r="O70" s="57">
        <f t="shared" si="30"/>
        <v>1414.2137348233216</v>
      </c>
      <c r="P70" s="44">
        <f t="shared" si="21"/>
        <v>1003.95</v>
      </c>
      <c r="Q70" s="44">
        <f t="shared" si="22"/>
        <v>287.33775000000003</v>
      </c>
      <c r="R70" s="52">
        <v>0</v>
      </c>
      <c r="S70" s="44">
        <f t="shared" si="23"/>
        <v>166.66666666666666</v>
      </c>
      <c r="T70" s="22">
        <f>$E$59</f>
        <v>26</v>
      </c>
      <c r="U70" s="44">
        <f t="shared" si="24"/>
        <v>70</v>
      </c>
      <c r="V70" s="46">
        <f t="shared" si="25"/>
        <v>1683.9544166666667</v>
      </c>
      <c r="W70" s="51">
        <f t="shared" si="26"/>
        <v>2040</v>
      </c>
      <c r="X70" s="44">
        <f t="shared" si="31"/>
        <v>1770.2593181566549</v>
      </c>
      <c r="Y70" s="58">
        <f t="shared" si="27"/>
        <v>1771.7345342551187</v>
      </c>
    </row>
    <row r="71" spans="1:25" ht="13.5" customHeight="1">
      <c r="A71" s="15"/>
      <c r="B71" s="24" t="s">
        <v>42</v>
      </c>
      <c r="C71" s="22">
        <f t="shared" si="28"/>
        <v>23627.131564179399</v>
      </c>
      <c r="D71" s="22">
        <f>$C$25+$F$59</f>
        <v>485</v>
      </c>
      <c r="E71" s="22">
        <f t="shared" si="14"/>
        <v>23142.131564179399</v>
      </c>
      <c r="F71" s="22">
        <f t="shared" si="15"/>
        <v>19.285109636816166</v>
      </c>
      <c r="G71" s="22">
        <f t="shared" si="16"/>
        <v>23161.416673816217</v>
      </c>
      <c r="H71" s="85"/>
      <c r="I71" s="40">
        <f t="shared" si="29"/>
        <v>23530.000680839119</v>
      </c>
      <c r="J71" s="40">
        <f t="shared" si="17"/>
        <v>510</v>
      </c>
      <c r="K71" s="40">
        <f t="shared" si="18"/>
        <v>23020.000680839119</v>
      </c>
      <c r="L71" s="40">
        <f t="shared" si="19"/>
        <v>19.183333900699267</v>
      </c>
      <c r="M71" s="40">
        <f t="shared" si="20"/>
        <v>23039.184014739818</v>
      </c>
      <c r="O71" s="57">
        <f t="shared" si="30"/>
        <v>1771.7345342551187</v>
      </c>
      <c r="P71" s="44">
        <f t="shared" si="21"/>
        <v>1003.95</v>
      </c>
      <c r="Q71" s="44">
        <f t="shared" si="22"/>
        <v>287.33775000000003</v>
      </c>
      <c r="R71" s="52">
        <v>0</v>
      </c>
      <c r="S71" s="44">
        <f t="shared" si="23"/>
        <v>166.66666666666666</v>
      </c>
      <c r="T71" s="22">
        <f>$F$59</f>
        <v>50</v>
      </c>
      <c r="U71" s="44">
        <f t="shared" si="24"/>
        <v>70</v>
      </c>
      <c r="V71" s="46">
        <f t="shared" si="25"/>
        <v>1827.9544166666667</v>
      </c>
      <c r="W71" s="51">
        <f t="shared" si="26"/>
        <v>2040</v>
      </c>
      <c r="X71" s="44">
        <f t="shared" si="31"/>
        <v>1983.780117588452</v>
      </c>
      <c r="Y71" s="58">
        <f t="shared" si="27"/>
        <v>1985.4332676864422</v>
      </c>
    </row>
    <row r="72" spans="1:25" ht="13.5" customHeight="1">
      <c r="A72" s="15"/>
      <c r="B72" s="24" t="s">
        <v>43</v>
      </c>
      <c r="C72" s="22">
        <f t="shared" si="28"/>
        <v>23161.416673816217</v>
      </c>
      <c r="D72" s="22">
        <f>$C$25+$G$59</f>
        <v>448</v>
      </c>
      <c r="E72" s="22">
        <f t="shared" si="14"/>
        <v>22713.416673816217</v>
      </c>
      <c r="F72" s="22">
        <f t="shared" si="15"/>
        <v>18.92784722818018</v>
      </c>
      <c r="G72" s="22">
        <f t="shared" si="16"/>
        <v>22732.344521044397</v>
      </c>
      <c r="H72" s="85"/>
      <c r="I72" s="40">
        <f t="shared" si="29"/>
        <v>23039.184014739818</v>
      </c>
      <c r="J72" s="40">
        <f t="shared" si="17"/>
        <v>510</v>
      </c>
      <c r="K72" s="40">
        <f t="shared" si="18"/>
        <v>22529.184014739818</v>
      </c>
      <c r="L72" s="40">
        <f t="shared" si="19"/>
        <v>18.77432001228318</v>
      </c>
      <c r="M72" s="40">
        <f t="shared" si="20"/>
        <v>22547.9583347521</v>
      </c>
      <c r="O72" s="57">
        <f t="shared" si="30"/>
        <v>1985.4332676864422</v>
      </c>
      <c r="P72" s="44">
        <f t="shared" si="21"/>
        <v>1003.95</v>
      </c>
      <c r="Q72" s="44">
        <f t="shared" si="22"/>
        <v>287.33775000000003</v>
      </c>
      <c r="R72" s="52">
        <v>0</v>
      </c>
      <c r="S72" s="44">
        <f t="shared" si="23"/>
        <v>166.66666666666666</v>
      </c>
      <c r="T72" s="22">
        <f>$G$59</f>
        <v>13</v>
      </c>
      <c r="U72" s="44">
        <f t="shared" si="24"/>
        <v>70</v>
      </c>
      <c r="V72" s="46">
        <f t="shared" si="25"/>
        <v>1605.9544166666667</v>
      </c>
      <c r="W72" s="51">
        <f t="shared" si="26"/>
        <v>2040</v>
      </c>
      <c r="X72" s="44">
        <f t="shared" si="31"/>
        <v>2419.4788510197754</v>
      </c>
      <c r="Y72" s="58">
        <f t="shared" si="27"/>
        <v>2421.495083395625</v>
      </c>
    </row>
    <row r="73" spans="1:25" ht="13.5" customHeight="1">
      <c r="A73" s="15"/>
      <c r="B73" s="24" t="s">
        <v>44</v>
      </c>
      <c r="C73" s="22">
        <f t="shared" si="28"/>
        <v>22732.344521044397</v>
      </c>
      <c r="D73" s="22">
        <f>$C$25+$H$59</f>
        <v>448</v>
      </c>
      <c r="E73" s="22">
        <f t="shared" si="14"/>
        <v>22284.344521044397</v>
      </c>
      <c r="F73" s="22">
        <f t="shared" si="15"/>
        <v>18.570287100870331</v>
      </c>
      <c r="G73" s="22">
        <f t="shared" si="16"/>
        <v>22302.914808145266</v>
      </c>
      <c r="H73" s="85"/>
      <c r="I73" s="40">
        <f t="shared" si="29"/>
        <v>22547.9583347521</v>
      </c>
      <c r="J73" s="40">
        <f t="shared" si="17"/>
        <v>510</v>
      </c>
      <c r="K73" s="40">
        <f t="shared" si="18"/>
        <v>22037.9583347521</v>
      </c>
      <c r="L73" s="40">
        <f t="shared" si="19"/>
        <v>18.364965278960085</v>
      </c>
      <c r="M73" s="40">
        <f t="shared" si="20"/>
        <v>22056.323300031061</v>
      </c>
      <c r="O73" s="57">
        <f t="shared" si="30"/>
        <v>2421.495083395625</v>
      </c>
      <c r="P73" s="44">
        <f t="shared" si="21"/>
        <v>1003.95</v>
      </c>
      <c r="Q73" s="44">
        <f t="shared" si="22"/>
        <v>287.33775000000003</v>
      </c>
      <c r="R73" s="52">
        <v>0</v>
      </c>
      <c r="S73" s="44">
        <f t="shared" si="23"/>
        <v>166.66666666666666</v>
      </c>
      <c r="T73" s="22">
        <f>$H$59</f>
        <v>13</v>
      </c>
      <c r="U73" s="44">
        <f t="shared" si="24"/>
        <v>70</v>
      </c>
      <c r="V73" s="46">
        <f t="shared" si="25"/>
        <v>1605.9544166666667</v>
      </c>
      <c r="W73" s="51">
        <f t="shared" si="26"/>
        <v>2040</v>
      </c>
      <c r="X73" s="44">
        <f t="shared" si="31"/>
        <v>2855.5406667289581</v>
      </c>
      <c r="Y73" s="58">
        <f t="shared" si="27"/>
        <v>2857.9202839512318</v>
      </c>
    </row>
    <row r="74" spans="1:25" ht="13.5" customHeight="1">
      <c r="A74" s="15"/>
      <c r="B74" s="24" t="s">
        <v>45</v>
      </c>
      <c r="C74" s="22">
        <f t="shared" si="28"/>
        <v>22302.914808145266</v>
      </c>
      <c r="D74" s="22">
        <f>$C$25+$I$59</f>
        <v>472</v>
      </c>
      <c r="E74" s="22">
        <f t="shared" si="14"/>
        <v>21830.914808145266</v>
      </c>
      <c r="F74" s="22">
        <f t="shared" si="15"/>
        <v>18.192429006787723</v>
      </c>
      <c r="G74" s="22">
        <f t="shared" si="16"/>
        <v>21849.107237152053</v>
      </c>
      <c r="H74" s="85"/>
      <c r="I74" s="40">
        <f t="shared" si="29"/>
        <v>22056.323300031061</v>
      </c>
      <c r="J74" s="40">
        <f t="shared" si="17"/>
        <v>510</v>
      </c>
      <c r="K74" s="40">
        <f t="shared" si="18"/>
        <v>21546.323300031061</v>
      </c>
      <c r="L74" s="40">
        <f t="shared" si="19"/>
        <v>17.955269416692552</v>
      </c>
      <c r="M74" s="40">
        <f t="shared" si="20"/>
        <v>21564.278569447753</v>
      </c>
      <c r="O74" s="57">
        <f t="shared" si="30"/>
        <v>2857.9202839512318</v>
      </c>
      <c r="P74" s="44">
        <f t="shared" si="21"/>
        <v>1003.95</v>
      </c>
      <c r="Q74" s="44">
        <f t="shared" si="22"/>
        <v>287.33775000000003</v>
      </c>
      <c r="R74" s="52">
        <v>0</v>
      </c>
      <c r="S74" s="44">
        <f t="shared" si="23"/>
        <v>166.66666666666666</v>
      </c>
      <c r="T74" s="22">
        <f>$I$59</f>
        <v>37</v>
      </c>
      <c r="U74" s="44">
        <f t="shared" si="24"/>
        <v>70</v>
      </c>
      <c r="V74" s="46">
        <f t="shared" si="25"/>
        <v>1749.9544166666667</v>
      </c>
      <c r="W74" s="51">
        <f t="shared" si="26"/>
        <v>2040</v>
      </c>
      <c r="X74" s="44">
        <f t="shared" si="31"/>
        <v>3147.9658672845653</v>
      </c>
      <c r="Y74" s="58">
        <f t="shared" si="27"/>
        <v>3150.589172173969</v>
      </c>
    </row>
    <row r="75" spans="1:25" ht="13.5" customHeight="1">
      <c r="A75" s="15"/>
      <c r="B75" s="24" t="s">
        <v>46</v>
      </c>
      <c r="C75" s="22">
        <f t="shared" si="28"/>
        <v>21849.107237152053</v>
      </c>
      <c r="D75" s="22">
        <f>$C$25+$J$59</f>
        <v>448</v>
      </c>
      <c r="E75" s="22">
        <f t="shared" si="14"/>
        <v>21401.107237152053</v>
      </c>
      <c r="F75" s="22">
        <f t="shared" si="15"/>
        <v>17.834256030960045</v>
      </c>
      <c r="G75" s="22">
        <f t="shared" si="16"/>
        <v>21418.941493183014</v>
      </c>
      <c r="H75" s="85"/>
      <c r="I75" s="40">
        <f t="shared" si="29"/>
        <v>21564.278569447753</v>
      </c>
      <c r="J75" s="40">
        <f t="shared" si="17"/>
        <v>510</v>
      </c>
      <c r="K75" s="40">
        <f t="shared" si="18"/>
        <v>21054.278569447753</v>
      </c>
      <c r="L75" s="40">
        <f t="shared" si="19"/>
        <v>17.545232141206462</v>
      </c>
      <c r="M75" s="40">
        <f t="shared" si="20"/>
        <v>21071.823801588958</v>
      </c>
      <c r="O75" s="57">
        <f t="shared" si="30"/>
        <v>3150.589172173969</v>
      </c>
      <c r="P75" s="44">
        <f t="shared" si="21"/>
        <v>1003.95</v>
      </c>
      <c r="Q75" s="44">
        <f t="shared" si="22"/>
        <v>287.33775000000003</v>
      </c>
      <c r="R75" s="52">
        <v>0</v>
      </c>
      <c r="S75" s="44">
        <f t="shared" si="23"/>
        <v>166.66666666666666</v>
      </c>
      <c r="T75" s="22">
        <f>$J$59</f>
        <v>13</v>
      </c>
      <c r="U75" s="44">
        <f t="shared" si="24"/>
        <v>70</v>
      </c>
      <c r="V75" s="46">
        <f t="shared" si="25"/>
        <v>1605.9544166666667</v>
      </c>
      <c r="W75" s="51">
        <f t="shared" si="26"/>
        <v>2040</v>
      </c>
      <c r="X75" s="44">
        <f t="shared" si="31"/>
        <v>3584.6347555073025</v>
      </c>
      <c r="Y75" s="58">
        <f t="shared" si="27"/>
        <v>3587.6219511368918</v>
      </c>
    </row>
    <row r="76" spans="1:25" ht="13.5" customHeight="1">
      <c r="A76" s="15"/>
      <c r="B76" s="24" t="s">
        <v>47</v>
      </c>
      <c r="C76" s="22">
        <f t="shared" si="28"/>
        <v>21418.941493183014</v>
      </c>
      <c r="D76" s="22">
        <f>$C$25+$K$59</f>
        <v>461</v>
      </c>
      <c r="E76" s="22">
        <f t="shared" si="14"/>
        <v>20957.941493183014</v>
      </c>
      <c r="F76" s="22">
        <f t="shared" si="15"/>
        <v>17.464951244319177</v>
      </c>
      <c r="G76" s="22">
        <f t="shared" si="16"/>
        <v>20975.406444427332</v>
      </c>
      <c r="H76" s="85"/>
      <c r="I76" s="40">
        <f t="shared" si="29"/>
        <v>21071.823801588958</v>
      </c>
      <c r="J76" s="40">
        <f t="shared" si="17"/>
        <v>510</v>
      </c>
      <c r="K76" s="40">
        <f t="shared" si="18"/>
        <v>20561.823801588958</v>
      </c>
      <c r="L76" s="40">
        <f t="shared" si="19"/>
        <v>17.134853167990798</v>
      </c>
      <c r="M76" s="40">
        <f t="shared" si="20"/>
        <v>20578.958654756949</v>
      </c>
      <c r="O76" s="57">
        <f t="shared" si="30"/>
        <v>3587.6219511368918</v>
      </c>
      <c r="P76" s="44">
        <f t="shared" si="21"/>
        <v>1003.95</v>
      </c>
      <c r="Q76" s="44">
        <f t="shared" si="22"/>
        <v>287.33775000000003</v>
      </c>
      <c r="R76" s="52">
        <v>0</v>
      </c>
      <c r="S76" s="44">
        <f t="shared" si="23"/>
        <v>166.66666666666666</v>
      </c>
      <c r="T76" s="22">
        <f>$K$59</f>
        <v>26</v>
      </c>
      <c r="U76" s="52">
        <v>0</v>
      </c>
      <c r="V76" s="46">
        <f t="shared" si="25"/>
        <v>1613.9544166666667</v>
      </c>
      <c r="W76" s="51">
        <f t="shared" si="26"/>
        <v>2040</v>
      </c>
      <c r="X76" s="44">
        <f t="shared" si="31"/>
        <v>4013.6675344702253</v>
      </c>
      <c r="Y76" s="58">
        <f t="shared" si="27"/>
        <v>4017.0122574156167</v>
      </c>
    </row>
    <row r="77" spans="1:25" ht="13.5" customHeight="1">
      <c r="A77" s="15"/>
      <c r="B77" s="24" t="s">
        <v>48</v>
      </c>
      <c r="C77" s="22">
        <f t="shared" si="28"/>
        <v>20975.406444427332</v>
      </c>
      <c r="D77" s="22">
        <f>$C$25+$L$59</f>
        <v>485</v>
      </c>
      <c r="E77" s="22">
        <f t="shared" si="14"/>
        <v>20490.406444427332</v>
      </c>
      <c r="F77" s="22">
        <f t="shared" si="15"/>
        <v>17.075338703689443</v>
      </c>
      <c r="G77" s="22">
        <f t="shared" si="16"/>
        <v>20507.481783131021</v>
      </c>
      <c r="H77" s="85"/>
      <c r="I77" s="40">
        <f t="shared" si="29"/>
        <v>20578.958654756949</v>
      </c>
      <c r="J77" s="40">
        <f t="shared" si="17"/>
        <v>510</v>
      </c>
      <c r="K77" s="40">
        <f t="shared" si="18"/>
        <v>20068.958654756949</v>
      </c>
      <c r="L77" s="40">
        <f t="shared" si="19"/>
        <v>16.724132212297459</v>
      </c>
      <c r="M77" s="40">
        <f t="shared" si="20"/>
        <v>20085.682786969246</v>
      </c>
      <c r="O77" s="57">
        <f t="shared" si="30"/>
        <v>4017.0122574156167</v>
      </c>
      <c r="P77" s="44">
        <f t="shared" si="21"/>
        <v>1003.95</v>
      </c>
      <c r="Q77" s="44">
        <f t="shared" si="22"/>
        <v>287.33775000000003</v>
      </c>
      <c r="R77" s="52">
        <v>0</v>
      </c>
      <c r="S77" s="44">
        <f t="shared" si="23"/>
        <v>166.66666666666666</v>
      </c>
      <c r="T77" s="22">
        <f>$L$59</f>
        <v>50</v>
      </c>
      <c r="U77" s="52">
        <v>0</v>
      </c>
      <c r="V77" s="46">
        <f t="shared" si="25"/>
        <v>1757.9544166666667</v>
      </c>
      <c r="W77" s="51">
        <f t="shared" si="26"/>
        <v>2040</v>
      </c>
      <c r="X77" s="44">
        <f t="shared" si="31"/>
        <v>4299.0578407489502</v>
      </c>
      <c r="Y77" s="58">
        <f t="shared" si="27"/>
        <v>4302.6403889495741</v>
      </c>
    </row>
    <row r="78" spans="1:25" ht="13.5" customHeight="1">
      <c r="A78" s="15"/>
      <c r="B78" s="24" t="s">
        <v>49</v>
      </c>
      <c r="C78" s="22">
        <f t="shared" si="28"/>
        <v>20507.481783131021</v>
      </c>
      <c r="D78" s="22">
        <f>$C$25+$M$59</f>
        <v>474</v>
      </c>
      <c r="E78" s="22">
        <f t="shared" si="14"/>
        <v>20033.481783131021</v>
      </c>
      <c r="F78" s="22">
        <f t="shared" si="15"/>
        <v>16.694568152609182</v>
      </c>
      <c r="G78" s="22">
        <f t="shared" si="16"/>
        <v>20050.17635128363</v>
      </c>
      <c r="H78" s="85"/>
      <c r="I78" s="40">
        <f t="shared" si="29"/>
        <v>20085.682786969246</v>
      </c>
      <c r="J78" s="40">
        <f t="shared" si="17"/>
        <v>510</v>
      </c>
      <c r="K78" s="40">
        <f t="shared" si="18"/>
        <v>19575.682786969246</v>
      </c>
      <c r="L78" s="40">
        <f t="shared" si="19"/>
        <v>16.313068989141041</v>
      </c>
      <c r="M78" s="40">
        <f t="shared" si="20"/>
        <v>19591.995855958387</v>
      </c>
      <c r="O78" s="57">
        <f t="shared" si="30"/>
        <v>4302.6403889495741</v>
      </c>
      <c r="P78" s="44">
        <f t="shared" si="21"/>
        <v>1003.95</v>
      </c>
      <c r="Q78" s="44">
        <f t="shared" si="22"/>
        <v>287.33775000000003</v>
      </c>
      <c r="R78" s="52">
        <v>0</v>
      </c>
      <c r="S78" s="44">
        <f t="shared" si="23"/>
        <v>166.66666666666666</v>
      </c>
      <c r="T78" s="22">
        <f>$M$59</f>
        <v>39</v>
      </c>
      <c r="U78" s="52">
        <v>0</v>
      </c>
      <c r="V78" s="46">
        <f t="shared" si="25"/>
        <v>1691.9544166666667</v>
      </c>
      <c r="W78" s="51">
        <f t="shared" si="26"/>
        <v>2040</v>
      </c>
      <c r="X78" s="44">
        <f t="shared" si="31"/>
        <v>4650.6859722829076</v>
      </c>
      <c r="Y78" s="58">
        <f t="shared" si="27"/>
        <v>4654.5615439264766</v>
      </c>
    </row>
    <row r="79" spans="1:25" ht="13.5" customHeight="1">
      <c r="A79" s="15"/>
      <c r="B79" s="24" t="s">
        <v>50</v>
      </c>
      <c r="C79" s="22">
        <f t="shared" si="28"/>
        <v>20050.17635128363</v>
      </c>
      <c r="D79" s="22">
        <f>$C$25+$N$59</f>
        <v>474</v>
      </c>
      <c r="E79" s="22">
        <f t="shared" si="14"/>
        <v>19576.17635128363</v>
      </c>
      <c r="F79" s="22">
        <f t="shared" si="15"/>
        <v>16.313480292736358</v>
      </c>
      <c r="G79" s="22">
        <f t="shared" si="16"/>
        <v>19592.489831576368</v>
      </c>
      <c r="H79" s="85"/>
      <c r="I79" s="40">
        <f t="shared" si="29"/>
        <v>19591.995855958387</v>
      </c>
      <c r="J79" s="40">
        <f t="shared" si="17"/>
        <v>510</v>
      </c>
      <c r="K79" s="40">
        <f t="shared" si="18"/>
        <v>19081.995855958387</v>
      </c>
      <c r="L79" s="40">
        <f t="shared" si="19"/>
        <v>15.901663213298656</v>
      </c>
      <c r="M79" s="40">
        <f t="shared" si="20"/>
        <v>19097.897519171685</v>
      </c>
      <c r="O79" s="57">
        <f t="shared" si="30"/>
        <v>4654.5615439264766</v>
      </c>
      <c r="P79" s="44">
        <f t="shared" si="21"/>
        <v>1003.95</v>
      </c>
      <c r="Q79" s="44">
        <f t="shared" si="22"/>
        <v>287.33775000000003</v>
      </c>
      <c r="R79" s="52">
        <v>0</v>
      </c>
      <c r="S79" s="44">
        <f t="shared" si="23"/>
        <v>166.66666666666666</v>
      </c>
      <c r="T79" s="22">
        <f>$N$59</f>
        <v>39</v>
      </c>
      <c r="U79" s="52">
        <v>0</v>
      </c>
      <c r="V79" s="46">
        <f t="shared" si="25"/>
        <v>1691.9544166666667</v>
      </c>
      <c r="W79" s="51">
        <f t="shared" si="26"/>
        <v>2040</v>
      </c>
      <c r="X79" s="44">
        <f t="shared" si="31"/>
        <v>5002.6071272598101</v>
      </c>
      <c r="Y79" s="58">
        <f t="shared" si="27"/>
        <v>5006.7759665325266</v>
      </c>
    </row>
    <row r="80" spans="1:25" ht="13.5" customHeight="1">
      <c r="A80" s="15"/>
      <c r="B80" s="24" t="s">
        <v>51</v>
      </c>
      <c r="C80" s="22">
        <f t="shared" si="28"/>
        <v>19592.489831576368</v>
      </c>
      <c r="D80" s="22">
        <f>$C$25+$C$59</f>
        <v>498</v>
      </c>
      <c r="E80" s="22">
        <f t="shared" si="14"/>
        <v>19094.489831576368</v>
      </c>
      <c r="F80" s="22">
        <f t="shared" si="15"/>
        <v>15.912074859646973</v>
      </c>
      <c r="G80" s="22">
        <f t="shared" si="16"/>
        <v>19110.401906436015</v>
      </c>
      <c r="H80" s="85"/>
      <c r="I80" s="40">
        <f t="shared" si="29"/>
        <v>19097.897519171685</v>
      </c>
      <c r="J80" s="40">
        <f t="shared" si="17"/>
        <v>510</v>
      </c>
      <c r="K80" s="40">
        <f t="shared" si="18"/>
        <v>18587.897519171685</v>
      </c>
      <c r="L80" s="40">
        <f t="shared" si="19"/>
        <v>15.489914599309737</v>
      </c>
      <c r="M80" s="40">
        <f t="shared" si="20"/>
        <v>18603.387433770997</v>
      </c>
      <c r="O80" s="57">
        <f t="shared" si="30"/>
        <v>5006.7759665325266</v>
      </c>
      <c r="P80" s="44">
        <f t="shared" si="21"/>
        <v>1003.95</v>
      </c>
      <c r="Q80" s="44">
        <f t="shared" ref="Q80:Q91" ca="1" si="32">$C$13*(1+$C$14)*$C$15/12</f>
        <v>277.59551391257429</v>
      </c>
      <c r="R80" s="44">
        <f>$C$19</f>
        <v>1200</v>
      </c>
      <c r="S80" s="44">
        <f t="shared" si="23"/>
        <v>166.66666666666666</v>
      </c>
      <c r="T80" s="22">
        <f>$C$59</f>
        <v>63</v>
      </c>
      <c r="U80" s="44">
        <f t="shared" ref="U80:U87" si="33">$C$20</f>
        <v>70</v>
      </c>
      <c r="V80" s="46">
        <f t="shared" ca="1" si="25"/>
        <v>3096.2121805792408</v>
      </c>
      <c r="W80" s="51">
        <f t="shared" si="26"/>
        <v>2040</v>
      </c>
      <c r="X80" s="44">
        <f t="shared" ca="1" si="31"/>
        <v>3950.5637859532858</v>
      </c>
      <c r="Y80" s="58">
        <f t="shared" ca="1" si="27"/>
        <v>3953.8559224415799</v>
      </c>
    </row>
    <row r="81" spans="1:25" ht="13.5" customHeight="1">
      <c r="A81" s="15"/>
      <c r="B81" s="24" t="s">
        <v>52</v>
      </c>
      <c r="C81" s="22">
        <f t="shared" si="28"/>
        <v>19110.401906436015</v>
      </c>
      <c r="D81" s="22">
        <f>$C$25+$D$59</f>
        <v>474</v>
      </c>
      <c r="E81" s="22">
        <f t="shared" si="14"/>
        <v>18636.401906436015</v>
      </c>
      <c r="F81" s="22">
        <f t="shared" si="15"/>
        <v>15.530334922030013</v>
      </c>
      <c r="G81" s="22">
        <f t="shared" si="16"/>
        <v>18651.932241358045</v>
      </c>
      <c r="H81" s="85"/>
      <c r="I81" s="40">
        <f t="shared" si="29"/>
        <v>18603.387433770997</v>
      </c>
      <c r="J81" s="40">
        <f t="shared" si="17"/>
        <v>510</v>
      </c>
      <c r="K81" s="40">
        <f t="shared" si="18"/>
        <v>18093.387433770997</v>
      </c>
      <c r="L81" s="40">
        <f t="shared" si="19"/>
        <v>15.077822861475831</v>
      </c>
      <c r="M81" s="40">
        <f t="shared" si="20"/>
        <v>18108.465256632473</v>
      </c>
      <c r="O81" s="57">
        <f t="shared" ca="1" si="30"/>
        <v>3953.8559224415799</v>
      </c>
      <c r="P81" s="44">
        <f t="shared" si="21"/>
        <v>1003.95</v>
      </c>
      <c r="Q81" s="44">
        <f t="shared" ca="1" si="32"/>
        <v>277.59551391257429</v>
      </c>
      <c r="R81" s="52">
        <v>0</v>
      </c>
      <c r="S81" s="44">
        <f t="shared" si="23"/>
        <v>166.66666666666666</v>
      </c>
      <c r="T81" s="22">
        <f>$D$59</f>
        <v>39</v>
      </c>
      <c r="U81" s="44">
        <f t="shared" si="33"/>
        <v>70</v>
      </c>
      <c r="V81" s="46">
        <f t="shared" ca="1" si="25"/>
        <v>1752.212180579241</v>
      </c>
      <c r="W81" s="51">
        <f t="shared" si="26"/>
        <v>2040</v>
      </c>
      <c r="X81" s="44">
        <f t="shared" ca="1" si="31"/>
        <v>4241.6437418623391</v>
      </c>
      <c r="Y81" s="58">
        <f t="shared" ca="1" si="27"/>
        <v>4245.1784449805573</v>
      </c>
    </row>
    <row r="82" spans="1:25" ht="13.5" customHeight="1">
      <c r="A82" s="15"/>
      <c r="B82" s="24" t="s">
        <v>53</v>
      </c>
      <c r="C82" s="22">
        <f t="shared" si="28"/>
        <v>18651.932241358045</v>
      </c>
      <c r="D82" s="22">
        <f>$C$25+$E$59</f>
        <v>461</v>
      </c>
      <c r="E82" s="22">
        <f t="shared" si="14"/>
        <v>18190.932241358045</v>
      </c>
      <c r="F82" s="22">
        <f t="shared" si="15"/>
        <v>15.159110201131703</v>
      </c>
      <c r="G82" s="22">
        <f t="shared" si="16"/>
        <v>18206.091351559178</v>
      </c>
      <c r="H82" s="85"/>
      <c r="I82" s="40">
        <f t="shared" si="29"/>
        <v>18108.465256632473</v>
      </c>
      <c r="J82" s="40">
        <f t="shared" si="17"/>
        <v>510</v>
      </c>
      <c r="K82" s="40">
        <f t="shared" si="18"/>
        <v>17598.465256632473</v>
      </c>
      <c r="L82" s="40">
        <f t="shared" si="19"/>
        <v>14.665387713860396</v>
      </c>
      <c r="M82" s="40">
        <f t="shared" si="20"/>
        <v>17613.130644346333</v>
      </c>
      <c r="O82" s="57">
        <f t="shared" ca="1" si="30"/>
        <v>4245.1784449805573</v>
      </c>
      <c r="P82" s="44">
        <f t="shared" si="21"/>
        <v>1003.95</v>
      </c>
      <c r="Q82" s="44">
        <f t="shared" ca="1" si="32"/>
        <v>277.59551391257429</v>
      </c>
      <c r="R82" s="52">
        <v>0</v>
      </c>
      <c r="S82" s="44">
        <f t="shared" si="23"/>
        <v>166.66666666666666</v>
      </c>
      <c r="T82" s="22">
        <f>$E$59</f>
        <v>26</v>
      </c>
      <c r="U82" s="44">
        <f t="shared" si="33"/>
        <v>70</v>
      </c>
      <c r="V82" s="46">
        <f t="shared" ca="1" si="25"/>
        <v>1674.212180579241</v>
      </c>
      <c r="W82" s="51">
        <f t="shared" si="26"/>
        <v>2040</v>
      </c>
      <c r="X82" s="44">
        <f t="shared" ca="1" si="31"/>
        <v>4610.966264401316</v>
      </c>
      <c r="Y82" s="58">
        <f t="shared" ca="1" si="27"/>
        <v>4614.808736288317</v>
      </c>
    </row>
    <row r="83" spans="1:25" ht="13.5" customHeight="1">
      <c r="A83" s="15"/>
      <c r="B83" s="24" t="s">
        <v>54</v>
      </c>
      <c r="C83" s="22">
        <f t="shared" si="28"/>
        <v>18206.091351559178</v>
      </c>
      <c r="D83" s="22">
        <f>$C$25+$F$59</f>
        <v>485</v>
      </c>
      <c r="E83" s="22">
        <f t="shared" si="14"/>
        <v>17721.091351559178</v>
      </c>
      <c r="F83" s="22">
        <f t="shared" si="15"/>
        <v>14.767576126299316</v>
      </c>
      <c r="G83" s="22">
        <f t="shared" si="16"/>
        <v>17735.858927685476</v>
      </c>
      <c r="H83" s="85"/>
      <c r="I83" s="40">
        <f t="shared" si="29"/>
        <v>17613.130644346333</v>
      </c>
      <c r="J83" s="40">
        <f t="shared" si="17"/>
        <v>510</v>
      </c>
      <c r="K83" s="40">
        <f t="shared" si="18"/>
        <v>17103.130644346333</v>
      </c>
      <c r="L83" s="40">
        <f t="shared" si="19"/>
        <v>14.252608870288611</v>
      </c>
      <c r="M83" s="40">
        <f t="shared" si="20"/>
        <v>17117.38325321662</v>
      </c>
      <c r="O83" s="57">
        <f t="shared" ca="1" si="30"/>
        <v>4614.808736288317</v>
      </c>
      <c r="P83" s="44">
        <f t="shared" si="21"/>
        <v>1003.95</v>
      </c>
      <c r="Q83" s="44">
        <f t="shared" ca="1" si="32"/>
        <v>277.59551391257429</v>
      </c>
      <c r="R83" s="52">
        <v>0</v>
      </c>
      <c r="S83" s="44">
        <f t="shared" si="23"/>
        <v>166.66666666666666</v>
      </c>
      <c r="T83" s="22">
        <f>$F$59</f>
        <v>50</v>
      </c>
      <c r="U83" s="44">
        <f t="shared" si="33"/>
        <v>70</v>
      </c>
      <c r="V83" s="46">
        <f t="shared" ca="1" si="25"/>
        <v>1818.212180579241</v>
      </c>
      <c r="W83" s="51">
        <f t="shared" si="26"/>
        <v>2040</v>
      </c>
      <c r="X83" s="44">
        <f t="shared" ca="1" si="31"/>
        <v>4836.5965557090758</v>
      </c>
      <c r="Y83" s="58">
        <f t="shared" ca="1" si="27"/>
        <v>4840.6270528388332</v>
      </c>
    </row>
    <row r="84" spans="1:25" ht="13.5" customHeight="1">
      <c r="A84" s="15"/>
      <c r="B84" s="24" t="s">
        <v>55</v>
      </c>
      <c r="C84" s="22">
        <f t="shared" si="28"/>
        <v>17735.858927685476</v>
      </c>
      <c r="D84" s="22">
        <f>$C$25+$G$59</f>
        <v>448</v>
      </c>
      <c r="E84" s="22">
        <f t="shared" si="14"/>
        <v>17287.858927685476</v>
      </c>
      <c r="F84" s="22">
        <f t="shared" si="15"/>
        <v>14.406549106404563</v>
      </c>
      <c r="G84" s="22">
        <f t="shared" si="16"/>
        <v>17302.265476791879</v>
      </c>
      <c r="H84" s="85"/>
      <c r="I84" s="40">
        <f t="shared" si="29"/>
        <v>17117.38325321662</v>
      </c>
      <c r="J84" s="40">
        <f t="shared" si="17"/>
        <v>510</v>
      </c>
      <c r="K84" s="40">
        <f t="shared" si="18"/>
        <v>16607.38325321662</v>
      </c>
      <c r="L84" s="40">
        <f t="shared" si="19"/>
        <v>13.839486044347183</v>
      </c>
      <c r="M84" s="40">
        <f t="shared" si="20"/>
        <v>16621.222739260968</v>
      </c>
      <c r="O84" s="57">
        <f t="shared" ca="1" si="30"/>
        <v>4840.6270528388332</v>
      </c>
      <c r="P84" s="44">
        <f t="shared" si="21"/>
        <v>1003.95</v>
      </c>
      <c r="Q84" s="44">
        <f t="shared" ca="1" si="32"/>
        <v>277.59551391257429</v>
      </c>
      <c r="R84" s="52">
        <v>0</v>
      </c>
      <c r="S84" s="44">
        <f t="shared" si="23"/>
        <v>166.66666666666666</v>
      </c>
      <c r="T84" s="22">
        <f>$G$59</f>
        <v>13</v>
      </c>
      <c r="U84" s="44">
        <f t="shared" si="33"/>
        <v>70</v>
      </c>
      <c r="V84" s="46">
        <f t="shared" ca="1" si="25"/>
        <v>1596.212180579241</v>
      </c>
      <c r="W84" s="51">
        <f t="shared" si="26"/>
        <v>2040</v>
      </c>
      <c r="X84" s="44">
        <f t="shared" ca="1" si="31"/>
        <v>5284.4148722595919</v>
      </c>
      <c r="Y84" s="58">
        <f t="shared" ca="1" si="27"/>
        <v>5288.8185513198077</v>
      </c>
    </row>
    <row r="85" spans="1:25" ht="13.5" customHeight="1">
      <c r="A85" s="15"/>
      <c r="B85" s="24" t="s">
        <v>56</v>
      </c>
      <c r="C85" s="22">
        <f t="shared" si="28"/>
        <v>17302.265476791879</v>
      </c>
      <c r="D85" s="22">
        <f>$C$25+$H$59</f>
        <v>448</v>
      </c>
      <c r="E85" s="22">
        <f t="shared" si="14"/>
        <v>16854.265476791879</v>
      </c>
      <c r="F85" s="22">
        <f t="shared" si="15"/>
        <v>14.0452212306599</v>
      </c>
      <c r="G85" s="22">
        <f t="shared" si="16"/>
        <v>16868.310698022538</v>
      </c>
      <c r="H85" s="85"/>
      <c r="I85" s="40">
        <f t="shared" si="29"/>
        <v>16621.222739260968</v>
      </c>
      <c r="J85" s="40">
        <f t="shared" si="17"/>
        <v>510</v>
      </c>
      <c r="K85" s="40">
        <f t="shared" si="18"/>
        <v>16111.222739260968</v>
      </c>
      <c r="L85" s="40">
        <f t="shared" si="19"/>
        <v>13.426018949384138</v>
      </c>
      <c r="M85" s="40">
        <f t="shared" si="20"/>
        <v>16124.648758210351</v>
      </c>
      <c r="O85" s="57">
        <f t="shared" ca="1" si="30"/>
        <v>5288.8185513198077</v>
      </c>
      <c r="P85" s="44">
        <f t="shared" si="21"/>
        <v>1003.95</v>
      </c>
      <c r="Q85" s="44">
        <f t="shared" ca="1" si="32"/>
        <v>277.59551391257429</v>
      </c>
      <c r="R85" s="52">
        <v>0</v>
      </c>
      <c r="S85" s="44">
        <f t="shared" si="23"/>
        <v>166.66666666666666</v>
      </c>
      <c r="T85" s="22">
        <f>$H$59</f>
        <v>13</v>
      </c>
      <c r="U85" s="44">
        <f t="shared" si="33"/>
        <v>70</v>
      </c>
      <c r="V85" s="46">
        <f t="shared" ca="1" si="25"/>
        <v>1596.212180579241</v>
      </c>
      <c r="W85" s="51">
        <f t="shared" si="26"/>
        <v>2040</v>
      </c>
      <c r="X85" s="44">
        <f t="shared" ca="1" si="31"/>
        <v>5732.6063707405665</v>
      </c>
      <c r="Y85" s="58">
        <f t="shared" ca="1" si="27"/>
        <v>5737.383542716183</v>
      </c>
    </row>
    <row r="86" spans="1:25" ht="13.5" customHeight="1">
      <c r="A86" s="15"/>
      <c r="B86" s="24" t="s">
        <v>57</v>
      </c>
      <c r="C86" s="22">
        <f t="shared" si="28"/>
        <v>16868.310698022538</v>
      </c>
      <c r="D86" s="22">
        <f>$C$25+$I$59</f>
        <v>472</v>
      </c>
      <c r="E86" s="22">
        <f t="shared" si="14"/>
        <v>16396.310698022538</v>
      </c>
      <c r="F86" s="22">
        <f t="shared" si="15"/>
        <v>13.663592248352115</v>
      </c>
      <c r="G86" s="22">
        <f t="shared" si="16"/>
        <v>16409.974290270889</v>
      </c>
      <c r="H86" s="85"/>
      <c r="I86" s="40">
        <f t="shared" si="29"/>
        <v>16124.648758210351</v>
      </c>
      <c r="J86" s="40">
        <f t="shared" si="17"/>
        <v>510</v>
      </c>
      <c r="K86" s="40">
        <f t="shared" si="18"/>
        <v>15614.648758210351</v>
      </c>
      <c r="L86" s="40">
        <f t="shared" si="19"/>
        <v>13.012207298508626</v>
      </c>
      <c r="M86" s="40">
        <f t="shared" si="20"/>
        <v>15627.66096550886</v>
      </c>
      <c r="O86" s="57">
        <f t="shared" ca="1" si="30"/>
        <v>5737.383542716183</v>
      </c>
      <c r="P86" s="44">
        <f t="shared" si="21"/>
        <v>1003.95</v>
      </c>
      <c r="Q86" s="44">
        <f t="shared" ca="1" si="32"/>
        <v>277.59551391257429</v>
      </c>
      <c r="R86" s="52">
        <v>0</v>
      </c>
      <c r="S86" s="44">
        <f t="shared" si="23"/>
        <v>166.66666666666666</v>
      </c>
      <c r="T86" s="22">
        <f>$I$59</f>
        <v>37</v>
      </c>
      <c r="U86" s="44">
        <f t="shared" si="33"/>
        <v>70</v>
      </c>
      <c r="V86" s="46">
        <f t="shared" ca="1" si="25"/>
        <v>1740.212180579241</v>
      </c>
      <c r="W86" s="51">
        <f t="shared" si="26"/>
        <v>2040</v>
      </c>
      <c r="X86" s="44">
        <f t="shared" ca="1" si="31"/>
        <v>6037.1713621369418</v>
      </c>
      <c r="Y86" s="58">
        <f t="shared" ca="1" si="27"/>
        <v>6042.2023382720554</v>
      </c>
    </row>
    <row r="87" spans="1:25" ht="13.5" customHeight="1">
      <c r="A87" s="15"/>
      <c r="B87" s="24" t="s">
        <v>58</v>
      </c>
      <c r="C87" s="22">
        <f t="shared" si="28"/>
        <v>16409.974290270889</v>
      </c>
      <c r="D87" s="22">
        <f>$C$25+$J$59</f>
        <v>448</v>
      </c>
      <c r="E87" s="22">
        <f t="shared" si="14"/>
        <v>15961.974290270889</v>
      </c>
      <c r="F87" s="22">
        <f t="shared" si="15"/>
        <v>13.301645241892409</v>
      </c>
      <c r="G87" s="22">
        <f t="shared" si="16"/>
        <v>15975.275935512782</v>
      </c>
      <c r="H87" s="85"/>
      <c r="I87" s="40">
        <f t="shared" si="29"/>
        <v>15627.66096550886</v>
      </c>
      <c r="J87" s="40">
        <f t="shared" si="17"/>
        <v>510</v>
      </c>
      <c r="K87" s="40">
        <f t="shared" si="18"/>
        <v>15117.66096550886</v>
      </c>
      <c r="L87" s="40">
        <f t="shared" si="19"/>
        <v>12.598050804590718</v>
      </c>
      <c r="M87" s="40">
        <f t="shared" si="20"/>
        <v>15130.25901631345</v>
      </c>
      <c r="O87" s="57">
        <f t="shared" ca="1" si="30"/>
        <v>6042.2023382720554</v>
      </c>
      <c r="P87" s="44">
        <f t="shared" si="21"/>
        <v>1003.95</v>
      </c>
      <c r="Q87" s="44">
        <f t="shared" ca="1" si="32"/>
        <v>277.59551391257429</v>
      </c>
      <c r="R87" s="52">
        <v>0</v>
      </c>
      <c r="S87" s="44">
        <f t="shared" si="23"/>
        <v>166.66666666666666</v>
      </c>
      <c r="T87" s="22">
        <f>$J$59</f>
        <v>13</v>
      </c>
      <c r="U87" s="44">
        <f t="shared" si="33"/>
        <v>70</v>
      </c>
      <c r="V87" s="46">
        <f t="shared" ca="1" si="25"/>
        <v>1596.212180579241</v>
      </c>
      <c r="W87" s="51">
        <f t="shared" si="26"/>
        <v>2040</v>
      </c>
      <c r="X87" s="44">
        <f t="shared" ca="1" si="31"/>
        <v>6485.9901576928141</v>
      </c>
      <c r="Y87" s="58">
        <f t="shared" ca="1" si="27"/>
        <v>6491.3951494908906</v>
      </c>
    </row>
    <row r="88" spans="1:25" ht="13.5" customHeight="1">
      <c r="A88" s="15"/>
      <c r="B88" s="24" t="s">
        <v>59</v>
      </c>
      <c r="C88" s="22">
        <f t="shared" si="28"/>
        <v>15975.275935512782</v>
      </c>
      <c r="D88" s="22">
        <f>$C$25+$K$59</f>
        <v>461</v>
      </c>
      <c r="E88" s="22">
        <f t="shared" si="14"/>
        <v>15514.275935512782</v>
      </c>
      <c r="F88" s="22">
        <f t="shared" si="15"/>
        <v>12.928563279593986</v>
      </c>
      <c r="G88" s="22">
        <f t="shared" si="16"/>
        <v>15527.204498792376</v>
      </c>
      <c r="H88" s="85"/>
      <c r="I88" s="40">
        <f t="shared" si="29"/>
        <v>15130.25901631345</v>
      </c>
      <c r="J88" s="40">
        <f t="shared" si="17"/>
        <v>510</v>
      </c>
      <c r="K88" s="40">
        <f t="shared" si="18"/>
        <v>14620.25901631345</v>
      </c>
      <c r="L88" s="40">
        <f t="shared" si="19"/>
        <v>12.18354918026121</v>
      </c>
      <c r="M88" s="40">
        <f t="shared" si="20"/>
        <v>14632.442565493711</v>
      </c>
      <c r="O88" s="57">
        <f t="shared" ca="1" si="30"/>
        <v>6491.3951494908906</v>
      </c>
      <c r="P88" s="44">
        <f t="shared" si="21"/>
        <v>1003.95</v>
      </c>
      <c r="Q88" s="44">
        <f t="shared" ca="1" si="32"/>
        <v>277.59551391257429</v>
      </c>
      <c r="R88" s="52">
        <v>0</v>
      </c>
      <c r="S88" s="44">
        <f t="shared" si="23"/>
        <v>166.66666666666666</v>
      </c>
      <c r="T88" s="22">
        <f>$K$59</f>
        <v>26</v>
      </c>
      <c r="U88" s="52">
        <v>0</v>
      </c>
      <c r="V88" s="46">
        <f t="shared" ca="1" si="25"/>
        <v>1604.212180579241</v>
      </c>
      <c r="W88" s="51">
        <f t="shared" si="26"/>
        <v>2040</v>
      </c>
      <c r="X88" s="44">
        <f t="shared" ca="1" si="31"/>
        <v>6927.1829689116494</v>
      </c>
      <c r="Y88" s="58">
        <f t="shared" ca="1" si="27"/>
        <v>6932.9556213857413</v>
      </c>
    </row>
    <row r="89" spans="1:25" ht="13.5" customHeight="1">
      <c r="A89" s="15"/>
      <c r="B89" s="24" t="s">
        <v>60</v>
      </c>
      <c r="C89" s="22">
        <f t="shared" si="28"/>
        <v>15527.204498792376</v>
      </c>
      <c r="D89" s="22">
        <f>$C$25+$L$59</f>
        <v>485</v>
      </c>
      <c r="E89" s="22">
        <f t="shared" si="14"/>
        <v>15042.204498792376</v>
      </c>
      <c r="F89" s="22">
        <f t="shared" si="15"/>
        <v>12.535170415660312</v>
      </c>
      <c r="G89" s="22">
        <f t="shared" si="16"/>
        <v>15054.739669208037</v>
      </c>
      <c r="H89" s="85"/>
      <c r="I89" s="40">
        <f t="shared" si="29"/>
        <v>14632.442565493711</v>
      </c>
      <c r="J89" s="40">
        <f t="shared" si="17"/>
        <v>510</v>
      </c>
      <c r="K89" s="40">
        <f t="shared" si="18"/>
        <v>14122.442565493711</v>
      </c>
      <c r="L89" s="40">
        <f t="shared" si="19"/>
        <v>11.768702137911426</v>
      </c>
      <c r="M89" s="40">
        <f t="shared" si="20"/>
        <v>14134.211267631623</v>
      </c>
      <c r="O89" s="57">
        <f t="shared" ca="1" si="30"/>
        <v>6932.9556213857413</v>
      </c>
      <c r="P89" s="44">
        <f t="shared" si="21"/>
        <v>1003.95</v>
      </c>
      <c r="Q89" s="44">
        <f t="shared" ca="1" si="32"/>
        <v>277.59551391257429</v>
      </c>
      <c r="R89" s="52">
        <v>0</v>
      </c>
      <c r="S89" s="44">
        <f t="shared" si="23"/>
        <v>166.66666666666666</v>
      </c>
      <c r="T89" s="22">
        <f>$L$59</f>
        <v>50</v>
      </c>
      <c r="U89" s="52">
        <v>0</v>
      </c>
      <c r="V89" s="46">
        <f t="shared" ca="1" si="25"/>
        <v>1748.212180579241</v>
      </c>
      <c r="W89" s="51">
        <f t="shared" si="26"/>
        <v>2040</v>
      </c>
      <c r="X89" s="44">
        <f t="shared" ca="1" si="31"/>
        <v>7224.7434408065001</v>
      </c>
      <c r="Y89" s="58">
        <f t="shared" ca="1" si="27"/>
        <v>7230.7640603405052</v>
      </c>
    </row>
    <row r="90" spans="1:25" ht="13.5" customHeight="1">
      <c r="A90" s="15"/>
      <c r="B90" s="24" t="s">
        <v>61</v>
      </c>
      <c r="C90" s="22">
        <f t="shared" si="28"/>
        <v>15054.739669208037</v>
      </c>
      <c r="D90" s="22">
        <f>$C$25+$M$59</f>
        <v>474</v>
      </c>
      <c r="E90" s="22">
        <f t="shared" si="14"/>
        <v>14580.739669208037</v>
      </c>
      <c r="F90" s="22">
        <f t="shared" si="15"/>
        <v>12.150616391006698</v>
      </c>
      <c r="G90" s="22">
        <f t="shared" si="16"/>
        <v>14592.890285599044</v>
      </c>
      <c r="H90" s="85"/>
      <c r="I90" s="40">
        <f t="shared" si="29"/>
        <v>14134.211267631623</v>
      </c>
      <c r="J90" s="40">
        <f t="shared" si="17"/>
        <v>510</v>
      </c>
      <c r="K90" s="40">
        <f t="shared" si="18"/>
        <v>13624.211267631623</v>
      </c>
      <c r="L90" s="40">
        <f t="shared" si="19"/>
        <v>11.353509389693018</v>
      </c>
      <c r="M90" s="40">
        <f t="shared" si="20"/>
        <v>13635.564777021316</v>
      </c>
      <c r="O90" s="57">
        <f t="shared" ca="1" si="30"/>
        <v>7230.7640603405052</v>
      </c>
      <c r="P90" s="44">
        <f t="shared" si="21"/>
        <v>1003.95</v>
      </c>
      <c r="Q90" s="44">
        <f t="shared" ca="1" si="32"/>
        <v>277.59551391257429</v>
      </c>
      <c r="R90" s="52">
        <v>0</v>
      </c>
      <c r="S90" s="44">
        <f t="shared" si="23"/>
        <v>166.66666666666666</v>
      </c>
      <c r="T90" s="22">
        <f>$M$59</f>
        <v>39</v>
      </c>
      <c r="U90" s="52">
        <v>0</v>
      </c>
      <c r="V90" s="46">
        <f t="shared" ca="1" si="25"/>
        <v>1682.212180579241</v>
      </c>
      <c r="W90" s="51">
        <f t="shared" si="26"/>
        <v>2040</v>
      </c>
      <c r="X90" s="44">
        <f t="shared" ca="1" si="31"/>
        <v>7588.551879761264</v>
      </c>
      <c r="Y90" s="58">
        <f t="shared" ca="1" si="27"/>
        <v>7594.875672994398</v>
      </c>
    </row>
    <row r="91" spans="1:25" ht="13.5" customHeight="1">
      <c r="A91" s="15"/>
      <c r="B91" s="24" t="s">
        <v>62</v>
      </c>
      <c r="C91" s="22">
        <f t="shared" si="28"/>
        <v>14592.890285599044</v>
      </c>
      <c r="D91" s="22">
        <f>$C$25+$N$59</f>
        <v>474</v>
      </c>
      <c r="E91" s="22">
        <f t="shared" si="14"/>
        <v>14118.890285599044</v>
      </c>
      <c r="F91" s="22">
        <f t="shared" si="15"/>
        <v>11.765741904665871</v>
      </c>
      <c r="G91" s="22">
        <f t="shared" si="16"/>
        <v>14130.65602750371</v>
      </c>
      <c r="H91" s="85"/>
      <c r="I91" s="40">
        <f t="shared" si="29"/>
        <v>13635.564777021316</v>
      </c>
      <c r="J91" s="40">
        <f t="shared" si="17"/>
        <v>510</v>
      </c>
      <c r="K91" s="40">
        <f t="shared" si="18"/>
        <v>13125.564777021316</v>
      </c>
      <c r="L91" s="40">
        <f t="shared" si="19"/>
        <v>10.937970647517764</v>
      </c>
      <c r="M91" s="40">
        <f t="shared" si="20"/>
        <v>13136.502747668834</v>
      </c>
      <c r="O91" s="57">
        <f t="shared" ca="1" si="30"/>
        <v>7594.875672994398</v>
      </c>
      <c r="P91" s="44">
        <f t="shared" si="21"/>
        <v>1003.95</v>
      </c>
      <c r="Q91" s="44">
        <f t="shared" ca="1" si="32"/>
        <v>277.59551391257429</v>
      </c>
      <c r="R91" s="52">
        <v>0</v>
      </c>
      <c r="S91" s="44">
        <f t="shared" si="23"/>
        <v>166.66666666666666</v>
      </c>
      <c r="T91" s="22">
        <f>$N$59</f>
        <v>39</v>
      </c>
      <c r="U91" s="52">
        <v>0</v>
      </c>
      <c r="V91" s="46">
        <f t="shared" ca="1" si="25"/>
        <v>1682.212180579241</v>
      </c>
      <c r="W91" s="51">
        <f t="shared" si="26"/>
        <v>2040</v>
      </c>
      <c r="X91" s="44">
        <f t="shared" ca="1" si="31"/>
        <v>7952.6634924151567</v>
      </c>
      <c r="Y91" s="58">
        <f t="shared" ca="1" si="27"/>
        <v>7959.2907119921683</v>
      </c>
    </row>
    <row r="92" spans="1:25" ht="13.5" customHeight="1">
      <c r="A92" s="15"/>
      <c r="B92" s="24" t="s">
        <v>63</v>
      </c>
      <c r="C92" s="22">
        <f t="shared" si="28"/>
        <v>14130.65602750371</v>
      </c>
      <c r="D92" s="22">
        <f>$C$25+$C$59</f>
        <v>498</v>
      </c>
      <c r="E92" s="22">
        <f t="shared" si="14"/>
        <v>13632.65602750371</v>
      </c>
      <c r="F92" s="22">
        <f t="shared" si="15"/>
        <v>11.360546689586426</v>
      </c>
      <c r="G92" s="22">
        <f t="shared" si="16"/>
        <v>13644.016574193296</v>
      </c>
      <c r="H92" s="85"/>
      <c r="I92" s="40">
        <f t="shared" si="29"/>
        <v>13136.502747668834</v>
      </c>
      <c r="J92" s="40">
        <f t="shared" si="17"/>
        <v>510</v>
      </c>
      <c r="K92" s="40">
        <f t="shared" si="18"/>
        <v>12626.502747668834</v>
      </c>
      <c r="L92" s="40">
        <f t="shared" si="19"/>
        <v>10.522085623057363</v>
      </c>
      <c r="M92" s="40">
        <f t="shared" si="20"/>
        <v>12637.024833291891</v>
      </c>
      <c r="O92" s="57">
        <f t="shared" ca="1" si="30"/>
        <v>7959.2907119921683</v>
      </c>
      <c r="P92" s="44">
        <f t="shared" si="21"/>
        <v>1003.95</v>
      </c>
      <c r="Q92" s="44">
        <f t="shared" ref="Q92:Q103" ca="1" si="34">$C$13*(1+$C$14)^2*$C$15/12</f>
        <v>268.18359002388729</v>
      </c>
      <c r="R92" s="44">
        <f>$C$19</f>
        <v>1200</v>
      </c>
      <c r="S92" s="44">
        <f t="shared" si="23"/>
        <v>166.66666666666666</v>
      </c>
      <c r="T92" s="22">
        <f>$C$59</f>
        <v>63</v>
      </c>
      <c r="U92" s="44">
        <f t="shared" ref="U92:U99" si="35">$C$20</f>
        <v>70</v>
      </c>
      <c r="V92" s="46">
        <f t="shared" ca="1" si="25"/>
        <v>3086.8002566905539</v>
      </c>
      <c r="W92" s="51">
        <f t="shared" si="26"/>
        <v>2040</v>
      </c>
      <c r="X92" s="44">
        <f t="shared" ca="1" si="31"/>
        <v>6912.4904553016149</v>
      </c>
      <c r="Y92" s="58">
        <f t="shared" ca="1" si="27"/>
        <v>6918.250864014366</v>
      </c>
    </row>
    <row r="93" spans="1:25" ht="13.5" customHeight="1">
      <c r="A93" s="15"/>
      <c r="B93" s="24" t="s">
        <v>64</v>
      </c>
      <c r="C93" s="22">
        <f t="shared" si="28"/>
        <v>13644.016574193296</v>
      </c>
      <c r="D93" s="22">
        <f>$C$25+$D$59</f>
        <v>474</v>
      </c>
      <c r="E93" s="22">
        <f t="shared" si="14"/>
        <v>13170.016574193296</v>
      </c>
      <c r="F93" s="22">
        <f t="shared" si="15"/>
        <v>10.975013811827745</v>
      </c>
      <c r="G93" s="22">
        <f t="shared" si="16"/>
        <v>13180.991588005123</v>
      </c>
      <c r="H93" s="85"/>
      <c r="I93" s="40">
        <f t="shared" si="29"/>
        <v>12637.024833291891</v>
      </c>
      <c r="J93" s="40">
        <f t="shared" si="17"/>
        <v>510</v>
      </c>
      <c r="K93" s="40">
        <f t="shared" si="18"/>
        <v>12127.024833291891</v>
      </c>
      <c r="L93" s="40">
        <f t="shared" si="19"/>
        <v>10.105854027743243</v>
      </c>
      <c r="M93" s="40">
        <f t="shared" si="20"/>
        <v>12137.130687319634</v>
      </c>
      <c r="O93" s="57">
        <f t="shared" ca="1" si="30"/>
        <v>6918.250864014366</v>
      </c>
      <c r="P93" s="44">
        <f t="shared" si="21"/>
        <v>1003.95</v>
      </c>
      <c r="Q93" s="44">
        <f t="shared" ca="1" si="34"/>
        <v>268.18359002388729</v>
      </c>
      <c r="R93" s="52">
        <v>0</v>
      </c>
      <c r="S93" s="44">
        <f t="shared" si="23"/>
        <v>166.66666666666666</v>
      </c>
      <c r="T93" s="22">
        <f>$D$59</f>
        <v>39</v>
      </c>
      <c r="U93" s="44">
        <f t="shared" si="35"/>
        <v>70</v>
      </c>
      <c r="V93" s="46">
        <f t="shared" ca="1" si="25"/>
        <v>1742.8002566905541</v>
      </c>
      <c r="W93" s="51">
        <f t="shared" si="26"/>
        <v>2040</v>
      </c>
      <c r="X93" s="44">
        <f t="shared" ca="1" si="31"/>
        <v>7215.4506073238117</v>
      </c>
      <c r="Y93" s="58">
        <f t="shared" ca="1" si="27"/>
        <v>7221.463482829914</v>
      </c>
    </row>
    <row r="94" spans="1:25" ht="13.5" customHeight="1">
      <c r="A94" s="15"/>
      <c r="B94" s="24" t="s">
        <v>65</v>
      </c>
      <c r="C94" s="22">
        <f t="shared" si="28"/>
        <v>13180.991588005123</v>
      </c>
      <c r="D94" s="22">
        <f>$C$25+$E$59</f>
        <v>461</v>
      </c>
      <c r="E94" s="22">
        <f t="shared" si="14"/>
        <v>12719.991588005123</v>
      </c>
      <c r="F94" s="22">
        <f t="shared" si="15"/>
        <v>10.599992990004269</v>
      </c>
      <c r="G94" s="22">
        <f t="shared" si="16"/>
        <v>12730.591580995128</v>
      </c>
      <c r="H94" s="85"/>
      <c r="I94" s="40">
        <f t="shared" si="29"/>
        <v>12137.130687319634</v>
      </c>
      <c r="J94" s="40">
        <f t="shared" si="17"/>
        <v>510</v>
      </c>
      <c r="K94" s="40">
        <f t="shared" si="18"/>
        <v>11627.130687319634</v>
      </c>
      <c r="L94" s="40">
        <f t="shared" si="19"/>
        <v>9.6892755727663609</v>
      </c>
      <c r="M94" s="40">
        <f t="shared" si="20"/>
        <v>11636.819962892399</v>
      </c>
      <c r="O94" s="57">
        <f t="shared" ca="1" si="30"/>
        <v>7221.463482829914</v>
      </c>
      <c r="P94" s="44">
        <f t="shared" si="21"/>
        <v>1003.95</v>
      </c>
      <c r="Q94" s="44">
        <f t="shared" ca="1" si="34"/>
        <v>268.18359002388729</v>
      </c>
      <c r="R94" s="52">
        <v>0</v>
      </c>
      <c r="S94" s="44">
        <f t="shared" si="23"/>
        <v>166.66666666666666</v>
      </c>
      <c r="T94" s="22">
        <f>$E$59</f>
        <v>26</v>
      </c>
      <c r="U94" s="44">
        <f t="shared" si="35"/>
        <v>70</v>
      </c>
      <c r="V94" s="46">
        <f t="shared" ca="1" si="25"/>
        <v>1664.8002566905541</v>
      </c>
      <c r="W94" s="51">
        <f t="shared" si="26"/>
        <v>2040</v>
      </c>
      <c r="X94" s="44">
        <f t="shared" ca="1" si="31"/>
        <v>7596.6632261393597</v>
      </c>
      <c r="Y94" s="58">
        <f t="shared" ca="1" si="27"/>
        <v>7602.9937788278085</v>
      </c>
    </row>
    <row r="95" spans="1:25" ht="13.5" customHeight="1">
      <c r="A95" s="15"/>
      <c r="B95" s="24" t="s">
        <v>66</v>
      </c>
      <c r="C95" s="22">
        <f t="shared" si="28"/>
        <v>12730.591580995128</v>
      </c>
      <c r="D95" s="22">
        <f>$C$25+$F$59</f>
        <v>485</v>
      </c>
      <c r="E95" s="22">
        <f t="shared" si="14"/>
        <v>12245.591580995128</v>
      </c>
      <c r="F95" s="22">
        <f t="shared" si="15"/>
        <v>10.204659650829273</v>
      </c>
      <c r="G95" s="22">
        <f t="shared" si="16"/>
        <v>12255.796240645957</v>
      </c>
      <c r="H95" s="85"/>
      <c r="I95" s="40">
        <f t="shared" si="29"/>
        <v>11636.819962892399</v>
      </c>
      <c r="J95" s="40">
        <f t="shared" si="17"/>
        <v>510</v>
      </c>
      <c r="K95" s="40">
        <f t="shared" si="18"/>
        <v>11126.819962892399</v>
      </c>
      <c r="L95" s="40">
        <f t="shared" si="19"/>
        <v>9.2723499690770002</v>
      </c>
      <c r="M95" s="40">
        <f t="shared" si="20"/>
        <v>11136.092312861476</v>
      </c>
      <c r="O95" s="57">
        <f t="shared" ca="1" si="30"/>
        <v>7602.9937788278085</v>
      </c>
      <c r="P95" s="44">
        <f t="shared" si="21"/>
        <v>1003.95</v>
      </c>
      <c r="Q95" s="44">
        <f t="shared" ca="1" si="34"/>
        <v>268.18359002388729</v>
      </c>
      <c r="R95" s="52">
        <v>0</v>
      </c>
      <c r="S95" s="44">
        <f t="shared" si="23"/>
        <v>166.66666666666666</v>
      </c>
      <c r="T95" s="22">
        <f>$F$59</f>
        <v>50</v>
      </c>
      <c r="U95" s="44">
        <f t="shared" si="35"/>
        <v>70</v>
      </c>
      <c r="V95" s="46">
        <f t="shared" ca="1" si="25"/>
        <v>1808.8002566905541</v>
      </c>
      <c r="W95" s="51">
        <f t="shared" si="26"/>
        <v>2040</v>
      </c>
      <c r="X95" s="44">
        <f t="shared" ca="1" si="31"/>
        <v>7834.1935221372541</v>
      </c>
      <c r="Y95" s="58">
        <f t="shared" ca="1" si="27"/>
        <v>7840.7220167390342</v>
      </c>
    </row>
    <row r="96" spans="1:25" ht="13.5" customHeight="1">
      <c r="A96" s="15"/>
      <c r="B96" s="24" t="s">
        <v>67</v>
      </c>
      <c r="C96" s="22">
        <f t="shared" si="28"/>
        <v>12255.796240645957</v>
      </c>
      <c r="D96" s="22">
        <f>$C$25+$G$59</f>
        <v>448</v>
      </c>
      <c r="E96" s="22">
        <f t="shared" si="14"/>
        <v>11807.796240645957</v>
      </c>
      <c r="F96" s="22">
        <f t="shared" si="15"/>
        <v>9.839830200538298</v>
      </c>
      <c r="G96" s="22">
        <f t="shared" si="16"/>
        <v>11817.636070846496</v>
      </c>
      <c r="H96" s="85"/>
      <c r="I96" s="40">
        <f t="shared" si="29"/>
        <v>11136.092312861476</v>
      </c>
      <c r="J96" s="40">
        <f t="shared" si="17"/>
        <v>510</v>
      </c>
      <c r="K96" s="40">
        <f t="shared" si="18"/>
        <v>10626.092312861476</v>
      </c>
      <c r="L96" s="40">
        <f t="shared" si="19"/>
        <v>8.8550769273845642</v>
      </c>
      <c r="M96" s="40">
        <f t="shared" si="20"/>
        <v>10634.94738978886</v>
      </c>
      <c r="O96" s="57">
        <f t="shared" ca="1" si="30"/>
        <v>7840.7220167390342</v>
      </c>
      <c r="P96" s="44">
        <f t="shared" si="21"/>
        <v>1003.95</v>
      </c>
      <c r="Q96" s="44">
        <f t="shared" ca="1" si="34"/>
        <v>268.18359002388729</v>
      </c>
      <c r="R96" s="52">
        <v>0</v>
      </c>
      <c r="S96" s="44">
        <f t="shared" si="23"/>
        <v>166.66666666666666</v>
      </c>
      <c r="T96" s="22">
        <f>$G$59</f>
        <v>13</v>
      </c>
      <c r="U96" s="44">
        <f t="shared" si="35"/>
        <v>70</v>
      </c>
      <c r="V96" s="46">
        <f t="shared" ca="1" si="25"/>
        <v>1586.8002566905541</v>
      </c>
      <c r="W96" s="51">
        <f t="shared" si="26"/>
        <v>2040</v>
      </c>
      <c r="X96" s="44">
        <f t="shared" ca="1" si="31"/>
        <v>8293.9217600484808</v>
      </c>
      <c r="Y96" s="58">
        <f t="shared" ca="1" si="27"/>
        <v>8300.8333615151878</v>
      </c>
    </row>
    <row r="97" spans="1:25" ht="13.5" customHeight="1">
      <c r="A97" s="15"/>
      <c r="B97" s="24" t="s">
        <v>68</v>
      </c>
      <c r="C97" s="22">
        <f t="shared" si="28"/>
        <v>11817.636070846496</v>
      </c>
      <c r="D97" s="22">
        <f>$C$25+$H$59</f>
        <v>448</v>
      </c>
      <c r="E97" s="22">
        <f t="shared" si="14"/>
        <v>11369.636070846496</v>
      </c>
      <c r="F97" s="22">
        <f t="shared" si="15"/>
        <v>9.4746967257054138</v>
      </c>
      <c r="G97" s="22">
        <f t="shared" si="16"/>
        <v>11379.110767572201</v>
      </c>
      <c r="H97" s="85"/>
      <c r="I97" s="40">
        <f t="shared" si="29"/>
        <v>10634.94738978886</v>
      </c>
      <c r="J97" s="40">
        <f t="shared" si="17"/>
        <v>510</v>
      </c>
      <c r="K97" s="40">
        <f t="shared" si="18"/>
        <v>10124.94738978886</v>
      </c>
      <c r="L97" s="40">
        <f t="shared" si="19"/>
        <v>8.4374561581573833</v>
      </c>
      <c r="M97" s="40">
        <f t="shared" si="20"/>
        <v>10133.384845947017</v>
      </c>
      <c r="O97" s="57">
        <f t="shared" ca="1" si="30"/>
        <v>8300.8333615151878</v>
      </c>
      <c r="P97" s="44">
        <f t="shared" si="21"/>
        <v>1003.95</v>
      </c>
      <c r="Q97" s="44">
        <f t="shared" ca="1" si="34"/>
        <v>268.18359002388729</v>
      </c>
      <c r="R97" s="52">
        <v>0</v>
      </c>
      <c r="S97" s="44">
        <f t="shared" si="23"/>
        <v>166.66666666666666</v>
      </c>
      <c r="T97" s="22">
        <f>$H$59</f>
        <v>13</v>
      </c>
      <c r="U97" s="44">
        <f t="shared" si="35"/>
        <v>70</v>
      </c>
      <c r="V97" s="46">
        <f t="shared" ca="1" si="25"/>
        <v>1586.8002566905541</v>
      </c>
      <c r="W97" s="51">
        <f t="shared" si="26"/>
        <v>2040</v>
      </c>
      <c r="X97" s="44">
        <f t="shared" ca="1" si="31"/>
        <v>8754.0331048246335</v>
      </c>
      <c r="Y97" s="58">
        <f t="shared" ca="1" si="27"/>
        <v>8761.3281324119871</v>
      </c>
    </row>
    <row r="98" spans="1:25" ht="13.5" customHeight="1">
      <c r="A98" s="15"/>
      <c r="B98" s="24" t="s">
        <v>69</v>
      </c>
      <c r="C98" s="22">
        <f t="shared" si="28"/>
        <v>11379.110767572201</v>
      </c>
      <c r="D98" s="22">
        <f>$C$25+$I$59</f>
        <v>472</v>
      </c>
      <c r="E98" s="22">
        <f t="shared" si="14"/>
        <v>10907.110767572201</v>
      </c>
      <c r="F98" s="22">
        <f t="shared" si="15"/>
        <v>9.0892589729768343</v>
      </c>
      <c r="G98" s="22">
        <f t="shared" si="16"/>
        <v>10916.200026545179</v>
      </c>
      <c r="H98" s="85"/>
      <c r="I98" s="40">
        <f t="shared" si="29"/>
        <v>10133.384845947017</v>
      </c>
      <c r="J98" s="40">
        <f t="shared" si="17"/>
        <v>510</v>
      </c>
      <c r="K98" s="40">
        <f t="shared" si="18"/>
        <v>9623.3848459470173</v>
      </c>
      <c r="L98" s="40">
        <f t="shared" si="19"/>
        <v>8.0194873716225157</v>
      </c>
      <c r="M98" s="40">
        <f t="shared" si="20"/>
        <v>9631.4043333186401</v>
      </c>
      <c r="O98" s="57">
        <f t="shared" ca="1" si="30"/>
        <v>8761.3281324119871</v>
      </c>
      <c r="P98" s="44">
        <f t="shared" si="21"/>
        <v>1003.95</v>
      </c>
      <c r="Q98" s="44">
        <f t="shared" ca="1" si="34"/>
        <v>268.18359002388729</v>
      </c>
      <c r="R98" s="52">
        <v>0</v>
      </c>
      <c r="S98" s="44">
        <f t="shared" si="23"/>
        <v>166.66666666666666</v>
      </c>
      <c r="T98" s="22">
        <f>$I$59</f>
        <v>37</v>
      </c>
      <c r="U98" s="44">
        <f t="shared" si="35"/>
        <v>70</v>
      </c>
      <c r="V98" s="46">
        <f t="shared" ca="1" si="25"/>
        <v>1730.8002566905541</v>
      </c>
      <c r="W98" s="51">
        <f t="shared" si="26"/>
        <v>2040</v>
      </c>
      <c r="X98" s="44">
        <f t="shared" ca="1" si="31"/>
        <v>9070.5278757214328</v>
      </c>
      <c r="Y98" s="58">
        <f t="shared" ca="1" si="27"/>
        <v>9078.0866489511991</v>
      </c>
    </row>
    <row r="99" spans="1:25" ht="13.5" customHeight="1">
      <c r="A99" s="15"/>
      <c r="B99" s="24" t="s">
        <v>70</v>
      </c>
      <c r="C99" s="22">
        <f t="shared" si="28"/>
        <v>10916.200026545179</v>
      </c>
      <c r="D99" s="22">
        <f>$C$25+$J$59</f>
        <v>448</v>
      </c>
      <c r="E99" s="22">
        <f t="shared" si="14"/>
        <v>10468.200026545179</v>
      </c>
      <c r="F99" s="22">
        <f t="shared" si="15"/>
        <v>8.723500022120982</v>
      </c>
      <c r="G99" s="22">
        <f t="shared" si="16"/>
        <v>10476.9235265673</v>
      </c>
      <c r="H99" s="85"/>
      <c r="I99" s="40">
        <f t="shared" si="29"/>
        <v>9631.4043333186401</v>
      </c>
      <c r="J99" s="40">
        <f t="shared" si="17"/>
        <v>510</v>
      </c>
      <c r="K99" s="40">
        <f t="shared" si="18"/>
        <v>9121.4043333186401</v>
      </c>
      <c r="L99" s="40">
        <f t="shared" si="19"/>
        <v>7.601170277765533</v>
      </c>
      <c r="M99" s="40">
        <f t="shared" si="20"/>
        <v>9129.0055035964051</v>
      </c>
      <c r="O99" s="57">
        <f t="shared" ca="1" si="30"/>
        <v>9078.0866489511991</v>
      </c>
      <c r="P99" s="44">
        <f t="shared" si="21"/>
        <v>1003.95</v>
      </c>
      <c r="Q99" s="44">
        <f t="shared" ca="1" si="34"/>
        <v>268.18359002388729</v>
      </c>
      <c r="R99" s="52">
        <v>0</v>
      </c>
      <c r="S99" s="44">
        <f t="shared" si="23"/>
        <v>166.66666666666666</v>
      </c>
      <c r="T99" s="22">
        <f>$J$59</f>
        <v>13</v>
      </c>
      <c r="U99" s="44">
        <f t="shared" si="35"/>
        <v>70</v>
      </c>
      <c r="V99" s="46">
        <f t="shared" ca="1" si="25"/>
        <v>1586.8002566905541</v>
      </c>
      <c r="W99" s="51">
        <f t="shared" si="26"/>
        <v>2040</v>
      </c>
      <c r="X99" s="44">
        <f t="shared" ca="1" si="31"/>
        <v>9531.2863922606448</v>
      </c>
      <c r="Y99" s="58">
        <f t="shared" ca="1" si="27"/>
        <v>9539.2291309208613</v>
      </c>
    </row>
    <row r="100" spans="1:25" ht="13.5" customHeight="1">
      <c r="A100" s="15"/>
      <c r="B100" s="24" t="s">
        <v>71</v>
      </c>
      <c r="C100" s="22">
        <f t="shared" si="28"/>
        <v>10476.9235265673</v>
      </c>
      <c r="D100" s="22">
        <f>$C$25+$K$59</f>
        <v>461</v>
      </c>
      <c r="E100" s="22">
        <f t="shared" si="14"/>
        <v>10015.9235265673</v>
      </c>
      <c r="F100" s="22">
        <f t="shared" si="15"/>
        <v>8.3466029388060843</v>
      </c>
      <c r="G100" s="22">
        <f t="shared" si="16"/>
        <v>10024.270129506105</v>
      </c>
      <c r="H100" s="85"/>
      <c r="I100" s="40">
        <f t="shared" si="29"/>
        <v>9129.0055035964051</v>
      </c>
      <c r="J100" s="40">
        <f t="shared" si="17"/>
        <v>510</v>
      </c>
      <c r="K100" s="40">
        <f t="shared" si="18"/>
        <v>8619.0055035964051</v>
      </c>
      <c r="L100" s="40">
        <f t="shared" si="19"/>
        <v>7.1825045863303378</v>
      </c>
      <c r="M100" s="40">
        <f t="shared" si="20"/>
        <v>8626.1880081827348</v>
      </c>
      <c r="O100" s="57">
        <f t="shared" ca="1" si="30"/>
        <v>9539.2291309208613</v>
      </c>
      <c r="P100" s="44">
        <f t="shared" si="21"/>
        <v>1003.95</v>
      </c>
      <c r="Q100" s="44">
        <f t="shared" ca="1" si="34"/>
        <v>268.18359002388729</v>
      </c>
      <c r="R100" s="52">
        <v>0</v>
      </c>
      <c r="S100" s="44">
        <f t="shared" si="23"/>
        <v>166.66666666666666</v>
      </c>
      <c r="T100" s="22">
        <f>$K$59</f>
        <v>26</v>
      </c>
      <c r="U100" s="52">
        <v>0</v>
      </c>
      <c r="V100" s="46">
        <f t="shared" ca="1" si="25"/>
        <v>1594.8002566905541</v>
      </c>
      <c r="W100" s="51">
        <f t="shared" si="26"/>
        <v>2040</v>
      </c>
      <c r="X100" s="44">
        <f t="shared" ca="1" si="31"/>
        <v>9984.428874230307</v>
      </c>
      <c r="Y100" s="58">
        <f t="shared" ca="1" si="27"/>
        <v>9992.7492316254975</v>
      </c>
    </row>
    <row r="101" spans="1:25" ht="13.5" customHeight="1">
      <c r="A101" s="15"/>
      <c r="B101" s="24" t="s">
        <v>72</v>
      </c>
      <c r="C101" s="22">
        <f t="shared" si="28"/>
        <v>10024.270129506105</v>
      </c>
      <c r="D101" s="22">
        <f>$C$25+$L$59</f>
        <v>485</v>
      </c>
      <c r="E101" s="22">
        <f t="shared" si="14"/>
        <v>9539.2701295061051</v>
      </c>
      <c r="F101" s="22">
        <f t="shared" si="15"/>
        <v>7.9493917745884213</v>
      </c>
      <c r="G101" s="22">
        <f t="shared" si="16"/>
        <v>9547.2195212806928</v>
      </c>
      <c r="H101" s="85"/>
      <c r="I101" s="40">
        <f t="shared" si="29"/>
        <v>8626.1880081827348</v>
      </c>
      <c r="J101" s="40">
        <f t="shared" si="17"/>
        <v>510</v>
      </c>
      <c r="K101" s="40">
        <f t="shared" si="18"/>
        <v>8116.1880081827348</v>
      </c>
      <c r="L101" s="40">
        <f t="shared" si="19"/>
        <v>6.7634900068189454</v>
      </c>
      <c r="M101" s="40">
        <f t="shared" si="20"/>
        <v>8122.9514981895536</v>
      </c>
      <c r="O101" s="57">
        <f t="shared" ca="1" si="30"/>
        <v>9992.7492316254975</v>
      </c>
      <c r="P101" s="44">
        <f t="shared" si="21"/>
        <v>1003.95</v>
      </c>
      <c r="Q101" s="44">
        <f t="shared" ca="1" si="34"/>
        <v>268.18359002388729</v>
      </c>
      <c r="R101" s="52">
        <v>0</v>
      </c>
      <c r="S101" s="44">
        <f t="shared" si="23"/>
        <v>166.66666666666666</v>
      </c>
      <c r="T101" s="22">
        <f>$L$59</f>
        <v>50</v>
      </c>
      <c r="U101" s="52">
        <v>0</v>
      </c>
      <c r="V101" s="46">
        <f t="shared" ca="1" si="25"/>
        <v>1738.8002566905541</v>
      </c>
      <c r="W101" s="51">
        <f t="shared" si="26"/>
        <v>2040</v>
      </c>
      <c r="X101" s="44">
        <f t="shared" ca="1" si="31"/>
        <v>10293.948974934943</v>
      </c>
      <c r="Y101" s="58">
        <f t="shared" ca="1" si="27"/>
        <v>10302.527265747389</v>
      </c>
    </row>
    <row r="102" spans="1:25" ht="13.5" customHeight="1">
      <c r="A102" s="15"/>
      <c r="B102" s="24" t="s">
        <v>73</v>
      </c>
      <c r="C102" s="22">
        <f t="shared" si="28"/>
        <v>9547.2195212806928</v>
      </c>
      <c r="D102" s="22">
        <f>$C$25+$M$59</f>
        <v>474</v>
      </c>
      <c r="E102" s="22">
        <f t="shared" si="14"/>
        <v>9073.2195212806928</v>
      </c>
      <c r="F102" s="22">
        <f t="shared" si="15"/>
        <v>7.561016267733911</v>
      </c>
      <c r="G102" s="22">
        <f t="shared" si="16"/>
        <v>9080.7805375484259</v>
      </c>
      <c r="H102" s="85"/>
      <c r="I102" s="40">
        <f t="shared" si="29"/>
        <v>8122.9514981895536</v>
      </c>
      <c r="J102" s="40">
        <f t="shared" si="17"/>
        <v>510</v>
      </c>
      <c r="K102" s="40">
        <f t="shared" si="18"/>
        <v>7612.9514981895536</v>
      </c>
      <c r="L102" s="40">
        <f t="shared" si="19"/>
        <v>6.3441262484912953</v>
      </c>
      <c r="M102" s="40">
        <f t="shared" si="20"/>
        <v>7619.2956244380448</v>
      </c>
      <c r="O102" s="57">
        <f t="shared" ca="1" si="30"/>
        <v>10302.527265747389</v>
      </c>
      <c r="P102" s="44">
        <f t="shared" si="21"/>
        <v>1003.95</v>
      </c>
      <c r="Q102" s="44">
        <f t="shared" ca="1" si="34"/>
        <v>268.18359002388729</v>
      </c>
      <c r="R102" s="52">
        <v>0</v>
      </c>
      <c r="S102" s="44">
        <f t="shared" si="23"/>
        <v>166.66666666666666</v>
      </c>
      <c r="T102" s="22">
        <f>$M$59</f>
        <v>39</v>
      </c>
      <c r="U102" s="52">
        <v>0</v>
      </c>
      <c r="V102" s="46">
        <f t="shared" ca="1" si="25"/>
        <v>1672.8002566905541</v>
      </c>
      <c r="W102" s="51">
        <f t="shared" si="26"/>
        <v>2040</v>
      </c>
      <c r="X102" s="44">
        <f t="shared" ca="1" si="31"/>
        <v>10669.727009056835</v>
      </c>
      <c r="Y102" s="58">
        <f t="shared" ca="1" si="27"/>
        <v>10678.618448231047</v>
      </c>
    </row>
    <row r="103" spans="1:25" ht="13.5" customHeight="1" thickBot="1">
      <c r="A103" s="15"/>
      <c r="B103" s="24" t="s">
        <v>74</v>
      </c>
      <c r="C103" s="22">
        <f t="shared" si="28"/>
        <v>9080.7805375484259</v>
      </c>
      <c r="D103" s="22">
        <f>$C$25+$N$59</f>
        <v>474</v>
      </c>
      <c r="E103" s="22">
        <f t="shared" si="14"/>
        <v>8606.7805375484259</v>
      </c>
      <c r="F103" s="22">
        <f t="shared" si="15"/>
        <v>7.1723171146236879</v>
      </c>
      <c r="G103" s="78">
        <f t="shared" si="16"/>
        <v>8613.9528546630499</v>
      </c>
      <c r="H103" s="85"/>
      <c r="I103" s="40">
        <f t="shared" si="29"/>
        <v>7619.2956244380448</v>
      </c>
      <c r="J103" s="40">
        <f t="shared" si="17"/>
        <v>510</v>
      </c>
      <c r="K103" s="40">
        <f t="shared" si="18"/>
        <v>7109.2956244380448</v>
      </c>
      <c r="L103" s="40">
        <f t="shared" si="19"/>
        <v>5.9244130203650371</v>
      </c>
      <c r="M103" s="79">
        <f t="shared" si="20"/>
        <v>7115.2200374584099</v>
      </c>
      <c r="O103" s="59">
        <f t="shared" ca="1" si="30"/>
        <v>10678.618448231047</v>
      </c>
      <c r="P103" s="60">
        <f t="shared" si="21"/>
        <v>1003.95</v>
      </c>
      <c r="Q103" s="60">
        <f t="shared" ca="1" si="34"/>
        <v>268.18359002388729</v>
      </c>
      <c r="R103" s="61">
        <v>0</v>
      </c>
      <c r="S103" s="60">
        <f t="shared" si="23"/>
        <v>166.66666666666666</v>
      </c>
      <c r="T103" s="62">
        <f>$N$59</f>
        <v>39</v>
      </c>
      <c r="U103" s="61">
        <v>0</v>
      </c>
      <c r="V103" s="63">
        <f t="shared" ca="1" si="25"/>
        <v>1672.8002566905541</v>
      </c>
      <c r="W103" s="64">
        <f t="shared" si="26"/>
        <v>2040</v>
      </c>
      <c r="X103" s="60">
        <f t="shared" ca="1" si="31"/>
        <v>11045.818191540493</v>
      </c>
      <c r="Y103" s="65">
        <f t="shared" ca="1" si="27"/>
        <v>11055.023040033442</v>
      </c>
    </row>
    <row r="104" spans="1:25" ht="13.5" customHeight="1">
      <c r="A104" s="15"/>
    </row>
    <row r="105" spans="1:25" ht="13.5" customHeight="1">
      <c r="A105" s="15"/>
      <c r="W105" s="43" t="s">
        <v>75</v>
      </c>
      <c r="X105" s="44">
        <f ca="1">C40</f>
        <v>215504.91082698095</v>
      </c>
    </row>
    <row r="106" spans="1:25" ht="13.5" customHeight="1">
      <c r="A106" s="16" t="s">
        <v>76</v>
      </c>
      <c r="W106" s="43" t="s">
        <v>77</v>
      </c>
      <c r="X106" s="44">
        <f>C12</f>
        <v>176908.31</v>
      </c>
    </row>
    <row r="107" spans="1:25" ht="13.5" customHeight="1">
      <c r="A107" s="15"/>
      <c r="B107" s="13" t="s">
        <v>78</v>
      </c>
      <c r="W107" s="45" t="s">
        <v>79</v>
      </c>
      <c r="X107" s="46">
        <f ca="1">X105-C41-X106</f>
        <v>27821.3552856319</v>
      </c>
    </row>
    <row r="108" spans="1:25" ht="13.5" customHeight="1">
      <c r="A108" s="15"/>
      <c r="B108" s="13" t="s">
        <v>80</v>
      </c>
      <c r="W108" s="85" t="s">
        <v>81</v>
      </c>
      <c r="X108" s="47">
        <f ca="1">X107+Y103-C8</f>
        <v>13876.378325665341</v>
      </c>
    </row>
    <row r="109" spans="1:25" ht="13.5" customHeight="1">
      <c r="A109" s="15"/>
      <c r="B109" s="13" t="s">
        <v>82</v>
      </c>
    </row>
    <row r="110" spans="1:25" ht="13.5" customHeight="1">
      <c r="A110" s="15"/>
      <c r="B110" s="13" t="s">
        <v>94</v>
      </c>
    </row>
    <row r="111" spans="1:25" ht="13.5" customHeight="1">
      <c r="A111" s="15"/>
      <c r="B111" s="13" t="s">
        <v>95</v>
      </c>
    </row>
    <row r="112" spans="1:25" ht="13.5" customHeight="1">
      <c r="A112" s="15"/>
    </row>
    <row r="113" spans="1:1" ht="13.5" customHeight="1">
      <c r="A113" s="15"/>
    </row>
    <row r="114" spans="1:1" ht="13.5" customHeight="1">
      <c r="A114" s="15"/>
    </row>
    <row r="115" spans="1:1" ht="13.5" customHeight="1">
      <c r="A115" s="15"/>
    </row>
    <row r="116" spans="1:1" ht="13.5" customHeight="1">
      <c r="A116" s="15"/>
    </row>
    <row r="117" spans="1:1" ht="13.5" customHeight="1">
      <c r="A117" s="15"/>
    </row>
    <row r="118" spans="1:1" ht="13.5" customHeight="1">
      <c r="A118" s="15"/>
    </row>
    <row r="119" spans="1:1" ht="13.5" customHeight="1">
      <c r="A119" s="15"/>
    </row>
    <row r="120" spans="1:1" ht="13.5" customHeight="1">
      <c r="A120" s="15"/>
    </row>
    <row r="121" spans="1:1" ht="13.5" customHeight="1">
      <c r="A121" s="15"/>
    </row>
    <row r="122" spans="1:1" ht="13.5" customHeight="1">
      <c r="A122" s="15"/>
    </row>
    <row r="123" spans="1:1" ht="13.5" customHeight="1">
      <c r="A123" s="15"/>
    </row>
    <row r="124" spans="1:1" ht="13.5" customHeight="1">
      <c r="A124" s="15"/>
    </row>
    <row r="125" spans="1:1" ht="13.5" customHeight="1">
      <c r="A125" s="15"/>
    </row>
    <row r="126" spans="1:1" ht="13.5" customHeight="1">
      <c r="A126" s="15"/>
    </row>
    <row r="127" spans="1:1" ht="13.5" customHeight="1">
      <c r="A127" s="15"/>
    </row>
    <row r="128" spans="1:1" ht="13.5" customHeight="1">
      <c r="A128" s="15"/>
    </row>
    <row r="129" spans="1:1" ht="13.5" customHeight="1">
      <c r="A129" s="15"/>
    </row>
    <row r="130" spans="1:1" ht="13.5" customHeight="1">
      <c r="A130" s="15"/>
    </row>
    <row r="131" spans="1:1" ht="13.5" customHeight="1">
      <c r="A131" s="15"/>
    </row>
    <row r="132" spans="1:1" ht="13.5" customHeight="1">
      <c r="A132" s="15"/>
    </row>
    <row r="133" spans="1:1" ht="13.5" customHeight="1">
      <c r="A133" s="15"/>
    </row>
    <row r="134" spans="1:1" ht="13.5" customHeight="1">
      <c r="A134" s="15"/>
    </row>
    <row r="135" spans="1:1" ht="13.5" customHeight="1">
      <c r="A135" s="15"/>
    </row>
    <row r="136" spans="1:1" ht="13.5" customHeight="1">
      <c r="A136" s="15"/>
    </row>
    <row r="137" spans="1:1" ht="13.5" customHeight="1">
      <c r="A137" s="15"/>
    </row>
    <row r="138" spans="1:1" ht="13.5" customHeight="1">
      <c r="A138" s="15"/>
    </row>
    <row r="139" spans="1:1" ht="13.5" customHeight="1">
      <c r="A139" s="15"/>
    </row>
    <row r="140" spans="1:1" ht="13.5" customHeight="1">
      <c r="A140" s="15"/>
    </row>
    <row r="141" spans="1:1" ht="13.5" customHeight="1">
      <c r="A141" s="15"/>
    </row>
    <row r="142" spans="1:1" ht="13.5" customHeight="1">
      <c r="A142" s="15"/>
    </row>
    <row r="143" spans="1:1" ht="13.5" customHeight="1">
      <c r="A143" s="15"/>
    </row>
    <row r="144" spans="1:1" ht="13.5" customHeight="1">
      <c r="A144" s="15"/>
    </row>
    <row r="145" spans="1:1" ht="13.5" customHeight="1">
      <c r="A145" s="15"/>
    </row>
    <row r="146" spans="1:1" ht="13.5" customHeight="1">
      <c r="A146" s="15"/>
    </row>
    <row r="147" spans="1:1" ht="13.5" customHeight="1">
      <c r="A147" s="15"/>
    </row>
    <row r="148" spans="1:1" ht="13.5" customHeight="1">
      <c r="A148" s="15"/>
    </row>
    <row r="149" spans="1:1" ht="13.5" customHeight="1">
      <c r="A149" s="15"/>
    </row>
    <row r="150" spans="1:1" ht="13.5" customHeight="1">
      <c r="A150" s="15"/>
    </row>
    <row r="151" spans="1:1" ht="13.5" customHeight="1">
      <c r="A151" s="15"/>
    </row>
    <row r="152" spans="1:1" ht="13.5" customHeight="1">
      <c r="A152" s="15"/>
    </row>
    <row r="153" spans="1:1" ht="13.5" customHeight="1">
      <c r="A153" s="15"/>
    </row>
    <row r="154" spans="1:1" ht="13.5" customHeight="1">
      <c r="A154" s="15"/>
    </row>
    <row r="155" spans="1:1" ht="13.5" customHeight="1">
      <c r="A155" s="15"/>
    </row>
    <row r="156" spans="1:1" ht="13.5" customHeight="1">
      <c r="A156" s="15"/>
    </row>
    <row r="157" spans="1:1" ht="13.5" customHeight="1">
      <c r="A157" s="15"/>
    </row>
    <row r="158" spans="1:1" ht="13.5" customHeight="1">
      <c r="A158" s="15"/>
    </row>
    <row r="159" spans="1:1" ht="13.5" customHeight="1">
      <c r="A159" s="15"/>
    </row>
    <row r="160" spans="1:1" ht="13.5" customHeight="1">
      <c r="A160" s="15"/>
    </row>
    <row r="161" spans="1:1" ht="13.5" customHeight="1">
      <c r="A161" s="15"/>
    </row>
    <row r="162" spans="1:1" ht="13.5" customHeight="1">
      <c r="A162" s="15"/>
    </row>
    <row r="163" spans="1:1" ht="13.5" customHeight="1">
      <c r="A163" s="15"/>
    </row>
    <row r="164" spans="1:1" ht="13.5" customHeight="1">
      <c r="A164" s="15"/>
    </row>
    <row r="165" spans="1:1" ht="13.5" customHeight="1">
      <c r="A165" s="15"/>
    </row>
    <row r="166" spans="1:1" ht="13.5" customHeight="1">
      <c r="A166" s="15"/>
    </row>
    <row r="167" spans="1:1" ht="13.5" customHeight="1">
      <c r="A167" s="15"/>
    </row>
    <row r="168" spans="1:1" ht="13.5" customHeight="1">
      <c r="A168" s="15"/>
    </row>
    <row r="169" spans="1:1" ht="13.5" customHeight="1">
      <c r="A169" s="15"/>
    </row>
    <row r="170" spans="1:1" ht="13.5" customHeight="1">
      <c r="A170" s="15"/>
    </row>
    <row r="171" spans="1:1" ht="13.5" customHeight="1">
      <c r="A171" s="15"/>
    </row>
    <row r="172" spans="1:1" ht="13.5" customHeight="1">
      <c r="A172" s="15"/>
    </row>
    <row r="173" spans="1:1" ht="13.5" customHeight="1">
      <c r="A173" s="15"/>
    </row>
    <row r="174" spans="1:1" ht="13.5" customHeight="1">
      <c r="A174" s="15"/>
    </row>
    <row r="175" spans="1:1" ht="13.5" customHeight="1">
      <c r="A175" s="15"/>
    </row>
    <row r="176" spans="1:1" ht="13.5" customHeight="1">
      <c r="A176" s="15"/>
    </row>
    <row r="177" spans="1:1" ht="13.5" customHeight="1">
      <c r="A177" s="15"/>
    </row>
    <row r="178" spans="1:1" ht="13.5" customHeight="1">
      <c r="A178" s="15"/>
    </row>
    <row r="179" spans="1:1" ht="13.5" customHeight="1">
      <c r="A179" s="15"/>
    </row>
    <row r="180" spans="1:1" ht="13.5" customHeight="1">
      <c r="A180" s="15"/>
    </row>
    <row r="181" spans="1:1" ht="13.5" customHeight="1">
      <c r="A181" s="15"/>
    </row>
    <row r="182" spans="1:1" ht="13.5" customHeight="1">
      <c r="A182" s="15"/>
    </row>
    <row r="183" spans="1:1" ht="13.5" customHeight="1">
      <c r="A183" s="15"/>
    </row>
    <row r="184" spans="1:1" ht="13.5" customHeight="1">
      <c r="A184" s="15"/>
    </row>
    <row r="185" spans="1:1" ht="13.5" customHeight="1">
      <c r="A185" s="15"/>
    </row>
    <row r="186" spans="1:1" ht="13.5" customHeight="1">
      <c r="A186" s="15"/>
    </row>
    <row r="187" spans="1:1" ht="13.5" customHeight="1">
      <c r="A187" s="15"/>
    </row>
    <row r="188" spans="1:1" ht="13.5" customHeight="1">
      <c r="A188" s="15"/>
    </row>
    <row r="189" spans="1:1" ht="13.5" customHeight="1">
      <c r="A189" s="15"/>
    </row>
    <row r="190" spans="1:1" ht="13.5" customHeight="1">
      <c r="A190" s="15"/>
    </row>
    <row r="191" spans="1:1" ht="13.5" customHeight="1">
      <c r="A191" s="15"/>
    </row>
    <row r="192" spans="1:1" ht="13.5" customHeight="1">
      <c r="A192" s="15"/>
    </row>
    <row r="193" spans="1:1" ht="13.5" customHeight="1">
      <c r="A193" s="15"/>
    </row>
    <row r="194" spans="1:1" ht="13.5" customHeight="1">
      <c r="A194" s="15"/>
    </row>
    <row r="195" spans="1:1" ht="13.5" customHeight="1">
      <c r="A195" s="15"/>
    </row>
    <row r="196" spans="1:1" ht="13.5" customHeight="1">
      <c r="A196" s="15"/>
    </row>
    <row r="197" spans="1:1" ht="13.5" customHeight="1">
      <c r="A197" s="15"/>
    </row>
    <row r="198" spans="1:1" ht="13.5" customHeight="1">
      <c r="A198" s="15"/>
    </row>
    <row r="199" spans="1:1" ht="13.5" customHeight="1">
      <c r="A199" s="15"/>
    </row>
    <row r="200" spans="1:1" ht="13.5" customHeight="1">
      <c r="A200" s="15"/>
    </row>
    <row r="201" spans="1:1" ht="13.5" customHeight="1">
      <c r="A201" s="15"/>
    </row>
    <row r="202" spans="1:1" ht="13.5" customHeight="1">
      <c r="A202" s="15"/>
    </row>
    <row r="203" spans="1:1" ht="13.5" customHeight="1">
      <c r="A203" s="15"/>
    </row>
    <row r="204" spans="1:1" ht="13.5" customHeight="1">
      <c r="A204" s="15"/>
    </row>
    <row r="205" spans="1:1" ht="13.5" customHeight="1">
      <c r="A205" s="15"/>
    </row>
    <row r="206" spans="1:1" ht="13.5" customHeight="1">
      <c r="A206" s="15"/>
    </row>
    <row r="207" spans="1:1" ht="13.5" customHeight="1">
      <c r="A207" s="15"/>
    </row>
    <row r="208" spans="1:1" ht="13.5" customHeight="1">
      <c r="A208" s="15"/>
    </row>
    <row r="209" spans="1:1" ht="13.5" customHeight="1">
      <c r="A209" s="15"/>
    </row>
    <row r="210" spans="1:1" ht="13.5" customHeight="1">
      <c r="A210" s="15"/>
    </row>
    <row r="211" spans="1:1" ht="13.5" customHeight="1">
      <c r="A211" s="15"/>
    </row>
    <row r="212" spans="1:1" ht="13.5" customHeight="1">
      <c r="A212" s="15"/>
    </row>
    <row r="213" spans="1:1" ht="13.5" customHeight="1">
      <c r="A213" s="15"/>
    </row>
    <row r="214" spans="1:1" ht="13.5" customHeight="1">
      <c r="A214" s="15"/>
    </row>
    <row r="215" spans="1:1" ht="13.5" customHeight="1">
      <c r="A215" s="15"/>
    </row>
    <row r="216" spans="1:1" ht="13.5" customHeight="1">
      <c r="A216" s="15"/>
    </row>
    <row r="217" spans="1:1" ht="13.5" customHeight="1">
      <c r="A217" s="15"/>
    </row>
    <row r="218" spans="1:1" ht="13.5" customHeight="1">
      <c r="A218" s="15"/>
    </row>
    <row r="219" spans="1:1" ht="13.5" customHeight="1">
      <c r="A219" s="15"/>
    </row>
    <row r="220" spans="1:1" ht="13.5" customHeight="1">
      <c r="A220" s="15"/>
    </row>
    <row r="221" spans="1:1" ht="13.5" customHeight="1">
      <c r="A221" s="15"/>
    </row>
    <row r="222" spans="1:1" ht="13.5" customHeight="1">
      <c r="A222" s="15"/>
    </row>
    <row r="223" spans="1:1" ht="13.5" customHeight="1">
      <c r="A223" s="15"/>
    </row>
    <row r="224" spans="1:1" ht="13.5" customHeight="1">
      <c r="A224" s="15"/>
    </row>
    <row r="225" spans="1:1" ht="13.5" customHeight="1">
      <c r="A225" s="15"/>
    </row>
    <row r="226" spans="1:1" ht="13.5" customHeight="1">
      <c r="A226" s="15"/>
    </row>
    <row r="227" spans="1:1" ht="13.5" customHeight="1">
      <c r="A227" s="15"/>
    </row>
    <row r="228" spans="1:1" ht="13.5" customHeight="1">
      <c r="A228" s="15"/>
    </row>
    <row r="229" spans="1:1" ht="13.5" customHeight="1">
      <c r="A229" s="15"/>
    </row>
    <row r="230" spans="1:1" ht="13.5" customHeight="1">
      <c r="A230" s="15"/>
    </row>
    <row r="231" spans="1:1" ht="13.5" customHeight="1">
      <c r="A231" s="15"/>
    </row>
    <row r="232" spans="1:1" ht="13.5" customHeight="1">
      <c r="A232" s="15"/>
    </row>
    <row r="233" spans="1:1" ht="13.5" customHeight="1">
      <c r="A233" s="15"/>
    </row>
    <row r="234" spans="1:1" ht="13.5" customHeight="1">
      <c r="A234" s="15"/>
    </row>
    <row r="235" spans="1:1" ht="13.5" customHeight="1">
      <c r="A235" s="15"/>
    </row>
    <row r="236" spans="1:1" ht="13.5" customHeight="1">
      <c r="A236" s="15"/>
    </row>
    <row r="237" spans="1:1" ht="13.5" customHeight="1">
      <c r="A237" s="15"/>
    </row>
    <row r="238" spans="1:1" ht="13.5" customHeight="1">
      <c r="A238" s="15"/>
    </row>
    <row r="239" spans="1:1" ht="13.5" customHeight="1">
      <c r="A239" s="15"/>
    </row>
    <row r="240" spans="1:1" ht="13.5" customHeight="1">
      <c r="A240" s="15"/>
    </row>
    <row r="241" spans="1:1" ht="13.5" customHeight="1">
      <c r="A241" s="15"/>
    </row>
    <row r="242" spans="1:1" ht="13.5" customHeight="1">
      <c r="A242" s="15"/>
    </row>
    <row r="243" spans="1:1" ht="13.5" customHeight="1">
      <c r="A243" s="15"/>
    </row>
    <row r="244" spans="1:1" ht="13.5" customHeight="1">
      <c r="A244" s="15"/>
    </row>
    <row r="245" spans="1:1" ht="13.5" customHeight="1">
      <c r="A245" s="15"/>
    </row>
    <row r="246" spans="1:1" ht="13.5" customHeight="1">
      <c r="A246" s="15"/>
    </row>
    <row r="247" spans="1:1" ht="13.5" customHeight="1">
      <c r="A247" s="15"/>
    </row>
    <row r="248" spans="1:1" ht="13.5" customHeight="1">
      <c r="A248" s="15"/>
    </row>
    <row r="249" spans="1:1" ht="13.5" customHeight="1">
      <c r="A249" s="15"/>
    </row>
    <row r="250" spans="1:1" ht="13.5" customHeight="1">
      <c r="A250" s="15"/>
    </row>
    <row r="251" spans="1:1" ht="13.5" customHeight="1">
      <c r="A251" s="15"/>
    </row>
    <row r="252" spans="1:1" ht="13.5" customHeight="1">
      <c r="A252" s="15"/>
    </row>
    <row r="253" spans="1:1" ht="13.5" customHeight="1">
      <c r="A253" s="15"/>
    </row>
    <row r="254" spans="1:1" ht="13.5" customHeight="1">
      <c r="A254" s="15"/>
    </row>
    <row r="255" spans="1:1" ht="13.5" customHeight="1">
      <c r="A255" s="15"/>
    </row>
    <row r="256" spans="1:1" ht="13.5" customHeight="1">
      <c r="A256" s="15"/>
    </row>
    <row r="257" spans="1:1" ht="13.5" customHeight="1">
      <c r="A257" s="15"/>
    </row>
    <row r="258" spans="1:1" ht="13.5" customHeight="1">
      <c r="A258" s="15"/>
    </row>
    <row r="259" spans="1:1" ht="13.5" customHeight="1">
      <c r="A259" s="15"/>
    </row>
    <row r="260" spans="1:1" ht="13.5" customHeight="1">
      <c r="A260" s="15"/>
    </row>
    <row r="261" spans="1:1" ht="13.5" customHeight="1">
      <c r="A261" s="15"/>
    </row>
    <row r="262" spans="1:1" ht="13.5" customHeight="1">
      <c r="A262" s="15"/>
    </row>
    <row r="263" spans="1:1" ht="13.5" customHeight="1">
      <c r="A263" s="15"/>
    </row>
    <row r="264" spans="1:1" ht="13.5" customHeight="1">
      <c r="A264" s="15"/>
    </row>
    <row r="265" spans="1:1" ht="13.5" customHeight="1">
      <c r="A265" s="15"/>
    </row>
    <row r="266" spans="1:1" ht="13.5" customHeight="1">
      <c r="A266" s="15"/>
    </row>
    <row r="267" spans="1:1" ht="13.5" customHeight="1">
      <c r="A267" s="15"/>
    </row>
    <row r="268" spans="1:1" ht="13.5" customHeight="1">
      <c r="A268" s="15"/>
    </row>
    <row r="269" spans="1:1" ht="13.5" customHeight="1">
      <c r="A269" s="15"/>
    </row>
    <row r="270" spans="1:1" ht="13.5" customHeight="1">
      <c r="A270" s="15"/>
    </row>
    <row r="271" spans="1:1" ht="13.5" customHeight="1">
      <c r="A271" s="15"/>
    </row>
    <row r="272" spans="1:1" ht="13.5" customHeight="1">
      <c r="A272" s="15"/>
    </row>
    <row r="273" spans="1:1" ht="13.5" customHeight="1">
      <c r="A273" s="15"/>
    </row>
    <row r="274" spans="1:1" ht="13.5" customHeight="1">
      <c r="A274" s="15"/>
    </row>
    <row r="275" spans="1:1" ht="13.5" customHeight="1">
      <c r="A275" s="15"/>
    </row>
    <row r="276" spans="1:1" ht="13.5" customHeight="1">
      <c r="A276" s="15"/>
    </row>
    <row r="277" spans="1:1" ht="13.5" customHeight="1">
      <c r="A277" s="15"/>
    </row>
    <row r="278" spans="1:1" ht="13.5" customHeight="1">
      <c r="A278" s="15"/>
    </row>
    <row r="279" spans="1:1" ht="13.5" customHeight="1">
      <c r="A279" s="15"/>
    </row>
    <row r="280" spans="1:1" ht="13.5" customHeight="1">
      <c r="A280" s="15"/>
    </row>
    <row r="281" spans="1:1" ht="13.5" customHeight="1">
      <c r="A281" s="15"/>
    </row>
    <row r="282" spans="1:1" ht="13.5" customHeight="1">
      <c r="A282" s="15"/>
    </row>
    <row r="283" spans="1:1" ht="13.5" customHeight="1">
      <c r="A283" s="15"/>
    </row>
    <row r="284" spans="1:1" ht="13.5" customHeight="1">
      <c r="A284" s="15"/>
    </row>
    <row r="285" spans="1:1" ht="13.5" customHeight="1">
      <c r="A285" s="15"/>
    </row>
    <row r="286" spans="1:1" ht="13.5" customHeight="1">
      <c r="A286" s="15"/>
    </row>
    <row r="287" spans="1:1" ht="13.5" customHeight="1">
      <c r="A287" s="15"/>
    </row>
    <row r="288" spans="1:1" ht="13.5" customHeight="1">
      <c r="A288" s="15"/>
    </row>
    <row r="289" spans="1:1" ht="13.5" customHeight="1">
      <c r="A289" s="15"/>
    </row>
    <row r="290" spans="1:1" ht="13.5" customHeight="1">
      <c r="A290" s="15"/>
    </row>
    <row r="291" spans="1:1" ht="13.5" customHeight="1">
      <c r="A291" s="15"/>
    </row>
    <row r="292" spans="1:1" ht="13.5" customHeight="1">
      <c r="A292" s="15"/>
    </row>
    <row r="293" spans="1:1" ht="13.5" customHeight="1">
      <c r="A293" s="15"/>
    </row>
    <row r="294" spans="1:1" ht="13.5" customHeight="1">
      <c r="A294" s="15"/>
    </row>
    <row r="295" spans="1:1" ht="13.5" customHeight="1">
      <c r="A295" s="15"/>
    </row>
    <row r="296" spans="1:1" ht="13.5" customHeight="1">
      <c r="A296" s="15"/>
    </row>
    <row r="297" spans="1:1" ht="13.5" customHeight="1">
      <c r="A297" s="15"/>
    </row>
    <row r="298" spans="1:1" ht="13.5" customHeight="1">
      <c r="A298" s="15"/>
    </row>
    <row r="299" spans="1:1" ht="13.5" customHeight="1">
      <c r="A299" s="15"/>
    </row>
    <row r="300" spans="1:1" ht="13.5" customHeight="1">
      <c r="A300" s="15"/>
    </row>
    <row r="301" spans="1:1" ht="13.5" customHeight="1">
      <c r="A301" s="15"/>
    </row>
    <row r="302" spans="1:1" ht="13.5" customHeight="1">
      <c r="A302" s="15"/>
    </row>
    <row r="303" spans="1:1" ht="13.5" customHeight="1">
      <c r="A303" s="15"/>
    </row>
    <row r="304" spans="1:1" ht="13.5" customHeight="1">
      <c r="A304" s="15"/>
    </row>
    <row r="305" spans="1:1" ht="13.5" customHeight="1">
      <c r="A305" s="15"/>
    </row>
    <row r="306" spans="1:1" ht="13.5" customHeight="1">
      <c r="A306" s="15"/>
    </row>
    <row r="307" spans="1:1" ht="13.5" customHeight="1">
      <c r="A307" s="15"/>
    </row>
    <row r="308" spans="1:1" ht="13.5" customHeight="1">
      <c r="A308" s="15"/>
    </row>
    <row r="309" spans="1:1" ht="13.5" customHeight="1">
      <c r="A309" s="15"/>
    </row>
    <row r="310" spans="1:1" ht="13.5" customHeight="1">
      <c r="A310" s="15"/>
    </row>
    <row r="311" spans="1:1" ht="13.5" customHeight="1">
      <c r="A311" s="15"/>
    </row>
    <row r="312" spans="1:1" ht="13.5" customHeight="1">
      <c r="A312" s="15"/>
    </row>
    <row r="313" spans="1:1" ht="13.5" customHeight="1">
      <c r="A313" s="15"/>
    </row>
    <row r="314" spans="1:1" ht="13.5" customHeight="1">
      <c r="A314" s="15"/>
    </row>
    <row r="315" spans="1:1" ht="13.5" customHeight="1">
      <c r="A315" s="15"/>
    </row>
    <row r="316" spans="1:1" ht="13.5" customHeight="1">
      <c r="A316" s="15"/>
    </row>
    <row r="317" spans="1:1" ht="13.5" customHeight="1">
      <c r="A317" s="15"/>
    </row>
    <row r="318" spans="1:1" ht="13.5" customHeight="1">
      <c r="A318" s="15"/>
    </row>
    <row r="319" spans="1:1" ht="13.5" customHeight="1">
      <c r="A319" s="15"/>
    </row>
    <row r="320" spans="1:1" ht="13.5" customHeight="1">
      <c r="A320" s="15"/>
    </row>
    <row r="321" spans="1:1" ht="13.5" customHeight="1">
      <c r="A321" s="15"/>
    </row>
    <row r="322" spans="1:1" ht="13.5" customHeight="1">
      <c r="A322" s="15"/>
    </row>
    <row r="323" spans="1:1" ht="13.5" customHeight="1">
      <c r="A323" s="15"/>
    </row>
    <row r="324" spans="1:1" ht="13.5" customHeight="1">
      <c r="A324" s="15"/>
    </row>
    <row r="325" spans="1:1" ht="13.5" customHeight="1">
      <c r="A325" s="15"/>
    </row>
    <row r="326" spans="1:1" ht="13.5" customHeight="1">
      <c r="A326" s="15"/>
    </row>
    <row r="327" spans="1:1" ht="13.5" customHeight="1">
      <c r="A327" s="15"/>
    </row>
    <row r="328" spans="1:1" ht="13.5" customHeight="1">
      <c r="A328" s="15"/>
    </row>
    <row r="329" spans="1:1" ht="13.5" customHeight="1">
      <c r="A329" s="15"/>
    </row>
    <row r="330" spans="1:1" ht="13.5" customHeight="1">
      <c r="A330" s="15"/>
    </row>
    <row r="331" spans="1:1" ht="13.5" customHeight="1">
      <c r="A331" s="15"/>
    </row>
    <row r="332" spans="1:1" ht="13.5" customHeight="1">
      <c r="A332" s="15"/>
    </row>
    <row r="333" spans="1:1" ht="13.5" customHeight="1">
      <c r="A333" s="15"/>
    </row>
    <row r="334" spans="1:1" ht="13.5" customHeight="1">
      <c r="A334" s="15"/>
    </row>
    <row r="335" spans="1:1" ht="13.5" customHeight="1">
      <c r="A335" s="15"/>
    </row>
    <row r="336" spans="1:1" ht="13.5" customHeight="1">
      <c r="A336" s="15"/>
    </row>
    <row r="337" spans="1:1" ht="13.5" customHeight="1">
      <c r="A337" s="15"/>
    </row>
    <row r="338" spans="1:1" ht="13.5" customHeight="1">
      <c r="A338" s="15"/>
    </row>
    <row r="339" spans="1:1" ht="13.5" customHeight="1">
      <c r="A339" s="15"/>
    </row>
    <row r="340" spans="1:1" ht="13.5" customHeight="1">
      <c r="A340" s="15"/>
    </row>
    <row r="341" spans="1:1" ht="13.5" customHeight="1">
      <c r="A341" s="15"/>
    </row>
    <row r="342" spans="1:1" ht="13.5" customHeight="1">
      <c r="A342" s="15"/>
    </row>
    <row r="343" spans="1:1" ht="13.5" customHeight="1">
      <c r="A343" s="15"/>
    </row>
    <row r="344" spans="1:1" ht="13.5" customHeight="1">
      <c r="A344" s="15"/>
    </row>
    <row r="345" spans="1:1" ht="13.5" customHeight="1">
      <c r="A345" s="15"/>
    </row>
    <row r="346" spans="1:1" ht="13.5" customHeight="1">
      <c r="A346" s="15"/>
    </row>
    <row r="347" spans="1:1" ht="13.5" customHeight="1">
      <c r="A347" s="15"/>
    </row>
    <row r="348" spans="1:1" ht="13.5" customHeight="1">
      <c r="A348" s="15"/>
    </row>
    <row r="349" spans="1:1" ht="13.5" customHeight="1">
      <c r="A349" s="15"/>
    </row>
    <row r="350" spans="1:1" ht="13.5" customHeight="1">
      <c r="A350" s="15"/>
    </row>
    <row r="351" spans="1:1" ht="13.5" customHeight="1">
      <c r="A351" s="15"/>
    </row>
    <row r="352" spans="1:1" ht="13.5" customHeight="1">
      <c r="A352" s="15"/>
    </row>
    <row r="353" spans="1:1" ht="13.5" customHeight="1">
      <c r="A353" s="15"/>
    </row>
    <row r="354" spans="1:1" ht="13.5" customHeight="1">
      <c r="A354" s="15"/>
    </row>
    <row r="355" spans="1:1" ht="13.5" customHeight="1">
      <c r="A355" s="15"/>
    </row>
    <row r="356" spans="1:1" ht="13.5" customHeight="1">
      <c r="A356" s="15"/>
    </row>
    <row r="357" spans="1:1" ht="13.5" customHeight="1">
      <c r="A357" s="15"/>
    </row>
    <row r="358" spans="1:1" ht="13.5" customHeight="1">
      <c r="A358" s="15"/>
    </row>
    <row r="359" spans="1:1" ht="13.5" customHeight="1">
      <c r="A359" s="15"/>
    </row>
    <row r="360" spans="1:1" ht="13.5" customHeight="1">
      <c r="A360" s="15"/>
    </row>
    <row r="361" spans="1:1" ht="13.5" customHeight="1">
      <c r="A361" s="15"/>
    </row>
    <row r="362" spans="1:1" ht="13.5" customHeight="1">
      <c r="A362" s="15"/>
    </row>
    <row r="363" spans="1:1" ht="13.5" customHeight="1">
      <c r="A363" s="15"/>
    </row>
    <row r="364" spans="1:1" ht="13.5" customHeight="1">
      <c r="A364" s="15"/>
    </row>
    <row r="365" spans="1:1" ht="13.5" customHeight="1">
      <c r="A365" s="15"/>
    </row>
    <row r="366" spans="1:1" ht="13.5" customHeight="1">
      <c r="A366" s="15"/>
    </row>
    <row r="367" spans="1:1" ht="13.5" customHeight="1">
      <c r="A367" s="15"/>
    </row>
    <row r="368" spans="1:1" ht="13.5" customHeight="1">
      <c r="A368" s="15"/>
    </row>
    <row r="369" spans="1:1" ht="13.5" customHeight="1">
      <c r="A369" s="15"/>
    </row>
    <row r="370" spans="1:1" ht="13.5" customHeight="1">
      <c r="A370" s="15"/>
    </row>
    <row r="371" spans="1:1" ht="13.5" customHeight="1">
      <c r="A371" s="15"/>
    </row>
    <row r="372" spans="1:1" ht="13.5" customHeight="1">
      <c r="A372" s="15"/>
    </row>
    <row r="373" spans="1:1" ht="13.5" customHeight="1">
      <c r="A373" s="15"/>
    </row>
    <row r="374" spans="1:1" ht="13.5" customHeight="1">
      <c r="A374" s="15"/>
    </row>
    <row r="375" spans="1:1" ht="13.5" customHeight="1">
      <c r="A375" s="15"/>
    </row>
    <row r="376" spans="1:1" ht="13.5" customHeight="1">
      <c r="A376" s="15"/>
    </row>
    <row r="377" spans="1:1" ht="13.5" customHeight="1">
      <c r="A377" s="15"/>
    </row>
    <row r="378" spans="1:1" ht="13.5" customHeight="1">
      <c r="A378" s="15"/>
    </row>
    <row r="379" spans="1:1" ht="13.5" customHeight="1">
      <c r="A379" s="15"/>
    </row>
    <row r="380" spans="1:1" ht="13.5" customHeight="1">
      <c r="A380" s="15"/>
    </row>
    <row r="381" spans="1:1" ht="13.5" customHeight="1">
      <c r="A381" s="15"/>
    </row>
    <row r="382" spans="1:1" ht="13.5" customHeight="1">
      <c r="A382" s="15"/>
    </row>
    <row r="383" spans="1:1" ht="13.5" customHeight="1">
      <c r="A383" s="15"/>
    </row>
    <row r="384" spans="1:1" ht="13.5" customHeight="1">
      <c r="A384" s="15"/>
    </row>
    <row r="385" spans="1:1" ht="13.5" customHeight="1">
      <c r="A385" s="15"/>
    </row>
    <row r="386" spans="1:1" ht="13.5" customHeight="1">
      <c r="A386" s="15"/>
    </row>
    <row r="387" spans="1:1" ht="13.5" customHeight="1">
      <c r="A387" s="15"/>
    </row>
    <row r="388" spans="1:1" ht="13.5" customHeight="1">
      <c r="A388" s="15"/>
    </row>
    <row r="389" spans="1:1" ht="13.5" customHeight="1">
      <c r="A389" s="15"/>
    </row>
    <row r="390" spans="1:1" ht="13.5" customHeight="1">
      <c r="A390" s="15"/>
    </row>
    <row r="391" spans="1:1" ht="13.5" customHeight="1">
      <c r="A391" s="15"/>
    </row>
    <row r="392" spans="1:1" ht="13.5" customHeight="1">
      <c r="A392" s="15"/>
    </row>
    <row r="393" spans="1:1" ht="13.5" customHeight="1">
      <c r="A393" s="15"/>
    </row>
    <row r="394" spans="1:1" ht="13.5" customHeight="1">
      <c r="A394" s="15"/>
    </row>
    <row r="395" spans="1:1" ht="13.5" customHeight="1">
      <c r="A395" s="15"/>
    </row>
    <row r="396" spans="1:1" ht="13.5" customHeight="1">
      <c r="A396" s="15"/>
    </row>
    <row r="397" spans="1:1" ht="13.5" customHeight="1">
      <c r="A397" s="15"/>
    </row>
    <row r="398" spans="1:1" ht="13.5" customHeight="1">
      <c r="A398" s="15"/>
    </row>
    <row r="399" spans="1:1" ht="13.5" customHeight="1">
      <c r="A399" s="15"/>
    </row>
    <row r="400" spans="1:1" ht="13.5" customHeight="1">
      <c r="A400" s="15"/>
    </row>
    <row r="401" spans="1:1" ht="13.5" customHeight="1">
      <c r="A401" s="15"/>
    </row>
    <row r="402" spans="1:1" ht="13.5" customHeight="1">
      <c r="A402" s="15"/>
    </row>
    <row r="403" spans="1:1" ht="13.5" customHeight="1">
      <c r="A403" s="15"/>
    </row>
    <row r="404" spans="1:1" ht="13.5" customHeight="1">
      <c r="A404" s="15"/>
    </row>
    <row r="405" spans="1:1" ht="13.5" customHeight="1">
      <c r="A405" s="15"/>
    </row>
    <row r="406" spans="1:1" ht="13.5" customHeight="1">
      <c r="A406" s="15"/>
    </row>
    <row r="407" spans="1:1" ht="13.5" customHeight="1">
      <c r="A407" s="15"/>
    </row>
    <row r="408" spans="1:1" ht="13.5" customHeight="1">
      <c r="A408" s="15"/>
    </row>
    <row r="409" spans="1:1" ht="13.5" customHeight="1">
      <c r="A409" s="15"/>
    </row>
    <row r="410" spans="1:1" ht="13.5" customHeight="1">
      <c r="A410" s="15"/>
    </row>
    <row r="411" spans="1:1" ht="13.5" customHeight="1">
      <c r="A411" s="15"/>
    </row>
    <row r="412" spans="1:1" ht="13.5" customHeight="1">
      <c r="A412" s="15"/>
    </row>
    <row r="413" spans="1:1" ht="13.5" customHeight="1">
      <c r="A413" s="15"/>
    </row>
    <row r="414" spans="1:1" ht="13.5" customHeight="1">
      <c r="A414" s="15"/>
    </row>
    <row r="415" spans="1:1" ht="13.5" customHeight="1">
      <c r="A415" s="15"/>
    </row>
    <row r="416" spans="1:1" ht="13.5" customHeight="1">
      <c r="A416" s="15"/>
    </row>
    <row r="417" spans="1:1" ht="13.5" customHeight="1">
      <c r="A417" s="15"/>
    </row>
    <row r="418" spans="1:1" ht="13.5" customHeight="1">
      <c r="A418" s="15"/>
    </row>
    <row r="419" spans="1:1" ht="13.5" customHeight="1">
      <c r="A419" s="15"/>
    </row>
    <row r="420" spans="1:1" ht="13.5" customHeight="1">
      <c r="A420" s="15"/>
    </row>
    <row r="421" spans="1:1" ht="13.5" customHeight="1">
      <c r="A421" s="15"/>
    </row>
    <row r="422" spans="1:1" ht="13.5" customHeight="1">
      <c r="A422" s="15"/>
    </row>
    <row r="423" spans="1:1" ht="13.5" customHeight="1">
      <c r="A423" s="15"/>
    </row>
    <row r="424" spans="1:1" ht="13.5" customHeight="1">
      <c r="A424" s="15"/>
    </row>
    <row r="425" spans="1:1" ht="13.5" customHeight="1">
      <c r="A425" s="15"/>
    </row>
    <row r="426" spans="1:1" ht="13.5" customHeight="1">
      <c r="A426" s="15"/>
    </row>
    <row r="427" spans="1:1" ht="13.5" customHeight="1">
      <c r="A427" s="15"/>
    </row>
    <row r="428" spans="1:1" ht="13.5" customHeight="1">
      <c r="A428" s="15"/>
    </row>
    <row r="429" spans="1:1" ht="13.5" customHeight="1">
      <c r="A429" s="15"/>
    </row>
    <row r="430" spans="1:1" ht="13.5" customHeight="1">
      <c r="A430" s="15"/>
    </row>
    <row r="431" spans="1:1" ht="13.5" customHeight="1">
      <c r="A431" s="15"/>
    </row>
    <row r="432" spans="1:1" ht="13.5" customHeight="1">
      <c r="A432" s="15"/>
    </row>
    <row r="433" spans="1:1" ht="13.5" customHeight="1">
      <c r="A433" s="15"/>
    </row>
    <row r="434" spans="1:1" ht="13.5" customHeight="1">
      <c r="A434" s="15"/>
    </row>
    <row r="435" spans="1:1" ht="13.5" customHeight="1">
      <c r="A435" s="15"/>
    </row>
    <row r="436" spans="1:1" ht="13.5" customHeight="1">
      <c r="A436" s="15"/>
    </row>
    <row r="437" spans="1:1" ht="13.5" customHeight="1">
      <c r="A437" s="15"/>
    </row>
    <row r="438" spans="1:1" ht="13.5" customHeight="1">
      <c r="A438" s="15"/>
    </row>
    <row r="439" spans="1:1" ht="13.5" customHeight="1">
      <c r="A439" s="15"/>
    </row>
    <row r="440" spans="1:1" ht="13.5" customHeight="1">
      <c r="A440" s="15"/>
    </row>
    <row r="441" spans="1:1" ht="13.5" customHeight="1">
      <c r="A441" s="15"/>
    </row>
    <row r="442" spans="1:1" ht="13.5" customHeight="1">
      <c r="A442" s="15"/>
    </row>
    <row r="443" spans="1:1" ht="13.5" customHeight="1">
      <c r="A443" s="15"/>
    </row>
    <row r="444" spans="1:1" ht="13.5" customHeight="1">
      <c r="A444" s="15"/>
    </row>
    <row r="445" spans="1:1" ht="13.5" customHeight="1">
      <c r="A445" s="15"/>
    </row>
    <row r="446" spans="1:1" ht="13.5" customHeight="1">
      <c r="A446" s="15"/>
    </row>
    <row r="447" spans="1:1" ht="13.5" customHeight="1">
      <c r="A447" s="15"/>
    </row>
    <row r="448" spans="1:1" ht="13.5" customHeight="1">
      <c r="A448" s="15"/>
    </row>
    <row r="449" spans="1:1" ht="13.5" customHeight="1">
      <c r="A449" s="15"/>
    </row>
    <row r="450" spans="1:1" ht="13.5" customHeight="1">
      <c r="A450" s="15"/>
    </row>
    <row r="451" spans="1:1" ht="13.5" customHeight="1">
      <c r="A451" s="15"/>
    </row>
    <row r="452" spans="1:1" ht="13.5" customHeight="1">
      <c r="A452" s="15"/>
    </row>
    <row r="453" spans="1:1" ht="13.5" customHeight="1">
      <c r="A453" s="15"/>
    </row>
    <row r="454" spans="1:1" ht="13.5" customHeight="1">
      <c r="A454" s="15"/>
    </row>
    <row r="455" spans="1:1" ht="13.5" customHeight="1">
      <c r="A455" s="15"/>
    </row>
    <row r="456" spans="1:1" ht="13.5" customHeight="1">
      <c r="A456" s="15"/>
    </row>
    <row r="457" spans="1:1" ht="13.5" customHeight="1">
      <c r="A457" s="15"/>
    </row>
    <row r="458" spans="1:1" ht="13.5" customHeight="1">
      <c r="A458" s="15"/>
    </row>
    <row r="459" spans="1:1" ht="13.5" customHeight="1">
      <c r="A459" s="15"/>
    </row>
    <row r="460" spans="1:1" ht="13.5" customHeight="1">
      <c r="A460" s="15"/>
    </row>
    <row r="461" spans="1:1" ht="13.5" customHeight="1">
      <c r="A461" s="15"/>
    </row>
    <row r="462" spans="1:1" ht="13.5" customHeight="1">
      <c r="A462" s="15"/>
    </row>
    <row r="463" spans="1:1" ht="13.5" customHeight="1">
      <c r="A463" s="15"/>
    </row>
    <row r="464" spans="1:1" ht="13.5" customHeight="1">
      <c r="A464" s="15"/>
    </row>
    <row r="465" spans="1:1" ht="13.5" customHeight="1">
      <c r="A465" s="15"/>
    </row>
    <row r="466" spans="1:1" ht="13.5" customHeight="1">
      <c r="A466" s="15"/>
    </row>
    <row r="467" spans="1:1" ht="13.5" customHeight="1">
      <c r="A467" s="15"/>
    </row>
    <row r="468" spans="1:1" ht="13.5" customHeight="1">
      <c r="A468" s="15"/>
    </row>
    <row r="469" spans="1:1" ht="13.5" customHeight="1">
      <c r="A469" s="15"/>
    </row>
    <row r="470" spans="1:1" ht="13.5" customHeight="1">
      <c r="A470" s="15"/>
    </row>
    <row r="471" spans="1:1" ht="13.5" customHeight="1">
      <c r="A471" s="15"/>
    </row>
    <row r="472" spans="1:1" ht="13.5" customHeight="1">
      <c r="A472" s="15"/>
    </row>
    <row r="473" spans="1:1" ht="13.5" customHeight="1">
      <c r="A473" s="15"/>
    </row>
    <row r="474" spans="1:1" ht="13.5" customHeight="1">
      <c r="A474" s="15"/>
    </row>
    <row r="475" spans="1:1" ht="13.5" customHeight="1">
      <c r="A475" s="15"/>
    </row>
    <row r="476" spans="1:1" ht="13.5" customHeight="1">
      <c r="A476" s="15"/>
    </row>
    <row r="477" spans="1:1" ht="13.5" customHeight="1">
      <c r="A477" s="15"/>
    </row>
    <row r="478" spans="1:1" ht="13.5" customHeight="1">
      <c r="A478" s="15"/>
    </row>
    <row r="479" spans="1:1" ht="13.5" customHeight="1">
      <c r="A479" s="15"/>
    </row>
    <row r="480" spans="1:1" ht="13.5" customHeight="1">
      <c r="A480" s="15"/>
    </row>
    <row r="481" spans="1:1" ht="13.5" customHeight="1">
      <c r="A481" s="15"/>
    </row>
    <row r="482" spans="1:1" ht="13.5" customHeight="1">
      <c r="A482" s="15"/>
    </row>
    <row r="483" spans="1:1" ht="13.5" customHeight="1">
      <c r="A483" s="15"/>
    </row>
    <row r="484" spans="1:1" ht="13.5" customHeight="1">
      <c r="A484" s="15"/>
    </row>
    <row r="485" spans="1:1" ht="13.5" customHeight="1">
      <c r="A485" s="15"/>
    </row>
    <row r="486" spans="1:1" ht="13.5" customHeight="1">
      <c r="A486" s="15"/>
    </row>
    <row r="487" spans="1:1" ht="13.5" customHeight="1">
      <c r="A487" s="15"/>
    </row>
    <row r="488" spans="1:1" ht="13.5" customHeight="1">
      <c r="A488" s="15"/>
    </row>
    <row r="489" spans="1:1" ht="13.5" customHeight="1">
      <c r="A489" s="15"/>
    </row>
    <row r="490" spans="1:1" ht="13.5" customHeight="1">
      <c r="A490" s="15"/>
    </row>
    <row r="491" spans="1:1" ht="13.5" customHeight="1">
      <c r="A491" s="15"/>
    </row>
    <row r="492" spans="1:1" ht="13.5" customHeight="1">
      <c r="A492" s="15"/>
    </row>
    <row r="493" spans="1:1" ht="13.5" customHeight="1">
      <c r="A493" s="15"/>
    </row>
    <row r="494" spans="1:1" ht="13.5" customHeight="1">
      <c r="A494" s="15"/>
    </row>
    <row r="495" spans="1:1" ht="13.5" customHeight="1">
      <c r="A495" s="15"/>
    </row>
    <row r="496" spans="1:1" ht="13.5" customHeight="1">
      <c r="A496" s="15"/>
    </row>
    <row r="497" spans="1:1" ht="13.5" customHeight="1">
      <c r="A497" s="15"/>
    </row>
    <row r="498" spans="1:1" ht="13.5" customHeight="1">
      <c r="A498" s="15"/>
    </row>
    <row r="499" spans="1:1" ht="13.5" customHeight="1">
      <c r="A499" s="15"/>
    </row>
    <row r="500" spans="1:1" ht="13.5" customHeight="1">
      <c r="A500" s="15"/>
    </row>
    <row r="501" spans="1:1" ht="13.5" customHeight="1">
      <c r="A501" s="15"/>
    </row>
    <row r="502" spans="1:1" ht="13.5" customHeight="1">
      <c r="A502" s="15"/>
    </row>
    <row r="503" spans="1:1" ht="13.5" customHeight="1">
      <c r="A503" s="15"/>
    </row>
    <row r="504" spans="1:1" ht="13.5" customHeight="1">
      <c r="A504" s="15"/>
    </row>
    <row r="505" spans="1:1" ht="13.5" customHeight="1">
      <c r="A505" s="15"/>
    </row>
    <row r="506" spans="1:1" ht="13.5" customHeight="1">
      <c r="A506" s="15"/>
    </row>
    <row r="507" spans="1:1" ht="13.5" customHeight="1">
      <c r="A507" s="15"/>
    </row>
    <row r="508" spans="1:1" ht="13.5" customHeight="1">
      <c r="A508" s="15"/>
    </row>
    <row r="509" spans="1:1" ht="13.5" customHeight="1">
      <c r="A509" s="15"/>
    </row>
    <row r="510" spans="1:1" ht="13.5" customHeight="1">
      <c r="A510" s="15"/>
    </row>
    <row r="511" spans="1:1" ht="13.5" customHeight="1">
      <c r="A511" s="15"/>
    </row>
    <row r="512" spans="1:1" ht="13.5" customHeight="1">
      <c r="A512" s="15"/>
    </row>
    <row r="513" spans="1:1" ht="13.5" customHeight="1">
      <c r="A513" s="15"/>
    </row>
    <row r="514" spans="1:1" ht="13.5" customHeight="1">
      <c r="A514" s="15"/>
    </row>
    <row r="515" spans="1:1" ht="13.5" customHeight="1">
      <c r="A515" s="15"/>
    </row>
    <row r="516" spans="1:1" ht="13.5" customHeight="1">
      <c r="A516" s="15"/>
    </row>
    <row r="517" spans="1:1" ht="13.5" customHeight="1">
      <c r="A517" s="15"/>
    </row>
    <row r="518" spans="1:1" ht="13.5" customHeight="1">
      <c r="A518" s="15"/>
    </row>
    <row r="519" spans="1:1" ht="13.5" customHeight="1">
      <c r="A519" s="15"/>
    </row>
    <row r="520" spans="1:1" ht="13.5" customHeight="1">
      <c r="A520" s="15"/>
    </row>
    <row r="521" spans="1:1" ht="13.5" customHeight="1">
      <c r="A521" s="15"/>
    </row>
    <row r="522" spans="1:1" ht="13.5" customHeight="1">
      <c r="A522" s="15"/>
    </row>
    <row r="523" spans="1:1" ht="13.5" customHeight="1">
      <c r="A523" s="15"/>
    </row>
    <row r="524" spans="1:1" ht="13.5" customHeight="1">
      <c r="A524" s="15"/>
    </row>
    <row r="525" spans="1:1" ht="13.5" customHeight="1">
      <c r="A525" s="15"/>
    </row>
    <row r="526" spans="1:1" ht="13.5" customHeight="1">
      <c r="A526" s="15"/>
    </row>
    <row r="527" spans="1:1" ht="13.5" customHeight="1">
      <c r="A527" s="15"/>
    </row>
    <row r="528" spans="1:1" ht="13.5" customHeight="1">
      <c r="A528" s="15"/>
    </row>
    <row r="529" spans="1:1" ht="13.5" customHeight="1">
      <c r="A529" s="15"/>
    </row>
    <row r="530" spans="1:1" ht="13.5" customHeight="1">
      <c r="A530" s="15"/>
    </row>
    <row r="531" spans="1:1" ht="13.5" customHeight="1">
      <c r="A531" s="15"/>
    </row>
    <row r="532" spans="1:1" ht="13.5" customHeight="1">
      <c r="A532" s="15"/>
    </row>
    <row r="533" spans="1:1" ht="13.5" customHeight="1">
      <c r="A533" s="15"/>
    </row>
    <row r="534" spans="1:1" ht="13.5" customHeight="1">
      <c r="A534" s="15"/>
    </row>
    <row r="535" spans="1:1" ht="13.5" customHeight="1">
      <c r="A535" s="15"/>
    </row>
    <row r="536" spans="1:1" ht="13.5" customHeight="1">
      <c r="A536" s="15"/>
    </row>
    <row r="537" spans="1:1" ht="13.5" customHeight="1">
      <c r="A537" s="15"/>
    </row>
    <row r="538" spans="1:1" ht="13.5" customHeight="1">
      <c r="A538" s="15"/>
    </row>
    <row r="539" spans="1:1" ht="13.5" customHeight="1">
      <c r="A539" s="15"/>
    </row>
    <row r="540" spans="1:1" ht="13.5" customHeight="1">
      <c r="A540" s="15"/>
    </row>
    <row r="541" spans="1:1" ht="13.5" customHeight="1">
      <c r="A541" s="15"/>
    </row>
    <row r="542" spans="1:1" ht="13.5" customHeight="1">
      <c r="A542" s="15"/>
    </row>
    <row r="543" spans="1:1" ht="13.5" customHeight="1">
      <c r="A543" s="15"/>
    </row>
    <row r="544" spans="1:1" ht="13.5" customHeight="1">
      <c r="A544" s="15"/>
    </row>
    <row r="545" spans="1:1" ht="13.5" customHeight="1">
      <c r="A545" s="15"/>
    </row>
    <row r="546" spans="1:1" ht="13.5" customHeight="1">
      <c r="A546" s="15"/>
    </row>
    <row r="547" spans="1:1" ht="13.5" customHeight="1">
      <c r="A547" s="15"/>
    </row>
    <row r="548" spans="1:1" ht="13.5" customHeight="1">
      <c r="A548" s="15"/>
    </row>
    <row r="549" spans="1:1" ht="13.5" customHeight="1">
      <c r="A549" s="15"/>
    </row>
    <row r="550" spans="1:1" ht="13.5" customHeight="1">
      <c r="A550" s="15"/>
    </row>
    <row r="551" spans="1:1" ht="13.5" customHeight="1">
      <c r="A551" s="15"/>
    </row>
    <row r="552" spans="1:1" ht="13.5" customHeight="1">
      <c r="A552" s="15"/>
    </row>
    <row r="553" spans="1:1" ht="13.5" customHeight="1">
      <c r="A553" s="15"/>
    </row>
    <row r="554" spans="1:1" ht="13.5" customHeight="1">
      <c r="A554" s="15"/>
    </row>
    <row r="555" spans="1:1" ht="13.5" customHeight="1">
      <c r="A555" s="15"/>
    </row>
    <row r="556" spans="1:1" ht="13.5" customHeight="1">
      <c r="A556" s="15"/>
    </row>
    <row r="557" spans="1:1" ht="13.5" customHeight="1">
      <c r="A557" s="15"/>
    </row>
    <row r="558" spans="1:1" ht="13.5" customHeight="1">
      <c r="A558" s="15"/>
    </row>
    <row r="559" spans="1:1" ht="13.5" customHeight="1">
      <c r="A559" s="15"/>
    </row>
    <row r="560" spans="1:1" ht="13.5" customHeight="1">
      <c r="A560" s="15"/>
    </row>
    <row r="561" spans="1:1" ht="13.5" customHeight="1">
      <c r="A561" s="15"/>
    </row>
    <row r="562" spans="1:1" ht="13.5" customHeight="1">
      <c r="A562" s="15"/>
    </row>
    <row r="563" spans="1:1" ht="13.5" customHeight="1">
      <c r="A563" s="15"/>
    </row>
    <row r="564" spans="1:1" ht="13.5" customHeight="1">
      <c r="A564" s="15"/>
    </row>
    <row r="565" spans="1:1" ht="13.5" customHeight="1">
      <c r="A565" s="15"/>
    </row>
    <row r="566" spans="1:1" ht="13.5" customHeight="1">
      <c r="A566" s="15"/>
    </row>
    <row r="567" spans="1:1" ht="13.5" customHeight="1">
      <c r="A567" s="15"/>
    </row>
    <row r="568" spans="1:1" ht="13.5" customHeight="1">
      <c r="A568" s="15"/>
    </row>
    <row r="569" spans="1:1" ht="13.5" customHeight="1">
      <c r="A569" s="15"/>
    </row>
    <row r="570" spans="1:1" ht="13.5" customHeight="1">
      <c r="A570" s="15"/>
    </row>
    <row r="571" spans="1:1" ht="13.5" customHeight="1">
      <c r="A571" s="15"/>
    </row>
    <row r="572" spans="1:1" ht="13.5" customHeight="1">
      <c r="A572" s="15"/>
    </row>
    <row r="573" spans="1:1" ht="13.5" customHeight="1">
      <c r="A573" s="15"/>
    </row>
    <row r="574" spans="1:1" ht="13.5" customHeight="1">
      <c r="A574" s="15"/>
    </row>
    <row r="575" spans="1:1" ht="13.5" customHeight="1">
      <c r="A575" s="15"/>
    </row>
    <row r="576" spans="1:1" ht="13.5" customHeight="1">
      <c r="A576" s="15"/>
    </row>
    <row r="577" spans="1:1" ht="13.5" customHeight="1">
      <c r="A577" s="15"/>
    </row>
    <row r="578" spans="1:1" ht="13.5" customHeight="1">
      <c r="A578" s="15"/>
    </row>
    <row r="579" spans="1:1" ht="13.5" customHeight="1">
      <c r="A579" s="15"/>
    </row>
    <row r="580" spans="1:1" ht="13.5" customHeight="1">
      <c r="A580" s="15"/>
    </row>
    <row r="581" spans="1:1" ht="13.5" customHeight="1">
      <c r="A581" s="15"/>
    </row>
    <row r="582" spans="1:1" ht="13.5" customHeight="1">
      <c r="A582" s="15"/>
    </row>
    <row r="583" spans="1:1" ht="13.5" customHeight="1">
      <c r="A583" s="15"/>
    </row>
    <row r="584" spans="1:1" ht="13.5" customHeight="1">
      <c r="A584" s="15"/>
    </row>
    <row r="585" spans="1:1" ht="13.5" customHeight="1">
      <c r="A585" s="15"/>
    </row>
    <row r="586" spans="1:1" ht="13.5" customHeight="1">
      <c r="A586" s="15"/>
    </row>
    <row r="587" spans="1:1" ht="13.5" customHeight="1">
      <c r="A587" s="15"/>
    </row>
    <row r="588" spans="1:1" ht="13.5" customHeight="1">
      <c r="A588" s="15"/>
    </row>
    <row r="589" spans="1:1" ht="13.5" customHeight="1">
      <c r="A589" s="15"/>
    </row>
    <row r="590" spans="1:1" ht="13.5" customHeight="1">
      <c r="A590" s="15"/>
    </row>
    <row r="591" spans="1:1" ht="13.5" customHeight="1">
      <c r="A591" s="15"/>
    </row>
    <row r="592" spans="1:1" ht="13.5" customHeight="1">
      <c r="A592" s="15"/>
    </row>
    <row r="593" spans="1:1" ht="13.5" customHeight="1">
      <c r="A593" s="15"/>
    </row>
    <row r="594" spans="1:1" ht="13.5" customHeight="1">
      <c r="A594" s="15"/>
    </row>
    <row r="595" spans="1:1" ht="13.5" customHeight="1">
      <c r="A595" s="15"/>
    </row>
    <row r="596" spans="1:1" ht="13.5" customHeight="1">
      <c r="A596" s="15"/>
    </row>
    <row r="597" spans="1:1" ht="13.5" customHeight="1">
      <c r="A597" s="15"/>
    </row>
    <row r="598" spans="1:1" ht="13.5" customHeight="1">
      <c r="A598" s="15"/>
    </row>
    <row r="599" spans="1:1" ht="13.5" customHeight="1">
      <c r="A599" s="15"/>
    </row>
    <row r="600" spans="1:1" ht="13.5" customHeight="1">
      <c r="A600" s="15"/>
    </row>
    <row r="601" spans="1:1" ht="13.5" customHeight="1">
      <c r="A601" s="15"/>
    </row>
    <row r="602" spans="1:1" ht="13.5" customHeight="1">
      <c r="A602" s="15"/>
    </row>
    <row r="603" spans="1:1" ht="13.5" customHeight="1">
      <c r="A603" s="15"/>
    </row>
    <row r="604" spans="1:1" ht="13.5" customHeight="1">
      <c r="A604" s="15"/>
    </row>
    <row r="605" spans="1:1" ht="13.5" customHeight="1">
      <c r="A605" s="15"/>
    </row>
    <row r="606" spans="1:1" ht="13.5" customHeight="1">
      <c r="A606" s="15"/>
    </row>
    <row r="607" spans="1:1" ht="13.5" customHeight="1">
      <c r="A607" s="15"/>
    </row>
    <row r="608" spans="1:1" ht="13.5" customHeight="1">
      <c r="A608" s="15"/>
    </row>
    <row r="609" spans="1:1" ht="13.5" customHeight="1">
      <c r="A609" s="15"/>
    </row>
    <row r="610" spans="1:1" ht="13.5" customHeight="1">
      <c r="A610" s="15"/>
    </row>
    <row r="611" spans="1:1" ht="13.5" customHeight="1">
      <c r="A611" s="15"/>
    </row>
    <row r="612" spans="1:1" ht="13.5" customHeight="1">
      <c r="A612" s="15"/>
    </row>
    <row r="613" spans="1:1" ht="13.5" customHeight="1">
      <c r="A613" s="15"/>
    </row>
    <row r="614" spans="1:1" ht="13.5" customHeight="1">
      <c r="A614" s="15"/>
    </row>
    <row r="615" spans="1:1" ht="13.5" customHeight="1">
      <c r="A615" s="15"/>
    </row>
    <row r="616" spans="1:1" ht="13.5" customHeight="1">
      <c r="A616" s="15"/>
    </row>
    <row r="617" spans="1:1" ht="13.5" customHeight="1">
      <c r="A617" s="15"/>
    </row>
    <row r="618" spans="1:1" ht="13.5" customHeight="1">
      <c r="A618" s="15"/>
    </row>
    <row r="619" spans="1:1" ht="13.5" customHeight="1">
      <c r="A619" s="15"/>
    </row>
    <row r="620" spans="1:1" ht="13.5" customHeight="1">
      <c r="A620" s="15"/>
    </row>
    <row r="621" spans="1:1" ht="13.5" customHeight="1">
      <c r="A621" s="15"/>
    </row>
    <row r="622" spans="1:1" ht="13.5" customHeight="1">
      <c r="A622" s="15"/>
    </row>
    <row r="623" spans="1:1" ht="13.5" customHeight="1">
      <c r="A623" s="15"/>
    </row>
    <row r="624" spans="1:1" ht="13.5" customHeight="1">
      <c r="A624" s="15"/>
    </row>
    <row r="625" spans="1:1" ht="13.5" customHeight="1">
      <c r="A625" s="15"/>
    </row>
    <row r="626" spans="1:1" ht="13.5" customHeight="1">
      <c r="A626" s="15"/>
    </row>
    <row r="627" spans="1:1" ht="13.5" customHeight="1">
      <c r="A627" s="15"/>
    </row>
    <row r="628" spans="1:1" ht="13.5" customHeight="1">
      <c r="A628" s="15"/>
    </row>
    <row r="629" spans="1:1" ht="13.5" customHeight="1">
      <c r="A629" s="15"/>
    </row>
    <row r="630" spans="1:1" ht="13.5" customHeight="1">
      <c r="A630" s="15"/>
    </row>
    <row r="631" spans="1:1" ht="13.5" customHeight="1">
      <c r="A631" s="15"/>
    </row>
    <row r="632" spans="1:1" ht="13.5" customHeight="1">
      <c r="A632" s="15"/>
    </row>
    <row r="633" spans="1:1" ht="13.5" customHeight="1">
      <c r="A633" s="15"/>
    </row>
    <row r="634" spans="1:1" ht="13.5" customHeight="1">
      <c r="A634" s="15"/>
    </row>
    <row r="635" spans="1:1" ht="13.5" customHeight="1">
      <c r="A635" s="15"/>
    </row>
    <row r="636" spans="1:1" ht="13.5" customHeight="1">
      <c r="A636" s="15"/>
    </row>
    <row r="637" spans="1:1" ht="13.5" customHeight="1">
      <c r="A637" s="15"/>
    </row>
    <row r="638" spans="1:1" ht="13.5" customHeight="1">
      <c r="A638" s="15"/>
    </row>
    <row r="639" spans="1:1" ht="13.5" customHeight="1">
      <c r="A639" s="15"/>
    </row>
    <row r="640" spans="1:1" ht="13.5" customHeight="1">
      <c r="A640" s="15"/>
    </row>
    <row r="641" spans="1:1" ht="13.5" customHeight="1">
      <c r="A641" s="15"/>
    </row>
    <row r="642" spans="1:1" ht="13.5" customHeight="1">
      <c r="A642" s="15"/>
    </row>
    <row r="643" spans="1:1" ht="13.5" customHeight="1">
      <c r="A643" s="15"/>
    </row>
    <row r="644" spans="1:1" ht="13.5" customHeight="1">
      <c r="A644" s="15"/>
    </row>
    <row r="645" spans="1:1" ht="13.5" customHeight="1">
      <c r="A645" s="15"/>
    </row>
    <row r="646" spans="1:1" ht="13.5" customHeight="1">
      <c r="A646" s="15"/>
    </row>
    <row r="647" spans="1:1" ht="13.5" customHeight="1">
      <c r="A647" s="15"/>
    </row>
    <row r="648" spans="1:1" ht="13.5" customHeight="1">
      <c r="A648" s="15"/>
    </row>
    <row r="649" spans="1:1" ht="13.5" customHeight="1">
      <c r="A649" s="15"/>
    </row>
    <row r="650" spans="1:1" ht="13.5" customHeight="1">
      <c r="A650" s="15"/>
    </row>
    <row r="651" spans="1:1" ht="13.5" customHeight="1">
      <c r="A651" s="15"/>
    </row>
    <row r="652" spans="1:1" ht="13.5" customHeight="1">
      <c r="A652" s="15"/>
    </row>
    <row r="653" spans="1:1" ht="13.5" customHeight="1">
      <c r="A653" s="15"/>
    </row>
    <row r="654" spans="1:1" ht="13.5" customHeight="1">
      <c r="A654" s="15"/>
    </row>
    <row r="655" spans="1:1" ht="13.5" customHeight="1">
      <c r="A655" s="15"/>
    </row>
    <row r="656" spans="1:1" ht="13.5" customHeight="1">
      <c r="A656" s="15"/>
    </row>
    <row r="657" spans="1:1" ht="13.5" customHeight="1">
      <c r="A657" s="15"/>
    </row>
    <row r="658" spans="1:1" ht="13.5" customHeight="1">
      <c r="A658" s="15"/>
    </row>
    <row r="659" spans="1:1" ht="13.5" customHeight="1">
      <c r="A659" s="15"/>
    </row>
    <row r="660" spans="1:1" ht="13.5" customHeight="1">
      <c r="A660" s="15"/>
    </row>
    <row r="661" spans="1:1" ht="13.5" customHeight="1">
      <c r="A661" s="15"/>
    </row>
    <row r="662" spans="1:1" ht="13.5" customHeight="1">
      <c r="A662" s="15"/>
    </row>
    <row r="663" spans="1:1" ht="13.5" customHeight="1">
      <c r="A663" s="15"/>
    </row>
    <row r="664" spans="1:1" ht="13.5" customHeight="1">
      <c r="A664" s="15"/>
    </row>
    <row r="665" spans="1:1" ht="13.5" customHeight="1">
      <c r="A665" s="15"/>
    </row>
    <row r="666" spans="1:1" ht="13.5" customHeight="1">
      <c r="A666" s="15"/>
    </row>
    <row r="667" spans="1:1" ht="13.5" customHeight="1">
      <c r="A667" s="15"/>
    </row>
    <row r="668" spans="1:1" ht="13.5" customHeight="1">
      <c r="A668" s="15"/>
    </row>
    <row r="669" spans="1:1" ht="13.5" customHeight="1">
      <c r="A669" s="15"/>
    </row>
    <row r="670" spans="1:1" ht="13.5" customHeight="1">
      <c r="A670" s="15"/>
    </row>
    <row r="671" spans="1:1" ht="13.5" customHeight="1">
      <c r="A671" s="15"/>
    </row>
    <row r="672" spans="1:1" ht="13.5" customHeight="1">
      <c r="A672" s="15"/>
    </row>
    <row r="673" spans="1:1" ht="13.5" customHeight="1">
      <c r="A673" s="15"/>
    </row>
    <row r="674" spans="1:1" ht="13.5" customHeight="1">
      <c r="A674" s="15"/>
    </row>
    <row r="675" spans="1:1" ht="13.5" customHeight="1">
      <c r="A675" s="15"/>
    </row>
    <row r="676" spans="1:1" ht="13.5" customHeight="1">
      <c r="A676" s="15"/>
    </row>
    <row r="677" spans="1:1" ht="13.5" customHeight="1">
      <c r="A677" s="15"/>
    </row>
    <row r="678" spans="1:1" ht="13.5" customHeight="1">
      <c r="A678" s="15"/>
    </row>
    <row r="679" spans="1:1" ht="13.5" customHeight="1">
      <c r="A679" s="15"/>
    </row>
    <row r="680" spans="1:1" ht="13.5" customHeight="1">
      <c r="A680" s="15"/>
    </row>
    <row r="681" spans="1:1" ht="13.5" customHeight="1">
      <c r="A681" s="15"/>
    </row>
    <row r="682" spans="1:1" ht="13.5" customHeight="1">
      <c r="A682" s="15"/>
    </row>
    <row r="683" spans="1:1" ht="13.5" customHeight="1">
      <c r="A683" s="15"/>
    </row>
    <row r="684" spans="1:1" ht="13.5" customHeight="1">
      <c r="A684" s="15"/>
    </row>
    <row r="685" spans="1:1" ht="13.5" customHeight="1">
      <c r="A685" s="15"/>
    </row>
    <row r="686" spans="1:1" ht="13.5" customHeight="1">
      <c r="A686" s="15"/>
    </row>
    <row r="687" spans="1:1" ht="13.5" customHeight="1">
      <c r="A687" s="15"/>
    </row>
    <row r="688" spans="1:1" ht="13.5" customHeight="1">
      <c r="A688" s="15"/>
    </row>
    <row r="689" spans="1:1" ht="13.5" customHeight="1">
      <c r="A689" s="15"/>
    </row>
    <row r="690" spans="1:1" ht="13.5" customHeight="1">
      <c r="A690" s="15"/>
    </row>
    <row r="691" spans="1:1" ht="13.5" customHeight="1">
      <c r="A691" s="15"/>
    </row>
    <row r="692" spans="1:1" ht="13.5" customHeight="1">
      <c r="A692" s="15"/>
    </row>
    <row r="693" spans="1:1" ht="13.5" customHeight="1">
      <c r="A693" s="15"/>
    </row>
    <row r="694" spans="1:1" ht="13.5" customHeight="1">
      <c r="A694" s="15"/>
    </row>
    <row r="695" spans="1:1" ht="13.5" customHeight="1">
      <c r="A695" s="15"/>
    </row>
    <row r="696" spans="1:1" ht="13.5" customHeight="1">
      <c r="A696" s="15"/>
    </row>
    <row r="697" spans="1:1" ht="13.5" customHeight="1">
      <c r="A697" s="15"/>
    </row>
    <row r="698" spans="1:1" ht="13.5" customHeight="1">
      <c r="A698" s="15"/>
    </row>
    <row r="699" spans="1:1" ht="13.5" customHeight="1">
      <c r="A699" s="15"/>
    </row>
    <row r="700" spans="1:1" ht="13.5" customHeight="1">
      <c r="A700" s="15"/>
    </row>
    <row r="701" spans="1:1" ht="13.5" customHeight="1">
      <c r="A701" s="15"/>
    </row>
    <row r="702" spans="1:1" ht="13.5" customHeight="1">
      <c r="A702" s="15"/>
    </row>
    <row r="703" spans="1:1" ht="13.5" customHeight="1">
      <c r="A703" s="15"/>
    </row>
    <row r="704" spans="1:1" ht="13.5" customHeight="1">
      <c r="A704" s="15"/>
    </row>
    <row r="705" spans="1:1" ht="13.5" customHeight="1">
      <c r="A705" s="15"/>
    </row>
    <row r="706" spans="1:1" ht="13.5" customHeight="1">
      <c r="A706" s="15"/>
    </row>
    <row r="707" spans="1:1" ht="13.5" customHeight="1">
      <c r="A707" s="15"/>
    </row>
    <row r="708" spans="1:1" ht="13.5" customHeight="1">
      <c r="A708" s="15"/>
    </row>
    <row r="709" spans="1:1" ht="13.5" customHeight="1">
      <c r="A709" s="15"/>
    </row>
    <row r="710" spans="1:1" ht="13.5" customHeight="1">
      <c r="A710" s="15"/>
    </row>
    <row r="711" spans="1:1" ht="13.5" customHeight="1">
      <c r="A711" s="15"/>
    </row>
    <row r="712" spans="1:1" ht="13.5" customHeight="1">
      <c r="A712" s="15"/>
    </row>
    <row r="713" spans="1:1" ht="13.5" customHeight="1">
      <c r="A713" s="15"/>
    </row>
    <row r="714" spans="1:1" ht="13.5" customHeight="1">
      <c r="A714" s="15"/>
    </row>
    <row r="715" spans="1:1" ht="13.5" customHeight="1">
      <c r="A715" s="15"/>
    </row>
    <row r="716" spans="1:1" ht="13.5" customHeight="1">
      <c r="A716" s="15"/>
    </row>
    <row r="717" spans="1:1" ht="13.5" customHeight="1">
      <c r="A717" s="15"/>
    </row>
    <row r="718" spans="1:1" ht="13.5" customHeight="1">
      <c r="A718" s="15"/>
    </row>
    <row r="719" spans="1:1" ht="13.5" customHeight="1">
      <c r="A719" s="15"/>
    </row>
    <row r="720" spans="1:1" ht="13.5" customHeight="1">
      <c r="A720" s="15"/>
    </row>
    <row r="721" spans="1:1" ht="13.5" customHeight="1">
      <c r="A721" s="15"/>
    </row>
    <row r="722" spans="1:1" ht="13.5" customHeight="1">
      <c r="A722" s="15"/>
    </row>
    <row r="723" spans="1:1" ht="13.5" customHeight="1">
      <c r="A723" s="15"/>
    </row>
    <row r="724" spans="1:1" ht="13.5" customHeight="1">
      <c r="A724" s="15"/>
    </row>
    <row r="725" spans="1:1" ht="13.5" customHeight="1">
      <c r="A725" s="15"/>
    </row>
    <row r="726" spans="1:1" ht="13.5" customHeight="1">
      <c r="A726" s="15"/>
    </row>
    <row r="727" spans="1:1" ht="13.5" customHeight="1">
      <c r="A727" s="15"/>
    </row>
    <row r="728" spans="1:1" ht="13.5" customHeight="1">
      <c r="A728" s="15"/>
    </row>
    <row r="729" spans="1:1" ht="13.5" customHeight="1">
      <c r="A729" s="15"/>
    </row>
    <row r="730" spans="1:1" ht="13.5" customHeight="1">
      <c r="A730" s="15"/>
    </row>
    <row r="731" spans="1:1" ht="13.5" customHeight="1">
      <c r="A731" s="15"/>
    </row>
    <row r="732" spans="1:1" ht="13.5" customHeight="1">
      <c r="A732" s="15"/>
    </row>
    <row r="733" spans="1:1" ht="13.5" customHeight="1">
      <c r="A733" s="15"/>
    </row>
    <row r="734" spans="1:1" ht="13.5" customHeight="1">
      <c r="A734" s="15"/>
    </row>
    <row r="735" spans="1:1" ht="13.5" customHeight="1">
      <c r="A735" s="15"/>
    </row>
    <row r="736" spans="1:1" ht="13.5" customHeight="1">
      <c r="A736" s="15"/>
    </row>
    <row r="737" spans="1:1" ht="13.5" customHeight="1">
      <c r="A737" s="15"/>
    </row>
    <row r="738" spans="1:1" ht="13.5" customHeight="1">
      <c r="A738" s="15"/>
    </row>
    <row r="739" spans="1:1" ht="13.5" customHeight="1">
      <c r="A739" s="15"/>
    </row>
    <row r="740" spans="1:1" ht="13.5" customHeight="1">
      <c r="A740" s="15"/>
    </row>
    <row r="741" spans="1:1" ht="13.5" customHeight="1">
      <c r="A741" s="15"/>
    </row>
    <row r="742" spans="1:1" ht="13.5" customHeight="1">
      <c r="A742" s="15"/>
    </row>
    <row r="743" spans="1:1" ht="13.5" customHeight="1">
      <c r="A743" s="15"/>
    </row>
    <row r="744" spans="1:1" ht="13.5" customHeight="1">
      <c r="A744" s="15"/>
    </row>
    <row r="745" spans="1:1" ht="13.5" customHeight="1">
      <c r="A745" s="15"/>
    </row>
    <row r="746" spans="1:1" ht="13.5" customHeight="1">
      <c r="A746" s="15"/>
    </row>
    <row r="747" spans="1:1" ht="13.5" customHeight="1">
      <c r="A747" s="15"/>
    </row>
    <row r="748" spans="1:1" ht="13.5" customHeight="1">
      <c r="A748" s="15"/>
    </row>
    <row r="749" spans="1:1" ht="13.5" customHeight="1">
      <c r="A749" s="15"/>
    </row>
    <row r="750" spans="1:1" ht="13.5" customHeight="1">
      <c r="A750" s="15"/>
    </row>
    <row r="751" spans="1:1" ht="13.5" customHeight="1">
      <c r="A751" s="15"/>
    </row>
    <row r="752" spans="1:1" ht="13.5" customHeight="1">
      <c r="A752" s="15"/>
    </row>
    <row r="753" spans="1:1" ht="13.5" customHeight="1">
      <c r="A753" s="15"/>
    </row>
    <row r="754" spans="1:1" ht="13.5" customHeight="1">
      <c r="A754" s="15"/>
    </row>
    <row r="755" spans="1:1" ht="13.5" customHeight="1">
      <c r="A755" s="15"/>
    </row>
    <row r="756" spans="1:1" ht="13.5" customHeight="1">
      <c r="A756" s="15"/>
    </row>
    <row r="757" spans="1:1" ht="13.5" customHeight="1">
      <c r="A757" s="15"/>
    </row>
    <row r="758" spans="1:1" ht="13.5" customHeight="1">
      <c r="A758" s="15"/>
    </row>
    <row r="759" spans="1:1" ht="13.5" customHeight="1">
      <c r="A759" s="15"/>
    </row>
    <row r="760" spans="1:1" ht="13.5" customHeight="1">
      <c r="A760" s="15"/>
    </row>
    <row r="761" spans="1:1" ht="13.5" customHeight="1">
      <c r="A761" s="15"/>
    </row>
    <row r="762" spans="1:1" ht="13.5" customHeight="1">
      <c r="A762" s="15"/>
    </row>
    <row r="763" spans="1:1" ht="13.5" customHeight="1">
      <c r="A763" s="15"/>
    </row>
    <row r="764" spans="1:1" ht="13.5" customHeight="1">
      <c r="A764" s="15"/>
    </row>
    <row r="765" spans="1:1" ht="13.5" customHeight="1">
      <c r="A765" s="15"/>
    </row>
    <row r="766" spans="1:1" ht="13.5" customHeight="1">
      <c r="A766" s="15"/>
    </row>
    <row r="767" spans="1:1" ht="13.5" customHeight="1">
      <c r="A767" s="15"/>
    </row>
    <row r="768" spans="1:1" ht="13.5" customHeight="1">
      <c r="A768" s="15"/>
    </row>
    <row r="769" spans="1:1" ht="13.5" customHeight="1">
      <c r="A769" s="15"/>
    </row>
    <row r="770" spans="1:1" ht="13.5" customHeight="1">
      <c r="A770" s="15"/>
    </row>
    <row r="771" spans="1:1" ht="13.5" customHeight="1">
      <c r="A771" s="15"/>
    </row>
    <row r="772" spans="1:1" ht="13.5" customHeight="1">
      <c r="A772" s="15"/>
    </row>
    <row r="773" spans="1:1" ht="13.5" customHeight="1">
      <c r="A773" s="15"/>
    </row>
    <row r="774" spans="1:1" ht="13.5" customHeight="1">
      <c r="A774" s="15"/>
    </row>
    <row r="775" spans="1:1" ht="13.5" customHeight="1">
      <c r="A775" s="15"/>
    </row>
    <row r="776" spans="1:1" ht="13.5" customHeight="1">
      <c r="A776" s="15"/>
    </row>
    <row r="777" spans="1:1" ht="13.5" customHeight="1">
      <c r="A777" s="15"/>
    </row>
    <row r="778" spans="1:1" ht="13.5" customHeight="1">
      <c r="A778" s="15"/>
    </row>
    <row r="779" spans="1:1" ht="13.5" customHeight="1">
      <c r="A779" s="15"/>
    </row>
    <row r="780" spans="1:1" ht="13.5" customHeight="1">
      <c r="A780" s="15"/>
    </row>
    <row r="781" spans="1:1" ht="13.5" customHeight="1">
      <c r="A781" s="15"/>
    </row>
    <row r="782" spans="1:1" ht="13.5" customHeight="1">
      <c r="A782" s="15"/>
    </row>
    <row r="783" spans="1:1" ht="13.5" customHeight="1">
      <c r="A783" s="15"/>
    </row>
    <row r="784" spans="1:1" ht="13.5" customHeight="1">
      <c r="A784" s="15"/>
    </row>
    <row r="785" spans="1:1" ht="13.5" customHeight="1">
      <c r="A785" s="15"/>
    </row>
    <row r="786" spans="1:1" ht="13.5" customHeight="1">
      <c r="A786" s="15"/>
    </row>
    <row r="787" spans="1:1" ht="13.5" customHeight="1">
      <c r="A787" s="15"/>
    </row>
    <row r="788" spans="1:1" ht="13.5" customHeight="1">
      <c r="A788" s="15"/>
    </row>
    <row r="789" spans="1:1" ht="13.5" customHeight="1">
      <c r="A789" s="15"/>
    </row>
    <row r="790" spans="1:1" ht="13.5" customHeight="1">
      <c r="A790" s="15"/>
    </row>
    <row r="791" spans="1:1" ht="13.5" customHeight="1">
      <c r="A791" s="15"/>
    </row>
    <row r="792" spans="1:1" ht="13.5" customHeight="1">
      <c r="A792" s="15"/>
    </row>
    <row r="793" spans="1:1" ht="13.5" customHeight="1">
      <c r="A793" s="15"/>
    </row>
    <row r="794" spans="1:1" ht="13.5" customHeight="1">
      <c r="A794" s="15"/>
    </row>
    <row r="795" spans="1:1" ht="13.5" customHeight="1">
      <c r="A795" s="15"/>
    </row>
    <row r="796" spans="1:1" ht="13.5" customHeight="1">
      <c r="A796" s="15"/>
    </row>
    <row r="797" spans="1:1" ht="13.5" customHeight="1">
      <c r="A797" s="15"/>
    </row>
    <row r="798" spans="1:1" ht="13.5" customHeight="1">
      <c r="A798" s="15"/>
    </row>
    <row r="799" spans="1:1" ht="13.5" customHeight="1">
      <c r="A799" s="15"/>
    </row>
    <row r="800" spans="1:1" ht="13.5" customHeight="1">
      <c r="A800" s="15"/>
    </row>
    <row r="801" spans="1:1" ht="13.5" customHeight="1">
      <c r="A801" s="15"/>
    </row>
    <row r="802" spans="1:1" ht="13.5" customHeight="1">
      <c r="A802" s="15"/>
    </row>
    <row r="803" spans="1:1" ht="13.5" customHeight="1">
      <c r="A803" s="15"/>
    </row>
    <row r="804" spans="1:1" ht="13.5" customHeight="1">
      <c r="A804" s="15"/>
    </row>
    <row r="805" spans="1:1" ht="13.5" customHeight="1">
      <c r="A805" s="15"/>
    </row>
    <row r="806" spans="1:1" ht="13.5" customHeight="1">
      <c r="A806" s="15"/>
    </row>
    <row r="807" spans="1:1" ht="13.5" customHeight="1">
      <c r="A807" s="15"/>
    </row>
    <row r="808" spans="1:1" ht="13.5" customHeight="1">
      <c r="A808" s="15"/>
    </row>
    <row r="809" spans="1:1" ht="13.5" customHeight="1">
      <c r="A809" s="15"/>
    </row>
    <row r="810" spans="1:1" ht="13.5" customHeight="1">
      <c r="A810" s="15"/>
    </row>
    <row r="811" spans="1:1" ht="13.5" customHeight="1">
      <c r="A811" s="15"/>
    </row>
    <row r="812" spans="1:1" ht="13.5" customHeight="1">
      <c r="A812" s="15"/>
    </row>
    <row r="813" spans="1:1" ht="13.5" customHeight="1">
      <c r="A813" s="15"/>
    </row>
    <row r="814" spans="1:1" ht="13.5" customHeight="1">
      <c r="A814" s="15"/>
    </row>
    <row r="815" spans="1:1" ht="13.5" customHeight="1">
      <c r="A815" s="15"/>
    </row>
    <row r="816" spans="1:1" ht="13.5" customHeight="1">
      <c r="A816" s="15"/>
    </row>
    <row r="817" spans="1:1" ht="13.5" customHeight="1">
      <c r="A817" s="15"/>
    </row>
    <row r="818" spans="1:1" ht="13.5" customHeight="1">
      <c r="A818" s="15"/>
    </row>
    <row r="819" spans="1:1" ht="13.5" customHeight="1">
      <c r="A819" s="15"/>
    </row>
    <row r="820" spans="1:1" ht="13.5" customHeight="1">
      <c r="A820" s="15"/>
    </row>
    <row r="821" spans="1:1" ht="13.5" customHeight="1">
      <c r="A821" s="15"/>
    </row>
    <row r="822" spans="1:1" ht="13.5" customHeight="1">
      <c r="A822" s="15"/>
    </row>
    <row r="823" spans="1:1" ht="13.5" customHeight="1">
      <c r="A823" s="15"/>
    </row>
    <row r="824" spans="1:1" ht="13.5" customHeight="1">
      <c r="A824" s="15"/>
    </row>
    <row r="825" spans="1:1" ht="13.5" customHeight="1">
      <c r="A825" s="15"/>
    </row>
    <row r="826" spans="1:1" ht="13.5" customHeight="1">
      <c r="A826" s="15"/>
    </row>
    <row r="827" spans="1:1" ht="13.5" customHeight="1">
      <c r="A827" s="15"/>
    </row>
    <row r="828" spans="1:1" ht="13.5" customHeight="1">
      <c r="A828" s="15"/>
    </row>
    <row r="829" spans="1:1" ht="13.5" customHeight="1">
      <c r="A829" s="15"/>
    </row>
    <row r="830" spans="1:1" ht="13.5" customHeight="1">
      <c r="A830" s="15"/>
    </row>
    <row r="831" spans="1:1" ht="13.5" customHeight="1">
      <c r="A831" s="15"/>
    </row>
    <row r="832" spans="1:1" ht="13.5" customHeight="1">
      <c r="A832" s="15"/>
    </row>
    <row r="833" spans="1:1" ht="13.5" customHeight="1">
      <c r="A833" s="15"/>
    </row>
    <row r="834" spans="1:1" ht="13.5" customHeight="1">
      <c r="A834" s="15"/>
    </row>
    <row r="835" spans="1:1" ht="13.5" customHeight="1">
      <c r="A835" s="15"/>
    </row>
    <row r="836" spans="1:1" ht="13.5" customHeight="1">
      <c r="A836" s="15"/>
    </row>
    <row r="837" spans="1:1" ht="13.5" customHeight="1">
      <c r="A837" s="15"/>
    </row>
    <row r="838" spans="1:1" ht="13.5" customHeight="1">
      <c r="A838" s="15"/>
    </row>
    <row r="839" spans="1:1" ht="13.5" customHeight="1">
      <c r="A839" s="15"/>
    </row>
    <row r="840" spans="1:1" ht="13.5" customHeight="1">
      <c r="A840" s="15"/>
    </row>
    <row r="841" spans="1:1" ht="13.5" customHeight="1">
      <c r="A841" s="15"/>
    </row>
    <row r="842" spans="1:1" ht="13.5" customHeight="1">
      <c r="A842" s="15"/>
    </row>
    <row r="843" spans="1:1" ht="13.5" customHeight="1">
      <c r="A843" s="15"/>
    </row>
    <row r="844" spans="1:1" ht="13.5" customHeight="1">
      <c r="A844" s="15"/>
    </row>
    <row r="845" spans="1:1" ht="13.5" customHeight="1">
      <c r="A845" s="15"/>
    </row>
    <row r="846" spans="1:1" ht="13.5" customHeight="1">
      <c r="A846" s="15"/>
    </row>
    <row r="847" spans="1:1" ht="13.5" customHeight="1">
      <c r="A847" s="15"/>
    </row>
    <row r="848" spans="1:1" ht="13.5" customHeight="1">
      <c r="A848" s="15"/>
    </row>
    <row r="849" spans="1:1" ht="13.5" customHeight="1">
      <c r="A849" s="15"/>
    </row>
    <row r="850" spans="1:1" ht="13.5" customHeight="1">
      <c r="A850" s="15"/>
    </row>
    <row r="851" spans="1:1" ht="13.5" customHeight="1">
      <c r="A851" s="15"/>
    </row>
    <row r="852" spans="1:1" ht="13.5" customHeight="1">
      <c r="A852" s="15"/>
    </row>
    <row r="853" spans="1:1" ht="13.5" customHeight="1">
      <c r="A853" s="15"/>
    </row>
    <row r="854" spans="1:1" ht="13.5" customHeight="1">
      <c r="A854" s="15"/>
    </row>
    <row r="855" spans="1:1" ht="13.5" customHeight="1">
      <c r="A855" s="15"/>
    </row>
    <row r="856" spans="1:1" ht="13.5" customHeight="1">
      <c r="A856" s="15"/>
    </row>
    <row r="857" spans="1:1" ht="13.5" customHeight="1">
      <c r="A857" s="15"/>
    </row>
    <row r="858" spans="1:1" ht="13.5" customHeight="1">
      <c r="A858" s="15"/>
    </row>
    <row r="859" spans="1:1" ht="13.5" customHeight="1">
      <c r="A859" s="15"/>
    </row>
    <row r="860" spans="1:1" ht="13.5" customHeight="1">
      <c r="A860" s="15"/>
    </row>
    <row r="861" spans="1:1" ht="13.5" customHeight="1">
      <c r="A861" s="15"/>
    </row>
    <row r="862" spans="1:1" ht="13.5" customHeight="1">
      <c r="A862" s="15"/>
    </row>
    <row r="863" spans="1:1" ht="13.5" customHeight="1">
      <c r="A863" s="15"/>
    </row>
    <row r="864" spans="1:1" ht="13.5" customHeight="1">
      <c r="A864" s="15"/>
    </row>
    <row r="865" spans="1:1" ht="13.5" customHeight="1">
      <c r="A865" s="15"/>
    </row>
    <row r="866" spans="1:1" ht="13.5" customHeight="1">
      <c r="A866" s="15"/>
    </row>
    <row r="867" spans="1:1" ht="13.5" customHeight="1">
      <c r="A867" s="15"/>
    </row>
    <row r="868" spans="1:1" ht="13.5" customHeight="1">
      <c r="A868" s="15"/>
    </row>
    <row r="869" spans="1:1" ht="13.5" customHeight="1">
      <c r="A869" s="15"/>
    </row>
    <row r="870" spans="1:1" ht="13.5" customHeight="1">
      <c r="A870" s="15"/>
    </row>
    <row r="871" spans="1:1" ht="13.5" customHeight="1">
      <c r="A871" s="15"/>
    </row>
    <row r="872" spans="1:1" ht="13.5" customHeight="1">
      <c r="A872" s="15"/>
    </row>
    <row r="873" spans="1:1" ht="13.5" customHeight="1">
      <c r="A873" s="15"/>
    </row>
    <row r="874" spans="1:1" ht="13.5" customHeight="1">
      <c r="A874" s="15"/>
    </row>
    <row r="875" spans="1:1" ht="13.5" customHeight="1">
      <c r="A875" s="15"/>
    </row>
    <row r="876" spans="1:1" ht="13.5" customHeight="1">
      <c r="A876" s="15"/>
    </row>
    <row r="877" spans="1:1" ht="13.5" customHeight="1">
      <c r="A877" s="15"/>
    </row>
    <row r="878" spans="1:1" ht="13.5" customHeight="1">
      <c r="A878" s="15"/>
    </row>
    <row r="879" spans="1:1" ht="13.5" customHeight="1">
      <c r="A879" s="15"/>
    </row>
    <row r="880" spans="1:1" ht="13.5" customHeight="1">
      <c r="A880" s="15"/>
    </row>
    <row r="881" spans="1:1" ht="13.5" customHeight="1">
      <c r="A881" s="15"/>
    </row>
    <row r="882" spans="1:1" ht="13.5" customHeight="1">
      <c r="A882" s="15"/>
    </row>
    <row r="883" spans="1:1" ht="13.5" customHeight="1">
      <c r="A883" s="15"/>
    </row>
    <row r="884" spans="1:1" ht="13.5" customHeight="1">
      <c r="A884" s="15"/>
    </row>
    <row r="885" spans="1:1" ht="13.5" customHeight="1">
      <c r="A885" s="15"/>
    </row>
    <row r="886" spans="1:1" ht="13.5" customHeight="1">
      <c r="A886" s="15"/>
    </row>
    <row r="887" spans="1:1" ht="13.5" customHeight="1">
      <c r="A887" s="15"/>
    </row>
    <row r="888" spans="1:1" ht="13.5" customHeight="1">
      <c r="A888" s="15"/>
    </row>
    <row r="889" spans="1:1" ht="13.5" customHeight="1">
      <c r="A889" s="15"/>
    </row>
    <row r="890" spans="1:1" ht="13.5" customHeight="1">
      <c r="A890" s="15"/>
    </row>
    <row r="891" spans="1:1" ht="13.5" customHeight="1">
      <c r="A891" s="15"/>
    </row>
    <row r="892" spans="1:1" ht="13.5" customHeight="1">
      <c r="A892" s="15"/>
    </row>
    <row r="893" spans="1:1" ht="13.5" customHeight="1">
      <c r="A893" s="15"/>
    </row>
    <row r="894" spans="1:1" ht="13.5" customHeight="1">
      <c r="A894" s="15"/>
    </row>
    <row r="895" spans="1:1" ht="13.5" customHeight="1">
      <c r="A895" s="15"/>
    </row>
    <row r="896" spans="1:1" ht="13.5" customHeight="1">
      <c r="A896" s="15"/>
    </row>
    <row r="897" spans="1:1" ht="13.5" customHeight="1">
      <c r="A897" s="15"/>
    </row>
    <row r="898" spans="1:1" ht="13.5" customHeight="1">
      <c r="A898" s="15"/>
    </row>
    <row r="899" spans="1:1" ht="13.5" customHeight="1">
      <c r="A899" s="15"/>
    </row>
    <row r="900" spans="1:1" ht="13.5" customHeight="1">
      <c r="A900" s="15"/>
    </row>
    <row r="901" spans="1:1" ht="13.5" customHeight="1">
      <c r="A901" s="15"/>
    </row>
    <row r="902" spans="1:1" ht="13.5" customHeight="1">
      <c r="A902" s="15"/>
    </row>
    <row r="903" spans="1:1" ht="13.5" customHeight="1">
      <c r="A903" s="15"/>
    </row>
    <row r="904" spans="1:1" ht="13.5" customHeight="1">
      <c r="A904" s="15"/>
    </row>
    <row r="905" spans="1:1" ht="13.5" customHeight="1">
      <c r="A905" s="15"/>
    </row>
    <row r="906" spans="1:1" ht="13.5" customHeight="1">
      <c r="A906" s="15"/>
    </row>
    <row r="907" spans="1:1" ht="13.5" customHeight="1">
      <c r="A907" s="15"/>
    </row>
    <row r="908" spans="1:1" ht="13.5" customHeight="1">
      <c r="A908" s="15"/>
    </row>
    <row r="909" spans="1:1" ht="13.5" customHeight="1">
      <c r="A909" s="15"/>
    </row>
    <row r="910" spans="1:1" ht="13.5" customHeight="1">
      <c r="A910" s="15"/>
    </row>
    <row r="911" spans="1:1" ht="13.5" customHeight="1">
      <c r="A911" s="15"/>
    </row>
    <row r="912" spans="1:1" ht="13.5" customHeight="1">
      <c r="A912" s="15"/>
    </row>
    <row r="913" spans="1:1" ht="13.5" customHeight="1">
      <c r="A913" s="15"/>
    </row>
    <row r="914" spans="1:1" ht="13.5" customHeight="1">
      <c r="A914" s="15"/>
    </row>
    <row r="915" spans="1:1" ht="13.5" customHeight="1">
      <c r="A915" s="15"/>
    </row>
    <row r="916" spans="1:1" ht="13.5" customHeight="1">
      <c r="A916" s="15"/>
    </row>
    <row r="917" spans="1:1" ht="13.5" customHeight="1">
      <c r="A917" s="15"/>
    </row>
    <row r="918" spans="1:1" ht="13.5" customHeight="1">
      <c r="A918" s="15"/>
    </row>
    <row r="919" spans="1:1" ht="13.5" customHeight="1">
      <c r="A919" s="15"/>
    </row>
    <row r="920" spans="1:1" ht="13.5" customHeight="1">
      <c r="A920" s="15"/>
    </row>
    <row r="921" spans="1:1" ht="13.5" customHeight="1">
      <c r="A921" s="15"/>
    </row>
    <row r="922" spans="1:1" ht="13.5" customHeight="1">
      <c r="A922" s="15"/>
    </row>
    <row r="923" spans="1:1" ht="13.5" customHeight="1">
      <c r="A923" s="15"/>
    </row>
    <row r="924" spans="1:1" ht="13.5" customHeight="1">
      <c r="A924" s="15"/>
    </row>
    <row r="925" spans="1:1" ht="13.5" customHeight="1">
      <c r="A925" s="15"/>
    </row>
    <row r="926" spans="1:1" ht="13.5" customHeight="1">
      <c r="A926" s="15"/>
    </row>
    <row r="927" spans="1:1" ht="13.5" customHeight="1">
      <c r="A927" s="15"/>
    </row>
    <row r="928" spans="1:1" ht="13.5" customHeight="1">
      <c r="A928" s="15"/>
    </row>
    <row r="929" spans="1:1" ht="13.5" customHeight="1">
      <c r="A929" s="15"/>
    </row>
    <row r="930" spans="1:1" ht="13.5" customHeight="1">
      <c r="A930" s="15"/>
    </row>
    <row r="931" spans="1:1" ht="13.5" customHeight="1">
      <c r="A931" s="15"/>
    </row>
    <row r="932" spans="1:1" ht="13.5" customHeight="1">
      <c r="A932" s="15"/>
    </row>
    <row r="933" spans="1:1" ht="13.5" customHeight="1">
      <c r="A933" s="15"/>
    </row>
    <row r="934" spans="1:1" ht="13.5" customHeight="1">
      <c r="A934" s="15"/>
    </row>
    <row r="935" spans="1:1" ht="13.5" customHeight="1">
      <c r="A935" s="15"/>
    </row>
    <row r="936" spans="1:1" ht="13.5" customHeight="1">
      <c r="A936" s="15"/>
    </row>
    <row r="937" spans="1:1" ht="13.5" customHeight="1">
      <c r="A937" s="15"/>
    </row>
    <row r="938" spans="1:1" ht="13.5" customHeight="1">
      <c r="A938" s="15"/>
    </row>
    <row r="939" spans="1:1" ht="13.5" customHeight="1">
      <c r="A939" s="15"/>
    </row>
    <row r="940" spans="1:1" ht="13.5" customHeight="1">
      <c r="A940" s="15"/>
    </row>
    <row r="941" spans="1:1" ht="13.5" customHeight="1">
      <c r="A941" s="15"/>
    </row>
    <row r="942" spans="1:1" ht="13.5" customHeight="1">
      <c r="A942" s="15"/>
    </row>
    <row r="943" spans="1:1" ht="13.5" customHeight="1">
      <c r="A943" s="15"/>
    </row>
    <row r="944" spans="1:1" ht="13.5" customHeight="1">
      <c r="A944" s="15"/>
    </row>
    <row r="945" spans="1:1" ht="13.5" customHeight="1">
      <c r="A945" s="15"/>
    </row>
    <row r="946" spans="1:1" ht="13.5" customHeight="1">
      <c r="A946" s="15"/>
    </row>
    <row r="947" spans="1:1" ht="13.5" customHeight="1">
      <c r="A947" s="15"/>
    </row>
    <row r="948" spans="1:1" ht="13.5" customHeight="1">
      <c r="A948" s="15"/>
    </row>
    <row r="949" spans="1:1" ht="13.5" customHeight="1">
      <c r="A949" s="15"/>
    </row>
    <row r="950" spans="1:1" ht="13.5" customHeight="1">
      <c r="A950" s="15"/>
    </row>
    <row r="951" spans="1:1" ht="13.5" customHeight="1">
      <c r="A951" s="15"/>
    </row>
    <row r="952" spans="1:1" ht="13.5" customHeight="1">
      <c r="A952" s="15"/>
    </row>
    <row r="953" spans="1:1" ht="13.5" customHeight="1">
      <c r="A953" s="15"/>
    </row>
    <row r="954" spans="1:1" ht="13.5" customHeight="1">
      <c r="A954" s="15"/>
    </row>
    <row r="955" spans="1:1" ht="13.5" customHeight="1">
      <c r="A955" s="15"/>
    </row>
    <row r="956" spans="1:1" ht="13.5" customHeight="1">
      <c r="A956" s="15"/>
    </row>
    <row r="957" spans="1:1" ht="13.5" customHeight="1">
      <c r="A957" s="15"/>
    </row>
    <row r="958" spans="1:1" ht="13.5" customHeight="1">
      <c r="A958" s="15"/>
    </row>
    <row r="959" spans="1:1" ht="13.5" customHeight="1">
      <c r="A959" s="15"/>
    </row>
    <row r="960" spans="1:1" ht="13.5" customHeight="1">
      <c r="A960" s="15"/>
    </row>
    <row r="961" spans="1:1" ht="13.5" customHeight="1">
      <c r="A961" s="15"/>
    </row>
    <row r="962" spans="1:1" ht="13.5" customHeight="1">
      <c r="A962" s="15"/>
    </row>
    <row r="963" spans="1:1" ht="13.5" customHeight="1">
      <c r="A963" s="15"/>
    </row>
    <row r="964" spans="1:1" ht="13.5" customHeight="1">
      <c r="A964" s="15"/>
    </row>
    <row r="965" spans="1:1" ht="13.5" customHeight="1">
      <c r="A965" s="15"/>
    </row>
    <row r="966" spans="1:1" ht="13.5" customHeight="1">
      <c r="A966" s="15"/>
    </row>
    <row r="967" spans="1:1" ht="13.5" customHeight="1">
      <c r="A967" s="15"/>
    </row>
    <row r="968" spans="1:1" ht="13.5" customHeight="1">
      <c r="A968" s="15"/>
    </row>
    <row r="969" spans="1:1" ht="13.5" customHeight="1">
      <c r="A969" s="15"/>
    </row>
    <row r="970" spans="1:1" ht="13.5" customHeight="1">
      <c r="A970" s="15"/>
    </row>
    <row r="971" spans="1:1" ht="13.5" customHeight="1">
      <c r="A971" s="15"/>
    </row>
    <row r="972" spans="1:1" ht="13.5" customHeight="1">
      <c r="A972" s="15"/>
    </row>
    <row r="973" spans="1:1" ht="13.5" customHeight="1">
      <c r="A973" s="15"/>
    </row>
    <row r="974" spans="1:1" ht="13.5" customHeight="1">
      <c r="A974" s="15"/>
    </row>
    <row r="975" spans="1:1" ht="13.5" customHeight="1">
      <c r="A975" s="15"/>
    </row>
    <row r="976" spans="1:1" ht="13.5" customHeight="1">
      <c r="A976" s="15"/>
    </row>
    <row r="977" spans="1:1" ht="13.5" customHeight="1">
      <c r="A977" s="15"/>
    </row>
    <row r="978" spans="1:1" ht="13.5" customHeight="1">
      <c r="A978" s="15"/>
    </row>
    <row r="979" spans="1:1" ht="13.5" customHeight="1">
      <c r="A979" s="15"/>
    </row>
    <row r="980" spans="1:1" ht="13.5" customHeight="1">
      <c r="A980" s="15"/>
    </row>
    <row r="981" spans="1:1" ht="13.5" customHeight="1">
      <c r="A981" s="15"/>
    </row>
    <row r="982" spans="1:1" ht="13.5" customHeight="1">
      <c r="A982" s="15"/>
    </row>
    <row r="983" spans="1:1" ht="13.5" customHeight="1">
      <c r="A983" s="15"/>
    </row>
    <row r="984" spans="1:1" ht="13.5" customHeight="1">
      <c r="A984" s="15"/>
    </row>
    <row r="985" spans="1:1" ht="13.5" customHeight="1">
      <c r="A985" s="15"/>
    </row>
    <row r="986" spans="1:1" ht="13.5" customHeight="1">
      <c r="A986" s="15"/>
    </row>
    <row r="987" spans="1:1" ht="13.5" customHeight="1">
      <c r="A987" s="15"/>
    </row>
    <row r="988" spans="1:1" ht="13.5" customHeight="1">
      <c r="A988" s="15"/>
    </row>
    <row r="989" spans="1:1" ht="13.5" customHeight="1">
      <c r="A989" s="15"/>
    </row>
    <row r="990" spans="1:1" ht="13.5" customHeight="1">
      <c r="A990" s="15"/>
    </row>
    <row r="991" spans="1:1" ht="13.5" customHeight="1">
      <c r="A991" s="15"/>
    </row>
    <row r="992" spans="1:1" ht="13.5" customHeight="1">
      <c r="A992" s="15"/>
    </row>
    <row r="993" spans="1:1" ht="13.5" customHeight="1">
      <c r="A993" s="15"/>
    </row>
    <row r="994" spans="1:1" ht="13.5" customHeight="1">
      <c r="A994" s="15"/>
    </row>
    <row r="995" spans="1:1" ht="13.5" customHeight="1">
      <c r="A995" s="15"/>
    </row>
    <row r="996" spans="1:1" ht="13.5" customHeight="1">
      <c r="A996" s="15"/>
    </row>
    <row r="997" spans="1:1" ht="13.5" customHeight="1">
      <c r="A997" s="15"/>
    </row>
    <row r="998" spans="1:1" ht="13.5" customHeight="1">
      <c r="A998" s="15"/>
    </row>
    <row r="999" spans="1:1" ht="13.5" customHeight="1">
      <c r="A999" s="15"/>
    </row>
    <row r="1000" spans="1:1" ht="13.5" customHeight="1">
      <c r="A1000" s="15"/>
    </row>
    <row r="1001" spans="1:1" ht="13.5" customHeight="1">
      <c r="A1001" s="15"/>
    </row>
    <row r="1002" spans="1:1" ht="13.5" customHeight="1">
      <c r="A1002" s="15"/>
    </row>
    <row r="1003" spans="1:1" ht="13.5" customHeight="1">
      <c r="A1003" s="15"/>
    </row>
    <row r="1004" spans="1:1" ht="13.5" customHeight="1">
      <c r="A1004" s="15"/>
    </row>
    <row r="1005" spans="1:1" ht="13.5" customHeight="1">
      <c r="A1005" s="15"/>
    </row>
    <row r="1006" spans="1:1" ht="13.5" customHeight="1">
      <c r="A1006" s="15"/>
    </row>
    <row r="1007" spans="1:1" ht="13.5" customHeight="1">
      <c r="A1007" s="15"/>
    </row>
    <row r="1008" spans="1:1" ht="13.5" customHeight="1">
      <c r="A1008" s="15"/>
    </row>
    <row r="1009" spans="1:1" ht="13.5" customHeight="1">
      <c r="A1009" s="15"/>
    </row>
    <row r="1010" spans="1:1" ht="13.5" customHeight="1">
      <c r="A1010" s="15"/>
    </row>
    <row r="1011" spans="1:1" ht="13.5" customHeight="1">
      <c r="A1011" s="15"/>
    </row>
    <row r="1012" spans="1:1" ht="13.5" customHeight="1">
      <c r="A1012" s="15"/>
    </row>
    <row r="1013" spans="1:1" ht="13.5" customHeight="1">
      <c r="A1013" s="15"/>
    </row>
    <row r="1014" spans="1:1" ht="13.5" customHeight="1">
      <c r="A1014" s="15"/>
    </row>
    <row r="1015" spans="1:1" ht="13.5" customHeight="1">
      <c r="A1015" s="15"/>
    </row>
    <row r="1016" spans="1:1" ht="13.5" customHeight="1">
      <c r="A1016" s="15"/>
    </row>
    <row r="1017" spans="1:1" ht="13.5" customHeight="1">
      <c r="A1017" s="15"/>
    </row>
    <row r="1018" spans="1:1" ht="13.5" customHeight="1">
      <c r="A1018" s="15"/>
    </row>
    <row r="65538" spans="255:255" ht="15" customHeight="1">
      <c r="IU65538" s="13">
        <v>0</v>
      </c>
    </row>
  </sheetData>
  <scenarios current="0">
    <scenario name="1" locked="1" count="3" user="intel" comment="创建者 intel 日期 2019/11/18">
      <inputCells r="C29" val="500"/>
      <inputCells r="C30" val="500"/>
      <inputCells r="C31" val="0"/>
    </scenario>
  </scenarios>
  <mergeCells count="17">
    <mergeCell ref="A29:A31"/>
    <mergeCell ref="A6:C6"/>
    <mergeCell ref="A7:A10"/>
    <mergeCell ref="A11:A24"/>
    <mergeCell ref="A25:A26"/>
    <mergeCell ref="A28:C28"/>
    <mergeCell ref="O65:Y65"/>
    <mergeCell ref="C66:G66"/>
    <mergeCell ref="I66:M66"/>
    <mergeCell ref="P66:V66"/>
    <mergeCell ref="A33:C33"/>
    <mergeCell ref="A34:A36"/>
    <mergeCell ref="A38:C38"/>
    <mergeCell ref="A39:A47"/>
    <mergeCell ref="A50:A52"/>
    <mergeCell ref="B65:B67"/>
    <mergeCell ref="C65:M65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4819-1E34-4455-A57E-526F645238CA}">
  <dimension ref="A1:IU65538"/>
  <sheetViews>
    <sheetView tabSelected="1" topLeftCell="A16" zoomScale="57" zoomScaleNormal="85" workbookViewId="0">
      <selection activeCell="C47" sqref="C47"/>
    </sheetView>
  </sheetViews>
  <sheetFormatPr defaultColWidth="12.5" defaultRowHeight="15" customHeight="1"/>
  <cols>
    <col min="1" max="1" width="20.796875" style="13" customWidth="1"/>
    <col min="2" max="2" width="37.09765625" style="13" customWidth="1"/>
    <col min="3" max="3" width="18.5" style="13" customWidth="1"/>
    <col min="4" max="4" width="20.296875" style="13" bestFit="1" customWidth="1"/>
    <col min="5" max="5" width="26.296875" style="13" bestFit="1" customWidth="1"/>
    <col min="6" max="6" width="20.19921875" style="13" customWidth="1"/>
    <col min="7" max="7" width="12.296875" style="13" customWidth="1"/>
    <col min="8" max="8" width="13.796875" style="13" customWidth="1"/>
    <col min="9" max="9" width="13.5" style="13" customWidth="1"/>
    <col min="10" max="10" width="16" style="13" customWidth="1"/>
    <col min="11" max="11" width="13" style="13" customWidth="1"/>
    <col min="12" max="12" width="18" style="13" customWidth="1"/>
    <col min="13" max="13" width="11.296875" style="13" customWidth="1"/>
    <col min="14" max="14" width="12.19921875" style="13" customWidth="1"/>
    <col min="15" max="15" width="14.19921875" style="13" customWidth="1"/>
    <col min="16" max="16" width="9" style="13" bestFit="1" customWidth="1"/>
    <col min="17" max="17" width="9.5" style="13" customWidth="1"/>
    <col min="18" max="18" width="9" style="13" bestFit="1" customWidth="1"/>
    <col min="19" max="19" width="11" style="13" customWidth="1"/>
    <col min="20" max="20" width="17.5" style="13" customWidth="1"/>
    <col min="21" max="21" width="20" style="13" customWidth="1"/>
    <col min="22" max="22" width="14.5" style="13" customWidth="1"/>
    <col min="23" max="23" width="22.19921875" style="13" customWidth="1"/>
    <col min="24" max="24" width="13.5" style="13" customWidth="1"/>
    <col min="25" max="25" width="17.69921875" style="13" customWidth="1"/>
    <col min="26" max="16384" width="12.5" style="13"/>
  </cols>
  <sheetData>
    <row r="1" spans="1:5" ht="13.5" customHeight="1">
      <c r="A1" s="12" t="s">
        <v>0</v>
      </c>
    </row>
    <row r="2" spans="1:5" ht="13.5" customHeight="1">
      <c r="A2" s="14"/>
    </row>
    <row r="3" spans="1:5" ht="13.5" customHeight="1">
      <c r="A3" s="12"/>
    </row>
    <row r="4" spans="1:5" ht="13.5" customHeight="1">
      <c r="A4" s="15"/>
    </row>
    <row r="5" spans="1:5" ht="13.5" customHeight="1"/>
    <row r="6" spans="1:5" ht="13.5" customHeight="1">
      <c r="A6" s="115" t="s">
        <v>103</v>
      </c>
      <c r="B6" s="116"/>
      <c r="C6" s="117"/>
    </row>
    <row r="7" spans="1:5" ht="13.5" customHeight="1">
      <c r="A7" s="118"/>
      <c r="B7" s="99" t="s">
        <v>99</v>
      </c>
      <c r="C7" s="40">
        <v>25000</v>
      </c>
    </row>
    <row r="8" spans="1:5" ht="13.5" customHeight="1">
      <c r="A8" s="119"/>
      <c r="B8" s="99" t="s">
        <v>100</v>
      </c>
      <c r="C8" s="40">
        <v>25000</v>
      </c>
    </row>
    <row r="9" spans="1:5" ht="13.5" customHeight="1">
      <c r="A9" s="119"/>
      <c r="B9" s="67" t="s">
        <v>101</v>
      </c>
      <c r="C9" s="99">
        <v>4</v>
      </c>
    </row>
    <row r="10" spans="1:5" ht="13.5" customHeight="1">
      <c r="A10" s="120"/>
      <c r="B10" s="99" t="s">
        <v>102</v>
      </c>
      <c r="C10" s="68">
        <f ca="1">_xll.PsiTriangular(0.5%,1%,3%,_xll.PsiBaseCase(0.01))</f>
        <v>1.4273843472931577E-2</v>
      </c>
    </row>
    <row r="11" spans="1:5" ht="13.5" customHeight="1">
      <c r="A11" s="104" t="s">
        <v>120</v>
      </c>
      <c r="B11" s="21" t="s">
        <v>104</v>
      </c>
      <c r="C11" s="22">
        <v>47800</v>
      </c>
    </row>
    <row r="12" spans="1:5" ht="13.5" customHeight="1">
      <c r="A12" s="105"/>
      <c r="B12" s="39" t="s">
        <v>105</v>
      </c>
      <c r="C12" s="40">
        <v>176908.31</v>
      </c>
    </row>
    <row r="13" spans="1:5" ht="13.5" customHeight="1">
      <c r="A13" s="105"/>
      <c r="B13" s="39" t="s">
        <v>106</v>
      </c>
      <c r="C13" s="40">
        <v>239000</v>
      </c>
    </row>
    <row r="14" spans="1:5" ht="13.5" customHeight="1">
      <c r="A14" s="105"/>
      <c r="B14" s="39" t="s">
        <v>107</v>
      </c>
      <c r="C14" s="68">
        <v>0.02</v>
      </c>
    </row>
    <row r="15" spans="1:5" ht="13.5" customHeight="1">
      <c r="A15" s="105"/>
      <c r="B15" s="39" t="s">
        <v>108</v>
      </c>
      <c r="C15" s="69">
        <v>1.4427000000000001E-2</v>
      </c>
    </row>
    <row r="16" spans="1:5" ht="13.5" customHeight="1">
      <c r="A16" s="105"/>
      <c r="B16" s="39" t="s">
        <v>109</v>
      </c>
      <c r="C16" s="68">
        <v>0.05</v>
      </c>
      <c r="E16" s="17"/>
    </row>
    <row r="17" spans="1:8" ht="13.5" customHeight="1">
      <c r="A17" s="105"/>
      <c r="B17" s="39" t="s">
        <v>110</v>
      </c>
      <c r="C17" s="40">
        <v>1003.95</v>
      </c>
    </row>
    <row r="18" spans="1:8" ht="13.5" customHeight="1">
      <c r="A18" s="105"/>
      <c r="B18" s="39" t="s">
        <v>111</v>
      </c>
      <c r="C18" s="40">
        <v>6000</v>
      </c>
    </row>
    <row r="19" spans="1:8" ht="13.5" customHeight="1">
      <c r="A19" s="105"/>
      <c r="B19" s="39" t="s">
        <v>112</v>
      </c>
      <c r="C19" s="40">
        <v>1200</v>
      </c>
    </row>
    <row r="20" spans="1:8" ht="13.5" customHeight="1">
      <c r="A20" s="105"/>
      <c r="B20" s="39" t="s">
        <v>113</v>
      </c>
      <c r="C20" s="40">
        <v>70</v>
      </c>
      <c r="F20" s="17"/>
    </row>
    <row r="21" spans="1:8" ht="13.5" customHeight="1">
      <c r="A21" s="105"/>
      <c r="B21" s="39" t="s">
        <v>114</v>
      </c>
      <c r="C21" s="40">
        <v>120</v>
      </c>
      <c r="F21" s="17"/>
    </row>
    <row r="22" spans="1:8" ht="13.5" customHeight="1">
      <c r="A22" s="105"/>
      <c r="B22" s="39" t="s">
        <v>116</v>
      </c>
      <c r="C22" s="40">
        <v>30</v>
      </c>
      <c r="D22" s="99" t="s">
        <v>2</v>
      </c>
      <c r="E22" s="40">
        <f t="shared" ref="E22:E23" si="0">C22*(1+50%)</f>
        <v>45</v>
      </c>
      <c r="F22" s="99" t="s">
        <v>3</v>
      </c>
      <c r="G22" s="40">
        <f t="shared" ref="G22:G23" si="1">C22*(1-50%)</f>
        <v>15</v>
      </c>
      <c r="H22" s="70"/>
    </row>
    <row r="23" spans="1:8" ht="13.5" customHeight="1">
      <c r="A23" s="105"/>
      <c r="B23" s="39" t="s">
        <v>117</v>
      </c>
      <c r="C23" s="40">
        <v>100</v>
      </c>
      <c r="D23" s="99" t="s">
        <v>2</v>
      </c>
      <c r="E23" s="40">
        <f t="shared" si="0"/>
        <v>150</v>
      </c>
      <c r="F23" s="99" t="s">
        <v>3</v>
      </c>
      <c r="G23" s="40">
        <f t="shared" si="1"/>
        <v>50</v>
      </c>
      <c r="H23" s="70"/>
    </row>
    <row r="24" spans="1:8" ht="13.5" customHeight="1">
      <c r="A24" s="105"/>
      <c r="B24" s="39" t="s">
        <v>118</v>
      </c>
      <c r="C24" s="68">
        <v>0.2</v>
      </c>
    </row>
    <row r="25" spans="1:8" ht="13.5" customHeight="1">
      <c r="A25" s="104" t="s">
        <v>121</v>
      </c>
      <c r="B25" s="39" t="s">
        <v>119</v>
      </c>
      <c r="C25" s="42">
        <v>435</v>
      </c>
    </row>
    <row r="26" spans="1:8" ht="13.5" customHeight="1">
      <c r="A26" s="105"/>
      <c r="B26" s="39" t="s">
        <v>7</v>
      </c>
      <c r="C26" s="42">
        <v>510</v>
      </c>
    </row>
    <row r="27" spans="1:8" ht="13.5" customHeight="1">
      <c r="A27" s="15"/>
    </row>
    <row r="28" spans="1:8" ht="13.5" customHeight="1">
      <c r="A28" s="115" t="s">
        <v>5</v>
      </c>
      <c r="B28" s="116"/>
      <c r="C28" s="117"/>
      <c r="E28" s="17"/>
    </row>
    <row r="29" spans="1:8" ht="13.5" customHeight="1">
      <c r="A29" s="118"/>
      <c r="B29" s="99" t="s">
        <v>6</v>
      </c>
      <c r="C29" s="71">
        <v>435</v>
      </c>
      <c r="D29" s="18"/>
    </row>
    <row r="30" spans="1:8" ht="13.5" customHeight="1">
      <c r="A30" s="119"/>
      <c r="B30" s="99" t="s">
        <v>7</v>
      </c>
      <c r="C30" s="71">
        <v>510</v>
      </c>
      <c r="D30" s="18"/>
    </row>
    <row r="31" spans="1:8" ht="13.5" customHeight="1">
      <c r="A31" s="120"/>
      <c r="B31" s="39" t="s">
        <v>85</v>
      </c>
      <c r="C31" s="71">
        <v>1</v>
      </c>
      <c r="D31" s="18"/>
    </row>
    <row r="32" spans="1:8" ht="13.5" customHeight="1">
      <c r="A32" s="74"/>
      <c r="B32" s="75"/>
      <c r="C32" s="76"/>
      <c r="D32" s="18"/>
    </row>
    <row r="33" spans="1:6" ht="13.5" customHeight="1">
      <c r="A33" s="115" t="s">
        <v>8</v>
      </c>
      <c r="B33" s="116"/>
      <c r="C33" s="117"/>
    </row>
    <row r="34" spans="1:6" ht="13.5" customHeight="1">
      <c r="A34" s="118"/>
      <c r="B34" s="99" t="s">
        <v>9</v>
      </c>
      <c r="C34" s="72">
        <f ca="1">C47</f>
        <v>49609.48434259482</v>
      </c>
    </row>
    <row r="35" spans="1:6" ht="13.5" customHeight="1">
      <c r="A35" s="119"/>
      <c r="B35" s="99" t="s">
        <v>10</v>
      </c>
      <c r="C35" s="72">
        <f ca="1">C52</f>
        <v>8832.0236538539302</v>
      </c>
    </row>
    <row r="36" spans="1:6" ht="13.5" customHeight="1">
      <c r="A36" s="120"/>
      <c r="B36" s="39" t="s">
        <v>84</v>
      </c>
      <c r="C36" s="73" t="str">
        <f ca="1">IF(C34&gt;C35,"Buy",B52)</f>
        <v>Buy</v>
      </c>
      <c r="D36" s="17"/>
    </row>
    <row r="37" spans="1:6" ht="13.5" customHeight="1">
      <c r="A37" s="15"/>
    </row>
    <row r="38" spans="1:6" ht="16.95" customHeight="1">
      <c r="A38" s="115" t="s">
        <v>11</v>
      </c>
      <c r="B38" s="116"/>
      <c r="C38" s="117"/>
    </row>
    <row r="39" spans="1:6" ht="13.5" customHeight="1">
      <c r="A39" s="105" t="s">
        <v>1</v>
      </c>
      <c r="B39" s="37" t="s">
        <v>137</v>
      </c>
      <c r="C39" s="38">
        <f ca="1">Y103</f>
        <v>10570.517942594841</v>
      </c>
      <c r="E39" s="19"/>
      <c r="F39" s="20"/>
    </row>
    <row r="40" spans="1:6" ht="13.5" customHeight="1">
      <c r="A40" s="105"/>
      <c r="B40" s="39" t="s">
        <v>135</v>
      </c>
      <c r="C40" s="40">
        <f>C13*(1+C14)^3</f>
        <v>253628.71199999997</v>
      </c>
      <c r="E40" s="19"/>
      <c r="F40" s="20"/>
    </row>
    <row r="41" spans="1:6" ht="13.5" customHeight="1">
      <c r="A41" s="105"/>
      <c r="B41" s="39" t="s">
        <v>136</v>
      </c>
      <c r="C41" s="40">
        <f>C40*C16</f>
        <v>12681.435599999999</v>
      </c>
      <c r="E41" s="19"/>
      <c r="F41" s="20"/>
    </row>
    <row r="42" spans="1:6" ht="13.5" customHeight="1">
      <c r="A42" s="105"/>
      <c r="B42" s="39" t="s">
        <v>105</v>
      </c>
      <c r="C42" s="40">
        <v>176908.31</v>
      </c>
      <c r="E42" s="19"/>
      <c r="F42" s="20"/>
    </row>
    <row r="43" spans="1:6" ht="13.5" customHeight="1">
      <c r="A43" s="105"/>
      <c r="B43" s="37" t="s">
        <v>134</v>
      </c>
      <c r="C43" s="38">
        <f>C40-C41-C42</f>
        <v>64038.966399999976</v>
      </c>
      <c r="E43" s="19"/>
      <c r="F43" s="20"/>
    </row>
    <row r="44" spans="1:6" ht="13.5" customHeight="1">
      <c r="A44" s="105"/>
      <c r="B44" s="99"/>
      <c r="C44" s="99"/>
      <c r="E44" s="19"/>
      <c r="F44" s="20"/>
    </row>
    <row r="45" spans="1:6" ht="13.5" customHeight="1">
      <c r="A45" s="105"/>
      <c r="B45" s="39" t="s">
        <v>139</v>
      </c>
      <c r="C45" s="40">
        <f ca="1">C43+C39</f>
        <v>74609.48434259482</v>
      </c>
      <c r="E45" s="19"/>
      <c r="F45" s="20"/>
    </row>
    <row r="46" spans="1:6" ht="13.5" customHeight="1">
      <c r="A46" s="105"/>
      <c r="B46" s="39" t="s">
        <v>138</v>
      </c>
      <c r="C46" s="42">
        <v>25000</v>
      </c>
      <c r="D46" s="13" t="s">
        <v>147</v>
      </c>
      <c r="E46" s="19"/>
      <c r="F46" s="20"/>
    </row>
    <row r="47" spans="1:6" ht="13.5" customHeight="1">
      <c r="A47" s="105"/>
      <c r="B47" s="37" t="s">
        <v>133</v>
      </c>
      <c r="C47" s="38">
        <f ca="1">C43 +C39-C46 + _xll.PsiOutput()</f>
        <v>49609.48434259482</v>
      </c>
      <c r="E47" s="19"/>
      <c r="F47" s="20"/>
    </row>
    <row r="48" spans="1:6" ht="13.5" customHeight="1">
      <c r="E48" s="19"/>
      <c r="F48" s="20"/>
    </row>
    <row r="49" spans="1:14" ht="13.5" customHeight="1"/>
    <row r="50" spans="1:14" ht="13.5" customHeight="1">
      <c r="A50" s="105" t="s">
        <v>4</v>
      </c>
      <c r="B50" s="99" t="s">
        <v>12</v>
      </c>
      <c r="C50" s="40">
        <f ca="1">G103</f>
        <v>8832.0236538539302</v>
      </c>
    </row>
    <row r="51" spans="1:14" ht="13.5" customHeight="1">
      <c r="A51" s="109"/>
      <c r="B51" s="99" t="s">
        <v>13</v>
      </c>
      <c r="C51" s="40">
        <f ca="1">M103</f>
        <v>7323.4409737685473</v>
      </c>
    </row>
    <row r="52" spans="1:14" ht="13.5" customHeight="1">
      <c r="A52" s="109"/>
      <c r="B52" s="66" t="str">
        <f ca="1">IF(C50&gt;C51,"Rent non-inclusive one","Rent inclusive one")</f>
        <v>Rent non-inclusive one</v>
      </c>
      <c r="C52" s="40">
        <f ca="1">MAX(C50,C51)</f>
        <v>8832.0236538539302</v>
      </c>
    </row>
    <row r="53" spans="1:14" ht="13.5" customHeight="1" thickBot="1">
      <c r="A53" s="15"/>
    </row>
    <row r="54" spans="1:14" ht="13.5" customHeight="1">
      <c r="A54" s="15"/>
      <c r="B54" s="31" t="s">
        <v>125</v>
      </c>
      <c r="C54" s="32" t="s">
        <v>126</v>
      </c>
      <c r="D54" s="32" t="s">
        <v>127</v>
      </c>
      <c r="E54" s="32" t="s">
        <v>14</v>
      </c>
      <c r="F54" s="32" t="s">
        <v>15</v>
      </c>
      <c r="G54" s="32" t="s">
        <v>16</v>
      </c>
      <c r="H54" s="32" t="s">
        <v>17</v>
      </c>
      <c r="I54" s="32" t="s">
        <v>18</v>
      </c>
      <c r="J54" s="32" t="s">
        <v>128</v>
      </c>
      <c r="K54" s="32" t="s">
        <v>129</v>
      </c>
      <c r="L54" s="32" t="s">
        <v>130</v>
      </c>
      <c r="M54" s="33" t="s">
        <v>131</v>
      </c>
      <c r="N54" s="34" t="s">
        <v>132</v>
      </c>
    </row>
    <row r="55" spans="1:14" ht="13.5" customHeight="1">
      <c r="A55" s="15"/>
      <c r="B55" s="25" t="s">
        <v>122</v>
      </c>
      <c r="C55" s="22">
        <f>$E$23</f>
        <v>150</v>
      </c>
      <c r="D55" s="22">
        <f t="shared" ref="D55" si="2">$E$23</f>
        <v>150</v>
      </c>
      <c r="E55" s="22">
        <f t="shared" ref="E55:F55" si="3">$C$23</f>
        <v>100</v>
      </c>
      <c r="F55" s="22">
        <f t="shared" si="3"/>
        <v>100</v>
      </c>
      <c r="G55" s="22">
        <f t="shared" ref="G55:J55" si="4">$G$23</f>
        <v>50</v>
      </c>
      <c r="H55" s="22">
        <f t="shared" si="4"/>
        <v>50</v>
      </c>
      <c r="I55" s="22">
        <f t="shared" si="4"/>
        <v>50</v>
      </c>
      <c r="J55" s="22">
        <f t="shared" si="4"/>
        <v>50</v>
      </c>
      <c r="K55" s="22">
        <f t="shared" ref="K55:L55" si="5">$C$23</f>
        <v>100</v>
      </c>
      <c r="L55" s="22">
        <f t="shared" si="5"/>
        <v>100</v>
      </c>
      <c r="M55" s="22">
        <f t="shared" ref="M55:N55" si="6">$E$23</f>
        <v>150</v>
      </c>
      <c r="N55" s="26">
        <f t="shared" si="6"/>
        <v>150</v>
      </c>
    </row>
    <row r="56" spans="1:14" ht="13.5" customHeight="1">
      <c r="A56" s="15"/>
      <c r="B56" s="25" t="s">
        <v>115</v>
      </c>
      <c r="C56" s="22">
        <f t="shared" ref="C56:D56" si="7">$E$22</f>
        <v>45</v>
      </c>
      <c r="D56" s="22">
        <f t="shared" si="7"/>
        <v>45</v>
      </c>
      <c r="E56" s="22">
        <f t="shared" ref="E56:F56" si="8">$C$22</f>
        <v>30</v>
      </c>
      <c r="F56" s="22">
        <f t="shared" si="8"/>
        <v>30</v>
      </c>
      <c r="G56" s="22">
        <f t="shared" ref="G56:J56" si="9">$G$22</f>
        <v>15</v>
      </c>
      <c r="H56" s="22">
        <f t="shared" si="9"/>
        <v>15</v>
      </c>
      <c r="I56" s="22">
        <f t="shared" si="9"/>
        <v>15</v>
      </c>
      <c r="J56" s="22">
        <f t="shared" si="9"/>
        <v>15</v>
      </c>
      <c r="K56" s="22">
        <f t="shared" ref="K56:L56" si="10">$C$22</f>
        <v>30</v>
      </c>
      <c r="L56" s="22">
        <f t="shared" si="10"/>
        <v>30</v>
      </c>
      <c r="M56" s="22">
        <f t="shared" ref="M56:N56" si="11">$E$22</f>
        <v>45</v>
      </c>
      <c r="N56" s="26">
        <f t="shared" si="11"/>
        <v>45</v>
      </c>
    </row>
    <row r="57" spans="1:14" ht="13.5" customHeight="1">
      <c r="A57" s="15"/>
      <c r="B57" s="25" t="s">
        <v>123</v>
      </c>
      <c r="C57" s="22">
        <f>$C$21</f>
        <v>120</v>
      </c>
      <c r="D57" s="23">
        <v>0</v>
      </c>
      <c r="E57" s="23">
        <v>0</v>
      </c>
      <c r="F57" s="22">
        <f>$C$21</f>
        <v>120</v>
      </c>
      <c r="G57" s="23">
        <v>0</v>
      </c>
      <c r="H57" s="23">
        <v>0</v>
      </c>
      <c r="I57" s="22">
        <f>$C$21</f>
        <v>120</v>
      </c>
      <c r="J57" s="23">
        <v>0</v>
      </c>
      <c r="K57" s="23">
        <v>0</v>
      </c>
      <c r="L57" s="22">
        <f>$C$21</f>
        <v>120</v>
      </c>
      <c r="M57" s="24">
        <v>0</v>
      </c>
      <c r="N57" s="27">
        <v>0</v>
      </c>
    </row>
    <row r="58" spans="1:14" ht="13.5" customHeight="1">
      <c r="A58" s="15"/>
      <c r="B58" s="25" t="s">
        <v>124</v>
      </c>
      <c r="C58" s="22">
        <f t="shared" ref="C58:N58" si="12">SUM(C55:C57)</f>
        <v>315</v>
      </c>
      <c r="D58" s="22">
        <f t="shared" si="12"/>
        <v>195</v>
      </c>
      <c r="E58" s="22">
        <f t="shared" si="12"/>
        <v>130</v>
      </c>
      <c r="F58" s="22">
        <f t="shared" si="12"/>
        <v>250</v>
      </c>
      <c r="G58" s="22">
        <f t="shared" si="12"/>
        <v>65</v>
      </c>
      <c r="H58" s="22">
        <f t="shared" si="12"/>
        <v>65</v>
      </c>
      <c r="I58" s="22">
        <f t="shared" si="12"/>
        <v>185</v>
      </c>
      <c r="J58" s="22">
        <f t="shared" si="12"/>
        <v>65</v>
      </c>
      <c r="K58" s="22">
        <f t="shared" si="12"/>
        <v>130</v>
      </c>
      <c r="L58" s="22">
        <f t="shared" si="12"/>
        <v>250</v>
      </c>
      <c r="M58" s="22">
        <f t="shared" si="12"/>
        <v>195</v>
      </c>
      <c r="N58" s="26">
        <f t="shared" si="12"/>
        <v>195</v>
      </c>
    </row>
    <row r="59" spans="1:14" ht="13.5" customHeight="1" thickBot="1">
      <c r="A59" s="15"/>
      <c r="B59" s="28" t="s">
        <v>19</v>
      </c>
      <c r="C59" s="29">
        <f t="shared" ref="C59:N59" si="13">C58/($C9+1)</f>
        <v>63</v>
      </c>
      <c r="D59" s="29">
        <f t="shared" si="13"/>
        <v>39</v>
      </c>
      <c r="E59" s="29">
        <f t="shared" si="13"/>
        <v>26</v>
      </c>
      <c r="F59" s="29">
        <f t="shared" si="13"/>
        <v>50</v>
      </c>
      <c r="G59" s="29">
        <f t="shared" si="13"/>
        <v>13</v>
      </c>
      <c r="H59" s="29">
        <f t="shared" si="13"/>
        <v>13</v>
      </c>
      <c r="I59" s="29">
        <f t="shared" si="13"/>
        <v>37</v>
      </c>
      <c r="J59" s="29">
        <f t="shared" si="13"/>
        <v>13</v>
      </c>
      <c r="K59" s="29">
        <f t="shared" si="13"/>
        <v>26</v>
      </c>
      <c r="L59" s="29">
        <f t="shared" si="13"/>
        <v>50</v>
      </c>
      <c r="M59" s="29">
        <f t="shared" si="13"/>
        <v>39</v>
      </c>
      <c r="N59" s="30">
        <f t="shared" si="13"/>
        <v>39</v>
      </c>
    </row>
    <row r="60" spans="1:14" ht="13.5" customHeight="1">
      <c r="A60" s="15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3.5" customHeight="1">
      <c r="A61" s="15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3.5" customHeight="1">
      <c r="A62" s="15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3.5" customHeight="1">
      <c r="A63" s="15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3.5" customHeight="1" thickBot="1">
      <c r="A64" s="15"/>
      <c r="G64" s="77"/>
      <c r="H64" s="70"/>
    </row>
    <row r="65" spans="1:25" ht="19.05" customHeight="1">
      <c r="A65" s="15"/>
      <c r="B65" s="121" t="s">
        <v>140</v>
      </c>
      <c r="C65" s="111" t="s">
        <v>4</v>
      </c>
      <c r="D65" s="112"/>
      <c r="E65" s="112"/>
      <c r="F65" s="112"/>
      <c r="G65" s="112"/>
      <c r="H65" s="113"/>
      <c r="I65" s="112"/>
      <c r="J65" s="112"/>
      <c r="K65" s="112"/>
      <c r="L65" s="112"/>
      <c r="M65" s="114"/>
      <c r="O65" s="106" t="s">
        <v>20</v>
      </c>
      <c r="P65" s="107"/>
      <c r="Q65" s="107"/>
      <c r="R65" s="107"/>
      <c r="S65" s="107"/>
      <c r="T65" s="107"/>
      <c r="U65" s="107"/>
      <c r="V65" s="107"/>
      <c r="W65" s="107"/>
      <c r="X65" s="107"/>
      <c r="Y65" s="108"/>
    </row>
    <row r="66" spans="1:25" ht="13.5" customHeight="1">
      <c r="A66" s="15"/>
      <c r="B66" s="121"/>
      <c r="C66" s="110" t="s">
        <v>86</v>
      </c>
      <c r="D66" s="110"/>
      <c r="E66" s="110"/>
      <c r="F66" s="110"/>
      <c r="G66" s="110"/>
      <c r="H66" s="99"/>
      <c r="I66" s="101" t="s">
        <v>7</v>
      </c>
      <c r="J66" s="102"/>
      <c r="K66" s="102"/>
      <c r="L66" s="102"/>
      <c r="M66" s="102"/>
      <c r="O66" s="53"/>
      <c r="P66" s="103" t="s">
        <v>21</v>
      </c>
      <c r="Q66" s="102"/>
      <c r="R66" s="102"/>
      <c r="S66" s="102"/>
      <c r="T66" s="102"/>
      <c r="U66" s="102"/>
      <c r="V66" s="102"/>
      <c r="W66" s="98" t="s">
        <v>22</v>
      </c>
      <c r="X66" s="43"/>
      <c r="Y66" s="54"/>
    </row>
    <row r="67" spans="1:25" ht="13.5" customHeight="1">
      <c r="A67" s="15"/>
      <c r="B67" s="122"/>
      <c r="C67" s="24" t="s">
        <v>23</v>
      </c>
      <c r="D67" s="24" t="s">
        <v>24</v>
      </c>
      <c r="E67" s="24" t="s">
        <v>25</v>
      </c>
      <c r="F67" s="24" t="s">
        <v>26</v>
      </c>
      <c r="G67" s="23" t="s">
        <v>83</v>
      </c>
      <c r="H67" s="99"/>
      <c r="I67" s="99" t="s">
        <v>23</v>
      </c>
      <c r="J67" s="99" t="s">
        <v>24</v>
      </c>
      <c r="K67" s="99" t="s">
        <v>27</v>
      </c>
      <c r="L67" s="99" t="s">
        <v>26</v>
      </c>
      <c r="M67" s="99" t="s">
        <v>28</v>
      </c>
      <c r="O67" s="55" t="s">
        <v>23</v>
      </c>
      <c r="P67" s="49" t="s">
        <v>29</v>
      </c>
      <c r="Q67" s="49" t="s">
        <v>30</v>
      </c>
      <c r="R67" s="49" t="s">
        <v>31</v>
      </c>
      <c r="S67" s="49" t="s">
        <v>32</v>
      </c>
      <c r="T67" s="49" t="s">
        <v>33</v>
      </c>
      <c r="U67" s="49" t="s">
        <v>34</v>
      </c>
      <c r="V67" s="98" t="s">
        <v>35</v>
      </c>
      <c r="W67" s="50" t="s">
        <v>36</v>
      </c>
      <c r="X67" s="49" t="s">
        <v>37</v>
      </c>
      <c r="Y67" s="56" t="s">
        <v>38</v>
      </c>
    </row>
    <row r="68" spans="1:25" ht="13.5" customHeight="1">
      <c r="A68" s="15"/>
      <c r="B68" s="24" t="s">
        <v>39</v>
      </c>
      <c r="C68" s="22">
        <f>C7</f>
        <v>25000</v>
      </c>
      <c r="D68" s="22">
        <f>$C$25+$C$59</f>
        <v>498</v>
      </c>
      <c r="E68" s="22">
        <f t="shared" ref="E68:E103" si="14">C68-D68</f>
        <v>24502</v>
      </c>
      <c r="F68" s="22">
        <f t="shared" ref="F68:F103" ca="1" si="15">E68*$C$10/12</f>
        <v>29.144809397814125</v>
      </c>
      <c r="G68" s="22">
        <f t="shared" ref="G68:G103" ca="1" si="16">E68+F68</f>
        <v>24531.144809397814</v>
      </c>
      <c r="H68" s="99"/>
      <c r="I68" s="40">
        <f>C68</f>
        <v>25000</v>
      </c>
      <c r="J68" s="40">
        <f t="shared" ref="J68:J103" si="17">$C$26</f>
        <v>510</v>
      </c>
      <c r="K68" s="40">
        <f t="shared" ref="K68:K103" si="18">I68-J68</f>
        <v>24490</v>
      </c>
      <c r="L68" s="40">
        <f t="shared" ref="L68:L103" ca="1" si="19">K68*$C$10/12</f>
        <v>29.130535554341193</v>
      </c>
      <c r="M68" s="40">
        <f t="shared" ref="M68:M103" ca="1" si="20">K68+L68</f>
        <v>24519.130535554341</v>
      </c>
      <c r="O68" s="57">
        <f>C7+C8-C11</f>
        <v>2200</v>
      </c>
      <c r="P68" s="44">
        <f t="shared" ref="P68:P103" si="21">$C$17</f>
        <v>1003.95</v>
      </c>
      <c r="Q68" s="44">
        <f t="shared" ref="Q68:Q79" si="22">$C$13*$C$15/12</f>
        <v>287.33775000000003</v>
      </c>
      <c r="R68" s="44">
        <f>$C$19</f>
        <v>1200</v>
      </c>
      <c r="S68" s="44">
        <f t="shared" ref="S68:S103" si="23">$C$18/36</f>
        <v>166.66666666666666</v>
      </c>
      <c r="T68" s="22">
        <f>$C$59</f>
        <v>63</v>
      </c>
      <c r="U68" s="44">
        <f t="shared" ref="U68:U75" si="24">$C$20</f>
        <v>70</v>
      </c>
      <c r="V68" s="46">
        <f t="shared" ref="V68:V103" si="25">IF($C$31=1,SUM(P68:S68,U68)+T68*(1+$C$9)*(1+$C$24), SUM(P68:U68))</f>
        <v>3105.9544166666665</v>
      </c>
      <c r="W68" s="51">
        <f t="shared" ref="W68:W103" si="26">IF($C$31=1,$C$9*$C$30,$C$29*$C$9)</f>
        <v>2040</v>
      </c>
      <c r="X68" s="44">
        <f>O68-V68+W68</f>
        <v>1134.0455833333335</v>
      </c>
      <c r="Y68" s="58">
        <f t="shared" ref="Y68:Y103" ca="1" si="27">X68*(1+$C$10/12)</f>
        <v>1135.3945157623059</v>
      </c>
    </row>
    <row r="69" spans="1:25" ht="13.5" customHeight="1">
      <c r="A69" s="15"/>
      <c r="B69" s="24" t="s">
        <v>40</v>
      </c>
      <c r="C69" s="22">
        <f t="shared" ref="C69:C103" ca="1" si="28">G68</f>
        <v>24531.144809397814</v>
      </c>
      <c r="D69" s="22">
        <f>$C$25+$D$59</f>
        <v>474</v>
      </c>
      <c r="E69" s="22">
        <f t="shared" ca="1" si="14"/>
        <v>24057.144809397814</v>
      </c>
      <c r="F69" s="22">
        <f t="shared" ca="1" si="15"/>
        <v>28.615659951249398</v>
      </c>
      <c r="G69" s="22">
        <f t="shared" ca="1" si="16"/>
        <v>24085.760469349065</v>
      </c>
      <c r="H69" s="99"/>
      <c r="I69" s="40">
        <f t="shared" ref="I69:I103" ca="1" si="29">M68</f>
        <v>24519.130535554341</v>
      </c>
      <c r="J69" s="40">
        <f t="shared" si="17"/>
        <v>510</v>
      </c>
      <c r="K69" s="40">
        <f t="shared" ca="1" si="18"/>
        <v>24009.130535554341</v>
      </c>
      <c r="L69" s="40">
        <f t="shared" ca="1" si="19"/>
        <v>28.558547598807049</v>
      </c>
      <c r="M69" s="40">
        <f t="shared" ca="1" si="20"/>
        <v>24037.689083153149</v>
      </c>
      <c r="O69" s="57">
        <f t="shared" ref="O69:O103" ca="1" si="30">Y68</f>
        <v>1135.3945157623059</v>
      </c>
      <c r="P69" s="44">
        <f t="shared" si="21"/>
        <v>1003.95</v>
      </c>
      <c r="Q69" s="44">
        <f t="shared" si="22"/>
        <v>287.33775000000003</v>
      </c>
      <c r="R69" s="52">
        <v>0</v>
      </c>
      <c r="S69" s="44">
        <f t="shared" si="23"/>
        <v>166.66666666666666</v>
      </c>
      <c r="T69" s="22">
        <f>$D$59</f>
        <v>39</v>
      </c>
      <c r="U69" s="44">
        <f t="shared" si="24"/>
        <v>70</v>
      </c>
      <c r="V69" s="46">
        <f t="shared" si="25"/>
        <v>1761.9544166666667</v>
      </c>
      <c r="W69" s="51">
        <f t="shared" si="26"/>
        <v>2040</v>
      </c>
      <c r="X69" s="44">
        <f t="shared" ref="X69:X103" ca="1" si="31">O69-V69+W69</f>
        <v>1413.4400990956392</v>
      </c>
      <c r="Y69" s="58">
        <f t="shared" ca="1" si="27"/>
        <v>1415.1213676567104</v>
      </c>
    </row>
    <row r="70" spans="1:25" ht="13.5" customHeight="1">
      <c r="A70" s="15"/>
      <c r="B70" s="24" t="s">
        <v>41</v>
      </c>
      <c r="C70" s="22">
        <f t="shared" ca="1" si="28"/>
        <v>24085.760469349065</v>
      </c>
      <c r="D70" s="22">
        <f>$C$25+$E$59</f>
        <v>461</v>
      </c>
      <c r="E70" s="22">
        <f t="shared" ca="1" si="14"/>
        <v>23624.760469349065</v>
      </c>
      <c r="F70" s="22">
        <f t="shared" ca="1" si="15"/>
        <v>28.101344418749175</v>
      </c>
      <c r="G70" s="22">
        <f t="shared" ca="1" si="16"/>
        <v>23652.861813767813</v>
      </c>
      <c r="H70" s="99"/>
      <c r="I70" s="40">
        <f t="shared" ca="1" si="29"/>
        <v>24037.689083153149</v>
      </c>
      <c r="J70" s="40">
        <f t="shared" si="17"/>
        <v>510</v>
      </c>
      <c r="K70" s="40">
        <f t="shared" ca="1" si="18"/>
        <v>23527.689083153149</v>
      </c>
      <c r="L70" s="40">
        <f t="shared" ca="1" si="19"/>
        <v>27.985879271060757</v>
      </c>
      <c r="M70" s="40">
        <f t="shared" ca="1" si="20"/>
        <v>23555.674962424211</v>
      </c>
      <c r="O70" s="57">
        <f t="shared" ca="1" si="30"/>
        <v>1415.1213676567104</v>
      </c>
      <c r="P70" s="44">
        <f t="shared" si="21"/>
        <v>1003.95</v>
      </c>
      <c r="Q70" s="44">
        <f t="shared" si="22"/>
        <v>287.33775000000003</v>
      </c>
      <c r="R70" s="52">
        <v>0</v>
      </c>
      <c r="S70" s="44">
        <f t="shared" si="23"/>
        <v>166.66666666666666</v>
      </c>
      <c r="T70" s="22">
        <f>$E$59</f>
        <v>26</v>
      </c>
      <c r="U70" s="44">
        <f t="shared" si="24"/>
        <v>70</v>
      </c>
      <c r="V70" s="46">
        <f t="shared" si="25"/>
        <v>1683.9544166666667</v>
      </c>
      <c r="W70" s="51">
        <f t="shared" si="26"/>
        <v>2040</v>
      </c>
      <c r="X70" s="44">
        <f t="shared" ca="1" si="31"/>
        <v>1771.1669509900437</v>
      </c>
      <c r="Y70" s="58">
        <f t="shared" ca="1" si="27"/>
        <v>1773.273730975282</v>
      </c>
    </row>
    <row r="71" spans="1:25" ht="13.5" customHeight="1">
      <c r="A71" s="15"/>
      <c r="B71" s="24" t="s">
        <v>42</v>
      </c>
      <c r="C71" s="22">
        <f t="shared" ca="1" si="28"/>
        <v>23652.861813767813</v>
      </c>
      <c r="D71" s="22">
        <f>$C$25+$F$59</f>
        <v>485</v>
      </c>
      <c r="E71" s="22">
        <f t="shared" ca="1" si="14"/>
        <v>23167.861813767813</v>
      </c>
      <c r="F71" s="22">
        <f t="shared" ca="1" si="15"/>
        <v>27.557869427685869</v>
      </c>
      <c r="G71" s="22">
        <f t="shared" ca="1" si="16"/>
        <v>23195.419683195498</v>
      </c>
      <c r="H71" s="99"/>
      <c r="I71" s="40">
        <f t="shared" ca="1" si="29"/>
        <v>23555.674962424211</v>
      </c>
      <c r="J71" s="40">
        <f t="shared" si="17"/>
        <v>510</v>
      </c>
      <c r="K71" s="40">
        <f t="shared" ca="1" si="18"/>
        <v>23045.674962424211</v>
      </c>
      <c r="L71" s="40">
        <f t="shared" ca="1" si="19"/>
        <v>27.412529761808457</v>
      </c>
      <c r="M71" s="40">
        <f t="shared" ca="1" si="20"/>
        <v>23073.08749218602</v>
      </c>
      <c r="O71" s="57">
        <f t="shared" ca="1" si="30"/>
        <v>1773.273730975282</v>
      </c>
      <c r="P71" s="44">
        <f t="shared" si="21"/>
        <v>1003.95</v>
      </c>
      <c r="Q71" s="44">
        <f t="shared" si="22"/>
        <v>287.33775000000003</v>
      </c>
      <c r="R71" s="52">
        <v>0</v>
      </c>
      <c r="S71" s="44">
        <f t="shared" si="23"/>
        <v>166.66666666666666</v>
      </c>
      <c r="T71" s="22">
        <f>$F$59</f>
        <v>50</v>
      </c>
      <c r="U71" s="44">
        <f t="shared" si="24"/>
        <v>70</v>
      </c>
      <c r="V71" s="46">
        <f t="shared" si="25"/>
        <v>1827.9544166666667</v>
      </c>
      <c r="W71" s="51">
        <f t="shared" si="26"/>
        <v>2040</v>
      </c>
      <c r="X71" s="44">
        <f t="shared" ca="1" si="31"/>
        <v>1985.3193143086153</v>
      </c>
      <c r="Y71" s="58">
        <f t="shared" ca="1" si="27"/>
        <v>1987.6808257366342</v>
      </c>
    </row>
    <row r="72" spans="1:25" ht="13.5" customHeight="1">
      <c r="A72" s="15"/>
      <c r="B72" s="24" t="s">
        <v>43</v>
      </c>
      <c r="C72" s="22">
        <f t="shared" ca="1" si="28"/>
        <v>23195.419683195498</v>
      </c>
      <c r="D72" s="22">
        <f>$C$25+$G$59</f>
        <v>448</v>
      </c>
      <c r="E72" s="22">
        <f t="shared" ca="1" si="14"/>
        <v>22747.419683195498</v>
      </c>
      <c r="F72" s="22">
        <f t="shared" ca="1" si="15"/>
        <v>27.057758997584614</v>
      </c>
      <c r="G72" s="22">
        <f t="shared" ca="1" si="16"/>
        <v>22774.477442193082</v>
      </c>
      <c r="H72" s="99"/>
      <c r="I72" s="40">
        <f t="shared" ca="1" si="29"/>
        <v>23073.08749218602</v>
      </c>
      <c r="J72" s="40">
        <f t="shared" si="17"/>
        <v>510</v>
      </c>
      <c r="K72" s="40">
        <f t="shared" ca="1" si="18"/>
        <v>22563.08749218602</v>
      </c>
      <c r="L72" s="40">
        <f t="shared" ca="1" si="19"/>
        <v>26.838498260793628</v>
      </c>
      <c r="M72" s="40">
        <f t="shared" ca="1" si="20"/>
        <v>22589.925990446813</v>
      </c>
      <c r="O72" s="57">
        <f t="shared" ca="1" si="30"/>
        <v>1987.6808257366342</v>
      </c>
      <c r="P72" s="44">
        <f t="shared" si="21"/>
        <v>1003.95</v>
      </c>
      <c r="Q72" s="44">
        <f t="shared" si="22"/>
        <v>287.33775000000003</v>
      </c>
      <c r="R72" s="52">
        <v>0</v>
      </c>
      <c r="S72" s="44">
        <f t="shared" si="23"/>
        <v>166.66666666666666</v>
      </c>
      <c r="T72" s="22">
        <f>$G$59</f>
        <v>13</v>
      </c>
      <c r="U72" s="44">
        <f t="shared" si="24"/>
        <v>70</v>
      </c>
      <c r="V72" s="46">
        <f t="shared" si="25"/>
        <v>1605.9544166666667</v>
      </c>
      <c r="W72" s="51">
        <f t="shared" si="26"/>
        <v>2040</v>
      </c>
      <c r="X72" s="44">
        <f t="shared" ca="1" si="31"/>
        <v>2421.7264090699673</v>
      </c>
      <c r="Y72" s="58">
        <f t="shared" ca="1" si="27"/>
        <v>2424.6070210447447</v>
      </c>
    </row>
    <row r="73" spans="1:25" ht="13.5" customHeight="1">
      <c r="A73" s="15"/>
      <c r="B73" s="24" t="s">
        <v>44</v>
      </c>
      <c r="C73" s="22">
        <f t="shared" ca="1" si="28"/>
        <v>22774.477442193082</v>
      </c>
      <c r="D73" s="22">
        <f>$C$25+$H$59</f>
        <v>448</v>
      </c>
      <c r="E73" s="22">
        <f t="shared" ca="1" si="14"/>
        <v>22326.477442193082</v>
      </c>
      <c r="F73" s="22">
        <f t="shared" ca="1" si="15"/>
        <v>26.557053692650154</v>
      </c>
      <c r="G73" s="22">
        <f t="shared" ca="1" si="16"/>
        <v>22353.034495885731</v>
      </c>
      <c r="H73" s="99"/>
      <c r="I73" s="40">
        <f t="shared" ca="1" si="29"/>
        <v>22589.925990446813</v>
      </c>
      <c r="J73" s="40">
        <f t="shared" si="17"/>
        <v>510</v>
      </c>
      <c r="K73" s="40">
        <f t="shared" ca="1" si="18"/>
        <v>22079.925990446813</v>
      </c>
      <c r="L73" s="40">
        <f t="shared" ca="1" si="19"/>
        <v>26.263783956795962</v>
      </c>
      <c r="M73" s="40">
        <f t="shared" ca="1" si="20"/>
        <v>22106.189774403607</v>
      </c>
      <c r="O73" s="57">
        <f t="shared" ca="1" si="30"/>
        <v>2424.6070210447447</v>
      </c>
      <c r="P73" s="44">
        <f t="shared" si="21"/>
        <v>1003.95</v>
      </c>
      <c r="Q73" s="44">
        <f t="shared" si="22"/>
        <v>287.33775000000003</v>
      </c>
      <c r="R73" s="52">
        <v>0</v>
      </c>
      <c r="S73" s="44">
        <f t="shared" si="23"/>
        <v>166.66666666666666</v>
      </c>
      <c r="T73" s="22">
        <f>$H$59</f>
        <v>13</v>
      </c>
      <c r="U73" s="44">
        <f t="shared" si="24"/>
        <v>70</v>
      </c>
      <c r="V73" s="46">
        <f t="shared" si="25"/>
        <v>1605.9544166666667</v>
      </c>
      <c r="W73" s="51">
        <f t="shared" si="26"/>
        <v>2040</v>
      </c>
      <c r="X73" s="44">
        <f t="shared" ca="1" si="31"/>
        <v>2858.6526043780777</v>
      </c>
      <c r="Y73" s="58">
        <f t="shared" ca="1" si="27"/>
        <v>2862.0529343629428</v>
      </c>
    </row>
    <row r="74" spans="1:25" ht="13.5" customHeight="1">
      <c r="A74" s="15"/>
      <c r="B74" s="24" t="s">
        <v>45</v>
      </c>
      <c r="C74" s="22">
        <f t="shared" ca="1" si="28"/>
        <v>22353.034495885731</v>
      </c>
      <c r="D74" s="22">
        <f>$C$25+$I$59</f>
        <v>472</v>
      </c>
      <c r="E74" s="22">
        <f t="shared" ca="1" si="14"/>
        <v>21881.034495885731</v>
      </c>
      <c r="F74" s="22">
        <f t="shared" ca="1" si="15"/>
        <v>26.02720511834077</v>
      </c>
      <c r="G74" s="22">
        <f t="shared" ca="1" si="16"/>
        <v>21907.061701004073</v>
      </c>
      <c r="H74" s="99"/>
      <c r="I74" s="40">
        <f t="shared" ca="1" si="29"/>
        <v>22106.189774403607</v>
      </c>
      <c r="J74" s="40">
        <f t="shared" si="17"/>
        <v>510</v>
      </c>
      <c r="K74" s="40">
        <f t="shared" ca="1" si="18"/>
        <v>21596.189774403607</v>
      </c>
      <c r="L74" s="40">
        <f t="shared" ca="1" si="19"/>
        <v>25.688386037630213</v>
      </c>
      <c r="M74" s="40">
        <f t="shared" ca="1" si="20"/>
        <v>21621.878160441236</v>
      </c>
      <c r="O74" s="57">
        <f t="shared" ca="1" si="30"/>
        <v>2862.0529343629428</v>
      </c>
      <c r="P74" s="44">
        <f t="shared" si="21"/>
        <v>1003.95</v>
      </c>
      <c r="Q74" s="44">
        <f t="shared" si="22"/>
        <v>287.33775000000003</v>
      </c>
      <c r="R74" s="52">
        <v>0</v>
      </c>
      <c r="S74" s="44">
        <f t="shared" si="23"/>
        <v>166.66666666666666</v>
      </c>
      <c r="T74" s="22">
        <f>$I$59</f>
        <v>37</v>
      </c>
      <c r="U74" s="44">
        <f t="shared" si="24"/>
        <v>70</v>
      </c>
      <c r="V74" s="46">
        <f t="shared" si="25"/>
        <v>1749.9544166666667</v>
      </c>
      <c r="W74" s="51">
        <f t="shared" si="26"/>
        <v>2040</v>
      </c>
      <c r="X74" s="44">
        <f t="shared" ca="1" si="31"/>
        <v>3152.0985176962758</v>
      </c>
      <c r="Y74" s="58">
        <f t="shared" ca="1" si="27"/>
        <v>3155.8478977673471</v>
      </c>
    </row>
    <row r="75" spans="1:25" ht="13.5" customHeight="1">
      <c r="A75" s="15"/>
      <c r="B75" s="24" t="s">
        <v>46</v>
      </c>
      <c r="C75" s="22">
        <f t="shared" ca="1" si="28"/>
        <v>21907.061701004073</v>
      </c>
      <c r="D75" s="22">
        <f>$C$25+$J$59</f>
        <v>448</v>
      </c>
      <c r="E75" s="22">
        <f t="shared" ca="1" si="14"/>
        <v>21459.061701004073</v>
      </c>
      <c r="F75" s="22">
        <f t="shared" ca="1" si="15"/>
        <v>25.525273983009413</v>
      </c>
      <c r="G75" s="22">
        <f t="shared" ca="1" si="16"/>
        <v>21484.586974987084</v>
      </c>
      <c r="H75" s="99"/>
      <c r="I75" s="40">
        <f t="shared" ca="1" si="29"/>
        <v>21621.878160441236</v>
      </c>
      <c r="J75" s="40">
        <f t="shared" si="17"/>
        <v>510</v>
      </c>
      <c r="K75" s="40">
        <f t="shared" ca="1" si="18"/>
        <v>21111.878160441236</v>
      </c>
      <c r="L75" s="40">
        <f t="shared" ca="1" si="19"/>
        <v>25.112303690145069</v>
      </c>
      <c r="M75" s="40">
        <f t="shared" ca="1" si="20"/>
        <v>21136.990464131381</v>
      </c>
      <c r="O75" s="57">
        <f t="shared" ca="1" si="30"/>
        <v>3155.8478977673471</v>
      </c>
      <c r="P75" s="44">
        <f t="shared" si="21"/>
        <v>1003.95</v>
      </c>
      <c r="Q75" s="44">
        <f t="shared" si="22"/>
        <v>287.33775000000003</v>
      </c>
      <c r="R75" s="52">
        <v>0</v>
      </c>
      <c r="S75" s="44">
        <f t="shared" si="23"/>
        <v>166.66666666666666</v>
      </c>
      <c r="T75" s="22">
        <f>$J$59</f>
        <v>13</v>
      </c>
      <c r="U75" s="44">
        <f t="shared" si="24"/>
        <v>70</v>
      </c>
      <c r="V75" s="46">
        <f t="shared" si="25"/>
        <v>1605.9544166666667</v>
      </c>
      <c r="W75" s="51">
        <f t="shared" si="26"/>
        <v>2040</v>
      </c>
      <c r="X75" s="44">
        <f t="shared" ca="1" si="31"/>
        <v>3589.8934811006802</v>
      </c>
      <c r="Y75" s="58">
        <f t="shared" ca="1" si="27"/>
        <v>3594.1636125701575</v>
      </c>
    </row>
    <row r="76" spans="1:25" ht="13.5" customHeight="1">
      <c r="A76" s="15"/>
      <c r="B76" s="24" t="s">
        <v>47</v>
      </c>
      <c r="C76" s="22">
        <f t="shared" ca="1" si="28"/>
        <v>21484.586974987084</v>
      </c>
      <c r="D76" s="22">
        <f>$C$25+$K$59</f>
        <v>461</v>
      </c>
      <c r="E76" s="22">
        <f t="shared" ca="1" si="14"/>
        <v>21023.586974987084</v>
      </c>
      <c r="F76" s="22">
        <f t="shared" ca="1" si="15"/>
        <v>25.007282476710724</v>
      </c>
      <c r="G76" s="22">
        <f t="shared" ca="1" si="16"/>
        <v>21048.594257463796</v>
      </c>
      <c r="H76" s="99"/>
      <c r="I76" s="40">
        <f t="shared" ca="1" si="29"/>
        <v>21136.990464131381</v>
      </c>
      <c r="J76" s="40">
        <f t="shared" si="17"/>
        <v>510</v>
      </c>
      <c r="K76" s="40">
        <f t="shared" ca="1" si="18"/>
        <v>20626.990464131381</v>
      </c>
      <c r="L76" s="40">
        <f t="shared" ca="1" si="19"/>
        <v>24.535536100221965</v>
      </c>
      <c r="M76" s="40">
        <f t="shared" ca="1" si="20"/>
        <v>20651.526000231603</v>
      </c>
      <c r="O76" s="57">
        <f t="shared" ca="1" si="30"/>
        <v>3594.1636125701575</v>
      </c>
      <c r="P76" s="44">
        <f t="shared" si="21"/>
        <v>1003.95</v>
      </c>
      <c r="Q76" s="44">
        <f t="shared" si="22"/>
        <v>287.33775000000003</v>
      </c>
      <c r="R76" s="52">
        <v>0</v>
      </c>
      <c r="S76" s="44">
        <f t="shared" si="23"/>
        <v>166.66666666666666</v>
      </c>
      <c r="T76" s="22">
        <f>$K$59</f>
        <v>26</v>
      </c>
      <c r="U76" s="52">
        <v>0</v>
      </c>
      <c r="V76" s="46">
        <f t="shared" si="25"/>
        <v>1613.9544166666667</v>
      </c>
      <c r="W76" s="51">
        <f t="shared" si="26"/>
        <v>2040</v>
      </c>
      <c r="X76" s="44">
        <f t="shared" ca="1" si="31"/>
        <v>4020.2091959034906</v>
      </c>
      <c r="Y76" s="58">
        <f t="shared" ca="1" si="27"/>
        <v>4024.991182302721</v>
      </c>
    </row>
    <row r="77" spans="1:25" ht="13.5" customHeight="1">
      <c r="A77" s="15"/>
      <c r="B77" s="24" t="s">
        <v>48</v>
      </c>
      <c r="C77" s="22">
        <f t="shared" ca="1" si="28"/>
        <v>21048.594257463796</v>
      </c>
      <c r="D77" s="22">
        <f>$C$25+$L$59</f>
        <v>485</v>
      </c>
      <c r="E77" s="22">
        <f t="shared" ca="1" si="14"/>
        <v>20563.594257463796</v>
      </c>
      <c r="F77" s="22">
        <f t="shared" ca="1" si="15"/>
        <v>24.460127139326072</v>
      </c>
      <c r="G77" s="22">
        <f t="shared" ca="1" si="16"/>
        <v>20588.054384603121</v>
      </c>
      <c r="H77" s="99"/>
      <c r="I77" s="40">
        <f t="shared" ca="1" si="29"/>
        <v>20651.526000231603</v>
      </c>
      <c r="J77" s="40">
        <f t="shared" si="17"/>
        <v>510</v>
      </c>
      <c r="K77" s="40">
        <f t="shared" ca="1" si="18"/>
        <v>20141.526000231603</v>
      </c>
      <c r="L77" s="40">
        <f t="shared" ca="1" si="19"/>
        <v>23.958082452773962</v>
      </c>
      <c r="M77" s="40">
        <f t="shared" ca="1" si="20"/>
        <v>20165.484082684376</v>
      </c>
      <c r="O77" s="57">
        <f t="shared" ca="1" si="30"/>
        <v>4024.991182302721</v>
      </c>
      <c r="P77" s="44">
        <f t="shared" si="21"/>
        <v>1003.95</v>
      </c>
      <c r="Q77" s="44">
        <f t="shared" si="22"/>
        <v>287.33775000000003</v>
      </c>
      <c r="R77" s="52">
        <v>0</v>
      </c>
      <c r="S77" s="44">
        <f t="shared" si="23"/>
        <v>166.66666666666666</v>
      </c>
      <c r="T77" s="22">
        <f>$L$59</f>
        <v>50</v>
      </c>
      <c r="U77" s="52">
        <v>0</v>
      </c>
      <c r="V77" s="46">
        <f t="shared" si="25"/>
        <v>1757.9544166666667</v>
      </c>
      <c r="W77" s="51">
        <f t="shared" si="26"/>
        <v>2040</v>
      </c>
      <c r="X77" s="44">
        <f t="shared" ca="1" si="31"/>
        <v>4307.036765636054</v>
      </c>
      <c r="Y77" s="58">
        <f t="shared" ca="1" si="27"/>
        <v>4312.159929688125</v>
      </c>
    </row>
    <row r="78" spans="1:25" ht="13.5" customHeight="1">
      <c r="A78" s="15"/>
      <c r="B78" s="24" t="s">
        <v>49</v>
      </c>
      <c r="C78" s="22">
        <f t="shared" ca="1" si="28"/>
        <v>20588.054384603121</v>
      </c>
      <c r="D78" s="22">
        <f>$C$25+$M$59</f>
        <v>474</v>
      </c>
      <c r="E78" s="22">
        <f t="shared" ca="1" si="14"/>
        <v>20114.054384603121</v>
      </c>
      <c r="F78" s="22">
        <f t="shared" ca="1" si="15"/>
        <v>23.925405324321503</v>
      </c>
      <c r="G78" s="22">
        <f t="shared" ca="1" si="16"/>
        <v>20137.979789927442</v>
      </c>
      <c r="H78" s="99"/>
      <c r="I78" s="40">
        <f t="shared" ca="1" si="29"/>
        <v>20165.484082684376</v>
      </c>
      <c r="J78" s="40">
        <f t="shared" si="17"/>
        <v>510</v>
      </c>
      <c r="K78" s="40">
        <f t="shared" ca="1" si="18"/>
        <v>19655.484082684376</v>
      </c>
      <c r="L78" s="40">
        <f t="shared" ca="1" si="19"/>
        <v>23.379941931744572</v>
      </c>
      <c r="M78" s="40">
        <f t="shared" ca="1" si="20"/>
        <v>19678.864024616119</v>
      </c>
      <c r="O78" s="57">
        <f t="shared" ca="1" si="30"/>
        <v>4312.159929688125</v>
      </c>
      <c r="P78" s="44">
        <f t="shared" si="21"/>
        <v>1003.95</v>
      </c>
      <c r="Q78" s="44">
        <f t="shared" si="22"/>
        <v>287.33775000000003</v>
      </c>
      <c r="R78" s="52">
        <v>0</v>
      </c>
      <c r="S78" s="44">
        <f t="shared" si="23"/>
        <v>166.66666666666666</v>
      </c>
      <c r="T78" s="22">
        <f>$M$59</f>
        <v>39</v>
      </c>
      <c r="U78" s="52">
        <v>0</v>
      </c>
      <c r="V78" s="46">
        <f t="shared" si="25"/>
        <v>1691.9544166666667</v>
      </c>
      <c r="W78" s="51">
        <f t="shared" si="26"/>
        <v>2040</v>
      </c>
      <c r="X78" s="44">
        <f t="shared" ca="1" si="31"/>
        <v>4660.2055130214585</v>
      </c>
      <c r="Y78" s="58">
        <f t="shared" ca="1" si="27"/>
        <v>4665.7487666918387</v>
      </c>
    </row>
    <row r="79" spans="1:25" ht="13.5" customHeight="1">
      <c r="A79" s="15"/>
      <c r="B79" s="24" t="s">
        <v>50</v>
      </c>
      <c r="C79" s="22">
        <f t="shared" ca="1" si="28"/>
        <v>20137.979789927442</v>
      </c>
      <c r="D79" s="22">
        <f>$C$25+$N$59</f>
        <v>474</v>
      </c>
      <c r="E79" s="22">
        <f t="shared" ca="1" si="14"/>
        <v>19663.979789927442</v>
      </c>
      <c r="F79" s="22">
        <f t="shared" ca="1" si="15"/>
        <v>23.390047464692856</v>
      </c>
      <c r="G79" s="22">
        <f t="shared" ca="1" si="16"/>
        <v>19687.369837392136</v>
      </c>
      <c r="H79" s="99"/>
      <c r="I79" s="40">
        <f t="shared" ca="1" si="29"/>
        <v>19678.864024616119</v>
      </c>
      <c r="J79" s="40">
        <f t="shared" si="17"/>
        <v>510</v>
      </c>
      <c r="K79" s="40">
        <f t="shared" ca="1" si="18"/>
        <v>19168.864024616119</v>
      </c>
      <c r="L79" s="40">
        <f t="shared" ca="1" si="19"/>
        <v>22.801113720106642</v>
      </c>
      <c r="M79" s="40">
        <f t="shared" ca="1" si="20"/>
        <v>19191.665138336226</v>
      </c>
      <c r="O79" s="57">
        <f t="shared" ca="1" si="30"/>
        <v>4665.7487666918387</v>
      </c>
      <c r="P79" s="44">
        <f t="shared" si="21"/>
        <v>1003.95</v>
      </c>
      <c r="Q79" s="44">
        <f t="shared" si="22"/>
        <v>287.33775000000003</v>
      </c>
      <c r="R79" s="52">
        <v>0</v>
      </c>
      <c r="S79" s="44">
        <f t="shared" si="23"/>
        <v>166.66666666666666</v>
      </c>
      <c r="T79" s="22">
        <f>$N$59</f>
        <v>39</v>
      </c>
      <c r="U79" s="52">
        <v>0</v>
      </c>
      <c r="V79" s="46">
        <f t="shared" si="25"/>
        <v>1691.9544166666667</v>
      </c>
      <c r="W79" s="51">
        <f t="shared" si="26"/>
        <v>2040</v>
      </c>
      <c r="X79" s="44">
        <f t="shared" ca="1" si="31"/>
        <v>5013.7943500251722</v>
      </c>
      <c r="Y79" s="58">
        <f t="shared" ca="1" si="27"/>
        <v>5019.7581930049828</v>
      </c>
    </row>
    <row r="80" spans="1:25" ht="13.5" customHeight="1">
      <c r="A80" s="15"/>
      <c r="B80" s="24" t="s">
        <v>51</v>
      </c>
      <c r="C80" s="22">
        <f t="shared" ca="1" si="28"/>
        <v>19687.369837392136</v>
      </c>
      <c r="D80" s="22">
        <f>$C$25+$C$59</f>
        <v>498</v>
      </c>
      <c r="E80" s="22">
        <f t="shared" ca="1" si="14"/>
        <v>19189.369837392136</v>
      </c>
      <c r="F80" s="22">
        <f t="shared" ca="1" si="15"/>
        <v>22.825505116927484</v>
      </c>
      <c r="G80" s="22">
        <f t="shared" ca="1" si="16"/>
        <v>19212.195342509065</v>
      </c>
      <c r="H80" s="99"/>
      <c r="I80" s="40">
        <f t="shared" ca="1" si="29"/>
        <v>19191.665138336226</v>
      </c>
      <c r="J80" s="40">
        <f t="shared" si="17"/>
        <v>510</v>
      </c>
      <c r="K80" s="40">
        <f t="shared" ca="1" si="18"/>
        <v>18681.665138336226</v>
      </c>
      <c r="L80" s="40">
        <f t="shared" ca="1" si="19"/>
        <v>22.221596999861163</v>
      </c>
      <c r="M80" s="40">
        <f t="shared" ca="1" si="20"/>
        <v>18703.886735336087</v>
      </c>
      <c r="O80" s="57">
        <f t="shared" ca="1" si="30"/>
        <v>5019.7581930049828</v>
      </c>
      <c r="P80" s="44">
        <f t="shared" si="21"/>
        <v>1003.95</v>
      </c>
      <c r="Q80" s="44">
        <f t="shared" ref="Q80:Q91" si="32">$C$13*(1+$C$14)*$C$15/12</f>
        <v>293.08450499999998</v>
      </c>
      <c r="R80" s="44">
        <f>$C$19</f>
        <v>1200</v>
      </c>
      <c r="S80" s="44">
        <f t="shared" si="23"/>
        <v>166.66666666666666</v>
      </c>
      <c r="T80" s="22">
        <f>$C$59</f>
        <v>63</v>
      </c>
      <c r="U80" s="44">
        <f t="shared" ref="U80:U87" si="33">$C$20</f>
        <v>70</v>
      </c>
      <c r="V80" s="46">
        <f t="shared" si="25"/>
        <v>3111.7011716666666</v>
      </c>
      <c r="W80" s="51">
        <f t="shared" si="26"/>
        <v>2040</v>
      </c>
      <c r="X80" s="44">
        <f t="shared" ca="1" si="31"/>
        <v>3948.0570213383162</v>
      </c>
      <c r="Y80" s="58">
        <f t="shared" ca="1" si="27"/>
        <v>3952.7531836670487</v>
      </c>
    </row>
    <row r="81" spans="1:25" ht="13.5" customHeight="1">
      <c r="A81" s="15"/>
      <c r="B81" s="24" t="s">
        <v>52</v>
      </c>
      <c r="C81" s="22">
        <f t="shared" ca="1" si="28"/>
        <v>19212.195342509065</v>
      </c>
      <c r="D81" s="22">
        <f>$C$25+$D$59</f>
        <v>474</v>
      </c>
      <c r="E81" s="22">
        <f t="shared" ca="1" si="14"/>
        <v>18738.195342509065</v>
      </c>
      <c r="F81" s="22">
        <f t="shared" ca="1" si="15"/>
        <v>22.288838940349155</v>
      </c>
      <c r="G81" s="22">
        <f t="shared" ca="1" si="16"/>
        <v>18760.484181449414</v>
      </c>
      <c r="H81" s="99"/>
      <c r="I81" s="40">
        <f t="shared" ca="1" si="29"/>
        <v>18703.886735336087</v>
      </c>
      <c r="J81" s="40">
        <f t="shared" si="17"/>
        <v>510</v>
      </c>
      <c r="K81" s="40">
        <f t="shared" ca="1" si="18"/>
        <v>18193.886735336087</v>
      </c>
      <c r="L81" s="40">
        <f t="shared" ca="1" si="19"/>
        <v>21.641390952036119</v>
      </c>
      <c r="M81" s="40">
        <f t="shared" ca="1" si="20"/>
        <v>18215.528126288125</v>
      </c>
      <c r="O81" s="57">
        <f t="shared" ca="1" si="30"/>
        <v>3952.7531836670487</v>
      </c>
      <c r="P81" s="44">
        <f t="shared" si="21"/>
        <v>1003.95</v>
      </c>
      <c r="Q81" s="44">
        <f t="shared" si="32"/>
        <v>293.08450499999998</v>
      </c>
      <c r="R81" s="52">
        <v>0</v>
      </c>
      <c r="S81" s="44">
        <f t="shared" si="23"/>
        <v>166.66666666666666</v>
      </c>
      <c r="T81" s="22">
        <f>$D$59</f>
        <v>39</v>
      </c>
      <c r="U81" s="44">
        <f t="shared" si="33"/>
        <v>70</v>
      </c>
      <c r="V81" s="46">
        <f t="shared" si="25"/>
        <v>1767.7011716666668</v>
      </c>
      <c r="W81" s="51">
        <f t="shared" si="26"/>
        <v>2040</v>
      </c>
      <c r="X81" s="44">
        <f t="shared" ca="1" si="31"/>
        <v>4225.0520120003821</v>
      </c>
      <c r="Y81" s="58">
        <f t="shared" ca="1" si="27"/>
        <v>4230.0776562574056</v>
      </c>
    </row>
    <row r="82" spans="1:25" ht="13.5" customHeight="1">
      <c r="A82" s="15"/>
      <c r="B82" s="24" t="s">
        <v>53</v>
      </c>
      <c r="C82" s="22">
        <f t="shared" ca="1" si="28"/>
        <v>18760.484181449414</v>
      </c>
      <c r="D82" s="22">
        <f>$C$25+$E$59</f>
        <v>461</v>
      </c>
      <c r="E82" s="22">
        <f t="shared" ca="1" si="14"/>
        <v>18299.484181449414</v>
      </c>
      <c r="F82" s="22">
        <f t="shared" ca="1" si="15"/>
        <v>21.766997736783029</v>
      </c>
      <c r="G82" s="22">
        <f t="shared" ca="1" si="16"/>
        <v>18321.251179186198</v>
      </c>
      <c r="H82" s="99"/>
      <c r="I82" s="40">
        <f t="shared" ca="1" si="29"/>
        <v>18215.528126288125</v>
      </c>
      <c r="J82" s="40">
        <f t="shared" si="17"/>
        <v>510</v>
      </c>
      <c r="K82" s="40">
        <f t="shared" ca="1" si="18"/>
        <v>17705.528126288125</v>
      </c>
      <c r="L82" s="40">
        <f t="shared" ca="1" si="19"/>
        <v>21.060494756685351</v>
      </c>
      <c r="M82" s="40">
        <f t="shared" ca="1" si="20"/>
        <v>17726.588621044812</v>
      </c>
      <c r="O82" s="57">
        <f t="shared" ca="1" si="30"/>
        <v>4230.0776562574056</v>
      </c>
      <c r="P82" s="44">
        <f t="shared" si="21"/>
        <v>1003.95</v>
      </c>
      <c r="Q82" s="44">
        <f t="shared" si="32"/>
        <v>293.08450499999998</v>
      </c>
      <c r="R82" s="52">
        <v>0</v>
      </c>
      <c r="S82" s="44">
        <f t="shared" si="23"/>
        <v>166.66666666666666</v>
      </c>
      <c r="T82" s="22">
        <f>$E$59</f>
        <v>26</v>
      </c>
      <c r="U82" s="44">
        <f t="shared" si="33"/>
        <v>70</v>
      </c>
      <c r="V82" s="46">
        <f t="shared" si="25"/>
        <v>1689.7011716666668</v>
      </c>
      <c r="W82" s="51">
        <f t="shared" si="26"/>
        <v>2040</v>
      </c>
      <c r="X82" s="44">
        <f t="shared" ca="1" si="31"/>
        <v>4580.376484590739</v>
      </c>
      <c r="Y82" s="58">
        <f t="shared" ca="1" si="27"/>
        <v>4585.824782673084</v>
      </c>
    </row>
    <row r="83" spans="1:25" ht="13.5" customHeight="1">
      <c r="A83" s="15"/>
      <c r="B83" s="24" t="s">
        <v>54</v>
      </c>
      <c r="C83" s="22">
        <f t="shared" ca="1" si="28"/>
        <v>18321.251179186198</v>
      </c>
      <c r="D83" s="22">
        <f>$C$25+$F$59</f>
        <v>485</v>
      </c>
      <c r="E83" s="22">
        <f t="shared" ca="1" si="14"/>
        <v>17836.251179186198</v>
      </c>
      <c r="F83" s="22">
        <f t="shared" ca="1" si="15"/>
        <v>21.215988122966255</v>
      </c>
      <c r="G83" s="22">
        <f t="shared" ca="1" si="16"/>
        <v>17857.467167309165</v>
      </c>
      <c r="H83" s="99"/>
      <c r="I83" s="40">
        <f t="shared" ca="1" si="29"/>
        <v>17726.588621044812</v>
      </c>
      <c r="J83" s="40">
        <f t="shared" si="17"/>
        <v>510</v>
      </c>
      <c r="K83" s="40">
        <f t="shared" ca="1" si="18"/>
        <v>17216.588621044812</v>
      </c>
      <c r="L83" s="40">
        <f t="shared" ca="1" si="19"/>
        <v>20.478907592887378</v>
      </c>
      <c r="M83" s="40">
        <f t="shared" ca="1" si="20"/>
        <v>17237.067528637697</v>
      </c>
      <c r="O83" s="57">
        <f t="shared" ca="1" si="30"/>
        <v>4585.824782673084</v>
      </c>
      <c r="P83" s="44">
        <f t="shared" si="21"/>
        <v>1003.95</v>
      </c>
      <c r="Q83" s="44">
        <f t="shared" si="32"/>
        <v>293.08450499999998</v>
      </c>
      <c r="R83" s="52">
        <v>0</v>
      </c>
      <c r="S83" s="44">
        <f t="shared" si="23"/>
        <v>166.66666666666666</v>
      </c>
      <c r="T83" s="22">
        <f>$F$59</f>
        <v>50</v>
      </c>
      <c r="U83" s="44">
        <f t="shared" si="33"/>
        <v>70</v>
      </c>
      <c r="V83" s="46">
        <f t="shared" si="25"/>
        <v>1833.7011716666668</v>
      </c>
      <c r="W83" s="51">
        <f t="shared" si="26"/>
        <v>2040</v>
      </c>
      <c r="X83" s="44">
        <f t="shared" ca="1" si="31"/>
        <v>4792.1236110064174</v>
      </c>
      <c r="Y83" s="58">
        <f t="shared" ca="1" si="27"/>
        <v>4797.8237795336208</v>
      </c>
    </row>
    <row r="84" spans="1:25" ht="13.5" customHeight="1">
      <c r="A84" s="15"/>
      <c r="B84" s="24" t="s">
        <v>55</v>
      </c>
      <c r="C84" s="22">
        <f t="shared" ca="1" si="28"/>
        <v>17857.467167309165</v>
      </c>
      <c r="D84" s="22">
        <f>$C$25+$G$59</f>
        <v>448</v>
      </c>
      <c r="E84" s="22">
        <f t="shared" ca="1" si="14"/>
        <v>17409.467167309165</v>
      </c>
      <c r="F84" s="22">
        <f t="shared" ca="1" si="15"/>
        <v>20.708334107776043</v>
      </c>
      <c r="G84" s="22">
        <f t="shared" ca="1" si="16"/>
        <v>17430.175501416943</v>
      </c>
      <c r="H84" s="99"/>
      <c r="I84" s="40">
        <f t="shared" ca="1" si="29"/>
        <v>17237.067528637697</v>
      </c>
      <c r="J84" s="40">
        <f t="shared" si="17"/>
        <v>510</v>
      </c>
      <c r="K84" s="40">
        <f t="shared" ca="1" si="18"/>
        <v>16727.067528637697</v>
      </c>
      <c r="L84" s="40">
        <f t="shared" ca="1" si="19"/>
        <v>19.896628638744243</v>
      </c>
      <c r="M84" s="40">
        <f t="shared" ca="1" si="20"/>
        <v>16746.964157276441</v>
      </c>
      <c r="O84" s="57">
        <f t="shared" ca="1" si="30"/>
        <v>4797.8237795336208</v>
      </c>
      <c r="P84" s="44">
        <f t="shared" si="21"/>
        <v>1003.95</v>
      </c>
      <c r="Q84" s="44">
        <f t="shared" si="32"/>
        <v>293.08450499999998</v>
      </c>
      <c r="R84" s="52">
        <v>0</v>
      </c>
      <c r="S84" s="44">
        <f t="shared" si="23"/>
        <v>166.66666666666666</v>
      </c>
      <c r="T84" s="22">
        <f>$G$59</f>
        <v>13</v>
      </c>
      <c r="U84" s="44">
        <f t="shared" si="33"/>
        <v>70</v>
      </c>
      <c r="V84" s="46">
        <f t="shared" si="25"/>
        <v>1611.7011716666668</v>
      </c>
      <c r="W84" s="51">
        <f t="shared" si="26"/>
        <v>2040</v>
      </c>
      <c r="X84" s="44">
        <f t="shared" ca="1" si="31"/>
        <v>5226.1226078669542</v>
      </c>
      <c r="Y84" s="58">
        <f t="shared" ca="1" si="27"/>
        <v>5232.3390125398737</v>
      </c>
    </row>
    <row r="85" spans="1:25" ht="13.5" customHeight="1">
      <c r="A85" s="15"/>
      <c r="B85" s="24" t="s">
        <v>56</v>
      </c>
      <c r="C85" s="22">
        <f t="shared" ca="1" si="28"/>
        <v>17430.175501416943</v>
      </c>
      <c r="D85" s="22">
        <f>$C$25+$H$59</f>
        <v>448</v>
      </c>
      <c r="E85" s="22">
        <f t="shared" ca="1" si="14"/>
        <v>16982.175501416943</v>
      </c>
      <c r="F85" s="22">
        <f t="shared" ca="1" si="15"/>
        <v>20.200076244756563</v>
      </c>
      <c r="G85" s="22">
        <f t="shared" ca="1" si="16"/>
        <v>17002.3755776617</v>
      </c>
      <c r="H85" s="99"/>
      <c r="I85" s="40">
        <f t="shared" ca="1" si="29"/>
        <v>16746.964157276441</v>
      </c>
      <c r="J85" s="40">
        <f t="shared" si="17"/>
        <v>510</v>
      </c>
      <c r="K85" s="40">
        <f t="shared" ca="1" si="18"/>
        <v>16236.964157276441</v>
      </c>
      <c r="L85" s="40">
        <f t="shared" ca="1" si="19"/>
        <v>19.313657071380359</v>
      </c>
      <c r="M85" s="40">
        <f t="shared" ca="1" si="20"/>
        <v>16256.277814347821</v>
      </c>
      <c r="O85" s="57">
        <f t="shared" ca="1" si="30"/>
        <v>5232.3390125398737</v>
      </c>
      <c r="P85" s="44">
        <f t="shared" si="21"/>
        <v>1003.95</v>
      </c>
      <c r="Q85" s="44">
        <f t="shared" si="32"/>
        <v>293.08450499999998</v>
      </c>
      <c r="R85" s="52">
        <v>0</v>
      </c>
      <c r="S85" s="44">
        <f t="shared" si="23"/>
        <v>166.66666666666666</v>
      </c>
      <c r="T85" s="22">
        <f>$H$59</f>
        <v>13</v>
      </c>
      <c r="U85" s="44">
        <f t="shared" si="33"/>
        <v>70</v>
      </c>
      <c r="V85" s="46">
        <f t="shared" si="25"/>
        <v>1611.7011716666668</v>
      </c>
      <c r="W85" s="51">
        <f t="shared" si="26"/>
        <v>2040</v>
      </c>
      <c r="X85" s="44">
        <f t="shared" ca="1" si="31"/>
        <v>5660.6378408732071</v>
      </c>
      <c r="Y85" s="58">
        <f t="shared" ca="1" si="27"/>
        <v>5667.3710957480052</v>
      </c>
    </row>
    <row r="86" spans="1:25" ht="13.5" customHeight="1">
      <c r="A86" s="15"/>
      <c r="B86" s="24" t="s">
        <v>57</v>
      </c>
      <c r="C86" s="22">
        <f t="shared" ca="1" si="28"/>
        <v>17002.3755776617</v>
      </c>
      <c r="D86" s="22">
        <f>$C$25+$I$59</f>
        <v>472</v>
      </c>
      <c r="E86" s="22">
        <f t="shared" ca="1" si="14"/>
        <v>16530.3755776617</v>
      </c>
      <c r="F86" s="22">
        <f t="shared" ca="1" si="15"/>
        <v>19.662666128692834</v>
      </c>
      <c r="G86" s="22">
        <f t="shared" ca="1" si="16"/>
        <v>16550.038243790394</v>
      </c>
      <c r="H86" s="99"/>
      <c r="I86" s="40">
        <f t="shared" ca="1" si="29"/>
        <v>16256.277814347821</v>
      </c>
      <c r="J86" s="40">
        <f t="shared" si="17"/>
        <v>510</v>
      </c>
      <c r="K86" s="40">
        <f t="shared" ca="1" si="18"/>
        <v>15746.277814347821</v>
      </c>
      <c r="L86" s="40">
        <f t="shared" ca="1" si="19"/>
        <v>18.729992066941328</v>
      </c>
      <c r="M86" s="40">
        <f t="shared" ca="1" si="20"/>
        <v>15765.007806414762</v>
      </c>
      <c r="O86" s="57">
        <f t="shared" ca="1" si="30"/>
        <v>5667.3710957480052</v>
      </c>
      <c r="P86" s="44">
        <f t="shared" si="21"/>
        <v>1003.95</v>
      </c>
      <c r="Q86" s="44">
        <f t="shared" si="32"/>
        <v>293.08450499999998</v>
      </c>
      <c r="R86" s="52">
        <v>0</v>
      </c>
      <c r="S86" s="44">
        <f t="shared" si="23"/>
        <v>166.66666666666666</v>
      </c>
      <c r="T86" s="22">
        <f>$I$59</f>
        <v>37</v>
      </c>
      <c r="U86" s="44">
        <f t="shared" si="33"/>
        <v>70</v>
      </c>
      <c r="V86" s="46">
        <f t="shared" si="25"/>
        <v>1755.7011716666668</v>
      </c>
      <c r="W86" s="51">
        <f t="shared" si="26"/>
        <v>2040</v>
      </c>
      <c r="X86" s="44">
        <f t="shared" ca="1" si="31"/>
        <v>5951.6699240813386</v>
      </c>
      <c r="Y86" s="58">
        <f t="shared" ca="1" si="27"/>
        <v>5958.7493578229123</v>
      </c>
    </row>
    <row r="87" spans="1:25" ht="13.5" customHeight="1">
      <c r="A87" s="15"/>
      <c r="B87" s="24" t="s">
        <v>58</v>
      </c>
      <c r="C87" s="22">
        <f t="shared" ca="1" si="28"/>
        <v>16550.038243790394</v>
      </c>
      <c r="D87" s="22">
        <f>$C$25+$J$59</f>
        <v>448</v>
      </c>
      <c r="E87" s="22">
        <f t="shared" ca="1" si="14"/>
        <v>16102.038243790394</v>
      </c>
      <c r="F87" s="22">
        <f t="shared" ca="1" si="15"/>
        <v>19.153164457251844</v>
      </c>
      <c r="G87" s="22">
        <f t="shared" ca="1" si="16"/>
        <v>16121.191408247645</v>
      </c>
      <c r="H87" s="99"/>
      <c r="I87" s="40">
        <f t="shared" ca="1" si="29"/>
        <v>15765.007806414762</v>
      </c>
      <c r="J87" s="40">
        <f t="shared" si="17"/>
        <v>510</v>
      </c>
      <c r="K87" s="40">
        <f t="shared" ca="1" si="18"/>
        <v>15255.007806414762</v>
      </c>
      <c r="L87" s="40">
        <f t="shared" ca="1" si="19"/>
        <v>18.1456328005928</v>
      </c>
      <c r="M87" s="40">
        <f t="shared" ca="1" si="20"/>
        <v>15273.153439215355</v>
      </c>
      <c r="O87" s="57">
        <f t="shared" ca="1" si="30"/>
        <v>5958.7493578229123</v>
      </c>
      <c r="P87" s="44">
        <f t="shared" si="21"/>
        <v>1003.95</v>
      </c>
      <c r="Q87" s="44">
        <f t="shared" si="32"/>
        <v>293.08450499999998</v>
      </c>
      <c r="R87" s="52">
        <v>0</v>
      </c>
      <c r="S87" s="44">
        <f t="shared" si="23"/>
        <v>166.66666666666666</v>
      </c>
      <c r="T87" s="22">
        <f>$J$59</f>
        <v>13</v>
      </c>
      <c r="U87" s="44">
        <f t="shared" si="33"/>
        <v>70</v>
      </c>
      <c r="V87" s="46">
        <f t="shared" si="25"/>
        <v>1611.7011716666668</v>
      </c>
      <c r="W87" s="51">
        <f t="shared" si="26"/>
        <v>2040</v>
      </c>
      <c r="X87" s="44">
        <f t="shared" ca="1" si="31"/>
        <v>6387.0481861562457</v>
      </c>
      <c r="Y87" s="58">
        <f t="shared" ca="1" si="27"/>
        <v>6394.6454966615174</v>
      </c>
    </row>
    <row r="88" spans="1:25" ht="13.5" customHeight="1">
      <c r="A88" s="15"/>
      <c r="B88" s="24" t="s">
        <v>59</v>
      </c>
      <c r="C88" s="22">
        <f t="shared" ca="1" si="28"/>
        <v>16121.191408247645</v>
      </c>
      <c r="D88" s="22">
        <f>$C$25+$K$59</f>
        <v>461</v>
      </c>
      <c r="E88" s="22">
        <f t="shared" ca="1" si="14"/>
        <v>15660.191408247645</v>
      </c>
      <c r="F88" s="22">
        <f t="shared" ca="1" si="15"/>
        <v>18.627593409789569</v>
      </c>
      <c r="G88" s="22">
        <f t="shared" ca="1" si="16"/>
        <v>15678.819001657435</v>
      </c>
      <c r="H88" s="99"/>
      <c r="I88" s="40">
        <f t="shared" ca="1" si="29"/>
        <v>15273.153439215355</v>
      </c>
      <c r="J88" s="40">
        <f t="shared" si="17"/>
        <v>510</v>
      </c>
      <c r="K88" s="40">
        <f t="shared" ca="1" si="18"/>
        <v>14763.153439215355</v>
      </c>
      <c r="L88" s="40">
        <f t="shared" ca="1" si="19"/>
        <v>17.56057844651929</v>
      </c>
      <c r="M88" s="40">
        <f t="shared" ca="1" si="20"/>
        <v>14780.714017661874</v>
      </c>
      <c r="O88" s="57">
        <f t="shared" ca="1" si="30"/>
        <v>6394.6454966615174</v>
      </c>
      <c r="P88" s="44">
        <f t="shared" si="21"/>
        <v>1003.95</v>
      </c>
      <c r="Q88" s="44">
        <f t="shared" si="32"/>
        <v>293.08450499999998</v>
      </c>
      <c r="R88" s="52">
        <v>0</v>
      </c>
      <c r="S88" s="44">
        <f t="shared" si="23"/>
        <v>166.66666666666666</v>
      </c>
      <c r="T88" s="22">
        <f>$K$59</f>
        <v>26</v>
      </c>
      <c r="U88" s="52">
        <v>0</v>
      </c>
      <c r="V88" s="46">
        <f t="shared" si="25"/>
        <v>1619.7011716666668</v>
      </c>
      <c r="W88" s="51">
        <f t="shared" si="26"/>
        <v>2040</v>
      </c>
      <c r="X88" s="44">
        <f t="shared" ca="1" si="31"/>
        <v>6814.9443249948508</v>
      </c>
      <c r="Y88" s="58">
        <f t="shared" ca="1" si="27"/>
        <v>6823.0506123758269</v>
      </c>
    </row>
    <row r="89" spans="1:25" ht="13.5" customHeight="1">
      <c r="A89" s="15"/>
      <c r="B89" s="24" t="s">
        <v>60</v>
      </c>
      <c r="C89" s="22">
        <f t="shared" ca="1" si="28"/>
        <v>15678.819001657435</v>
      </c>
      <c r="D89" s="22">
        <f>$C$25+$L$59</f>
        <v>485</v>
      </c>
      <c r="E89" s="22">
        <f t="shared" ca="1" si="14"/>
        <v>15193.819001657435</v>
      </c>
      <c r="F89" s="22">
        <f t="shared" ca="1" si="15"/>
        <v>18.07284951547598</v>
      </c>
      <c r="G89" s="22">
        <f t="shared" ca="1" si="16"/>
        <v>15211.891851172912</v>
      </c>
      <c r="H89" s="99"/>
      <c r="I89" s="40">
        <f t="shared" ca="1" si="29"/>
        <v>14780.714017661874</v>
      </c>
      <c r="J89" s="40">
        <f t="shared" si="17"/>
        <v>510</v>
      </c>
      <c r="K89" s="40">
        <f t="shared" ca="1" si="18"/>
        <v>14270.714017661874</v>
      </c>
      <c r="L89" s="40">
        <f t="shared" ca="1" si="19"/>
        <v>16.974828177923008</v>
      </c>
      <c r="M89" s="40">
        <f t="shared" ca="1" si="20"/>
        <v>14287.688845839797</v>
      </c>
      <c r="O89" s="57">
        <f t="shared" ca="1" si="30"/>
        <v>6823.0506123758269</v>
      </c>
      <c r="P89" s="44">
        <f t="shared" si="21"/>
        <v>1003.95</v>
      </c>
      <c r="Q89" s="44">
        <f t="shared" si="32"/>
        <v>293.08450499999998</v>
      </c>
      <c r="R89" s="52">
        <v>0</v>
      </c>
      <c r="S89" s="44">
        <f t="shared" si="23"/>
        <v>166.66666666666666</v>
      </c>
      <c r="T89" s="22">
        <f>$L$59</f>
        <v>50</v>
      </c>
      <c r="U89" s="52">
        <v>0</v>
      </c>
      <c r="V89" s="46">
        <f t="shared" si="25"/>
        <v>1763.7011716666668</v>
      </c>
      <c r="W89" s="51">
        <f t="shared" si="26"/>
        <v>2040</v>
      </c>
      <c r="X89" s="44">
        <f t="shared" ca="1" si="31"/>
        <v>7099.3494407091603</v>
      </c>
      <c r="Y89" s="58">
        <f t="shared" ca="1" si="27"/>
        <v>7107.7940242655204</v>
      </c>
    </row>
    <row r="90" spans="1:25" ht="13.5" customHeight="1">
      <c r="A90" s="15"/>
      <c r="B90" s="24" t="s">
        <v>61</v>
      </c>
      <c r="C90" s="22">
        <f t="shared" ca="1" si="28"/>
        <v>15211.891851172912</v>
      </c>
      <c r="D90" s="22">
        <f>$C$25+$M$59</f>
        <v>474</v>
      </c>
      <c r="E90" s="22">
        <f t="shared" ca="1" si="14"/>
        <v>14737.891851172912</v>
      </c>
      <c r="F90" s="22">
        <f t="shared" ca="1" si="15"/>
        <v>17.530530117052994</v>
      </c>
      <c r="G90" s="22">
        <f t="shared" ca="1" si="16"/>
        <v>14755.422381289965</v>
      </c>
      <c r="H90" s="99"/>
      <c r="I90" s="40">
        <f t="shared" ca="1" si="29"/>
        <v>14287.688845839797</v>
      </c>
      <c r="J90" s="40">
        <f t="shared" si="17"/>
        <v>510</v>
      </c>
      <c r="K90" s="40">
        <f t="shared" ca="1" si="18"/>
        <v>13777.688845839797</v>
      </c>
      <c r="L90" s="40">
        <f t="shared" ca="1" si="19"/>
        <v>16.388381167022715</v>
      </c>
      <c r="M90" s="40">
        <f t="shared" ca="1" si="20"/>
        <v>13794.077227006819</v>
      </c>
      <c r="O90" s="57">
        <f t="shared" ca="1" si="30"/>
        <v>7107.7940242655204</v>
      </c>
      <c r="P90" s="44">
        <f t="shared" si="21"/>
        <v>1003.95</v>
      </c>
      <c r="Q90" s="44">
        <f t="shared" si="32"/>
        <v>293.08450499999998</v>
      </c>
      <c r="R90" s="52">
        <v>0</v>
      </c>
      <c r="S90" s="44">
        <f t="shared" si="23"/>
        <v>166.66666666666666</v>
      </c>
      <c r="T90" s="22">
        <f>$M$59</f>
        <v>39</v>
      </c>
      <c r="U90" s="52">
        <v>0</v>
      </c>
      <c r="V90" s="46">
        <f t="shared" si="25"/>
        <v>1697.7011716666668</v>
      </c>
      <c r="W90" s="51">
        <f t="shared" si="26"/>
        <v>2040</v>
      </c>
      <c r="X90" s="44">
        <f t="shared" ca="1" si="31"/>
        <v>7450.0928525988538</v>
      </c>
      <c r="Y90" s="58">
        <f t="shared" ca="1" si="27"/>
        <v>7458.9546408685865</v>
      </c>
    </row>
    <row r="91" spans="1:25" ht="13.5" customHeight="1">
      <c r="A91" s="15"/>
      <c r="B91" s="24" t="s">
        <v>62</v>
      </c>
      <c r="C91" s="22">
        <f t="shared" ca="1" si="28"/>
        <v>14755.422381289965</v>
      </c>
      <c r="D91" s="22">
        <f>$C$25+$N$59</f>
        <v>474</v>
      </c>
      <c r="E91" s="22">
        <f t="shared" ca="1" si="14"/>
        <v>14281.422381289965</v>
      </c>
      <c r="F91" s="22">
        <f t="shared" ca="1" si="15"/>
        <v>16.987565636779561</v>
      </c>
      <c r="G91" s="22">
        <f t="shared" ca="1" si="16"/>
        <v>14298.409946926746</v>
      </c>
      <c r="H91" s="99"/>
      <c r="I91" s="40">
        <f t="shared" ca="1" si="29"/>
        <v>13794.077227006819</v>
      </c>
      <c r="J91" s="40">
        <f t="shared" si="17"/>
        <v>510</v>
      </c>
      <c r="K91" s="40">
        <f t="shared" ca="1" si="18"/>
        <v>13284.077227006819</v>
      </c>
      <c r="L91" s="40">
        <f t="shared" ca="1" si="19"/>
        <v>15.801236585052523</v>
      </c>
      <c r="M91" s="40">
        <f t="shared" ca="1" si="20"/>
        <v>13299.878463591871</v>
      </c>
      <c r="O91" s="57">
        <f t="shared" ca="1" si="30"/>
        <v>7458.9546408685865</v>
      </c>
      <c r="P91" s="44">
        <f t="shared" si="21"/>
        <v>1003.95</v>
      </c>
      <c r="Q91" s="44">
        <f t="shared" si="32"/>
        <v>293.08450499999998</v>
      </c>
      <c r="R91" s="52">
        <v>0</v>
      </c>
      <c r="S91" s="44">
        <f t="shared" si="23"/>
        <v>166.66666666666666</v>
      </c>
      <c r="T91" s="22">
        <f>$N$59</f>
        <v>39</v>
      </c>
      <c r="U91" s="52">
        <v>0</v>
      </c>
      <c r="V91" s="46">
        <f t="shared" si="25"/>
        <v>1697.7011716666668</v>
      </c>
      <c r="W91" s="51">
        <f t="shared" si="26"/>
        <v>2040</v>
      </c>
      <c r="X91" s="44">
        <f t="shared" ca="1" si="31"/>
        <v>7801.2534692019199</v>
      </c>
      <c r="Y91" s="58">
        <f t="shared" ca="1" si="27"/>
        <v>7810.5329584445908</v>
      </c>
    </row>
    <row r="92" spans="1:25" ht="13.5" customHeight="1">
      <c r="A92" s="15"/>
      <c r="B92" s="24" t="s">
        <v>63</v>
      </c>
      <c r="C92" s="22">
        <f t="shared" ca="1" si="28"/>
        <v>14298.409946926746</v>
      </c>
      <c r="D92" s="22">
        <f>$C$25+$C$59</f>
        <v>498</v>
      </c>
      <c r="E92" s="22">
        <f t="shared" ca="1" si="14"/>
        <v>13800.409946926746</v>
      </c>
      <c r="F92" s="22">
        <f t="shared" ca="1" si="15"/>
        <v>16.415407620393363</v>
      </c>
      <c r="G92" s="22">
        <f t="shared" ca="1" si="16"/>
        <v>13816.82535454714</v>
      </c>
      <c r="H92" s="99"/>
      <c r="I92" s="40">
        <f t="shared" ca="1" si="29"/>
        <v>13299.878463591871</v>
      </c>
      <c r="J92" s="40">
        <f t="shared" si="17"/>
        <v>510</v>
      </c>
      <c r="K92" s="40">
        <f t="shared" ca="1" si="18"/>
        <v>12789.878463591871</v>
      </c>
      <c r="L92" s="40">
        <f t="shared" ca="1" si="19"/>
        <v>15.21339360226075</v>
      </c>
      <c r="M92" s="40">
        <f t="shared" ca="1" si="20"/>
        <v>12805.091857194131</v>
      </c>
      <c r="O92" s="57">
        <f t="shared" ca="1" si="30"/>
        <v>7810.5329584445908</v>
      </c>
      <c r="P92" s="44">
        <f t="shared" si="21"/>
        <v>1003.95</v>
      </c>
      <c r="Q92" s="44">
        <f t="shared" ref="Q92:Q103" si="34">$C$13*(1+$C$14)^2*$C$15/12</f>
        <v>298.94619510000001</v>
      </c>
      <c r="R92" s="44">
        <f>$C$19</f>
        <v>1200</v>
      </c>
      <c r="S92" s="44">
        <f t="shared" si="23"/>
        <v>166.66666666666666</v>
      </c>
      <c r="T92" s="22">
        <f>$C$59</f>
        <v>63</v>
      </c>
      <c r="U92" s="44">
        <f t="shared" ref="U92:U99" si="35">$C$20</f>
        <v>70</v>
      </c>
      <c r="V92" s="46">
        <f t="shared" si="25"/>
        <v>3117.5628617666666</v>
      </c>
      <c r="W92" s="51">
        <f t="shared" si="26"/>
        <v>2040</v>
      </c>
      <c r="X92" s="44">
        <f t="shared" ca="1" si="31"/>
        <v>6732.9700966779237</v>
      </c>
      <c r="Y92" s="58">
        <f t="shared" ca="1" si="27"/>
        <v>6740.9788767835826</v>
      </c>
    </row>
    <row r="93" spans="1:25" ht="13.5" customHeight="1">
      <c r="A93" s="15"/>
      <c r="B93" s="24" t="s">
        <v>64</v>
      </c>
      <c r="C93" s="22">
        <f t="shared" ca="1" si="28"/>
        <v>13816.82535454714</v>
      </c>
      <c r="D93" s="22">
        <f>$C$25+$D$59</f>
        <v>474</v>
      </c>
      <c r="E93" s="22">
        <f t="shared" ca="1" si="14"/>
        <v>13342.82535454714</v>
      </c>
      <c r="F93" s="22">
        <f t="shared" ca="1" si="15"/>
        <v>15.871116716455722</v>
      </c>
      <c r="G93" s="22">
        <f t="shared" ca="1" si="16"/>
        <v>13358.696471263596</v>
      </c>
      <c r="H93" s="99"/>
      <c r="I93" s="40">
        <f t="shared" ca="1" si="29"/>
        <v>12805.091857194131</v>
      </c>
      <c r="J93" s="40">
        <f t="shared" si="17"/>
        <v>510</v>
      </c>
      <c r="K93" s="40">
        <f t="shared" ca="1" si="18"/>
        <v>12295.091857194131</v>
      </c>
      <c r="L93" s="40">
        <f t="shared" ca="1" si="19"/>
        <v>14.62485138790872</v>
      </c>
      <c r="M93" s="40">
        <f t="shared" ca="1" si="20"/>
        <v>12309.71670858204</v>
      </c>
      <c r="O93" s="57">
        <f t="shared" ca="1" si="30"/>
        <v>6740.9788767835826</v>
      </c>
      <c r="P93" s="44">
        <f t="shared" si="21"/>
        <v>1003.95</v>
      </c>
      <c r="Q93" s="44">
        <f t="shared" si="34"/>
        <v>298.94619510000001</v>
      </c>
      <c r="R93" s="52">
        <v>0</v>
      </c>
      <c r="S93" s="44">
        <f t="shared" si="23"/>
        <v>166.66666666666666</v>
      </c>
      <c r="T93" s="22">
        <f>$D$59</f>
        <v>39</v>
      </c>
      <c r="U93" s="44">
        <f t="shared" si="35"/>
        <v>70</v>
      </c>
      <c r="V93" s="46">
        <f t="shared" si="25"/>
        <v>1773.5628617666669</v>
      </c>
      <c r="W93" s="51">
        <f t="shared" si="26"/>
        <v>2040</v>
      </c>
      <c r="X93" s="44">
        <f t="shared" ca="1" si="31"/>
        <v>7007.4160150169155</v>
      </c>
      <c r="Y93" s="58">
        <f t="shared" ca="1" si="27"/>
        <v>7015.7512449625874</v>
      </c>
    </row>
    <row r="94" spans="1:25" ht="13.5" customHeight="1">
      <c r="A94" s="15"/>
      <c r="B94" s="24" t="s">
        <v>65</v>
      </c>
      <c r="C94" s="22">
        <f t="shared" ca="1" si="28"/>
        <v>13358.696471263596</v>
      </c>
      <c r="D94" s="22">
        <f>$C$25+$E$59</f>
        <v>461</v>
      </c>
      <c r="E94" s="22">
        <f t="shared" ca="1" si="14"/>
        <v>12897.696471263596</v>
      </c>
      <c r="F94" s="22">
        <f t="shared" ca="1" si="15"/>
        <v>15.341641716016545</v>
      </c>
      <c r="G94" s="22">
        <f t="shared" ca="1" si="16"/>
        <v>12913.038112979613</v>
      </c>
      <c r="H94" s="99"/>
      <c r="I94" s="40">
        <f t="shared" ca="1" si="29"/>
        <v>12309.71670858204</v>
      </c>
      <c r="J94" s="40">
        <f t="shared" si="17"/>
        <v>510</v>
      </c>
      <c r="K94" s="40">
        <f t="shared" ca="1" si="18"/>
        <v>11799.71670858204</v>
      </c>
      <c r="L94" s="40">
        <f t="shared" ca="1" si="19"/>
        <v>14.035609110269618</v>
      </c>
      <c r="M94" s="40">
        <f t="shared" ca="1" si="20"/>
        <v>11813.75231769231</v>
      </c>
      <c r="O94" s="57">
        <f t="shared" ca="1" si="30"/>
        <v>7015.7512449625874</v>
      </c>
      <c r="P94" s="44">
        <f t="shared" si="21"/>
        <v>1003.95</v>
      </c>
      <c r="Q94" s="44">
        <f t="shared" si="34"/>
        <v>298.94619510000001</v>
      </c>
      <c r="R94" s="52">
        <v>0</v>
      </c>
      <c r="S94" s="44">
        <f t="shared" si="23"/>
        <v>166.66666666666666</v>
      </c>
      <c r="T94" s="22">
        <f>$E$59</f>
        <v>26</v>
      </c>
      <c r="U94" s="44">
        <f t="shared" si="35"/>
        <v>70</v>
      </c>
      <c r="V94" s="46">
        <f t="shared" si="25"/>
        <v>1695.5628617666669</v>
      </c>
      <c r="W94" s="51">
        <f t="shared" si="26"/>
        <v>2040</v>
      </c>
      <c r="X94" s="44">
        <f t="shared" ca="1" si="31"/>
        <v>7360.1883831959203</v>
      </c>
      <c r="Y94" s="58">
        <f t="shared" ca="1" si="27"/>
        <v>7368.9432312720055</v>
      </c>
    </row>
    <row r="95" spans="1:25" ht="13.5" customHeight="1">
      <c r="A95" s="15"/>
      <c r="B95" s="24" t="s">
        <v>66</v>
      </c>
      <c r="C95" s="22">
        <f t="shared" ca="1" si="28"/>
        <v>12913.038112979613</v>
      </c>
      <c r="D95" s="22">
        <f>$C$25+$F$59</f>
        <v>485</v>
      </c>
      <c r="E95" s="22">
        <f t="shared" ca="1" si="14"/>
        <v>12428.038112979613</v>
      </c>
      <c r="F95" s="22">
        <f t="shared" ca="1" si="15"/>
        <v>14.782989225024911</v>
      </c>
      <c r="G95" s="22">
        <f t="shared" ca="1" si="16"/>
        <v>12442.821102204638</v>
      </c>
      <c r="H95" s="99"/>
      <c r="I95" s="40">
        <f t="shared" ca="1" si="29"/>
        <v>11813.75231769231</v>
      </c>
      <c r="J95" s="40">
        <f t="shared" si="17"/>
        <v>510</v>
      </c>
      <c r="K95" s="40">
        <f t="shared" ca="1" si="18"/>
        <v>11303.75231769231</v>
      </c>
      <c r="L95" s="40">
        <f t="shared" ca="1" si="19"/>
        <v>13.445665936627298</v>
      </c>
      <c r="M95" s="40">
        <f t="shared" ca="1" si="20"/>
        <v>11317.197983628937</v>
      </c>
      <c r="O95" s="57">
        <f t="shared" ca="1" si="30"/>
        <v>7368.9432312720055</v>
      </c>
      <c r="P95" s="44">
        <f t="shared" si="21"/>
        <v>1003.95</v>
      </c>
      <c r="Q95" s="44">
        <f t="shared" si="34"/>
        <v>298.94619510000001</v>
      </c>
      <c r="R95" s="52">
        <v>0</v>
      </c>
      <c r="S95" s="44">
        <f t="shared" si="23"/>
        <v>166.66666666666666</v>
      </c>
      <c r="T95" s="22">
        <f>$F$59</f>
        <v>50</v>
      </c>
      <c r="U95" s="44">
        <f t="shared" si="35"/>
        <v>70</v>
      </c>
      <c r="V95" s="46">
        <f t="shared" si="25"/>
        <v>1839.5628617666669</v>
      </c>
      <c r="W95" s="51">
        <f t="shared" si="26"/>
        <v>2040</v>
      </c>
      <c r="X95" s="44">
        <f t="shared" ca="1" si="31"/>
        <v>7569.3803695053384</v>
      </c>
      <c r="Y95" s="58">
        <f t="shared" ca="1" si="27"/>
        <v>7578.3840487204543</v>
      </c>
    </row>
    <row r="96" spans="1:25" ht="13.5" customHeight="1">
      <c r="A96" s="15"/>
      <c r="B96" s="24" t="s">
        <v>67</v>
      </c>
      <c r="C96" s="22">
        <f t="shared" ca="1" si="28"/>
        <v>12442.821102204638</v>
      </c>
      <c r="D96" s="22">
        <f>$C$25+$G$59</f>
        <v>448</v>
      </c>
      <c r="E96" s="22">
        <f t="shared" ca="1" si="14"/>
        <v>11994.821102204638</v>
      </c>
      <c r="F96" s="22">
        <f t="shared" ca="1" si="15"/>
        <v>14.267683241557135</v>
      </c>
      <c r="G96" s="22">
        <f t="shared" ca="1" si="16"/>
        <v>12009.088785446194</v>
      </c>
      <c r="H96" s="99"/>
      <c r="I96" s="40">
        <f t="shared" ca="1" si="29"/>
        <v>11317.197983628937</v>
      </c>
      <c r="J96" s="40">
        <f t="shared" si="17"/>
        <v>510</v>
      </c>
      <c r="K96" s="40">
        <f t="shared" ca="1" si="18"/>
        <v>10807.197983628937</v>
      </c>
      <c r="L96" s="40">
        <f t="shared" ca="1" si="19"/>
        <v>12.855021033275101</v>
      </c>
      <c r="M96" s="40">
        <f t="shared" ca="1" si="20"/>
        <v>10820.053004662213</v>
      </c>
      <c r="O96" s="57">
        <f t="shared" ca="1" si="30"/>
        <v>7578.3840487204543</v>
      </c>
      <c r="P96" s="44">
        <f t="shared" si="21"/>
        <v>1003.95</v>
      </c>
      <c r="Q96" s="44">
        <f t="shared" si="34"/>
        <v>298.94619510000001</v>
      </c>
      <c r="R96" s="52">
        <v>0</v>
      </c>
      <c r="S96" s="44">
        <f t="shared" si="23"/>
        <v>166.66666666666666</v>
      </c>
      <c r="T96" s="22">
        <f>$G$59</f>
        <v>13</v>
      </c>
      <c r="U96" s="44">
        <f t="shared" si="35"/>
        <v>70</v>
      </c>
      <c r="V96" s="46">
        <f t="shared" si="25"/>
        <v>1617.5628617666669</v>
      </c>
      <c r="W96" s="51">
        <f t="shared" si="26"/>
        <v>2040</v>
      </c>
      <c r="X96" s="44">
        <f t="shared" ca="1" si="31"/>
        <v>8000.8211869537872</v>
      </c>
      <c r="Y96" s="58">
        <f t="shared" ca="1" si="27"/>
        <v>8010.3380593935781</v>
      </c>
    </row>
    <row r="97" spans="1:25" ht="13.5" customHeight="1">
      <c r="A97" s="15"/>
      <c r="B97" s="24" t="s">
        <v>68</v>
      </c>
      <c r="C97" s="22">
        <f t="shared" ca="1" si="28"/>
        <v>12009.088785446194</v>
      </c>
      <c r="D97" s="22">
        <f>$C$25+$H$59</f>
        <v>448</v>
      </c>
      <c r="E97" s="22">
        <f t="shared" ca="1" si="14"/>
        <v>11561.088785446194</v>
      </c>
      <c r="F97" s="22">
        <f t="shared" ca="1" si="15"/>
        <v>13.751764308343637</v>
      </c>
      <c r="G97" s="22">
        <f t="shared" ca="1" si="16"/>
        <v>11574.840549754537</v>
      </c>
      <c r="H97" s="99"/>
      <c r="I97" s="40">
        <f t="shared" ca="1" si="29"/>
        <v>10820.053004662213</v>
      </c>
      <c r="J97" s="40">
        <f t="shared" si="17"/>
        <v>510</v>
      </c>
      <c r="K97" s="40">
        <f t="shared" ca="1" si="18"/>
        <v>10310.053004662213</v>
      </c>
      <c r="L97" s="40">
        <f t="shared" ca="1" si="19"/>
        <v>12.263673565514694</v>
      </c>
      <c r="M97" s="40">
        <f t="shared" ca="1" si="20"/>
        <v>10322.316678227728</v>
      </c>
      <c r="O97" s="57">
        <f t="shared" ca="1" si="30"/>
        <v>8010.3380593935781</v>
      </c>
      <c r="P97" s="44">
        <f t="shared" si="21"/>
        <v>1003.95</v>
      </c>
      <c r="Q97" s="44">
        <f t="shared" si="34"/>
        <v>298.94619510000001</v>
      </c>
      <c r="R97" s="52">
        <v>0</v>
      </c>
      <c r="S97" s="44">
        <f t="shared" si="23"/>
        <v>166.66666666666666</v>
      </c>
      <c r="T97" s="22">
        <f>$H$59</f>
        <v>13</v>
      </c>
      <c r="U97" s="44">
        <f t="shared" si="35"/>
        <v>70</v>
      </c>
      <c r="V97" s="46">
        <f t="shared" si="25"/>
        <v>1617.5628617666669</v>
      </c>
      <c r="W97" s="51">
        <f t="shared" si="26"/>
        <v>2040</v>
      </c>
      <c r="X97" s="44">
        <f t="shared" ca="1" si="31"/>
        <v>8432.7751976269101</v>
      </c>
      <c r="Y97" s="58">
        <f t="shared" ca="1" si="27"/>
        <v>8442.8058737280226</v>
      </c>
    </row>
    <row r="98" spans="1:25" ht="13.5" customHeight="1">
      <c r="A98" s="15"/>
      <c r="B98" s="24" t="s">
        <v>69</v>
      </c>
      <c r="C98" s="22">
        <f t="shared" ca="1" si="28"/>
        <v>11574.840549754537</v>
      </c>
      <c r="D98" s="22">
        <f>$C$25+$I$59</f>
        <v>472</v>
      </c>
      <c r="E98" s="22">
        <f t="shared" ca="1" si="14"/>
        <v>11102.840549754537</v>
      </c>
      <c r="F98" s="22">
        <f t="shared" ca="1" si="15"/>
        <v>13.206684009342821</v>
      </c>
      <c r="G98" s="22">
        <f t="shared" ca="1" si="16"/>
        <v>11116.04723376388</v>
      </c>
      <c r="H98" s="99"/>
      <c r="I98" s="40">
        <f t="shared" ca="1" si="29"/>
        <v>10322.316678227728</v>
      </c>
      <c r="J98" s="40">
        <f t="shared" si="17"/>
        <v>510</v>
      </c>
      <c r="K98" s="40">
        <f t="shared" ca="1" si="18"/>
        <v>9812.3166782277276</v>
      </c>
      <c r="L98" s="40">
        <f t="shared" ca="1" si="19"/>
        <v>11.671622697654875</v>
      </c>
      <c r="M98" s="40">
        <f t="shared" ca="1" si="20"/>
        <v>9823.9883009253826</v>
      </c>
      <c r="O98" s="57">
        <f t="shared" ca="1" si="30"/>
        <v>8442.8058737280226</v>
      </c>
      <c r="P98" s="44">
        <f t="shared" si="21"/>
        <v>1003.95</v>
      </c>
      <c r="Q98" s="44">
        <f t="shared" si="34"/>
        <v>298.94619510000001</v>
      </c>
      <c r="R98" s="52">
        <v>0</v>
      </c>
      <c r="S98" s="44">
        <f t="shared" si="23"/>
        <v>166.66666666666666</v>
      </c>
      <c r="T98" s="22">
        <f>$I$59</f>
        <v>37</v>
      </c>
      <c r="U98" s="44">
        <f t="shared" si="35"/>
        <v>70</v>
      </c>
      <c r="V98" s="46">
        <f t="shared" si="25"/>
        <v>1761.5628617666669</v>
      </c>
      <c r="W98" s="51">
        <f t="shared" si="26"/>
        <v>2040</v>
      </c>
      <c r="X98" s="44">
        <f t="shared" ca="1" si="31"/>
        <v>8721.2430119613564</v>
      </c>
      <c r="Y98" s="58">
        <f t="shared" ca="1" si="27"/>
        <v>8731.6168167648666</v>
      </c>
    </row>
    <row r="99" spans="1:25" ht="13.5" customHeight="1">
      <c r="A99" s="15"/>
      <c r="B99" s="24" t="s">
        <v>70</v>
      </c>
      <c r="C99" s="22">
        <f t="shared" ca="1" si="28"/>
        <v>11116.04723376388</v>
      </c>
      <c r="D99" s="22">
        <f>$C$25+$J$59</f>
        <v>448</v>
      </c>
      <c r="E99" s="22">
        <f t="shared" ca="1" si="14"/>
        <v>10668.04723376388</v>
      </c>
      <c r="F99" s="22">
        <f t="shared" ca="1" si="15"/>
        <v>12.689503031382195</v>
      </c>
      <c r="G99" s="22">
        <f t="shared" ca="1" si="16"/>
        <v>10680.736736795263</v>
      </c>
      <c r="H99" s="99"/>
      <c r="I99" s="40">
        <f t="shared" ca="1" si="29"/>
        <v>9823.9883009253826</v>
      </c>
      <c r="J99" s="40">
        <f t="shared" si="17"/>
        <v>510</v>
      </c>
      <c r="K99" s="40">
        <f t="shared" ca="1" si="18"/>
        <v>9313.9883009253826</v>
      </c>
      <c r="L99" s="40">
        <f t="shared" ca="1" si="19"/>
        <v>11.078867593010402</v>
      </c>
      <c r="M99" s="40">
        <f t="shared" ca="1" si="20"/>
        <v>9325.0671685183934</v>
      </c>
      <c r="O99" s="57">
        <f t="shared" ca="1" si="30"/>
        <v>8731.6168167648666</v>
      </c>
      <c r="P99" s="44">
        <f t="shared" si="21"/>
        <v>1003.95</v>
      </c>
      <c r="Q99" s="44">
        <f t="shared" si="34"/>
        <v>298.94619510000001</v>
      </c>
      <c r="R99" s="52">
        <v>0</v>
      </c>
      <c r="S99" s="44">
        <f t="shared" si="23"/>
        <v>166.66666666666666</v>
      </c>
      <c r="T99" s="22">
        <f>$J$59</f>
        <v>13</v>
      </c>
      <c r="U99" s="44">
        <f t="shared" si="35"/>
        <v>70</v>
      </c>
      <c r="V99" s="46">
        <f t="shared" si="25"/>
        <v>1617.5628617666669</v>
      </c>
      <c r="W99" s="51">
        <f t="shared" si="26"/>
        <v>2040</v>
      </c>
      <c r="X99" s="44">
        <f t="shared" ca="1" si="31"/>
        <v>9154.0539549981986</v>
      </c>
      <c r="Y99" s="58">
        <f t="shared" ca="1" si="27"/>
        <v>9164.9425827728992</v>
      </c>
    </row>
    <row r="100" spans="1:25" ht="13.5" customHeight="1">
      <c r="A100" s="15"/>
      <c r="B100" s="24" t="s">
        <v>71</v>
      </c>
      <c r="C100" s="22">
        <f t="shared" ca="1" si="28"/>
        <v>10680.736736795263</v>
      </c>
      <c r="D100" s="22">
        <f>$C$25+$K$59</f>
        <v>461</v>
      </c>
      <c r="E100" s="22">
        <f t="shared" ca="1" si="14"/>
        <v>10219.736736795263</v>
      </c>
      <c r="F100" s="22">
        <f t="shared" ca="1" si="15"/>
        <v>12.156243542965344</v>
      </c>
      <c r="G100" s="22">
        <f t="shared" ca="1" si="16"/>
        <v>10231.892980338229</v>
      </c>
      <c r="H100" s="99"/>
      <c r="I100" s="40">
        <f t="shared" ca="1" si="29"/>
        <v>9325.0671685183934</v>
      </c>
      <c r="J100" s="40">
        <f t="shared" si="17"/>
        <v>510</v>
      </c>
      <c r="K100" s="40">
        <f t="shared" ca="1" si="18"/>
        <v>8815.0671685183934</v>
      </c>
      <c r="L100" s="40">
        <f t="shared" ca="1" si="19"/>
        <v>10.485407413900809</v>
      </c>
      <c r="M100" s="40">
        <f t="shared" ca="1" si="20"/>
        <v>8825.5525759322936</v>
      </c>
      <c r="O100" s="57">
        <f t="shared" ca="1" si="30"/>
        <v>9164.9425827728992</v>
      </c>
      <c r="P100" s="44">
        <f t="shared" si="21"/>
        <v>1003.95</v>
      </c>
      <c r="Q100" s="44">
        <f t="shared" si="34"/>
        <v>298.94619510000001</v>
      </c>
      <c r="R100" s="52">
        <v>0</v>
      </c>
      <c r="S100" s="44">
        <f t="shared" si="23"/>
        <v>166.66666666666666</v>
      </c>
      <c r="T100" s="22">
        <f>$K$59</f>
        <v>26</v>
      </c>
      <c r="U100" s="52">
        <v>0</v>
      </c>
      <c r="V100" s="46">
        <f t="shared" si="25"/>
        <v>1625.5628617666669</v>
      </c>
      <c r="W100" s="51">
        <f t="shared" si="26"/>
        <v>2040</v>
      </c>
      <c r="X100" s="44">
        <f t="shared" ca="1" si="31"/>
        <v>9579.379721006233</v>
      </c>
      <c r="Y100" s="58">
        <f t="shared" ca="1" si="27"/>
        <v>9590.7742682316839</v>
      </c>
    </row>
    <row r="101" spans="1:25" ht="13.5" customHeight="1">
      <c r="A101" s="15"/>
      <c r="B101" s="24" t="s">
        <v>72</v>
      </c>
      <c r="C101" s="22">
        <f t="shared" ca="1" si="28"/>
        <v>10231.892980338229</v>
      </c>
      <c r="D101" s="22">
        <f>$C$25+$L$59</f>
        <v>485</v>
      </c>
      <c r="E101" s="22">
        <f t="shared" ca="1" si="14"/>
        <v>9746.8929803382289</v>
      </c>
      <c r="F101" s="22">
        <f t="shared" ca="1" si="15"/>
        <v>11.593802062396954</v>
      </c>
      <c r="G101" s="22">
        <f t="shared" ca="1" si="16"/>
        <v>9758.4867824006251</v>
      </c>
      <c r="H101" s="99"/>
      <c r="I101" s="40">
        <f t="shared" ca="1" si="29"/>
        <v>8825.5525759322936</v>
      </c>
      <c r="J101" s="40">
        <f t="shared" si="17"/>
        <v>510</v>
      </c>
      <c r="K101" s="40">
        <f t="shared" ca="1" si="18"/>
        <v>8315.5525759322936</v>
      </c>
      <c r="L101" s="40">
        <f t="shared" ca="1" si="19"/>
        <v>9.8912413216492112</v>
      </c>
      <c r="M101" s="40">
        <f t="shared" ca="1" si="20"/>
        <v>8325.4438172539431</v>
      </c>
      <c r="O101" s="57">
        <f t="shared" ca="1" si="30"/>
        <v>9590.7742682316839</v>
      </c>
      <c r="P101" s="44">
        <f t="shared" si="21"/>
        <v>1003.95</v>
      </c>
      <c r="Q101" s="44">
        <f t="shared" si="34"/>
        <v>298.94619510000001</v>
      </c>
      <c r="R101" s="52">
        <v>0</v>
      </c>
      <c r="S101" s="44">
        <f t="shared" si="23"/>
        <v>166.66666666666666</v>
      </c>
      <c r="T101" s="22">
        <f>$L$59</f>
        <v>50</v>
      </c>
      <c r="U101" s="52">
        <v>0</v>
      </c>
      <c r="V101" s="46">
        <f t="shared" si="25"/>
        <v>1769.5628617666669</v>
      </c>
      <c r="W101" s="51">
        <f t="shared" si="26"/>
        <v>2040</v>
      </c>
      <c r="X101" s="44">
        <f t="shared" ca="1" si="31"/>
        <v>9861.2114064650159</v>
      </c>
      <c r="Y101" s="58">
        <f t="shared" ca="1" si="27"/>
        <v>9872.9411888041286</v>
      </c>
    </row>
    <row r="102" spans="1:25" ht="13.5" customHeight="1">
      <c r="A102" s="15"/>
      <c r="B102" s="24" t="s">
        <v>73</v>
      </c>
      <c r="C102" s="22">
        <f t="shared" ca="1" si="28"/>
        <v>9758.4867824006251</v>
      </c>
      <c r="D102" s="22">
        <f>$C$25+$M$59</f>
        <v>474</v>
      </c>
      <c r="E102" s="22">
        <f t="shared" ca="1" si="14"/>
        <v>9284.4867824006251</v>
      </c>
      <c r="F102" s="22">
        <f t="shared" ca="1" si="15"/>
        <v>11.043775921540721</v>
      </c>
      <c r="G102" s="22">
        <f t="shared" ca="1" si="16"/>
        <v>9295.5305583221652</v>
      </c>
      <c r="H102" s="99"/>
      <c r="I102" s="40">
        <f t="shared" ca="1" si="29"/>
        <v>8325.4438172539431</v>
      </c>
      <c r="J102" s="40">
        <f t="shared" si="17"/>
        <v>510</v>
      </c>
      <c r="K102" s="40">
        <f t="shared" ca="1" si="18"/>
        <v>7815.4438172539431</v>
      </c>
      <c r="L102" s="40">
        <f t="shared" ca="1" si="19"/>
        <v>9.2963684765811365</v>
      </c>
      <c r="M102" s="40">
        <f t="shared" ca="1" si="20"/>
        <v>7824.740185730524</v>
      </c>
      <c r="O102" s="57">
        <f t="shared" ca="1" si="30"/>
        <v>9872.9411888041286</v>
      </c>
      <c r="P102" s="44">
        <f t="shared" si="21"/>
        <v>1003.95</v>
      </c>
      <c r="Q102" s="44">
        <f t="shared" si="34"/>
        <v>298.94619510000001</v>
      </c>
      <c r="R102" s="52">
        <v>0</v>
      </c>
      <c r="S102" s="44">
        <f t="shared" si="23"/>
        <v>166.66666666666666</v>
      </c>
      <c r="T102" s="22">
        <f>$M$59</f>
        <v>39</v>
      </c>
      <c r="U102" s="52">
        <v>0</v>
      </c>
      <c r="V102" s="46">
        <f t="shared" si="25"/>
        <v>1703.5628617666669</v>
      </c>
      <c r="W102" s="51">
        <f t="shared" si="26"/>
        <v>2040</v>
      </c>
      <c r="X102" s="44">
        <f t="shared" ca="1" si="31"/>
        <v>10209.378327037462</v>
      </c>
      <c r="Y102" s="58">
        <f t="shared" ca="1" si="27"/>
        <v>10221.522249387135</v>
      </c>
    </row>
    <row r="103" spans="1:25" ht="13.5" customHeight="1" thickBot="1">
      <c r="A103" s="15"/>
      <c r="B103" s="24" t="s">
        <v>74</v>
      </c>
      <c r="C103" s="22">
        <f t="shared" ca="1" si="28"/>
        <v>9295.5305583221652</v>
      </c>
      <c r="D103" s="22">
        <f>$C$25+$N$59</f>
        <v>474</v>
      </c>
      <c r="E103" s="22">
        <f t="shared" ca="1" si="14"/>
        <v>8821.5305583221652</v>
      </c>
      <c r="F103" s="22">
        <f t="shared" ca="1" si="15"/>
        <v>10.493095531764441</v>
      </c>
      <c r="G103" s="78">
        <f t="shared" ca="1" si="16"/>
        <v>8832.0236538539302</v>
      </c>
      <c r="H103" s="99"/>
      <c r="I103" s="40">
        <f t="shared" ca="1" si="29"/>
        <v>7824.740185730524</v>
      </c>
      <c r="J103" s="40">
        <f t="shared" si="17"/>
        <v>510</v>
      </c>
      <c r="K103" s="40">
        <f t="shared" ca="1" si="18"/>
        <v>7314.740185730524</v>
      </c>
      <c r="L103" s="40">
        <f t="shared" ca="1" si="19"/>
        <v>8.7007880380233296</v>
      </c>
      <c r="M103" s="79">
        <f t="shared" ca="1" si="20"/>
        <v>7323.4409737685473</v>
      </c>
      <c r="O103" s="59">
        <f t="shared" ca="1" si="30"/>
        <v>10221.522249387135</v>
      </c>
      <c r="P103" s="60">
        <f t="shared" si="21"/>
        <v>1003.95</v>
      </c>
      <c r="Q103" s="60">
        <f t="shared" si="34"/>
        <v>298.94619510000001</v>
      </c>
      <c r="R103" s="61">
        <v>0</v>
      </c>
      <c r="S103" s="60">
        <f t="shared" si="23"/>
        <v>166.66666666666666</v>
      </c>
      <c r="T103" s="62">
        <f>$N$59</f>
        <v>39</v>
      </c>
      <c r="U103" s="61">
        <v>0</v>
      </c>
      <c r="V103" s="63">
        <f t="shared" si="25"/>
        <v>1703.5628617666669</v>
      </c>
      <c r="W103" s="64">
        <f t="shared" si="26"/>
        <v>2040</v>
      </c>
      <c r="X103" s="60">
        <f t="shared" ca="1" si="31"/>
        <v>10557.959387620469</v>
      </c>
      <c r="Y103" s="65">
        <f t="shared" ca="1" si="27"/>
        <v>10570.517942594841</v>
      </c>
    </row>
    <row r="104" spans="1:25" ht="13.5" customHeight="1">
      <c r="A104" s="15"/>
    </row>
    <row r="105" spans="1:25" ht="13.5" customHeight="1">
      <c r="A105" s="15"/>
      <c r="W105" s="43" t="s">
        <v>75</v>
      </c>
      <c r="X105" s="44">
        <f>C40</f>
        <v>253628.71199999997</v>
      </c>
    </row>
    <row r="106" spans="1:25" ht="13.5" customHeight="1">
      <c r="A106" s="16" t="s">
        <v>76</v>
      </c>
      <c r="W106" s="43" t="s">
        <v>77</v>
      </c>
      <c r="X106" s="44">
        <f>C12</f>
        <v>176908.31</v>
      </c>
    </row>
    <row r="107" spans="1:25" ht="13.5" customHeight="1">
      <c r="A107" s="15"/>
      <c r="B107" s="13" t="s">
        <v>78</v>
      </c>
      <c r="W107" s="45" t="s">
        <v>79</v>
      </c>
      <c r="X107" s="46">
        <f>X105-C41-X106</f>
        <v>64038.966399999976</v>
      </c>
    </row>
    <row r="108" spans="1:25" ht="13.5" customHeight="1">
      <c r="A108" s="15"/>
      <c r="B108" s="13" t="s">
        <v>80</v>
      </c>
      <c r="W108" s="99" t="s">
        <v>81</v>
      </c>
      <c r="X108" s="47">
        <f ca="1">X107+Y103-C8</f>
        <v>49609.48434259482</v>
      </c>
    </row>
    <row r="109" spans="1:25" ht="13.5" customHeight="1">
      <c r="A109" s="15"/>
      <c r="B109" s="13" t="s">
        <v>82</v>
      </c>
    </row>
    <row r="110" spans="1:25" ht="13.5" customHeight="1">
      <c r="A110" s="15"/>
      <c r="B110" s="13" t="s">
        <v>94</v>
      </c>
    </row>
    <row r="111" spans="1:25" ht="13.5" customHeight="1">
      <c r="A111" s="15"/>
      <c r="B111" s="13" t="s">
        <v>95</v>
      </c>
    </row>
    <row r="112" spans="1:25" ht="13.5" customHeight="1">
      <c r="A112" s="15"/>
    </row>
    <row r="113" spans="1:1" ht="13.5" customHeight="1">
      <c r="A113" s="15"/>
    </row>
    <row r="114" spans="1:1" ht="13.5" customHeight="1">
      <c r="A114" s="15"/>
    </row>
    <row r="115" spans="1:1" ht="13.5" customHeight="1">
      <c r="A115" s="15"/>
    </row>
    <row r="116" spans="1:1" ht="13.5" customHeight="1">
      <c r="A116" s="15"/>
    </row>
    <row r="117" spans="1:1" ht="13.5" customHeight="1">
      <c r="A117" s="15"/>
    </row>
    <row r="118" spans="1:1" ht="13.5" customHeight="1">
      <c r="A118" s="15"/>
    </row>
    <row r="119" spans="1:1" ht="13.5" customHeight="1">
      <c r="A119" s="15"/>
    </row>
    <row r="120" spans="1:1" ht="13.5" customHeight="1">
      <c r="A120" s="15"/>
    </row>
    <row r="121" spans="1:1" ht="13.5" customHeight="1">
      <c r="A121" s="15"/>
    </row>
    <row r="122" spans="1:1" ht="13.5" customHeight="1">
      <c r="A122" s="15"/>
    </row>
    <row r="123" spans="1:1" ht="13.5" customHeight="1">
      <c r="A123" s="15"/>
    </row>
    <row r="124" spans="1:1" ht="13.5" customHeight="1">
      <c r="A124" s="15"/>
    </row>
    <row r="125" spans="1:1" ht="13.5" customHeight="1">
      <c r="A125" s="15"/>
    </row>
    <row r="126" spans="1:1" ht="13.5" customHeight="1">
      <c r="A126" s="15"/>
    </row>
    <row r="127" spans="1:1" ht="13.5" customHeight="1">
      <c r="A127" s="15"/>
    </row>
    <row r="128" spans="1:1" ht="13.5" customHeight="1">
      <c r="A128" s="15"/>
    </row>
    <row r="129" spans="1:1" ht="13.5" customHeight="1">
      <c r="A129" s="15"/>
    </row>
    <row r="130" spans="1:1" ht="13.5" customHeight="1">
      <c r="A130" s="15"/>
    </row>
    <row r="131" spans="1:1" ht="13.5" customHeight="1">
      <c r="A131" s="15"/>
    </row>
    <row r="132" spans="1:1" ht="13.5" customHeight="1">
      <c r="A132" s="15"/>
    </row>
    <row r="133" spans="1:1" ht="13.5" customHeight="1">
      <c r="A133" s="15"/>
    </row>
    <row r="134" spans="1:1" ht="13.5" customHeight="1">
      <c r="A134" s="15"/>
    </row>
    <row r="135" spans="1:1" ht="13.5" customHeight="1">
      <c r="A135" s="15"/>
    </row>
    <row r="136" spans="1:1" ht="13.5" customHeight="1">
      <c r="A136" s="15"/>
    </row>
    <row r="137" spans="1:1" ht="13.5" customHeight="1">
      <c r="A137" s="15"/>
    </row>
    <row r="138" spans="1:1" ht="13.5" customHeight="1">
      <c r="A138" s="15"/>
    </row>
    <row r="139" spans="1:1" ht="13.5" customHeight="1">
      <c r="A139" s="15"/>
    </row>
    <row r="140" spans="1:1" ht="13.5" customHeight="1">
      <c r="A140" s="15"/>
    </row>
    <row r="141" spans="1:1" ht="13.5" customHeight="1">
      <c r="A141" s="15"/>
    </row>
    <row r="142" spans="1:1" ht="13.5" customHeight="1">
      <c r="A142" s="15"/>
    </row>
    <row r="143" spans="1:1" ht="13.5" customHeight="1">
      <c r="A143" s="15"/>
    </row>
    <row r="144" spans="1:1" ht="13.5" customHeight="1">
      <c r="A144" s="15"/>
    </row>
    <row r="145" spans="1:1" ht="13.5" customHeight="1">
      <c r="A145" s="15"/>
    </row>
    <row r="146" spans="1:1" ht="13.5" customHeight="1">
      <c r="A146" s="15"/>
    </row>
    <row r="147" spans="1:1" ht="13.5" customHeight="1">
      <c r="A147" s="15"/>
    </row>
    <row r="148" spans="1:1" ht="13.5" customHeight="1">
      <c r="A148" s="15"/>
    </row>
    <row r="149" spans="1:1" ht="13.5" customHeight="1">
      <c r="A149" s="15"/>
    </row>
    <row r="150" spans="1:1" ht="13.5" customHeight="1">
      <c r="A150" s="15"/>
    </row>
    <row r="151" spans="1:1" ht="13.5" customHeight="1">
      <c r="A151" s="15"/>
    </row>
    <row r="152" spans="1:1" ht="13.5" customHeight="1">
      <c r="A152" s="15"/>
    </row>
    <row r="153" spans="1:1" ht="13.5" customHeight="1">
      <c r="A153" s="15"/>
    </row>
    <row r="154" spans="1:1" ht="13.5" customHeight="1">
      <c r="A154" s="15"/>
    </row>
    <row r="155" spans="1:1" ht="13.5" customHeight="1">
      <c r="A155" s="15"/>
    </row>
    <row r="156" spans="1:1" ht="13.5" customHeight="1">
      <c r="A156" s="15"/>
    </row>
    <row r="157" spans="1:1" ht="13.5" customHeight="1">
      <c r="A157" s="15"/>
    </row>
    <row r="158" spans="1:1" ht="13.5" customHeight="1">
      <c r="A158" s="15"/>
    </row>
    <row r="159" spans="1:1" ht="13.5" customHeight="1">
      <c r="A159" s="15"/>
    </row>
    <row r="160" spans="1:1" ht="13.5" customHeight="1">
      <c r="A160" s="15"/>
    </row>
    <row r="161" spans="1:1" ht="13.5" customHeight="1">
      <c r="A161" s="15"/>
    </row>
    <row r="162" spans="1:1" ht="13.5" customHeight="1">
      <c r="A162" s="15"/>
    </row>
    <row r="163" spans="1:1" ht="13.5" customHeight="1">
      <c r="A163" s="15"/>
    </row>
    <row r="164" spans="1:1" ht="13.5" customHeight="1">
      <c r="A164" s="15"/>
    </row>
    <row r="165" spans="1:1" ht="13.5" customHeight="1">
      <c r="A165" s="15"/>
    </row>
    <row r="166" spans="1:1" ht="13.5" customHeight="1">
      <c r="A166" s="15"/>
    </row>
    <row r="167" spans="1:1" ht="13.5" customHeight="1">
      <c r="A167" s="15"/>
    </row>
    <row r="168" spans="1:1" ht="13.5" customHeight="1">
      <c r="A168" s="15"/>
    </row>
    <row r="169" spans="1:1" ht="13.5" customHeight="1">
      <c r="A169" s="15"/>
    </row>
    <row r="170" spans="1:1" ht="13.5" customHeight="1">
      <c r="A170" s="15"/>
    </row>
    <row r="171" spans="1:1" ht="13.5" customHeight="1">
      <c r="A171" s="15"/>
    </row>
    <row r="172" spans="1:1" ht="13.5" customHeight="1">
      <c r="A172" s="15"/>
    </row>
    <row r="173" spans="1:1" ht="13.5" customHeight="1">
      <c r="A173" s="15"/>
    </row>
    <row r="174" spans="1:1" ht="13.5" customHeight="1">
      <c r="A174" s="15"/>
    </row>
    <row r="175" spans="1:1" ht="13.5" customHeight="1">
      <c r="A175" s="15"/>
    </row>
    <row r="176" spans="1:1" ht="13.5" customHeight="1">
      <c r="A176" s="15"/>
    </row>
    <row r="177" spans="1:1" ht="13.5" customHeight="1">
      <c r="A177" s="15"/>
    </row>
    <row r="178" spans="1:1" ht="13.5" customHeight="1">
      <c r="A178" s="15"/>
    </row>
    <row r="179" spans="1:1" ht="13.5" customHeight="1">
      <c r="A179" s="15"/>
    </row>
    <row r="180" spans="1:1" ht="13.5" customHeight="1">
      <c r="A180" s="15"/>
    </row>
    <row r="181" spans="1:1" ht="13.5" customHeight="1">
      <c r="A181" s="15"/>
    </row>
    <row r="182" spans="1:1" ht="13.5" customHeight="1">
      <c r="A182" s="15"/>
    </row>
    <row r="183" spans="1:1" ht="13.5" customHeight="1">
      <c r="A183" s="15"/>
    </row>
    <row r="184" spans="1:1" ht="13.5" customHeight="1">
      <c r="A184" s="15"/>
    </row>
    <row r="185" spans="1:1" ht="13.5" customHeight="1">
      <c r="A185" s="15"/>
    </row>
    <row r="186" spans="1:1" ht="13.5" customHeight="1">
      <c r="A186" s="15"/>
    </row>
    <row r="187" spans="1:1" ht="13.5" customHeight="1">
      <c r="A187" s="15"/>
    </row>
    <row r="188" spans="1:1" ht="13.5" customHeight="1">
      <c r="A188" s="15"/>
    </row>
    <row r="189" spans="1:1" ht="13.5" customHeight="1">
      <c r="A189" s="15"/>
    </row>
    <row r="190" spans="1:1" ht="13.5" customHeight="1">
      <c r="A190" s="15"/>
    </row>
    <row r="191" spans="1:1" ht="13.5" customHeight="1">
      <c r="A191" s="15"/>
    </row>
    <row r="192" spans="1:1" ht="13.5" customHeight="1">
      <c r="A192" s="15"/>
    </row>
    <row r="193" spans="1:1" ht="13.5" customHeight="1">
      <c r="A193" s="15"/>
    </row>
    <row r="194" spans="1:1" ht="13.5" customHeight="1">
      <c r="A194" s="15"/>
    </row>
    <row r="195" spans="1:1" ht="13.5" customHeight="1">
      <c r="A195" s="15"/>
    </row>
    <row r="196" spans="1:1" ht="13.5" customHeight="1">
      <c r="A196" s="15"/>
    </row>
    <row r="197" spans="1:1" ht="13.5" customHeight="1">
      <c r="A197" s="15"/>
    </row>
    <row r="198" spans="1:1" ht="13.5" customHeight="1">
      <c r="A198" s="15"/>
    </row>
    <row r="199" spans="1:1" ht="13.5" customHeight="1">
      <c r="A199" s="15"/>
    </row>
    <row r="200" spans="1:1" ht="13.5" customHeight="1">
      <c r="A200" s="15"/>
    </row>
    <row r="201" spans="1:1" ht="13.5" customHeight="1">
      <c r="A201" s="15"/>
    </row>
    <row r="202" spans="1:1" ht="13.5" customHeight="1">
      <c r="A202" s="15"/>
    </row>
    <row r="203" spans="1:1" ht="13.5" customHeight="1">
      <c r="A203" s="15"/>
    </row>
    <row r="204" spans="1:1" ht="13.5" customHeight="1">
      <c r="A204" s="15"/>
    </row>
    <row r="205" spans="1:1" ht="13.5" customHeight="1">
      <c r="A205" s="15"/>
    </row>
    <row r="206" spans="1:1" ht="13.5" customHeight="1">
      <c r="A206" s="15"/>
    </row>
    <row r="207" spans="1:1" ht="13.5" customHeight="1">
      <c r="A207" s="15"/>
    </row>
    <row r="208" spans="1:1" ht="13.5" customHeight="1">
      <c r="A208" s="15"/>
    </row>
    <row r="209" spans="1:1" ht="13.5" customHeight="1">
      <c r="A209" s="15"/>
    </row>
    <row r="210" spans="1:1" ht="13.5" customHeight="1">
      <c r="A210" s="15"/>
    </row>
    <row r="211" spans="1:1" ht="13.5" customHeight="1">
      <c r="A211" s="15"/>
    </row>
    <row r="212" spans="1:1" ht="13.5" customHeight="1">
      <c r="A212" s="15"/>
    </row>
    <row r="213" spans="1:1" ht="13.5" customHeight="1">
      <c r="A213" s="15"/>
    </row>
    <row r="214" spans="1:1" ht="13.5" customHeight="1">
      <c r="A214" s="15"/>
    </row>
    <row r="215" spans="1:1" ht="13.5" customHeight="1">
      <c r="A215" s="15"/>
    </row>
    <row r="216" spans="1:1" ht="13.5" customHeight="1">
      <c r="A216" s="15"/>
    </row>
    <row r="217" spans="1:1" ht="13.5" customHeight="1">
      <c r="A217" s="15"/>
    </row>
    <row r="218" spans="1:1" ht="13.5" customHeight="1">
      <c r="A218" s="15"/>
    </row>
    <row r="219" spans="1:1" ht="13.5" customHeight="1">
      <c r="A219" s="15"/>
    </row>
    <row r="220" spans="1:1" ht="13.5" customHeight="1">
      <c r="A220" s="15"/>
    </row>
    <row r="221" spans="1:1" ht="13.5" customHeight="1">
      <c r="A221" s="15"/>
    </row>
    <row r="222" spans="1:1" ht="13.5" customHeight="1">
      <c r="A222" s="15"/>
    </row>
    <row r="223" spans="1:1" ht="13.5" customHeight="1">
      <c r="A223" s="15"/>
    </row>
    <row r="224" spans="1:1" ht="13.5" customHeight="1">
      <c r="A224" s="15"/>
    </row>
    <row r="225" spans="1:1" ht="13.5" customHeight="1">
      <c r="A225" s="15"/>
    </row>
    <row r="226" spans="1:1" ht="13.5" customHeight="1">
      <c r="A226" s="15"/>
    </row>
    <row r="227" spans="1:1" ht="13.5" customHeight="1">
      <c r="A227" s="15"/>
    </row>
    <row r="228" spans="1:1" ht="13.5" customHeight="1">
      <c r="A228" s="15"/>
    </row>
    <row r="229" spans="1:1" ht="13.5" customHeight="1">
      <c r="A229" s="15"/>
    </row>
    <row r="230" spans="1:1" ht="13.5" customHeight="1">
      <c r="A230" s="15"/>
    </row>
    <row r="231" spans="1:1" ht="13.5" customHeight="1">
      <c r="A231" s="15"/>
    </row>
    <row r="232" spans="1:1" ht="13.5" customHeight="1">
      <c r="A232" s="15"/>
    </row>
    <row r="233" spans="1:1" ht="13.5" customHeight="1">
      <c r="A233" s="15"/>
    </row>
    <row r="234" spans="1:1" ht="13.5" customHeight="1">
      <c r="A234" s="15"/>
    </row>
    <row r="235" spans="1:1" ht="13.5" customHeight="1">
      <c r="A235" s="15"/>
    </row>
    <row r="236" spans="1:1" ht="13.5" customHeight="1">
      <c r="A236" s="15"/>
    </row>
    <row r="237" spans="1:1" ht="13.5" customHeight="1">
      <c r="A237" s="15"/>
    </row>
    <row r="238" spans="1:1" ht="13.5" customHeight="1">
      <c r="A238" s="15"/>
    </row>
    <row r="239" spans="1:1" ht="13.5" customHeight="1">
      <c r="A239" s="15"/>
    </row>
    <row r="240" spans="1:1" ht="13.5" customHeight="1">
      <c r="A240" s="15"/>
    </row>
    <row r="241" spans="1:1" ht="13.5" customHeight="1">
      <c r="A241" s="15"/>
    </row>
    <row r="242" spans="1:1" ht="13.5" customHeight="1">
      <c r="A242" s="15"/>
    </row>
    <row r="243" spans="1:1" ht="13.5" customHeight="1">
      <c r="A243" s="15"/>
    </row>
    <row r="244" spans="1:1" ht="13.5" customHeight="1">
      <c r="A244" s="15"/>
    </row>
    <row r="245" spans="1:1" ht="13.5" customHeight="1">
      <c r="A245" s="15"/>
    </row>
    <row r="246" spans="1:1" ht="13.5" customHeight="1">
      <c r="A246" s="15"/>
    </row>
    <row r="247" spans="1:1" ht="13.5" customHeight="1">
      <c r="A247" s="15"/>
    </row>
    <row r="248" spans="1:1" ht="13.5" customHeight="1">
      <c r="A248" s="15"/>
    </row>
    <row r="249" spans="1:1" ht="13.5" customHeight="1">
      <c r="A249" s="15"/>
    </row>
    <row r="250" spans="1:1" ht="13.5" customHeight="1">
      <c r="A250" s="15"/>
    </row>
    <row r="251" spans="1:1" ht="13.5" customHeight="1">
      <c r="A251" s="15"/>
    </row>
    <row r="252" spans="1:1" ht="13.5" customHeight="1">
      <c r="A252" s="15"/>
    </row>
    <row r="253" spans="1:1" ht="13.5" customHeight="1">
      <c r="A253" s="15"/>
    </row>
    <row r="254" spans="1:1" ht="13.5" customHeight="1">
      <c r="A254" s="15"/>
    </row>
    <row r="255" spans="1:1" ht="13.5" customHeight="1">
      <c r="A255" s="15"/>
    </row>
    <row r="256" spans="1:1" ht="13.5" customHeight="1">
      <c r="A256" s="15"/>
    </row>
    <row r="257" spans="1:1" ht="13.5" customHeight="1">
      <c r="A257" s="15"/>
    </row>
    <row r="258" spans="1:1" ht="13.5" customHeight="1">
      <c r="A258" s="15"/>
    </row>
    <row r="259" spans="1:1" ht="13.5" customHeight="1">
      <c r="A259" s="15"/>
    </row>
    <row r="260" spans="1:1" ht="13.5" customHeight="1">
      <c r="A260" s="15"/>
    </row>
    <row r="261" spans="1:1" ht="13.5" customHeight="1">
      <c r="A261" s="15"/>
    </row>
    <row r="262" spans="1:1" ht="13.5" customHeight="1">
      <c r="A262" s="15"/>
    </row>
    <row r="263" spans="1:1" ht="13.5" customHeight="1">
      <c r="A263" s="15"/>
    </row>
    <row r="264" spans="1:1" ht="13.5" customHeight="1">
      <c r="A264" s="15"/>
    </row>
    <row r="265" spans="1:1" ht="13.5" customHeight="1">
      <c r="A265" s="15"/>
    </row>
    <row r="266" spans="1:1" ht="13.5" customHeight="1">
      <c r="A266" s="15"/>
    </row>
    <row r="267" spans="1:1" ht="13.5" customHeight="1">
      <c r="A267" s="15"/>
    </row>
    <row r="268" spans="1:1" ht="13.5" customHeight="1">
      <c r="A268" s="15"/>
    </row>
    <row r="269" spans="1:1" ht="13.5" customHeight="1">
      <c r="A269" s="15"/>
    </row>
    <row r="270" spans="1:1" ht="13.5" customHeight="1">
      <c r="A270" s="15"/>
    </row>
    <row r="271" spans="1:1" ht="13.5" customHeight="1">
      <c r="A271" s="15"/>
    </row>
    <row r="272" spans="1:1" ht="13.5" customHeight="1">
      <c r="A272" s="15"/>
    </row>
    <row r="273" spans="1:1" ht="13.5" customHeight="1">
      <c r="A273" s="15"/>
    </row>
    <row r="274" spans="1:1" ht="13.5" customHeight="1">
      <c r="A274" s="15"/>
    </row>
    <row r="275" spans="1:1" ht="13.5" customHeight="1">
      <c r="A275" s="15"/>
    </row>
    <row r="276" spans="1:1" ht="13.5" customHeight="1">
      <c r="A276" s="15"/>
    </row>
    <row r="277" spans="1:1" ht="13.5" customHeight="1">
      <c r="A277" s="15"/>
    </row>
    <row r="278" spans="1:1" ht="13.5" customHeight="1">
      <c r="A278" s="15"/>
    </row>
    <row r="279" spans="1:1" ht="13.5" customHeight="1">
      <c r="A279" s="15"/>
    </row>
    <row r="280" spans="1:1" ht="13.5" customHeight="1">
      <c r="A280" s="15"/>
    </row>
    <row r="281" spans="1:1" ht="13.5" customHeight="1">
      <c r="A281" s="15"/>
    </row>
    <row r="282" spans="1:1" ht="13.5" customHeight="1">
      <c r="A282" s="15"/>
    </row>
    <row r="283" spans="1:1" ht="13.5" customHeight="1">
      <c r="A283" s="15"/>
    </row>
    <row r="284" spans="1:1" ht="13.5" customHeight="1">
      <c r="A284" s="15"/>
    </row>
    <row r="285" spans="1:1" ht="13.5" customHeight="1">
      <c r="A285" s="15"/>
    </row>
    <row r="286" spans="1:1" ht="13.5" customHeight="1">
      <c r="A286" s="15"/>
    </row>
    <row r="287" spans="1:1" ht="13.5" customHeight="1">
      <c r="A287" s="15"/>
    </row>
    <row r="288" spans="1:1" ht="13.5" customHeight="1">
      <c r="A288" s="15"/>
    </row>
    <row r="289" spans="1:1" ht="13.5" customHeight="1">
      <c r="A289" s="15"/>
    </row>
    <row r="290" spans="1:1" ht="13.5" customHeight="1">
      <c r="A290" s="15"/>
    </row>
    <row r="291" spans="1:1" ht="13.5" customHeight="1">
      <c r="A291" s="15"/>
    </row>
    <row r="292" spans="1:1" ht="13.5" customHeight="1">
      <c r="A292" s="15"/>
    </row>
    <row r="293" spans="1:1" ht="13.5" customHeight="1">
      <c r="A293" s="15"/>
    </row>
    <row r="294" spans="1:1" ht="13.5" customHeight="1">
      <c r="A294" s="15"/>
    </row>
    <row r="295" spans="1:1" ht="13.5" customHeight="1">
      <c r="A295" s="15"/>
    </row>
    <row r="296" spans="1:1" ht="13.5" customHeight="1">
      <c r="A296" s="15"/>
    </row>
    <row r="297" spans="1:1" ht="13.5" customHeight="1">
      <c r="A297" s="15"/>
    </row>
    <row r="298" spans="1:1" ht="13.5" customHeight="1">
      <c r="A298" s="15"/>
    </row>
    <row r="299" spans="1:1" ht="13.5" customHeight="1">
      <c r="A299" s="15"/>
    </row>
    <row r="300" spans="1:1" ht="13.5" customHeight="1">
      <c r="A300" s="15"/>
    </row>
    <row r="301" spans="1:1" ht="13.5" customHeight="1">
      <c r="A301" s="15"/>
    </row>
    <row r="302" spans="1:1" ht="13.5" customHeight="1">
      <c r="A302" s="15"/>
    </row>
    <row r="303" spans="1:1" ht="13.5" customHeight="1">
      <c r="A303" s="15"/>
    </row>
    <row r="304" spans="1:1" ht="13.5" customHeight="1">
      <c r="A304" s="15"/>
    </row>
    <row r="305" spans="1:1" ht="13.5" customHeight="1">
      <c r="A305" s="15"/>
    </row>
    <row r="306" spans="1:1" ht="13.5" customHeight="1">
      <c r="A306" s="15"/>
    </row>
    <row r="307" spans="1:1" ht="13.5" customHeight="1">
      <c r="A307" s="15"/>
    </row>
    <row r="308" spans="1:1" ht="13.5" customHeight="1">
      <c r="A308" s="15"/>
    </row>
    <row r="309" spans="1:1" ht="13.5" customHeight="1">
      <c r="A309" s="15"/>
    </row>
    <row r="310" spans="1:1" ht="13.5" customHeight="1">
      <c r="A310" s="15"/>
    </row>
    <row r="311" spans="1:1" ht="13.5" customHeight="1">
      <c r="A311" s="15"/>
    </row>
    <row r="312" spans="1:1" ht="13.5" customHeight="1">
      <c r="A312" s="15"/>
    </row>
    <row r="313" spans="1:1" ht="13.5" customHeight="1">
      <c r="A313" s="15"/>
    </row>
    <row r="314" spans="1:1" ht="13.5" customHeight="1">
      <c r="A314" s="15"/>
    </row>
    <row r="315" spans="1:1" ht="13.5" customHeight="1">
      <c r="A315" s="15"/>
    </row>
    <row r="316" spans="1:1" ht="13.5" customHeight="1">
      <c r="A316" s="15"/>
    </row>
    <row r="317" spans="1:1" ht="13.5" customHeight="1">
      <c r="A317" s="15"/>
    </row>
    <row r="318" spans="1:1" ht="13.5" customHeight="1">
      <c r="A318" s="15"/>
    </row>
    <row r="319" spans="1:1" ht="13.5" customHeight="1">
      <c r="A319" s="15"/>
    </row>
    <row r="320" spans="1:1" ht="13.5" customHeight="1">
      <c r="A320" s="15"/>
    </row>
    <row r="321" spans="1:1" ht="13.5" customHeight="1">
      <c r="A321" s="15"/>
    </row>
    <row r="322" spans="1:1" ht="13.5" customHeight="1">
      <c r="A322" s="15"/>
    </row>
    <row r="323" spans="1:1" ht="13.5" customHeight="1">
      <c r="A323" s="15"/>
    </row>
    <row r="324" spans="1:1" ht="13.5" customHeight="1">
      <c r="A324" s="15"/>
    </row>
    <row r="325" spans="1:1" ht="13.5" customHeight="1">
      <c r="A325" s="15"/>
    </row>
    <row r="326" spans="1:1" ht="13.5" customHeight="1">
      <c r="A326" s="15"/>
    </row>
    <row r="327" spans="1:1" ht="13.5" customHeight="1">
      <c r="A327" s="15"/>
    </row>
    <row r="328" spans="1:1" ht="13.5" customHeight="1">
      <c r="A328" s="15"/>
    </row>
    <row r="329" spans="1:1" ht="13.5" customHeight="1">
      <c r="A329" s="15"/>
    </row>
    <row r="330" spans="1:1" ht="13.5" customHeight="1">
      <c r="A330" s="15"/>
    </row>
    <row r="331" spans="1:1" ht="13.5" customHeight="1">
      <c r="A331" s="15"/>
    </row>
    <row r="332" spans="1:1" ht="13.5" customHeight="1">
      <c r="A332" s="15"/>
    </row>
    <row r="333" spans="1:1" ht="13.5" customHeight="1">
      <c r="A333" s="15"/>
    </row>
    <row r="334" spans="1:1" ht="13.5" customHeight="1">
      <c r="A334" s="15"/>
    </row>
    <row r="335" spans="1:1" ht="13.5" customHeight="1">
      <c r="A335" s="15"/>
    </row>
    <row r="336" spans="1:1" ht="13.5" customHeight="1">
      <c r="A336" s="15"/>
    </row>
    <row r="337" spans="1:1" ht="13.5" customHeight="1">
      <c r="A337" s="15"/>
    </row>
    <row r="338" spans="1:1" ht="13.5" customHeight="1">
      <c r="A338" s="15"/>
    </row>
    <row r="339" spans="1:1" ht="13.5" customHeight="1">
      <c r="A339" s="15"/>
    </row>
    <row r="340" spans="1:1" ht="13.5" customHeight="1">
      <c r="A340" s="15"/>
    </row>
    <row r="341" spans="1:1" ht="13.5" customHeight="1">
      <c r="A341" s="15"/>
    </row>
    <row r="342" spans="1:1" ht="13.5" customHeight="1">
      <c r="A342" s="15"/>
    </row>
    <row r="343" spans="1:1" ht="13.5" customHeight="1">
      <c r="A343" s="15"/>
    </row>
    <row r="344" spans="1:1" ht="13.5" customHeight="1">
      <c r="A344" s="15"/>
    </row>
    <row r="345" spans="1:1" ht="13.5" customHeight="1">
      <c r="A345" s="15"/>
    </row>
    <row r="346" spans="1:1" ht="13.5" customHeight="1">
      <c r="A346" s="15"/>
    </row>
    <row r="347" spans="1:1" ht="13.5" customHeight="1">
      <c r="A347" s="15"/>
    </row>
    <row r="348" spans="1:1" ht="13.5" customHeight="1">
      <c r="A348" s="15"/>
    </row>
    <row r="349" spans="1:1" ht="13.5" customHeight="1">
      <c r="A349" s="15"/>
    </row>
    <row r="350" spans="1:1" ht="13.5" customHeight="1">
      <c r="A350" s="15"/>
    </row>
    <row r="351" spans="1:1" ht="13.5" customHeight="1">
      <c r="A351" s="15"/>
    </row>
    <row r="352" spans="1:1" ht="13.5" customHeight="1">
      <c r="A352" s="15"/>
    </row>
    <row r="353" spans="1:1" ht="13.5" customHeight="1">
      <c r="A353" s="15"/>
    </row>
    <row r="354" spans="1:1" ht="13.5" customHeight="1">
      <c r="A354" s="15"/>
    </row>
    <row r="355" spans="1:1" ht="13.5" customHeight="1">
      <c r="A355" s="15"/>
    </row>
    <row r="356" spans="1:1" ht="13.5" customHeight="1">
      <c r="A356" s="15"/>
    </row>
    <row r="357" spans="1:1" ht="13.5" customHeight="1">
      <c r="A357" s="15"/>
    </row>
    <row r="358" spans="1:1" ht="13.5" customHeight="1">
      <c r="A358" s="15"/>
    </row>
    <row r="359" spans="1:1" ht="13.5" customHeight="1">
      <c r="A359" s="15"/>
    </row>
    <row r="360" spans="1:1" ht="13.5" customHeight="1">
      <c r="A360" s="15"/>
    </row>
    <row r="361" spans="1:1" ht="13.5" customHeight="1">
      <c r="A361" s="15"/>
    </row>
    <row r="362" spans="1:1" ht="13.5" customHeight="1">
      <c r="A362" s="15"/>
    </row>
    <row r="363" spans="1:1" ht="13.5" customHeight="1">
      <c r="A363" s="15"/>
    </row>
    <row r="364" spans="1:1" ht="13.5" customHeight="1">
      <c r="A364" s="15"/>
    </row>
    <row r="365" spans="1:1" ht="13.5" customHeight="1">
      <c r="A365" s="15"/>
    </row>
    <row r="366" spans="1:1" ht="13.5" customHeight="1">
      <c r="A366" s="15"/>
    </row>
    <row r="367" spans="1:1" ht="13.5" customHeight="1">
      <c r="A367" s="15"/>
    </row>
    <row r="368" spans="1:1" ht="13.5" customHeight="1">
      <c r="A368" s="15"/>
    </row>
    <row r="369" spans="1:1" ht="13.5" customHeight="1">
      <c r="A369" s="15"/>
    </row>
    <row r="370" spans="1:1" ht="13.5" customHeight="1">
      <c r="A370" s="15"/>
    </row>
    <row r="371" spans="1:1" ht="13.5" customHeight="1">
      <c r="A371" s="15"/>
    </row>
    <row r="372" spans="1:1" ht="13.5" customHeight="1">
      <c r="A372" s="15"/>
    </row>
    <row r="373" spans="1:1" ht="13.5" customHeight="1">
      <c r="A373" s="15"/>
    </row>
    <row r="374" spans="1:1" ht="13.5" customHeight="1">
      <c r="A374" s="15"/>
    </row>
    <row r="375" spans="1:1" ht="13.5" customHeight="1">
      <c r="A375" s="15"/>
    </row>
    <row r="376" spans="1:1" ht="13.5" customHeight="1">
      <c r="A376" s="15"/>
    </row>
    <row r="377" spans="1:1" ht="13.5" customHeight="1">
      <c r="A377" s="15"/>
    </row>
    <row r="378" spans="1:1" ht="13.5" customHeight="1">
      <c r="A378" s="15"/>
    </row>
    <row r="379" spans="1:1" ht="13.5" customHeight="1">
      <c r="A379" s="15"/>
    </row>
    <row r="380" spans="1:1" ht="13.5" customHeight="1">
      <c r="A380" s="15"/>
    </row>
    <row r="381" spans="1:1" ht="13.5" customHeight="1">
      <c r="A381" s="15"/>
    </row>
    <row r="382" spans="1:1" ht="13.5" customHeight="1">
      <c r="A382" s="15"/>
    </row>
    <row r="383" spans="1:1" ht="13.5" customHeight="1">
      <c r="A383" s="15"/>
    </row>
    <row r="384" spans="1:1" ht="13.5" customHeight="1">
      <c r="A384" s="15"/>
    </row>
    <row r="385" spans="1:1" ht="13.5" customHeight="1">
      <c r="A385" s="15"/>
    </row>
    <row r="386" spans="1:1" ht="13.5" customHeight="1">
      <c r="A386" s="15"/>
    </row>
    <row r="387" spans="1:1" ht="13.5" customHeight="1">
      <c r="A387" s="15"/>
    </row>
    <row r="388" spans="1:1" ht="13.5" customHeight="1">
      <c r="A388" s="15"/>
    </row>
    <row r="389" spans="1:1" ht="13.5" customHeight="1">
      <c r="A389" s="15"/>
    </row>
    <row r="390" spans="1:1" ht="13.5" customHeight="1">
      <c r="A390" s="15"/>
    </row>
    <row r="391" spans="1:1" ht="13.5" customHeight="1">
      <c r="A391" s="15"/>
    </row>
    <row r="392" spans="1:1" ht="13.5" customHeight="1">
      <c r="A392" s="15"/>
    </row>
    <row r="393" spans="1:1" ht="13.5" customHeight="1">
      <c r="A393" s="15"/>
    </row>
    <row r="394" spans="1:1" ht="13.5" customHeight="1">
      <c r="A394" s="15"/>
    </row>
    <row r="395" spans="1:1" ht="13.5" customHeight="1">
      <c r="A395" s="15"/>
    </row>
    <row r="396" spans="1:1" ht="13.5" customHeight="1">
      <c r="A396" s="15"/>
    </row>
    <row r="397" spans="1:1" ht="13.5" customHeight="1">
      <c r="A397" s="15"/>
    </row>
    <row r="398" spans="1:1" ht="13.5" customHeight="1">
      <c r="A398" s="15"/>
    </row>
    <row r="399" spans="1:1" ht="13.5" customHeight="1">
      <c r="A399" s="15"/>
    </row>
    <row r="400" spans="1:1" ht="13.5" customHeight="1">
      <c r="A400" s="15"/>
    </row>
    <row r="401" spans="1:1" ht="13.5" customHeight="1">
      <c r="A401" s="15"/>
    </row>
    <row r="402" spans="1:1" ht="13.5" customHeight="1">
      <c r="A402" s="15"/>
    </row>
    <row r="403" spans="1:1" ht="13.5" customHeight="1">
      <c r="A403" s="15"/>
    </row>
    <row r="404" spans="1:1" ht="13.5" customHeight="1">
      <c r="A404" s="15"/>
    </row>
    <row r="405" spans="1:1" ht="13.5" customHeight="1">
      <c r="A405" s="15"/>
    </row>
    <row r="406" spans="1:1" ht="13.5" customHeight="1">
      <c r="A406" s="15"/>
    </row>
    <row r="407" spans="1:1" ht="13.5" customHeight="1">
      <c r="A407" s="15"/>
    </row>
    <row r="408" spans="1:1" ht="13.5" customHeight="1">
      <c r="A408" s="15"/>
    </row>
    <row r="409" spans="1:1" ht="13.5" customHeight="1">
      <c r="A409" s="15"/>
    </row>
    <row r="410" spans="1:1" ht="13.5" customHeight="1">
      <c r="A410" s="15"/>
    </row>
    <row r="411" spans="1:1" ht="13.5" customHeight="1">
      <c r="A411" s="15"/>
    </row>
    <row r="412" spans="1:1" ht="13.5" customHeight="1">
      <c r="A412" s="15"/>
    </row>
    <row r="413" spans="1:1" ht="13.5" customHeight="1">
      <c r="A413" s="15"/>
    </row>
    <row r="414" spans="1:1" ht="13.5" customHeight="1">
      <c r="A414" s="15"/>
    </row>
    <row r="415" spans="1:1" ht="13.5" customHeight="1">
      <c r="A415" s="15"/>
    </row>
    <row r="416" spans="1:1" ht="13.5" customHeight="1">
      <c r="A416" s="15"/>
    </row>
    <row r="417" spans="1:1" ht="13.5" customHeight="1">
      <c r="A417" s="15"/>
    </row>
    <row r="418" spans="1:1" ht="13.5" customHeight="1">
      <c r="A418" s="15"/>
    </row>
    <row r="419" spans="1:1" ht="13.5" customHeight="1">
      <c r="A419" s="15"/>
    </row>
    <row r="420" spans="1:1" ht="13.5" customHeight="1">
      <c r="A420" s="15"/>
    </row>
    <row r="421" spans="1:1" ht="13.5" customHeight="1">
      <c r="A421" s="15"/>
    </row>
    <row r="422" spans="1:1" ht="13.5" customHeight="1">
      <c r="A422" s="15"/>
    </row>
    <row r="423" spans="1:1" ht="13.5" customHeight="1">
      <c r="A423" s="15"/>
    </row>
    <row r="424" spans="1:1" ht="13.5" customHeight="1">
      <c r="A424" s="15"/>
    </row>
    <row r="425" spans="1:1" ht="13.5" customHeight="1">
      <c r="A425" s="15"/>
    </row>
    <row r="426" spans="1:1" ht="13.5" customHeight="1">
      <c r="A426" s="15"/>
    </row>
    <row r="427" spans="1:1" ht="13.5" customHeight="1">
      <c r="A427" s="15"/>
    </row>
    <row r="428" spans="1:1" ht="13.5" customHeight="1">
      <c r="A428" s="15"/>
    </row>
    <row r="429" spans="1:1" ht="13.5" customHeight="1">
      <c r="A429" s="15"/>
    </row>
    <row r="430" spans="1:1" ht="13.5" customHeight="1">
      <c r="A430" s="15"/>
    </row>
    <row r="431" spans="1:1" ht="13.5" customHeight="1">
      <c r="A431" s="15"/>
    </row>
    <row r="432" spans="1:1" ht="13.5" customHeight="1">
      <c r="A432" s="15"/>
    </row>
    <row r="433" spans="1:1" ht="13.5" customHeight="1">
      <c r="A433" s="15"/>
    </row>
    <row r="434" spans="1:1" ht="13.5" customHeight="1">
      <c r="A434" s="15"/>
    </row>
    <row r="435" spans="1:1" ht="13.5" customHeight="1">
      <c r="A435" s="15"/>
    </row>
    <row r="436" spans="1:1" ht="13.5" customHeight="1">
      <c r="A436" s="15"/>
    </row>
    <row r="437" spans="1:1" ht="13.5" customHeight="1">
      <c r="A437" s="15"/>
    </row>
    <row r="438" spans="1:1" ht="13.5" customHeight="1">
      <c r="A438" s="15"/>
    </row>
    <row r="439" spans="1:1" ht="13.5" customHeight="1">
      <c r="A439" s="15"/>
    </row>
    <row r="440" spans="1:1" ht="13.5" customHeight="1">
      <c r="A440" s="15"/>
    </row>
    <row r="441" spans="1:1" ht="13.5" customHeight="1">
      <c r="A441" s="15"/>
    </row>
    <row r="442" spans="1:1" ht="13.5" customHeight="1">
      <c r="A442" s="15"/>
    </row>
    <row r="443" spans="1:1" ht="13.5" customHeight="1">
      <c r="A443" s="15"/>
    </row>
    <row r="444" spans="1:1" ht="13.5" customHeight="1">
      <c r="A444" s="15"/>
    </row>
    <row r="445" spans="1:1" ht="13.5" customHeight="1">
      <c r="A445" s="15"/>
    </row>
    <row r="446" spans="1:1" ht="13.5" customHeight="1">
      <c r="A446" s="15"/>
    </row>
    <row r="447" spans="1:1" ht="13.5" customHeight="1">
      <c r="A447" s="15"/>
    </row>
    <row r="448" spans="1:1" ht="13.5" customHeight="1">
      <c r="A448" s="15"/>
    </row>
    <row r="449" spans="1:1" ht="13.5" customHeight="1">
      <c r="A449" s="15"/>
    </row>
    <row r="450" spans="1:1" ht="13.5" customHeight="1">
      <c r="A450" s="15"/>
    </row>
    <row r="451" spans="1:1" ht="13.5" customHeight="1">
      <c r="A451" s="15"/>
    </row>
    <row r="452" spans="1:1" ht="13.5" customHeight="1">
      <c r="A452" s="15"/>
    </row>
    <row r="453" spans="1:1" ht="13.5" customHeight="1">
      <c r="A453" s="15"/>
    </row>
    <row r="454" spans="1:1" ht="13.5" customHeight="1">
      <c r="A454" s="15"/>
    </row>
    <row r="455" spans="1:1" ht="13.5" customHeight="1">
      <c r="A455" s="15"/>
    </row>
    <row r="456" spans="1:1" ht="13.5" customHeight="1">
      <c r="A456" s="15"/>
    </row>
    <row r="457" spans="1:1" ht="13.5" customHeight="1">
      <c r="A457" s="15"/>
    </row>
    <row r="458" spans="1:1" ht="13.5" customHeight="1">
      <c r="A458" s="15"/>
    </row>
    <row r="459" spans="1:1" ht="13.5" customHeight="1">
      <c r="A459" s="15"/>
    </row>
    <row r="460" spans="1:1" ht="13.5" customHeight="1">
      <c r="A460" s="15"/>
    </row>
    <row r="461" spans="1:1" ht="13.5" customHeight="1">
      <c r="A461" s="15"/>
    </row>
    <row r="462" spans="1:1" ht="13.5" customHeight="1">
      <c r="A462" s="15"/>
    </row>
    <row r="463" spans="1:1" ht="13.5" customHeight="1">
      <c r="A463" s="15"/>
    </row>
    <row r="464" spans="1:1" ht="13.5" customHeight="1">
      <c r="A464" s="15"/>
    </row>
    <row r="465" spans="1:1" ht="13.5" customHeight="1">
      <c r="A465" s="15"/>
    </row>
    <row r="466" spans="1:1" ht="13.5" customHeight="1">
      <c r="A466" s="15"/>
    </row>
    <row r="467" spans="1:1" ht="13.5" customHeight="1">
      <c r="A467" s="15"/>
    </row>
    <row r="468" spans="1:1" ht="13.5" customHeight="1">
      <c r="A468" s="15"/>
    </row>
    <row r="469" spans="1:1" ht="13.5" customHeight="1">
      <c r="A469" s="15"/>
    </row>
    <row r="470" spans="1:1" ht="13.5" customHeight="1">
      <c r="A470" s="15"/>
    </row>
    <row r="471" spans="1:1" ht="13.5" customHeight="1">
      <c r="A471" s="15"/>
    </row>
    <row r="472" spans="1:1" ht="13.5" customHeight="1">
      <c r="A472" s="15"/>
    </row>
    <row r="473" spans="1:1" ht="13.5" customHeight="1">
      <c r="A473" s="15"/>
    </row>
    <row r="474" spans="1:1" ht="13.5" customHeight="1">
      <c r="A474" s="15"/>
    </row>
    <row r="475" spans="1:1" ht="13.5" customHeight="1">
      <c r="A475" s="15"/>
    </row>
    <row r="476" spans="1:1" ht="13.5" customHeight="1">
      <c r="A476" s="15"/>
    </row>
    <row r="477" spans="1:1" ht="13.5" customHeight="1">
      <c r="A477" s="15"/>
    </row>
    <row r="478" spans="1:1" ht="13.5" customHeight="1">
      <c r="A478" s="15"/>
    </row>
    <row r="479" spans="1:1" ht="13.5" customHeight="1">
      <c r="A479" s="15"/>
    </row>
    <row r="480" spans="1:1" ht="13.5" customHeight="1">
      <c r="A480" s="15"/>
    </row>
    <row r="481" spans="1:1" ht="13.5" customHeight="1">
      <c r="A481" s="15"/>
    </row>
    <row r="482" spans="1:1" ht="13.5" customHeight="1">
      <c r="A482" s="15"/>
    </row>
    <row r="483" spans="1:1" ht="13.5" customHeight="1">
      <c r="A483" s="15"/>
    </row>
    <row r="484" spans="1:1" ht="13.5" customHeight="1">
      <c r="A484" s="15"/>
    </row>
    <row r="485" spans="1:1" ht="13.5" customHeight="1">
      <c r="A485" s="15"/>
    </row>
    <row r="486" spans="1:1" ht="13.5" customHeight="1">
      <c r="A486" s="15"/>
    </row>
    <row r="487" spans="1:1" ht="13.5" customHeight="1">
      <c r="A487" s="15"/>
    </row>
    <row r="488" spans="1:1" ht="13.5" customHeight="1">
      <c r="A488" s="15"/>
    </row>
    <row r="489" spans="1:1" ht="13.5" customHeight="1">
      <c r="A489" s="15"/>
    </row>
    <row r="490" spans="1:1" ht="13.5" customHeight="1">
      <c r="A490" s="15"/>
    </row>
    <row r="491" spans="1:1" ht="13.5" customHeight="1">
      <c r="A491" s="15"/>
    </row>
    <row r="492" spans="1:1" ht="13.5" customHeight="1">
      <c r="A492" s="15"/>
    </row>
    <row r="493" spans="1:1" ht="13.5" customHeight="1">
      <c r="A493" s="15"/>
    </row>
    <row r="494" spans="1:1" ht="13.5" customHeight="1">
      <c r="A494" s="15"/>
    </row>
    <row r="495" spans="1:1" ht="13.5" customHeight="1">
      <c r="A495" s="15"/>
    </row>
    <row r="496" spans="1:1" ht="13.5" customHeight="1">
      <c r="A496" s="15"/>
    </row>
    <row r="497" spans="1:1" ht="13.5" customHeight="1">
      <c r="A497" s="15"/>
    </row>
    <row r="498" spans="1:1" ht="13.5" customHeight="1">
      <c r="A498" s="15"/>
    </row>
    <row r="499" spans="1:1" ht="13.5" customHeight="1">
      <c r="A499" s="15"/>
    </row>
    <row r="500" spans="1:1" ht="13.5" customHeight="1">
      <c r="A500" s="15"/>
    </row>
    <row r="501" spans="1:1" ht="13.5" customHeight="1">
      <c r="A501" s="15"/>
    </row>
    <row r="502" spans="1:1" ht="13.5" customHeight="1">
      <c r="A502" s="15"/>
    </row>
    <row r="503" spans="1:1" ht="13.5" customHeight="1">
      <c r="A503" s="15"/>
    </row>
    <row r="504" spans="1:1" ht="13.5" customHeight="1">
      <c r="A504" s="15"/>
    </row>
    <row r="505" spans="1:1" ht="13.5" customHeight="1">
      <c r="A505" s="15"/>
    </row>
    <row r="506" spans="1:1" ht="13.5" customHeight="1">
      <c r="A506" s="15"/>
    </row>
    <row r="507" spans="1:1" ht="13.5" customHeight="1">
      <c r="A507" s="15"/>
    </row>
    <row r="508" spans="1:1" ht="13.5" customHeight="1">
      <c r="A508" s="15"/>
    </row>
    <row r="509" spans="1:1" ht="13.5" customHeight="1">
      <c r="A509" s="15"/>
    </row>
    <row r="510" spans="1:1" ht="13.5" customHeight="1">
      <c r="A510" s="15"/>
    </row>
    <row r="511" spans="1:1" ht="13.5" customHeight="1">
      <c r="A511" s="15"/>
    </row>
    <row r="512" spans="1:1" ht="13.5" customHeight="1">
      <c r="A512" s="15"/>
    </row>
    <row r="513" spans="1:1" ht="13.5" customHeight="1">
      <c r="A513" s="15"/>
    </row>
    <row r="514" spans="1:1" ht="13.5" customHeight="1">
      <c r="A514" s="15"/>
    </row>
    <row r="515" spans="1:1" ht="13.5" customHeight="1">
      <c r="A515" s="15"/>
    </row>
    <row r="516" spans="1:1" ht="13.5" customHeight="1">
      <c r="A516" s="15"/>
    </row>
    <row r="517" spans="1:1" ht="13.5" customHeight="1">
      <c r="A517" s="15"/>
    </row>
    <row r="518" spans="1:1" ht="13.5" customHeight="1">
      <c r="A518" s="15"/>
    </row>
    <row r="519" spans="1:1" ht="13.5" customHeight="1">
      <c r="A519" s="15"/>
    </row>
    <row r="520" spans="1:1" ht="13.5" customHeight="1">
      <c r="A520" s="15"/>
    </row>
    <row r="521" spans="1:1" ht="13.5" customHeight="1">
      <c r="A521" s="15"/>
    </row>
    <row r="522" spans="1:1" ht="13.5" customHeight="1">
      <c r="A522" s="15"/>
    </row>
    <row r="523" spans="1:1" ht="13.5" customHeight="1">
      <c r="A523" s="15"/>
    </row>
    <row r="524" spans="1:1" ht="13.5" customHeight="1">
      <c r="A524" s="15"/>
    </row>
    <row r="525" spans="1:1" ht="13.5" customHeight="1">
      <c r="A525" s="15"/>
    </row>
    <row r="526" spans="1:1" ht="13.5" customHeight="1">
      <c r="A526" s="15"/>
    </row>
    <row r="527" spans="1:1" ht="13.5" customHeight="1">
      <c r="A527" s="15"/>
    </row>
    <row r="528" spans="1:1" ht="13.5" customHeight="1">
      <c r="A528" s="15"/>
    </row>
    <row r="529" spans="1:1" ht="13.5" customHeight="1">
      <c r="A529" s="15"/>
    </row>
    <row r="530" spans="1:1" ht="13.5" customHeight="1">
      <c r="A530" s="15"/>
    </row>
    <row r="531" spans="1:1" ht="13.5" customHeight="1">
      <c r="A531" s="15"/>
    </row>
    <row r="532" spans="1:1" ht="13.5" customHeight="1">
      <c r="A532" s="15"/>
    </row>
    <row r="533" spans="1:1" ht="13.5" customHeight="1">
      <c r="A533" s="15"/>
    </row>
    <row r="534" spans="1:1" ht="13.5" customHeight="1">
      <c r="A534" s="15"/>
    </row>
    <row r="535" spans="1:1" ht="13.5" customHeight="1">
      <c r="A535" s="15"/>
    </row>
    <row r="536" spans="1:1" ht="13.5" customHeight="1">
      <c r="A536" s="15"/>
    </row>
    <row r="537" spans="1:1" ht="13.5" customHeight="1">
      <c r="A537" s="15"/>
    </row>
    <row r="538" spans="1:1" ht="13.5" customHeight="1">
      <c r="A538" s="15"/>
    </row>
    <row r="539" spans="1:1" ht="13.5" customHeight="1">
      <c r="A539" s="15"/>
    </row>
    <row r="540" spans="1:1" ht="13.5" customHeight="1">
      <c r="A540" s="15"/>
    </row>
    <row r="541" spans="1:1" ht="13.5" customHeight="1">
      <c r="A541" s="15"/>
    </row>
    <row r="542" spans="1:1" ht="13.5" customHeight="1">
      <c r="A542" s="15"/>
    </row>
    <row r="543" spans="1:1" ht="13.5" customHeight="1">
      <c r="A543" s="15"/>
    </row>
    <row r="544" spans="1:1" ht="13.5" customHeight="1">
      <c r="A544" s="15"/>
    </row>
    <row r="545" spans="1:1" ht="13.5" customHeight="1">
      <c r="A545" s="15"/>
    </row>
    <row r="546" spans="1:1" ht="13.5" customHeight="1">
      <c r="A546" s="15"/>
    </row>
    <row r="547" spans="1:1" ht="13.5" customHeight="1">
      <c r="A547" s="15"/>
    </row>
    <row r="548" spans="1:1" ht="13.5" customHeight="1">
      <c r="A548" s="15"/>
    </row>
    <row r="549" spans="1:1" ht="13.5" customHeight="1">
      <c r="A549" s="15"/>
    </row>
    <row r="550" spans="1:1" ht="13.5" customHeight="1">
      <c r="A550" s="15"/>
    </row>
    <row r="551" spans="1:1" ht="13.5" customHeight="1">
      <c r="A551" s="15"/>
    </row>
    <row r="552" spans="1:1" ht="13.5" customHeight="1">
      <c r="A552" s="15"/>
    </row>
    <row r="553" spans="1:1" ht="13.5" customHeight="1">
      <c r="A553" s="15"/>
    </row>
    <row r="554" spans="1:1" ht="13.5" customHeight="1">
      <c r="A554" s="15"/>
    </row>
    <row r="555" spans="1:1" ht="13.5" customHeight="1">
      <c r="A555" s="15"/>
    </row>
    <row r="556" spans="1:1" ht="13.5" customHeight="1">
      <c r="A556" s="15"/>
    </row>
    <row r="557" spans="1:1" ht="13.5" customHeight="1">
      <c r="A557" s="15"/>
    </row>
    <row r="558" spans="1:1" ht="13.5" customHeight="1">
      <c r="A558" s="15"/>
    </row>
    <row r="559" spans="1:1" ht="13.5" customHeight="1">
      <c r="A559" s="15"/>
    </row>
    <row r="560" spans="1:1" ht="13.5" customHeight="1">
      <c r="A560" s="15"/>
    </row>
    <row r="561" spans="1:1" ht="13.5" customHeight="1">
      <c r="A561" s="15"/>
    </row>
    <row r="562" spans="1:1" ht="13.5" customHeight="1">
      <c r="A562" s="15"/>
    </row>
    <row r="563" spans="1:1" ht="13.5" customHeight="1">
      <c r="A563" s="15"/>
    </row>
    <row r="564" spans="1:1" ht="13.5" customHeight="1">
      <c r="A564" s="15"/>
    </row>
    <row r="565" spans="1:1" ht="13.5" customHeight="1">
      <c r="A565" s="15"/>
    </row>
    <row r="566" spans="1:1" ht="13.5" customHeight="1">
      <c r="A566" s="15"/>
    </row>
    <row r="567" spans="1:1" ht="13.5" customHeight="1">
      <c r="A567" s="15"/>
    </row>
    <row r="568" spans="1:1" ht="13.5" customHeight="1">
      <c r="A568" s="15"/>
    </row>
    <row r="569" spans="1:1" ht="13.5" customHeight="1">
      <c r="A569" s="15"/>
    </row>
    <row r="570" spans="1:1" ht="13.5" customHeight="1">
      <c r="A570" s="15"/>
    </row>
    <row r="571" spans="1:1" ht="13.5" customHeight="1">
      <c r="A571" s="15"/>
    </row>
    <row r="572" spans="1:1" ht="13.5" customHeight="1">
      <c r="A572" s="15"/>
    </row>
    <row r="573" spans="1:1" ht="13.5" customHeight="1">
      <c r="A573" s="15"/>
    </row>
    <row r="574" spans="1:1" ht="13.5" customHeight="1">
      <c r="A574" s="15"/>
    </row>
    <row r="575" spans="1:1" ht="13.5" customHeight="1">
      <c r="A575" s="15"/>
    </row>
    <row r="576" spans="1:1" ht="13.5" customHeight="1">
      <c r="A576" s="15"/>
    </row>
    <row r="577" spans="1:1" ht="13.5" customHeight="1">
      <c r="A577" s="15"/>
    </row>
    <row r="578" spans="1:1" ht="13.5" customHeight="1">
      <c r="A578" s="15"/>
    </row>
    <row r="579" spans="1:1" ht="13.5" customHeight="1">
      <c r="A579" s="15"/>
    </row>
    <row r="580" spans="1:1" ht="13.5" customHeight="1">
      <c r="A580" s="15"/>
    </row>
    <row r="581" spans="1:1" ht="13.5" customHeight="1">
      <c r="A581" s="15"/>
    </row>
    <row r="582" spans="1:1" ht="13.5" customHeight="1">
      <c r="A582" s="15"/>
    </row>
    <row r="583" spans="1:1" ht="13.5" customHeight="1">
      <c r="A583" s="15"/>
    </row>
    <row r="584" spans="1:1" ht="13.5" customHeight="1">
      <c r="A584" s="15"/>
    </row>
    <row r="585" spans="1:1" ht="13.5" customHeight="1">
      <c r="A585" s="15"/>
    </row>
    <row r="586" spans="1:1" ht="13.5" customHeight="1">
      <c r="A586" s="15"/>
    </row>
    <row r="587" spans="1:1" ht="13.5" customHeight="1">
      <c r="A587" s="15"/>
    </row>
    <row r="588" spans="1:1" ht="13.5" customHeight="1">
      <c r="A588" s="15"/>
    </row>
    <row r="589" spans="1:1" ht="13.5" customHeight="1">
      <c r="A589" s="15"/>
    </row>
    <row r="590" spans="1:1" ht="13.5" customHeight="1">
      <c r="A590" s="15"/>
    </row>
    <row r="591" spans="1:1" ht="13.5" customHeight="1">
      <c r="A591" s="15"/>
    </row>
    <row r="592" spans="1:1" ht="13.5" customHeight="1">
      <c r="A592" s="15"/>
    </row>
    <row r="593" spans="1:1" ht="13.5" customHeight="1">
      <c r="A593" s="15"/>
    </row>
    <row r="594" spans="1:1" ht="13.5" customHeight="1">
      <c r="A594" s="15"/>
    </row>
    <row r="595" spans="1:1" ht="13.5" customHeight="1">
      <c r="A595" s="15"/>
    </row>
    <row r="596" spans="1:1" ht="13.5" customHeight="1">
      <c r="A596" s="15"/>
    </row>
    <row r="597" spans="1:1" ht="13.5" customHeight="1">
      <c r="A597" s="15"/>
    </row>
    <row r="598" spans="1:1" ht="13.5" customHeight="1">
      <c r="A598" s="15"/>
    </row>
    <row r="599" spans="1:1" ht="13.5" customHeight="1">
      <c r="A599" s="15"/>
    </row>
    <row r="600" spans="1:1" ht="13.5" customHeight="1">
      <c r="A600" s="15"/>
    </row>
    <row r="601" spans="1:1" ht="13.5" customHeight="1">
      <c r="A601" s="15"/>
    </row>
    <row r="602" spans="1:1" ht="13.5" customHeight="1">
      <c r="A602" s="15"/>
    </row>
    <row r="603" spans="1:1" ht="13.5" customHeight="1">
      <c r="A603" s="15"/>
    </row>
    <row r="604" spans="1:1" ht="13.5" customHeight="1">
      <c r="A604" s="15"/>
    </row>
    <row r="605" spans="1:1" ht="13.5" customHeight="1">
      <c r="A605" s="15"/>
    </row>
    <row r="606" spans="1:1" ht="13.5" customHeight="1">
      <c r="A606" s="15"/>
    </row>
    <row r="607" spans="1:1" ht="13.5" customHeight="1">
      <c r="A607" s="15"/>
    </row>
    <row r="608" spans="1:1" ht="13.5" customHeight="1">
      <c r="A608" s="15"/>
    </row>
    <row r="609" spans="1:1" ht="13.5" customHeight="1">
      <c r="A609" s="15"/>
    </row>
    <row r="610" spans="1:1" ht="13.5" customHeight="1">
      <c r="A610" s="15"/>
    </row>
    <row r="611" spans="1:1" ht="13.5" customHeight="1">
      <c r="A611" s="15"/>
    </row>
    <row r="612" spans="1:1" ht="13.5" customHeight="1">
      <c r="A612" s="15"/>
    </row>
    <row r="613" spans="1:1" ht="13.5" customHeight="1">
      <c r="A613" s="15"/>
    </row>
    <row r="614" spans="1:1" ht="13.5" customHeight="1">
      <c r="A614" s="15"/>
    </row>
    <row r="615" spans="1:1" ht="13.5" customHeight="1">
      <c r="A615" s="15"/>
    </row>
    <row r="616" spans="1:1" ht="13.5" customHeight="1">
      <c r="A616" s="15"/>
    </row>
    <row r="617" spans="1:1" ht="13.5" customHeight="1">
      <c r="A617" s="15"/>
    </row>
    <row r="618" spans="1:1" ht="13.5" customHeight="1">
      <c r="A618" s="15"/>
    </row>
    <row r="619" spans="1:1" ht="13.5" customHeight="1">
      <c r="A619" s="15"/>
    </row>
    <row r="620" spans="1:1" ht="13.5" customHeight="1">
      <c r="A620" s="15"/>
    </row>
    <row r="621" spans="1:1" ht="13.5" customHeight="1">
      <c r="A621" s="15"/>
    </row>
    <row r="622" spans="1:1" ht="13.5" customHeight="1">
      <c r="A622" s="15"/>
    </row>
    <row r="623" spans="1:1" ht="13.5" customHeight="1">
      <c r="A623" s="15"/>
    </row>
    <row r="624" spans="1:1" ht="13.5" customHeight="1">
      <c r="A624" s="15"/>
    </row>
    <row r="625" spans="1:1" ht="13.5" customHeight="1">
      <c r="A625" s="15"/>
    </row>
    <row r="626" spans="1:1" ht="13.5" customHeight="1">
      <c r="A626" s="15"/>
    </row>
    <row r="627" spans="1:1" ht="13.5" customHeight="1">
      <c r="A627" s="15"/>
    </row>
    <row r="628" spans="1:1" ht="13.5" customHeight="1">
      <c r="A628" s="15"/>
    </row>
    <row r="629" spans="1:1" ht="13.5" customHeight="1">
      <c r="A629" s="15"/>
    </row>
    <row r="630" spans="1:1" ht="13.5" customHeight="1">
      <c r="A630" s="15"/>
    </row>
    <row r="631" spans="1:1" ht="13.5" customHeight="1">
      <c r="A631" s="15"/>
    </row>
    <row r="632" spans="1:1" ht="13.5" customHeight="1">
      <c r="A632" s="15"/>
    </row>
    <row r="633" spans="1:1" ht="13.5" customHeight="1">
      <c r="A633" s="15"/>
    </row>
    <row r="634" spans="1:1" ht="13.5" customHeight="1">
      <c r="A634" s="15"/>
    </row>
    <row r="635" spans="1:1" ht="13.5" customHeight="1">
      <c r="A635" s="15"/>
    </row>
    <row r="636" spans="1:1" ht="13.5" customHeight="1">
      <c r="A636" s="15"/>
    </row>
    <row r="637" spans="1:1" ht="13.5" customHeight="1">
      <c r="A637" s="15"/>
    </row>
    <row r="638" spans="1:1" ht="13.5" customHeight="1">
      <c r="A638" s="15"/>
    </row>
    <row r="639" spans="1:1" ht="13.5" customHeight="1">
      <c r="A639" s="15"/>
    </row>
    <row r="640" spans="1:1" ht="13.5" customHeight="1">
      <c r="A640" s="15"/>
    </row>
    <row r="641" spans="1:1" ht="13.5" customHeight="1">
      <c r="A641" s="15"/>
    </row>
    <row r="642" spans="1:1" ht="13.5" customHeight="1">
      <c r="A642" s="15"/>
    </row>
    <row r="643" spans="1:1" ht="13.5" customHeight="1">
      <c r="A643" s="15"/>
    </row>
    <row r="644" spans="1:1" ht="13.5" customHeight="1">
      <c r="A644" s="15"/>
    </row>
    <row r="645" spans="1:1" ht="13.5" customHeight="1">
      <c r="A645" s="15"/>
    </row>
    <row r="646" spans="1:1" ht="13.5" customHeight="1">
      <c r="A646" s="15"/>
    </row>
    <row r="647" spans="1:1" ht="13.5" customHeight="1">
      <c r="A647" s="15"/>
    </row>
    <row r="648" spans="1:1" ht="13.5" customHeight="1">
      <c r="A648" s="15"/>
    </row>
    <row r="649" spans="1:1" ht="13.5" customHeight="1">
      <c r="A649" s="15"/>
    </row>
    <row r="650" spans="1:1" ht="13.5" customHeight="1">
      <c r="A650" s="15"/>
    </row>
    <row r="651" spans="1:1" ht="13.5" customHeight="1">
      <c r="A651" s="15"/>
    </row>
    <row r="652" spans="1:1" ht="13.5" customHeight="1">
      <c r="A652" s="15"/>
    </row>
    <row r="653" spans="1:1" ht="13.5" customHeight="1">
      <c r="A653" s="15"/>
    </row>
    <row r="654" spans="1:1" ht="13.5" customHeight="1">
      <c r="A654" s="15"/>
    </row>
    <row r="655" spans="1:1" ht="13.5" customHeight="1">
      <c r="A655" s="15"/>
    </row>
    <row r="656" spans="1:1" ht="13.5" customHeight="1">
      <c r="A656" s="15"/>
    </row>
    <row r="657" spans="1:1" ht="13.5" customHeight="1">
      <c r="A657" s="15"/>
    </row>
    <row r="658" spans="1:1" ht="13.5" customHeight="1">
      <c r="A658" s="15"/>
    </row>
    <row r="659" spans="1:1" ht="13.5" customHeight="1">
      <c r="A659" s="15"/>
    </row>
    <row r="660" spans="1:1" ht="13.5" customHeight="1">
      <c r="A660" s="15"/>
    </row>
    <row r="661" spans="1:1" ht="13.5" customHeight="1">
      <c r="A661" s="15"/>
    </row>
    <row r="662" spans="1:1" ht="13.5" customHeight="1">
      <c r="A662" s="15"/>
    </row>
    <row r="663" spans="1:1" ht="13.5" customHeight="1">
      <c r="A663" s="15"/>
    </row>
    <row r="664" spans="1:1" ht="13.5" customHeight="1">
      <c r="A664" s="15"/>
    </row>
    <row r="665" spans="1:1" ht="13.5" customHeight="1">
      <c r="A665" s="15"/>
    </row>
    <row r="666" spans="1:1" ht="13.5" customHeight="1">
      <c r="A666" s="15"/>
    </row>
    <row r="667" spans="1:1" ht="13.5" customHeight="1">
      <c r="A667" s="15"/>
    </row>
    <row r="668" spans="1:1" ht="13.5" customHeight="1">
      <c r="A668" s="15"/>
    </row>
    <row r="669" spans="1:1" ht="13.5" customHeight="1">
      <c r="A669" s="15"/>
    </row>
    <row r="670" spans="1:1" ht="13.5" customHeight="1">
      <c r="A670" s="15"/>
    </row>
    <row r="671" spans="1:1" ht="13.5" customHeight="1">
      <c r="A671" s="15"/>
    </row>
    <row r="672" spans="1:1" ht="13.5" customHeight="1">
      <c r="A672" s="15"/>
    </row>
    <row r="673" spans="1:1" ht="13.5" customHeight="1">
      <c r="A673" s="15"/>
    </row>
    <row r="674" spans="1:1" ht="13.5" customHeight="1">
      <c r="A674" s="15"/>
    </row>
    <row r="675" spans="1:1" ht="13.5" customHeight="1">
      <c r="A675" s="15"/>
    </row>
    <row r="676" spans="1:1" ht="13.5" customHeight="1">
      <c r="A676" s="15"/>
    </row>
    <row r="677" spans="1:1" ht="13.5" customHeight="1">
      <c r="A677" s="15"/>
    </row>
    <row r="678" spans="1:1" ht="13.5" customHeight="1">
      <c r="A678" s="15"/>
    </row>
    <row r="679" spans="1:1" ht="13.5" customHeight="1">
      <c r="A679" s="15"/>
    </row>
    <row r="680" spans="1:1" ht="13.5" customHeight="1">
      <c r="A680" s="15"/>
    </row>
    <row r="681" spans="1:1" ht="13.5" customHeight="1">
      <c r="A681" s="15"/>
    </row>
    <row r="682" spans="1:1" ht="13.5" customHeight="1">
      <c r="A682" s="15"/>
    </row>
    <row r="683" spans="1:1" ht="13.5" customHeight="1">
      <c r="A683" s="15"/>
    </row>
    <row r="684" spans="1:1" ht="13.5" customHeight="1">
      <c r="A684" s="15"/>
    </row>
    <row r="685" spans="1:1" ht="13.5" customHeight="1">
      <c r="A685" s="15"/>
    </row>
    <row r="686" spans="1:1" ht="13.5" customHeight="1">
      <c r="A686" s="15"/>
    </row>
    <row r="687" spans="1:1" ht="13.5" customHeight="1">
      <c r="A687" s="15"/>
    </row>
    <row r="688" spans="1:1" ht="13.5" customHeight="1">
      <c r="A688" s="15"/>
    </row>
    <row r="689" spans="1:1" ht="13.5" customHeight="1">
      <c r="A689" s="15"/>
    </row>
    <row r="690" spans="1:1" ht="13.5" customHeight="1">
      <c r="A690" s="15"/>
    </row>
    <row r="691" spans="1:1" ht="13.5" customHeight="1">
      <c r="A691" s="15"/>
    </row>
    <row r="692" spans="1:1" ht="13.5" customHeight="1">
      <c r="A692" s="15"/>
    </row>
    <row r="693" spans="1:1" ht="13.5" customHeight="1">
      <c r="A693" s="15"/>
    </row>
    <row r="694" spans="1:1" ht="13.5" customHeight="1">
      <c r="A694" s="15"/>
    </row>
    <row r="695" spans="1:1" ht="13.5" customHeight="1">
      <c r="A695" s="15"/>
    </row>
    <row r="696" spans="1:1" ht="13.5" customHeight="1">
      <c r="A696" s="15"/>
    </row>
    <row r="697" spans="1:1" ht="13.5" customHeight="1">
      <c r="A697" s="15"/>
    </row>
    <row r="698" spans="1:1" ht="13.5" customHeight="1">
      <c r="A698" s="15"/>
    </row>
    <row r="699" spans="1:1" ht="13.5" customHeight="1">
      <c r="A699" s="15"/>
    </row>
    <row r="700" spans="1:1" ht="13.5" customHeight="1">
      <c r="A700" s="15"/>
    </row>
    <row r="701" spans="1:1" ht="13.5" customHeight="1">
      <c r="A701" s="15"/>
    </row>
    <row r="702" spans="1:1" ht="13.5" customHeight="1">
      <c r="A702" s="15"/>
    </row>
    <row r="703" spans="1:1" ht="13.5" customHeight="1">
      <c r="A703" s="15"/>
    </row>
    <row r="704" spans="1:1" ht="13.5" customHeight="1">
      <c r="A704" s="15"/>
    </row>
    <row r="705" spans="1:1" ht="13.5" customHeight="1">
      <c r="A705" s="15"/>
    </row>
    <row r="706" spans="1:1" ht="13.5" customHeight="1">
      <c r="A706" s="15"/>
    </row>
    <row r="707" spans="1:1" ht="13.5" customHeight="1">
      <c r="A707" s="15"/>
    </row>
    <row r="708" spans="1:1" ht="13.5" customHeight="1">
      <c r="A708" s="15"/>
    </row>
    <row r="709" spans="1:1" ht="13.5" customHeight="1">
      <c r="A709" s="15"/>
    </row>
    <row r="710" spans="1:1" ht="13.5" customHeight="1">
      <c r="A710" s="15"/>
    </row>
    <row r="711" spans="1:1" ht="13.5" customHeight="1">
      <c r="A711" s="15"/>
    </row>
    <row r="712" spans="1:1" ht="13.5" customHeight="1">
      <c r="A712" s="15"/>
    </row>
    <row r="713" spans="1:1" ht="13.5" customHeight="1">
      <c r="A713" s="15"/>
    </row>
    <row r="714" spans="1:1" ht="13.5" customHeight="1">
      <c r="A714" s="15"/>
    </row>
    <row r="715" spans="1:1" ht="13.5" customHeight="1">
      <c r="A715" s="15"/>
    </row>
    <row r="716" spans="1:1" ht="13.5" customHeight="1">
      <c r="A716" s="15"/>
    </row>
    <row r="717" spans="1:1" ht="13.5" customHeight="1">
      <c r="A717" s="15"/>
    </row>
    <row r="718" spans="1:1" ht="13.5" customHeight="1">
      <c r="A718" s="15"/>
    </row>
    <row r="719" spans="1:1" ht="13.5" customHeight="1">
      <c r="A719" s="15"/>
    </row>
    <row r="720" spans="1:1" ht="13.5" customHeight="1">
      <c r="A720" s="15"/>
    </row>
    <row r="721" spans="1:1" ht="13.5" customHeight="1">
      <c r="A721" s="15"/>
    </row>
    <row r="722" spans="1:1" ht="13.5" customHeight="1">
      <c r="A722" s="15"/>
    </row>
    <row r="723" spans="1:1" ht="13.5" customHeight="1">
      <c r="A723" s="15"/>
    </row>
    <row r="724" spans="1:1" ht="13.5" customHeight="1">
      <c r="A724" s="15"/>
    </row>
    <row r="725" spans="1:1" ht="13.5" customHeight="1">
      <c r="A725" s="15"/>
    </row>
    <row r="726" spans="1:1" ht="13.5" customHeight="1">
      <c r="A726" s="15"/>
    </row>
    <row r="727" spans="1:1" ht="13.5" customHeight="1">
      <c r="A727" s="15"/>
    </row>
    <row r="728" spans="1:1" ht="13.5" customHeight="1">
      <c r="A728" s="15"/>
    </row>
    <row r="729" spans="1:1" ht="13.5" customHeight="1">
      <c r="A729" s="15"/>
    </row>
    <row r="730" spans="1:1" ht="13.5" customHeight="1">
      <c r="A730" s="15"/>
    </row>
    <row r="731" spans="1:1" ht="13.5" customHeight="1">
      <c r="A731" s="15"/>
    </row>
    <row r="732" spans="1:1" ht="13.5" customHeight="1">
      <c r="A732" s="15"/>
    </row>
    <row r="733" spans="1:1" ht="13.5" customHeight="1">
      <c r="A733" s="15"/>
    </row>
    <row r="734" spans="1:1" ht="13.5" customHeight="1">
      <c r="A734" s="15"/>
    </row>
    <row r="735" spans="1:1" ht="13.5" customHeight="1">
      <c r="A735" s="15"/>
    </row>
    <row r="736" spans="1:1" ht="13.5" customHeight="1">
      <c r="A736" s="15"/>
    </row>
    <row r="737" spans="1:1" ht="13.5" customHeight="1">
      <c r="A737" s="15"/>
    </row>
    <row r="738" spans="1:1" ht="13.5" customHeight="1">
      <c r="A738" s="15"/>
    </row>
    <row r="739" spans="1:1" ht="13.5" customHeight="1">
      <c r="A739" s="15"/>
    </row>
    <row r="740" spans="1:1" ht="13.5" customHeight="1">
      <c r="A740" s="15"/>
    </row>
    <row r="741" spans="1:1" ht="13.5" customHeight="1">
      <c r="A741" s="15"/>
    </row>
    <row r="742" spans="1:1" ht="13.5" customHeight="1">
      <c r="A742" s="15"/>
    </row>
    <row r="743" spans="1:1" ht="13.5" customHeight="1">
      <c r="A743" s="15"/>
    </row>
    <row r="744" spans="1:1" ht="13.5" customHeight="1">
      <c r="A744" s="15"/>
    </row>
    <row r="745" spans="1:1" ht="13.5" customHeight="1">
      <c r="A745" s="15"/>
    </row>
    <row r="746" spans="1:1" ht="13.5" customHeight="1">
      <c r="A746" s="15"/>
    </row>
    <row r="747" spans="1:1" ht="13.5" customHeight="1">
      <c r="A747" s="15"/>
    </row>
    <row r="748" spans="1:1" ht="13.5" customHeight="1">
      <c r="A748" s="15"/>
    </row>
    <row r="749" spans="1:1" ht="13.5" customHeight="1">
      <c r="A749" s="15"/>
    </row>
    <row r="750" spans="1:1" ht="13.5" customHeight="1">
      <c r="A750" s="15"/>
    </row>
    <row r="751" spans="1:1" ht="13.5" customHeight="1">
      <c r="A751" s="15"/>
    </row>
    <row r="752" spans="1:1" ht="13.5" customHeight="1">
      <c r="A752" s="15"/>
    </row>
    <row r="753" spans="1:1" ht="13.5" customHeight="1">
      <c r="A753" s="15"/>
    </row>
    <row r="754" spans="1:1" ht="13.5" customHeight="1">
      <c r="A754" s="15"/>
    </row>
    <row r="755" spans="1:1" ht="13.5" customHeight="1">
      <c r="A755" s="15"/>
    </row>
    <row r="756" spans="1:1" ht="13.5" customHeight="1">
      <c r="A756" s="15"/>
    </row>
    <row r="757" spans="1:1" ht="13.5" customHeight="1">
      <c r="A757" s="15"/>
    </row>
    <row r="758" spans="1:1" ht="13.5" customHeight="1">
      <c r="A758" s="15"/>
    </row>
    <row r="759" spans="1:1" ht="13.5" customHeight="1">
      <c r="A759" s="15"/>
    </row>
    <row r="760" spans="1:1" ht="13.5" customHeight="1">
      <c r="A760" s="15"/>
    </row>
    <row r="761" spans="1:1" ht="13.5" customHeight="1">
      <c r="A761" s="15"/>
    </row>
    <row r="762" spans="1:1" ht="13.5" customHeight="1">
      <c r="A762" s="15"/>
    </row>
    <row r="763" spans="1:1" ht="13.5" customHeight="1">
      <c r="A763" s="15"/>
    </row>
    <row r="764" spans="1:1" ht="13.5" customHeight="1">
      <c r="A764" s="15"/>
    </row>
    <row r="765" spans="1:1" ht="13.5" customHeight="1">
      <c r="A765" s="15"/>
    </row>
    <row r="766" spans="1:1" ht="13.5" customHeight="1">
      <c r="A766" s="15"/>
    </row>
    <row r="767" spans="1:1" ht="13.5" customHeight="1">
      <c r="A767" s="15"/>
    </row>
    <row r="768" spans="1:1" ht="13.5" customHeight="1">
      <c r="A768" s="15"/>
    </row>
    <row r="769" spans="1:1" ht="13.5" customHeight="1">
      <c r="A769" s="15"/>
    </row>
    <row r="770" spans="1:1" ht="13.5" customHeight="1">
      <c r="A770" s="15"/>
    </row>
    <row r="771" spans="1:1" ht="13.5" customHeight="1">
      <c r="A771" s="15"/>
    </row>
    <row r="772" spans="1:1" ht="13.5" customHeight="1">
      <c r="A772" s="15"/>
    </row>
    <row r="773" spans="1:1" ht="13.5" customHeight="1">
      <c r="A773" s="15"/>
    </row>
    <row r="774" spans="1:1" ht="13.5" customHeight="1">
      <c r="A774" s="15"/>
    </row>
    <row r="775" spans="1:1" ht="13.5" customHeight="1">
      <c r="A775" s="15"/>
    </row>
    <row r="776" spans="1:1" ht="13.5" customHeight="1">
      <c r="A776" s="15"/>
    </row>
    <row r="777" spans="1:1" ht="13.5" customHeight="1">
      <c r="A777" s="15"/>
    </row>
    <row r="778" spans="1:1" ht="13.5" customHeight="1">
      <c r="A778" s="15"/>
    </row>
    <row r="779" spans="1:1" ht="13.5" customHeight="1">
      <c r="A779" s="15"/>
    </row>
    <row r="780" spans="1:1" ht="13.5" customHeight="1">
      <c r="A780" s="15"/>
    </row>
    <row r="781" spans="1:1" ht="13.5" customHeight="1">
      <c r="A781" s="15"/>
    </row>
    <row r="782" spans="1:1" ht="13.5" customHeight="1">
      <c r="A782" s="15"/>
    </row>
    <row r="783" spans="1:1" ht="13.5" customHeight="1">
      <c r="A783" s="15"/>
    </row>
    <row r="784" spans="1:1" ht="13.5" customHeight="1">
      <c r="A784" s="15"/>
    </row>
    <row r="785" spans="1:1" ht="13.5" customHeight="1">
      <c r="A785" s="15"/>
    </row>
    <row r="786" spans="1:1" ht="13.5" customHeight="1">
      <c r="A786" s="15"/>
    </row>
    <row r="787" spans="1:1" ht="13.5" customHeight="1">
      <c r="A787" s="15"/>
    </row>
    <row r="788" spans="1:1" ht="13.5" customHeight="1">
      <c r="A788" s="15"/>
    </row>
    <row r="789" spans="1:1" ht="13.5" customHeight="1">
      <c r="A789" s="15"/>
    </row>
    <row r="790" spans="1:1" ht="13.5" customHeight="1">
      <c r="A790" s="15"/>
    </row>
    <row r="791" spans="1:1" ht="13.5" customHeight="1">
      <c r="A791" s="15"/>
    </row>
    <row r="792" spans="1:1" ht="13.5" customHeight="1">
      <c r="A792" s="15"/>
    </row>
    <row r="793" spans="1:1" ht="13.5" customHeight="1">
      <c r="A793" s="15"/>
    </row>
    <row r="794" spans="1:1" ht="13.5" customHeight="1">
      <c r="A794" s="15"/>
    </row>
    <row r="795" spans="1:1" ht="13.5" customHeight="1">
      <c r="A795" s="15"/>
    </row>
    <row r="796" spans="1:1" ht="13.5" customHeight="1">
      <c r="A796" s="15"/>
    </row>
    <row r="797" spans="1:1" ht="13.5" customHeight="1">
      <c r="A797" s="15"/>
    </row>
    <row r="798" spans="1:1" ht="13.5" customHeight="1">
      <c r="A798" s="15"/>
    </row>
    <row r="799" spans="1:1" ht="13.5" customHeight="1">
      <c r="A799" s="15"/>
    </row>
    <row r="800" spans="1:1" ht="13.5" customHeight="1">
      <c r="A800" s="15"/>
    </row>
    <row r="801" spans="1:1" ht="13.5" customHeight="1">
      <c r="A801" s="15"/>
    </row>
    <row r="802" spans="1:1" ht="13.5" customHeight="1">
      <c r="A802" s="15"/>
    </row>
    <row r="803" spans="1:1" ht="13.5" customHeight="1">
      <c r="A803" s="15"/>
    </row>
    <row r="804" spans="1:1" ht="13.5" customHeight="1">
      <c r="A804" s="15"/>
    </row>
    <row r="805" spans="1:1" ht="13.5" customHeight="1">
      <c r="A805" s="15"/>
    </row>
    <row r="806" spans="1:1" ht="13.5" customHeight="1">
      <c r="A806" s="15"/>
    </row>
    <row r="807" spans="1:1" ht="13.5" customHeight="1">
      <c r="A807" s="15"/>
    </row>
    <row r="808" spans="1:1" ht="13.5" customHeight="1">
      <c r="A808" s="15"/>
    </row>
    <row r="809" spans="1:1" ht="13.5" customHeight="1">
      <c r="A809" s="15"/>
    </row>
    <row r="810" spans="1:1" ht="13.5" customHeight="1">
      <c r="A810" s="15"/>
    </row>
    <row r="811" spans="1:1" ht="13.5" customHeight="1">
      <c r="A811" s="15"/>
    </row>
    <row r="812" spans="1:1" ht="13.5" customHeight="1">
      <c r="A812" s="15"/>
    </row>
    <row r="813" spans="1:1" ht="13.5" customHeight="1">
      <c r="A813" s="15"/>
    </row>
    <row r="814" spans="1:1" ht="13.5" customHeight="1">
      <c r="A814" s="15"/>
    </row>
    <row r="815" spans="1:1" ht="13.5" customHeight="1">
      <c r="A815" s="15"/>
    </row>
    <row r="816" spans="1:1" ht="13.5" customHeight="1">
      <c r="A816" s="15"/>
    </row>
    <row r="817" spans="1:1" ht="13.5" customHeight="1">
      <c r="A817" s="15"/>
    </row>
    <row r="818" spans="1:1" ht="13.5" customHeight="1">
      <c r="A818" s="15"/>
    </row>
    <row r="819" spans="1:1" ht="13.5" customHeight="1">
      <c r="A819" s="15"/>
    </row>
    <row r="820" spans="1:1" ht="13.5" customHeight="1">
      <c r="A820" s="15"/>
    </row>
    <row r="821" spans="1:1" ht="13.5" customHeight="1">
      <c r="A821" s="15"/>
    </row>
    <row r="822" spans="1:1" ht="13.5" customHeight="1">
      <c r="A822" s="15"/>
    </row>
    <row r="823" spans="1:1" ht="13.5" customHeight="1">
      <c r="A823" s="15"/>
    </row>
    <row r="824" spans="1:1" ht="13.5" customHeight="1">
      <c r="A824" s="15"/>
    </row>
    <row r="825" spans="1:1" ht="13.5" customHeight="1">
      <c r="A825" s="15"/>
    </row>
    <row r="826" spans="1:1" ht="13.5" customHeight="1">
      <c r="A826" s="15"/>
    </row>
    <row r="827" spans="1:1" ht="13.5" customHeight="1">
      <c r="A827" s="15"/>
    </row>
    <row r="828" spans="1:1" ht="13.5" customHeight="1">
      <c r="A828" s="15"/>
    </row>
    <row r="829" spans="1:1" ht="13.5" customHeight="1">
      <c r="A829" s="15"/>
    </row>
    <row r="830" spans="1:1" ht="13.5" customHeight="1">
      <c r="A830" s="15"/>
    </row>
    <row r="831" spans="1:1" ht="13.5" customHeight="1">
      <c r="A831" s="15"/>
    </row>
    <row r="832" spans="1:1" ht="13.5" customHeight="1">
      <c r="A832" s="15"/>
    </row>
    <row r="833" spans="1:1" ht="13.5" customHeight="1">
      <c r="A833" s="15"/>
    </row>
    <row r="834" spans="1:1" ht="13.5" customHeight="1">
      <c r="A834" s="15"/>
    </row>
    <row r="835" spans="1:1" ht="13.5" customHeight="1">
      <c r="A835" s="15"/>
    </row>
    <row r="836" spans="1:1" ht="13.5" customHeight="1">
      <c r="A836" s="15"/>
    </row>
    <row r="837" spans="1:1" ht="13.5" customHeight="1">
      <c r="A837" s="15"/>
    </row>
    <row r="838" spans="1:1" ht="13.5" customHeight="1">
      <c r="A838" s="15"/>
    </row>
    <row r="839" spans="1:1" ht="13.5" customHeight="1">
      <c r="A839" s="15"/>
    </row>
    <row r="840" spans="1:1" ht="13.5" customHeight="1">
      <c r="A840" s="15"/>
    </row>
    <row r="841" spans="1:1" ht="13.5" customHeight="1">
      <c r="A841" s="15"/>
    </row>
    <row r="842" spans="1:1" ht="13.5" customHeight="1">
      <c r="A842" s="15"/>
    </row>
    <row r="843" spans="1:1" ht="13.5" customHeight="1">
      <c r="A843" s="15"/>
    </row>
    <row r="844" spans="1:1" ht="13.5" customHeight="1">
      <c r="A844" s="15"/>
    </row>
    <row r="845" spans="1:1" ht="13.5" customHeight="1">
      <c r="A845" s="15"/>
    </row>
    <row r="846" spans="1:1" ht="13.5" customHeight="1">
      <c r="A846" s="15"/>
    </row>
    <row r="847" spans="1:1" ht="13.5" customHeight="1">
      <c r="A847" s="15"/>
    </row>
    <row r="848" spans="1:1" ht="13.5" customHeight="1">
      <c r="A848" s="15"/>
    </row>
    <row r="849" spans="1:1" ht="13.5" customHeight="1">
      <c r="A849" s="15"/>
    </row>
    <row r="850" spans="1:1" ht="13.5" customHeight="1">
      <c r="A850" s="15"/>
    </row>
    <row r="851" spans="1:1" ht="13.5" customHeight="1">
      <c r="A851" s="15"/>
    </row>
    <row r="852" spans="1:1" ht="13.5" customHeight="1">
      <c r="A852" s="15"/>
    </row>
    <row r="853" spans="1:1" ht="13.5" customHeight="1">
      <c r="A853" s="15"/>
    </row>
    <row r="854" spans="1:1" ht="13.5" customHeight="1">
      <c r="A854" s="15"/>
    </row>
    <row r="855" spans="1:1" ht="13.5" customHeight="1">
      <c r="A855" s="15"/>
    </row>
    <row r="856" spans="1:1" ht="13.5" customHeight="1">
      <c r="A856" s="15"/>
    </row>
    <row r="857" spans="1:1" ht="13.5" customHeight="1">
      <c r="A857" s="15"/>
    </row>
    <row r="858" spans="1:1" ht="13.5" customHeight="1">
      <c r="A858" s="15"/>
    </row>
    <row r="859" spans="1:1" ht="13.5" customHeight="1">
      <c r="A859" s="15"/>
    </row>
    <row r="860" spans="1:1" ht="13.5" customHeight="1">
      <c r="A860" s="15"/>
    </row>
    <row r="861" spans="1:1" ht="13.5" customHeight="1">
      <c r="A861" s="15"/>
    </row>
    <row r="862" spans="1:1" ht="13.5" customHeight="1">
      <c r="A862" s="15"/>
    </row>
    <row r="863" spans="1:1" ht="13.5" customHeight="1">
      <c r="A863" s="15"/>
    </row>
    <row r="864" spans="1:1" ht="13.5" customHeight="1">
      <c r="A864" s="15"/>
    </row>
    <row r="865" spans="1:1" ht="13.5" customHeight="1">
      <c r="A865" s="15"/>
    </row>
    <row r="866" spans="1:1" ht="13.5" customHeight="1">
      <c r="A866" s="15"/>
    </row>
    <row r="867" spans="1:1" ht="13.5" customHeight="1">
      <c r="A867" s="15"/>
    </row>
    <row r="868" spans="1:1" ht="13.5" customHeight="1">
      <c r="A868" s="15"/>
    </row>
    <row r="869" spans="1:1" ht="13.5" customHeight="1">
      <c r="A869" s="15"/>
    </row>
    <row r="870" spans="1:1" ht="13.5" customHeight="1">
      <c r="A870" s="15"/>
    </row>
    <row r="871" spans="1:1" ht="13.5" customHeight="1">
      <c r="A871" s="15"/>
    </row>
    <row r="872" spans="1:1" ht="13.5" customHeight="1">
      <c r="A872" s="15"/>
    </row>
    <row r="873" spans="1:1" ht="13.5" customHeight="1">
      <c r="A873" s="15"/>
    </row>
    <row r="874" spans="1:1" ht="13.5" customHeight="1">
      <c r="A874" s="15"/>
    </row>
    <row r="875" spans="1:1" ht="13.5" customHeight="1">
      <c r="A875" s="15"/>
    </row>
    <row r="876" spans="1:1" ht="13.5" customHeight="1">
      <c r="A876" s="15"/>
    </row>
    <row r="877" spans="1:1" ht="13.5" customHeight="1">
      <c r="A877" s="15"/>
    </row>
    <row r="878" spans="1:1" ht="13.5" customHeight="1">
      <c r="A878" s="15"/>
    </row>
    <row r="879" spans="1:1" ht="13.5" customHeight="1">
      <c r="A879" s="15"/>
    </row>
    <row r="880" spans="1:1" ht="13.5" customHeight="1">
      <c r="A880" s="15"/>
    </row>
    <row r="881" spans="1:1" ht="13.5" customHeight="1">
      <c r="A881" s="15"/>
    </row>
    <row r="882" spans="1:1" ht="13.5" customHeight="1">
      <c r="A882" s="15"/>
    </row>
    <row r="883" spans="1:1" ht="13.5" customHeight="1">
      <c r="A883" s="15"/>
    </row>
    <row r="884" spans="1:1" ht="13.5" customHeight="1">
      <c r="A884" s="15"/>
    </row>
    <row r="885" spans="1:1" ht="13.5" customHeight="1">
      <c r="A885" s="15"/>
    </row>
    <row r="886" spans="1:1" ht="13.5" customHeight="1">
      <c r="A886" s="15"/>
    </row>
    <row r="887" spans="1:1" ht="13.5" customHeight="1">
      <c r="A887" s="15"/>
    </row>
    <row r="888" spans="1:1" ht="13.5" customHeight="1">
      <c r="A888" s="15"/>
    </row>
    <row r="889" spans="1:1" ht="13.5" customHeight="1">
      <c r="A889" s="15"/>
    </row>
    <row r="890" spans="1:1" ht="13.5" customHeight="1">
      <c r="A890" s="15"/>
    </row>
    <row r="891" spans="1:1" ht="13.5" customHeight="1">
      <c r="A891" s="15"/>
    </row>
    <row r="892" spans="1:1" ht="13.5" customHeight="1">
      <c r="A892" s="15"/>
    </row>
    <row r="893" spans="1:1" ht="13.5" customHeight="1">
      <c r="A893" s="15"/>
    </row>
    <row r="894" spans="1:1" ht="13.5" customHeight="1">
      <c r="A894" s="15"/>
    </row>
    <row r="895" spans="1:1" ht="13.5" customHeight="1">
      <c r="A895" s="15"/>
    </row>
    <row r="896" spans="1:1" ht="13.5" customHeight="1">
      <c r="A896" s="15"/>
    </row>
    <row r="897" spans="1:1" ht="13.5" customHeight="1">
      <c r="A897" s="15"/>
    </row>
    <row r="898" spans="1:1" ht="13.5" customHeight="1">
      <c r="A898" s="15"/>
    </row>
    <row r="899" spans="1:1" ht="13.5" customHeight="1">
      <c r="A899" s="15"/>
    </row>
    <row r="900" spans="1:1" ht="13.5" customHeight="1">
      <c r="A900" s="15"/>
    </row>
    <row r="901" spans="1:1" ht="13.5" customHeight="1">
      <c r="A901" s="15"/>
    </row>
    <row r="902" spans="1:1" ht="13.5" customHeight="1">
      <c r="A902" s="15"/>
    </row>
    <row r="903" spans="1:1" ht="13.5" customHeight="1">
      <c r="A903" s="15"/>
    </row>
    <row r="904" spans="1:1" ht="13.5" customHeight="1">
      <c r="A904" s="15"/>
    </row>
    <row r="905" spans="1:1" ht="13.5" customHeight="1">
      <c r="A905" s="15"/>
    </row>
    <row r="906" spans="1:1" ht="13.5" customHeight="1">
      <c r="A906" s="15"/>
    </row>
    <row r="907" spans="1:1" ht="13.5" customHeight="1">
      <c r="A907" s="15"/>
    </row>
    <row r="908" spans="1:1" ht="13.5" customHeight="1">
      <c r="A908" s="15"/>
    </row>
    <row r="909" spans="1:1" ht="13.5" customHeight="1">
      <c r="A909" s="15"/>
    </row>
    <row r="910" spans="1:1" ht="13.5" customHeight="1">
      <c r="A910" s="15"/>
    </row>
    <row r="911" spans="1:1" ht="13.5" customHeight="1">
      <c r="A911" s="15"/>
    </row>
    <row r="912" spans="1:1" ht="13.5" customHeight="1">
      <c r="A912" s="15"/>
    </row>
    <row r="913" spans="1:1" ht="13.5" customHeight="1">
      <c r="A913" s="15"/>
    </row>
    <row r="914" spans="1:1" ht="13.5" customHeight="1">
      <c r="A914" s="15"/>
    </row>
    <row r="915" spans="1:1" ht="13.5" customHeight="1">
      <c r="A915" s="15"/>
    </row>
    <row r="916" spans="1:1" ht="13.5" customHeight="1">
      <c r="A916" s="15"/>
    </row>
    <row r="917" spans="1:1" ht="13.5" customHeight="1">
      <c r="A917" s="15"/>
    </row>
    <row r="918" spans="1:1" ht="13.5" customHeight="1">
      <c r="A918" s="15"/>
    </row>
    <row r="919" spans="1:1" ht="13.5" customHeight="1">
      <c r="A919" s="15"/>
    </row>
    <row r="920" spans="1:1" ht="13.5" customHeight="1">
      <c r="A920" s="15"/>
    </row>
    <row r="921" spans="1:1" ht="13.5" customHeight="1">
      <c r="A921" s="15"/>
    </row>
    <row r="922" spans="1:1" ht="13.5" customHeight="1">
      <c r="A922" s="15"/>
    </row>
    <row r="923" spans="1:1" ht="13.5" customHeight="1">
      <c r="A923" s="15"/>
    </row>
    <row r="924" spans="1:1" ht="13.5" customHeight="1">
      <c r="A924" s="15"/>
    </row>
    <row r="925" spans="1:1" ht="13.5" customHeight="1">
      <c r="A925" s="15"/>
    </row>
    <row r="926" spans="1:1" ht="13.5" customHeight="1">
      <c r="A926" s="15"/>
    </row>
    <row r="927" spans="1:1" ht="13.5" customHeight="1">
      <c r="A927" s="15"/>
    </row>
    <row r="928" spans="1:1" ht="13.5" customHeight="1">
      <c r="A928" s="15"/>
    </row>
    <row r="929" spans="1:1" ht="13.5" customHeight="1">
      <c r="A929" s="15"/>
    </row>
    <row r="930" spans="1:1" ht="13.5" customHeight="1">
      <c r="A930" s="15"/>
    </row>
    <row r="931" spans="1:1" ht="13.5" customHeight="1">
      <c r="A931" s="15"/>
    </row>
    <row r="932" spans="1:1" ht="13.5" customHeight="1">
      <c r="A932" s="15"/>
    </row>
    <row r="933" spans="1:1" ht="13.5" customHeight="1">
      <c r="A933" s="15"/>
    </row>
    <row r="934" spans="1:1" ht="13.5" customHeight="1">
      <c r="A934" s="15"/>
    </row>
    <row r="935" spans="1:1" ht="13.5" customHeight="1">
      <c r="A935" s="15"/>
    </row>
    <row r="936" spans="1:1" ht="13.5" customHeight="1">
      <c r="A936" s="15"/>
    </row>
    <row r="937" spans="1:1" ht="13.5" customHeight="1">
      <c r="A937" s="15"/>
    </row>
    <row r="938" spans="1:1" ht="13.5" customHeight="1">
      <c r="A938" s="15"/>
    </row>
    <row r="939" spans="1:1" ht="13.5" customHeight="1">
      <c r="A939" s="15"/>
    </row>
    <row r="940" spans="1:1" ht="13.5" customHeight="1">
      <c r="A940" s="15"/>
    </row>
    <row r="941" spans="1:1" ht="13.5" customHeight="1">
      <c r="A941" s="15"/>
    </row>
    <row r="942" spans="1:1" ht="13.5" customHeight="1">
      <c r="A942" s="15"/>
    </row>
    <row r="943" spans="1:1" ht="13.5" customHeight="1">
      <c r="A943" s="15"/>
    </row>
    <row r="944" spans="1:1" ht="13.5" customHeight="1">
      <c r="A944" s="15"/>
    </row>
    <row r="945" spans="1:1" ht="13.5" customHeight="1">
      <c r="A945" s="15"/>
    </row>
    <row r="946" spans="1:1" ht="13.5" customHeight="1">
      <c r="A946" s="15"/>
    </row>
    <row r="947" spans="1:1" ht="13.5" customHeight="1">
      <c r="A947" s="15"/>
    </row>
    <row r="948" spans="1:1" ht="13.5" customHeight="1">
      <c r="A948" s="15"/>
    </row>
    <row r="949" spans="1:1" ht="13.5" customHeight="1">
      <c r="A949" s="15"/>
    </row>
    <row r="950" spans="1:1" ht="13.5" customHeight="1">
      <c r="A950" s="15"/>
    </row>
    <row r="951" spans="1:1" ht="13.5" customHeight="1">
      <c r="A951" s="15"/>
    </row>
    <row r="952" spans="1:1" ht="13.5" customHeight="1">
      <c r="A952" s="15"/>
    </row>
    <row r="953" spans="1:1" ht="13.5" customHeight="1">
      <c r="A953" s="15"/>
    </row>
    <row r="954" spans="1:1" ht="13.5" customHeight="1">
      <c r="A954" s="15"/>
    </row>
    <row r="955" spans="1:1" ht="13.5" customHeight="1">
      <c r="A955" s="15"/>
    </row>
    <row r="956" spans="1:1" ht="13.5" customHeight="1">
      <c r="A956" s="15"/>
    </row>
    <row r="957" spans="1:1" ht="13.5" customHeight="1">
      <c r="A957" s="15"/>
    </row>
    <row r="958" spans="1:1" ht="13.5" customHeight="1">
      <c r="A958" s="15"/>
    </row>
    <row r="959" spans="1:1" ht="13.5" customHeight="1">
      <c r="A959" s="15"/>
    </row>
    <row r="960" spans="1:1" ht="13.5" customHeight="1">
      <c r="A960" s="15"/>
    </row>
    <row r="961" spans="1:1" ht="13.5" customHeight="1">
      <c r="A961" s="15"/>
    </row>
    <row r="962" spans="1:1" ht="13.5" customHeight="1">
      <c r="A962" s="15"/>
    </row>
    <row r="963" spans="1:1" ht="13.5" customHeight="1">
      <c r="A963" s="15"/>
    </row>
    <row r="964" spans="1:1" ht="13.5" customHeight="1">
      <c r="A964" s="15"/>
    </row>
    <row r="965" spans="1:1" ht="13.5" customHeight="1">
      <c r="A965" s="15"/>
    </row>
    <row r="966" spans="1:1" ht="13.5" customHeight="1">
      <c r="A966" s="15"/>
    </row>
    <row r="967" spans="1:1" ht="13.5" customHeight="1">
      <c r="A967" s="15"/>
    </row>
    <row r="968" spans="1:1" ht="13.5" customHeight="1">
      <c r="A968" s="15"/>
    </row>
    <row r="969" spans="1:1" ht="13.5" customHeight="1">
      <c r="A969" s="15"/>
    </row>
    <row r="970" spans="1:1" ht="13.5" customHeight="1">
      <c r="A970" s="15"/>
    </row>
    <row r="971" spans="1:1" ht="13.5" customHeight="1">
      <c r="A971" s="15"/>
    </row>
    <row r="972" spans="1:1" ht="13.5" customHeight="1">
      <c r="A972" s="15"/>
    </row>
    <row r="973" spans="1:1" ht="13.5" customHeight="1">
      <c r="A973" s="15"/>
    </row>
    <row r="974" spans="1:1" ht="13.5" customHeight="1">
      <c r="A974" s="15"/>
    </row>
    <row r="975" spans="1:1" ht="13.5" customHeight="1">
      <c r="A975" s="15"/>
    </row>
    <row r="976" spans="1:1" ht="13.5" customHeight="1">
      <c r="A976" s="15"/>
    </row>
    <row r="977" spans="1:1" ht="13.5" customHeight="1">
      <c r="A977" s="15"/>
    </row>
    <row r="978" spans="1:1" ht="13.5" customHeight="1">
      <c r="A978" s="15"/>
    </row>
    <row r="979" spans="1:1" ht="13.5" customHeight="1">
      <c r="A979" s="15"/>
    </row>
    <row r="980" spans="1:1" ht="13.5" customHeight="1">
      <c r="A980" s="15"/>
    </row>
    <row r="981" spans="1:1" ht="13.5" customHeight="1">
      <c r="A981" s="15"/>
    </row>
    <row r="982" spans="1:1" ht="13.5" customHeight="1">
      <c r="A982" s="15"/>
    </row>
    <row r="983" spans="1:1" ht="13.5" customHeight="1">
      <c r="A983" s="15"/>
    </row>
    <row r="984" spans="1:1" ht="13.5" customHeight="1">
      <c r="A984" s="15"/>
    </row>
    <row r="985" spans="1:1" ht="13.5" customHeight="1">
      <c r="A985" s="15"/>
    </row>
    <row r="986" spans="1:1" ht="13.5" customHeight="1">
      <c r="A986" s="15"/>
    </row>
    <row r="987" spans="1:1" ht="13.5" customHeight="1">
      <c r="A987" s="15"/>
    </row>
    <row r="988" spans="1:1" ht="13.5" customHeight="1">
      <c r="A988" s="15"/>
    </row>
    <row r="989" spans="1:1" ht="13.5" customHeight="1">
      <c r="A989" s="15"/>
    </row>
    <row r="990" spans="1:1" ht="13.5" customHeight="1">
      <c r="A990" s="15"/>
    </row>
    <row r="991" spans="1:1" ht="13.5" customHeight="1">
      <c r="A991" s="15"/>
    </row>
    <row r="992" spans="1:1" ht="13.5" customHeight="1">
      <c r="A992" s="15"/>
    </row>
    <row r="993" spans="1:1" ht="13.5" customHeight="1">
      <c r="A993" s="15"/>
    </row>
    <row r="994" spans="1:1" ht="13.5" customHeight="1">
      <c r="A994" s="15"/>
    </row>
    <row r="995" spans="1:1" ht="13.5" customHeight="1">
      <c r="A995" s="15"/>
    </row>
    <row r="996" spans="1:1" ht="13.5" customHeight="1">
      <c r="A996" s="15"/>
    </row>
    <row r="997" spans="1:1" ht="13.5" customHeight="1">
      <c r="A997" s="15"/>
    </row>
    <row r="998" spans="1:1" ht="13.5" customHeight="1">
      <c r="A998" s="15"/>
    </row>
    <row r="999" spans="1:1" ht="13.5" customHeight="1">
      <c r="A999" s="15"/>
    </row>
    <row r="1000" spans="1:1" ht="13.5" customHeight="1">
      <c r="A1000" s="15"/>
    </row>
    <row r="1001" spans="1:1" ht="13.5" customHeight="1">
      <c r="A1001" s="15"/>
    </row>
    <row r="1002" spans="1:1" ht="13.5" customHeight="1">
      <c r="A1002" s="15"/>
    </row>
    <row r="1003" spans="1:1" ht="13.5" customHeight="1">
      <c r="A1003" s="15"/>
    </row>
    <row r="1004" spans="1:1" ht="13.5" customHeight="1">
      <c r="A1004" s="15"/>
    </row>
    <row r="1005" spans="1:1" ht="13.5" customHeight="1">
      <c r="A1005" s="15"/>
    </row>
    <row r="1006" spans="1:1" ht="13.5" customHeight="1">
      <c r="A1006" s="15"/>
    </row>
    <row r="1007" spans="1:1" ht="13.5" customHeight="1">
      <c r="A1007" s="15"/>
    </row>
    <row r="1008" spans="1:1" ht="13.5" customHeight="1">
      <c r="A1008" s="15"/>
    </row>
    <row r="1009" spans="1:1" ht="13.5" customHeight="1">
      <c r="A1009" s="15"/>
    </row>
    <row r="1010" spans="1:1" ht="13.5" customHeight="1">
      <c r="A1010" s="15"/>
    </row>
    <row r="1011" spans="1:1" ht="13.5" customHeight="1">
      <c r="A1011" s="15"/>
    </row>
    <row r="1012" spans="1:1" ht="13.5" customHeight="1">
      <c r="A1012" s="15"/>
    </row>
    <row r="1013" spans="1:1" ht="13.5" customHeight="1">
      <c r="A1013" s="15"/>
    </row>
    <row r="1014" spans="1:1" ht="13.5" customHeight="1">
      <c r="A1014" s="15"/>
    </row>
    <row r="1015" spans="1:1" ht="13.5" customHeight="1">
      <c r="A1015" s="15"/>
    </row>
    <row r="1016" spans="1:1" ht="13.5" customHeight="1">
      <c r="A1016" s="15"/>
    </row>
    <row r="1017" spans="1:1" ht="13.5" customHeight="1">
      <c r="A1017" s="15"/>
    </row>
    <row r="1018" spans="1:1" ht="13.5" customHeight="1">
      <c r="A1018" s="15"/>
    </row>
    <row r="65538" spans="255:255" ht="15" customHeight="1">
      <c r="IU65538" s="13">
        <v>0</v>
      </c>
    </row>
  </sheetData>
  <scenarios current="0">
    <scenario name="1" locked="1" count="3" user="intel" comment="创建者 intel 日期 2019/11/18">
      <inputCells r="C29" val="500"/>
      <inputCells r="C30" val="500"/>
      <inputCells r="C31" val="0"/>
    </scenario>
  </scenarios>
  <mergeCells count="17">
    <mergeCell ref="A29:A31"/>
    <mergeCell ref="A6:C6"/>
    <mergeCell ref="A7:A10"/>
    <mergeCell ref="A11:A24"/>
    <mergeCell ref="A25:A26"/>
    <mergeCell ref="A28:C28"/>
    <mergeCell ref="O65:Y65"/>
    <mergeCell ref="C66:G66"/>
    <mergeCell ref="I66:M66"/>
    <mergeCell ref="P66:V66"/>
    <mergeCell ref="A33:C33"/>
    <mergeCell ref="A34:A36"/>
    <mergeCell ref="A38:C38"/>
    <mergeCell ref="A39:A47"/>
    <mergeCell ref="A50:A52"/>
    <mergeCell ref="B65:B67"/>
    <mergeCell ref="C65:M6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F2F6-93DC-4735-A957-6B4213301D50}">
  <dimension ref="A1:IU65538"/>
  <sheetViews>
    <sheetView zoomScale="118" zoomScaleNormal="166" workbookViewId="0">
      <selection activeCell="C32" sqref="C32"/>
    </sheetView>
  </sheetViews>
  <sheetFormatPr defaultColWidth="12.5" defaultRowHeight="15" customHeight="1"/>
  <cols>
    <col min="1" max="1" width="20.796875" style="13" customWidth="1"/>
    <col min="2" max="2" width="48" style="13" customWidth="1"/>
    <col min="3" max="3" width="18.5" style="13" customWidth="1"/>
    <col min="4" max="4" width="20.296875" style="13" bestFit="1" customWidth="1"/>
    <col min="5" max="5" width="26.296875" style="13" bestFit="1" customWidth="1"/>
    <col min="6" max="6" width="20.19921875" style="13" customWidth="1"/>
    <col min="7" max="7" width="12.296875" style="13" customWidth="1"/>
    <col min="8" max="8" width="13.796875" style="13" customWidth="1"/>
    <col min="9" max="9" width="13.5" style="13" customWidth="1"/>
    <col min="10" max="10" width="16" style="13" customWidth="1"/>
    <col min="11" max="11" width="13" style="13" customWidth="1"/>
    <col min="12" max="12" width="18" style="13" customWidth="1"/>
    <col min="13" max="13" width="11.296875" style="13" customWidth="1"/>
    <col min="14" max="14" width="12.19921875" style="13" customWidth="1"/>
    <col min="15" max="15" width="14.19921875" style="13" customWidth="1"/>
    <col min="16" max="16" width="9" style="13" bestFit="1" customWidth="1"/>
    <col min="17" max="17" width="9.5" style="13" customWidth="1"/>
    <col min="18" max="18" width="9" style="13" bestFit="1" customWidth="1"/>
    <col min="19" max="19" width="11" style="13" customWidth="1"/>
    <col min="20" max="20" width="17.5" style="13" customWidth="1"/>
    <col min="21" max="21" width="20" style="13" customWidth="1"/>
    <col min="22" max="22" width="14.5" style="13" customWidth="1"/>
    <col min="23" max="23" width="22.19921875" style="13" customWidth="1"/>
    <col min="24" max="24" width="13.5" style="13" customWidth="1"/>
    <col min="25" max="25" width="17.69921875" style="13" customWidth="1"/>
    <col min="26" max="16384" width="12.5" style="13"/>
  </cols>
  <sheetData>
    <row r="1" spans="1:5" ht="13.5" customHeight="1">
      <c r="A1" s="12" t="s">
        <v>0</v>
      </c>
    </row>
    <row r="2" spans="1:5" ht="13.5" customHeight="1">
      <c r="A2" s="14"/>
    </row>
    <row r="3" spans="1:5" ht="13.5" customHeight="1">
      <c r="A3" s="12"/>
    </row>
    <row r="4" spans="1:5" ht="13.5" customHeight="1">
      <c r="A4" s="15"/>
    </row>
    <row r="5" spans="1:5" ht="13.5" customHeight="1"/>
    <row r="6" spans="1:5" ht="13.5" customHeight="1">
      <c r="A6" s="115" t="s">
        <v>103</v>
      </c>
      <c r="B6" s="116"/>
      <c r="C6" s="117"/>
    </row>
    <row r="7" spans="1:5" ht="13.5" customHeight="1">
      <c r="A7" s="118"/>
      <c r="B7" s="81" t="s">
        <v>99</v>
      </c>
      <c r="C7" s="40">
        <v>25000</v>
      </c>
    </row>
    <row r="8" spans="1:5" ht="13.5" customHeight="1">
      <c r="A8" s="119"/>
      <c r="B8" s="81" t="s">
        <v>100</v>
      </c>
      <c r="C8" s="40">
        <v>25000</v>
      </c>
    </row>
    <row r="9" spans="1:5" ht="13.5" customHeight="1">
      <c r="A9" s="119"/>
      <c r="B9" s="67" t="s">
        <v>101</v>
      </c>
      <c r="C9" s="81">
        <v>4</v>
      </c>
    </row>
    <row r="10" spans="1:5" ht="13.5" customHeight="1">
      <c r="A10" s="120"/>
      <c r="B10" s="81" t="s">
        <v>102</v>
      </c>
      <c r="C10" s="68">
        <v>0.01</v>
      </c>
    </row>
    <row r="11" spans="1:5" ht="13.5" customHeight="1">
      <c r="A11" s="104" t="s">
        <v>120</v>
      </c>
      <c r="B11" s="21" t="s">
        <v>104</v>
      </c>
      <c r="C11" s="22">
        <v>47800</v>
      </c>
    </row>
    <row r="12" spans="1:5" ht="13.5" customHeight="1">
      <c r="A12" s="105"/>
      <c r="B12" s="39" t="s">
        <v>105</v>
      </c>
      <c r="C12" s="40">
        <v>176908.31</v>
      </c>
    </row>
    <row r="13" spans="1:5" ht="13.5" customHeight="1">
      <c r="A13" s="105"/>
      <c r="B13" s="39" t="s">
        <v>106</v>
      </c>
      <c r="C13" s="40">
        <v>239000</v>
      </c>
    </row>
    <row r="14" spans="1:5" ht="13.5" customHeight="1">
      <c r="A14" s="105"/>
      <c r="B14" s="39" t="s">
        <v>107</v>
      </c>
      <c r="C14" s="68">
        <v>0.02</v>
      </c>
    </row>
    <row r="15" spans="1:5" ht="13.5" customHeight="1">
      <c r="A15" s="105"/>
      <c r="B15" s="39" t="s">
        <v>108</v>
      </c>
      <c r="C15" s="69">
        <v>1.4427000000000001E-2</v>
      </c>
    </row>
    <row r="16" spans="1:5" ht="13.5" customHeight="1">
      <c r="A16" s="105"/>
      <c r="B16" s="39" t="s">
        <v>109</v>
      </c>
      <c r="C16" s="68">
        <v>0.05</v>
      </c>
      <c r="E16" s="17"/>
    </row>
    <row r="17" spans="1:8" ht="13.5" customHeight="1">
      <c r="A17" s="105"/>
      <c r="B17" s="39" t="s">
        <v>110</v>
      </c>
      <c r="C17" s="40">
        <v>1003.95</v>
      </c>
    </row>
    <row r="18" spans="1:8" ht="13.5" customHeight="1">
      <c r="A18" s="105"/>
      <c r="B18" s="39" t="s">
        <v>111</v>
      </c>
      <c r="C18" s="40">
        <v>6000</v>
      </c>
    </row>
    <row r="19" spans="1:8" ht="13.5" customHeight="1">
      <c r="A19" s="105"/>
      <c r="B19" s="39" t="s">
        <v>112</v>
      </c>
      <c r="C19" s="40">
        <v>1200</v>
      </c>
    </row>
    <row r="20" spans="1:8" ht="13.5" customHeight="1">
      <c r="A20" s="105"/>
      <c r="B20" s="39" t="s">
        <v>113</v>
      </c>
      <c r="C20" s="40">
        <v>70</v>
      </c>
      <c r="F20" s="17"/>
    </row>
    <row r="21" spans="1:8" ht="13.5" customHeight="1">
      <c r="A21" s="105"/>
      <c r="B21" s="39" t="s">
        <v>114</v>
      </c>
      <c r="C21" s="40">
        <v>120</v>
      </c>
      <c r="F21" s="17"/>
    </row>
    <row r="22" spans="1:8" ht="13.5" customHeight="1">
      <c r="A22" s="105"/>
      <c r="B22" s="39" t="s">
        <v>116</v>
      </c>
      <c r="C22" s="40">
        <v>30</v>
      </c>
      <c r="D22" s="81" t="s">
        <v>2</v>
      </c>
      <c r="E22" s="40">
        <f t="shared" ref="E22:E23" si="0">C22*(1+50%)</f>
        <v>45</v>
      </c>
      <c r="F22" s="81" t="s">
        <v>3</v>
      </c>
      <c r="G22" s="40">
        <f t="shared" ref="G22:G23" si="1">C22*(1-50%)</f>
        <v>15</v>
      </c>
      <c r="H22" s="70"/>
    </row>
    <row r="23" spans="1:8" ht="13.5" customHeight="1">
      <c r="A23" s="105"/>
      <c r="B23" s="39" t="s">
        <v>117</v>
      </c>
      <c r="C23" s="40">
        <v>100</v>
      </c>
      <c r="D23" s="81" t="s">
        <v>2</v>
      </c>
      <c r="E23" s="40">
        <f t="shared" si="0"/>
        <v>150</v>
      </c>
      <c r="F23" s="81" t="s">
        <v>3</v>
      </c>
      <c r="G23" s="40">
        <f t="shared" si="1"/>
        <v>50</v>
      </c>
      <c r="H23" s="70"/>
    </row>
    <row r="24" spans="1:8" ht="13.5" customHeight="1">
      <c r="A24" s="105"/>
      <c r="B24" s="39" t="s">
        <v>118</v>
      </c>
      <c r="C24" s="68">
        <v>0.2</v>
      </c>
    </row>
    <row r="25" spans="1:8" ht="13.5" customHeight="1">
      <c r="A25" s="104" t="s">
        <v>121</v>
      </c>
      <c r="B25" s="39" t="s">
        <v>119</v>
      </c>
      <c r="C25" s="42">
        <v>435</v>
      </c>
    </row>
    <row r="26" spans="1:8" ht="13.5" customHeight="1">
      <c r="A26" s="105"/>
      <c r="B26" s="39" t="s">
        <v>7</v>
      </c>
      <c r="C26" s="42">
        <v>510</v>
      </c>
    </row>
    <row r="27" spans="1:8" ht="13.5" customHeight="1">
      <c r="A27" s="15"/>
    </row>
    <row r="28" spans="1:8" ht="13.5" customHeight="1">
      <c r="A28" s="115" t="s">
        <v>5</v>
      </c>
      <c r="B28" s="116"/>
      <c r="C28" s="117"/>
      <c r="E28" s="17"/>
    </row>
    <row r="29" spans="1:8" ht="13.5" customHeight="1">
      <c r="A29" s="118"/>
      <c r="B29" s="81" t="s">
        <v>6</v>
      </c>
      <c r="C29" s="71">
        <v>435</v>
      </c>
      <c r="D29" s="18"/>
    </row>
    <row r="30" spans="1:8" ht="13.5" customHeight="1">
      <c r="A30" s="119"/>
      <c r="B30" s="81" t="s">
        <v>7</v>
      </c>
      <c r="C30" s="71">
        <v>510</v>
      </c>
      <c r="D30" s="18"/>
    </row>
    <row r="31" spans="1:8" ht="13.5" customHeight="1">
      <c r="A31" s="120"/>
      <c r="B31" s="39" t="s">
        <v>85</v>
      </c>
      <c r="C31" s="71">
        <v>0</v>
      </c>
      <c r="D31" s="18"/>
    </row>
    <row r="32" spans="1:8" ht="13.5" customHeight="1">
      <c r="A32" s="74"/>
      <c r="B32" s="75"/>
      <c r="C32" s="76"/>
      <c r="D32" s="18"/>
    </row>
    <row r="33" spans="1:6" ht="13.5" customHeight="1">
      <c r="A33" s="115" t="s">
        <v>8</v>
      </c>
      <c r="B33" s="116"/>
      <c r="C33" s="117"/>
    </row>
    <row r="34" spans="1:6" ht="13.5" customHeight="1">
      <c r="A34" s="118"/>
      <c r="B34" s="81" t="s">
        <v>9</v>
      </c>
      <c r="C34" s="72">
        <f>C47</f>
        <v>44782.445844253205</v>
      </c>
    </row>
    <row r="35" spans="1:6" ht="13.5" customHeight="1">
      <c r="A35" s="119"/>
      <c r="B35" s="81" t="s">
        <v>10</v>
      </c>
      <c r="C35" s="72">
        <f>C52</f>
        <v>8613.9528546630499</v>
      </c>
    </row>
    <row r="36" spans="1:6" ht="13.5" customHeight="1">
      <c r="A36" s="120"/>
      <c r="B36" s="39" t="s">
        <v>84</v>
      </c>
      <c r="C36" s="73" t="str">
        <f>IF(C34&gt;C35,"Buy",B52)</f>
        <v>Buy</v>
      </c>
      <c r="D36" s="17"/>
    </row>
    <row r="37" spans="1:6" ht="13.5" customHeight="1">
      <c r="A37" s="15"/>
    </row>
    <row r="38" spans="1:6" ht="16.95" customHeight="1">
      <c r="A38" s="115" t="s">
        <v>11</v>
      </c>
      <c r="B38" s="116"/>
      <c r="C38" s="117"/>
    </row>
    <row r="39" spans="1:6" ht="13.5" customHeight="1">
      <c r="A39" s="105" t="s">
        <v>1</v>
      </c>
      <c r="B39" s="37" t="s">
        <v>137</v>
      </c>
      <c r="C39" s="38">
        <f>Y103</f>
        <v>5743.4794442532238</v>
      </c>
      <c r="E39" s="19"/>
      <c r="F39" s="20"/>
    </row>
    <row r="40" spans="1:6" ht="13.5" customHeight="1">
      <c r="A40" s="105"/>
      <c r="B40" s="39" t="s">
        <v>135</v>
      </c>
      <c r="C40" s="40">
        <f>C13*(1+C14)^3</f>
        <v>253628.71199999997</v>
      </c>
      <c r="E40" s="19"/>
      <c r="F40" s="20"/>
    </row>
    <row r="41" spans="1:6" ht="13.5" customHeight="1">
      <c r="A41" s="105"/>
      <c r="B41" s="39" t="s">
        <v>136</v>
      </c>
      <c r="C41" s="40">
        <f>C40*C16</f>
        <v>12681.435599999999</v>
      </c>
      <c r="E41" s="19"/>
      <c r="F41" s="20"/>
    </row>
    <row r="42" spans="1:6" ht="13.5" customHeight="1">
      <c r="A42" s="105"/>
      <c r="B42" s="39" t="s">
        <v>105</v>
      </c>
      <c r="C42" s="40">
        <v>176908.31</v>
      </c>
      <c r="E42" s="19"/>
      <c r="F42" s="20"/>
    </row>
    <row r="43" spans="1:6" ht="13.5" customHeight="1">
      <c r="A43" s="105"/>
      <c r="B43" s="37" t="s">
        <v>134</v>
      </c>
      <c r="C43" s="38">
        <f>C40-C41-C42</f>
        <v>64038.966399999976</v>
      </c>
      <c r="E43" s="19"/>
      <c r="F43" s="20"/>
    </row>
    <row r="44" spans="1:6" ht="13.5" customHeight="1">
      <c r="A44" s="105"/>
      <c r="B44" s="81"/>
      <c r="C44" s="81"/>
      <c r="E44" s="19"/>
      <c r="F44" s="20"/>
    </row>
    <row r="45" spans="1:6" ht="13.5" customHeight="1">
      <c r="A45" s="105"/>
      <c r="B45" s="39" t="s">
        <v>139</v>
      </c>
      <c r="C45" s="40">
        <f>C43+C39</f>
        <v>69782.445844253205</v>
      </c>
      <c r="E45" s="19"/>
      <c r="F45" s="20"/>
    </row>
    <row r="46" spans="1:6" ht="13.5" customHeight="1">
      <c r="A46" s="105"/>
      <c r="B46" s="39" t="s">
        <v>138</v>
      </c>
      <c r="C46" s="42">
        <v>25000</v>
      </c>
      <c r="E46" s="19"/>
      <c r="F46" s="20"/>
    </row>
    <row r="47" spans="1:6" ht="13.5" customHeight="1">
      <c r="A47" s="105"/>
      <c r="B47" s="37" t="s">
        <v>133</v>
      </c>
      <c r="C47" s="38">
        <f>C45-C46</f>
        <v>44782.445844253205</v>
      </c>
      <c r="E47" s="19"/>
      <c r="F47" s="20"/>
    </row>
    <row r="48" spans="1:6" ht="13.5" customHeight="1">
      <c r="E48" s="19"/>
      <c r="F48" s="20"/>
    </row>
    <row r="49" spans="1:14" ht="13.5" customHeight="1"/>
    <row r="50" spans="1:14" ht="13.5" customHeight="1">
      <c r="A50" s="105" t="s">
        <v>4</v>
      </c>
      <c r="B50" s="81" t="s">
        <v>12</v>
      </c>
      <c r="C50" s="40">
        <f>G103</f>
        <v>8613.9528546630499</v>
      </c>
    </row>
    <row r="51" spans="1:14" ht="13.5" customHeight="1">
      <c r="A51" s="109"/>
      <c r="B51" s="81" t="s">
        <v>13</v>
      </c>
      <c r="C51" s="40">
        <f>M103</f>
        <v>7115.2200374584099</v>
      </c>
    </row>
    <row r="52" spans="1:14" ht="13.5" customHeight="1">
      <c r="A52" s="109"/>
      <c r="B52" s="66" t="str">
        <f>IF(C50&gt;C51,"Rent non-inclusive one","Rent inclusive one")</f>
        <v>Rent non-inclusive one</v>
      </c>
      <c r="C52" s="40">
        <f>MAX(C50,C51)</f>
        <v>8613.9528546630499</v>
      </c>
    </row>
    <row r="53" spans="1:14" ht="13.5" customHeight="1" thickBot="1">
      <c r="A53" s="15"/>
    </row>
    <row r="54" spans="1:14" ht="13.5" customHeight="1">
      <c r="A54" s="15"/>
      <c r="B54" s="31" t="s">
        <v>125</v>
      </c>
      <c r="C54" s="32" t="s">
        <v>126</v>
      </c>
      <c r="D54" s="32" t="s">
        <v>127</v>
      </c>
      <c r="E54" s="32" t="s">
        <v>14</v>
      </c>
      <c r="F54" s="32" t="s">
        <v>15</v>
      </c>
      <c r="G54" s="32" t="s">
        <v>16</v>
      </c>
      <c r="H54" s="32" t="s">
        <v>17</v>
      </c>
      <c r="I54" s="32" t="s">
        <v>18</v>
      </c>
      <c r="J54" s="32" t="s">
        <v>128</v>
      </c>
      <c r="K54" s="32" t="s">
        <v>129</v>
      </c>
      <c r="L54" s="32" t="s">
        <v>130</v>
      </c>
      <c r="M54" s="33" t="s">
        <v>131</v>
      </c>
      <c r="N54" s="34" t="s">
        <v>132</v>
      </c>
    </row>
    <row r="55" spans="1:14" ht="13.5" customHeight="1">
      <c r="A55" s="15"/>
      <c r="B55" s="25" t="s">
        <v>122</v>
      </c>
      <c r="C55" s="22">
        <f>$E$23</f>
        <v>150</v>
      </c>
      <c r="D55" s="22">
        <f t="shared" ref="D55" si="2">$E$23</f>
        <v>150</v>
      </c>
      <c r="E55" s="22">
        <f t="shared" ref="E55:F55" si="3">$C$23</f>
        <v>100</v>
      </c>
      <c r="F55" s="22">
        <f t="shared" si="3"/>
        <v>100</v>
      </c>
      <c r="G55" s="22">
        <f t="shared" ref="G55:J55" si="4">$G$23</f>
        <v>50</v>
      </c>
      <c r="H55" s="22">
        <f t="shared" si="4"/>
        <v>50</v>
      </c>
      <c r="I55" s="22">
        <f t="shared" si="4"/>
        <v>50</v>
      </c>
      <c r="J55" s="22">
        <f t="shared" si="4"/>
        <v>50</v>
      </c>
      <c r="K55" s="22">
        <f t="shared" ref="K55:L55" si="5">$C$23</f>
        <v>100</v>
      </c>
      <c r="L55" s="22">
        <f t="shared" si="5"/>
        <v>100</v>
      </c>
      <c r="M55" s="22">
        <f t="shared" ref="M55:N55" si="6">$E$23</f>
        <v>150</v>
      </c>
      <c r="N55" s="26">
        <f t="shared" si="6"/>
        <v>150</v>
      </c>
    </row>
    <row r="56" spans="1:14" ht="13.5" customHeight="1">
      <c r="A56" s="15"/>
      <c r="B56" s="25" t="s">
        <v>115</v>
      </c>
      <c r="C56" s="22">
        <f t="shared" ref="C56:D56" si="7">$E$22</f>
        <v>45</v>
      </c>
      <c r="D56" s="22">
        <f t="shared" si="7"/>
        <v>45</v>
      </c>
      <c r="E56" s="22">
        <f t="shared" ref="E56:F56" si="8">$C$22</f>
        <v>30</v>
      </c>
      <c r="F56" s="22">
        <f t="shared" si="8"/>
        <v>30</v>
      </c>
      <c r="G56" s="22">
        <f t="shared" ref="G56:J56" si="9">$G$22</f>
        <v>15</v>
      </c>
      <c r="H56" s="22">
        <f t="shared" si="9"/>
        <v>15</v>
      </c>
      <c r="I56" s="22">
        <f t="shared" si="9"/>
        <v>15</v>
      </c>
      <c r="J56" s="22">
        <f t="shared" si="9"/>
        <v>15</v>
      </c>
      <c r="K56" s="22">
        <f t="shared" ref="K56:L56" si="10">$C$22</f>
        <v>30</v>
      </c>
      <c r="L56" s="22">
        <f t="shared" si="10"/>
        <v>30</v>
      </c>
      <c r="M56" s="22">
        <f t="shared" ref="M56:N56" si="11">$E$22</f>
        <v>45</v>
      </c>
      <c r="N56" s="26">
        <f t="shared" si="11"/>
        <v>45</v>
      </c>
    </row>
    <row r="57" spans="1:14" ht="13.5" customHeight="1">
      <c r="A57" s="15"/>
      <c r="B57" s="25" t="s">
        <v>123</v>
      </c>
      <c r="C57" s="22">
        <f>$C$21</f>
        <v>120</v>
      </c>
      <c r="D57" s="23">
        <v>0</v>
      </c>
      <c r="E57" s="23">
        <v>0</v>
      </c>
      <c r="F57" s="22">
        <f>$C$21</f>
        <v>120</v>
      </c>
      <c r="G57" s="23">
        <v>0</v>
      </c>
      <c r="H57" s="23">
        <v>0</v>
      </c>
      <c r="I57" s="22">
        <f>$C$21</f>
        <v>120</v>
      </c>
      <c r="J57" s="23">
        <v>0</v>
      </c>
      <c r="K57" s="23">
        <v>0</v>
      </c>
      <c r="L57" s="22">
        <f>$C$21</f>
        <v>120</v>
      </c>
      <c r="M57" s="24">
        <v>0</v>
      </c>
      <c r="N57" s="27">
        <v>0</v>
      </c>
    </row>
    <row r="58" spans="1:14" ht="13.5" customHeight="1">
      <c r="A58" s="15"/>
      <c r="B58" s="25" t="s">
        <v>124</v>
      </c>
      <c r="C58" s="22">
        <f t="shared" ref="C58:N58" si="12">SUM(C55:C57)</f>
        <v>315</v>
      </c>
      <c r="D58" s="22">
        <f t="shared" si="12"/>
        <v>195</v>
      </c>
      <c r="E58" s="22">
        <f t="shared" si="12"/>
        <v>130</v>
      </c>
      <c r="F58" s="22">
        <f t="shared" si="12"/>
        <v>250</v>
      </c>
      <c r="G58" s="22">
        <f t="shared" si="12"/>
        <v>65</v>
      </c>
      <c r="H58" s="22">
        <f t="shared" si="12"/>
        <v>65</v>
      </c>
      <c r="I58" s="22">
        <f t="shared" si="12"/>
        <v>185</v>
      </c>
      <c r="J58" s="22">
        <f t="shared" si="12"/>
        <v>65</v>
      </c>
      <c r="K58" s="22">
        <f t="shared" si="12"/>
        <v>130</v>
      </c>
      <c r="L58" s="22">
        <f t="shared" si="12"/>
        <v>250</v>
      </c>
      <c r="M58" s="22">
        <f t="shared" si="12"/>
        <v>195</v>
      </c>
      <c r="N58" s="26">
        <f t="shared" si="12"/>
        <v>195</v>
      </c>
    </row>
    <row r="59" spans="1:14" ht="13.5" customHeight="1" thickBot="1">
      <c r="A59" s="15"/>
      <c r="B59" s="28" t="s">
        <v>19</v>
      </c>
      <c r="C59" s="29">
        <f t="shared" ref="C59:N59" si="13">C58/($C9+1)</f>
        <v>63</v>
      </c>
      <c r="D59" s="29">
        <f t="shared" si="13"/>
        <v>39</v>
      </c>
      <c r="E59" s="29">
        <f t="shared" si="13"/>
        <v>26</v>
      </c>
      <c r="F59" s="29">
        <f t="shared" si="13"/>
        <v>50</v>
      </c>
      <c r="G59" s="29">
        <f t="shared" si="13"/>
        <v>13</v>
      </c>
      <c r="H59" s="29">
        <f t="shared" si="13"/>
        <v>13</v>
      </c>
      <c r="I59" s="29">
        <f t="shared" si="13"/>
        <v>37</v>
      </c>
      <c r="J59" s="29">
        <f t="shared" si="13"/>
        <v>13</v>
      </c>
      <c r="K59" s="29">
        <f t="shared" si="13"/>
        <v>26</v>
      </c>
      <c r="L59" s="29">
        <f t="shared" si="13"/>
        <v>50</v>
      </c>
      <c r="M59" s="29">
        <f t="shared" si="13"/>
        <v>39</v>
      </c>
      <c r="N59" s="30">
        <f t="shared" si="13"/>
        <v>39</v>
      </c>
    </row>
    <row r="60" spans="1:14" ht="13.5" customHeight="1">
      <c r="A60" s="15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3.5" customHeight="1">
      <c r="A61" s="15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3.5" customHeight="1">
      <c r="A62" s="15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3.5" customHeight="1">
      <c r="A63" s="15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3.5" customHeight="1" thickBot="1">
      <c r="A64" s="15"/>
      <c r="G64" s="77"/>
      <c r="H64" s="70"/>
    </row>
    <row r="65" spans="1:25" ht="19.05" customHeight="1">
      <c r="A65" s="15"/>
      <c r="B65" s="121" t="s">
        <v>140</v>
      </c>
      <c r="C65" s="111" t="s">
        <v>4</v>
      </c>
      <c r="D65" s="112"/>
      <c r="E65" s="112"/>
      <c r="F65" s="112"/>
      <c r="G65" s="112"/>
      <c r="H65" s="113"/>
      <c r="I65" s="112"/>
      <c r="J65" s="112"/>
      <c r="K65" s="112"/>
      <c r="L65" s="112"/>
      <c r="M65" s="114"/>
      <c r="O65" s="106" t="s">
        <v>20</v>
      </c>
      <c r="P65" s="107"/>
      <c r="Q65" s="107"/>
      <c r="R65" s="107"/>
      <c r="S65" s="107"/>
      <c r="T65" s="107"/>
      <c r="U65" s="107"/>
      <c r="V65" s="107"/>
      <c r="W65" s="107"/>
      <c r="X65" s="107"/>
      <c r="Y65" s="108"/>
    </row>
    <row r="66" spans="1:25" ht="13.5" customHeight="1">
      <c r="A66" s="15"/>
      <c r="B66" s="121"/>
      <c r="C66" s="110" t="s">
        <v>86</v>
      </c>
      <c r="D66" s="110"/>
      <c r="E66" s="110"/>
      <c r="F66" s="110"/>
      <c r="G66" s="110"/>
      <c r="H66" s="81"/>
      <c r="I66" s="101" t="s">
        <v>7</v>
      </c>
      <c r="J66" s="102"/>
      <c r="K66" s="102"/>
      <c r="L66" s="102"/>
      <c r="M66" s="102"/>
      <c r="O66" s="53"/>
      <c r="P66" s="103" t="s">
        <v>21</v>
      </c>
      <c r="Q66" s="102"/>
      <c r="R66" s="102"/>
      <c r="S66" s="102"/>
      <c r="T66" s="102"/>
      <c r="U66" s="102"/>
      <c r="V66" s="102"/>
      <c r="W66" s="80" t="s">
        <v>22</v>
      </c>
      <c r="X66" s="43"/>
      <c r="Y66" s="54"/>
    </row>
    <row r="67" spans="1:25" ht="13.5" customHeight="1">
      <c r="A67" s="15"/>
      <c r="B67" s="122"/>
      <c r="C67" s="24" t="s">
        <v>23</v>
      </c>
      <c r="D67" s="24" t="s">
        <v>24</v>
      </c>
      <c r="E67" s="24" t="s">
        <v>25</v>
      </c>
      <c r="F67" s="24" t="s">
        <v>26</v>
      </c>
      <c r="G67" s="23" t="s">
        <v>83</v>
      </c>
      <c r="H67" s="81"/>
      <c r="I67" s="81" t="s">
        <v>23</v>
      </c>
      <c r="J67" s="81" t="s">
        <v>24</v>
      </c>
      <c r="K67" s="81" t="s">
        <v>27</v>
      </c>
      <c r="L67" s="81" t="s">
        <v>26</v>
      </c>
      <c r="M67" s="81" t="s">
        <v>28</v>
      </c>
      <c r="O67" s="55" t="s">
        <v>23</v>
      </c>
      <c r="P67" s="49" t="s">
        <v>29</v>
      </c>
      <c r="Q67" s="49" t="s">
        <v>30</v>
      </c>
      <c r="R67" s="49" t="s">
        <v>31</v>
      </c>
      <c r="S67" s="49" t="s">
        <v>32</v>
      </c>
      <c r="T67" s="49" t="s">
        <v>33</v>
      </c>
      <c r="U67" s="49" t="s">
        <v>34</v>
      </c>
      <c r="V67" s="80" t="s">
        <v>35</v>
      </c>
      <c r="W67" s="50" t="s">
        <v>36</v>
      </c>
      <c r="X67" s="49" t="s">
        <v>37</v>
      </c>
      <c r="Y67" s="56" t="s">
        <v>38</v>
      </c>
    </row>
    <row r="68" spans="1:25" ht="13.5" customHeight="1">
      <c r="A68" s="15"/>
      <c r="B68" s="24" t="s">
        <v>39</v>
      </c>
      <c r="C68" s="22">
        <f>C7</f>
        <v>25000</v>
      </c>
      <c r="D68" s="22">
        <f>$C$25+$C$59</f>
        <v>498</v>
      </c>
      <c r="E68" s="22">
        <f t="shared" ref="E68:E103" si="14">C68-D68</f>
        <v>24502</v>
      </c>
      <c r="F68" s="22">
        <f t="shared" ref="F68:F103" si="15">E68*$C$10/12</f>
        <v>20.418333333333333</v>
      </c>
      <c r="G68" s="22">
        <f t="shared" ref="G68:G103" si="16">E68+F68</f>
        <v>24522.418333333335</v>
      </c>
      <c r="H68" s="81"/>
      <c r="I68" s="40">
        <f>C68</f>
        <v>25000</v>
      </c>
      <c r="J68" s="40">
        <f t="shared" ref="J68:J103" si="17">$C$26</f>
        <v>510</v>
      </c>
      <c r="K68" s="40">
        <f t="shared" ref="K68:K103" si="18">I68-J68</f>
        <v>24490</v>
      </c>
      <c r="L68" s="40">
        <f t="shared" ref="L68:L103" si="19">K68*$C$10/12</f>
        <v>20.408333333333335</v>
      </c>
      <c r="M68" s="40">
        <f t="shared" ref="M68:M103" si="20">K68+L68</f>
        <v>24510.408333333333</v>
      </c>
      <c r="O68" s="57">
        <f>C7+C8-C11</f>
        <v>2200</v>
      </c>
      <c r="P68" s="44">
        <f t="shared" ref="P68:P103" si="21">$C$17</f>
        <v>1003.95</v>
      </c>
      <c r="Q68" s="44">
        <f t="shared" ref="Q68:Q79" si="22">$C$13*$C$15/12</f>
        <v>287.33775000000003</v>
      </c>
      <c r="R68" s="44">
        <f>$C$19</f>
        <v>1200</v>
      </c>
      <c r="S68" s="44">
        <f t="shared" ref="S68:S103" si="23">$C$18/36</f>
        <v>166.66666666666666</v>
      </c>
      <c r="T68" s="22">
        <f>$C$59</f>
        <v>63</v>
      </c>
      <c r="U68" s="44">
        <f t="shared" ref="U68:U75" si="24">$C$20</f>
        <v>70</v>
      </c>
      <c r="V68" s="46">
        <f t="shared" ref="V68:V103" si="25">IF($C$31=1,SUM(P68:S68,U68)+T68*(1+$C$9)*(1+$C$24), SUM(P68:U68))</f>
        <v>2790.9544166666665</v>
      </c>
      <c r="W68" s="51">
        <f t="shared" ref="W68:W103" si="26">IF($C$31=1,$C$9*$C$30,$C$29*$C$9)</f>
        <v>1740</v>
      </c>
      <c r="X68" s="44">
        <f>O68-V68+W68</f>
        <v>1149.0455833333335</v>
      </c>
      <c r="Y68" s="58">
        <f t="shared" ref="Y68:Y103" si="27">X68*(1+$C$10/12)</f>
        <v>1150.0031213194445</v>
      </c>
    </row>
    <row r="69" spans="1:25" ht="13.5" customHeight="1">
      <c r="A69" s="15"/>
      <c r="B69" s="24" t="s">
        <v>40</v>
      </c>
      <c r="C69" s="22">
        <f t="shared" ref="C69:C103" si="28">G68</f>
        <v>24522.418333333335</v>
      </c>
      <c r="D69" s="22">
        <f>$C$25+$D$59</f>
        <v>474</v>
      </c>
      <c r="E69" s="22">
        <f t="shared" si="14"/>
        <v>24048.418333333335</v>
      </c>
      <c r="F69" s="22">
        <f t="shared" si="15"/>
        <v>20.040348611111114</v>
      </c>
      <c r="G69" s="22">
        <f t="shared" si="16"/>
        <v>24068.458681944445</v>
      </c>
      <c r="H69" s="81"/>
      <c r="I69" s="40">
        <f t="shared" ref="I69:I103" si="29">M68</f>
        <v>24510.408333333333</v>
      </c>
      <c r="J69" s="40">
        <f t="shared" si="17"/>
        <v>510</v>
      </c>
      <c r="K69" s="40">
        <f t="shared" si="18"/>
        <v>24000.408333333333</v>
      </c>
      <c r="L69" s="40">
        <f t="shared" si="19"/>
        <v>20.000340277777777</v>
      </c>
      <c r="M69" s="40">
        <f t="shared" si="20"/>
        <v>24020.408673611109</v>
      </c>
      <c r="O69" s="57">
        <f t="shared" ref="O69:O103" si="30">Y68</f>
        <v>1150.0031213194445</v>
      </c>
      <c r="P69" s="44">
        <f t="shared" si="21"/>
        <v>1003.95</v>
      </c>
      <c r="Q69" s="44">
        <f t="shared" si="22"/>
        <v>287.33775000000003</v>
      </c>
      <c r="R69" s="52">
        <v>0</v>
      </c>
      <c r="S69" s="44">
        <f t="shared" si="23"/>
        <v>166.66666666666666</v>
      </c>
      <c r="T69" s="22">
        <f>$D$59</f>
        <v>39</v>
      </c>
      <c r="U69" s="44">
        <f t="shared" si="24"/>
        <v>70</v>
      </c>
      <c r="V69" s="46">
        <f t="shared" si="25"/>
        <v>1566.9544166666667</v>
      </c>
      <c r="W69" s="51">
        <f t="shared" si="26"/>
        <v>1740</v>
      </c>
      <c r="X69" s="44">
        <f t="shared" ref="X69:X103" si="31">O69-V69+W69</f>
        <v>1323.0487046527778</v>
      </c>
      <c r="Y69" s="58">
        <f t="shared" si="27"/>
        <v>1324.1512452399884</v>
      </c>
    </row>
    <row r="70" spans="1:25" ht="13.5" customHeight="1">
      <c r="A70" s="15"/>
      <c r="B70" s="24" t="s">
        <v>41</v>
      </c>
      <c r="C70" s="22">
        <f t="shared" si="28"/>
        <v>24068.458681944445</v>
      </c>
      <c r="D70" s="22">
        <f>$C$25+$E$59</f>
        <v>461</v>
      </c>
      <c r="E70" s="22">
        <f t="shared" si="14"/>
        <v>23607.458681944445</v>
      </c>
      <c r="F70" s="22">
        <f t="shared" si="15"/>
        <v>19.672882234953704</v>
      </c>
      <c r="G70" s="22">
        <f t="shared" si="16"/>
        <v>23627.131564179399</v>
      </c>
      <c r="H70" s="81"/>
      <c r="I70" s="40">
        <f t="shared" si="29"/>
        <v>24020.408673611109</v>
      </c>
      <c r="J70" s="40">
        <f t="shared" si="17"/>
        <v>510</v>
      </c>
      <c r="K70" s="40">
        <f t="shared" si="18"/>
        <v>23510.408673611109</v>
      </c>
      <c r="L70" s="40">
        <f t="shared" si="19"/>
        <v>19.592007228009258</v>
      </c>
      <c r="M70" s="40">
        <f t="shared" si="20"/>
        <v>23530.000680839119</v>
      </c>
      <c r="O70" s="57">
        <f t="shared" si="30"/>
        <v>1324.1512452399884</v>
      </c>
      <c r="P70" s="44">
        <f t="shared" si="21"/>
        <v>1003.95</v>
      </c>
      <c r="Q70" s="44">
        <f t="shared" si="22"/>
        <v>287.33775000000003</v>
      </c>
      <c r="R70" s="52">
        <v>0</v>
      </c>
      <c r="S70" s="44">
        <f t="shared" si="23"/>
        <v>166.66666666666666</v>
      </c>
      <c r="T70" s="22">
        <f>$E$59</f>
        <v>26</v>
      </c>
      <c r="U70" s="44">
        <f t="shared" si="24"/>
        <v>70</v>
      </c>
      <c r="V70" s="46">
        <f t="shared" si="25"/>
        <v>1553.9544166666667</v>
      </c>
      <c r="W70" s="51">
        <f t="shared" si="26"/>
        <v>1740</v>
      </c>
      <c r="X70" s="44">
        <f t="shared" si="31"/>
        <v>1510.1968285733217</v>
      </c>
      <c r="Y70" s="58">
        <f t="shared" si="27"/>
        <v>1511.455325930466</v>
      </c>
    </row>
    <row r="71" spans="1:25" ht="13.5" customHeight="1">
      <c r="A71" s="15"/>
      <c r="B71" s="24" t="s">
        <v>42</v>
      </c>
      <c r="C71" s="22">
        <f t="shared" si="28"/>
        <v>23627.131564179399</v>
      </c>
      <c r="D71" s="22">
        <f>$C$25+$F$59</f>
        <v>485</v>
      </c>
      <c r="E71" s="22">
        <f t="shared" si="14"/>
        <v>23142.131564179399</v>
      </c>
      <c r="F71" s="22">
        <f t="shared" si="15"/>
        <v>19.285109636816166</v>
      </c>
      <c r="G71" s="22">
        <f t="shared" si="16"/>
        <v>23161.416673816217</v>
      </c>
      <c r="H71" s="81"/>
      <c r="I71" s="40">
        <f t="shared" si="29"/>
        <v>23530.000680839119</v>
      </c>
      <c r="J71" s="40">
        <f t="shared" si="17"/>
        <v>510</v>
      </c>
      <c r="K71" s="40">
        <f t="shared" si="18"/>
        <v>23020.000680839119</v>
      </c>
      <c r="L71" s="40">
        <f t="shared" si="19"/>
        <v>19.183333900699267</v>
      </c>
      <c r="M71" s="40">
        <f t="shared" si="20"/>
        <v>23039.184014739818</v>
      </c>
      <c r="O71" s="57">
        <f t="shared" si="30"/>
        <v>1511.455325930466</v>
      </c>
      <c r="P71" s="44">
        <f t="shared" si="21"/>
        <v>1003.95</v>
      </c>
      <c r="Q71" s="44">
        <f t="shared" si="22"/>
        <v>287.33775000000003</v>
      </c>
      <c r="R71" s="52">
        <v>0</v>
      </c>
      <c r="S71" s="44">
        <f t="shared" si="23"/>
        <v>166.66666666666666</v>
      </c>
      <c r="T71" s="22">
        <f>$F$59</f>
        <v>50</v>
      </c>
      <c r="U71" s="44">
        <f t="shared" si="24"/>
        <v>70</v>
      </c>
      <c r="V71" s="46">
        <f t="shared" si="25"/>
        <v>1577.9544166666667</v>
      </c>
      <c r="W71" s="51">
        <f t="shared" si="26"/>
        <v>1740</v>
      </c>
      <c r="X71" s="44">
        <f t="shared" si="31"/>
        <v>1673.5009092637993</v>
      </c>
      <c r="Y71" s="58">
        <f t="shared" si="27"/>
        <v>1674.8954933548523</v>
      </c>
    </row>
    <row r="72" spans="1:25" ht="13.5" customHeight="1">
      <c r="A72" s="15"/>
      <c r="B72" s="24" t="s">
        <v>43</v>
      </c>
      <c r="C72" s="22">
        <f t="shared" si="28"/>
        <v>23161.416673816217</v>
      </c>
      <c r="D72" s="22">
        <f>$C$25+$G$59</f>
        <v>448</v>
      </c>
      <c r="E72" s="22">
        <f t="shared" si="14"/>
        <v>22713.416673816217</v>
      </c>
      <c r="F72" s="22">
        <f t="shared" si="15"/>
        <v>18.92784722818018</v>
      </c>
      <c r="G72" s="22">
        <f t="shared" si="16"/>
        <v>22732.344521044397</v>
      </c>
      <c r="H72" s="81"/>
      <c r="I72" s="40">
        <f t="shared" si="29"/>
        <v>23039.184014739818</v>
      </c>
      <c r="J72" s="40">
        <f t="shared" si="17"/>
        <v>510</v>
      </c>
      <c r="K72" s="40">
        <f t="shared" si="18"/>
        <v>22529.184014739818</v>
      </c>
      <c r="L72" s="40">
        <f t="shared" si="19"/>
        <v>18.77432001228318</v>
      </c>
      <c r="M72" s="40">
        <f t="shared" si="20"/>
        <v>22547.9583347521</v>
      </c>
      <c r="O72" s="57">
        <f t="shared" si="30"/>
        <v>1674.8954933548523</v>
      </c>
      <c r="P72" s="44">
        <f t="shared" si="21"/>
        <v>1003.95</v>
      </c>
      <c r="Q72" s="44">
        <f t="shared" si="22"/>
        <v>287.33775000000003</v>
      </c>
      <c r="R72" s="52">
        <v>0</v>
      </c>
      <c r="S72" s="44">
        <f t="shared" si="23"/>
        <v>166.66666666666666</v>
      </c>
      <c r="T72" s="22">
        <f>$G$59</f>
        <v>13</v>
      </c>
      <c r="U72" s="44">
        <f t="shared" si="24"/>
        <v>70</v>
      </c>
      <c r="V72" s="46">
        <f t="shared" si="25"/>
        <v>1540.9544166666667</v>
      </c>
      <c r="W72" s="51">
        <f t="shared" si="26"/>
        <v>1740</v>
      </c>
      <c r="X72" s="44">
        <f t="shared" si="31"/>
        <v>1873.9410766881856</v>
      </c>
      <c r="Y72" s="58">
        <f t="shared" si="27"/>
        <v>1875.5026942520922</v>
      </c>
    </row>
    <row r="73" spans="1:25" ht="13.5" customHeight="1">
      <c r="A73" s="15"/>
      <c r="B73" s="24" t="s">
        <v>44</v>
      </c>
      <c r="C73" s="22">
        <f t="shared" si="28"/>
        <v>22732.344521044397</v>
      </c>
      <c r="D73" s="22">
        <f>$C$25+$H$59</f>
        <v>448</v>
      </c>
      <c r="E73" s="22">
        <f t="shared" si="14"/>
        <v>22284.344521044397</v>
      </c>
      <c r="F73" s="22">
        <f t="shared" si="15"/>
        <v>18.570287100870331</v>
      </c>
      <c r="G73" s="22">
        <f t="shared" si="16"/>
        <v>22302.914808145266</v>
      </c>
      <c r="H73" s="81"/>
      <c r="I73" s="40">
        <f t="shared" si="29"/>
        <v>22547.9583347521</v>
      </c>
      <c r="J73" s="40">
        <f t="shared" si="17"/>
        <v>510</v>
      </c>
      <c r="K73" s="40">
        <f t="shared" si="18"/>
        <v>22037.9583347521</v>
      </c>
      <c r="L73" s="40">
        <f t="shared" si="19"/>
        <v>18.364965278960085</v>
      </c>
      <c r="M73" s="40">
        <f t="shared" si="20"/>
        <v>22056.323300031061</v>
      </c>
      <c r="O73" s="57">
        <f t="shared" si="30"/>
        <v>1875.5026942520922</v>
      </c>
      <c r="P73" s="44">
        <f t="shared" si="21"/>
        <v>1003.95</v>
      </c>
      <c r="Q73" s="44">
        <f t="shared" si="22"/>
        <v>287.33775000000003</v>
      </c>
      <c r="R73" s="52">
        <v>0</v>
      </c>
      <c r="S73" s="44">
        <f t="shared" si="23"/>
        <v>166.66666666666666</v>
      </c>
      <c r="T73" s="22">
        <f>$H$59</f>
        <v>13</v>
      </c>
      <c r="U73" s="44">
        <f t="shared" si="24"/>
        <v>70</v>
      </c>
      <c r="V73" s="46">
        <f t="shared" si="25"/>
        <v>1540.9544166666667</v>
      </c>
      <c r="W73" s="51">
        <f t="shared" si="26"/>
        <v>1740</v>
      </c>
      <c r="X73" s="44">
        <f t="shared" si="31"/>
        <v>2074.5482775854252</v>
      </c>
      <c r="Y73" s="58">
        <f t="shared" si="27"/>
        <v>2076.2770678167462</v>
      </c>
    </row>
    <row r="74" spans="1:25" ht="13.5" customHeight="1">
      <c r="A74" s="15"/>
      <c r="B74" s="24" t="s">
        <v>45</v>
      </c>
      <c r="C74" s="22">
        <f t="shared" si="28"/>
        <v>22302.914808145266</v>
      </c>
      <c r="D74" s="22">
        <f>$C$25+$I$59</f>
        <v>472</v>
      </c>
      <c r="E74" s="22">
        <f t="shared" si="14"/>
        <v>21830.914808145266</v>
      </c>
      <c r="F74" s="22">
        <f t="shared" si="15"/>
        <v>18.192429006787723</v>
      </c>
      <c r="G74" s="22">
        <f t="shared" si="16"/>
        <v>21849.107237152053</v>
      </c>
      <c r="H74" s="81"/>
      <c r="I74" s="40">
        <f t="shared" si="29"/>
        <v>22056.323300031061</v>
      </c>
      <c r="J74" s="40">
        <f t="shared" si="17"/>
        <v>510</v>
      </c>
      <c r="K74" s="40">
        <f t="shared" si="18"/>
        <v>21546.323300031061</v>
      </c>
      <c r="L74" s="40">
        <f t="shared" si="19"/>
        <v>17.955269416692552</v>
      </c>
      <c r="M74" s="40">
        <f t="shared" si="20"/>
        <v>21564.278569447753</v>
      </c>
      <c r="O74" s="57">
        <f t="shared" si="30"/>
        <v>2076.2770678167462</v>
      </c>
      <c r="P74" s="44">
        <f t="shared" si="21"/>
        <v>1003.95</v>
      </c>
      <c r="Q74" s="44">
        <f t="shared" si="22"/>
        <v>287.33775000000003</v>
      </c>
      <c r="R74" s="52">
        <v>0</v>
      </c>
      <c r="S74" s="44">
        <f t="shared" si="23"/>
        <v>166.66666666666666</v>
      </c>
      <c r="T74" s="22">
        <f>$I$59</f>
        <v>37</v>
      </c>
      <c r="U74" s="44">
        <f t="shared" si="24"/>
        <v>70</v>
      </c>
      <c r="V74" s="46">
        <f t="shared" si="25"/>
        <v>1564.9544166666667</v>
      </c>
      <c r="W74" s="51">
        <f t="shared" si="26"/>
        <v>1740</v>
      </c>
      <c r="X74" s="44">
        <f t="shared" si="31"/>
        <v>2251.3226511500798</v>
      </c>
      <c r="Y74" s="58">
        <f t="shared" si="27"/>
        <v>2253.1987533593715</v>
      </c>
    </row>
    <row r="75" spans="1:25" ht="13.5" customHeight="1">
      <c r="A75" s="15"/>
      <c r="B75" s="24" t="s">
        <v>46</v>
      </c>
      <c r="C75" s="22">
        <f t="shared" si="28"/>
        <v>21849.107237152053</v>
      </c>
      <c r="D75" s="22">
        <f>$C$25+$J$59</f>
        <v>448</v>
      </c>
      <c r="E75" s="22">
        <f t="shared" si="14"/>
        <v>21401.107237152053</v>
      </c>
      <c r="F75" s="22">
        <f t="shared" si="15"/>
        <v>17.834256030960045</v>
      </c>
      <c r="G75" s="22">
        <f t="shared" si="16"/>
        <v>21418.941493183014</v>
      </c>
      <c r="H75" s="81"/>
      <c r="I75" s="40">
        <f t="shared" si="29"/>
        <v>21564.278569447753</v>
      </c>
      <c r="J75" s="40">
        <f t="shared" si="17"/>
        <v>510</v>
      </c>
      <c r="K75" s="40">
        <f t="shared" si="18"/>
        <v>21054.278569447753</v>
      </c>
      <c r="L75" s="40">
        <f t="shared" si="19"/>
        <v>17.545232141206462</v>
      </c>
      <c r="M75" s="40">
        <f t="shared" si="20"/>
        <v>21071.823801588958</v>
      </c>
      <c r="O75" s="57">
        <f t="shared" si="30"/>
        <v>2253.1987533593715</v>
      </c>
      <c r="P75" s="44">
        <f t="shared" si="21"/>
        <v>1003.95</v>
      </c>
      <c r="Q75" s="44">
        <f t="shared" si="22"/>
        <v>287.33775000000003</v>
      </c>
      <c r="R75" s="52">
        <v>0</v>
      </c>
      <c r="S75" s="44">
        <f t="shared" si="23"/>
        <v>166.66666666666666</v>
      </c>
      <c r="T75" s="22">
        <f>$J$59</f>
        <v>13</v>
      </c>
      <c r="U75" s="44">
        <f t="shared" si="24"/>
        <v>70</v>
      </c>
      <c r="V75" s="46">
        <f t="shared" si="25"/>
        <v>1540.9544166666667</v>
      </c>
      <c r="W75" s="51">
        <f t="shared" si="26"/>
        <v>1740</v>
      </c>
      <c r="X75" s="44">
        <f t="shared" si="31"/>
        <v>2452.2443366927046</v>
      </c>
      <c r="Y75" s="58">
        <f t="shared" si="27"/>
        <v>2454.2878736399484</v>
      </c>
    </row>
    <row r="76" spans="1:25" ht="13.5" customHeight="1">
      <c r="A76" s="15"/>
      <c r="B76" s="24" t="s">
        <v>47</v>
      </c>
      <c r="C76" s="22">
        <f t="shared" si="28"/>
        <v>21418.941493183014</v>
      </c>
      <c r="D76" s="22">
        <f>$C$25+$K$59</f>
        <v>461</v>
      </c>
      <c r="E76" s="22">
        <f t="shared" si="14"/>
        <v>20957.941493183014</v>
      </c>
      <c r="F76" s="22">
        <f t="shared" si="15"/>
        <v>17.464951244319177</v>
      </c>
      <c r="G76" s="22">
        <f t="shared" si="16"/>
        <v>20975.406444427332</v>
      </c>
      <c r="H76" s="81"/>
      <c r="I76" s="40">
        <f t="shared" si="29"/>
        <v>21071.823801588958</v>
      </c>
      <c r="J76" s="40">
        <f t="shared" si="17"/>
        <v>510</v>
      </c>
      <c r="K76" s="40">
        <f t="shared" si="18"/>
        <v>20561.823801588958</v>
      </c>
      <c r="L76" s="40">
        <f t="shared" si="19"/>
        <v>17.134853167990798</v>
      </c>
      <c r="M76" s="40">
        <f t="shared" si="20"/>
        <v>20578.958654756949</v>
      </c>
      <c r="O76" s="57">
        <f t="shared" si="30"/>
        <v>2454.2878736399484</v>
      </c>
      <c r="P76" s="44">
        <f t="shared" si="21"/>
        <v>1003.95</v>
      </c>
      <c r="Q76" s="44">
        <f t="shared" si="22"/>
        <v>287.33775000000003</v>
      </c>
      <c r="R76" s="52">
        <v>0</v>
      </c>
      <c r="S76" s="44">
        <f t="shared" si="23"/>
        <v>166.66666666666666</v>
      </c>
      <c r="T76" s="22">
        <f>$K$59</f>
        <v>26</v>
      </c>
      <c r="U76" s="52">
        <v>0</v>
      </c>
      <c r="V76" s="46">
        <f t="shared" si="25"/>
        <v>1483.9544166666667</v>
      </c>
      <c r="W76" s="51">
        <f t="shared" si="26"/>
        <v>1740</v>
      </c>
      <c r="X76" s="44">
        <f t="shared" si="31"/>
        <v>2710.3334569732815</v>
      </c>
      <c r="Y76" s="58">
        <f t="shared" si="27"/>
        <v>2712.5920681874259</v>
      </c>
    </row>
    <row r="77" spans="1:25" ht="13.5" customHeight="1">
      <c r="A77" s="15"/>
      <c r="B77" s="24" t="s">
        <v>48</v>
      </c>
      <c r="C77" s="22">
        <f t="shared" si="28"/>
        <v>20975.406444427332</v>
      </c>
      <c r="D77" s="22">
        <f>$C$25+$L$59</f>
        <v>485</v>
      </c>
      <c r="E77" s="22">
        <f t="shared" si="14"/>
        <v>20490.406444427332</v>
      </c>
      <c r="F77" s="22">
        <f t="shared" si="15"/>
        <v>17.075338703689443</v>
      </c>
      <c r="G77" s="22">
        <f t="shared" si="16"/>
        <v>20507.481783131021</v>
      </c>
      <c r="H77" s="81"/>
      <c r="I77" s="40">
        <f t="shared" si="29"/>
        <v>20578.958654756949</v>
      </c>
      <c r="J77" s="40">
        <f t="shared" si="17"/>
        <v>510</v>
      </c>
      <c r="K77" s="40">
        <f t="shared" si="18"/>
        <v>20068.958654756949</v>
      </c>
      <c r="L77" s="40">
        <f t="shared" si="19"/>
        <v>16.724132212297459</v>
      </c>
      <c r="M77" s="40">
        <f t="shared" si="20"/>
        <v>20085.682786969246</v>
      </c>
      <c r="O77" s="57">
        <f t="shared" si="30"/>
        <v>2712.5920681874259</v>
      </c>
      <c r="P77" s="44">
        <f t="shared" si="21"/>
        <v>1003.95</v>
      </c>
      <c r="Q77" s="44">
        <f t="shared" si="22"/>
        <v>287.33775000000003</v>
      </c>
      <c r="R77" s="52">
        <v>0</v>
      </c>
      <c r="S77" s="44">
        <f t="shared" si="23"/>
        <v>166.66666666666666</v>
      </c>
      <c r="T77" s="22">
        <f>$L$59</f>
        <v>50</v>
      </c>
      <c r="U77" s="52">
        <v>0</v>
      </c>
      <c r="V77" s="46">
        <f t="shared" si="25"/>
        <v>1507.9544166666667</v>
      </c>
      <c r="W77" s="51">
        <f t="shared" si="26"/>
        <v>1740</v>
      </c>
      <c r="X77" s="44">
        <f t="shared" si="31"/>
        <v>2944.6376515207594</v>
      </c>
      <c r="Y77" s="58">
        <f t="shared" si="27"/>
        <v>2947.09151623036</v>
      </c>
    </row>
    <row r="78" spans="1:25" ht="13.5" customHeight="1">
      <c r="A78" s="15"/>
      <c r="B78" s="24" t="s">
        <v>49</v>
      </c>
      <c r="C78" s="22">
        <f t="shared" si="28"/>
        <v>20507.481783131021</v>
      </c>
      <c r="D78" s="22">
        <f>$C$25+$M$59</f>
        <v>474</v>
      </c>
      <c r="E78" s="22">
        <f t="shared" si="14"/>
        <v>20033.481783131021</v>
      </c>
      <c r="F78" s="22">
        <f t="shared" si="15"/>
        <v>16.694568152609182</v>
      </c>
      <c r="G78" s="22">
        <f t="shared" si="16"/>
        <v>20050.17635128363</v>
      </c>
      <c r="H78" s="81"/>
      <c r="I78" s="40">
        <f t="shared" si="29"/>
        <v>20085.682786969246</v>
      </c>
      <c r="J78" s="40">
        <f t="shared" si="17"/>
        <v>510</v>
      </c>
      <c r="K78" s="40">
        <f t="shared" si="18"/>
        <v>19575.682786969246</v>
      </c>
      <c r="L78" s="40">
        <f t="shared" si="19"/>
        <v>16.313068989141041</v>
      </c>
      <c r="M78" s="40">
        <f t="shared" si="20"/>
        <v>19591.995855958387</v>
      </c>
      <c r="O78" s="57">
        <f t="shared" si="30"/>
        <v>2947.09151623036</v>
      </c>
      <c r="P78" s="44">
        <f t="shared" si="21"/>
        <v>1003.95</v>
      </c>
      <c r="Q78" s="44">
        <f t="shared" si="22"/>
        <v>287.33775000000003</v>
      </c>
      <c r="R78" s="52">
        <v>0</v>
      </c>
      <c r="S78" s="44">
        <f t="shared" si="23"/>
        <v>166.66666666666666</v>
      </c>
      <c r="T78" s="22">
        <f>$M$59</f>
        <v>39</v>
      </c>
      <c r="U78" s="52">
        <v>0</v>
      </c>
      <c r="V78" s="46">
        <f t="shared" si="25"/>
        <v>1496.9544166666667</v>
      </c>
      <c r="W78" s="51">
        <f t="shared" si="26"/>
        <v>1740</v>
      </c>
      <c r="X78" s="44">
        <f t="shared" si="31"/>
        <v>3190.1370995636935</v>
      </c>
      <c r="Y78" s="58">
        <f t="shared" si="27"/>
        <v>3192.795547146663</v>
      </c>
    </row>
    <row r="79" spans="1:25" ht="13.5" customHeight="1">
      <c r="A79" s="15"/>
      <c r="B79" s="24" t="s">
        <v>50</v>
      </c>
      <c r="C79" s="22">
        <f t="shared" si="28"/>
        <v>20050.17635128363</v>
      </c>
      <c r="D79" s="22">
        <f>$C$25+$N$59</f>
        <v>474</v>
      </c>
      <c r="E79" s="22">
        <f t="shared" si="14"/>
        <v>19576.17635128363</v>
      </c>
      <c r="F79" s="22">
        <f t="shared" si="15"/>
        <v>16.313480292736358</v>
      </c>
      <c r="G79" s="22">
        <f t="shared" si="16"/>
        <v>19592.489831576368</v>
      </c>
      <c r="H79" s="81"/>
      <c r="I79" s="40">
        <f t="shared" si="29"/>
        <v>19591.995855958387</v>
      </c>
      <c r="J79" s="40">
        <f t="shared" si="17"/>
        <v>510</v>
      </c>
      <c r="K79" s="40">
        <f t="shared" si="18"/>
        <v>19081.995855958387</v>
      </c>
      <c r="L79" s="40">
        <f t="shared" si="19"/>
        <v>15.901663213298656</v>
      </c>
      <c r="M79" s="40">
        <f t="shared" si="20"/>
        <v>19097.897519171685</v>
      </c>
      <c r="O79" s="57">
        <f t="shared" si="30"/>
        <v>3192.795547146663</v>
      </c>
      <c r="P79" s="44">
        <f t="shared" si="21"/>
        <v>1003.95</v>
      </c>
      <c r="Q79" s="44">
        <f t="shared" si="22"/>
        <v>287.33775000000003</v>
      </c>
      <c r="R79" s="52">
        <v>0</v>
      </c>
      <c r="S79" s="44">
        <f t="shared" si="23"/>
        <v>166.66666666666666</v>
      </c>
      <c r="T79" s="22">
        <f>$N$59</f>
        <v>39</v>
      </c>
      <c r="U79" s="52">
        <v>0</v>
      </c>
      <c r="V79" s="46">
        <f t="shared" si="25"/>
        <v>1496.9544166666667</v>
      </c>
      <c r="W79" s="51">
        <f t="shared" si="26"/>
        <v>1740</v>
      </c>
      <c r="X79" s="44">
        <f t="shared" si="31"/>
        <v>3435.8411304799965</v>
      </c>
      <c r="Y79" s="58">
        <f t="shared" si="27"/>
        <v>3438.7043314220628</v>
      </c>
    </row>
    <row r="80" spans="1:25" ht="13.5" customHeight="1">
      <c r="A80" s="15"/>
      <c r="B80" s="24" t="s">
        <v>51</v>
      </c>
      <c r="C80" s="22">
        <f t="shared" si="28"/>
        <v>19592.489831576368</v>
      </c>
      <c r="D80" s="22">
        <f>$C$25+$C$59</f>
        <v>498</v>
      </c>
      <c r="E80" s="22">
        <f t="shared" si="14"/>
        <v>19094.489831576368</v>
      </c>
      <c r="F80" s="22">
        <f t="shared" si="15"/>
        <v>15.912074859646973</v>
      </c>
      <c r="G80" s="22">
        <f t="shared" si="16"/>
        <v>19110.401906436015</v>
      </c>
      <c r="H80" s="81"/>
      <c r="I80" s="40">
        <f t="shared" si="29"/>
        <v>19097.897519171685</v>
      </c>
      <c r="J80" s="40">
        <f t="shared" si="17"/>
        <v>510</v>
      </c>
      <c r="K80" s="40">
        <f t="shared" si="18"/>
        <v>18587.897519171685</v>
      </c>
      <c r="L80" s="40">
        <f t="shared" si="19"/>
        <v>15.489914599309737</v>
      </c>
      <c r="M80" s="40">
        <f t="shared" si="20"/>
        <v>18603.387433770997</v>
      </c>
      <c r="O80" s="57">
        <f t="shared" si="30"/>
        <v>3438.7043314220628</v>
      </c>
      <c r="P80" s="44">
        <f t="shared" si="21"/>
        <v>1003.95</v>
      </c>
      <c r="Q80" s="44">
        <f t="shared" ref="Q80:Q91" si="32">$C$13*(1+$C$14)*$C$15/12</f>
        <v>293.08450499999998</v>
      </c>
      <c r="R80" s="44">
        <f>$C$19</f>
        <v>1200</v>
      </c>
      <c r="S80" s="44">
        <f t="shared" si="23"/>
        <v>166.66666666666666</v>
      </c>
      <c r="T80" s="22">
        <f>$C$59</f>
        <v>63</v>
      </c>
      <c r="U80" s="44">
        <f t="shared" ref="U80:U87" si="33">$C$20</f>
        <v>70</v>
      </c>
      <c r="V80" s="46">
        <f t="shared" si="25"/>
        <v>2796.7011716666666</v>
      </c>
      <c r="W80" s="51">
        <f t="shared" si="26"/>
        <v>1740</v>
      </c>
      <c r="X80" s="44">
        <f t="shared" si="31"/>
        <v>2382.0031597553962</v>
      </c>
      <c r="Y80" s="58">
        <f t="shared" si="27"/>
        <v>2383.9881623885253</v>
      </c>
    </row>
    <row r="81" spans="1:25" ht="13.5" customHeight="1">
      <c r="A81" s="15"/>
      <c r="B81" s="24" t="s">
        <v>52</v>
      </c>
      <c r="C81" s="22">
        <f t="shared" si="28"/>
        <v>19110.401906436015</v>
      </c>
      <c r="D81" s="22">
        <f>$C$25+$D$59</f>
        <v>474</v>
      </c>
      <c r="E81" s="22">
        <f t="shared" si="14"/>
        <v>18636.401906436015</v>
      </c>
      <c r="F81" s="22">
        <f t="shared" si="15"/>
        <v>15.530334922030013</v>
      </c>
      <c r="G81" s="22">
        <f t="shared" si="16"/>
        <v>18651.932241358045</v>
      </c>
      <c r="H81" s="81"/>
      <c r="I81" s="40">
        <f t="shared" si="29"/>
        <v>18603.387433770997</v>
      </c>
      <c r="J81" s="40">
        <f t="shared" si="17"/>
        <v>510</v>
      </c>
      <c r="K81" s="40">
        <f t="shared" si="18"/>
        <v>18093.387433770997</v>
      </c>
      <c r="L81" s="40">
        <f t="shared" si="19"/>
        <v>15.077822861475831</v>
      </c>
      <c r="M81" s="40">
        <f t="shared" si="20"/>
        <v>18108.465256632473</v>
      </c>
      <c r="O81" s="57">
        <f t="shared" si="30"/>
        <v>2383.9881623885253</v>
      </c>
      <c r="P81" s="44">
        <f t="shared" si="21"/>
        <v>1003.95</v>
      </c>
      <c r="Q81" s="44">
        <f t="shared" si="32"/>
        <v>293.08450499999998</v>
      </c>
      <c r="R81" s="52">
        <v>0</v>
      </c>
      <c r="S81" s="44">
        <f t="shared" si="23"/>
        <v>166.66666666666666</v>
      </c>
      <c r="T81" s="22">
        <f>$D$59</f>
        <v>39</v>
      </c>
      <c r="U81" s="44">
        <f t="shared" si="33"/>
        <v>70</v>
      </c>
      <c r="V81" s="46">
        <f t="shared" si="25"/>
        <v>1572.7011716666668</v>
      </c>
      <c r="W81" s="51">
        <f t="shared" si="26"/>
        <v>1740</v>
      </c>
      <c r="X81" s="44">
        <f t="shared" si="31"/>
        <v>2551.2869907218583</v>
      </c>
      <c r="Y81" s="58">
        <f t="shared" si="27"/>
        <v>2553.4130632141264</v>
      </c>
    </row>
    <row r="82" spans="1:25" ht="13.5" customHeight="1">
      <c r="A82" s="15"/>
      <c r="B82" s="24" t="s">
        <v>53</v>
      </c>
      <c r="C82" s="22">
        <f t="shared" si="28"/>
        <v>18651.932241358045</v>
      </c>
      <c r="D82" s="22">
        <f>$C$25+$E$59</f>
        <v>461</v>
      </c>
      <c r="E82" s="22">
        <f t="shared" si="14"/>
        <v>18190.932241358045</v>
      </c>
      <c r="F82" s="22">
        <f t="shared" si="15"/>
        <v>15.159110201131703</v>
      </c>
      <c r="G82" s="22">
        <f t="shared" si="16"/>
        <v>18206.091351559178</v>
      </c>
      <c r="H82" s="81"/>
      <c r="I82" s="40">
        <f t="shared" si="29"/>
        <v>18108.465256632473</v>
      </c>
      <c r="J82" s="40">
        <f t="shared" si="17"/>
        <v>510</v>
      </c>
      <c r="K82" s="40">
        <f t="shared" si="18"/>
        <v>17598.465256632473</v>
      </c>
      <c r="L82" s="40">
        <f t="shared" si="19"/>
        <v>14.665387713860396</v>
      </c>
      <c r="M82" s="40">
        <f t="shared" si="20"/>
        <v>17613.130644346333</v>
      </c>
      <c r="O82" s="57">
        <f t="shared" si="30"/>
        <v>2553.4130632141264</v>
      </c>
      <c r="P82" s="44">
        <f t="shared" si="21"/>
        <v>1003.95</v>
      </c>
      <c r="Q82" s="44">
        <f t="shared" si="32"/>
        <v>293.08450499999998</v>
      </c>
      <c r="R82" s="52">
        <v>0</v>
      </c>
      <c r="S82" s="44">
        <f t="shared" si="23"/>
        <v>166.66666666666666</v>
      </c>
      <c r="T82" s="22">
        <f>$E$59</f>
        <v>26</v>
      </c>
      <c r="U82" s="44">
        <f t="shared" si="33"/>
        <v>70</v>
      </c>
      <c r="V82" s="46">
        <f t="shared" si="25"/>
        <v>1559.7011716666668</v>
      </c>
      <c r="W82" s="51">
        <f t="shared" si="26"/>
        <v>1740</v>
      </c>
      <c r="X82" s="44">
        <f t="shared" si="31"/>
        <v>2733.7118915474593</v>
      </c>
      <c r="Y82" s="58">
        <f t="shared" si="27"/>
        <v>2735.9899847904153</v>
      </c>
    </row>
    <row r="83" spans="1:25" ht="13.5" customHeight="1">
      <c r="A83" s="15"/>
      <c r="B83" s="24" t="s">
        <v>54</v>
      </c>
      <c r="C83" s="22">
        <f t="shared" si="28"/>
        <v>18206.091351559178</v>
      </c>
      <c r="D83" s="22">
        <f>$C$25+$F$59</f>
        <v>485</v>
      </c>
      <c r="E83" s="22">
        <f t="shared" si="14"/>
        <v>17721.091351559178</v>
      </c>
      <c r="F83" s="22">
        <f t="shared" si="15"/>
        <v>14.767576126299316</v>
      </c>
      <c r="G83" s="22">
        <f t="shared" si="16"/>
        <v>17735.858927685476</v>
      </c>
      <c r="H83" s="81"/>
      <c r="I83" s="40">
        <f t="shared" si="29"/>
        <v>17613.130644346333</v>
      </c>
      <c r="J83" s="40">
        <f t="shared" si="17"/>
        <v>510</v>
      </c>
      <c r="K83" s="40">
        <f t="shared" si="18"/>
        <v>17103.130644346333</v>
      </c>
      <c r="L83" s="40">
        <f t="shared" si="19"/>
        <v>14.252608870288611</v>
      </c>
      <c r="M83" s="40">
        <f t="shared" si="20"/>
        <v>17117.38325321662</v>
      </c>
      <c r="O83" s="57">
        <f t="shared" si="30"/>
        <v>2735.9899847904153</v>
      </c>
      <c r="P83" s="44">
        <f t="shared" si="21"/>
        <v>1003.95</v>
      </c>
      <c r="Q83" s="44">
        <f t="shared" si="32"/>
        <v>293.08450499999998</v>
      </c>
      <c r="R83" s="52">
        <v>0</v>
      </c>
      <c r="S83" s="44">
        <f t="shared" si="23"/>
        <v>166.66666666666666</v>
      </c>
      <c r="T83" s="22">
        <f>$F$59</f>
        <v>50</v>
      </c>
      <c r="U83" s="44">
        <f t="shared" si="33"/>
        <v>70</v>
      </c>
      <c r="V83" s="46">
        <f t="shared" si="25"/>
        <v>1583.7011716666668</v>
      </c>
      <c r="W83" s="51">
        <f t="shared" si="26"/>
        <v>1740</v>
      </c>
      <c r="X83" s="44">
        <f t="shared" si="31"/>
        <v>2892.2888131237487</v>
      </c>
      <c r="Y83" s="58">
        <f t="shared" si="27"/>
        <v>2894.6990538013515</v>
      </c>
    </row>
    <row r="84" spans="1:25" ht="13.5" customHeight="1">
      <c r="A84" s="15"/>
      <c r="B84" s="24" t="s">
        <v>55</v>
      </c>
      <c r="C84" s="22">
        <f t="shared" si="28"/>
        <v>17735.858927685476</v>
      </c>
      <c r="D84" s="22">
        <f>$C$25+$G$59</f>
        <v>448</v>
      </c>
      <c r="E84" s="22">
        <f t="shared" si="14"/>
        <v>17287.858927685476</v>
      </c>
      <c r="F84" s="22">
        <f t="shared" si="15"/>
        <v>14.406549106404563</v>
      </c>
      <c r="G84" s="22">
        <f t="shared" si="16"/>
        <v>17302.265476791879</v>
      </c>
      <c r="H84" s="81"/>
      <c r="I84" s="40">
        <f t="shared" si="29"/>
        <v>17117.38325321662</v>
      </c>
      <c r="J84" s="40">
        <f t="shared" si="17"/>
        <v>510</v>
      </c>
      <c r="K84" s="40">
        <f t="shared" si="18"/>
        <v>16607.38325321662</v>
      </c>
      <c r="L84" s="40">
        <f t="shared" si="19"/>
        <v>13.839486044347183</v>
      </c>
      <c r="M84" s="40">
        <f t="shared" si="20"/>
        <v>16621.222739260968</v>
      </c>
      <c r="O84" s="57">
        <f t="shared" si="30"/>
        <v>2894.6990538013515</v>
      </c>
      <c r="P84" s="44">
        <f t="shared" si="21"/>
        <v>1003.95</v>
      </c>
      <c r="Q84" s="44">
        <f t="shared" si="32"/>
        <v>293.08450499999998</v>
      </c>
      <c r="R84" s="52">
        <v>0</v>
      </c>
      <c r="S84" s="44">
        <f t="shared" si="23"/>
        <v>166.66666666666666</v>
      </c>
      <c r="T84" s="22">
        <f>$G$59</f>
        <v>13</v>
      </c>
      <c r="U84" s="44">
        <f t="shared" si="33"/>
        <v>70</v>
      </c>
      <c r="V84" s="46">
        <f t="shared" si="25"/>
        <v>1546.7011716666668</v>
      </c>
      <c r="W84" s="51">
        <f t="shared" si="26"/>
        <v>1740</v>
      </c>
      <c r="X84" s="44">
        <f t="shared" si="31"/>
        <v>3087.9978821346849</v>
      </c>
      <c r="Y84" s="58">
        <f t="shared" si="27"/>
        <v>3090.5712137031301</v>
      </c>
    </row>
    <row r="85" spans="1:25" ht="13.5" customHeight="1">
      <c r="A85" s="15"/>
      <c r="B85" s="24" t="s">
        <v>56</v>
      </c>
      <c r="C85" s="22">
        <f t="shared" si="28"/>
        <v>17302.265476791879</v>
      </c>
      <c r="D85" s="22">
        <f>$C$25+$H$59</f>
        <v>448</v>
      </c>
      <c r="E85" s="22">
        <f t="shared" si="14"/>
        <v>16854.265476791879</v>
      </c>
      <c r="F85" s="22">
        <f t="shared" si="15"/>
        <v>14.0452212306599</v>
      </c>
      <c r="G85" s="22">
        <f t="shared" si="16"/>
        <v>16868.310698022538</v>
      </c>
      <c r="H85" s="81"/>
      <c r="I85" s="40">
        <f t="shared" si="29"/>
        <v>16621.222739260968</v>
      </c>
      <c r="J85" s="40">
        <f t="shared" si="17"/>
        <v>510</v>
      </c>
      <c r="K85" s="40">
        <f t="shared" si="18"/>
        <v>16111.222739260968</v>
      </c>
      <c r="L85" s="40">
        <f t="shared" si="19"/>
        <v>13.426018949384138</v>
      </c>
      <c r="M85" s="40">
        <f t="shared" si="20"/>
        <v>16124.648758210351</v>
      </c>
      <c r="O85" s="57">
        <f t="shared" si="30"/>
        <v>3090.5712137031301</v>
      </c>
      <c r="P85" s="44">
        <f t="shared" si="21"/>
        <v>1003.95</v>
      </c>
      <c r="Q85" s="44">
        <f t="shared" si="32"/>
        <v>293.08450499999998</v>
      </c>
      <c r="R85" s="52">
        <v>0</v>
      </c>
      <c r="S85" s="44">
        <f t="shared" si="23"/>
        <v>166.66666666666666</v>
      </c>
      <c r="T85" s="22">
        <f>$H$59</f>
        <v>13</v>
      </c>
      <c r="U85" s="44">
        <f t="shared" si="33"/>
        <v>70</v>
      </c>
      <c r="V85" s="46">
        <f t="shared" si="25"/>
        <v>1546.7011716666668</v>
      </c>
      <c r="W85" s="51">
        <f t="shared" si="26"/>
        <v>1740</v>
      </c>
      <c r="X85" s="44">
        <f t="shared" si="31"/>
        <v>3283.870042036463</v>
      </c>
      <c r="Y85" s="58">
        <f t="shared" si="27"/>
        <v>3286.6066004048266</v>
      </c>
    </row>
    <row r="86" spans="1:25" ht="13.5" customHeight="1">
      <c r="A86" s="15"/>
      <c r="B86" s="24" t="s">
        <v>57</v>
      </c>
      <c r="C86" s="22">
        <f t="shared" si="28"/>
        <v>16868.310698022538</v>
      </c>
      <c r="D86" s="22">
        <f>$C$25+$I$59</f>
        <v>472</v>
      </c>
      <c r="E86" s="22">
        <f t="shared" si="14"/>
        <v>16396.310698022538</v>
      </c>
      <c r="F86" s="22">
        <f t="shared" si="15"/>
        <v>13.663592248352115</v>
      </c>
      <c r="G86" s="22">
        <f t="shared" si="16"/>
        <v>16409.974290270889</v>
      </c>
      <c r="H86" s="81"/>
      <c r="I86" s="40">
        <f t="shared" si="29"/>
        <v>16124.648758210351</v>
      </c>
      <c r="J86" s="40">
        <f t="shared" si="17"/>
        <v>510</v>
      </c>
      <c r="K86" s="40">
        <f t="shared" si="18"/>
        <v>15614.648758210351</v>
      </c>
      <c r="L86" s="40">
        <f t="shared" si="19"/>
        <v>13.012207298508626</v>
      </c>
      <c r="M86" s="40">
        <f t="shared" si="20"/>
        <v>15627.66096550886</v>
      </c>
      <c r="O86" s="57">
        <f t="shared" si="30"/>
        <v>3286.6066004048266</v>
      </c>
      <c r="P86" s="44">
        <f t="shared" si="21"/>
        <v>1003.95</v>
      </c>
      <c r="Q86" s="44">
        <f t="shared" si="32"/>
        <v>293.08450499999998</v>
      </c>
      <c r="R86" s="52">
        <v>0</v>
      </c>
      <c r="S86" s="44">
        <f t="shared" si="23"/>
        <v>166.66666666666666</v>
      </c>
      <c r="T86" s="22">
        <f>$I$59</f>
        <v>37</v>
      </c>
      <c r="U86" s="44">
        <f t="shared" si="33"/>
        <v>70</v>
      </c>
      <c r="V86" s="46">
        <f t="shared" si="25"/>
        <v>1570.7011716666668</v>
      </c>
      <c r="W86" s="51">
        <f t="shared" si="26"/>
        <v>1740</v>
      </c>
      <c r="X86" s="44">
        <f t="shared" si="31"/>
        <v>3455.9054287381596</v>
      </c>
      <c r="Y86" s="58">
        <f t="shared" si="27"/>
        <v>3458.7853499287744</v>
      </c>
    </row>
    <row r="87" spans="1:25" ht="13.5" customHeight="1">
      <c r="A87" s="15"/>
      <c r="B87" s="24" t="s">
        <v>58</v>
      </c>
      <c r="C87" s="22">
        <f t="shared" si="28"/>
        <v>16409.974290270889</v>
      </c>
      <c r="D87" s="22">
        <f>$C$25+$J$59</f>
        <v>448</v>
      </c>
      <c r="E87" s="22">
        <f t="shared" si="14"/>
        <v>15961.974290270889</v>
      </c>
      <c r="F87" s="22">
        <f t="shared" si="15"/>
        <v>13.301645241892409</v>
      </c>
      <c r="G87" s="22">
        <f t="shared" si="16"/>
        <v>15975.275935512782</v>
      </c>
      <c r="H87" s="81"/>
      <c r="I87" s="40">
        <f t="shared" si="29"/>
        <v>15627.66096550886</v>
      </c>
      <c r="J87" s="40">
        <f t="shared" si="17"/>
        <v>510</v>
      </c>
      <c r="K87" s="40">
        <f t="shared" si="18"/>
        <v>15117.66096550886</v>
      </c>
      <c r="L87" s="40">
        <f t="shared" si="19"/>
        <v>12.598050804590718</v>
      </c>
      <c r="M87" s="40">
        <f t="shared" si="20"/>
        <v>15130.25901631345</v>
      </c>
      <c r="O87" s="57">
        <f t="shared" si="30"/>
        <v>3458.7853499287744</v>
      </c>
      <c r="P87" s="44">
        <f t="shared" si="21"/>
        <v>1003.95</v>
      </c>
      <c r="Q87" s="44">
        <f t="shared" si="32"/>
        <v>293.08450499999998</v>
      </c>
      <c r="R87" s="52">
        <v>0</v>
      </c>
      <c r="S87" s="44">
        <f t="shared" si="23"/>
        <v>166.66666666666666</v>
      </c>
      <c r="T87" s="22">
        <f>$J$59</f>
        <v>13</v>
      </c>
      <c r="U87" s="44">
        <f t="shared" si="33"/>
        <v>70</v>
      </c>
      <c r="V87" s="46">
        <f t="shared" si="25"/>
        <v>1546.7011716666668</v>
      </c>
      <c r="W87" s="51">
        <f t="shared" si="26"/>
        <v>1740</v>
      </c>
      <c r="X87" s="44">
        <f t="shared" si="31"/>
        <v>3652.0841782621073</v>
      </c>
      <c r="Y87" s="58">
        <f t="shared" si="27"/>
        <v>3655.1275817439923</v>
      </c>
    </row>
    <row r="88" spans="1:25" ht="13.5" customHeight="1">
      <c r="A88" s="15"/>
      <c r="B88" s="24" t="s">
        <v>59</v>
      </c>
      <c r="C88" s="22">
        <f t="shared" si="28"/>
        <v>15975.275935512782</v>
      </c>
      <c r="D88" s="22">
        <f>$C$25+$K$59</f>
        <v>461</v>
      </c>
      <c r="E88" s="22">
        <f t="shared" si="14"/>
        <v>15514.275935512782</v>
      </c>
      <c r="F88" s="22">
        <f t="shared" si="15"/>
        <v>12.928563279593986</v>
      </c>
      <c r="G88" s="22">
        <f t="shared" si="16"/>
        <v>15527.204498792376</v>
      </c>
      <c r="H88" s="81"/>
      <c r="I88" s="40">
        <f t="shared" si="29"/>
        <v>15130.25901631345</v>
      </c>
      <c r="J88" s="40">
        <f t="shared" si="17"/>
        <v>510</v>
      </c>
      <c r="K88" s="40">
        <f t="shared" si="18"/>
        <v>14620.25901631345</v>
      </c>
      <c r="L88" s="40">
        <f t="shared" si="19"/>
        <v>12.18354918026121</v>
      </c>
      <c r="M88" s="40">
        <f t="shared" si="20"/>
        <v>14632.442565493711</v>
      </c>
      <c r="O88" s="57">
        <f t="shared" si="30"/>
        <v>3655.1275817439923</v>
      </c>
      <c r="P88" s="44">
        <f t="shared" si="21"/>
        <v>1003.95</v>
      </c>
      <c r="Q88" s="44">
        <f t="shared" si="32"/>
        <v>293.08450499999998</v>
      </c>
      <c r="R88" s="52">
        <v>0</v>
      </c>
      <c r="S88" s="44">
        <f t="shared" si="23"/>
        <v>166.66666666666666</v>
      </c>
      <c r="T88" s="22">
        <f>$K$59</f>
        <v>26</v>
      </c>
      <c r="U88" s="52">
        <v>0</v>
      </c>
      <c r="V88" s="46">
        <f t="shared" si="25"/>
        <v>1489.7011716666668</v>
      </c>
      <c r="W88" s="51">
        <f t="shared" si="26"/>
        <v>1740</v>
      </c>
      <c r="X88" s="44">
        <f t="shared" si="31"/>
        <v>3905.4264100773253</v>
      </c>
      <c r="Y88" s="58">
        <f t="shared" si="27"/>
        <v>3908.6809320857228</v>
      </c>
    </row>
    <row r="89" spans="1:25" ht="13.5" customHeight="1">
      <c r="A89" s="15"/>
      <c r="B89" s="24" t="s">
        <v>60</v>
      </c>
      <c r="C89" s="22">
        <f t="shared" si="28"/>
        <v>15527.204498792376</v>
      </c>
      <c r="D89" s="22">
        <f>$C$25+$L$59</f>
        <v>485</v>
      </c>
      <c r="E89" s="22">
        <f t="shared" si="14"/>
        <v>15042.204498792376</v>
      </c>
      <c r="F89" s="22">
        <f t="shared" si="15"/>
        <v>12.535170415660312</v>
      </c>
      <c r="G89" s="22">
        <f t="shared" si="16"/>
        <v>15054.739669208037</v>
      </c>
      <c r="H89" s="81"/>
      <c r="I89" s="40">
        <f t="shared" si="29"/>
        <v>14632.442565493711</v>
      </c>
      <c r="J89" s="40">
        <f t="shared" si="17"/>
        <v>510</v>
      </c>
      <c r="K89" s="40">
        <f t="shared" si="18"/>
        <v>14122.442565493711</v>
      </c>
      <c r="L89" s="40">
        <f t="shared" si="19"/>
        <v>11.768702137911426</v>
      </c>
      <c r="M89" s="40">
        <f t="shared" si="20"/>
        <v>14134.211267631623</v>
      </c>
      <c r="O89" s="57">
        <f t="shared" si="30"/>
        <v>3908.6809320857228</v>
      </c>
      <c r="P89" s="44">
        <f t="shared" si="21"/>
        <v>1003.95</v>
      </c>
      <c r="Q89" s="44">
        <f t="shared" si="32"/>
        <v>293.08450499999998</v>
      </c>
      <c r="R89" s="52">
        <v>0</v>
      </c>
      <c r="S89" s="44">
        <f t="shared" si="23"/>
        <v>166.66666666666666</v>
      </c>
      <c r="T89" s="22">
        <f>$L$59</f>
        <v>50</v>
      </c>
      <c r="U89" s="52">
        <v>0</v>
      </c>
      <c r="V89" s="46">
        <f t="shared" si="25"/>
        <v>1513.7011716666668</v>
      </c>
      <c r="W89" s="51">
        <f t="shared" si="26"/>
        <v>1740</v>
      </c>
      <c r="X89" s="44">
        <f t="shared" si="31"/>
        <v>4134.9797604190562</v>
      </c>
      <c r="Y89" s="58">
        <f t="shared" si="27"/>
        <v>4138.4255768860721</v>
      </c>
    </row>
    <row r="90" spans="1:25" ht="13.5" customHeight="1">
      <c r="A90" s="15"/>
      <c r="B90" s="24" t="s">
        <v>61</v>
      </c>
      <c r="C90" s="22">
        <f t="shared" si="28"/>
        <v>15054.739669208037</v>
      </c>
      <c r="D90" s="22">
        <f>$C$25+$M$59</f>
        <v>474</v>
      </c>
      <c r="E90" s="22">
        <f t="shared" si="14"/>
        <v>14580.739669208037</v>
      </c>
      <c r="F90" s="22">
        <f t="shared" si="15"/>
        <v>12.150616391006698</v>
      </c>
      <c r="G90" s="22">
        <f t="shared" si="16"/>
        <v>14592.890285599044</v>
      </c>
      <c r="H90" s="81"/>
      <c r="I90" s="40">
        <f t="shared" si="29"/>
        <v>14134.211267631623</v>
      </c>
      <c r="J90" s="40">
        <f t="shared" si="17"/>
        <v>510</v>
      </c>
      <c r="K90" s="40">
        <f t="shared" si="18"/>
        <v>13624.211267631623</v>
      </c>
      <c r="L90" s="40">
        <f t="shared" si="19"/>
        <v>11.353509389693018</v>
      </c>
      <c r="M90" s="40">
        <f t="shared" si="20"/>
        <v>13635.564777021316</v>
      </c>
      <c r="O90" s="57">
        <f t="shared" si="30"/>
        <v>4138.4255768860721</v>
      </c>
      <c r="P90" s="44">
        <f t="shared" si="21"/>
        <v>1003.95</v>
      </c>
      <c r="Q90" s="44">
        <f t="shared" si="32"/>
        <v>293.08450499999998</v>
      </c>
      <c r="R90" s="52">
        <v>0</v>
      </c>
      <c r="S90" s="44">
        <f t="shared" si="23"/>
        <v>166.66666666666666</v>
      </c>
      <c r="T90" s="22">
        <f>$M$59</f>
        <v>39</v>
      </c>
      <c r="U90" s="52">
        <v>0</v>
      </c>
      <c r="V90" s="46">
        <f t="shared" si="25"/>
        <v>1502.7011716666668</v>
      </c>
      <c r="W90" s="51">
        <f t="shared" si="26"/>
        <v>1740</v>
      </c>
      <c r="X90" s="44">
        <f t="shared" si="31"/>
        <v>4375.7244052194055</v>
      </c>
      <c r="Y90" s="58">
        <f t="shared" si="27"/>
        <v>4379.3708422237551</v>
      </c>
    </row>
    <row r="91" spans="1:25" ht="13.5" customHeight="1">
      <c r="A91" s="15"/>
      <c r="B91" s="24" t="s">
        <v>62</v>
      </c>
      <c r="C91" s="22">
        <f t="shared" si="28"/>
        <v>14592.890285599044</v>
      </c>
      <c r="D91" s="22">
        <f>$C$25+$N$59</f>
        <v>474</v>
      </c>
      <c r="E91" s="22">
        <f t="shared" si="14"/>
        <v>14118.890285599044</v>
      </c>
      <c r="F91" s="22">
        <f t="shared" si="15"/>
        <v>11.765741904665871</v>
      </c>
      <c r="G91" s="22">
        <f t="shared" si="16"/>
        <v>14130.65602750371</v>
      </c>
      <c r="H91" s="81"/>
      <c r="I91" s="40">
        <f t="shared" si="29"/>
        <v>13635.564777021316</v>
      </c>
      <c r="J91" s="40">
        <f t="shared" si="17"/>
        <v>510</v>
      </c>
      <c r="K91" s="40">
        <f t="shared" si="18"/>
        <v>13125.564777021316</v>
      </c>
      <c r="L91" s="40">
        <f t="shared" si="19"/>
        <v>10.937970647517764</v>
      </c>
      <c r="M91" s="40">
        <f t="shared" si="20"/>
        <v>13136.502747668834</v>
      </c>
      <c r="O91" s="57">
        <f t="shared" si="30"/>
        <v>4379.3708422237551</v>
      </c>
      <c r="P91" s="44">
        <f t="shared" si="21"/>
        <v>1003.95</v>
      </c>
      <c r="Q91" s="44">
        <f t="shared" si="32"/>
        <v>293.08450499999998</v>
      </c>
      <c r="R91" s="52">
        <v>0</v>
      </c>
      <c r="S91" s="44">
        <f t="shared" si="23"/>
        <v>166.66666666666666</v>
      </c>
      <c r="T91" s="22">
        <f>$N$59</f>
        <v>39</v>
      </c>
      <c r="U91" s="52">
        <v>0</v>
      </c>
      <c r="V91" s="46">
        <f t="shared" si="25"/>
        <v>1502.7011716666668</v>
      </c>
      <c r="W91" s="51">
        <f t="shared" si="26"/>
        <v>1740</v>
      </c>
      <c r="X91" s="44">
        <f t="shared" si="31"/>
        <v>4616.6696705570885</v>
      </c>
      <c r="Y91" s="58">
        <f t="shared" si="27"/>
        <v>4620.5168952825525</v>
      </c>
    </row>
    <row r="92" spans="1:25" ht="13.5" customHeight="1">
      <c r="A92" s="15"/>
      <c r="B92" s="24" t="s">
        <v>63</v>
      </c>
      <c r="C92" s="22">
        <f t="shared" si="28"/>
        <v>14130.65602750371</v>
      </c>
      <c r="D92" s="22">
        <f>$C$25+$C$59</f>
        <v>498</v>
      </c>
      <c r="E92" s="22">
        <f t="shared" si="14"/>
        <v>13632.65602750371</v>
      </c>
      <c r="F92" s="22">
        <f t="shared" si="15"/>
        <v>11.360546689586426</v>
      </c>
      <c r="G92" s="22">
        <f t="shared" si="16"/>
        <v>13644.016574193296</v>
      </c>
      <c r="H92" s="81"/>
      <c r="I92" s="40">
        <f t="shared" si="29"/>
        <v>13136.502747668834</v>
      </c>
      <c r="J92" s="40">
        <f t="shared" si="17"/>
        <v>510</v>
      </c>
      <c r="K92" s="40">
        <f t="shared" si="18"/>
        <v>12626.502747668834</v>
      </c>
      <c r="L92" s="40">
        <f t="shared" si="19"/>
        <v>10.522085623057363</v>
      </c>
      <c r="M92" s="40">
        <f t="shared" si="20"/>
        <v>12637.024833291891</v>
      </c>
      <c r="O92" s="57">
        <f t="shared" si="30"/>
        <v>4620.5168952825525</v>
      </c>
      <c r="P92" s="44">
        <f t="shared" si="21"/>
        <v>1003.95</v>
      </c>
      <c r="Q92" s="44">
        <f t="shared" ref="Q92:Q103" si="34">$C$13*(1+$C$14)^2*$C$15/12</f>
        <v>298.94619510000001</v>
      </c>
      <c r="R92" s="44">
        <f>$C$19</f>
        <v>1200</v>
      </c>
      <c r="S92" s="44">
        <f t="shared" si="23"/>
        <v>166.66666666666666</v>
      </c>
      <c r="T92" s="22">
        <f>$C$59</f>
        <v>63</v>
      </c>
      <c r="U92" s="44">
        <f t="shared" ref="U92:U99" si="35">$C$20</f>
        <v>70</v>
      </c>
      <c r="V92" s="46">
        <f t="shared" si="25"/>
        <v>2802.5628617666666</v>
      </c>
      <c r="W92" s="51">
        <f t="shared" si="26"/>
        <v>1740</v>
      </c>
      <c r="X92" s="44">
        <f t="shared" si="31"/>
        <v>3557.9540335158858</v>
      </c>
      <c r="Y92" s="58">
        <f t="shared" si="27"/>
        <v>3560.9189952104821</v>
      </c>
    </row>
    <row r="93" spans="1:25" ht="13.5" customHeight="1">
      <c r="A93" s="15"/>
      <c r="B93" s="24" t="s">
        <v>64</v>
      </c>
      <c r="C93" s="22">
        <f t="shared" si="28"/>
        <v>13644.016574193296</v>
      </c>
      <c r="D93" s="22">
        <f>$C$25+$D$59</f>
        <v>474</v>
      </c>
      <c r="E93" s="22">
        <f t="shared" si="14"/>
        <v>13170.016574193296</v>
      </c>
      <c r="F93" s="22">
        <f t="shared" si="15"/>
        <v>10.975013811827745</v>
      </c>
      <c r="G93" s="22">
        <f t="shared" si="16"/>
        <v>13180.991588005123</v>
      </c>
      <c r="H93" s="81"/>
      <c r="I93" s="40">
        <f t="shared" si="29"/>
        <v>12637.024833291891</v>
      </c>
      <c r="J93" s="40">
        <f t="shared" si="17"/>
        <v>510</v>
      </c>
      <c r="K93" s="40">
        <f t="shared" si="18"/>
        <v>12127.024833291891</v>
      </c>
      <c r="L93" s="40">
        <f t="shared" si="19"/>
        <v>10.105854027743243</v>
      </c>
      <c r="M93" s="40">
        <f t="shared" si="20"/>
        <v>12137.130687319634</v>
      </c>
      <c r="O93" s="57">
        <f t="shared" si="30"/>
        <v>3560.9189952104821</v>
      </c>
      <c r="P93" s="44">
        <f t="shared" si="21"/>
        <v>1003.95</v>
      </c>
      <c r="Q93" s="44">
        <f t="shared" si="34"/>
        <v>298.94619510000001</v>
      </c>
      <c r="R93" s="52">
        <v>0</v>
      </c>
      <c r="S93" s="44">
        <f t="shared" si="23"/>
        <v>166.66666666666666</v>
      </c>
      <c r="T93" s="22">
        <f>$D$59</f>
        <v>39</v>
      </c>
      <c r="U93" s="44">
        <f t="shared" si="35"/>
        <v>70</v>
      </c>
      <c r="V93" s="46">
        <f t="shared" si="25"/>
        <v>1578.5628617666669</v>
      </c>
      <c r="W93" s="51">
        <f t="shared" si="26"/>
        <v>1740</v>
      </c>
      <c r="X93" s="44">
        <f t="shared" si="31"/>
        <v>3722.3561334438155</v>
      </c>
      <c r="Y93" s="58">
        <f t="shared" si="27"/>
        <v>3725.4580968883515</v>
      </c>
    </row>
    <row r="94" spans="1:25" ht="13.5" customHeight="1">
      <c r="A94" s="15"/>
      <c r="B94" s="24" t="s">
        <v>65</v>
      </c>
      <c r="C94" s="22">
        <f t="shared" si="28"/>
        <v>13180.991588005123</v>
      </c>
      <c r="D94" s="22">
        <f>$C$25+$E$59</f>
        <v>461</v>
      </c>
      <c r="E94" s="22">
        <f t="shared" si="14"/>
        <v>12719.991588005123</v>
      </c>
      <c r="F94" s="22">
        <f t="shared" si="15"/>
        <v>10.599992990004269</v>
      </c>
      <c r="G94" s="22">
        <f t="shared" si="16"/>
        <v>12730.591580995128</v>
      </c>
      <c r="H94" s="81"/>
      <c r="I94" s="40">
        <f t="shared" si="29"/>
        <v>12137.130687319634</v>
      </c>
      <c r="J94" s="40">
        <f t="shared" si="17"/>
        <v>510</v>
      </c>
      <c r="K94" s="40">
        <f t="shared" si="18"/>
        <v>11627.130687319634</v>
      </c>
      <c r="L94" s="40">
        <f t="shared" si="19"/>
        <v>9.6892755727663609</v>
      </c>
      <c r="M94" s="40">
        <f t="shared" si="20"/>
        <v>11636.819962892399</v>
      </c>
      <c r="O94" s="57">
        <f t="shared" si="30"/>
        <v>3725.4580968883515</v>
      </c>
      <c r="P94" s="44">
        <f t="shared" si="21"/>
        <v>1003.95</v>
      </c>
      <c r="Q94" s="44">
        <f t="shared" si="34"/>
        <v>298.94619510000001</v>
      </c>
      <c r="R94" s="52">
        <v>0</v>
      </c>
      <c r="S94" s="44">
        <f t="shared" si="23"/>
        <v>166.66666666666666</v>
      </c>
      <c r="T94" s="22">
        <f>$E$59</f>
        <v>26</v>
      </c>
      <c r="U94" s="44">
        <f t="shared" si="35"/>
        <v>70</v>
      </c>
      <c r="V94" s="46">
        <f t="shared" si="25"/>
        <v>1565.5628617666669</v>
      </c>
      <c r="W94" s="51">
        <f t="shared" si="26"/>
        <v>1740</v>
      </c>
      <c r="X94" s="44">
        <f t="shared" si="31"/>
        <v>3899.8952351216849</v>
      </c>
      <c r="Y94" s="58">
        <f t="shared" si="27"/>
        <v>3903.1451478176191</v>
      </c>
    </row>
    <row r="95" spans="1:25" ht="13.5" customHeight="1">
      <c r="A95" s="15"/>
      <c r="B95" s="24" t="s">
        <v>66</v>
      </c>
      <c r="C95" s="22">
        <f t="shared" si="28"/>
        <v>12730.591580995128</v>
      </c>
      <c r="D95" s="22">
        <f>$C$25+$F$59</f>
        <v>485</v>
      </c>
      <c r="E95" s="22">
        <f t="shared" si="14"/>
        <v>12245.591580995128</v>
      </c>
      <c r="F95" s="22">
        <f t="shared" si="15"/>
        <v>10.204659650829273</v>
      </c>
      <c r="G95" s="22">
        <f t="shared" si="16"/>
        <v>12255.796240645957</v>
      </c>
      <c r="H95" s="81"/>
      <c r="I95" s="40">
        <f t="shared" si="29"/>
        <v>11636.819962892399</v>
      </c>
      <c r="J95" s="40">
        <f t="shared" si="17"/>
        <v>510</v>
      </c>
      <c r="K95" s="40">
        <f t="shared" si="18"/>
        <v>11126.819962892399</v>
      </c>
      <c r="L95" s="40">
        <f t="shared" si="19"/>
        <v>9.2723499690770002</v>
      </c>
      <c r="M95" s="40">
        <f t="shared" si="20"/>
        <v>11136.092312861476</v>
      </c>
      <c r="O95" s="57">
        <f t="shared" si="30"/>
        <v>3903.1451478176191</v>
      </c>
      <c r="P95" s="44">
        <f t="shared" si="21"/>
        <v>1003.95</v>
      </c>
      <c r="Q95" s="44">
        <f t="shared" si="34"/>
        <v>298.94619510000001</v>
      </c>
      <c r="R95" s="52">
        <v>0</v>
      </c>
      <c r="S95" s="44">
        <f t="shared" si="23"/>
        <v>166.66666666666666</v>
      </c>
      <c r="T95" s="22">
        <f>$F$59</f>
        <v>50</v>
      </c>
      <c r="U95" s="44">
        <f t="shared" si="35"/>
        <v>70</v>
      </c>
      <c r="V95" s="46">
        <f t="shared" si="25"/>
        <v>1589.5628617666669</v>
      </c>
      <c r="W95" s="51">
        <f t="shared" si="26"/>
        <v>1740</v>
      </c>
      <c r="X95" s="44">
        <f t="shared" si="31"/>
        <v>4053.5822860509525</v>
      </c>
      <c r="Y95" s="58">
        <f t="shared" si="27"/>
        <v>4056.9602712893279</v>
      </c>
    </row>
    <row r="96" spans="1:25" ht="13.5" customHeight="1">
      <c r="A96" s="15"/>
      <c r="B96" s="24" t="s">
        <v>67</v>
      </c>
      <c r="C96" s="22">
        <f t="shared" si="28"/>
        <v>12255.796240645957</v>
      </c>
      <c r="D96" s="22">
        <f>$C$25+$G$59</f>
        <v>448</v>
      </c>
      <c r="E96" s="22">
        <f t="shared" si="14"/>
        <v>11807.796240645957</v>
      </c>
      <c r="F96" s="22">
        <f t="shared" si="15"/>
        <v>9.839830200538298</v>
      </c>
      <c r="G96" s="22">
        <f t="shared" si="16"/>
        <v>11817.636070846496</v>
      </c>
      <c r="H96" s="81"/>
      <c r="I96" s="40">
        <f t="shared" si="29"/>
        <v>11136.092312861476</v>
      </c>
      <c r="J96" s="40">
        <f t="shared" si="17"/>
        <v>510</v>
      </c>
      <c r="K96" s="40">
        <f t="shared" si="18"/>
        <v>10626.092312861476</v>
      </c>
      <c r="L96" s="40">
        <f t="shared" si="19"/>
        <v>8.8550769273845642</v>
      </c>
      <c r="M96" s="40">
        <f t="shared" si="20"/>
        <v>10634.94738978886</v>
      </c>
      <c r="O96" s="57">
        <f t="shared" si="30"/>
        <v>4056.9602712893279</v>
      </c>
      <c r="P96" s="44">
        <f t="shared" si="21"/>
        <v>1003.95</v>
      </c>
      <c r="Q96" s="44">
        <f t="shared" si="34"/>
        <v>298.94619510000001</v>
      </c>
      <c r="R96" s="52">
        <v>0</v>
      </c>
      <c r="S96" s="44">
        <f t="shared" si="23"/>
        <v>166.66666666666666</v>
      </c>
      <c r="T96" s="22">
        <f>$G$59</f>
        <v>13</v>
      </c>
      <c r="U96" s="44">
        <f t="shared" si="35"/>
        <v>70</v>
      </c>
      <c r="V96" s="46">
        <f t="shared" si="25"/>
        <v>1552.5628617666669</v>
      </c>
      <c r="W96" s="51">
        <f t="shared" si="26"/>
        <v>1740</v>
      </c>
      <c r="X96" s="44">
        <f t="shared" si="31"/>
        <v>4244.3974095226613</v>
      </c>
      <c r="Y96" s="58">
        <f t="shared" si="27"/>
        <v>4247.9344073639295</v>
      </c>
    </row>
    <row r="97" spans="1:25" ht="13.5" customHeight="1">
      <c r="A97" s="15"/>
      <c r="B97" s="24" t="s">
        <v>68</v>
      </c>
      <c r="C97" s="22">
        <f t="shared" si="28"/>
        <v>11817.636070846496</v>
      </c>
      <c r="D97" s="22">
        <f>$C$25+$H$59</f>
        <v>448</v>
      </c>
      <c r="E97" s="22">
        <f t="shared" si="14"/>
        <v>11369.636070846496</v>
      </c>
      <c r="F97" s="22">
        <f t="shared" si="15"/>
        <v>9.4746967257054138</v>
      </c>
      <c r="G97" s="22">
        <f t="shared" si="16"/>
        <v>11379.110767572201</v>
      </c>
      <c r="H97" s="81"/>
      <c r="I97" s="40">
        <f t="shared" si="29"/>
        <v>10634.94738978886</v>
      </c>
      <c r="J97" s="40">
        <f t="shared" si="17"/>
        <v>510</v>
      </c>
      <c r="K97" s="40">
        <f t="shared" si="18"/>
        <v>10124.94738978886</v>
      </c>
      <c r="L97" s="40">
        <f t="shared" si="19"/>
        <v>8.4374561581573833</v>
      </c>
      <c r="M97" s="40">
        <f t="shared" si="20"/>
        <v>10133.384845947017</v>
      </c>
      <c r="O97" s="57">
        <f t="shared" si="30"/>
        <v>4247.9344073639295</v>
      </c>
      <c r="P97" s="44">
        <f t="shared" si="21"/>
        <v>1003.95</v>
      </c>
      <c r="Q97" s="44">
        <f t="shared" si="34"/>
        <v>298.94619510000001</v>
      </c>
      <c r="R97" s="52">
        <v>0</v>
      </c>
      <c r="S97" s="44">
        <f t="shared" si="23"/>
        <v>166.66666666666666</v>
      </c>
      <c r="T97" s="22">
        <f>$H$59</f>
        <v>13</v>
      </c>
      <c r="U97" s="44">
        <f t="shared" si="35"/>
        <v>70</v>
      </c>
      <c r="V97" s="46">
        <f t="shared" si="25"/>
        <v>1552.5628617666669</v>
      </c>
      <c r="W97" s="51">
        <f t="shared" si="26"/>
        <v>1740</v>
      </c>
      <c r="X97" s="44">
        <f t="shared" si="31"/>
        <v>4435.3715455972624</v>
      </c>
      <c r="Y97" s="58">
        <f t="shared" si="27"/>
        <v>4439.067688551926</v>
      </c>
    </row>
    <row r="98" spans="1:25" ht="13.5" customHeight="1">
      <c r="A98" s="15"/>
      <c r="B98" s="24" t="s">
        <v>69</v>
      </c>
      <c r="C98" s="22">
        <f t="shared" si="28"/>
        <v>11379.110767572201</v>
      </c>
      <c r="D98" s="22">
        <f>$C$25+$I$59</f>
        <v>472</v>
      </c>
      <c r="E98" s="22">
        <f t="shared" si="14"/>
        <v>10907.110767572201</v>
      </c>
      <c r="F98" s="22">
        <f t="shared" si="15"/>
        <v>9.0892589729768343</v>
      </c>
      <c r="G98" s="22">
        <f t="shared" si="16"/>
        <v>10916.200026545179</v>
      </c>
      <c r="H98" s="81"/>
      <c r="I98" s="40">
        <f t="shared" si="29"/>
        <v>10133.384845947017</v>
      </c>
      <c r="J98" s="40">
        <f t="shared" si="17"/>
        <v>510</v>
      </c>
      <c r="K98" s="40">
        <f t="shared" si="18"/>
        <v>9623.3848459470173</v>
      </c>
      <c r="L98" s="40">
        <f t="shared" si="19"/>
        <v>8.0194873716225157</v>
      </c>
      <c r="M98" s="40">
        <f t="shared" si="20"/>
        <v>9631.4043333186401</v>
      </c>
      <c r="O98" s="57">
        <f t="shared" si="30"/>
        <v>4439.067688551926</v>
      </c>
      <c r="P98" s="44">
        <f t="shared" si="21"/>
        <v>1003.95</v>
      </c>
      <c r="Q98" s="44">
        <f t="shared" si="34"/>
        <v>298.94619510000001</v>
      </c>
      <c r="R98" s="52">
        <v>0</v>
      </c>
      <c r="S98" s="44">
        <f t="shared" si="23"/>
        <v>166.66666666666666</v>
      </c>
      <c r="T98" s="22">
        <f>$I$59</f>
        <v>37</v>
      </c>
      <c r="U98" s="44">
        <f t="shared" si="35"/>
        <v>70</v>
      </c>
      <c r="V98" s="46">
        <f t="shared" si="25"/>
        <v>1576.5628617666669</v>
      </c>
      <c r="W98" s="51">
        <f t="shared" si="26"/>
        <v>1740</v>
      </c>
      <c r="X98" s="44">
        <f t="shared" si="31"/>
        <v>4602.504826785259</v>
      </c>
      <c r="Y98" s="58">
        <f t="shared" si="27"/>
        <v>4606.3402474742461</v>
      </c>
    </row>
    <row r="99" spans="1:25" ht="13.5" customHeight="1">
      <c r="A99" s="15"/>
      <c r="B99" s="24" t="s">
        <v>70</v>
      </c>
      <c r="C99" s="22">
        <f t="shared" si="28"/>
        <v>10916.200026545179</v>
      </c>
      <c r="D99" s="22">
        <f>$C$25+$J$59</f>
        <v>448</v>
      </c>
      <c r="E99" s="22">
        <f t="shared" si="14"/>
        <v>10468.200026545179</v>
      </c>
      <c r="F99" s="22">
        <f t="shared" si="15"/>
        <v>8.723500022120982</v>
      </c>
      <c r="G99" s="22">
        <f t="shared" si="16"/>
        <v>10476.9235265673</v>
      </c>
      <c r="H99" s="81"/>
      <c r="I99" s="40">
        <f t="shared" si="29"/>
        <v>9631.4043333186401</v>
      </c>
      <c r="J99" s="40">
        <f t="shared" si="17"/>
        <v>510</v>
      </c>
      <c r="K99" s="40">
        <f t="shared" si="18"/>
        <v>9121.4043333186401</v>
      </c>
      <c r="L99" s="40">
        <f t="shared" si="19"/>
        <v>7.601170277765533</v>
      </c>
      <c r="M99" s="40">
        <f t="shared" si="20"/>
        <v>9129.0055035964051</v>
      </c>
      <c r="O99" s="57">
        <f t="shared" si="30"/>
        <v>4606.3402474742461</v>
      </c>
      <c r="P99" s="44">
        <f t="shared" si="21"/>
        <v>1003.95</v>
      </c>
      <c r="Q99" s="44">
        <f t="shared" si="34"/>
        <v>298.94619510000001</v>
      </c>
      <c r="R99" s="52">
        <v>0</v>
      </c>
      <c r="S99" s="44">
        <f t="shared" si="23"/>
        <v>166.66666666666666</v>
      </c>
      <c r="T99" s="22">
        <f>$J$59</f>
        <v>13</v>
      </c>
      <c r="U99" s="44">
        <f t="shared" si="35"/>
        <v>70</v>
      </c>
      <c r="V99" s="46">
        <f t="shared" si="25"/>
        <v>1552.5628617666669</v>
      </c>
      <c r="W99" s="51">
        <f t="shared" si="26"/>
        <v>1740</v>
      </c>
      <c r="X99" s="44">
        <f t="shared" si="31"/>
        <v>4793.777385707579</v>
      </c>
      <c r="Y99" s="58">
        <f t="shared" si="27"/>
        <v>4797.7722001956681</v>
      </c>
    </row>
    <row r="100" spans="1:25" ht="13.5" customHeight="1">
      <c r="A100" s="15"/>
      <c r="B100" s="24" t="s">
        <v>71</v>
      </c>
      <c r="C100" s="22">
        <f t="shared" si="28"/>
        <v>10476.9235265673</v>
      </c>
      <c r="D100" s="22">
        <f>$C$25+$K$59</f>
        <v>461</v>
      </c>
      <c r="E100" s="22">
        <f t="shared" si="14"/>
        <v>10015.9235265673</v>
      </c>
      <c r="F100" s="22">
        <f t="shared" si="15"/>
        <v>8.3466029388060843</v>
      </c>
      <c r="G100" s="22">
        <f t="shared" si="16"/>
        <v>10024.270129506105</v>
      </c>
      <c r="H100" s="81"/>
      <c r="I100" s="40">
        <f t="shared" si="29"/>
        <v>9129.0055035964051</v>
      </c>
      <c r="J100" s="40">
        <f t="shared" si="17"/>
        <v>510</v>
      </c>
      <c r="K100" s="40">
        <f t="shared" si="18"/>
        <v>8619.0055035964051</v>
      </c>
      <c r="L100" s="40">
        <f t="shared" si="19"/>
        <v>7.1825045863303378</v>
      </c>
      <c r="M100" s="40">
        <f t="shared" si="20"/>
        <v>8626.1880081827348</v>
      </c>
      <c r="O100" s="57">
        <f t="shared" si="30"/>
        <v>4797.7722001956681</v>
      </c>
      <c r="P100" s="44">
        <f t="shared" si="21"/>
        <v>1003.95</v>
      </c>
      <c r="Q100" s="44">
        <f t="shared" si="34"/>
        <v>298.94619510000001</v>
      </c>
      <c r="R100" s="52">
        <v>0</v>
      </c>
      <c r="S100" s="44">
        <f t="shared" si="23"/>
        <v>166.66666666666666</v>
      </c>
      <c r="T100" s="22">
        <f>$K$59</f>
        <v>26</v>
      </c>
      <c r="U100" s="52">
        <v>0</v>
      </c>
      <c r="V100" s="46">
        <f t="shared" si="25"/>
        <v>1495.5628617666669</v>
      </c>
      <c r="W100" s="51">
        <f t="shared" si="26"/>
        <v>1740</v>
      </c>
      <c r="X100" s="44">
        <f t="shared" si="31"/>
        <v>5042.209338429001</v>
      </c>
      <c r="Y100" s="58">
        <f t="shared" si="27"/>
        <v>5046.4111795443578</v>
      </c>
    </row>
    <row r="101" spans="1:25" ht="13.5" customHeight="1">
      <c r="A101" s="15"/>
      <c r="B101" s="24" t="s">
        <v>72</v>
      </c>
      <c r="C101" s="22">
        <f t="shared" si="28"/>
        <v>10024.270129506105</v>
      </c>
      <c r="D101" s="22">
        <f>$C$25+$L$59</f>
        <v>485</v>
      </c>
      <c r="E101" s="22">
        <f t="shared" si="14"/>
        <v>9539.2701295061051</v>
      </c>
      <c r="F101" s="22">
        <f t="shared" si="15"/>
        <v>7.9493917745884213</v>
      </c>
      <c r="G101" s="22">
        <f t="shared" si="16"/>
        <v>9547.2195212806928</v>
      </c>
      <c r="H101" s="81"/>
      <c r="I101" s="40">
        <f t="shared" si="29"/>
        <v>8626.1880081827348</v>
      </c>
      <c r="J101" s="40">
        <f t="shared" si="17"/>
        <v>510</v>
      </c>
      <c r="K101" s="40">
        <f t="shared" si="18"/>
        <v>8116.1880081827348</v>
      </c>
      <c r="L101" s="40">
        <f t="shared" si="19"/>
        <v>6.7634900068189454</v>
      </c>
      <c r="M101" s="40">
        <f t="shared" si="20"/>
        <v>8122.9514981895536</v>
      </c>
      <c r="O101" s="57">
        <f t="shared" si="30"/>
        <v>5046.4111795443578</v>
      </c>
      <c r="P101" s="44">
        <f t="shared" si="21"/>
        <v>1003.95</v>
      </c>
      <c r="Q101" s="44">
        <f t="shared" si="34"/>
        <v>298.94619510000001</v>
      </c>
      <c r="R101" s="52">
        <v>0</v>
      </c>
      <c r="S101" s="44">
        <f t="shared" si="23"/>
        <v>166.66666666666666</v>
      </c>
      <c r="T101" s="22">
        <f>$L$59</f>
        <v>50</v>
      </c>
      <c r="U101" s="52">
        <v>0</v>
      </c>
      <c r="V101" s="46">
        <f t="shared" si="25"/>
        <v>1519.5628617666669</v>
      </c>
      <c r="W101" s="51">
        <f t="shared" si="26"/>
        <v>1740</v>
      </c>
      <c r="X101" s="44">
        <f t="shared" si="31"/>
        <v>5266.8483177776907</v>
      </c>
      <c r="Y101" s="58">
        <f t="shared" si="27"/>
        <v>5271.2373580425046</v>
      </c>
    </row>
    <row r="102" spans="1:25" ht="13.5" customHeight="1">
      <c r="A102" s="15"/>
      <c r="B102" s="24" t="s">
        <v>73</v>
      </c>
      <c r="C102" s="22">
        <f t="shared" si="28"/>
        <v>9547.2195212806928</v>
      </c>
      <c r="D102" s="22">
        <f>$C$25+$M$59</f>
        <v>474</v>
      </c>
      <c r="E102" s="22">
        <f t="shared" si="14"/>
        <v>9073.2195212806928</v>
      </c>
      <c r="F102" s="22">
        <f t="shared" si="15"/>
        <v>7.561016267733911</v>
      </c>
      <c r="G102" s="22">
        <f t="shared" si="16"/>
        <v>9080.7805375484259</v>
      </c>
      <c r="H102" s="81"/>
      <c r="I102" s="40">
        <f t="shared" si="29"/>
        <v>8122.9514981895536</v>
      </c>
      <c r="J102" s="40">
        <f t="shared" si="17"/>
        <v>510</v>
      </c>
      <c r="K102" s="40">
        <f t="shared" si="18"/>
        <v>7612.9514981895536</v>
      </c>
      <c r="L102" s="40">
        <f t="shared" si="19"/>
        <v>6.3441262484912953</v>
      </c>
      <c r="M102" s="40">
        <f t="shared" si="20"/>
        <v>7619.2956244380448</v>
      </c>
      <c r="O102" s="57">
        <f t="shared" si="30"/>
        <v>5271.2373580425046</v>
      </c>
      <c r="P102" s="44">
        <f t="shared" si="21"/>
        <v>1003.95</v>
      </c>
      <c r="Q102" s="44">
        <f t="shared" si="34"/>
        <v>298.94619510000001</v>
      </c>
      <c r="R102" s="52">
        <v>0</v>
      </c>
      <c r="S102" s="44">
        <f t="shared" si="23"/>
        <v>166.66666666666666</v>
      </c>
      <c r="T102" s="22">
        <f>$M$59</f>
        <v>39</v>
      </c>
      <c r="U102" s="52">
        <v>0</v>
      </c>
      <c r="V102" s="46">
        <f t="shared" si="25"/>
        <v>1508.5628617666669</v>
      </c>
      <c r="W102" s="51">
        <f t="shared" si="26"/>
        <v>1740</v>
      </c>
      <c r="X102" s="44">
        <f t="shared" si="31"/>
        <v>5502.6744962758376</v>
      </c>
      <c r="Y102" s="58">
        <f t="shared" si="27"/>
        <v>5507.260058356067</v>
      </c>
    </row>
    <row r="103" spans="1:25" ht="13.5" customHeight="1" thickBot="1">
      <c r="A103" s="15"/>
      <c r="B103" s="24" t="s">
        <v>74</v>
      </c>
      <c r="C103" s="22">
        <f t="shared" si="28"/>
        <v>9080.7805375484259</v>
      </c>
      <c r="D103" s="22">
        <f>$C$25+$N$59</f>
        <v>474</v>
      </c>
      <c r="E103" s="22">
        <f t="shared" si="14"/>
        <v>8606.7805375484259</v>
      </c>
      <c r="F103" s="22">
        <f t="shared" si="15"/>
        <v>7.1723171146236879</v>
      </c>
      <c r="G103" s="78">
        <f t="shared" si="16"/>
        <v>8613.9528546630499</v>
      </c>
      <c r="H103" s="81"/>
      <c r="I103" s="40">
        <f t="shared" si="29"/>
        <v>7619.2956244380448</v>
      </c>
      <c r="J103" s="40">
        <f t="shared" si="17"/>
        <v>510</v>
      </c>
      <c r="K103" s="40">
        <f t="shared" si="18"/>
        <v>7109.2956244380448</v>
      </c>
      <c r="L103" s="40">
        <f t="shared" si="19"/>
        <v>5.9244130203650371</v>
      </c>
      <c r="M103" s="79">
        <f t="shared" si="20"/>
        <v>7115.2200374584099</v>
      </c>
      <c r="O103" s="59">
        <f t="shared" si="30"/>
        <v>5507.260058356067</v>
      </c>
      <c r="P103" s="60">
        <f t="shared" si="21"/>
        <v>1003.95</v>
      </c>
      <c r="Q103" s="60">
        <f t="shared" si="34"/>
        <v>298.94619510000001</v>
      </c>
      <c r="R103" s="61">
        <v>0</v>
      </c>
      <c r="S103" s="60">
        <f t="shared" si="23"/>
        <v>166.66666666666666</v>
      </c>
      <c r="T103" s="62">
        <f>$N$59</f>
        <v>39</v>
      </c>
      <c r="U103" s="61">
        <v>0</v>
      </c>
      <c r="V103" s="63">
        <f t="shared" si="25"/>
        <v>1508.5628617666669</v>
      </c>
      <c r="W103" s="64">
        <f t="shared" si="26"/>
        <v>1740</v>
      </c>
      <c r="X103" s="60">
        <f t="shared" si="31"/>
        <v>5738.6971965893999</v>
      </c>
      <c r="Y103" s="65">
        <f t="shared" si="27"/>
        <v>5743.4794442532238</v>
      </c>
    </row>
    <row r="104" spans="1:25" ht="13.5" customHeight="1">
      <c r="A104" s="15"/>
    </row>
    <row r="105" spans="1:25" ht="13.5" customHeight="1">
      <c r="A105" s="15"/>
      <c r="W105" s="43" t="s">
        <v>75</v>
      </c>
      <c r="X105" s="44">
        <f>C40</f>
        <v>253628.71199999997</v>
      </c>
    </row>
    <row r="106" spans="1:25" ht="13.5" customHeight="1">
      <c r="A106" s="16" t="s">
        <v>76</v>
      </c>
      <c r="W106" s="43" t="s">
        <v>77</v>
      </c>
      <c r="X106" s="44">
        <f>C12</f>
        <v>176908.31</v>
      </c>
    </row>
    <row r="107" spans="1:25" ht="13.5" customHeight="1">
      <c r="A107" s="15"/>
      <c r="B107" s="13" t="s">
        <v>78</v>
      </c>
      <c r="W107" s="45" t="s">
        <v>79</v>
      </c>
      <c r="X107" s="46">
        <f>X105-C41-X106</f>
        <v>64038.966399999976</v>
      </c>
    </row>
    <row r="108" spans="1:25" ht="13.5" customHeight="1">
      <c r="A108" s="15"/>
      <c r="B108" s="13" t="s">
        <v>80</v>
      </c>
      <c r="W108" s="81" t="s">
        <v>81</v>
      </c>
      <c r="X108" s="47">
        <f>X107+Y103-C8</f>
        <v>44782.445844253205</v>
      </c>
    </row>
    <row r="109" spans="1:25" ht="13.5" customHeight="1">
      <c r="A109" s="15"/>
      <c r="B109" s="13" t="s">
        <v>82</v>
      </c>
    </row>
    <row r="110" spans="1:25" ht="13.5" customHeight="1">
      <c r="A110" s="15"/>
      <c r="B110" s="13" t="s">
        <v>94</v>
      </c>
    </row>
    <row r="111" spans="1:25" ht="13.5" customHeight="1">
      <c r="A111" s="15"/>
      <c r="B111" s="13" t="s">
        <v>95</v>
      </c>
    </row>
    <row r="112" spans="1:25" ht="13.5" customHeight="1">
      <c r="A112" s="15"/>
    </row>
    <row r="113" spans="1:1" ht="13.5" customHeight="1">
      <c r="A113" s="15"/>
    </row>
    <row r="114" spans="1:1" ht="13.5" customHeight="1">
      <c r="A114" s="15"/>
    </row>
    <row r="115" spans="1:1" ht="13.5" customHeight="1">
      <c r="A115" s="15"/>
    </row>
    <row r="116" spans="1:1" ht="13.5" customHeight="1">
      <c r="A116" s="15"/>
    </row>
    <row r="117" spans="1:1" ht="13.5" customHeight="1">
      <c r="A117" s="15"/>
    </row>
    <row r="118" spans="1:1" ht="13.5" customHeight="1">
      <c r="A118" s="15"/>
    </row>
    <row r="119" spans="1:1" ht="13.5" customHeight="1">
      <c r="A119" s="15"/>
    </row>
    <row r="120" spans="1:1" ht="13.5" customHeight="1">
      <c r="A120" s="15"/>
    </row>
    <row r="121" spans="1:1" ht="13.5" customHeight="1">
      <c r="A121" s="15"/>
    </row>
    <row r="122" spans="1:1" ht="13.5" customHeight="1">
      <c r="A122" s="15"/>
    </row>
    <row r="123" spans="1:1" ht="13.5" customHeight="1">
      <c r="A123" s="15"/>
    </row>
    <row r="124" spans="1:1" ht="13.5" customHeight="1">
      <c r="A124" s="15"/>
    </row>
    <row r="125" spans="1:1" ht="13.5" customHeight="1">
      <c r="A125" s="15"/>
    </row>
    <row r="126" spans="1:1" ht="13.5" customHeight="1">
      <c r="A126" s="15"/>
    </row>
    <row r="127" spans="1:1" ht="13.5" customHeight="1">
      <c r="A127" s="15"/>
    </row>
    <row r="128" spans="1:1" ht="13.5" customHeight="1">
      <c r="A128" s="15"/>
    </row>
    <row r="129" spans="1:1" ht="13.5" customHeight="1">
      <c r="A129" s="15"/>
    </row>
    <row r="130" spans="1:1" ht="13.5" customHeight="1">
      <c r="A130" s="15"/>
    </row>
    <row r="131" spans="1:1" ht="13.5" customHeight="1">
      <c r="A131" s="15"/>
    </row>
    <row r="132" spans="1:1" ht="13.5" customHeight="1">
      <c r="A132" s="15"/>
    </row>
    <row r="133" spans="1:1" ht="13.5" customHeight="1">
      <c r="A133" s="15"/>
    </row>
    <row r="134" spans="1:1" ht="13.5" customHeight="1">
      <c r="A134" s="15"/>
    </row>
    <row r="135" spans="1:1" ht="13.5" customHeight="1">
      <c r="A135" s="15"/>
    </row>
    <row r="136" spans="1:1" ht="13.5" customHeight="1">
      <c r="A136" s="15"/>
    </row>
    <row r="137" spans="1:1" ht="13.5" customHeight="1">
      <c r="A137" s="15"/>
    </row>
    <row r="138" spans="1:1" ht="13.5" customHeight="1">
      <c r="A138" s="15"/>
    </row>
    <row r="139" spans="1:1" ht="13.5" customHeight="1">
      <c r="A139" s="15"/>
    </row>
    <row r="140" spans="1:1" ht="13.5" customHeight="1">
      <c r="A140" s="15"/>
    </row>
    <row r="141" spans="1:1" ht="13.5" customHeight="1">
      <c r="A141" s="15"/>
    </row>
    <row r="142" spans="1:1" ht="13.5" customHeight="1">
      <c r="A142" s="15"/>
    </row>
    <row r="143" spans="1:1" ht="13.5" customHeight="1">
      <c r="A143" s="15"/>
    </row>
    <row r="144" spans="1:1" ht="13.5" customHeight="1">
      <c r="A144" s="15"/>
    </row>
    <row r="145" spans="1:1" ht="13.5" customHeight="1">
      <c r="A145" s="15"/>
    </row>
    <row r="146" spans="1:1" ht="13.5" customHeight="1">
      <c r="A146" s="15"/>
    </row>
    <row r="147" spans="1:1" ht="13.5" customHeight="1">
      <c r="A147" s="15"/>
    </row>
    <row r="148" spans="1:1" ht="13.5" customHeight="1">
      <c r="A148" s="15"/>
    </row>
    <row r="149" spans="1:1" ht="13.5" customHeight="1">
      <c r="A149" s="15"/>
    </row>
    <row r="150" spans="1:1" ht="13.5" customHeight="1">
      <c r="A150" s="15"/>
    </row>
    <row r="151" spans="1:1" ht="13.5" customHeight="1">
      <c r="A151" s="15"/>
    </row>
    <row r="152" spans="1:1" ht="13.5" customHeight="1">
      <c r="A152" s="15"/>
    </row>
    <row r="153" spans="1:1" ht="13.5" customHeight="1">
      <c r="A153" s="15"/>
    </row>
    <row r="154" spans="1:1" ht="13.5" customHeight="1">
      <c r="A154" s="15"/>
    </row>
    <row r="155" spans="1:1" ht="13.5" customHeight="1">
      <c r="A155" s="15"/>
    </row>
    <row r="156" spans="1:1" ht="13.5" customHeight="1">
      <c r="A156" s="15"/>
    </row>
    <row r="157" spans="1:1" ht="13.5" customHeight="1">
      <c r="A157" s="15"/>
    </row>
    <row r="158" spans="1:1" ht="13.5" customHeight="1">
      <c r="A158" s="15"/>
    </row>
    <row r="159" spans="1:1" ht="13.5" customHeight="1">
      <c r="A159" s="15"/>
    </row>
    <row r="160" spans="1:1" ht="13.5" customHeight="1">
      <c r="A160" s="15"/>
    </row>
    <row r="161" spans="1:1" ht="13.5" customHeight="1">
      <c r="A161" s="15"/>
    </row>
    <row r="162" spans="1:1" ht="13.5" customHeight="1">
      <c r="A162" s="15"/>
    </row>
    <row r="163" spans="1:1" ht="13.5" customHeight="1">
      <c r="A163" s="15"/>
    </row>
    <row r="164" spans="1:1" ht="13.5" customHeight="1">
      <c r="A164" s="15"/>
    </row>
    <row r="165" spans="1:1" ht="13.5" customHeight="1">
      <c r="A165" s="15"/>
    </row>
    <row r="166" spans="1:1" ht="13.5" customHeight="1">
      <c r="A166" s="15"/>
    </row>
    <row r="167" spans="1:1" ht="13.5" customHeight="1">
      <c r="A167" s="15"/>
    </row>
    <row r="168" spans="1:1" ht="13.5" customHeight="1">
      <c r="A168" s="15"/>
    </row>
    <row r="169" spans="1:1" ht="13.5" customHeight="1">
      <c r="A169" s="15"/>
    </row>
    <row r="170" spans="1:1" ht="13.5" customHeight="1">
      <c r="A170" s="15"/>
    </row>
    <row r="171" spans="1:1" ht="13.5" customHeight="1">
      <c r="A171" s="15"/>
    </row>
    <row r="172" spans="1:1" ht="13.5" customHeight="1">
      <c r="A172" s="15"/>
    </row>
    <row r="173" spans="1:1" ht="13.5" customHeight="1">
      <c r="A173" s="15"/>
    </row>
    <row r="174" spans="1:1" ht="13.5" customHeight="1">
      <c r="A174" s="15"/>
    </row>
    <row r="175" spans="1:1" ht="13.5" customHeight="1">
      <c r="A175" s="15"/>
    </row>
    <row r="176" spans="1:1" ht="13.5" customHeight="1">
      <c r="A176" s="15"/>
    </row>
    <row r="177" spans="1:1" ht="13.5" customHeight="1">
      <c r="A177" s="15"/>
    </row>
    <row r="178" spans="1:1" ht="13.5" customHeight="1">
      <c r="A178" s="15"/>
    </row>
    <row r="179" spans="1:1" ht="13.5" customHeight="1">
      <c r="A179" s="15"/>
    </row>
    <row r="180" spans="1:1" ht="13.5" customHeight="1">
      <c r="A180" s="15"/>
    </row>
    <row r="181" spans="1:1" ht="13.5" customHeight="1">
      <c r="A181" s="15"/>
    </row>
    <row r="182" spans="1:1" ht="13.5" customHeight="1">
      <c r="A182" s="15"/>
    </row>
    <row r="183" spans="1:1" ht="13.5" customHeight="1">
      <c r="A183" s="15"/>
    </row>
    <row r="184" spans="1:1" ht="13.5" customHeight="1">
      <c r="A184" s="15"/>
    </row>
    <row r="185" spans="1:1" ht="13.5" customHeight="1">
      <c r="A185" s="15"/>
    </row>
    <row r="186" spans="1:1" ht="13.5" customHeight="1">
      <c r="A186" s="15"/>
    </row>
    <row r="187" spans="1:1" ht="13.5" customHeight="1">
      <c r="A187" s="15"/>
    </row>
    <row r="188" spans="1:1" ht="13.5" customHeight="1">
      <c r="A188" s="15"/>
    </row>
    <row r="189" spans="1:1" ht="13.5" customHeight="1">
      <c r="A189" s="15"/>
    </row>
    <row r="190" spans="1:1" ht="13.5" customHeight="1">
      <c r="A190" s="15"/>
    </row>
    <row r="191" spans="1:1" ht="13.5" customHeight="1">
      <c r="A191" s="15"/>
    </row>
    <row r="192" spans="1:1" ht="13.5" customHeight="1">
      <c r="A192" s="15"/>
    </row>
    <row r="193" spans="1:1" ht="13.5" customHeight="1">
      <c r="A193" s="15"/>
    </row>
    <row r="194" spans="1:1" ht="13.5" customHeight="1">
      <c r="A194" s="15"/>
    </row>
    <row r="195" spans="1:1" ht="13.5" customHeight="1">
      <c r="A195" s="15"/>
    </row>
    <row r="196" spans="1:1" ht="13.5" customHeight="1">
      <c r="A196" s="15"/>
    </row>
    <row r="197" spans="1:1" ht="13.5" customHeight="1">
      <c r="A197" s="15"/>
    </row>
    <row r="198" spans="1:1" ht="13.5" customHeight="1">
      <c r="A198" s="15"/>
    </row>
    <row r="199" spans="1:1" ht="13.5" customHeight="1">
      <c r="A199" s="15"/>
    </row>
    <row r="200" spans="1:1" ht="13.5" customHeight="1">
      <c r="A200" s="15"/>
    </row>
    <row r="201" spans="1:1" ht="13.5" customHeight="1">
      <c r="A201" s="15"/>
    </row>
    <row r="202" spans="1:1" ht="13.5" customHeight="1">
      <c r="A202" s="15"/>
    </row>
    <row r="203" spans="1:1" ht="13.5" customHeight="1">
      <c r="A203" s="15"/>
    </row>
    <row r="204" spans="1:1" ht="13.5" customHeight="1">
      <c r="A204" s="15"/>
    </row>
    <row r="205" spans="1:1" ht="13.5" customHeight="1">
      <c r="A205" s="15"/>
    </row>
    <row r="206" spans="1:1" ht="13.5" customHeight="1">
      <c r="A206" s="15"/>
    </row>
    <row r="207" spans="1:1" ht="13.5" customHeight="1">
      <c r="A207" s="15"/>
    </row>
    <row r="208" spans="1:1" ht="13.5" customHeight="1">
      <c r="A208" s="15"/>
    </row>
    <row r="209" spans="1:1" ht="13.5" customHeight="1">
      <c r="A209" s="15"/>
    </row>
    <row r="210" spans="1:1" ht="13.5" customHeight="1">
      <c r="A210" s="15"/>
    </row>
    <row r="211" spans="1:1" ht="13.5" customHeight="1">
      <c r="A211" s="15"/>
    </row>
    <row r="212" spans="1:1" ht="13.5" customHeight="1">
      <c r="A212" s="15"/>
    </row>
    <row r="213" spans="1:1" ht="13.5" customHeight="1">
      <c r="A213" s="15"/>
    </row>
    <row r="214" spans="1:1" ht="13.5" customHeight="1">
      <c r="A214" s="15"/>
    </row>
    <row r="215" spans="1:1" ht="13.5" customHeight="1">
      <c r="A215" s="15"/>
    </row>
    <row r="216" spans="1:1" ht="13.5" customHeight="1">
      <c r="A216" s="15"/>
    </row>
    <row r="217" spans="1:1" ht="13.5" customHeight="1">
      <c r="A217" s="15"/>
    </row>
    <row r="218" spans="1:1" ht="13.5" customHeight="1">
      <c r="A218" s="15"/>
    </row>
    <row r="219" spans="1:1" ht="13.5" customHeight="1">
      <c r="A219" s="15"/>
    </row>
    <row r="220" spans="1:1" ht="13.5" customHeight="1">
      <c r="A220" s="15"/>
    </row>
    <row r="221" spans="1:1" ht="13.5" customHeight="1">
      <c r="A221" s="15"/>
    </row>
    <row r="222" spans="1:1" ht="13.5" customHeight="1">
      <c r="A222" s="15"/>
    </row>
    <row r="223" spans="1:1" ht="13.5" customHeight="1">
      <c r="A223" s="15"/>
    </row>
    <row r="224" spans="1:1" ht="13.5" customHeight="1">
      <c r="A224" s="15"/>
    </row>
    <row r="225" spans="1:1" ht="13.5" customHeight="1">
      <c r="A225" s="15"/>
    </row>
    <row r="226" spans="1:1" ht="13.5" customHeight="1">
      <c r="A226" s="15"/>
    </row>
    <row r="227" spans="1:1" ht="13.5" customHeight="1">
      <c r="A227" s="15"/>
    </row>
    <row r="228" spans="1:1" ht="13.5" customHeight="1">
      <c r="A228" s="15"/>
    </row>
    <row r="229" spans="1:1" ht="13.5" customHeight="1">
      <c r="A229" s="15"/>
    </row>
    <row r="230" spans="1:1" ht="13.5" customHeight="1">
      <c r="A230" s="15"/>
    </row>
    <row r="231" spans="1:1" ht="13.5" customHeight="1">
      <c r="A231" s="15"/>
    </row>
    <row r="232" spans="1:1" ht="13.5" customHeight="1">
      <c r="A232" s="15"/>
    </row>
    <row r="233" spans="1:1" ht="13.5" customHeight="1">
      <c r="A233" s="15"/>
    </row>
    <row r="234" spans="1:1" ht="13.5" customHeight="1">
      <c r="A234" s="15"/>
    </row>
    <row r="235" spans="1:1" ht="13.5" customHeight="1">
      <c r="A235" s="15"/>
    </row>
    <row r="236" spans="1:1" ht="13.5" customHeight="1">
      <c r="A236" s="15"/>
    </row>
    <row r="237" spans="1:1" ht="13.5" customHeight="1">
      <c r="A237" s="15"/>
    </row>
    <row r="238" spans="1:1" ht="13.5" customHeight="1">
      <c r="A238" s="15"/>
    </row>
    <row r="239" spans="1:1" ht="13.5" customHeight="1">
      <c r="A239" s="15"/>
    </row>
    <row r="240" spans="1:1" ht="13.5" customHeight="1">
      <c r="A240" s="15"/>
    </row>
    <row r="241" spans="1:1" ht="13.5" customHeight="1">
      <c r="A241" s="15"/>
    </row>
    <row r="242" spans="1:1" ht="13.5" customHeight="1">
      <c r="A242" s="15"/>
    </row>
    <row r="243" spans="1:1" ht="13.5" customHeight="1">
      <c r="A243" s="15"/>
    </row>
    <row r="244" spans="1:1" ht="13.5" customHeight="1">
      <c r="A244" s="15"/>
    </row>
    <row r="245" spans="1:1" ht="13.5" customHeight="1">
      <c r="A245" s="15"/>
    </row>
    <row r="246" spans="1:1" ht="13.5" customHeight="1">
      <c r="A246" s="15"/>
    </row>
    <row r="247" spans="1:1" ht="13.5" customHeight="1">
      <c r="A247" s="15"/>
    </row>
    <row r="248" spans="1:1" ht="13.5" customHeight="1">
      <c r="A248" s="15"/>
    </row>
    <row r="249" spans="1:1" ht="13.5" customHeight="1">
      <c r="A249" s="15"/>
    </row>
    <row r="250" spans="1:1" ht="13.5" customHeight="1">
      <c r="A250" s="15"/>
    </row>
    <row r="251" spans="1:1" ht="13.5" customHeight="1">
      <c r="A251" s="15"/>
    </row>
    <row r="252" spans="1:1" ht="13.5" customHeight="1">
      <c r="A252" s="15"/>
    </row>
    <row r="253" spans="1:1" ht="13.5" customHeight="1">
      <c r="A253" s="15"/>
    </row>
    <row r="254" spans="1:1" ht="13.5" customHeight="1">
      <c r="A254" s="15"/>
    </row>
    <row r="255" spans="1:1" ht="13.5" customHeight="1">
      <c r="A255" s="15"/>
    </row>
    <row r="256" spans="1:1" ht="13.5" customHeight="1">
      <c r="A256" s="15"/>
    </row>
    <row r="257" spans="1:1" ht="13.5" customHeight="1">
      <c r="A257" s="15"/>
    </row>
    <row r="258" spans="1:1" ht="13.5" customHeight="1">
      <c r="A258" s="15"/>
    </row>
    <row r="259" spans="1:1" ht="13.5" customHeight="1">
      <c r="A259" s="15"/>
    </row>
    <row r="260" spans="1:1" ht="13.5" customHeight="1">
      <c r="A260" s="15"/>
    </row>
    <row r="261" spans="1:1" ht="13.5" customHeight="1">
      <c r="A261" s="15"/>
    </row>
    <row r="262" spans="1:1" ht="13.5" customHeight="1">
      <c r="A262" s="15"/>
    </row>
    <row r="263" spans="1:1" ht="13.5" customHeight="1">
      <c r="A263" s="15"/>
    </row>
    <row r="264" spans="1:1" ht="13.5" customHeight="1">
      <c r="A264" s="15"/>
    </row>
    <row r="265" spans="1:1" ht="13.5" customHeight="1">
      <c r="A265" s="15"/>
    </row>
    <row r="266" spans="1:1" ht="13.5" customHeight="1">
      <c r="A266" s="15"/>
    </row>
    <row r="267" spans="1:1" ht="13.5" customHeight="1">
      <c r="A267" s="15"/>
    </row>
    <row r="268" spans="1:1" ht="13.5" customHeight="1">
      <c r="A268" s="15"/>
    </row>
    <row r="269" spans="1:1" ht="13.5" customHeight="1">
      <c r="A269" s="15"/>
    </row>
    <row r="270" spans="1:1" ht="13.5" customHeight="1">
      <c r="A270" s="15"/>
    </row>
    <row r="271" spans="1:1" ht="13.5" customHeight="1">
      <c r="A271" s="15"/>
    </row>
    <row r="272" spans="1:1" ht="13.5" customHeight="1">
      <c r="A272" s="15"/>
    </row>
    <row r="273" spans="1:1" ht="13.5" customHeight="1">
      <c r="A273" s="15"/>
    </row>
    <row r="274" spans="1:1" ht="13.5" customHeight="1">
      <c r="A274" s="15"/>
    </row>
    <row r="275" spans="1:1" ht="13.5" customHeight="1">
      <c r="A275" s="15"/>
    </row>
    <row r="276" spans="1:1" ht="13.5" customHeight="1">
      <c r="A276" s="15"/>
    </row>
    <row r="277" spans="1:1" ht="13.5" customHeight="1">
      <c r="A277" s="15"/>
    </row>
    <row r="278" spans="1:1" ht="13.5" customHeight="1">
      <c r="A278" s="15"/>
    </row>
    <row r="279" spans="1:1" ht="13.5" customHeight="1">
      <c r="A279" s="15"/>
    </row>
    <row r="280" spans="1:1" ht="13.5" customHeight="1">
      <c r="A280" s="15"/>
    </row>
    <row r="281" spans="1:1" ht="13.5" customHeight="1">
      <c r="A281" s="15"/>
    </row>
    <row r="282" spans="1:1" ht="13.5" customHeight="1">
      <c r="A282" s="15"/>
    </row>
    <row r="283" spans="1:1" ht="13.5" customHeight="1">
      <c r="A283" s="15"/>
    </row>
    <row r="284" spans="1:1" ht="13.5" customHeight="1">
      <c r="A284" s="15"/>
    </row>
    <row r="285" spans="1:1" ht="13.5" customHeight="1">
      <c r="A285" s="15"/>
    </row>
    <row r="286" spans="1:1" ht="13.5" customHeight="1">
      <c r="A286" s="15"/>
    </row>
    <row r="287" spans="1:1" ht="13.5" customHeight="1">
      <c r="A287" s="15"/>
    </row>
    <row r="288" spans="1:1" ht="13.5" customHeight="1">
      <c r="A288" s="15"/>
    </row>
    <row r="289" spans="1:1" ht="13.5" customHeight="1">
      <c r="A289" s="15"/>
    </row>
    <row r="290" spans="1:1" ht="13.5" customHeight="1">
      <c r="A290" s="15"/>
    </row>
    <row r="291" spans="1:1" ht="13.5" customHeight="1">
      <c r="A291" s="15"/>
    </row>
    <row r="292" spans="1:1" ht="13.5" customHeight="1">
      <c r="A292" s="15"/>
    </row>
    <row r="293" spans="1:1" ht="13.5" customHeight="1">
      <c r="A293" s="15"/>
    </row>
    <row r="294" spans="1:1" ht="13.5" customHeight="1">
      <c r="A294" s="15"/>
    </row>
    <row r="295" spans="1:1" ht="13.5" customHeight="1">
      <c r="A295" s="15"/>
    </row>
    <row r="296" spans="1:1" ht="13.5" customHeight="1">
      <c r="A296" s="15"/>
    </row>
    <row r="297" spans="1:1" ht="13.5" customHeight="1">
      <c r="A297" s="15"/>
    </row>
    <row r="298" spans="1:1" ht="13.5" customHeight="1">
      <c r="A298" s="15"/>
    </row>
    <row r="299" spans="1:1" ht="13.5" customHeight="1">
      <c r="A299" s="15"/>
    </row>
    <row r="300" spans="1:1" ht="13.5" customHeight="1">
      <c r="A300" s="15"/>
    </row>
    <row r="301" spans="1:1" ht="13.5" customHeight="1">
      <c r="A301" s="15"/>
    </row>
    <row r="302" spans="1:1" ht="13.5" customHeight="1">
      <c r="A302" s="15"/>
    </row>
    <row r="303" spans="1:1" ht="13.5" customHeight="1">
      <c r="A303" s="15"/>
    </row>
    <row r="304" spans="1:1" ht="13.5" customHeight="1">
      <c r="A304" s="15"/>
    </row>
    <row r="305" spans="1:1" ht="13.5" customHeight="1">
      <c r="A305" s="15"/>
    </row>
    <row r="306" spans="1:1" ht="13.5" customHeight="1">
      <c r="A306" s="15"/>
    </row>
    <row r="307" spans="1:1" ht="13.5" customHeight="1">
      <c r="A307" s="15"/>
    </row>
    <row r="308" spans="1:1" ht="13.5" customHeight="1">
      <c r="A308" s="15"/>
    </row>
    <row r="309" spans="1:1" ht="13.5" customHeight="1">
      <c r="A309" s="15"/>
    </row>
    <row r="310" spans="1:1" ht="13.5" customHeight="1">
      <c r="A310" s="15"/>
    </row>
    <row r="311" spans="1:1" ht="13.5" customHeight="1">
      <c r="A311" s="15"/>
    </row>
    <row r="312" spans="1:1" ht="13.5" customHeight="1">
      <c r="A312" s="15"/>
    </row>
    <row r="313" spans="1:1" ht="13.5" customHeight="1">
      <c r="A313" s="15"/>
    </row>
    <row r="314" spans="1:1" ht="13.5" customHeight="1">
      <c r="A314" s="15"/>
    </row>
    <row r="315" spans="1:1" ht="13.5" customHeight="1">
      <c r="A315" s="15"/>
    </row>
    <row r="316" spans="1:1" ht="13.5" customHeight="1">
      <c r="A316" s="15"/>
    </row>
    <row r="317" spans="1:1" ht="13.5" customHeight="1">
      <c r="A317" s="15"/>
    </row>
    <row r="318" spans="1:1" ht="13.5" customHeight="1">
      <c r="A318" s="15"/>
    </row>
    <row r="319" spans="1:1" ht="13.5" customHeight="1">
      <c r="A319" s="15"/>
    </row>
    <row r="320" spans="1:1" ht="13.5" customHeight="1">
      <c r="A320" s="15"/>
    </row>
    <row r="321" spans="1:1" ht="13.5" customHeight="1">
      <c r="A321" s="15"/>
    </row>
    <row r="322" spans="1:1" ht="13.5" customHeight="1">
      <c r="A322" s="15"/>
    </row>
    <row r="323" spans="1:1" ht="13.5" customHeight="1">
      <c r="A323" s="15"/>
    </row>
    <row r="324" spans="1:1" ht="13.5" customHeight="1">
      <c r="A324" s="15"/>
    </row>
    <row r="325" spans="1:1" ht="13.5" customHeight="1">
      <c r="A325" s="15"/>
    </row>
    <row r="326" spans="1:1" ht="13.5" customHeight="1">
      <c r="A326" s="15"/>
    </row>
    <row r="327" spans="1:1" ht="13.5" customHeight="1">
      <c r="A327" s="15"/>
    </row>
    <row r="328" spans="1:1" ht="13.5" customHeight="1">
      <c r="A328" s="15"/>
    </row>
    <row r="329" spans="1:1" ht="13.5" customHeight="1">
      <c r="A329" s="15"/>
    </row>
    <row r="330" spans="1:1" ht="13.5" customHeight="1">
      <c r="A330" s="15"/>
    </row>
    <row r="331" spans="1:1" ht="13.5" customHeight="1">
      <c r="A331" s="15"/>
    </row>
    <row r="332" spans="1:1" ht="13.5" customHeight="1">
      <c r="A332" s="15"/>
    </row>
    <row r="333" spans="1:1" ht="13.5" customHeight="1">
      <c r="A333" s="15"/>
    </row>
    <row r="334" spans="1:1" ht="13.5" customHeight="1">
      <c r="A334" s="15"/>
    </row>
    <row r="335" spans="1:1" ht="13.5" customHeight="1">
      <c r="A335" s="15"/>
    </row>
    <row r="336" spans="1:1" ht="13.5" customHeight="1">
      <c r="A336" s="15"/>
    </row>
    <row r="337" spans="1:1" ht="13.5" customHeight="1">
      <c r="A337" s="15"/>
    </row>
    <row r="338" spans="1:1" ht="13.5" customHeight="1">
      <c r="A338" s="15"/>
    </row>
    <row r="339" spans="1:1" ht="13.5" customHeight="1">
      <c r="A339" s="15"/>
    </row>
    <row r="340" spans="1:1" ht="13.5" customHeight="1">
      <c r="A340" s="15"/>
    </row>
    <row r="341" spans="1:1" ht="13.5" customHeight="1">
      <c r="A341" s="15"/>
    </row>
    <row r="342" spans="1:1" ht="13.5" customHeight="1">
      <c r="A342" s="15"/>
    </row>
    <row r="343" spans="1:1" ht="13.5" customHeight="1">
      <c r="A343" s="15"/>
    </row>
    <row r="344" spans="1:1" ht="13.5" customHeight="1">
      <c r="A344" s="15"/>
    </row>
    <row r="345" spans="1:1" ht="13.5" customHeight="1">
      <c r="A345" s="15"/>
    </row>
    <row r="346" spans="1:1" ht="13.5" customHeight="1">
      <c r="A346" s="15"/>
    </row>
    <row r="347" spans="1:1" ht="13.5" customHeight="1">
      <c r="A347" s="15"/>
    </row>
    <row r="348" spans="1:1" ht="13.5" customHeight="1">
      <c r="A348" s="15"/>
    </row>
    <row r="349" spans="1:1" ht="13.5" customHeight="1">
      <c r="A349" s="15"/>
    </row>
    <row r="350" spans="1:1" ht="13.5" customHeight="1">
      <c r="A350" s="15"/>
    </row>
    <row r="351" spans="1:1" ht="13.5" customHeight="1">
      <c r="A351" s="15"/>
    </row>
    <row r="352" spans="1:1" ht="13.5" customHeight="1">
      <c r="A352" s="15"/>
    </row>
    <row r="353" spans="1:1" ht="13.5" customHeight="1">
      <c r="A353" s="15"/>
    </row>
    <row r="354" spans="1:1" ht="13.5" customHeight="1">
      <c r="A354" s="15"/>
    </row>
    <row r="355" spans="1:1" ht="13.5" customHeight="1">
      <c r="A355" s="15"/>
    </row>
    <row r="356" spans="1:1" ht="13.5" customHeight="1">
      <c r="A356" s="15"/>
    </row>
    <row r="357" spans="1:1" ht="13.5" customHeight="1">
      <c r="A357" s="15"/>
    </row>
    <row r="358" spans="1:1" ht="13.5" customHeight="1">
      <c r="A358" s="15"/>
    </row>
    <row r="359" spans="1:1" ht="13.5" customHeight="1">
      <c r="A359" s="15"/>
    </row>
    <row r="360" spans="1:1" ht="13.5" customHeight="1">
      <c r="A360" s="15"/>
    </row>
    <row r="361" spans="1:1" ht="13.5" customHeight="1">
      <c r="A361" s="15"/>
    </row>
    <row r="362" spans="1:1" ht="13.5" customHeight="1">
      <c r="A362" s="15"/>
    </row>
    <row r="363" spans="1:1" ht="13.5" customHeight="1">
      <c r="A363" s="15"/>
    </row>
    <row r="364" spans="1:1" ht="13.5" customHeight="1">
      <c r="A364" s="15"/>
    </row>
    <row r="365" spans="1:1" ht="13.5" customHeight="1">
      <c r="A365" s="15"/>
    </row>
    <row r="366" spans="1:1" ht="13.5" customHeight="1">
      <c r="A366" s="15"/>
    </row>
    <row r="367" spans="1:1" ht="13.5" customHeight="1">
      <c r="A367" s="15"/>
    </row>
    <row r="368" spans="1:1" ht="13.5" customHeight="1">
      <c r="A368" s="15"/>
    </row>
    <row r="369" spans="1:1" ht="13.5" customHeight="1">
      <c r="A369" s="15"/>
    </row>
    <row r="370" spans="1:1" ht="13.5" customHeight="1">
      <c r="A370" s="15"/>
    </row>
    <row r="371" spans="1:1" ht="13.5" customHeight="1">
      <c r="A371" s="15"/>
    </row>
    <row r="372" spans="1:1" ht="13.5" customHeight="1">
      <c r="A372" s="15"/>
    </row>
    <row r="373" spans="1:1" ht="13.5" customHeight="1">
      <c r="A373" s="15"/>
    </row>
    <row r="374" spans="1:1" ht="13.5" customHeight="1">
      <c r="A374" s="15"/>
    </row>
    <row r="375" spans="1:1" ht="13.5" customHeight="1">
      <c r="A375" s="15"/>
    </row>
    <row r="376" spans="1:1" ht="13.5" customHeight="1">
      <c r="A376" s="15"/>
    </row>
    <row r="377" spans="1:1" ht="13.5" customHeight="1">
      <c r="A377" s="15"/>
    </row>
    <row r="378" spans="1:1" ht="13.5" customHeight="1">
      <c r="A378" s="15"/>
    </row>
    <row r="379" spans="1:1" ht="13.5" customHeight="1">
      <c r="A379" s="15"/>
    </row>
    <row r="380" spans="1:1" ht="13.5" customHeight="1">
      <c r="A380" s="15"/>
    </row>
    <row r="381" spans="1:1" ht="13.5" customHeight="1">
      <c r="A381" s="15"/>
    </row>
    <row r="382" spans="1:1" ht="13.5" customHeight="1">
      <c r="A382" s="15"/>
    </row>
    <row r="383" spans="1:1" ht="13.5" customHeight="1">
      <c r="A383" s="15"/>
    </row>
    <row r="384" spans="1:1" ht="13.5" customHeight="1">
      <c r="A384" s="15"/>
    </row>
    <row r="385" spans="1:1" ht="13.5" customHeight="1">
      <c r="A385" s="15"/>
    </row>
    <row r="386" spans="1:1" ht="13.5" customHeight="1">
      <c r="A386" s="15"/>
    </row>
    <row r="387" spans="1:1" ht="13.5" customHeight="1">
      <c r="A387" s="15"/>
    </row>
    <row r="388" spans="1:1" ht="13.5" customHeight="1">
      <c r="A388" s="15"/>
    </row>
    <row r="389" spans="1:1" ht="13.5" customHeight="1">
      <c r="A389" s="15"/>
    </row>
    <row r="390" spans="1:1" ht="13.5" customHeight="1">
      <c r="A390" s="15"/>
    </row>
    <row r="391" spans="1:1" ht="13.5" customHeight="1">
      <c r="A391" s="15"/>
    </row>
    <row r="392" spans="1:1" ht="13.5" customHeight="1">
      <c r="A392" s="15"/>
    </row>
    <row r="393" spans="1:1" ht="13.5" customHeight="1">
      <c r="A393" s="15"/>
    </row>
    <row r="394" spans="1:1" ht="13.5" customHeight="1">
      <c r="A394" s="15"/>
    </row>
    <row r="395" spans="1:1" ht="13.5" customHeight="1">
      <c r="A395" s="15"/>
    </row>
    <row r="396" spans="1:1" ht="13.5" customHeight="1">
      <c r="A396" s="15"/>
    </row>
    <row r="397" spans="1:1" ht="13.5" customHeight="1">
      <c r="A397" s="15"/>
    </row>
    <row r="398" spans="1:1" ht="13.5" customHeight="1">
      <c r="A398" s="15"/>
    </row>
    <row r="399" spans="1:1" ht="13.5" customHeight="1">
      <c r="A399" s="15"/>
    </row>
    <row r="400" spans="1:1" ht="13.5" customHeight="1">
      <c r="A400" s="15"/>
    </row>
    <row r="401" spans="1:1" ht="13.5" customHeight="1">
      <c r="A401" s="15"/>
    </row>
    <row r="402" spans="1:1" ht="13.5" customHeight="1">
      <c r="A402" s="15"/>
    </row>
    <row r="403" spans="1:1" ht="13.5" customHeight="1">
      <c r="A403" s="15"/>
    </row>
    <row r="404" spans="1:1" ht="13.5" customHeight="1">
      <c r="A404" s="15"/>
    </row>
    <row r="405" spans="1:1" ht="13.5" customHeight="1">
      <c r="A405" s="15"/>
    </row>
    <row r="406" spans="1:1" ht="13.5" customHeight="1">
      <c r="A406" s="15"/>
    </row>
    <row r="407" spans="1:1" ht="13.5" customHeight="1">
      <c r="A407" s="15"/>
    </row>
    <row r="408" spans="1:1" ht="13.5" customHeight="1">
      <c r="A408" s="15"/>
    </row>
    <row r="409" spans="1:1" ht="13.5" customHeight="1">
      <c r="A409" s="15"/>
    </row>
    <row r="410" spans="1:1" ht="13.5" customHeight="1">
      <c r="A410" s="15"/>
    </row>
    <row r="411" spans="1:1" ht="13.5" customHeight="1">
      <c r="A411" s="15"/>
    </row>
    <row r="412" spans="1:1" ht="13.5" customHeight="1">
      <c r="A412" s="15"/>
    </row>
    <row r="413" spans="1:1" ht="13.5" customHeight="1">
      <c r="A413" s="15"/>
    </row>
    <row r="414" spans="1:1" ht="13.5" customHeight="1">
      <c r="A414" s="15"/>
    </row>
    <row r="415" spans="1:1" ht="13.5" customHeight="1">
      <c r="A415" s="15"/>
    </row>
    <row r="416" spans="1:1" ht="13.5" customHeight="1">
      <c r="A416" s="15"/>
    </row>
    <row r="417" spans="1:1" ht="13.5" customHeight="1">
      <c r="A417" s="15"/>
    </row>
    <row r="418" spans="1:1" ht="13.5" customHeight="1">
      <c r="A418" s="15"/>
    </row>
    <row r="419" spans="1:1" ht="13.5" customHeight="1">
      <c r="A419" s="15"/>
    </row>
    <row r="420" spans="1:1" ht="13.5" customHeight="1">
      <c r="A420" s="15"/>
    </row>
    <row r="421" spans="1:1" ht="13.5" customHeight="1">
      <c r="A421" s="15"/>
    </row>
    <row r="422" spans="1:1" ht="13.5" customHeight="1">
      <c r="A422" s="15"/>
    </row>
    <row r="423" spans="1:1" ht="13.5" customHeight="1">
      <c r="A423" s="15"/>
    </row>
    <row r="424" spans="1:1" ht="13.5" customHeight="1">
      <c r="A424" s="15"/>
    </row>
    <row r="425" spans="1:1" ht="13.5" customHeight="1">
      <c r="A425" s="15"/>
    </row>
    <row r="426" spans="1:1" ht="13.5" customHeight="1">
      <c r="A426" s="15"/>
    </row>
    <row r="427" spans="1:1" ht="13.5" customHeight="1">
      <c r="A427" s="15"/>
    </row>
    <row r="428" spans="1:1" ht="13.5" customHeight="1">
      <c r="A428" s="15"/>
    </row>
    <row r="429" spans="1:1" ht="13.5" customHeight="1">
      <c r="A429" s="15"/>
    </row>
    <row r="430" spans="1:1" ht="13.5" customHeight="1">
      <c r="A430" s="15"/>
    </row>
    <row r="431" spans="1:1" ht="13.5" customHeight="1">
      <c r="A431" s="15"/>
    </row>
    <row r="432" spans="1:1" ht="13.5" customHeight="1">
      <c r="A432" s="15"/>
    </row>
    <row r="433" spans="1:1" ht="13.5" customHeight="1">
      <c r="A433" s="15"/>
    </row>
    <row r="434" spans="1:1" ht="13.5" customHeight="1">
      <c r="A434" s="15"/>
    </row>
    <row r="435" spans="1:1" ht="13.5" customHeight="1">
      <c r="A435" s="15"/>
    </row>
    <row r="436" spans="1:1" ht="13.5" customHeight="1">
      <c r="A436" s="15"/>
    </row>
    <row r="437" spans="1:1" ht="13.5" customHeight="1">
      <c r="A437" s="15"/>
    </row>
    <row r="438" spans="1:1" ht="13.5" customHeight="1">
      <c r="A438" s="15"/>
    </row>
    <row r="439" spans="1:1" ht="13.5" customHeight="1">
      <c r="A439" s="15"/>
    </row>
    <row r="440" spans="1:1" ht="13.5" customHeight="1">
      <c r="A440" s="15"/>
    </row>
    <row r="441" spans="1:1" ht="13.5" customHeight="1">
      <c r="A441" s="15"/>
    </row>
    <row r="442" spans="1:1" ht="13.5" customHeight="1">
      <c r="A442" s="15"/>
    </row>
    <row r="443" spans="1:1" ht="13.5" customHeight="1">
      <c r="A443" s="15"/>
    </row>
    <row r="444" spans="1:1" ht="13.5" customHeight="1">
      <c r="A444" s="15"/>
    </row>
    <row r="445" spans="1:1" ht="13.5" customHeight="1">
      <c r="A445" s="15"/>
    </row>
    <row r="446" spans="1:1" ht="13.5" customHeight="1">
      <c r="A446" s="15"/>
    </row>
    <row r="447" spans="1:1" ht="13.5" customHeight="1">
      <c r="A447" s="15"/>
    </row>
    <row r="448" spans="1:1" ht="13.5" customHeight="1">
      <c r="A448" s="15"/>
    </row>
    <row r="449" spans="1:1" ht="13.5" customHeight="1">
      <c r="A449" s="15"/>
    </row>
    <row r="450" spans="1:1" ht="13.5" customHeight="1">
      <c r="A450" s="15"/>
    </row>
    <row r="451" spans="1:1" ht="13.5" customHeight="1">
      <c r="A451" s="15"/>
    </row>
    <row r="452" spans="1:1" ht="13.5" customHeight="1">
      <c r="A452" s="15"/>
    </row>
    <row r="453" spans="1:1" ht="13.5" customHeight="1">
      <c r="A453" s="15"/>
    </row>
    <row r="454" spans="1:1" ht="13.5" customHeight="1">
      <c r="A454" s="15"/>
    </row>
    <row r="455" spans="1:1" ht="13.5" customHeight="1">
      <c r="A455" s="15"/>
    </row>
    <row r="456" spans="1:1" ht="13.5" customHeight="1">
      <c r="A456" s="15"/>
    </row>
    <row r="457" spans="1:1" ht="13.5" customHeight="1">
      <c r="A457" s="15"/>
    </row>
    <row r="458" spans="1:1" ht="13.5" customHeight="1">
      <c r="A458" s="15"/>
    </row>
    <row r="459" spans="1:1" ht="13.5" customHeight="1">
      <c r="A459" s="15"/>
    </row>
    <row r="460" spans="1:1" ht="13.5" customHeight="1">
      <c r="A460" s="15"/>
    </row>
    <row r="461" spans="1:1" ht="13.5" customHeight="1">
      <c r="A461" s="15"/>
    </row>
    <row r="462" spans="1:1" ht="13.5" customHeight="1">
      <c r="A462" s="15"/>
    </row>
    <row r="463" spans="1:1" ht="13.5" customHeight="1">
      <c r="A463" s="15"/>
    </row>
    <row r="464" spans="1:1" ht="13.5" customHeight="1">
      <c r="A464" s="15"/>
    </row>
    <row r="465" spans="1:1" ht="13.5" customHeight="1">
      <c r="A465" s="15"/>
    </row>
    <row r="466" spans="1:1" ht="13.5" customHeight="1">
      <c r="A466" s="15"/>
    </row>
    <row r="467" spans="1:1" ht="13.5" customHeight="1">
      <c r="A467" s="15"/>
    </row>
    <row r="468" spans="1:1" ht="13.5" customHeight="1">
      <c r="A468" s="15"/>
    </row>
    <row r="469" spans="1:1" ht="13.5" customHeight="1">
      <c r="A469" s="15"/>
    </row>
    <row r="470" spans="1:1" ht="13.5" customHeight="1">
      <c r="A470" s="15"/>
    </row>
    <row r="471" spans="1:1" ht="13.5" customHeight="1">
      <c r="A471" s="15"/>
    </row>
    <row r="472" spans="1:1" ht="13.5" customHeight="1">
      <c r="A472" s="15"/>
    </row>
    <row r="473" spans="1:1" ht="13.5" customHeight="1">
      <c r="A473" s="15"/>
    </row>
    <row r="474" spans="1:1" ht="13.5" customHeight="1">
      <c r="A474" s="15"/>
    </row>
    <row r="475" spans="1:1" ht="13.5" customHeight="1">
      <c r="A475" s="15"/>
    </row>
    <row r="476" spans="1:1" ht="13.5" customHeight="1">
      <c r="A476" s="15"/>
    </row>
    <row r="477" spans="1:1" ht="13.5" customHeight="1">
      <c r="A477" s="15"/>
    </row>
    <row r="478" spans="1:1" ht="13.5" customHeight="1">
      <c r="A478" s="15"/>
    </row>
    <row r="479" spans="1:1" ht="13.5" customHeight="1">
      <c r="A479" s="15"/>
    </row>
    <row r="480" spans="1:1" ht="13.5" customHeight="1">
      <c r="A480" s="15"/>
    </row>
    <row r="481" spans="1:1" ht="13.5" customHeight="1">
      <c r="A481" s="15"/>
    </row>
    <row r="482" spans="1:1" ht="13.5" customHeight="1">
      <c r="A482" s="15"/>
    </row>
    <row r="483" spans="1:1" ht="13.5" customHeight="1">
      <c r="A483" s="15"/>
    </row>
    <row r="484" spans="1:1" ht="13.5" customHeight="1">
      <c r="A484" s="15"/>
    </row>
    <row r="485" spans="1:1" ht="13.5" customHeight="1">
      <c r="A485" s="15"/>
    </row>
    <row r="486" spans="1:1" ht="13.5" customHeight="1">
      <c r="A486" s="15"/>
    </row>
    <row r="487" spans="1:1" ht="13.5" customHeight="1">
      <c r="A487" s="15"/>
    </row>
    <row r="488" spans="1:1" ht="13.5" customHeight="1">
      <c r="A488" s="15"/>
    </row>
    <row r="489" spans="1:1" ht="13.5" customHeight="1">
      <c r="A489" s="15"/>
    </row>
    <row r="490" spans="1:1" ht="13.5" customHeight="1">
      <c r="A490" s="15"/>
    </row>
    <row r="491" spans="1:1" ht="13.5" customHeight="1">
      <c r="A491" s="15"/>
    </row>
    <row r="492" spans="1:1" ht="13.5" customHeight="1">
      <c r="A492" s="15"/>
    </row>
    <row r="493" spans="1:1" ht="13.5" customHeight="1">
      <c r="A493" s="15"/>
    </row>
    <row r="494" spans="1:1" ht="13.5" customHeight="1">
      <c r="A494" s="15"/>
    </row>
    <row r="495" spans="1:1" ht="13.5" customHeight="1">
      <c r="A495" s="15"/>
    </row>
    <row r="496" spans="1:1" ht="13.5" customHeight="1">
      <c r="A496" s="15"/>
    </row>
    <row r="497" spans="1:1" ht="13.5" customHeight="1">
      <c r="A497" s="15"/>
    </row>
    <row r="498" spans="1:1" ht="13.5" customHeight="1">
      <c r="A498" s="15"/>
    </row>
    <row r="499" spans="1:1" ht="13.5" customHeight="1">
      <c r="A499" s="15"/>
    </row>
    <row r="500" spans="1:1" ht="13.5" customHeight="1">
      <c r="A500" s="15"/>
    </row>
    <row r="501" spans="1:1" ht="13.5" customHeight="1">
      <c r="A501" s="15"/>
    </row>
    <row r="502" spans="1:1" ht="13.5" customHeight="1">
      <c r="A502" s="15"/>
    </row>
    <row r="503" spans="1:1" ht="13.5" customHeight="1">
      <c r="A503" s="15"/>
    </row>
    <row r="504" spans="1:1" ht="13.5" customHeight="1">
      <c r="A504" s="15"/>
    </row>
    <row r="505" spans="1:1" ht="13.5" customHeight="1">
      <c r="A505" s="15"/>
    </row>
    <row r="506" spans="1:1" ht="13.5" customHeight="1">
      <c r="A506" s="15"/>
    </row>
    <row r="507" spans="1:1" ht="13.5" customHeight="1">
      <c r="A507" s="15"/>
    </row>
    <row r="508" spans="1:1" ht="13.5" customHeight="1">
      <c r="A508" s="15"/>
    </row>
    <row r="509" spans="1:1" ht="13.5" customHeight="1">
      <c r="A509" s="15"/>
    </row>
    <row r="510" spans="1:1" ht="13.5" customHeight="1">
      <c r="A510" s="15"/>
    </row>
    <row r="511" spans="1:1" ht="13.5" customHeight="1">
      <c r="A511" s="15"/>
    </row>
    <row r="512" spans="1:1" ht="13.5" customHeight="1">
      <c r="A512" s="15"/>
    </row>
    <row r="513" spans="1:1" ht="13.5" customHeight="1">
      <c r="A513" s="15"/>
    </row>
    <row r="514" spans="1:1" ht="13.5" customHeight="1">
      <c r="A514" s="15"/>
    </row>
    <row r="515" spans="1:1" ht="13.5" customHeight="1">
      <c r="A515" s="15"/>
    </row>
    <row r="516" spans="1:1" ht="13.5" customHeight="1">
      <c r="A516" s="15"/>
    </row>
    <row r="517" spans="1:1" ht="13.5" customHeight="1">
      <c r="A517" s="15"/>
    </row>
    <row r="518" spans="1:1" ht="13.5" customHeight="1">
      <c r="A518" s="15"/>
    </row>
    <row r="519" spans="1:1" ht="13.5" customHeight="1">
      <c r="A519" s="15"/>
    </row>
    <row r="520" spans="1:1" ht="13.5" customHeight="1">
      <c r="A520" s="15"/>
    </row>
    <row r="521" spans="1:1" ht="13.5" customHeight="1">
      <c r="A521" s="15"/>
    </row>
    <row r="522" spans="1:1" ht="13.5" customHeight="1">
      <c r="A522" s="15"/>
    </row>
    <row r="523" spans="1:1" ht="13.5" customHeight="1">
      <c r="A523" s="15"/>
    </row>
    <row r="524" spans="1:1" ht="13.5" customHeight="1">
      <c r="A524" s="15"/>
    </row>
    <row r="525" spans="1:1" ht="13.5" customHeight="1">
      <c r="A525" s="15"/>
    </row>
    <row r="526" spans="1:1" ht="13.5" customHeight="1">
      <c r="A526" s="15"/>
    </row>
    <row r="527" spans="1:1" ht="13.5" customHeight="1">
      <c r="A527" s="15"/>
    </row>
    <row r="528" spans="1:1" ht="13.5" customHeight="1">
      <c r="A528" s="15"/>
    </row>
    <row r="529" spans="1:1" ht="13.5" customHeight="1">
      <c r="A529" s="15"/>
    </row>
    <row r="530" spans="1:1" ht="13.5" customHeight="1">
      <c r="A530" s="15"/>
    </row>
    <row r="531" spans="1:1" ht="13.5" customHeight="1">
      <c r="A531" s="15"/>
    </row>
    <row r="532" spans="1:1" ht="13.5" customHeight="1">
      <c r="A532" s="15"/>
    </row>
    <row r="533" spans="1:1" ht="13.5" customHeight="1">
      <c r="A533" s="15"/>
    </row>
    <row r="534" spans="1:1" ht="13.5" customHeight="1">
      <c r="A534" s="15"/>
    </row>
    <row r="535" spans="1:1" ht="13.5" customHeight="1">
      <c r="A535" s="15"/>
    </row>
    <row r="536" spans="1:1" ht="13.5" customHeight="1">
      <c r="A536" s="15"/>
    </row>
    <row r="537" spans="1:1" ht="13.5" customHeight="1">
      <c r="A537" s="15"/>
    </row>
    <row r="538" spans="1:1" ht="13.5" customHeight="1">
      <c r="A538" s="15"/>
    </row>
    <row r="539" spans="1:1" ht="13.5" customHeight="1">
      <c r="A539" s="15"/>
    </row>
    <row r="540" spans="1:1" ht="13.5" customHeight="1">
      <c r="A540" s="15"/>
    </row>
    <row r="541" spans="1:1" ht="13.5" customHeight="1">
      <c r="A541" s="15"/>
    </row>
    <row r="542" spans="1:1" ht="13.5" customHeight="1">
      <c r="A542" s="15"/>
    </row>
    <row r="543" spans="1:1" ht="13.5" customHeight="1">
      <c r="A543" s="15"/>
    </row>
    <row r="544" spans="1:1" ht="13.5" customHeight="1">
      <c r="A544" s="15"/>
    </row>
    <row r="545" spans="1:1" ht="13.5" customHeight="1">
      <c r="A545" s="15"/>
    </row>
    <row r="546" spans="1:1" ht="13.5" customHeight="1">
      <c r="A546" s="15"/>
    </row>
    <row r="547" spans="1:1" ht="13.5" customHeight="1">
      <c r="A547" s="15"/>
    </row>
    <row r="548" spans="1:1" ht="13.5" customHeight="1">
      <c r="A548" s="15"/>
    </row>
    <row r="549" spans="1:1" ht="13.5" customHeight="1">
      <c r="A549" s="15"/>
    </row>
    <row r="550" spans="1:1" ht="13.5" customHeight="1">
      <c r="A550" s="15"/>
    </row>
    <row r="551" spans="1:1" ht="13.5" customHeight="1">
      <c r="A551" s="15"/>
    </row>
    <row r="552" spans="1:1" ht="13.5" customHeight="1">
      <c r="A552" s="15"/>
    </row>
    <row r="553" spans="1:1" ht="13.5" customHeight="1">
      <c r="A553" s="15"/>
    </row>
    <row r="554" spans="1:1" ht="13.5" customHeight="1">
      <c r="A554" s="15"/>
    </row>
    <row r="555" spans="1:1" ht="13.5" customHeight="1">
      <c r="A555" s="15"/>
    </row>
    <row r="556" spans="1:1" ht="13.5" customHeight="1">
      <c r="A556" s="15"/>
    </row>
    <row r="557" spans="1:1" ht="13.5" customHeight="1">
      <c r="A557" s="15"/>
    </row>
    <row r="558" spans="1:1" ht="13.5" customHeight="1">
      <c r="A558" s="15"/>
    </row>
    <row r="559" spans="1:1" ht="13.5" customHeight="1">
      <c r="A559" s="15"/>
    </row>
    <row r="560" spans="1:1" ht="13.5" customHeight="1">
      <c r="A560" s="15"/>
    </row>
    <row r="561" spans="1:1" ht="13.5" customHeight="1">
      <c r="A561" s="15"/>
    </row>
    <row r="562" spans="1:1" ht="13.5" customHeight="1">
      <c r="A562" s="15"/>
    </row>
    <row r="563" spans="1:1" ht="13.5" customHeight="1">
      <c r="A563" s="15"/>
    </row>
    <row r="564" spans="1:1" ht="13.5" customHeight="1">
      <c r="A564" s="15"/>
    </row>
    <row r="565" spans="1:1" ht="13.5" customHeight="1">
      <c r="A565" s="15"/>
    </row>
    <row r="566" spans="1:1" ht="13.5" customHeight="1">
      <c r="A566" s="15"/>
    </row>
    <row r="567" spans="1:1" ht="13.5" customHeight="1">
      <c r="A567" s="15"/>
    </row>
    <row r="568" spans="1:1" ht="13.5" customHeight="1">
      <c r="A568" s="15"/>
    </row>
    <row r="569" spans="1:1" ht="13.5" customHeight="1">
      <c r="A569" s="15"/>
    </row>
    <row r="570" spans="1:1" ht="13.5" customHeight="1">
      <c r="A570" s="15"/>
    </row>
    <row r="571" spans="1:1" ht="13.5" customHeight="1">
      <c r="A571" s="15"/>
    </row>
    <row r="572" spans="1:1" ht="13.5" customHeight="1">
      <c r="A572" s="15"/>
    </row>
    <row r="573" spans="1:1" ht="13.5" customHeight="1">
      <c r="A573" s="15"/>
    </row>
    <row r="574" spans="1:1" ht="13.5" customHeight="1">
      <c r="A574" s="15"/>
    </row>
    <row r="575" spans="1:1" ht="13.5" customHeight="1">
      <c r="A575" s="15"/>
    </row>
    <row r="576" spans="1:1" ht="13.5" customHeight="1">
      <c r="A576" s="15"/>
    </row>
    <row r="577" spans="1:1" ht="13.5" customHeight="1">
      <c r="A577" s="15"/>
    </row>
    <row r="578" spans="1:1" ht="13.5" customHeight="1">
      <c r="A578" s="15"/>
    </row>
    <row r="579" spans="1:1" ht="13.5" customHeight="1">
      <c r="A579" s="15"/>
    </row>
    <row r="580" spans="1:1" ht="13.5" customHeight="1">
      <c r="A580" s="15"/>
    </row>
    <row r="581" spans="1:1" ht="13.5" customHeight="1">
      <c r="A581" s="15"/>
    </row>
    <row r="582" spans="1:1" ht="13.5" customHeight="1">
      <c r="A582" s="15"/>
    </row>
    <row r="583" spans="1:1" ht="13.5" customHeight="1">
      <c r="A583" s="15"/>
    </row>
    <row r="584" spans="1:1" ht="13.5" customHeight="1">
      <c r="A584" s="15"/>
    </row>
    <row r="585" spans="1:1" ht="13.5" customHeight="1">
      <c r="A585" s="15"/>
    </row>
    <row r="586" spans="1:1" ht="13.5" customHeight="1">
      <c r="A586" s="15"/>
    </row>
    <row r="587" spans="1:1" ht="13.5" customHeight="1">
      <c r="A587" s="15"/>
    </row>
    <row r="588" spans="1:1" ht="13.5" customHeight="1">
      <c r="A588" s="15"/>
    </row>
    <row r="589" spans="1:1" ht="13.5" customHeight="1">
      <c r="A589" s="15"/>
    </row>
    <row r="590" spans="1:1" ht="13.5" customHeight="1">
      <c r="A590" s="15"/>
    </row>
    <row r="591" spans="1:1" ht="13.5" customHeight="1">
      <c r="A591" s="15"/>
    </row>
    <row r="592" spans="1:1" ht="13.5" customHeight="1">
      <c r="A592" s="15"/>
    </row>
    <row r="593" spans="1:1" ht="13.5" customHeight="1">
      <c r="A593" s="15"/>
    </row>
    <row r="594" spans="1:1" ht="13.5" customHeight="1">
      <c r="A594" s="15"/>
    </row>
    <row r="595" spans="1:1" ht="13.5" customHeight="1">
      <c r="A595" s="15"/>
    </row>
    <row r="596" spans="1:1" ht="13.5" customHeight="1">
      <c r="A596" s="15"/>
    </row>
    <row r="597" spans="1:1" ht="13.5" customHeight="1">
      <c r="A597" s="15"/>
    </row>
    <row r="598" spans="1:1" ht="13.5" customHeight="1">
      <c r="A598" s="15"/>
    </row>
    <row r="599" spans="1:1" ht="13.5" customHeight="1">
      <c r="A599" s="15"/>
    </row>
    <row r="600" spans="1:1" ht="13.5" customHeight="1">
      <c r="A600" s="15"/>
    </row>
    <row r="601" spans="1:1" ht="13.5" customHeight="1">
      <c r="A601" s="15"/>
    </row>
    <row r="602" spans="1:1" ht="13.5" customHeight="1">
      <c r="A602" s="15"/>
    </row>
    <row r="603" spans="1:1" ht="13.5" customHeight="1">
      <c r="A603" s="15"/>
    </row>
    <row r="604" spans="1:1" ht="13.5" customHeight="1">
      <c r="A604" s="15"/>
    </row>
    <row r="605" spans="1:1" ht="13.5" customHeight="1">
      <c r="A605" s="15"/>
    </row>
    <row r="606" spans="1:1" ht="13.5" customHeight="1">
      <c r="A606" s="15"/>
    </row>
    <row r="607" spans="1:1" ht="13.5" customHeight="1">
      <c r="A607" s="15"/>
    </row>
    <row r="608" spans="1:1" ht="13.5" customHeight="1">
      <c r="A608" s="15"/>
    </row>
    <row r="609" spans="1:1" ht="13.5" customHeight="1">
      <c r="A609" s="15"/>
    </row>
    <row r="610" spans="1:1" ht="13.5" customHeight="1">
      <c r="A610" s="15"/>
    </row>
    <row r="611" spans="1:1" ht="13.5" customHeight="1">
      <c r="A611" s="15"/>
    </row>
    <row r="612" spans="1:1" ht="13.5" customHeight="1">
      <c r="A612" s="15"/>
    </row>
    <row r="613" spans="1:1" ht="13.5" customHeight="1">
      <c r="A613" s="15"/>
    </row>
    <row r="614" spans="1:1" ht="13.5" customHeight="1">
      <c r="A614" s="15"/>
    </row>
    <row r="615" spans="1:1" ht="13.5" customHeight="1">
      <c r="A615" s="15"/>
    </row>
    <row r="616" spans="1:1" ht="13.5" customHeight="1">
      <c r="A616" s="15"/>
    </row>
    <row r="617" spans="1:1" ht="13.5" customHeight="1">
      <c r="A617" s="15"/>
    </row>
    <row r="618" spans="1:1" ht="13.5" customHeight="1">
      <c r="A618" s="15"/>
    </row>
    <row r="619" spans="1:1" ht="13.5" customHeight="1">
      <c r="A619" s="15"/>
    </row>
    <row r="620" spans="1:1" ht="13.5" customHeight="1">
      <c r="A620" s="15"/>
    </row>
    <row r="621" spans="1:1" ht="13.5" customHeight="1">
      <c r="A621" s="15"/>
    </row>
    <row r="622" spans="1:1" ht="13.5" customHeight="1">
      <c r="A622" s="15"/>
    </row>
    <row r="623" spans="1:1" ht="13.5" customHeight="1">
      <c r="A623" s="15"/>
    </row>
    <row r="624" spans="1:1" ht="13.5" customHeight="1">
      <c r="A624" s="15"/>
    </row>
    <row r="625" spans="1:1" ht="13.5" customHeight="1">
      <c r="A625" s="15"/>
    </row>
    <row r="626" spans="1:1" ht="13.5" customHeight="1">
      <c r="A626" s="15"/>
    </row>
    <row r="627" spans="1:1" ht="13.5" customHeight="1">
      <c r="A627" s="15"/>
    </row>
    <row r="628" spans="1:1" ht="13.5" customHeight="1">
      <c r="A628" s="15"/>
    </row>
    <row r="629" spans="1:1" ht="13.5" customHeight="1">
      <c r="A629" s="15"/>
    </row>
    <row r="630" spans="1:1" ht="13.5" customHeight="1">
      <c r="A630" s="15"/>
    </row>
    <row r="631" spans="1:1" ht="13.5" customHeight="1">
      <c r="A631" s="15"/>
    </row>
    <row r="632" spans="1:1" ht="13.5" customHeight="1">
      <c r="A632" s="15"/>
    </row>
    <row r="633" spans="1:1" ht="13.5" customHeight="1">
      <c r="A633" s="15"/>
    </row>
    <row r="634" spans="1:1" ht="13.5" customHeight="1">
      <c r="A634" s="15"/>
    </row>
    <row r="635" spans="1:1" ht="13.5" customHeight="1">
      <c r="A635" s="15"/>
    </row>
    <row r="636" spans="1:1" ht="13.5" customHeight="1">
      <c r="A636" s="15"/>
    </row>
    <row r="637" spans="1:1" ht="13.5" customHeight="1">
      <c r="A637" s="15"/>
    </row>
    <row r="638" spans="1:1" ht="13.5" customHeight="1">
      <c r="A638" s="15"/>
    </row>
    <row r="639" spans="1:1" ht="13.5" customHeight="1">
      <c r="A639" s="15"/>
    </row>
    <row r="640" spans="1:1" ht="13.5" customHeight="1">
      <c r="A640" s="15"/>
    </row>
    <row r="641" spans="1:1" ht="13.5" customHeight="1">
      <c r="A641" s="15"/>
    </row>
    <row r="642" spans="1:1" ht="13.5" customHeight="1">
      <c r="A642" s="15"/>
    </row>
    <row r="643" spans="1:1" ht="13.5" customHeight="1">
      <c r="A643" s="15"/>
    </row>
    <row r="644" spans="1:1" ht="13.5" customHeight="1">
      <c r="A644" s="15"/>
    </row>
    <row r="645" spans="1:1" ht="13.5" customHeight="1">
      <c r="A645" s="15"/>
    </row>
    <row r="646" spans="1:1" ht="13.5" customHeight="1">
      <c r="A646" s="15"/>
    </row>
    <row r="647" spans="1:1" ht="13.5" customHeight="1">
      <c r="A647" s="15"/>
    </row>
    <row r="648" spans="1:1" ht="13.5" customHeight="1">
      <c r="A648" s="15"/>
    </row>
    <row r="649" spans="1:1" ht="13.5" customHeight="1">
      <c r="A649" s="15"/>
    </row>
    <row r="650" spans="1:1" ht="13.5" customHeight="1">
      <c r="A650" s="15"/>
    </row>
    <row r="651" spans="1:1" ht="13.5" customHeight="1">
      <c r="A651" s="15"/>
    </row>
    <row r="652" spans="1:1" ht="13.5" customHeight="1">
      <c r="A652" s="15"/>
    </row>
    <row r="653" spans="1:1" ht="13.5" customHeight="1">
      <c r="A653" s="15"/>
    </row>
    <row r="654" spans="1:1" ht="13.5" customHeight="1">
      <c r="A654" s="15"/>
    </row>
    <row r="655" spans="1:1" ht="13.5" customHeight="1">
      <c r="A655" s="15"/>
    </row>
    <row r="656" spans="1:1" ht="13.5" customHeight="1">
      <c r="A656" s="15"/>
    </row>
    <row r="657" spans="1:1" ht="13.5" customHeight="1">
      <c r="A657" s="15"/>
    </row>
    <row r="658" spans="1:1" ht="13.5" customHeight="1">
      <c r="A658" s="15"/>
    </row>
    <row r="659" spans="1:1" ht="13.5" customHeight="1">
      <c r="A659" s="15"/>
    </row>
    <row r="660" spans="1:1" ht="13.5" customHeight="1">
      <c r="A660" s="15"/>
    </row>
    <row r="661" spans="1:1" ht="13.5" customHeight="1">
      <c r="A661" s="15"/>
    </row>
    <row r="662" spans="1:1" ht="13.5" customHeight="1">
      <c r="A662" s="15"/>
    </row>
    <row r="663" spans="1:1" ht="13.5" customHeight="1">
      <c r="A663" s="15"/>
    </row>
    <row r="664" spans="1:1" ht="13.5" customHeight="1">
      <c r="A664" s="15"/>
    </row>
    <row r="665" spans="1:1" ht="13.5" customHeight="1">
      <c r="A665" s="15"/>
    </row>
    <row r="666" spans="1:1" ht="13.5" customHeight="1">
      <c r="A666" s="15"/>
    </row>
    <row r="667" spans="1:1" ht="13.5" customHeight="1">
      <c r="A667" s="15"/>
    </row>
    <row r="668" spans="1:1" ht="13.5" customHeight="1">
      <c r="A668" s="15"/>
    </row>
    <row r="669" spans="1:1" ht="13.5" customHeight="1">
      <c r="A669" s="15"/>
    </row>
    <row r="670" spans="1:1" ht="13.5" customHeight="1">
      <c r="A670" s="15"/>
    </row>
    <row r="671" spans="1:1" ht="13.5" customHeight="1">
      <c r="A671" s="15"/>
    </row>
    <row r="672" spans="1:1" ht="13.5" customHeight="1">
      <c r="A672" s="15"/>
    </row>
    <row r="673" spans="1:1" ht="13.5" customHeight="1">
      <c r="A673" s="15"/>
    </row>
    <row r="674" spans="1:1" ht="13.5" customHeight="1">
      <c r="A674" s="15"/>
    </row>
    <row r="675" spans="1:1" ht="13.5" customHeight="1">
      <c r="A675" s="15"/>
    </row>
    <row r="676" spans="1:1" ht="13.5" customHeight="1">
      <c r="A676" s="15"/>
    </row>
    <row r="677" spans="1:1" ht="13.5" customHeight="1">
      <c r="A677" s="15"/>
    </row>
    <row r="678" spans="1:1" ht="13.5" customHeight="1">
      <c r="A678" s="15"/>
    </row>
    <row r="679" spans="1:1" ht="13.5" customHeight="1">
      <c r="A679" s="15"/>
    </row>
    <row r="680" spans="1:1" ht="13.5" customHeight="1">
      <c r="A680" s="15"/>
    </row>
    <row r="681" spans="1:1" ht="13.5" customHeight="1">
      <c r="A681" s="15"/>
    </row>
    <row r="682" spans="1:1" ht="13.5" customHeight="1">
      <c r="A682" s="15"/>
    </row>
    <row r="683" spans="1:1" ht="13.5" customHeight="1">
      <c r="A683" s="15"/>
    </row>
    <row r="684" spans="1:1" ht="13.5" customHeight="1">
      <c r="A684" s="15"/>
    </row>
    <row r="685" spans="1:1" ht="13.5" customHeight="1">
      <c r="A685" s="15"/>
    </row>
    <row r="686" spans="1:1" ht="13.5" customHeight="1">
      <c r="A686" s="15"/>
    </row>
    <row r="687" spans="1:1" ht="13.5" customHeight="1">
      <c r="A687" s="15"/>
    </row>
    <row r="688" spans="1:1" ht="13.5" customHeight="1">
      <c r="A688" s="15"/>
    </row>
    <row r="689" spans="1:1" ht="13.5" customHeight="1">
      <c r="A689" s="15"/>
    </row>
    <row r="690" spans="1:1" ht="13.5" customHeight="1">
      <c r="A690" s="15"/>
    </row>
    <row r="691" spans="1:1" ht="13.5" customHeight="1">
      <c r="A691" s="15"/>
    </row>
    <row r="692" spans="1:1" ht="13.5" customHeight="1">
      <c r="A692" s="15"/>
    </row>
    <row r="693" spans="1:1" ht="13.5" customHeight="1">
      <c r="A693" s="15"/>
    </row>
    <row r="694" spans="1:1" ht="13.5" customHeight="1">
      <c r="A694" s="15"/>
    </row>
    <row r="695" spans="1:1" ht="13.5" customHeight="1">
      <c r="A695" s="15"/>
    </row>
    <row r="696" spans="1:1" ht="13.5" customHeight="1">
      <c r="A696" s="15"/>
    </row>
    <row r="697" spans="1:1" ht="13.5" customHeight="1">
      <c r="A697" s="15"/>
    </row>
    <row r="698" spans="1:1" ht="13.5" customHeight="1">
      <c r="A698" s="15"/>
    </row>
    <row r="699" spans="1:1" ht="13.5" customHeight="1">
      <c r="A699" s="15"/>
    </row>
    <row r="700" spans="1:1" ht="13.5" customHeight="1">
      <c r="A700" s="15"/>
    </row>
    <row r="701" spans="1:1" ht="13.5" customHeight="1">
      <c r="A701" s="15"/>
    </row>
    <row r="702" spans="1:1" ht="13.5" customHeight="1">
      <c r="A702" s="15"/>
    </row>
    <row r="703" spans="1:1" ht="13.5" customHeight="1">
      <c r="A703" s="15"/>
    </row>
    <row r="704" spans="1:1" ht="13.5" customHeight="1">
      <c r="A704" s="15"/>
    </row>
    <row r="705" spans="1:1" ht="13.5" customHeight="1">
      <c r="A705" s="15"/>
    </row>
    <row r="706" spans="1:1" ht="13.5" customHeight="1">
      <c r="A706" s="15"/>
    </row>
    <row r="707" spans="1:1" ht="13.5" customHeight="1">
      <c r="A707" s="15"/>
    </row>
    <row r="708" spans="1:1" ht="13.5" customHeight="1">
      <c r="A708" s="15"/>
    </row>
    <row r="709" spans="1:1" ht="13.5" customHeight="1">
      <c r="A709" s="15"/>
    </row>
    <row r="710" spans="1:1" ht="13.5" customHeight="1">
      <c r="A710" s="15"/>
    </row>
    <row r="711" spans="1:1" ht="13.5" customHeight="1">
      <c r="A711" s="15"/>
    </row>
    <row r="712" spans="1:1" ht="13.5" customHeight="1">
      <c r="A712" s="15"/>
    </row>
    <row r="713" spans="1:1" ht="13.5" customHeight="1">
      <c r="A713" s="15"/>
    </row>
    <row r="714" spans="1:1" ht="13.5" customHeight="1">
      <c r="A714" s="15"/>
    </row>
    <row r="715" spans="1:1" ht="13.5" customHeight="1">
      <c r="A715" s="15"/>
    </row>
    <row r="716" spans="1:1" ht="13.5" customHeight="1">
      <c r="A716" s="15"/>
    </row>
    <row r="717" spans="1:1" ht="13.5" customHeight="1">
      <c r="A717" s="15"/>
    </row>
    <row r="718" spans="1:1" ht="13.5" customHeight="1">
      <c r="A718" s="15"/>
    </row>
    <row r="719" spans="1:1" ht="13.5" customHeight="1">
      <c r="A719" s="15"/>
    </row>
    <row r="720" spans="1:1" ht="13.5" customHeight="1">
      <c r="A720" s="15"/>
    </row>
    <row r="721" spans="1:1" ht="13.5" customHeight="1">
      <c r="A721" s="15"/>
    </row>
    <row r="722" spans="1:1" ht="13.5" customHeight="1">
      <c r="A722" s="15"/>
    </row>
    <row r="723" spans="1:1" ht="13.5" customHeight="1">
      <c r="A723" s="15"/>
    </row>
    <row r="724" spans="1:1" ht="13.5" customHeight="1">
      <c r="A724" s="15"/>
    </row>
    <row r="725" spans="1:1" ht="13.5" customHeight="1">
      <c r="A725" s="15"/>
    </row>
    <row r="726" spans="1:1" ht="13.5" customHeight="1">
      <c r="A726" s="15"/>
    </row>
    <row r="727" spans="1:1" ht="13.5" customHeight="1">
      <c r="A727" s="15"/>
    </row>
    <row r="728" spans="1:1" ht="13.5" customHeight="1">
      <c r="A728" s="15"/>
    </row>
    <row r="729" spans="1:1" ht="13.5" customHeight="1">
      <c r="A729" s="15"/>
    </row>
    <row r="730" spans="1:1" ht="13.5" customHeight="1">
      <c r="A730" s="15"/>
    </row>
    <row r="731" spans="1:1" ht="13.5" customHeight="1">
      <c r="A731" s="15"/>
    </row>
    <row r="732" spans="1:1" ht="13.5" customHeight="1">
      <c r="A732" s="15"/>
    </row>
    <row r="733" spans="1:1" ht="13.5" customHeight="1">
      <c r="A733" s="15"/>
    </row>
    <row r="734" spans="1:1" ht="13.5" customHeight="1">
      <c r="A734" s="15"/>
    </row>
    <row r="735" spans="1:1" ht="13.5" customHeight="1">
      <c r="A735" s="15"/>
    </row>
    <row r="736" spans="1:1" ht="13.5" customHeight="1">
      <c r="A736" s="15"/>
    </row>
    <row r="737" spans="1:1" ht="13.5" customHeight="1">
      <c r="A737" s="15"/>
    </row>
    <row r="738" spans="1:1" ht="13.5" customHeight="1">
      <c r="A738" s="15"/>
    </row>
    <row r="739" spans="1:1" ht="13.5" customHeight="1">
      <c r="A739" s="15"/>
    </row>
    <row r="740" spans="1:1" ht="13.5" customHeight="1">
      <c r="A740" s="15"/>
    </row>
    <row r="741" spans="1:1" ht="13.5" customHeight="1">
      <c r="A741" s="15"/>
    </row>
    <row r="742" spans="1:1" ht="13.5" customHeight="1">
      <c r="A742" s="15"/>
    </row>
    <row r="743" spans="1:1" ht="13.5" customHeight="1">
      <c r="A743" s="15"/>
    </row>
    <row r="744" spans="1:1" ht="13.5" customHeight="1">
      <c r="A744" s="15"/>
    </row>
    <row r="745" spans="1:1" ht="13.5" customHeight="1">
      <c r="A745" s="15"/>
    </row>
    <row r="746" spans="1:1" ht="13.5" customHeight="1">
      <c r="A746" s="15"/>
    </row>
    <row r="747" spans="1:1" ht="13.5" customHeight="1">
      <c r="A747" s="15"/>
    </row>
    <row r="748" spans="1:1" ht="13.5" customHeight="1">
      <c r="A748" s="15"/>
    </row>
    <row r="749" spans="1:1" ht="13.5" customHeight="1">
      <c r="A749" s="15"/>
    </row>
    <row r="750" spans="1:1" ht="13.5" customHeight="1">
      <c r="A750" s="15"/>
    </row>
    <row r="751" spans="1:1" ht="13.5" customHeight="1">
      <c r="A751" s="15"/>
    </row>
    <row r="752" spans="1:1" ht="13.5" customHeight="1">
      <c r="A752" s="15"/>
    </row>
    <row r="753" spans="1:1" ht="13.5" customHeight="1">
      <c r="A753" s="15"/>
    </row>
    <row r="754" spans="1:1" ht="13.5" customHeight="1">
      <c r="A754" s="15"/>
    </row>
    <row r="755" spans="1:1" ht="13.5" customHeight="1">
      <c r="A755" s="15"/>
    </row>
    <row r="756" spans="1:1" ht="13.5" customHeight="1">
      <c r="A756" s="15"/>
    </row>
    <row r="757" spans="1:1" ht="13.5" customHeight="1">
      <c r="A757" s="15"/>
    </row>
    <row r="758" spans="1:1" ht="13.5" customHeight="1">
      <c r="A758" s="15"/>
    </row>
    <row r="759" spans="1:1" ht="13.5" customHeight="1">
      <c r="A759" s="15"/>
    </row>
    <row r="760" spans="1:1" ht="13.5" customHeight="1">
      <c r="A760" s="15"/>
    </row>
    <row r="761" spans="1:1" ht="13.5" customHeight="1">
      <c r="A761" s="15"/>
    </row>
    <row r="762" spans="1:1" ht="13.5" customHeight="1">
      <c r="A762" s="15"/>
    </row>
    <row r="763" spans="1:1" ht="13.5" customHeight="1">
      <c r="A763" s="15"/>
    </row>
    <row r="764" spans="1:1" ht="13.5" customHeight="1">
      <c r="A764" s="15"/>
    </row>
    <row r="765" spans="1:1" ht="13.5" customHeight="1">
      <c r="A765" s="15"/>
    </row>
    <row r="766" spans="1:1" ht="13.5" customHeight="1">
      <c r="A766" s="15"/>
    </row>
    <row r="767" spans="1:1" ht="13.5" customHeight="1">
      <c r="A767" s="15"/>
    </row>
    <row r="768" spans="1:1" ht="13.5" customHeight="1">
      <c r="A768" s="15"/>
    </row>
    <row r="769" spans="1:1" ht="13.5" customHeight="1">
      <c r="A769" s="15"/>
    </row>
    <row r="770" spans="1:1" ht="13.5" customHeight="1">
      <c r="A770" s="15"/>
    </row>
    <row r="771" spans="1:1" ht="13.5" customHeight="1">
      <c r="A771" s="15"/>
    </row>
    <row r="772" spans="1:1" ht="13.5" customHeight="1">
      <c r="A772" s="15"/>
    </row>
    <row r="773" spans="1:1" ht="13.5" customHeight="1">
      <c r="A773" s="15"/>
    </row>
    <row r="774" spans="1:1" ht="13.5" customHeight="1">
      <c r="A774" s="15"/>
    </row>
    <row r="775" spans="1:1" ht="13.5" customHeight="1">
      <c r="A775" s="15"/>
    </row>
    <row r="776" spans="1:1" ht="13.5" customHeight="1">
      <c r="A776" s="15"/>
    </row>
    <row r="777" spans="1:1" ht="13.5" customHeight="1">
      <c r="A777" s="15"/>
    </row>
    <row r="778" spans="1:1" ht="13.5" customHeight="1">
      <c r="A778" s="15"/>
    </row>
    <row r="779" spans="1:1" ht="13.5" customHeight="1">
      <c r="A779" s="15"/>
    </row>
    <row r="780" spans="1:1" ht="13.5" customHeight="1">
      <c r="A780" s="15"/>
    </row>
    <row r="781" spans="1:1" ht="13.5" customHeight="1">
      <c r="A781" s="15"/>
    </row>
    <row r="782" spans="1:1" ht="13.5" customHeight="1">
      <c r="A782" s="15"/>
    </row>
    <row r="783" spans="1:1" ht="13.5" customHeight="1">
      <c r="A783" s="15"/>
    </row>
    <row r="784" spans="1:1" ht="13.5" customHeight="1">
      <c r="A784" s="15"/>
    </row>
    <row r="785" spans="1:1" ht="13.5" customHeight="1">
      <c r="A785" s="15"/>
    </row>
    <row r="786" spans="1:1" ht="13.5" customHeight="1">
      <c r="A786" s="15"/>
    </row>
    <row r="787" spans="1:1" ht="13.5" customHeight="1">
      <c r="A787" s="15"/>
    </row>
    <row r="788" spans="1:1" ht="13.5" customHeight="1">
      <c r="A788" s="15"/>
    </row>
    <row r="789" spans="1:1" ht="13.5" customHeight="1">
      <c r="A789" s="15"/>
    </row>
    <row r="790" spans="1:1" ht="13.5" customHeight="1">
      <c r="A790" s="15"/>
    </row>
    <row r="791" spans="1:1" ht="13.5" customHeight="1">
      <c r="A791" s="15"/>
    </row>
    <row r="792" spans="1:1" ht="13.5" customHeight="1">
      <c r="A792" s="15"/>
    </row>
    <row r="793" spans="1:1" ht="13.5" customHeight="1">
      <c r="A793" s="15"/>
    </row>
    <row r="794" spans="1:1" ht="13.5" customHeight="1">
      <c r="A794" s="15"/>
    </row>
    <row r="795" spans="1:1" ht="13.5" customHeight="1">
      <c r="A795" s="15"/>
    </row>
    <row r="796" spans="1:1" ht="13.5" customHeight="1">
      <c r="A796" s="15"/>
    </row>
    <row r="797" spans="1:1" ht="13.5" customHeight="1">
      <c r="A797" s="15"/>
    </row>
    <row r="798" spans="1:1" ht="13.5" customHeight="1">
      <c r="A798" s="15"/>
    </row>
    <row r="799" spans="1:1" ht="13.5" customHeight="1">
      <c r="A799" s="15"/>
    </row>
    <row r="800" spans="1:1" ht="13.5" customHeight="1">
      <c r="A800" s="15"/>
    </row>
    <row r="801" spans="1:1" ht="13.5" customHeight="1">
      <c r="A801" s="15"/>
    </row>
    <row r="802" spans="1:1" ht="13.5" customHeight="1">
      <c r="A802" s="15"/>
    </row>
    <row r="803" spans="1:1" ht="13.5" customHeight="1">
      <c r="A803" s="15"/>
    </row>
    <row r="804" spans="1:1" ht="13.5" customHeight="1">
      <c r="A804" s="15"/>
    </row>
    <row r="805" spans="1:1" ht="13.5" customHeight="1">
      <c r="A805" s="15"/>
    </row>
    <row r="806" spans="1:1" ht="13.5" customHeight="1">
      <c r="A806" s="15"/>
    </row>
    <row r="807" spans="1:1" ht="13.5" customHeight="1">
      <c r="A807" s="15"/>
    </row>
    <row r="808" spans="1:1" ht="13.5" customHeight="1">
      <c r="A808" s="15"/>
    </row>
    <row r="809" spans="1:1" ht="13.5" customHeight="1">
      <c r="A809" s="15"/>
    </row>
    <row r="810" spans="1:1" ht="13.5" customHeight="1">
      <c r="A810" s="15"/>
    </row>
    <row r="811" spans="1:1" ht="13.5" customHeight="1">
      <c r="A811" s="15"/>
    </row>
    <row r="812" spans="1:1" ht="13.5" customHeight="1">
      <c r="A812" s="15"/>
    </row>
    <row r="813" spans="1:1" ht="13.5" customHeight="1">
      <c r="A813" s="15"/>
    </row>
    <row r="814" spans="1:1" ht="13.5" customHeight="1">
      <c r="A814" s="15"/>
    </row>
    <row r="815" spans="1:1" ht="13.5" customHeight="1">
      <c r="A815" s="15"/>
    </row>
    <row r="816" spans="1:1" ht="13.5" customHeight="1">
      <c r="A816" s="15"/>
    </row>
    <row r="817" spans="1:1" ht="13.5" customHeight="1">
      <c r="A817" s="15"/>
    </row>
    <row r="818" spans="1:1" ht="13.5" customHeight="1">
      <c r="A818" s="15"/>
    </row>
    <row r="819" spans="1:1" ht="13.5" customHeight="1">
      <c r="A819" s="15"/>
    </row>
    <row r="820" spans="1:1" ht="13.5" customHeight="1">
      <c r="A820" s="15"/>
    </row>
    <row r="821" spans="1:1" ht="13.5" customHeight="1">
      <c r="A821" s="15"/>
    </row>
    <row r="822" spans="1:1" ht="13.5" customHeight="1">
      <c r="A822" s="15"/>
    </row>
    <row r="823" spans="1:1" ht="13.5" customHeight="1">
      <c r="A823" s="15"/>
    </row>
    <row r="824" spans="1:1" ht="13.5" customHeight="1">
      <c r="A824" s="15"/>
    </row>
    <row r="825" spans="1:1" ht="13.5" customHeight="1">
      <c r="A825" s="15"/>
    </row>
    <row r="826" spans="1:1" ht="13.5" customHeight="1">
      <c r="A826" s="15"/>
    </row>
    <row r="827" spans="1:1" ht="13.5" customHeight="1">
      <c r="A827" s="15"/>
    </row>
    <row r="828" spans="1:1" ht="13.5" customHeight="1">
      <c r="A828" s="15"/>
    </row>
    <row r="829" spans="1:1" ht="13.5" customHeight="1">
      <c r="A829" s="15"/>
    </row>
    <row r="830" spans="1:1" ht="13.5" customHeight="1">
      <c r="A830" s="15"/>
    </row>
    <row r="831" spans="1:1" ht="13.5" customHeight="1">
      <c r="A831" s="15"/>
    </row>
    <row r="832" spans="1:1" ht="13.5" customHeight="1">
      <c r="A832" s="15"/>
    </row>
    <row r="833" spans="1:1" ht="13.5" customHeight="1">
      <c r="A833" s="15"/>
    </row>
    <row r="834" spans="1:1" ht="13.5" customHeight="1">
      <c r="A834" s="15"/>
    </row>
    <row r="835" spans="1:1" ht="13.5" customHeight="1">
      <c r="A835" s="15"/>
    </row>
    <row r="836" spans="1:1" ht="13.5" customHeight="1">
      <c r="A836" s="15"/>
    </row>
    <row r="837" spans="1:1" ht="13.5" customHeight="1">
      <c r="A837" s="15"/>
    </row>
    <row r="838" spans="1:1" ht="13.5" customHeight="1">
      <c r="A838" s="15"/>
    </row>
    <row r="839" spans="1:1" ht="13.5" customHeight="1">
      <c r="A839" s="15"/>
    </row>
    <row r="840" spans="1:1" ht="13.5" customHeight="1">
      <c r="A840" s="15"/>
    </row>
    <row r="841" spans="1:1" ht="13.5" customHeight="1">
      <c r="A841" s="15"/>
    </row>
    <row r="842" spans="1:1" ht="13.5" customHeight="1">
      <c r="A842" s="15"/>
    </row>
    <row r="843" spans="1:1" ht="13.5" customHeight="1">
      <c r="A843" s="15"/>
    </row>
    <row r="844" spans="1:1" ht="13.5" customHeight="1">
      <c r="A844" s="15"/>
    </row>
    <row r="845" spans="1:1" ht="13.5" customHeight="1">
      <c r="A845" s="15"/>
    </row>
    <row r="846" spans="1:1" ht="13.5" customHeight="1">
      <c r="A846" s="15"/>
    </row>
    <row r="847" spans="1:1" ht="13.5" customHeight="1">
      <c r="A847" s="15"/>
    </row>
    <row r="848" spans="1:1" ht="13.5" customHeight="1">
      <c r="A848" s="15"/>
    </row>
    <row r="849" spans="1:1" ht="13.5" customHeight="1">
      <c r="A849" s="15"/>
    </row>
    <row r="850" spans="1:1" ht="13.5" customHeight="1">
      <c r="A850" s="15"/>
    </row>
    <row r="851" spans="1:1" ht="13.5" customHeight="1">
      <c r="A851" s="15"/>
    </row>
    <row r="852" spans="1:1" ht="13.5" customHeight="1">
      <c r="A852" s="15"/>
    </row>
    <row r="853" spans="1:1" ht="13.5" customHeight="1">
      <c r="A853" s="15"/>
    </row>
    <row r="854" spans="1:1" ht="13.5" customHeight="1">
      <c r="A854" s="15"/>
    </row>
    <row r="855" spans="1:1" ht="13.5" customHeight="1">
      <c r="A855" s="15"/>
    </row>
    <row r="856" spans="1:1" ht="13.5" customHeight="1">
      <c r="A856" s="15"/>
    </row>
    <row r="857" spans="1:1" ht="13.5" customHeight="1">
      <c r="A857" s="15"/>
    </row>
    <row r="858" spans="1:1" ht="13.5" customHeight="1">
      <c r="A858" s="15"/>
    </row>
    <row r="859" spans="1:1" ht="13.5" customHeight="1">
      <c r="A859" s="15"/>
    </row>
    <row r="860" spans="1:1" ht="13.5" customHeight="1">
      <c r="A860" s="15"/>
    </row>
    <row r="861" spans="1:1" ht="13.5" customHeight="1">
      <c r="A861" s="15"/>
    </row>
    <row r="862" spans="1:1" ht="13.5" customHeight="1">
      <c r="A862" s="15"/>
    </row>
    <row r="863" spans="1:1" ht="13.5" customHeight="1">
      <c r="A863" s="15"/>
    </row>
    <row r="864" spans="1:1" ht="13.5" customHeight="1">
      <c r="A864" s="15"/>
    </row>
    <row r="865" spans="1:1" ht="13.5" customHeight="1">
      <c r="A865" s="15"/>
    </row>
    <row r="866" spans="1:1" ht="13.5" customHeight="1">
      <c r="A866" s="15"/>
    </row>
    <row r="867" spans="1:1" ht="13.5" customHeight="1">
      <c r="A867" s="15"/>
    </row>
    <row r="868" spans="1:1" ht="13.5" customHeight="1">
      <c r="A868" s="15"/>
    </row>
    <row r="869" spans="1:1" ht="13.5" customHeight="1">
      <c r="A869" s="15"/>
    </row>
    <row r="870" spans="1:1" ht="13.5" customHeight="1">
      <c r="A870" s="15"/>
    </row>
    <row r="871" spans="1:1" ht="13.5" customHeight="1">
      <c r="A871" s="15"/>
    </row>
    <row r="872" spans="1:1" ht="13.5" customHeight="1">
      <c r="A872" s="15"/>
    </row>
    <row r="873" spans="1:1" ht="13.5" customHeight="1">
      <c r="A873" s="15"/>
    </row>
    <row r="874" spans="1:1" ht="13.5" customHeight="1">
      <c r="A874" s="15"/>
    </row>
    <row r="875" spans="1:1" ht="13.5" customHeight="1">
      <c r="A875" s="15"/>
    </row>
    <row r="876" spans="1:1" ht="13.5" customHeight="1">
      <c r="A876" s="15"/>
    </row>
    <row r="877" spans="1:1" ht="13.5" customHeight="1">
      <c r="A877" s="15"/>
    </row>
    <row r="878" spans="1:1" ht="13.5" customHeight="1">
      <c r="A878" s="15"/>
    </row>
    <row r="879" spans="1:1" ht="13.5" customHeight="1">
      <c r="A879" s="15"/>
    </row>
    <row r="880" spans="1:1" ht="13.5" customHeight="1">
      <c r="A880" s="15"/>
    </row>
    <row r="881" spans="1:1" ht="13.5" customHeight="1">
      <c r="A881" s="15"/>
    </row>
    <row r="882" spans="1:1" ht="13.5" customHeight="1">
      <c r="A882" s="15"/>
    </row>
    <row r="883" spans="1:1" ht="13.5" customHeight="1">
      <c r="A883" s="15"/>
    </row>
    <row r="884" spans="1:1" ht="13.5" customHeight="1">
      <c r="A884" s="15"/>
    </row>
    <row r="885" spans="1:1" ht="13.5" customHeight="1">
      <c r="A885" s="15"/>
    </row>
    <row r="886" spans="1:1" ht="13.5" customHeight="1">
      <c r="A886" s="15"/>
    </row>
    <row r="887" spans="1:1" ht="13.5" customHeight="1">
      <c r="A887" s="15"/>
    </row>
    <row r="888" spans="1:1" ht="13.5" customHeight="1">
      <c r="A888" s="15"/>
    </row>
    <row r="889" spans="1:1" ht="13.5" customHeight="1">
      <c r="A889" s="15"/>
    </row>
    <row r="890" spans="1:1" ht="13.5" customHeight="1">
      <c r="A890" s="15"/>
    </row>
    <row r="891" spans="1:1" ht="13.5" customHeight="1">
      <c r="A891" s="15"/>
    </row>
    <row r="892" spans="1:1" ht="13.5" customHeight="1">
      <c r="A892" s="15"/>
    </row>
    <row r="893" spans="1:1" ht="13.5" customHeight="1">
      <c r="A893" s="15"/>
    </row>
    <row r="894" spans="1:1" ht="13.5" customHeight="1">
      <c r="A894" s="15"/>
    </row>
    <row r="895" spans="1:1" ht="13.5" customHeight="1">
      <c r="A895" s="15"/>
    </row>
    <row r="896" spans="1:1" ht="13.5" customHeight="1">
      <c r="A896" s="15"/>
    </row>
    <row r="897" spans="1:1" ht="13.5" customHeight="1">
      <c r="A897" s="15"/>
    </row>
    <row r="898" spans="1:1" ht="13.5" customHeight="1">
      <c r="A898" s="15"/>
    </row>
    <row r="899" spans="1:1" ht="13.5" customHeight="1">
      <c r="A899" s="15"/>
    </row>
    <row r="900" spans="1:1" ht="13.5" customHeight="1">
      <c r="A900" s="15"/>
    </row>
    <row r="901" spans="1:1" ht="13.5" customHeight="1">
      <c r="A901" s="15"/>
    </row>
    <row r="902" spans="1:1" ht="13.5" customHeight="1">
      <c r="A902" s="15"/>
    </row>
    <row r="903" spans="1:1" ht="13.5" customHeight="1">
      <c r="A903" s="15"/>
    </row>
    <row r="904" spans="1:1" ht="13.5" customHeight="1">
      <c r="A904" s="15"/>
    </row>
    <row r="905" spans="1:1" ht="13.5" customHeight="1">
      <c r="A905" s="15"/>
    </row>
    <row r="906" spans="1:1" ht="13.5" customHeight="1">
      <c r="A906" s="15"/>
    </row>
    <row r="907" spans="1:1" ht="13.5" customHeight="1">
      <c r="A907" s="15"/>
    </row>
    <row r="908" spans="1:1" ht="13.5" customHeight="1">
      <c r="A908" s="15"/>
    </row>
    <row r="909" spans="1:1" ht="13.5" customHeight="1">
      <c r="A909" s="15"/>
    </row>
    <row r="910" spans="1:1" ht="13.5" customHeight="1">
      <c r="A910" s="15"/>
    </row>
    <row r="911" spans="1:1" ht="13.5" customHeight="1">
      <c r="A911" s="15"/>
    </row>
    <row r="912" spans="1:1" ht="13.5" customHeight="1">
      <c r="A912" s="15"/>
    </row>
    <row r="913" spans="1:1" ht="13.5" customHeight="1">
      <c r="A913" s="15"/>
    </row>
    <row r="914" spans="1:1" ht="13.5" customHeight="1">
      <c r="A914" s="15"/>
    </row>
    <row r="915" spans="1:1" ht="13.5" customHeight="1">
      <c r="A915" s="15"/>
    </row>
    <row r="916" spans="1:1" ht="13.5" customHeight="1">
      <c r="A916" s="15"/>
    </row>
    <row r="917" spans="1:1" ht="13.5" customHeight="1">
      <c r="A917" s="15"/>
    </row>
    <row r="918" spans="1:1" ht="13.5" customHeight="1">
      <c r="A918" s="15"/>
    </row>
    <row r="919" spans="1:1" ht="13.5" customHeight="1">
      <c r="A919" s="15"/>
    </row>
    <row r="920" spans="1:1" ht="13.5" customHeight="1">
      <c r="A920" s="15"/>
    </row>
    <row r="921" spans="1:1" ht="13.5" customHeight="1">
      <c r="A921" s="15"/>
    </row>
    <row r="922" spans="1:1" ht="13.5" customHeight="1">
      <c r="A922" s="15"/>
    </row>
    <row r="923" spans="1:1" ht="13.5" customHeight="1">
      <c r="A923" s="15"/>
    </row>
    <row r="924" spans="1:1" ht="13.5" customHeight="1">
      <c r="A924" s="15"/>
    </row>
    <row r="925" spans="1:1" ht="13.5" customHeight="1">
      <c r="A925" s="15"/>
    </row>
    <row r="926" spans="1:1" ht="13.5" customHeight="1">
      <c r="A926" s="15"/>
    </row>
    <row r="927" spans="1:1" ht="13.5" customHeight="1">
      <c r="A927" s="15"/>
    </row>
    <row r="928" spans="1:1" ht="13.5" customHeight="1">
      <c r="A928" s="15"/>
    </row>
    <row r="929" spans="1:1" ht="13.5" customHeight="1">
      <c r="A929" s="15"/>
    </row>
    <row r="930" spans="1:1" ht="13.5" customHeight="1">
      <c r="A930" s="15"/>
    </row>
    <row r="931" spans="1:1" ht="13.5" customHeight="1">
      <c r="A931" s="15"/>
    </row>
    <row r="932" spans="1:1" ht="13.5" customHeight="1">
      <c r="A932" s="15"/>
    </row>
    <row r="933" spans="1:1" ht="13.5" customHeight="1">
      <c r="A933" s="15"/>
    </row>
    <row r="934" spans="1:1" ht="13.5" customHeight="1">
      <c r="A934" s="15"/>
    </row>
    <row r="935" spans="1:1" ht="13.5" customHeight="1">
      <c r="A935" s="15"/>
    </row>
    <row r="936" spans="1:1" ht="13.5" customHeight="1">
      <c r="A936" s="15"/>
    </row>
    <row r="937" spans="1:1" ht="13.5" customHeight="1">
      <c r="A937" s="15"/>
    </row>
    <row r="938" spans="1:1" ht="13.5" customHeight="1">
      <c r="A938" s="15"/>
    </row>
    <row r="939" spans="1:1" ht="13.5" customHeight="1">
      <c r="A939" s="15"/>
    </row>
    <row r="940" spans="1:1" ht="13.5" customHeight="1">
      <c r="A940" s="15"/>
    </row>
    <row r="941" spans="1:1" ht="13.5" customHeight="1">
      <c r="A941" s="15"/>
    </row>
    <row r="942" spans="1:1" ht="13.5" customHeight="1">
      <c r="A942" s="15"/>
    </row>
    <row r="943" spans="1:1" ht="13.5" customHeight="1">
      <c r="A943" s="15"/>
    </row>
    <row r="944" spans="1:1" ht="13.5" customHeight="1">
      <c r="A944" s="15"/>
    </row>
    <row r="945" spans="1:1" ht="13.5" customHeight="1">
      <c r="A945" s="15"/>
    </row>
    <row r="946" spans="1:1" ht="13.5" customHeight="1">
      <c r="A946" s="15"/>
    </row>
    <row r="947" spans="1:1" ht="13.5" customHeight="1">
      <c r="A947" s="15"/>
    </row>
    <row r="948" spans="1:1" ht="13.5" customHeight="1">
      <c r="A948" s="15"/>
    </row>
    <row r="949" spans="1:1" ht="13.5" customHeight="1">
      <c r="A949" s="15"/>
    </row>
    <row r="950" spans="1:1" ht="13.5" customHeight="1">
      <c r="A950" s="15"/>
    </row>
    <row r="951" spans="1:1" ht="13.5" customHeight="1">
      <c r="A951" s="15"/>
    </row>
    <row r="952" spans="1:1" ht="13.5" customHeight="1">
      <c r="A952" s="15"/>
    </row>
    <row r="953" spans="1:1" ht="13.5" customHeight="1">
      <c r="A953" s="15"/>
    </row>
    <row r="954" spans="1:1" ht="13.5" customHeight="1">
      <c r="A954" s="15"/>
    </row>
    <row r="955" spans="1:1" ht="13.5" customHeight="1">
      <c r="A955" s="15"/>
    </row>
    <row r="956" spans="1:1" ht="13.5" customHeight="1">
      <c r="A956" s="15"/>
    </row>
    <row r="957" spans="1:1" ht="13.5" customHeight="1">
      <c r="A957" s="15"/>
    </row>
    <row r="958" spans="1:1" ht="13.5" customHeight="1">
      <c r="A958" s="15"/>
    </row>
    <row r="959" spans="1:1" ht="13.5" customHeight="1">
      <c r="A959" s="15"/>
    </row>
    <row r="960" spans="1:1" ht="13.5" customHeight="1">
      <c r="A960" s="15"/>
    </row>
    <row r="961" spans="1:1" ht="13.5" customHeight="1">
      <c r="A961" s="15"/>
    </row>
    <row r="962" spans="1:1" ht="13.5" customHeight="1">
      <c r="A962" s="15"/>
    </row>
    <row r="963" spans="1:1" ht="13.5" customHeight="1">
      <c r="A963" s="15"/>
    </row>
    <row r="964" spans="1:1" ht="13.5" customHeight="1">
      <c r="A964" s="15"/>
    </row>
    <row r="965" spans="1:1" ht="13.5" customHeight="1">
      <c r="A965" s="15"/>
    </row>
    <row r="966" spans="1:1" ht="13.5" customHeight="1">
      <c r="A966" s="15"/>
    </row>
    <row r="967" spans="1:1" ht="13.5" customHeight="1">
      <c r="A967" s="15"/>
    </row>
    <row r="968" spans="1:1" ht="13.5" customHeight="1">
      <c r="A968" s="15"/>
    </row>
    <row r="969" spans="1:1" ht="13.5" customHeight="1">
      <c r="A969" s="15"/>
    </row>
    <row r="970" spans="1:1" ht="13.5" customHeight="1">
      <c r="A970" s="15"/>
    </row>
    <row r="971" spans="1:1" ht="13.5" customHeight="1">
      <c r="A971" s="15"/>
    </row>
    <row r="972" spans="1:1" ht="13.5" customHeight="1">
      <c r="A972" s="15"/>
    </row>
    <row r="973" spans="1:1" ht="13.5" customHeight="1">
      <c r="A973" s="15"/>
    </row>
    <row r="974" spans="1:1" ht="13.5" customHeight="1">
      <c r="A974" s="15"/>
    </row>
    <row r="975" spans="1:1" ht="13.5" customHeight="1">
      <c r="A975" s="15"/>
    </row>
    <row r="976" spans="1:1" ht="13.5" customHeight="1">
      <c r="A976" s="15"/>
    </row>
    <row r="977" spans="1:1" ht="13.5" customHeight="1">
      <c r="A977" s="15"/>
    </row>
    <row r="978" spans="1:1" ht="13.5" customHeight="1">
      <c r="A978" s="15"/>
    </row>
    <row r="979" spans="1:1" ht="13.5" customHeight="1">
      <c r="A979" s="15"/>
    </row>
    <row r="980" spans="1:1" ht="13.5" customHeight="1">
      <c r="A980" s="15"/>
    </row>
    <row r="981" spans="1:1" ht="13.5" customHeight="1">
      <c r="A981" s="15"/>
    </row>
    <row r="982" spans="1:1" ht="13.5" customHeight="1">
      <c r="A982" s="15"/>
    </row>
    <row r="983" spans="1:1" ht="13.5" customHeight="1">
      <c r="A983" s="15"/>
    </row>
    <row r="984" spans="1:1" ht="13.5" customHeight="1">
      <c r="A984" s="15"/>
    </row>
    <row r="985" spans="1:1" ht="13.5" customHeight="1">
      <c r="A985" s="15"/>
    </row>
    <row r="986" spans="1:1" ht="13.5" customHeight="1">
      <c r="A986" s="15"/>
    </row>
    <row r="987" spans="1:1" ht="13.5" customHeight="1">
      <c r="A987" s="15"/>
    </row>
    <row r="988" spans="1:1" ht="13.5" customHeight="1">
      <c r="A988" s="15"/>
    </row>
    <row r="989" spans="1:1" ht="13.5" customHeight="1">
      <c r="A989" s="15"/>
    </row>
    <row r="990" spans="1:1" ht="13.5" customHeight="1">
      <c r="A990" s="15"/>
    </row>
    <row r="991" spans="1:1" ht="13.5" customHeight="1">
      <c r="A991" s="15"/>
    </row>
    <row r="992" spans="1:1" ht="13.5" customHeight="1">
      <c r="A992" s="15"/>
    </row>
    <row r="993" spans="1:1" ht="13.5" customHeight="1">
      <c r="A993" s="15"/>
    </row>
    <row r="994" spans="1:1" ht="13.5" customHeight="1">
      <c r="A994" s="15"/>
    </row>
    <row r="995" spans="1:1" ht="13.5" customHeight="1">
      <c r="A995" s="15"/>
    </row>
    <row r="996" spans="1:1" ht="13.5" customHeight="1">
      <c r="A996" s="15"/>
    </row>
    <row r="997" spans="1:1" ht="13.5" customHeight="1">
      <c r="A997" s="15"/>
    </row>
    <row r="998" spans="1:1" ht="13.5" customHeight="1">
      <c r="A998" s="15"/>
    </row>
    <row r="999" spans="1:1" ht="13.5" customHeight="1">
      <c r="A999" s="15"/>
    </row>
    <row r="1000" spans="1:1" ht="13.5" customHeight="1">
      <c r="A1000" s="15"/>
    </row>
    <row r="1001" spans="1:1" ht="13.5" customHeight="1">
      <c r="A1001" s="15"/>
    </row>
    <row r="1002" spans="1:1" ht="13.5" customHeight="1">
      <c r="A1002" s="15"/>
    </row>
    <row r="1003" spans="1:1" ht="13.5" customHeight="1">
      <c r="A1003" s="15"/>
    </row>
    <row r="1004" spans="1:1" ht="13.5" customHeight="1">
      <c r="A1004" s="15"/>
    </row>
    <row r="1005" spans="1:1" ht="13.5" customHeight="1">
      <c r="A1005" s="15"/>
    </row>
    <row r="1006" spans="1:1" ht="13.5" customHeight="1">
      <c r="A1006" s="15"/>
    </row>
    <row r="1007" spans="1:1" ht="13.5" customHeight="1">
      <c r="A1007" s="15"/>
    </row>
    <row r="1008" spans="1:1" ht="13.5" customHeight="1">
      <c r="A1008" s="15"/>
    </row>
    <row r="1009" spans="1:1" ht="13.5" customHeight="1">
      <c r="A1009" s="15"/>
    </row>
    <row r="1010" spans="1:1" ht="13.5" customHeight="1">
      <c r="A1010" s="15"/>
    </row>
    <row r="1011" spans="1:1" ht="13.5" customHeight="1">
      <c r="A1011" s="15"/>
    </row>
    <row r="1012" spans="1:1" ht="13.5" customHeight="1">
      <c r="A1012" s="15"/>
    </row>
    <row r="1013" spans="1:1" ht="13.5" customHeight="1">
      <c r="A1013" s="15"/>
    </row>
    <row r="1014" spans="1:1" ht="13.5" customHeight="1">
      <c r="A1014" s="15"/>
    </row>
    <row r="1015" spans="1:1" ht="13.5" customHeight="1">
      <c r="A1015" s="15"/>
    </row>
    <row r="1016" spans="1:1" ht="13.5" customHeight="1">
      <c r="A1016" s="15"/>
    </row>
    <row r="1017" spans="1:1" ht="13.5" customHeight="1">
      <c r="A1017" s="15"/>
    </row>
    <row r="1018" spans="1:1" ht="13.5" customHeight="1">
      <c r="A1018" s="15"/>
    </row>
    <row r="65538" spans="255:255" ht="15" customHeight="1">
      <c r="IU65538" s="13">
        <v>0</v>
      </c>
    </row>
  </sheetData>
  <scenarios current="0" show="0" sqref="C34">
    <scenario name="Pessimistic" locked="1" count="1" user="shanmuka hemanth" comment="Created by shanmuka hemanth on 4/19/2021_x000a_Modified by shanmuka hemanth on 4/23/2021">
      <inputCells r="C14" val="-0.04" numFmtId="9"/>
    </scenario>
    <scenario name="Optimistic" locked="1" count="1" user="shanmuka hemanth" comment="Created by shanmuka hemanth on 4/19/2021_x000a_Modified by shanmuka hemanth on 4/23/2021">
      <inputCells r="C14" val="0.1" numFmtId="9"/>
    </scenario>
  </scenarios>
  <mergeCells count="17">
    <mergeCell ref="O65:Y65"/>
    <mergeCell ref="C66:G66"/>
    <mergeCell ref="I66:M66"/>
    <mergeCell ref="P66:V66"/>
    <mergeCell ref="A33:C33"/>
    <mergeCell ref="A34:A36"/>
    <mergeCell ref="A38:C38"/>
    <mergeCell ref="A39:A47"/>
    <mergeCell ref="A50:A52"/>
    <mergeCell ref="B65:B67"/>
    <mergeCell ref="C65:M65"/>
    <mergeCell ref="A29:A31"/>
    <mergeCell ref="A6:C6"/>
    <mergeCell ref="A7:A10"/>
    <mergeCell ref="A11:A24"/>
    <mergeCell ref="A25:A26"/>
    <mergeCell ref="A28:C28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8ED4-2B91-4C5B-9424-16F4DFE84DED}">
  <sheetPr>
    <outlinePr summaryBelow="0"/>
  </sheetPr>
  <dimension ref="B1:F11"/>
  <sheetViews>
    <sheetView showGridLines="0" workbookViewId="0"/>
  </sheetViews>
  <sheetFormatPr defaultRowHeight="13.8" outlineLevelRow="1" outlineLevelCol="1"/>
  <cols>
    <col min="3" max="3" width="6.19921875" bestFit="1" customWidth="1"/>
    <col min="4" max="6" width="12.296875" bestFit="1" customWidth="1" outlineLevel="1"/>
  </cols>
  <sheetData>
    <row r="1" spans="2:6" ht="14.4" thickBot="1"/>
    <row r="2" spans="2:6" ht="15.6">
      <c r="B2" s="92" t="s">
        <v>87</v>
      </c>
      <c r="C2" s="92"/>
      <c r="D2" s="86"/>
      <c r="E2" s="86"/>
      <c r="F2" s="86"/>
    </row>
    <row r="3" spans="2:6" ht="15.6" collapsed="1">
      <c r="B3" s="91"/>
      <c r="C3" s="91"/>
      <c r="D3" s="87" t="s">
        <v>89</v>
      </c>
      <c r="E3" s="87" t="s">
        <v>144</v>
      </c>
      <c r="F3" s="87" t="s">
        <v>145</v>
      </c>
    </row>
    <row r="4" spans="2:6" ht="61.2" hidden="1" outlineLevel="1">
      <c r="B4" s="93"/>
      <c r="C4" s="93"/>
      <c r="D4" s="7"/>
      <c r="E4" s="88" t="s">
        <v>146</v>
      </c>
      <c r="F4" s="88" t="s">
        <v>146</v>
      </c>
    </row>
    <row r="5" spans="2:6">
      <c r="B5" s="94" t="s">
        <v>88</v>
      </c>
      <c r="C5" s="94"/>
      <c r="D5" s="10"/>
      <c r="E5" s="10"/>
      <c r="F5" s="10"/>
    </row>
    <row r="6" spans="2:6" outlineLevel="1">
      <c r="B6" s="93"/>
      <c r="C6" s="93" t="s">
        <v>141</v>
      </c>
      <c r="D6" s="8">
        <v>0.02</v>
      </c>
      <c r="E6" s="11">
        <v>-0.04</v>
      </c>
      <c r="F6" s="11">
        <v>0.1</v>
      </c>
    </row>
    <row r="7" spans="2:6">
      <c r="B7" s="94" t="s">
        <v>90</v>
      </c>
      <c r="C7" s="94"/>
      <c r="D7" s="10"/>
      <c r="E7" s="10"/>
      <c r="F7" s="10"/>
    </row>
    <row r="8" spans="2:6" ht="14.4" outlineLevel="1" thickBot="1">
      <c r="B8" s="95"/>
      <c r="C8" s="95" t="s">
        <v>143</v>
      </c>
      <c r="D8" s="9">
        <v>49534.0773604036</v>
      </c>
      <c r="E8" s="9">
        <v>10088.060933748</v>
      </c>
      <c r="F8" s="9">
        <v>109922.254713295</v>
      </c>
    </row>
    <row r="9" spans="2:6">
      <c r="B9" t="s">
        <v>91</v>
      </c>
    </row>
    <row r="10" spans="2:6">
      <c r="B10" t="s">
        <v>92</v>
      </c>
    </row>
    <row r="11" spans="2:6">
      <c r="B11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471B-7310-49AC-9000-A07712814E77}">
  <sheetPr>
    <outlinePr summaryBelow="0"/>
  </sheetPr>
  <dimension ref="B1:F11"/>
  <sheetViews>
    <sheetView showGridLines="0" workbookViewId="0">
      <selection activeCell="M12" sqref="M12"/>
    </sheetView>
  </sheetViews>
  <sheetFormatPr defaultRowHeight="13.8" outlineLevelRow="1" outlineLevelCol="1"/>
  <cols>
    <col min="3" max="3" width="6.19921875" bestFit="1" customWidth="1"/>
    <col min="4" max="6" width="12.296875" bestFit="1" customWidth="1" outlineLevel="1"/>
  </cols>
  <sheetData>
    <row r="1" spans="2:6" ht="14.4" thickBot="1"/>
    <row r="2" spans="2:6" ht="15.6">
      <c r="B2" s="92" t="s">
        <v>87</v>
      </c>
      <c r="C2" s="92"/>
      <c r="D2" s="86"/>
      <c r="E2" s="86"/>
      <c r="F2" s="86"/>
    </row>
    <row r="3" spans="2:6" ht="15.6" collapsed="1">
      <c r="B3" s="91"/>
      <c r="C3" s="91"/>
      <c r="D3" s="87" t="s">
        <v>89</v>
      </c>
      <c r="E3" s="87" t="s">
        <v>144</v>
      </c>
      <c r="F3" s="87" t="s">
        <v>145</v>
      </c>
    </row>
    <row r="4" spans="2:6" ht="61.2" hidden="1" outlineLevel="1">
      <c r="B4" s="93"/>
      <c r="C4" s="93"/>
      <c r="D4" s="7"/>
      <c r="E4" s="88" t="s">
        <v>146</v>
      </c>
      <c r="F4" s="88" t="s">
        <v>146</v>
      </c>
    </row>
    <row r="5" spans="2:6">
      <c r="B5" s="94" t="s">
        <v>88</v>
      </c>
      <c r="C5" s="94"/>
      <c r="D5" s="10"/>
      <c r="E5" s="10"/>
      <c r="F5" s="10"/>
    </row>
    <row r="6" spans="2:6" outlineLevel="1">
      <c r="B6" s="93"/>
      <c r="C6" s="93" t="s">
        <v>141</v>
      </c>
      <c r="D6" s="8">
        <v>0.02</v>
      </c>
      <c r="E6" s="11">
        <v>-0.04</v>
      </c>
      <c r="F6" s="11">
        <v>0.1</v>
      </c>
    </row>
    <row r="7" spans="2:6">
      <c r="B7" s="94" t="s">
        <v>90</v>
      </c>
      <c r="C7" s="94"/>
      <c r="D7" s="10"/>
      <c r="E7" s="10"/>
      <c r="F7" s="10"/>
    </row>
    <row r="8" spans="2:6" ht="14.4" outlineLevel="1" thickBot="1">
      <c r="B8" s="95"/>
      <c r="C8" s="95" t="s">
        <v>143</v>
      </c>
      <c r="D8" s="9">
        <v>44782.445844253198</v>
      </c>
      <c r="E8" s="9">
        <v>5336.4294175975601</v>
      </c>
      <c r="F8" s="9">
        <v>105170.623197145</v>
      </c>
    </row>
    <row r="9" spans="2:6">
      <c r="B9" t="s">
        <v>91</v>
      </c>
    </row>
    <row r="10" spans="2:6">
      <c r="B10" t="s">
        <v>92</v>
      </c>
    </row>
    <row r="11" spans="2:6">
      <c r="B11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7E04-6D0A-5B49-99D4-BAC142FBB29C}">
  <dimension ref="A1:IU65538"/>
  <sheetViews>
    <sheetView topLeftCell="B20" zoomScale="64" zoomScaleNormal="166" workbookViewId="0">
      <selection activeCell="R68" sqref="R68"/>
    </sheetView>
  </sheetViews>
  <sheetFormatPr defaultColWidth="12.5" defaultRowHeight="15" customHeight="1"/>
  <cols>
    <col min="1" max="1" width="20.796875" style="13" customWidth="1"/>
    <col min="2" max="2" width="48" style="13" customWidth="1"/>
    <col min="3" max="3" width="18.5" style="13" customWidth="1"/>
    <col min="4" max="4" width="20.296875" style="13" bestFit="1" customWidth="1"/>
    <col min="5" max="5" width="26.296875" style="13" bestFit="1" customWidth="1"/>
    <col min="6" max="6" width="20.19921875" style="13" customWidth="1"/>
    <col min="7" max="7" width="12.296875" style="13" customWidth="1"/>
    <col min="8" max="8" width="13.796875" style="13" customWidth="1"/>
    <col min="9" max="9" width="13.5" style="13" customWidth="1"/>
    <col min="10" max="10" width="16" style="13" customWidth="1"/>
    <col min="11" max="11" width="13" style="13" customWidth="1"/>
    <col min="12" max="12" width="18" style="13" customWidth="1"/>
    <col min="13" max="13" width="11.296875" style="13" customWidth="1"/>
    <col min="14" max="14" width="12.19921875" style="13" customWidth="1"/>
    <col min="15" max="15" width="14.19921875" style="13" customWidth="1"/>
    <col min="16" max="16" width="9" style="13" bestFit="1" customWidth="1"/>
    <col min="17" max="17" width="9.5" style="13" customWidth="1"/>
    <col min="18" max="18" width="9" style="13" bestFit="1" customWidth="1"/>
    <col min="19" max="19" width="11" style="13" customWidth="1"/>
    <col min="20" max="20" width="17.5" style="13" customWidth="1"/>
    <col min="21" max="21" width="20" style="13" customWidth="1"/>
    <col min="22" max="22" width="14.5" style="13" customWidth="1"/>
    <col min="23" max="23" width="22.19921875" style="13" customWidth="1"/>
    <col min="24" max="24" width="13.5" style="13" customWidth="1"/>
    <col min="25" max="25" width="17.69921875" style="13" customWidth="1"/>
    <col min="26" max="16384" width="12.5" style="13"/>
  </cols>
  <sheetData>
    <row r="1" spans="1:5" ht="13.5" customHeight="1">
      <c r="A1" s="12" t="s">
        <v>0</v>
      </c>
    </row>
    <row r="2" spans="1:5" ht="13.5" customHeight="1">
      <c r="A2" s="14"/>
    </row>
    <row r="3" spans="1:5" ht="13.5" customHeight="1">
      <c r="A3" s="12"/>
    </row>
    <row r="4" spans="1:5" ht="13.5" customHeight="1">
      <c r="A4" s="15"/>
    </row>
    <row r="5" spans="1:5" ht="13.5" customHeight="1"/>
    <row r="6" spans="1:5" ht="13.5" customHeight="1">
      <c r="A6" s="115" t="s">
        <v>103</v>
      </c>
      <c r="B6" s="116"/>
      <c r="C6" s="117"/>
    </row>
    <row r="7" spans="1:5" ht="13.5" customHeight="1">
      <c r="A7" s="118"/>
      <c r="B7" s="41" t="s">
        <v>99</v>
      </c>
      <c r="C7" s="40">
        <v>25000</v>
      </c>
    </row>
    <row r="8" spans="1:5" ht="13.5" customHeight="1">
      <c r="A8" s="119"/>
      <c r="B8" s="41" t="s">
        <v>100</v>
      </c>
      <c r="C8" s="40">
        <v>25000</v>
      </c>
    </row>
    <row r="9" spans="1:5" ht="13.5" customHeight="1">
      <c r="A9" s="119"/>
      <c r="B9" s="67" t="s">
        <v>101</v>
      </c>
      <c r="C9" s="41">
        <v>4</v>
      </c>
    </row>
    <row r="10" spans="1:5" ht="13.5" customHeight="1">
      <c r="A10" s="120"/>
      <c r="B10" s="41" t="s">
        <v>102</v>
      </c>
      <c r="C10" s="68">
        <v>0.01</v>
      </c>
    </row>
    <row r="11" spans="1:5" ht="13.5" customHeight="1">
      <c r="A11" s="104" t="s">
        <v>120</v>
      </c>
      <c r="B11" s="21" t="s">
        <v>104</v>
      </c>
      <c r="C11" s="22">
        <v>47800</v>
      </c>
    </row>
    <row r="12" spans="1:5" ht="13.5" customHeight="1">
      <c r="A12" s="105"/>
      <c r="B12" s="39" t="s">
        <v>105</v>
      </c>
      <c r="C12" s="40">
        <v>176908.31</v>
      </c>
    </row>
    <row r="13" spans="1:5" ht="13.5" customHeight="1">
      <c r="A13" s="105"/>
      <c r="B13" s="39" t="s">
        <v>106</v>
      </c>
      <c r="C13" s="40">
        <v>239000</v>
      </c>
    </row>
    <row r="14" spans="1:5" ht="13.5" customHeight="1">
      <c r="A14" s="105"/>
      <c r="B14" s="39" t="s">
        <v>107</v>
      </c>
      <c r="C14" s="68">
        <v>9.9999999999999985E-3</v>
      </c>
    </row>
    <row r="15" spans="1:5" ht="13.5" customHeight="1">
      <c r="A15" s="105"/>
      <c r="B15" s="39" t="s">
        <v>108</v>
      </c>
      <c r="C15" s="69">
        <v>1.4427000000000001E-2</v>
      </c>
    </row>
    <row r="16" spans="1:5" ht="13.5" customHeight="1">
      <c r="A16" s="105"/>
      <c r="B16" s="39" t="s">
        <v>109</v>
      </c>
      <c r="C16" s="68">
        <v>0.05</v>
      </c>
      <c r="E16" s="17"/>
    </row>
    <row r="17" spans="1:8" ht="13.5" customHeight="1">
      <c r="A17" s="105"/>
      <c r="B17" s="39" t="s">
        <v>110</v>
      </c>
      <c r="C17" s="40">
        <v>1003.95</v>
      </c>
    </row>
    <row r="18" spans="1:8" ht="13.5" customHeight="1">
      <c r="A18" s="105"/>
      <c r="B18" s="39" t="s">
        <v>111</v>
      </c>
      <c r="C18" s="40">
        <v>6000</v>
      </c>
    </row>
    <row r="19" spans="1:8" ht="13.5" customHeight="1">
      <c r="A19" s="105"/>
      <c r="B19" s="39" t="s">
        <v>112</v>
      </c>
      <c r="C19" s="40">
        <v>1200</v>
      </c>
    </row>
    <row r="20" spans="1:8" ht="13.5" customHeight="1">
      <c r="A20" s="105"/>
      <c r="B20" s="39" t="s">
        <v>113</v>
      </c>
      <c r="C20" s="40">
        <v>70</v>
      </c>
      <c r="F20" s="17"/>
    </row>
    <row r="21" spans="1:8" ht="13.5" customHeight="1">
      <c r="A21" s="105"/>
      <c r="B21" s="39" t="s">
        <v>114</v>
      </c>
      <c r="C21" s="40">
        <v>120</v>
      </c>
      <c r="F21" s="17"/>
    </row>
    <row r="22" spans="1:8" ht="13.5" customHeight="1">
      <c r="A22" s="105"/>
      <c r="B22" s="39" t="s">
        <v>116</v>
      </c>
      <c r="C22" s="40">
        <v>30</v>
      </c>
      <c r="D22" s="41" t="s">
        <v>2</v>
      </c>
      <c r="E22" s="40">
        <f t="shared" ref="E22:E23" si="0">C22*(1+50%)</f>
        <v>45</v>
      </c>
      <c r="F22" s="41" t="s">
        <v>3</v>
      </c>
      <c r="G22" s="40">
        <f t="shared" ref="G22:G23" si="1">C22*(1-50%)</f>
        <v>15</v>
      </c>
      <c r="H22" s="70"/>
    </row>
    <row r="23" spans="1:8" ht="13.5" customHeight="1">
      <c r="A23" s="105"/>
      <c r="B23" s="39" t="s">
        <v>117</v>
      </c>
      <c r="C23" s="40">
        <v>100</v>
      </c>
      <c r="D23" s="41" t="s">
        <v>2</v>
      </c>
      <c r="E23" s="40">
        <f t="shared" si="0"/>
        <v>150</v>
      </c>
      <c r="F23" s="41" t="s">
        <v>3</v>
      </c>
      <c r="G23" s="40">
        <f t="shared" si="1"/>
        <v>50</v>
      </c>
      <c r="H23" s="70"/>
    </row>
    <row r="24" spans="1:8" ht="13.5" customHeight="1">
      <c r="A24" s="105"/>
      <c r="B24" s="39" t="s">
        <v>118</v>
      </c>
      <c r="C24" s="68">
        <v>0.2</v>
      </c>
    </row>
    <row r="25" spans="1:8" ht="13.5" customHeight="1">
      <c r="A25" s="104" t="s">
        <v>121</v>
      </c>
      <c r="B25" s="39" t="s">
        <v>119</v>
      </c>
      <c r="C25" s="42">
        <v>435</v>
      </c>
    </row>
    <row r="26" spans="1:8" ht="13.5" customHeight="1">
      <c r="A26" s="105"/>
      <c r="B26" s="39" t="s">
        <v>7</v>
      </c>
      <c r="C26" s="42">
        <v>510</v>
      </c>
    </row>
    <row r="27" spans="1:8" ht="13.5" customHeight="1">
      <c r="A27" s="15"/>
    </row>
    <row r="28" spans="1:8" ht="13.5" customHeight="1">
      <c r="A28" s="115" t="s">
        <v>5</v>
      </c>
      <c r="B28" s="116"/>
      <c r="C28" s="117"/>
      <c r="E28" s="17"/>
    </row>
    <row r="29" spans="1:8" ht="13.5" customHeight="1">
      <c r="A29" s="118"/>
      <c r="B29" s="41" t="s">
        <v>6</v>
      </c>
      <c r="C29" s="71">
        <v>435</v>
      </c>
      <c r="D29" s="18"/>
    </row>
    <row r="30" spans="1:8" ht="13.5" customHeight="1">
      <c r="A30" s="119"/>
      <c r="B30" s="41" t="s">
        <v>7</v>
      </c>
      <c r="C30" s="71">
        <v>510</v>
      </c>
      <c r="D30" s="18"/>
    </row>
    <row r="31" spans="1:8" ht="13.5" customHeight="1">
      <c r="A31" s="120"/>
      <c r="B31" s="39" t="s">
        <v>85</v>
      </c>
      <c r="C31" s="71">
        <v>1</v>
      </c>
      <c r="D31" s="18"/>
    </row>
    <row r="32" spans="1:8" ht="13.5" customHeight="1">
      <c r="A32" s="74"/>
      <c r="B32" s="75"/>
      <c r="C32" s="76"/>
      <c r="D32" s="18"/>
    </row>
    <row r="33" spans="1:6" ht="13.5" customHeight="1">
      <c r="A33" s="115" t="s">
        <v>8</v>
      </c>
      <c r="B33" s="116"/>
      <c r="C33" s="117"/>
    </row>
    <row r="34" spans="1:6" ht="13.5" customHeight="1">
      <c r="A34" s="118"/>
      <c r="B34" s="41" t="s">
        <v>9</v>
      </c>
      <c r="C34" s="72">
        <f>C47</f>
        <v>42622.034932865005</v>
      </c>
    </row>
    <row r="35" spans="1:6" ht="13.5" customHeight="1">
      <c r="A35" s="119"/>
      <c r="B35" s="41" t="s">
        <v>10</v>
      </c>
      <c r="C35" s="72">
        <f>C52</f>
        <v>8613.9528546630499</v>
      </c>
    </row>
    <row r="36" spans="1:6" ht="13.5" customHeight="1">
      <c r="A36" s="120"/>
      <c r="B36" s="39" t="s">
        <v>84</v>
      </c>
      <c r="C36" s="73" t="str">
        <f>IF(C34&gt;C35,"Buy",B52)</f>
        <v>Buy</v>
      </c>
      <c r="D36" s="17"/>
    </row>
    <row r="37" spans="1:6" ht="13.5" customHeight="1">
      <c r="A37" s="15"/>
    </row>
    <row r="38" spans="1:6" ht="16.95" customHeight="1">
      <c r="A38" s="115" t="s">
        <v>11</v>
      </c>
      <c r="B38" s="116"/>
      <c r="C38" s="117"/>
    </row>
    <row r="39" spans="1:6" ht="13.5" customHeight="1">
      <c r="A39" s="105" t="s">
        <v>1</v>
      </c>
      <c r="B39" s="37" t="s">
        <v>137</v>
      </c>
      <c r="C39" s="38">
        <f>Y103</f>
        <v>10600.502882865023</v>
      </c>
      <c r="E39" s="19"/>
      <c r="F39" s="20"/>
    </row>
    <row r="40" spans="1:6" ht="13.5" customHeight="1">
      <c r="A40" s="105"/>
      <c r="B40" s="39" t="s">
        <v>135</v>
      </c>
      <c r="C40" s="40">
        <f>C13*(1+C14)^3</f>
        <v>246241.93899999998</v>
      </c>
      <c r="E40" s="19"/>
      <c r="F40" s="20"/>
    </row>
    <row r="41" spans="1:6" ht="13.5" customHeight="1">
      <c r="A41" s="105"/>
      <c r="B41" s="39" t="s">
        <v>136</v>
      </c>
      <c r="C41" s="40">
        <f>C40*C16</f>
        <v>12312.096949999999</v>
      </c>
      <c r="E41" s="19"/>
      <c r="F41" s="20"/>
    </row>
    <row r="42" spans="1:6" ht="13.5" customHeight="1">
      <c r="A42" s="105"/>
      <c r="B42" s="39" t="s">
        <v>105</v>
      </c>
      <c r="C42" s="40">
        <v>176908.31</v>
      </c>
      <c r="E42" s="19"/>
      <c r="F42" s="20"/>
    </row>
    <row r="43" spans="1:6" ht="13.5" customHeight="1">
      <c r="A43" s="105"/>
      <c r="B43" s="37" t="s">
        <v>134</v>
      </c>
      <c r="C43" s="38">
        <f>C40-C41-C42</f>
        <v>57021.53204999998</v>
      </c>
      <c r="E43" s="19"/>
      <c r="F43" s="20"/>
    </row>
    <row r="44" spans="1:6" ht="13.5" customHeight="1">
      <c r="A44" s="105"/>
      <c r="B44" s="41"/>
      <c r="C44" s="41"/>
      <c r="E44" s="19"/>
      <c r="F44" s="20"/>
    </row>
    <row r="45" spans="1:6" ht="13.5" customHeight="1">
      <c r="A45" s="105"/>
      <c r="B45" s="39" t="s">
        <v>139</v>
      </c>
      <c r="C45" s="40">
        <f>C43+C39</f>
        <v>67622.034932865005</v>
      </c>
      <c r="E45" s="19"/>
      <c r="F45" s="20"/>
    </row>
    <row r="46" spans="1:6" ht="13.5" customHeight="1">
      <c r="A46" s="105"/>
      <c r="B46" s="39" t="s">
        <v>138</v>
      </c>
      <c r="C46" s="42">
        <v>25000</v>
      </c>
      <c r="E46" s="19"/>
      <c r="F46" s="20"/>
    </row>
    <row r="47" spans="1:6" ht="13.5" customHeight="1">
      <c r="A47" s="105"/>
      <c r="B47" s="37" t="s">
        <v>133</v>
      </c>
      <c r="C47" s="38">
        <f>C45-C46</f>
        <v>42622.034932865005</v>
      </c>
      <c r="E47" s="19"/>
      <c r="F47" s="20"/>
    </row>
    <row r="48" spans="1:6" ht="13.5" customHeight="1">
      <c r="E48" s="19"/>
      <c r="F48" s="20"/>
    </row>
    <row r="49" spans="1:14" ht="13.5" customHeight="1"/>
    <row r="50" spans="1:14" ht="13.5" customHeight="1">
      <c r="A50" s="105" t="s">
        <v>4</v>
      </c>
      <c r="B50" s="41" t="s">
        <v>12</v>
      </c>
      <c r="C50" s="40">
        <f>G103</f>
        <v>8613.9528546630499</v>
      </c>
    </row>
    <row r="51" spans="1:14" ht="13.5" customHeight="1">
      <c r="A51" s="109"/>
      <c r="B51" s="41" t="s">
        <v>13</v>
      </c>
      <c r="C51" s="40">
        <f>M103</f>
        <v>7115.2200374584099</v>
      </c>
    </row>
    <row r="52" spans="1:14" ht="13.5" customHeight="1">
      <c r="A52" s="109"/>
      <c r="B52" s="66" t="str">
        <f>IF(C50&gt;C51,"Rent non-inclusive one","Rent inclusive one")</f>
        <v>Rent non-inclusive one</v>
      </c>
      <c r="C52" s="40">
        <f>MAX(C50,C51)</f>
        <v>8613.9528546630499</v>
      </c>
    </row>
    <row r="53" spans="1:14" ht="13.5" customHeight="1" thickBot="1">
      <c r="A53" s="15"/>
    </row>
    <row r="54" spans="1:14" ht="13.5" customHeight="1">
      <c r="A54" s="15"/>
      <c r="B54" s="31" t="s">
        <v>125</v>
      </c>
      <c r="C54" s="32" t="s">
        <v>126</v>
      </c>
      <c r="D54" s="32" t="s">
        <v>127</v>
      </c>
      <c r="E54" s="32" t="s">
        <v>14</v>
      </c>
      <c r="F54" s="32" t="s">
        <v>15</v>
      </c>
      <c r="G54" s="32" t="s">
        <v>16</v>
      </c>
      <c r="H54" s="32" t="s">
        <v>17</v>
      </c>
      <c r="I54" s="32" t="s">
        <v>18</v>
      </c>
      <c r="J54" s="32" t="s">
        <v>128</v>
      </c>
      <c r="K54" s="32" t="s">
        <v>129</v>
      </c>
      <c r="L54" s="32" t="s">
        <v>130</v>
      </c>
      <c r="M54" s="33" t="s">
        <v>131</v>
      </c>
      <c r="N54" s="34" t="s">
        <v>132</v>
      </c>
    </row>
    <row r="55" spans="1:14" ht="13.5" customHeight="1">
      <c r="A55" s="15"/>
      <c r="B55" s="25" t="s">
        <v>122</v>
      </c>
      <c r="C55" s="22">
        <f>$E$23</f>
        <v>150</v>
      </c>
      <c r="D55" s="22">
        <f t="shared" ref="D55" si="2">$E$23</f>
        <v>150</v>
      </c>
      <c r="E55" s="22">
        <f t="shared" ref="E55:F55" si="3">$C$23</f>
        <v>100</v>
      </c>
      <c r="F55" s="22">
        <f t="shared" si="3"/>
        <v>100</v>
      </c>
      <c r="G55" s="22">
        <f t="shared" ref="G55:J55" si="4">$G$23</f>
        <v>50</v>
      </c>
      <c r="H55" s="22">
        <f t="shared" si="4"/>
        <v>50</v>
      </c>
      <c r="I55" s="22">
        <f t="shared" si="4"/>
        <v>50</v>
      </c>
      <c r="J55" s="22">
        <f t="shared" si="4"/>
        <v>50</v>
      </c>
      <c r="K55" s="22">
        <f t="shared" ref="K55:L55" si="5">$C$23</f>
        <v>100</v>
      </c>
      <c r="L55" s="22">
        <f t="shared" si="5"/>
        <v>100</v>
      </c>
      <c r="M55" s="22">
        <f t="shared" ref="M55:N55" si="6">$E$23</f>
        <v>150</v>
      </c>
      <c r="N55" s="26">
        <f t="shared" si="6"/>
        <v>150</v>
      </c>
    </row>
    <row r="56" spans="1:14" ht="13.5" customHeight="1">
      <c r="A56" s="15"/>
      <c r="B56" s="25" t="s">
        <v>115</v>
      </c>
      <c r="C56" s="22">
        <f t="shared" ref="C56:D56" si="7">$E$22</f>
        <v>45</v>
      </c>
      <c r="D56" s="22">
        <f t="shared" si="7"/>
        <v>45</v>
      </c>
      <c r="E56" s="22">
        <f t="shared" ref="E56:F56" si="8">$C$22</f>
        <v>30</v>
      </c>
      <c r="F56" s="22">
        <f t="shared" si="8"/>
        <v>30</v>
      </c>
      <c r="G56" s="22">
        <f t="shared" ref="G56:J56" si="9">$G$22</f>
        <v>15</v>
      </c>
      <c r="H56" s="22">
        <f t="shared" si="9"/>
        <v>15</v>
      </c>
      <c r="I56" s="22">
        <f t="shared" si="9"/>
        <v>15</v>
      </c>
      <c r="J56" s="22">
        <f t="shared" si="9"/>
        <v>15</v>
      </c>
      <c r="K56" s="22">
        <f t="shared" ref="K56:L56" si="10">$C$22</f>
        <v>30</v>
      </c>
      <c r="L56" s="22">
        <f t="shared" si="10"/>
        <v>30</v>
      </c>
      <c r="M56" s="22">
        <f t="shared" ref="M56:N56" si="11">$E$22</f>
        <v>45</v>
      </c>
      <c r="N56" s="26">
        <f t="shared" si="11"/>
        <v>45</v>
      </c>
    </row>
    <row r="57" spans="1:14" ht="13.5" customHeight="1">
      <c r="A57" s="15"/>
      <c r="B57" s="25" t="s">
        <v>123</v>
      </c>
      <c r="C57" s="22">
        <f>$C$21</f>
        <v>120</v>
      </c>
      <c r="D57" s="23">
        <v>0</v>
      </c>
      <c r="E57" s="23">
        <v>0</v>
      </c>
      <c r="F57" s="22">
        <f>$C$21</f>
        <v>120</v>
      </c>
      <c r="G57" s="23">
        <v>0</v>
      </c>
      <c r="H57" s="23">
        <v>0</v>
      </c>
      <c r="I57" s="22">
        <f>$C$21</f>
        <v>120</v>
      </c>
      <c r="J57" s="23">
        <v>0</v>
      </c>
      <c r="K57" s="23">
        <v>0</v>
      </c>
      <c r="L57" s="22">
        <f>$C$21</f>
        <v>120</v>
      </c>
      <c r="M57" s="24">
        <v>0</v>
      </c>
      <c r="N57" s="27">
        <v>0</v>
      </c>
    </row>
    <row r="58" spans="1:14" ht="13.5" customHeight="1">
      <c r="A58" s="15"/>
      <c r="B58" s="25" t="s">
        <v>124</v>
      </c>
      <c r="C58" s="22">
        <f t="shared" ref="C58:N58" si="12">SUM(C55:C57)</f>
        <v>315</v>
      </c>
      <c r="D58" s="22">
        <f t="shared" si="12"/>
        <v>195</v>
      </c>
      <c r="E58" s="22">
        <f t="shared" si="12"/>
        <v>130</v>
      </c>
      <c r="F58" s="22">
        <f t="shared" si="12"/>
        <v>250</v>
      </c>
      <c r="G58" s="22">
        <f t="shared" si="12"/>
        <v>65</v>
      </c>
      <c r="H58" s="22">
        <f t="shared" si="12"/>
        <v>65</v>
      </c>
      <c r="I58" s="22">
        <f t="shared" si="12"/>
        <v>185</v>
      </c>
      <c r="J58" s="22">
        <f t="shared" si="12"/>
        <v>65</v>
      </c>
      <c r="K58" s="22">
        <f t="shared" si="12"/>
        <v>130</v>
      </c>
      <c r="L58" s="22">
        <f t="shared" si="12"/>
        <v>250</v>
      </c>
      <c r="M58" s="22">
        <f t="shared" si="12"/>
        <v>195</v>
      </c>
      <c r="N58" s="26">
        <f t="shared" si="12"/>
        <v>195</v>
      </c>
    </row>
    <row r="59" spans="1:14" ht="13.5" customHeight="1" thickBot="1">
      <c r="A59" s="15"/>
      <c r="B59" s="28" t="s">
        <v>19</v>
      </c>
      <c r="C59" s="29">
        <f t="shared" ref="C59:N59" si="13">C58/($C9+1)</f>
        <v>63</v>
      </c>
      <c r="D59" s="29">
        <f t="shared" si="13"/>
        <v>39</v>
      </c>
      <c r="E59" s="29">
        <f t="shared" si="13"/>
        <v>26</v>
      </c>
      <c r="F59" s="29">
        <f t="shared" si="13"/>
        <v>50</v>
      </c>
      <c r="G59" s="29">
        <f t="shared" si="13"/>
        <v>13</v>
      </c>
      <c r="H59" s="29">
        <f t="shared" si="13"/>
        <v>13</v>
      </c>
      <c r="I59" s="29">
        <f t="shared" si="13"/>
        <v>37</v>
      </c>
      <c r="J59" s="29">
        <f t="shared" si="13"/>
        <v>13</v>
      </c>
      <c r="K59" s="29">
        <f t="shared" si="13"/>
        <v>26</v>
      </c>
      <c r="L59" s="29">
        <f t="shared" si="13"/>
        <v>50</v>
      </c>
      <c r="M59" s="29">
        <f t="shared" si="13"/>
        <v>39</v>
      </c>
      <c r="N59" s="30">
        <f t="shared" si="13"/>
        <v>39</v>
      </c>
    </row>
    <row r="60" spans="1:14" ht="13.5" customHeight="1">
      <c r="A60" s="15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3.5" customHeight="1">
      <c r="A61" s="15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3.5" customHeight="1">
      <c r="A62" s="15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3.5" customHeight="1">
      <c r="A63" s="15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3.5" customHeight="1" thickBot="1">
      <c r="A64" s="15"/>
      <c r="G64" s="77"/>
      <c r="H64" s="70"/>
    </row>
    <row r="65" spans="1:25" ht="19.05" customHeight="1">
      <c r="A65" s="15"/>
      <c r="B65" s="121" t="s">
        <v>140</v>
      </c>
      <c r="C65" s="111" t="s">
        <v>4</v>
      </c>
      <c r="D65" s="112"/>
      <c r="E65" s="112"/>
      <c r="F65" s="112"/>
      <c r="G65" s="112"/>
      <c r="H65" s="113"/>
      <c r="I65" s="112"/>
      <c r="J65" s="112"/>
      <c r="K65" s="112"/>
      <c r="L65" s="112"/>
      <c r="M65" s="114"/>
      <c r="O65" s="106" t="s">
        <v>20</v>
      </c>
      <c r="P65" s="107"/>
      <c r="Q65" s="107"/>
      <c r="R65" s="107"/>
      <c r="S65" s="107"/>
      <c r="T65" s="107"/>
      <c r="U65" s="107"/>
      <c r="V65" s="107"/>
      <c r="W65" s="107"/>
      <c r="X65" s="107"/>
      <c r="Y65" s="108"/>
    </row>
    <row r="66" spans="1:25" ht="13.5" customHeight="1">
      <c r="A66" s="15"/>
      <c r="B66" s="121"/>
      <c r="C66" s="110" t="s">
        <v>86</v>
      </c>
      <c r="D66" s="110"/>
      <c r="E66" s="110"/>
      <c r="F66" s="110"/>
      <c r="G66" s="110"/>
      <c r="H66" s="41"/>
      <c r="I66" s="101" t="s">
        <v>7</v>
      </c>
      <c r="J66" s="102"/>
      <c r="K66" s="102"/>
      <c r="L66" s="102"/>
      <c r="M66" s="102"/>
      <c r="O66" s="53"/>
      <c r="P66" s="103" t="s">
        <v>21</v>
      </c>
      <c r="Q66" s="102"/>
      <c r="R66" s="102"/>
      <c r="S66" s="102"/>
      <c r="T66" s="102"/>
      <c r="U66" s="102"/>
      <c r="V66" s="102"/>
      <c r="W66" s="48" t="s">
        <v>22</v>
      </c>
      <c r="X66" s="43"/>
      <c r="Y66" s="54"/>
    </row>
    <row r="67" spans="1:25" ht="13.5" customHeight="1">
      <c r="A67" s="15"/>
      <c r="B67" s="122"/>
      <c r="C67" s="24" t="s">
        <v>23</v>
      </c>
      <c r="D67" s="24" t="s">
        <v>24</v>
      </c>
      <c r="E67" s="24" t="s">
        <v>25</v>
      </c>
      <c r="F67" s="24" t="s">
        <v>26</v>
      </c>
      <c r="G67" s="23" t="s">
        <v>83</v>
      </c>
      <c r="H67" s="41"/>
      <c r="I67" s="41" t="s">
        <v>23</v>
      </c>
      <c r="J67" s="41" t="s">
        <v>24</v>
      </c>
      <c r="K67" s="41" t="s">
        <v>27</v>
      </c>
      <c r="L67" s="41" t="s">
        <v>26</v>
      </c>
      <c r="M67" s="41" t="s">
        <v>28</v>
      </c>
      <c r="O67" s="55" t="s">
        <v>23</v>
      </c>
      <c r="P67" s="49" t="s">
        <v>29</v>
      </c>
      <c r="Q67" s="49" t="s">
        <v>30</v>
      </c>
      <c r="R67" s="49" t="s">
        <v>31</v>
      </c>
      <c r="S67" s="49" t="s">
        <v>32</v>
      </c>
      <c r="T67" s="49" t="s">
        <v>33</v>
      </c>
      <c r="U67" s="49" t="s">
        <v>34</v>
      </c>
      <c r="V67" s="48" t="s">
        <v>35</v>
      </c>
      <c r="W67" s="50" t="s">
        <v>36</v>
      </c>
      <c r="X67" s="49" t="s">
        <v>37</v>
      </c>
      <c r="Y67" s="56" t="s">
        <v>38</v>
      </c>
    </row>
    <row r="68" spans="1:25" ht="13.5" customHeight="1">
      <c r="A68" s="15"/>
      <c r="B68" s="24" t="s">
        <v>39</v>
      </c>
      <c r="C68" s="22">
        <f>C7</f>
        <v>25000</v>
      </c>
      <c r="D68" s="22">
        <f>$C$25+$C$59</f>
        <v>498</v>
      </c>
      <c r="E68" s="22">
        <f t="shared" ref="E68:E103" si="14">C68-D68</f>
        <v>24502</v>
      </c>
      <c r="F68" s="22">
        <f t="shared" ref="F68:F103" si="15">E68*$C$10/12</f>
        <v>20.418333333333333</v>
      </c>
      <c r="G68" s="22">
        <f t="shared" ref="G68:G103" si="16">E68+F68</f>
        <v>24522.418333333335</v>
      </c>
      <c r="H68" s="41"/>
      <c r="I68" s="40">
        <f>C68</f>
        <v>25000</v>
      </c>
      <c r="J68" s="40">
        <f t="shared" ref="J68:J103" si="17">$C$26</f>
        <v>510</v>
      </c>
      <c r="K68" s="40">
        <f t="shared" ref="K68:K103" si="18">I68-J68</f>
        <v>24490</v>
      </c>
      <c r="L68" s="40">
        <f t="shared" ref="L68:L103" si="19">K68*$C$10/12</f>
        <v>20.408333333333335</v>
      </c>
      <c r="M68" s="40">
        <f t="shared" ref="M68:M103" si="20">K68+L68</f>
        <v>24510.408333333333</v>
      </c>
      <c r="O68" s="57">
        <f>C7+C8-C11</f>
        <v>2200</v>
      </c>
      <c r="P68" s="44">
        <f t="shared" ref="P68:P103" si="21">$C$17</f>
        <v>1003.95</v>
      </c>
      <c r="Q68" s="44">
        <f t="shared" ref="Q68:Q79" si="22">$C$13*$C$15/12</f>
        <v>287.33775000000003</v>
      </c>
      <c r="R68" s="44">
        <f>$C$19</f>
        <v>1200</v>
      </c>
      <c r="S68" s="44">
        <f t="shared" ref="S68:S103" si="23">$C$18/36</f>
        <v>166.66666666666666</v>
      </c>
      <c r="T68" s="22">
        <f>$C$59</f>
        <v>63</v>
      </c>
      <c r="U68" s="44">
        <f t="shared" ref="U68:U75" si="24">$C$20</f>
        <v>70</v>
      </c>
      <c r="V68" s="46">
        <f t="shared" ref="V68:V103" si="25">IF($C$31=1,SUM(P68:S68,U68)+T68*(1+$C$9)*(1+$C$24), SUM(P68:U68))</f>
        <v>3105.9544166666665</v>
      </c>
      <c r="W68" s="51">
        <f t="shared" ref="W68:W103" si="26">IF($C$31=1,$C$9*$C$30,$C$29*$C$9)</f>
        <v>2040</v>
      </c>
      <c r="X68" s="44">
        <f>O68-V68+W68</f>
        <v>1134.0455833333335</v>
      </c>
      <c r="Y68" s="58">
        <f t="shared" ref="Y68:Y103" si="27">X68*(1+$C$10/12)</f>
        <v>1134.9906213194445</v>
      </c>
    </row>
    <row r="69" spans="1:25" ht="13.5" customHeight="1">
      <c r="A69" s="15"/>
      <c r="B69" s="24" t="s">
        <v>40</v>
      </c>
      <c r="C69" s="22">
        <f t="shared" ref="C69:C103" si="28">G68</f>
        <v>24522.418333333335</v>
      </c>
      <c r="D69" s="22">
        <f>$C$25+$D$59</f>
        <v>474</v>
      </c>
      <c r="E69" s="22">
        <f t="shared" si="14"/>
        <v>24048.418333333335</v>
      </c>
      <c r="F69" s="22">
        <f t="shared" si="15"/>
        <v>20.040348611111114</v>
      </c>
      <c r="G69" s="22">
        <f t="shared" si="16"/>
        <v>24068.458681944445</v>
      </c>
      <c r="H69" s="41"/>
      <c r="I69" s="40">
        <f t="shared" ref="I69:I103" si="29">M68</f>
        <v>24510.408333333333</v>
      </c>
      <c r="J69" s="40">
        <f t="shared" si="17"/>
        <v>510</v>
      </c>
      <c r="K69" s="40">
        <f t="shared" si="18"/>
        <v>24000.408333333333</v>
      </c>
      <c r="L69" s="40">
        <f t="shared" si="19"/>
        <v>20.000340277777777</v>
      </c>
      <c r="M69" s="40">
        <f t="shared" si="20"/>
        <v>24020.408673611109</v>
      </c>
      <c r="O69" s="57">
        <f t="shared" ref="O69:O103" si="30">Y68</f>
        <v>1134.9906213194445</v>
      </c>
      <c r="P69" s="44">
        <f t="shared" si="21"/>
        <v>1003.95</v>
      </c>
      <c r="Q69" s="44">
        <f t="shared" si="22"/>
        <v>287.33775000000003</v>
      </c>
      <c r="R69" s="52">
        <v>0</v>
      </c>
      <c r="S69" s="44">
        <f t="shared" si="23"/>
        <v>166.66666666666666</v>
      </c>
      <c r="T69" s="22">
        <f>$D$59</f>
        <v>39</v>
      </c>
      <c r="U69" s="44">
        <f t="shared" si="24"/>
        <v>70</v>
      </c>
      <c r="V69" s="46">
        <f t="shared" si="25"/>
        <v>1761.9544166666667</v>
      </c>
      <c r="W69" s="51">
        <f t="shared" si="26"/>
        <v>2040</v>
      </c>
      <c r="X69" s="44">
        <f t="shared" ref="X69:X103" si="31">O69-V69+W69</f>
        <v>1413.0362046527778</v>
      </c>
      <c r="Y69" s="58">
        <f t="shared" si="27"/>
        <v>1414.2137348233216</v>
      </c>
    </row>
    <row r="70" spans="1:25" ht="13.5" customHeight="1">
      <c r="A70" s="15"/>
      <c r="B70" s="24" t="s">
        <v>41</v>
      </c>
      <c r="C70" s="22">
        <f t="shared" si="28"/>
        <v>24068.458681944445</v>
      </c>
      <c r="D70" s="22">
        <f>$C$25+$E$59</f>
        <v>461</v>
      </c>
      <c r="E70" s="22">
        <f t="shared" si="14"/>
        <v>23607.458681944445</v>
      </c>
      <c r="F70" s="22">
        <f t="shared" si="15"/>
        <v>19.672882234953704</v>
      </c>
      <c r="G70" s="22">
        <f t="shared" si="16"/>
        <v>23627.131564179399</v>
      </c>
      <c r="H70" s="41"/>
      <c r="I70" s="40">
        <f t="shared" si="29"/>
        <v>24020.408673611109</v>
      </c>
      <c r="J70" s="40">
        <f t="shared" si="17"/>
        <v>510</v>
      </c>
      <c r="K70" s="40">
        <f t="shared" si="18"/>
        <v>23510.408673611109</v>
      </c>
      <c r="L70" s="40">
        <f t="shared" si="19"/>
        <v>19.592007228009258</v>
      </c>
      <c r="M70" s="40">
        <f t="shared" si="20"/>
        <v>23530.000680839119</v>
      </c>
      <c r="O70" s="57">
        <f t="shared" si="30"/>
        <v>1414.2137348233216</v>
      </c>
      <c r="P70" s="44">
        <f t="shared" si="21"/>
        <v>1003.95</v>
      </c>
      <c r="Q70" s="44">
        <f t="shared" si="22"/>
        <v>287.33775000000003</v>
      </c>
      <c r="R70" s="52">
        <v>0</v>
      </c>
      <c r="S70" s="44">
        <f t="shared" si="23"/>
        <v>166.66666666666666</v>
      </c>
      <c r="T70" s="22">
        <f>$E$59</f>
        <v>26</v>
      </c>
      <c r="U70" s="44">
        <f t="shared" si="24"/>
        <v>70</v>
      </c>
      <c r="V70" s="46">
        <f t="shared" si="25"/>
        <v>1683.9544166666667</v>
      </c>
      <c r="W70" s="51">
        <f t="shared" si="26"/>
        <v>2040</v>
      </c>
      <c r="X70" s="44">
        <f t="shared" si="31"/>
        <v>1770.2593181566549</v>
      </c>
      <c r="Y70" s="58">
        <f t="shared" si="27"/>
        <v>1771.7345342551187</v>
      </c>
    </row>
    <row r="71" spans="1:25" ht="13.5" customHeight="1">
      <c r="A71" s="15"/>
      <c r="B71" s="24" t="s">
        <v>42</v>
      </c>
      <c r="C71" s="22">
        <f t="shared" si="28"/>
        <v>23627.131564179399</v>
      </c>
      <c r="D71" s="22">
        <f>$C$25+$F$59</f>
        <v>485</v>
      </c>
      <c r="E71" s="22">
        <f t="shared" si="14"/>
        <v>23142.131564179399</v>
      </c>
      <c r="F71" s="22">
        <f t="shared" si="15"/>
        <v>19.285109636816166</v>
      </c>
      <c r="G71" s="22">
        <f t="shared" si="16"/>
        <v>23161.416673816217</v>
      </c>
      <c r="H71" s="41"/>
      <c r="I71" s="40">
        <f t="shared" si="29"/>
        <v>23530.000680839119</v>
      </c>
      <c r="J71" s="40">
        <f t="shared" si="17"/>
        <v>510</v>
      </c>
      <c r="K71" s="40">
        <f t="shared" si="18"/>
        <v>23020.000680839119</v>
      </c>
      <c r="L71" s="40">
        <f t="shared" si="19"/>
        <v>19.183333900699267</v>
      </c>
      <c r="M71" s="40">
        <f t="shared" si="20"/>
        <v>23039.184014739818</v>
      </c>
      <c r="O71" s="57">
        <f t="shared" si="30"/>
        <v>1771.7345342551187</v>
      </c>
      <c r="P71" s="44">
        <f t="shared" si="21"/>
        <v>1003.95</v>
      </c>
      <c r="Q71" s="44">
        <f t="shared" si="22"/>
        <v>287.33775000000003</v>
      </c>
      <c r="R71" s="52">
        <v>0</v>
      </c>
      <c r="S71" s="44">
        <f t="shared" si="23"/>
        <v>166.66666666666666</v>
      </c>
      <c r="T71" s="22">
        <f>$F$59</f>
        <v>50</v>
      </c>
      <c r="U71" s="44">
        <f t="shared" si="24"/>
        <v>70</v>
      </c>
      <c r="V71" s="46">
        <f t="shared" si="25"/>
        <v>1827.9544166666667</v>
      </c>
      <c r="W71" s="51">
        <f t="shared" si="26"/>
        <v>2040</v>
      </c>
      <c r="X71" s="44">
        <f t="shared" si="31"/>
        <v>1983.780117588452</v>
      </c>
      <c r="Y71" s="58">
        <f t="shared" si="27"/>
        <v>1985.4332676864422</v>
      </c>
    </row>
    <row r="72" spans="1:25" ht="13.5" customHeight="1">
      <c r="A72" s="15"/>
      <c r="B72" s="24" t="s">
        <v>43</v>
      </c>
      <c r="C72" s="22">
        <f t="shared" si="28"/>
        <v>23161.416673816217</v>
      </c>
      <c r="D72" s="22">
        <f>$C$25+$G$59</f>
        <v>448</v>
      </c>
      <c r="E72" s="22">
        <f t="shared" si="14"/>
        <v>22713.416673816217</v>
      </c>
      <c r="F72" s="22">
        <f t="shared" si="15"/>
        <v>18.92784722818018</v>
      </c>
      <c r="G72" s="22">
        <f t="shared" si="16"/>
        <v>22732.344521044397</v>
      </c>
      <c r="H72" s="41"/>
      <c r="I72" s="40">
        <f t="shared" si="29"/>
        <v>23039.184014739818</v>
      </c>
      <c r="J72" s="40">
        <f t="shared" si="17"/>
        <v>510</v>
      </c>
      <c r="K72" s="40">
        <f t="shared" si="18"/>
        <v>22529.184014739818</v>
      </c>
      <c r="L72" s="40">
        <f t="shared" si="19"/>
        <v>18.77432001228318</v>
      </c>
      <c r="M72" s="40">
        <f t="shared" si="20"/>
        <v>22547.9583347521</v>
      </c>
      <c r="O72" s="57">
        <f t="shared" si="30"/>
        <v>1985.4332676864422</v>
      </c>
      <c r="P72" s="44">
        <f t="shared" si="21"/>
        <v>1003.95</v>
      </c>
      <c r="Q72" s="44">
        <f t="shared" si="22"/>
        <v>287.33775000000003</v>
      </c>
      <c r="R72" s="52">
        <v>0</v>
      </c>
      <c r="S72" s="44">
        <f t="shared" si="23"/>
        <v>166.66666666666666</v>
      </c>
      <c r="T72" s="22">
        <f>$G$59</f>
        <v>13</v>
      </c>
      <c r="U72" s="44">
        <f t="shared" si="24"/>
        <v>70</v>
      </c>
      <c r="V72" s="46">
        <f t="shared" si="25"/>
        <v>1605.9544166666667</v>
      </c>
      <c r="W72" s="51">
        <f t="shared" si="26"/>
        <v>2040</v>
      </c>
      <c r="X72" s="44">
        <f t="shared" si="31"/>
        <v>2419.4788510197754</v>
      </c>
      <c r="Y72" s="58">
        <f t="shared" si="27"/>
        <v>2421.495083395625</v>
      </c>
    </row>
    <row r="73" spans="1:25" ht="13.5" customHeight="1">
      <c r="A73" s="15"/>
      <c r="B73" s="24" t="s">
        <v>44</v>
      </c>
      <c r="C73" s="22">
        <f t="shared" si="28"/>
        <v>22732.344521044397</v>
      </c>
      <c r="D73" s="22">
        <f>$C$25+$H$59</f>
        <v>448</v>
      </c>
      <c r="E73" s="22">
        <f t="shared" si="14"/>
        <v>22284.344521044397</v>
      </c>
      <c r="F73" s="22">
        <f t="shared" si="15"/>
        <v>18.570287100870331</v>
      </c>
      <c r="G73" s="22">
        <f t="shared" si="16"/>
        <v>22302.914808145266</v>
      </c>
      <c r="H73" s="41"/>
      <c r="I73" s="40">
        <f t="shared" si="29"/>
        <v>22547.9583347521</v>
      </c>
      <c r="J73" s="40">
        <f t="shared" si="17"/>
        <v>510</v>
      </c>
      <c r="K73" s="40">
        <f t="shared" si="18"/>
        <v>22037.9583347521</v>
      </c>
      <c r="L73" s="40">
        <f t="shared" si="19"/>
        <v>18.364965278960085</v>
      </c>
      <c r="M73" s="40">
        <f t="shared" si="20"/>
        <v>22056.323300031061</v>
      </c>
      <c r="O73" s="57">
        <f t="shared" si="30"/>
        <v>2421.495083395625</v>
      </c>
      <c r="P73" s="44">
        <f t="shared" si="21"/>
        <v>1003.95</v>
      </c>
      <c r="Q73" s="44">
        <f t="shared" si="22"/>
        <v>287.33775000000003</v>
      </c>
      <c r="R73" s="52">
        <v>0</v>
      </c>
      <c r="S73" s="44">
        <f t="shared" si="23"/>
        <v>166.66666666666666</v>
      </c>
      <c r="T73" s="22">
        <f>$H$59</f>
        <v>13</v>
      </c>
      <c r="U73" s="44">
        <f t="shared" si="24"/>
        <v>70</v>
      </c>
      <c r="V73" s="46">
        <f t="shared" si="25"/>
        <v>1605.9544166666667</v>
      </c>
      <c r="W73" s="51">
        <f t="shared" si="26"/>
        <v>2040</v>
      </c>
      <c r="X73" s="44">
        <f t="shared" si="31"/>
        <v>2855.5406667289581</v>
      </c>
      <c r="Y73" s="58">
        <f t="shared" si="27"/>
        <v>2857.9202839512318</v>
      </c>
    </row>
    <row r="74" spans="1:25" ht="13.5" customHeight="1">
      <c r="A74" s="15"/>
      <c r="B74" s="24" t="s">
        <v>45</v>
      </c>
      <c r="C74" s="22">
        <f t="shared" si="28"/>
        <v>22302.914808145266</v>
      </c>
      <c r="D74" s="22">
        <f>$C$25+$I$59</f>
        <v>472</v>
      </c>
      <c r="E74" s="22">
        <f t="shared" si="14"/>
        <v>21830.914808145266</v>
      </c>
      <c r="F74" s="22">
        <f t="shared" si="15"/>
        <v>18.192429006787723</v>
      </c>
      <c r="G74" s="22">
        <f t="shared" si="16"/>
        <v>21849.107237152053</v>
      </c>
      <c r="H74" s="41"/>
      <c r="I74" s="40">
        <f t="shared" si="29"/>
        <v>22056.323300031061</v>
      </c>
      <c r="J74" s="40">
        <f t="shared" si="17"/>
        <v>510</v>
      </c>
      <c r="K74" s="40">
        <f t="shared" si="18"/>
        <v>21546.323300031061</v>
      </c>
      <c r="L74" s="40">
        <f t="shared" si="19"/>
        <v>17.955269416692552</v>
      </c>
      <c r="M74" s="40">
        <f t="shared" si="20"/>
        <v>21564.278569447753</v>
      </c>
      <c r="O74" s="57">
        <f t="shared" si="30"/>
        <v>2857.9202839512318</v>
      </c>
      <c r="P74" s="44">
        <f t="shared" si="21"/>
        <v>1003.95</v>
      </c>
      <c r="Q74" s="44">
        <f t="shared" si="22"/>
        <v>287.33775000000003</v>
      </c>
      <c r="R74" s="52">
        <v>0</v>
      </c>
      <c r="S74" s="44">
        <f t="shared" si="23"/>
        <v>166.66666666666666</v>
      </c>
      <c r="T74" s="22">
        <f>$I$59</f>
        <v>37</v>
      </c>
      <c r="U74" s="44">
        <f t="shared" si="24"/>
        <v>70</v>
      </c>
      <c r="V74" s="46">
        <f t="shared" si="25"/>
        <v>1749.9544166666667</v>
      </c>
      <c r="W74" s="51">
        <f t="shared" si="26"/>
        <v>2040</v>
      </c>
      <c r="X74" s="44">
        <f t="shared" si="31"/>
        <v>3147.9658672845653</v>
      </c>
      <c r="Y74" s="58">
        <f t="shared" si="27"/>
        <v>3150.589172173969</v>
      </c>
    </row>
    <row r="75" spans="1:25" ht="13.5" customHeight="1">
      <c r="A75" s="15"/>
      <c r="B75" s="24" t="s">
        <v>46</v>
      </c>
      <c r="C75" s="22">
        <f t="shared" si="28"/>
        <v>21849.107237152053</v>
      </c>
      <c r="D75" s="22">
        <f>$C$25+$J$59</f>
        <v>448</v>
      </c>
      <c r="E75" s="22">
        <f t="shared" si="14"/>
        <v>21401.107237152053</v>
      </c>
      <c r="F75" s="22">
        <f t="shared" si="15"/>
        <v>17.834256030960045</v>
      </c>
      <c r="G75" s="22">
        <f t="shared" si="16"/>
        <v>21418.941493183014</v>
      </c>
      <c r="H75" s="41"/>
      <c r="I75" s="40">
        <f t="shared" si="29"/>
        <v>21564.278569447753</v>
      </c>
      <c r="J75" s="40">
        <f t="shared" si="17"/>
        <v>510</v>
      </c>
      <c r="K75" s="40">
        <f t="shared" si="18"/>
        <v>21054.278569447753</v>
      </c>
      <c r="L75" s="40">
        <f t="shared" si="19"/>
        <v>17.545232141206462</v>
      </c>
      <c r="M75" s="40">
        <f t="shared" si="20"/>
        <v>21071.823801588958</v>
      </c>
      <c r="O75" s="57">
        <f t="shared" si="30"/>
        <v>3150.589172173969</v>
      </c>
      <c r="P75" s="44">
        <f t="shared" si="21"/>
        <v>1003.95</v>
      </c>
      <c r="Q75" s="44">
        <f t="shared" si="22"/>
        <v>287.33775000000003</v>
      </c>
      <c r="R75" s="52">
        <v>0</v>
      </c>
      <c r="S75" s="44">
        <f t="shared" si="23"/>
        <v>166.66666666666666</v>
      </c>
      <c r="T75" s="22">
        <f>$J$59</f>
        <v>13</v>
      </c>
      <c r="U75" s="44">
        <f t="shared" si="24"/>
        <v>70</v>
      </c>
      <c r="V75" s="46">
        <f t="shared" si="25"/>
        <v>1605.9544166666667</v>
      </c>
      <c r="W75" s="51">
        <f t="shared" si="26"/>
        <v>2040</v>
      </c>
      <c r="X75" s="44">
        <f t="shared" si="31"/>
        <v>3584.6347555073025</v>
      </c>
      <c r="Y75" s="58">
        <f t="shared" si="27"/>
        <v>3587.6219511368918</v>
      </c>
    </row>
    <row r="76" spans="1:25" ht="13.5" customHeight="1">
      <c r="A76" s="15"/>
      <c r="B76" s="24" t="s">
        <v>47</v>
      </c>
      <c r="C76" s="22">
        <f t="shared" si="28"/>
        <v>21418.941493183014</v>
      </c>
      <c r="D76" s="22">
        <f>$C$25+$K$59</f>
        <v>461</v>
      </c>
      <c r="E76" s="22">
        <f t="shared" si="14"/>
        <v>20957.941493183014</v>
      </c>
      <c r="F76" s="22">
        <f t="shared" si="15"/>
        <v>17.464951244319177</v>
      </c>
      <c r="G76" s="22">
        <f t="shared" si="16"/>
        <v>20975.406444427332</v>
      </c>
      <c r="H76" s="41"/>
      <c r="I76" s="40">
        <f t="shared" si="29"/>
        <v>21071.823801588958</v>
      </c>
      <c r="J76" s="40">
        <f t="shared" si="17"/>
        <v>510</v>
      </c>
      <c r="K76" s="40">
        <f t="shared" si="18"/>
        <v>20561.823801588958</v>
      </c>
      <c r="L76" s="40">
        <f t="shared" si="19"/>
        <v>17.134853167990798</v>
      </c>
      <c r="M76" s="40">
        <f t="shared" si="20"/>
        <v>20578.958654756949</v>
      </c>
      <c r="O76" s="57">
        <f t="shared" si="30"/>
        <v>3587.6219511368918</v>
      </c>
      <c r="P76" s="44">
        <f t="shared" si="21"/>
        <v>1003.95</v>
      </c>
      <c r="Q76" s="44">
        <f t="shared" si="22"/>
        <v>287.33775000000003</v>
      </c>
      <c r="R76" s="52">
        <v>0</v>
      </c>
      <c r="S76" s="44">
        <f t="shared" si="23"/>
        <v>166.66666666666666</v>
      </c>
      <c r="T76" s="22">
        <f>$K$59</f>
        <v>26</v>
      </c>
      <c r="U76" s="52">
        <v>0</v>
      </c>
      <c r="V76" s="46">
        <f t="shared" si="25"/>
        <v>1613.9544166666667</v>
      </c>
      <c r="W76" s="51">
        <f t="shared" si="26"/>
        <v>2040</v>
      </c>
      <c r="X76" s="44">
        <f t="shared" si="31"/>
        <v>4013.6675344702253</v>
      </c>
      <c r="Y76" s="58">
        <f t="shared" si="27"/>
        <v>4017.0122574156167</v>
      </c>
    </row>
    <row r="77" spans="1:25" ht="13.5" customHeight="1">
      <c r="A77" s="15"/>
      <c r="B77" s="24" t="s">
        <v>48</v>
      </c>
      <c r="C77" s="22">
        <f t="shared" si="28"/>
        <v>20975.406444427332</v>
      </c>
      <c r="D77" s="22">
        <f>$C$25+$L$59</f>
        <v>485</v>
      </c>
      <c r="E77" s="22">
        <f t="shared" si="14"/>
        <v>20490.406444427332</v>
      </c>
      <c r="F77" s="22">
        <f t="shared" si="15"/>
        <v>17.075338703689443</v>
      </c>
      <c r="G77" s="22">
        <f t="shared" si="16"/>
        <v>20507.481783131021</v>
      </c>
      <c r="H77" s="41"/>
      <c r="I77" s="40">
        <f t="shared" si="29"/>
        <v>20578.958654756949</v>
      </c>
      <c r="J77" s="40">
        <f t="shared" si="17"/>
        <v>510</v>
      </c>
      <c r="K77" s="40">
        <f t="shared" si="18"/>
        <v>20068.958654756949</v>
      </c>
      <c r="L77" s="40">
        <f t="shared" si="19"/>
        <v>16.724132212297459</v>
      </c>
      <c r="M77" s="40">
        <f t="shared" si="20"/>
        <v>20085.682786969246</v>
      </c>
      <c r="O77" s="57">
        <f t="shared" si="30"/>
        <v>4017.0122574156167</v>
      </c>
      <c r="P77" s="44">
        <f t="shared" si="21"/>
        <v>1003.95</v>
      </c>
      <c r="Q77" s="44">
        <f t="shared" si="22"/>
        <v>287.33775000000003</v>
      </c>
      <c r="R77" s="52">
        <v>0</v>
      </c>
      <c r="S77" s="44">
        <f t="shared" si="23"/>
        <v>166.66666666666666</v>
      </c>
      <c r="T77" s="22">
        <f>$L$59</f>
        <v>50</v>
      </c>
      <c r="U77" s="52">
        <v>0</v>
      </c>
      <c r="V77" s="46">
        <f t="shared" si="25"/>
        <v>1757.9544166666667</v>
      </c>
      <c r="W77" s="51">
        <f t="shared" si="26"/>
        <v>2040</v>
      </c>
      <c r="X77" s="44">
        <f t="shared" si="31"/>
        <v>4299.0578407489502</v>
      </c>
      <c r="Y77" s="58">
        <f t="shared" si="27"/>
        <v>4302.6403889495741</v>
      </c>
    </row>
    <row r="78" spans="1:25" ht="13.5" customHeight="1">
      <c r="A78" s="15"/>
      <c r="B78" s="24" t="s">
        <v>49</v>
      </c>
      <c r="C78" s="22">
        <f t="shared" si="28"/>
        <v>20507.481783131021</v>
      </c>
      <c r="D78" s="22">
        <f>$C$25+$M$59</f>
        <v>474</v>
      </c>
      <c r="E78" s="22">
        <f t="shared" si="14"/>
        <v>20033.481783131021</v>
      </c>
      <c r="F78" s="22">
        <f t="shared" si="15"/>
        <v>16.694568152609182</v>
      </c>
      <c r="G78" s="22">
        <f t="shared" si="16"/>
        <v>20050.17635128363</v>
      </c>
      <c r="H78" s="41"/>
      <c r="I78" s="40">
        <f t="shared" si="29"/>
        <v>20085.682786969246</v>
      </c>
      <c r="J78" s="40">
        <f t="shared" si="17"/>
        <v>510</v>
      </c>
      <c r="K78" s="40">
        <f t="shared" si="18"/>
        <v>19575.682786969246</v>
      </c>
      <c r="L78" s="40">
        <f t="shared" si="19"/>
        <v>16.313068989141041</v>
      </c>
      <c r="M78" s="40">
        <f t="shared" si="20"/>
        <v>19591.995855958387</v>
      </c>
      <c r="O78" s="57">
        <f t="shared" si="30"/>
        <v>4302.6403889495741</v>
      </c>
      <c r="P78" s="44">
        <f t="shared" si="21"/>
        <v>1003.95</v>
      </c>
      <c r="Q78" s="44">
        <f t="shared" si="22"/>
        <v>287.33775000000003</v>
      </c>
      <c r="R78" s="52">
        <v>0</v>
      </c>
      <c r="S78" s="44">
        <f t="shared" si="23"/>
        <v>166.66666666666666</v>
      </c>
      <c r="T78" s="22">
        <f>$M$59</f>
        <v>39</v>
      </c>
      <c r="U78" s="52">
        <v>0</v>
      </c>
      <c r="V78" s="46">
        <f t="shared" si="25"/>
        <v>1691.9544166666667</v>
      </c>
      <c r="W78" s="51">
        <f t="shared" si="26"/>
        <v>2040</v>
      </c>
      <c r="X78" s="44">
        <f t="shared" si="31"/>
        <v>4650.6859722829076</v>
      </c>
      <c r="Y78" s="58">
        <f t="shared" si="27"/>
        <v>4654.5615439264766</v>
      </c>
    </row>
    <row r="79" spans="1:25" ht="13.5" customHeight="1">
      <c r="A79" s="15"/>
      <c r="B79" s="24" t="s">
        <v>50</v>
      </c>
      <c r="C79" s="22">
        <f t="shared" si="28"/>
        <v>20050.17635128363</v>
      </c>
      <c r="D79" s="22">
        <f>$C$25+$N$59</f>
        <v>474</v>
      </c>
      <c r="E79" s="22">
        <f t="shared" si="14"/>
        <v>19576.17635128363</v>
      </c>
      <c r="F79" s="22">
        <f t="shared" si="15"/>
        <v>16.313480292736358</v>
      </c>
      <c r="G79" s="22">
        <f t="shared" si="16"/>
        <v>19592.489831576368</v>
      </c>
      <c r="H79" s="41"/>
      <c r="I79" s="40">
        <f t="shared" si="29"/>
        <v>19591.995855958387</v>
      </c>
      <c r="J79" s="40">
        <f t="shared" si="17"/>
        <v>510</v>
      </c>
      <c r="K79" s="40">
        <f t="shared" si="18"/>
        <v>19081.995855958387</v>
      </c>
      <c r="L79" s="40">
        <f t="shared" si="19"/>
        <v>15.901663213298656</v>
      </c>
      <c r="M79" s="40">
        <f t="shared" si="20"/>
        <v>19097.897519171685</v>
      </c>
      <c r="O79" s="57">
        <f t="shared" si="30"/>
        <v>4654.5615439264766</v>
      </c>
      <c r="P79" s="44">
        <f t="shared" si="21"/>
        <v>1003.95</v>
      </c>
      <c r="Q79" s="44">
        <f t="shared" si="22"/>
        <v>287.33775000000003</v>
      </c>
      <c r="R79" s="52">
        <v>0</v>
      </c>
      <c r="S79" s="44">
        <f t="shared" si="23"/>
        <v>166.66666666666666</v>
      </c>
      <c r="T79" s="22">
        <f>$N$59</f>
        <v>39</v>
      </c>
      <c r="U79" s="52">
        <v>0</v>
      </c>
      <c r="V79" s="46">
        <f t="shared" si="25"/>
        <v>1691.9544166666667</v>
      </c>
      <c r="W79" s="51">
        <f t="shared" si="26"/>
        <v>2040</v>
      </c>
      <c r="X79" s="44">
        <f t="shared" si="31"/>
        <v>5002.6071272598101</v>
      </c>
      <c r="Y79" s="58">
        <f t="shared" si="27"/>
        <v>5006.7759665325266</v>
      </c>
    </row>
    <row r="80" spans="1:25" ht="13.5" customHeight="1">
      <c r="A80" s="15"/>
      <c r="B80" s="24" t="s">
        <v>51</v>
      </c>
      <c r="C80" s="22">
        <f t="shared" si="28"/>
        <v>19592.489831576368</v>
      </c>
      <c r="D80" s="22">
        <f>$C$25+$C$59</f>
        <v>498</v>
      </c>
      <c r="E80" s="22">
        <f t="shared" si="14"/>
        <v>19094.489831576368</v>
      </c>
      <c r="F80" s="22">
        <f t="shared" si="15"/>
        <v>15.912074859646973</v>
      </c>
      <c r="G80" s="22">
        <f t="shared" si="16"/>
        <v>19110.401906436015</v>
      </c>
      <c r="H80" s="41"/>
      <c r="I80" s="40">
        <f t="shared" si="29"/>
        <v>19097.897519171685</v>
      </c>
      <c r="J80" s="40">
        <f t="shared" si="17"/>
        <v>510</v>
      </c>
      <c r="K80" s="40">
        <f t="shared" si="18"/>
        <v>18587.897519171685</v>
      </c>
      <c r="L80" s="40">
        <f t="shared" si="19"/>
        <v>15.489914599309737</v>
      </c>
      <c r="M80" s="40">
        <f t="shared" si="20"/>
        <v>18603.387433770997</v>
      </c>
      <c r="O80" s="57">
        <f t="shared" si="30"/>
        <v>5006.7759665325266</v>
      </c>
      <c r="P80" s="44">
        <f t="shared" si="21"/>
        <v>1003.95</v>
      </c>
      <c r="Q80" s="44">
        <f t="shared" ref="Q80:Q91" si="32">$C$13*(1+$C$14)*$C$15/12</f>
        <v>290.21112750000003</v>
      </c>
      <c r="R80" s="44">
        <f>$C$19</f>
        <v>1200</v>
      </c>
      <c r="S80" s="44">
        <f t="shared" si="23"/>
        <v>166.66666666666666</v>
      </c>
      <c r="T80" s="22">
        <f>$C$59</f>
        <v>63</v>
      </c>
      <c r="U80" s="44">
        <f t="shared" ref="U80:U87" si="33">$C$20</f>
        <v>70</v>
      </c>
      <c r="V80" s="46">
        <f t="shared" si="25"/>
        <v>3108.8277941666665</v>
      </c>
      <c r="W80" s="51">
        <f t="shared" si="26"/>
        <v>2040</v>
      </c>
      <c r="X80" s="44">
        <f t="shared" si="31"/>
        <v>3937.94817236586</v>
      </c>
      <c r="Y80" s="58">
        <f t="shared" si="27"/>
        <v>3941.2297958428312</v>
      </c>
    </row>
    <row r="81" spans="1:25" ht="13.5" customHeight="1">
      <c r="A81" s="15"/>
      <c r="B81" s="24" t="s">
        <v>52</v>
      </c>
      <c r="C81" s="22">
        <f t="shared" si="28"/>
        <v>19110.401906436015</v>
      </c>
      <c r="D81" s="22">
        <f>$C$25+$D$59</f>
        <v>474</v>
      </c>
      <c r="E81" s="22">
        <f t="shared" si="14"/>
        <v>18636.401906436015</v>
      </c>
      <c r="F81" s="22">
        <f t="shared" si="15"/>
        <v>15.530334922030013</v>
      </c>
      <c r="G81" s="22">
        <f t="shared" si="16"/>
        <v>18651.932241358045</v>
      </c>
      <c r="H81" s="41"/>
      <c r="I81" s="40">
        <f t="shared" si="29"/>
        <v>18603.387433770997</v>
      </c>
      <c r="J81" s="40">
        <f t="shared" si="17"/>
        <v>510</v>
      </c>
      <c r="K81" s="40">
        <f t="shared" si="18"/>
        <v>18093.387433770997</v>
      </c>
      <c r="L81" s="40">
        <f t="shared" si="19"/>
        <v>15.077822861475831</v>
      </c>
      <c r="M81" s="40">
        <f t="shared" si="20"/>
        <v>18108.465256632473</v>
      </c>
      <c r="O81" s="57">
        <f t="shared" si="30"/>
        <v>3941.2297958428312</v>
      </c>
      <c r="P81" s="44">
        <f t="shared" si="21"/>
        <v>1003.95</v>
      </c>
      <c r="Q81" s="44">
        <f t="shared" si="32"/>
        <v>290.21112750000003</v>
      </c>
      <c r="R81" s="52">
        <v>0</v>
      </c>
      <c r="S81" s="44">
        <f t="shared" si="23"/>
        <v>166.66666666666666</v>
      </c>
      <c r="T81" s="22">
        <f>$D$59</f>
        <v>39</v>
      </c>
      <c r="U81" s="44">
        <f t="shared" si="33"/>
        <v>70</v>
      </c>
      <c r="V81" s="46">
        <f t="shared" si="25"/>
        <v>1764.8277941666668</v>
      </c>
      <c r="W81" s="51">
        <f t="shared" si="26"/>
        <v>2040</v>
      </c>
      <c r="X81" s="44">
        <f t="shared" si="31"/>
        <v>4216.4020016761642</v>
      </c>
      <c r="Y81" s="58">
        <f t="shared" si="27"/>
        <v>4219.9156700108942</v>
      </c>
    </row>
    <row r="82" spans="1:25" ht="13.5" customHeight="1">
      <c r="A82" s="15"/>
      <c r="B82" s="24" t="s">
        <v>53</v>
      </c>
      <c r="C82" s="22">
        <f t="shared" si="28"/>
        <v>18651.932241358045</v>
      </c>
      <c r="D82" s="22">
        <f>$C$25+$E$59</f>
        <v>461</v>
      </c>
      <c r="E82" s="22">
        <f t="shared" si="14"/>
        <v>18190.932241358045</v>
      </c>
      <c r="F82" s="22">
        <f t="shared" si="15"/>
        <v>15.159110201131703</v>
      </c>
      <c r="G82" s="22">
        <f t="shared" si="16"/>
        <v>18206.091351559178</v>
      </c>
      <c r="H82" s="41"/>
      <c r="I82" s="40">
        <f t="shared" si="29"/>
        <v>18108.465256632473</v>
      </c>
      <c r="J82" s="40">
        <f t="shared" si="17"/>
        <v>510</v>
      </c>
      <c r="K82" s="40">
        <f t="shared" si="18"/>
        <v>17598.465256632473</v>
      </c>
      <c r="L82" s="40">
        <f t="shared" si="19"/>
        <v>14.665387713860396</v>
      </c>
      <c r="M82" s="40">
        <f t="shared" si="20"/>
        <v>17613.130644346333</v>
      </c>
      <c r="O82" s="57">
        <f t="shared" si="30"/>
        <v>4219.9156700108942</v>
      </c>
      <c r="P82" s="44">
        <f t="shared" si="21"/>
        <v>1003.95</v>
      </c>
      <c r="Q82" s="44">
        <f t="shared" si="32"/>
        <v>290.21112750000003</v>
      </c>
      <c r="R82" s="52">
        <v>0</v>
      </c>
      <c r="S82" s="44">
        <f t="shared" si="23"/>
        <v>166.66666666666666</v>
      </c>
      <c r="T82" s="22">
        <f>$E$59</f>
        <v>26</v>
      </c>
      <c r="U82" s="44">
        <f t="shared" si="33"/>
        <v>70</v>
      </c>
      <c r="V82" s="46">
        <f t="shared" si="25"/>
        <v>1686.8277941666668</v>
      </c>
      <c r="W82" s="51">
        <f t="shared" si="26"/>
        <v>2040</v>
      </c>
      <c r="X82" s="44">
        <f t="shared" si="31"/>
        <v>4573.0878758442277</v>
      </c>
      <c r="Y82" s="58">
        <f t="shared" si="27"/>
        <v>4576.8987824074311</v>
      </c>
    </row>
    <row r="83" spans="1:25" ht="13.5" customHeight="1">
      <c r="A83" s="15"/>
      <c r="B83" s="24" t="s">
        <v>54</v>
      </c>
      <c r="C83" s="22">
        <f t="shared" si="28"/>
        <v>18206.091351559178</v>
      </c>
      <c r="D83" s="22">
        <f>$C$25+$F$59</f>
        <v>485</v>
      </c>
      <c r="E83" s="22">
        <f t="shared" si="14"/>
        <v>17721.091351559178</v>
      </c>
      <c r="F83" s="22">
        <f t="shared" si="15"/>
        <v>14.767576126299316</v>
      </c>
      <c r="G83" s="22">
        <f t="shared" si="16"/>
        <v>17735.858927685476</v>
      </c>
      <c r="H83" s="41"/>
      <c r="I83" s="40">
        <f t="shared" si="29"/>
        <v>17613.130644346333</v>
      </c>
      <c r="J83" s="40">
        <f t="shared" si="17"/>
        <v>510</v>
      </c>
      <c r="K83" s="40">
        <f t="shared" si="18"/>
        <v>17103.130644346333</v>
      </c>
      <c r="L83" s="40">
        <f t="shared" si="19"/>
        <v>14.252608870288611</v>
      </c>
      <c r="M83" s="40">
        <f t="shared" si="20"/>
        <v>17117.38325321662</v>
      </c>
      <c r="O83" s="57">
        <f t="shared" si="30"/>
        <v>4576.8987824074311</v>
      </c>
      <c r="P83" s="44">
        <f t="shared" si="21"/>
        <v>1003.95</v>
      </c>
      <c r="Q83" s="44">
        <f t="shared" si="32"/>
        <v>290.21112750000003</v>
      </c>
      <c r="R83" s="52">
        <v>0</v>
      </c>
      <c r="S83" s="44">
        <f t="shared" si="23"/>
        <v>166.66666666666666</v>
      </c>
      <c r="T83" s="22">
        <f>$F$59</f>
        <v>50</v>
      </c>
      <c r="U83" s="44">
        <f t="shared" si="33"/>
        <v>70</v>
      </c>
      <c r="V83" s="46">
        <f t="shared" si="25"/>
        <v>1830.8277941666668</v>
      </c>
      <c r="W83" s="51">
        <f t="shared" si="26"/>
        <v>2040</v>
      </c>
      <c r="X83" s="44">
        <f t="shared" si="31"/>
        <v>4786.0709882407646</v>
      </c>
      <c r="Y83" s="58">
        <f t="shared" si="27"/>
        <v>4790.0593807309651</v>
      </c>
    </row>
    <row r="84" spans="1:25" ht="13.5" customHeight="1">
      <c r="A84" s="15"/>
      <c r="B84" s="24" t="s">
        <v>55</v>
      </c>
      <c r="C84" s="22">
        <f t="shared" si="28"/>
        <v>17735.858927685476</v>
      </c>
      <c r="D84" s="22">
        <f>$C$25+$G$59</f>
        <v>448</v>
      </c>
      <c r="E84" s="22">
        <f t="shared" si="14"/>
        <v>17287.858927685476</v>
      </c>
      <c r="F84" s="22">
        <f t="shared" si="15"/>
        <v>14.406549106404563</v>
      </c>
      <c r="G84" s="22">
        <f t="shared" si="16"/>
        <v>17302.265476791879</v>
      </c>
      <c r="H84" s="41"/>
      <c r="I84" s="40">
        <f t="shared" si="29"/>
        <v>17117.38325321662</v>
      </c>
      <c r="J84" s="40">
        <f t="shared" si="17"/>
        <v>510</v>
      </c>
      <c r="K84" s="40">
        <f t="shared" si="18"/>
        <v>16607.38325321662</v>
      </c>
      <c r="L84" s="40">
        <f t="shared" si="19"/>
        <v>13.839486044347183</v>
      </c>
      <c r="M84" s="40">
        <f t="shared" si="20"/>
        <v>16621.222739260968</v>
      </c>
      <c r="O84" s="57">
        <f t="shared" si="30"/>
        <v>4790.0593807309651</v>
      </c>
      <c r="P84" s="44">
        <f t="shared" si="21"/>
        <v>1003.95</v>
      </c>
      <c r="Q84" s="44">
        <f t="shared" si="32"/>
        <v>290.21112750000003</v>
      </c>
      <c r="R84" s="52">
        <v>0</v>
      </c>
      <c r="S84" s="44">
        <f t="shared" si="23"/>
        <v>166.66666666666666</v>
      </c>
      <c r="T84" s="22">
        <f>$G$59</f>
        <v>13</v>
      </c>
      <c r="U84" s="44">
        <f t="shared" si="33"/>
        <v>70</v>
      </c>
      <c r="V84" s="46">
        <f t="shared" si="25"/>
        <v>1608.8277941666668</v>
      </c>
      <c r="W84" s="51">
        <f t="shared" si="26"/>
        <v>2040</v>
      </c>
      <c r="X84" s="44">
        <f t="shared" si="31"/>
        <v>5221.2315865642986</v>
      </c>
      <c r="Y84" s="58">
        <f t="shared" si="27"/>
        <v>5225.5826128864346</v>
      </c>
    </row>
    <row r="85" spans="1:25" ht="13.5" customHeight="1">
      <c r="A85" s="15"/>
      <c r="B85" s="24" t="s">
        <v>56</v>
      </c>
      <c r="C85" s="22">
        <f t="shared" si="28"/>
        <v>17302.265476791879</v>
      </c>
      <c r="D85" s="22">
        <f>$C$25+$H$59</f>
        <v>448</v>
      </c>
      <c r="E85" s="22">
        <f t="shared" si="14"/>
        <v>16854.265476791879</v>
      </c>
      <c r="F85" s="22">
        <f t="shared" si="15"/>
        <v>14.0452212306599</v>
      </c>
      <c r="G85" s="22">
        <f t="shared" si="16"/>
        <v>16868.310698022538</v>
      </c>
      <c r="H85" s="41"/>
      <c r="I85" s="40">
        <f t="shared" si="29"/>
        <v>16621.222739260968</v>
      </c>
      <c r="J85" s="40">
        <f t="shared" si="17"/>
        <v>510</v>
      </c>
      <c r="K85" s="40">
        <f t="shared" si="18"/>
        <v>16111.222739260968</v>
      </c>
      <c r="L85" s="40">
        <f t="shared" si="19"/>
        <v>13.426018949384138</v>
      </c>
      <c r="M85" s="40">
        <f t="shared" si="20"/>
        <v>16124.648758210351</v>
      </c>
      <c r="O85" s="57">
        <f t="shared" si="30"/>
        <v>5225.5826128864346</v>
      </c>
      <c r="P85" s="44">
        <f t="shared" si="21"/>
        <v>1003.95</v>
      </c>
      <c r="Q85" s="44">
        <f t="shared" si="32"/>
        <v>290.21112750000003</v>
      </c>
      <c r="R85" s="52">
        <v>0</v>
      </c>
      <c r="S85" s="44">
        <f t="shared" si="23"/>
        <v>166.66666666666666</v>
      </c>
      <c r="T85" s="22">
        <f>$H$59</f>
        <v>13</v>
      </c>
      <c r="U85" s="44">
        <f t="shared" si="33"/>
        <v>70</v>
      </c>
      <c r="V85" s="46">
        <f t="shared" si="25"/>
        <v>1608.8277941666668</v>
      </c>
      <c r="W85" s="51">
        <f t="shared" si="26"/>
        <v>2040</v>
      </c>
      <c r="X85" s="44">
        <f t="shared" si="31"/>
        <v>5656.7548187197681</v>
      </c>
      <c r="Y85" s="58">
        <f t="shared" si="27"/>
        <v>5661.468781068701</v>
      </c>
    </row>
    <row r="86" spans="1:25" ht="13.5" customHeight="1">
      <c r="A86" s="15"/>
      <c r="B86" s="24" t="s">
        <v>57</v>
      </c>
      <c r="C86" s="22">
        <f t="shared" si="28"/>
        <v>16868.310698022538</v>
      </c>
      <c r="D86" s="22">
        <f>$C$25+$I$59</f>
        <v>472</v>
      </c>
      <c r="E86" s="22">
        <f t="shared" si="14"/>
        <v>16396.310698022538</v>
      </c>
      <c r="F86" s="22">
        <f t="shared" si="15"/>
        <v>13.663592248352115</v>
      </c>
      <c r="G86" s="22">
        <f t="shared" si="16"/>
        <v>16409.974290270889</v>
      </c>
      <c r="H86" s="41"/>
      <c r="I86" s="40">
        <f t="shared" si="29"/>
        <v>16124.648758210351</v>
      </c>
      <c r="J86" s="40">
        <f t="shared" si="17"/>
        <v>510</v>
      </c>
      <c r="K86" s="40">
        <f t="shared" si="18"/>
        <v>15614.648758210351</v>
      </c>
      <c r="L86" s="40">
        <f t="shared" si="19"/>
        <v>13.012207298508626</v>
      </c>
      <c r="M86" s="40">
        <f t="shared" si="20"/>
        <v>15627.66096550886</v>
      </c>
      <c r="O86" s="57">
        <f t="shared" si="30"/>
        <v>5661.468781068701</v>
      </c>
      <c r="P86" s="44">
        <f t="shared" si="21"/>
        <v>1003.95</v>
      </c>
      <c r="Q86" s="44">
        <f t="shared" si="32"/>
        <v>290.21112750000003</v>
      </c>
      <c r="R86" s="52">
        <v>0</v>
      </c>
      <c r="S86" s="44">
        <f t="shared" si="23"/>
        <v>166.66666666666666</v>
      </c>
      <c r="T86" s="22">
        <f>$I$59</f>
        <v>37</v>
      </c>
      <c r="U86" s="44">
        <f t="shared" si="33"/>
        <v>70</v>
      </c>
      <c r="V86" s="46">
        <f t="shared" si="25"/>
        <v>1752.8277941666668</v>
      </c>
      <c r="W86" s="51">
        <f t="shared" si="26"/>
        <v>2040</v>
      </c>
      <c r="X86" s="44">
        <f t="shared" si="31"/>
        <v>5948.6409869020345</v>
      </c>
      <c r="Y86" s="58">
        <f t="shared" si="27"/>
        <v>5953.5981877244521</v>
      </c>
    </row>
    <row r="87" spans="1:25" ht="13.5" customHeight="1">
      <c r="A87" s="15"/>
      <c r="B87" s="24" t="s">
        <v>58</v>
      </c>
      <c r="C87" s="22">
        <f t="shared" si="28"/>
        <v>16409.974290270889</v>
      </c>
      <c r="D87" s="22">
        <f>$C$25+$J$59</f>
        <v>448</v>
      </c>
      <c r="E87" s="22">
        <f t="shared" si="14"/>
        <v>15961.974290270889</v>
      </c>
      <c r="F87" s="22">
        <f t="shared" si="15"/>
        <v>13.301645241892409</v>
      </c>
      <c r="G87" s="22">
        <f t="shared" si="16"/>
        <v>15975.275935512782</v>
      </c>
      <c r="H87" s="41"/>
      <c r="I87" s="40">
        <f t="shared" si="29"/>
        <v>15627.66096550886</v>
      </c>
      <c r="J87" s="40">
        <f t="shared" si="17"/>
        <v>510</v>
      </c>
      <c r="K87" s="40">
        <f t="shared" si="18"/>
        <v>15117.66096550886</v>
      </c>
      <c r="L87" s="40">
        <f t="shared" si="19"/>
        <v>12.598050804590718</v>
      </c>
      <c r="M87" s="40">
        <f t="shared" si="20"/>
        <v>15130.25901631345</v>
      </c>
      <c r="O87" s="57">
        <f t="shared" si="30"/>
        <v>5953.5981877244521</v>
      </c>
      <c r="P87" s="44">
        <f t="shared" si="21"/>
        <v>1003.95</v>
      </c>
      <c r="Q87" s="44">
        <f t="shared" si="32"/>
        <v>290.21112750000003</v>
      </c>
      <c r="R87" s="52">
        <v>0</v>
      </c>
      <c r="S87" s="44">
        <f t="shared" si="23"/>
        <v>166.66666666666666</v>
      </c>
      <c r="T87" s="22">
        <f>$J$59</f>
        <v>13</v>
      </c>
      <c r="U87" s="44">
        <f t="shared" si="33"/>
        <v>70</v>
      </c>
      <c r="V87" s="46">
        <f t="shared" si="25"/>
        <v>1608.8277941666668</v>
      </c>
      <c r="W87" s="51">
        <f t="shared" si="26"/>
        <v>2040</v>
      </c>
      <c r="X87" s="44">
        <f t="shared" si="31"/>
        <v>6384.7703935577856</v>
      </c>
      <c r="Y87" s="58">
        <f t="shared" si="27"/>
        <v>6390.0910355524165</v>
      </c>
    </row>
    <row r="88" spans="1:25" ht="13.5" customHeight="1">
      <c r="A88" s="15"/>
      <c r="B88" s="24" t="s">
        <v>59</v>
      </c>
      <c r="C88" s="22">
        <f t="shared" si="28"/>
        <v>15975.275935512782</v>
      </c>
      <c r="D88" s="22">
        <f>$C$25+$K$59</f>
        <v>461</v>
      </c>
      <c r="E88" s="22">
        <f t="shared" si="14"/>
        <v>15514.275935512782</v>
      </c>
      <c r="F88" s="22">
        <f t="shared" si="15"/>
        <v>12.928563279593986</v>
      </c>
      <c r="G88" s="22">
        <f t="shared" si="16"/>
        <v>15527.204498792376</v>
      </c>
      <c r="H88" s="41"/>
      <c r="I88" s="40">
        <f t="shared" si="29"/>
        <v>15130.25901631345</v>
      </c>
      <c r="J88" s="40">
        <f t="shared" si="17"/>
        <v>510</v>
      </c>
      <c r="K88" s="40">
        <f t="shared" si="18"/>
        <v>14620.25901631345</v>
      </c>
      <c r="L88" s="40">
        <f t="shared" si="19"/>
        <v>12.18354918026121</v>
      </c>
      <c r="M88" s="40">
        <f t="shared" si="20"/>
        <v>14632.442565493711</v>
      </c>
      <c r="O88" s="57">
        <f t="shared" si="30"/>
        <v>6390.0910355524165</v>
      </c>
      <c r="P88" s="44">
        <f t="shared" si="21"/>
        <v>1003.95</v>
      </c>
      <c r="Q88" s="44">
        <f t="shared" si="32"/>
        <v>290.21112750000003</v>
      </c>
      <c r="R88" s="52">
        <v>0</v>
      </c>
      <c r="S88" s="44">
        <f t="shared" si="23"/>
        <v>166.66666666666666</v>
      </c>
      <c r="T88" s="22">
        <f>$K$59</f>
        <v>26</v>
      </c>
      <c r="U88" s="52">
        <v>0</v>
      </c>
      <c r="V88" s="46">
        <f t="shared" si="25"/>
        <v>1616.8277941666668</v>
      </c>
      <c r="W88" s="51">
        <f t="shared" si="26"/>
        <v>2040</v>
      </c>
      <c r="X88" s="44">
        <f t="shared" si="31"/>
        <v>6813.26324138575</v>
      </c>
      <c r="Y88" s="58">
        <f t="shared" si="27"/>
        <v>6818.9409607535708</v>
      </c>
    </row>
    <row r="89" spans="1:25" ht="13.5" customHeight="1">
      <c r="A89" s="15"/>
      <c r="B89" s="24" t="s">
        <v>60</v>
      </c>
      <c r="C89" s="22">
        <f t="shared" si="28"/>
        <v>15527.204498792376</v>
      </c>
      <c r="D89" s="22">
        <f>$C$25+$L$59</f>
        <v>485</v>
      </c>
      <c r="E89" s="22">
        <f t="shared" si="14"/>
        <v>15042.204498792376</v>
      </c>
      <c r="F89" s="22">
        <f t="shared" si="15"/>
        <v>12.535170415660312</v>
      </c>
      <c r="G89" s="22">
        <f t="shared" si="16"/>
        <v>15054.739669208037</v>
      </c>
      <c r="H89" s="41"/>
      <c r="I89" s="40">
        <f t="shared" si="29"/>
        <v>14632.442565493711</v>
      </c>
      <c r="J89" s="40">
        <f t="shared" si="17"/>
        <v>510</v>
      </c>
      <c r="K89" s="40">
        <f t="shared" si="18"/>
        <v>14122.442565493711</v>
      </c>
      <c r="L89" s="40">
        <f t="shared" si="19"/>
        <v>11.768702137911426</v>
      </c>
      <c r="M89" s="40">
        <f t="shared" si="20"/>
        <v>14134.211267631623</v>
      </c>
      <c r="O89" s="57">
        <f t="shared" si="30"/>
        <v>6818.9409607535708</v>
      </c>
      <c r="P89" s="44">
        <f t="shared" si="21"/>
        <v>1003.95</v>
      </c>
      <c r="Q89" s="44">
        <f t="shared" si="32"/>
        <v>290.21112750000003</v>
      </c>
      <c r="R89" s="52">
        <v>0</v>
      </c>
      <c r="S89" s="44">
        <f t="shared" si="23"/>
        <v>166.66666666666666</v>
      </c>
      <c r="T89" s="22">
        <f>$L$59</f>
        <v>50</v>
      </c>
      <c r="U89" s="52">
        <v>0</v>
      </c>
      <c r="V89" s="46">
        <f t="shared" si="25"/>
        <v>1760.8277941666668</v>
      </c>
      <c r="W89" s="51">
        <f t="shared" si="26"/>
        <v>2040</v>
      </c>
      <c r="X89" s="44">
        <f t="shared" si="31"/>
        <v>7098.1131665869043</v>
      </c>
      <c r="Y89" s="58">
        <f t="shared" si="27"/>
        <v>7104.0282608923926</v>
      </c>
    </row>
    <row r="90" spans="1:25" ht="13.5" customHeight="1">
      <c r="A90" s="15"/>
      <c r="B90" s="24" t="s">
        <v>61</v>
      </c>
      <c r="C90" s="22">
        <f t="shared" si="28"/>
        <v>15054.739669208037</v>
      </c>
      <c r="D90" s="22">
        <f>$C$25+$M$59</f>
        <v>474</v>
      </c>
      <c r="E90" s="22">
        <f t="shared" si="14"/>
        <v>14580.739669208037</v>
      </c>
      <c r="F90" s="22">
        <f t="shared" si="15"/>
        <v>12.150616391006698</v>
      </c>
      <c r="G90" s="22">
        <f t="shared" si="16"/>
        <v>14592.890285599044</v>
      </c>
      <c r="H90" s="41"/>
      <c r="I90" s="40">
        <f t="shared" si="29"/>
        <v>14134.211267631623</v>
      </c>
      <c r="J90" s="40">
        <f t="shared" si="17"/>
        <v>510</v>
      </c>
      <c r="K90" s="40">
        <f t="shared" si="18"/>
        <v>13624.211267631623</v>
      </c>
      <c r="L90" s="40">
        <f t="shared" si="19"/>
        <v>11.353509389693018</v>
      </c>
      <c r="M90" s="40">
        <f t="shared" si="20"/>
        <v>13635.564777021316</v>
      </c>
      <c r="O90" s="57">
        <f t="shared" si="30"/>
        <v>7104.0282608923926</v>
      </c>
      <c r="P90" s="44">
        <f t="shared" si="21"/>
        <v>1003.95</v>
      </c>
      <c r="Q90" s="44">
        <f t="shared" si="32"/>
        <v>290.21112750000003</v>
      </c>
      <c r="R90" s="52">
        <v>0</v>
      </c>
      <c r="S90" s="44">
        <f t="shared" si="23"/>
        <v>166.66666666666666</v>
      </c>
      <c r="T90" s="22">
        <f>$M$59</f>
        <v>39</v>
      </c>
      <c r="U90" s="52">
        <v>0</v>
      </c>
      <c r="V90" s="46">
        <f t="shared" si="25"/>
        <v>1694.8277941666668</v>
      </c>
      <c r="W90" s="51">
        <f t="shared" si="26"/>
        <v>2040</v>
      </c>
      <c r="X90" s="44">
        <f t="shared" si="31"/>
        <v>7449.2004667257261</v>
      </c>
      <c r="Y90" s="58">
        <f t="shared" si="27"/>
        <v>7455.4081337813304</v>
      </c>
    </row>
    <row r="91" spans="1:25" ht="13.5" customHeight="1">
      <c r="A91" s="15"/>
      <c r="B91" s="24" t="s">
        <v>62</v>
      </c>
      <c r="C91" s="22">
        <f t="shared" si="28"/>
        <v>14592.890285599044</v>
      </c>
      <c r="D91" s="22">
        <f>$C$25+$N$59</f>
        <v>474</v>
      </c>
      <c r="E91" s="22">
        <f t="shared" si="14"/>
        <v>14118.890285599044</v>
      </c>
      <c r="F91" s="22">
        <f t="shared" si="15"/>
        <v>11.765741904665871</v>
      </c>
      <c r="G91" s="22">
        <f t="shared" si="16"/>
        <v>14130.65602750371</v>
      </c>
      <c r="H91" s="41"/>
      <c r="I91" s="40">
        <f t="shared" si="29"/>
        <v>13635.564777021316</v>
      </c>
      <c r="J91" s="40">
        <f t="shared" si="17"/>
        <v>510</v>
      </c>
      <c r="K91" s="40">
        <f t="shared" si="18"/>
        <v>13125.564777021316</v>
      </c>
      <c r="L91" s="40">
        <f t="shared" si="19"/>
        <v>10.937970647517764</v>
      </c>
      <c r="M91" s="40">
        <f t="shared" si="20"/>
        <v>13136.502747668834</v>
      </c>
      <c r="O91" s="57">
        <f t="shared" si="30"/>
        <v>7455.4081337813304</v>
      </c>
      <c r="P91" s="44">
        <f t="shared" si="21"/>
        <v>1003.95</v>
      </c>
      <c r="Q91" s="44">
        <f t="shared" si="32"/>
        <v>290.21112750000003</v>
      </c>
      <c r="R91" s="52">
        <v>0</v>
      </c>
      <c r="S91" s="44">
        <f t="shared" si="23"/>
        <v>166.66666666666666</v>
      </c>
      <c r="T91" s="22">
        <f>$N$59</f>
        <v>39</v>
      </c>
      <c r="U91" s="52">
        <v>0</v>
      </c>
      <c r="V91" s="46">
        <f t="shared" si="25"/>
        <v>1694.8277941666668</v>
      </c>
      <c r="W91" s="51">
        <f t="shared" si="26"/>
        <v>2040</v>
      </c>
      <c r="X91" s="44">
        <f t="shared" si="31"/>
        <v>7800.5803396146639</v>
      </c>
      <c r="Y91" s="58">
        <f t="shared" si="27"/>
        <v>7807.0808232310092</v>
      </c>
    </row>
    <row r="92" spans="1:25" ht="13.5" customHeight="1">
      <c r="A92" s="15"/>
      <c r="B92" s="24" t="s">
        <v>63</v>
      </c>
      <c r="C92" s="22">
        <f t="shared" si="28"/>
        <v>14130.65602750371</v>
      </c>
      <c r="D92" s="22">
        <f>$C$25+$C$59</f>
        <v>498</v>
      </c>
      <c r="E92" s="22">
        <f t="shared" si="14"/>
        <v>13632.65602750371</v>
      </c>
      <c r="F92" s="22">
        <f t="shared" si="15"/>
        <v>11.360546689586426</v>
      </c>
      <c r="G92" s="22">
        <f t="shared" si="16"/>
        <v>13644.016574193296</v>
      </c>
      <c r="H92" s="41"/>
      <c r="I92" s="40">
        <f t="shared" si="29"/>
        <v>13136.502747668834</v>
      </c>
      <c r="J92" s="40">
        <f t="shared" si="17"/>
        <v>510</v>
      </c>
      <c r="K92" s="40">
        <f t="shared" si="18"/>
        <v>12626.502747668834</v>
      </c>
      <c r="L92" s="40">
        <f t="shared" si="19"/>
        <v>10.522085623057363</v>
      </c>
      <c r="M92" s="40">
        <f t="shared" si="20"/>
        <v>12637.024833291891</v>
      </c>
      <c r="O92" s="57">
        <f t="shared" si="30"/>
        <v>7807.0808232310092</v>
      </c>
      <c r="P92" s="44">
        <f t="shared" si="21"/>
        <v>1003.95</v>
      </c>
      <c r="Q92" s="44">
        <f t="shared" ref="Q92:Q103" si="34">$C$13*(1+$C$14)^2*$C$15/12</f>
        <v>293.11323877500001</v>
      </c>
      <c r="R92" s="44">
        <f>$C$19</f>
        <v>1200</v>
      </c>
      <c r="S92" s="44">
        <f t="shared" si="23"/>
        <v>166.66666666666666</v>
      </c>
      <c r="T92" s="22">
        <f>$C$59</f>
        <v>63</v>
      </c>
      <c r="U92" s="44">
        <f t="shared" ref="U92:U99" si="35">$C$20</f>
        <v>70</v>
      </c>
      <c r="V92" s="46">
        <f t="shared" si="25"/>
        <v>3111.7299054416667</v>
      </c>
      <c r="W92" s="51">
        <f t="shared" si="26"/>
        <v>2040</v>
      </c>
      <c r="X92" s="44">
        <f t="shared" si="31"/>
        <v>6735.3509177893429</v>
      </c>
      <c r="Y92" s="58">
        <f t="shared" si="27"/>
        <v>6740.9637102208335</v>
      </c>
    </row>
    <row r="93" spans="1:25" ht="13.5" customHeight="1">
      <c r="A93" s="15"/>
      <c r="B93" s="24" t="s">
        <v>64</v>
      </c>
      <c r="C93" s="22">
        <f t="shared" si="28"/>
        <v>13644.016574193296</v>
      </c>
      <c r="D93" s="22">
        <f>$C$25+$D$59</f>
        <v>474</v>
      </c>
      <c r="E93" s="22">
        <f t="shared" si="14"/>
        <v>13170.016574193296</v>
      </c>
      <c r="F93" s="22">
        <f t="shared" si="15"/>
        <v>10.975013811827745</v>
      </c>
      <c r="G93" s="22">
        <f t="shared" si="16"/>
        <v>13180.991588005123</v>
      </c>
      <c r="H93" s="41"/>
      <c r="I93" s="40">
        <f t="shared" si="29"/>
        <v>12637.024833291891</v>
      </c>
      <c r="J93" s="40">
        <f t="shared" si="17"/>
        <v>510</v>
      </c>
      <c r="K93" s="40">
        <f t="shared" si="18"/>
        <v>12127.024833291891</v>
      </c>
      <c r="L93" s="40">
        <f t="shared" si="19"/>
        <v>10.105854027743243</v>
      </c>
      <c r="M93" s="40">
        <f t="shared" si="20"/>
        <v>12137.130687319634</v>
      </c>
      <c r="O93" s="57">
        <f t="shared" si="30"/>
        <v>6740.9637102208335</v>
      </c>
      <c r="P93" s="44">
        <f t="shared" si="21"/>
        <v>1003.95</v>
      </c>
      <c r="Q93" s="44">
        <f t="shared" si="34"/>
        <v>293.11323877500001</v>
      </c>
      <c r="R93" s="52">
        <v>0</v>
      </c>
      <c r="S93" s="44">
        <f t="shared" si="23"/>
        <v>166.66666666666666</v>
      </c>
      <c r="T93" s="22">
        <f>$D$59</f>
        <v>39</v>
      </c>
      <c r="U93" s="44">
        <f t="shared" si="35"/>
        <v>70</v>
      </c>
      <c r="V93" s="46">
        <f t="shared" si="25"/>
        <v>1767.7299054416669</v>
      </c>
      <c r="W93" s="51">
        <f t="shared" si="26"/>
        <v>2040</v>
      </c>
      <c r="X93" s="44">
        <f t="shared" si="31"/>
        <v>7013.2338047791663</v>
      </c>
      <c r="Y93" s="58">
        <f t="shared" si="27"/>
        <v>7019.0781662831487</v>
      </c>
    </row>
    <row r="94" spans="1:25" ht="13.5" customHeight="1">
      <c r="A94" s="15"/>
      <c r="B94" s="24" t="s">
        <v>65</v>
      </c>
      <c r="C94" s="22">
        <f t="shared" si="28"/>
        <v>13180.991588005123</v>
      </c>
      <c r="D94" s="22">
        <f>$C$25+$E$59</f>
        <v>461</v>
      </c>
      <c r="E94" s="22">
        <f t="shared" si="14"/>
        <v>12719.991588005123</v>
      </c>
      <c r="F94" s="22">
        <f t="shared" si="15"/>
        <v>10.599992990004269</v>
      </c>
      <c r="G94" s="22">
        <f t="shared" si="16"/>
        <v>12730.591580995128</v>
      </c>
      <c r="H94" s="41"/>
      <c r="I94" s="40">
        <f t="shared" si="29"/>
        <v>12137.130687319634</v>
      </c>
      <c r="J94" s="40">
        <f t="shared" si="17"/>
        <v>510</v>
      </c>
      <c r="K94" s="40">
        <f t="shared" si="18"/>
        <v>11627.130687319634</v>
      </c>
      <c r="L94" s="40">
        <f t="shared" si="19"/>
        <v>9.6892755727663609</v>
      </c>
      <c r="M94" s="40">
        <f t="shared" si="20"/>
        <v>11636.819962892399</v>
      </c>
      <c r="O94" s="57">
        <f t="shared" si="30"/>
        <v>7019.0781662831487</v>
      </c>
      <c r="P94" s="44">
        <f t="shared" si="21"/>
        <v>1003.95</v>
      </c>
      <c r="Q94" s="44">
        <f t="shared" si="34"/>
        <v>293.11323877500001</v>
      </c>
      <c r="R94" s="52">
        <v>0</v>
      </c>
      <c r="S94" s="44">
        <f t="shared" si="23"/>
        <v>166.66666666666666</v>
      </c>
      <c r="T94" s="22">
        <f>$E$59</f>
        <v>26</v>
      </c>
      <c r="U94" s="44">
        <f t="shared" si="35"/>
        <v>70</v>
      </c>
      <c r="V94" s="46">
        <f t="shared" si="25"/>
        <v>1689.7299054416669</v>
      </c>
      <c r="W94" s="51">
        <f t="shared" si="26"/>
        <v>2040</v>
      </c>
      <c r="X94" s="44">
        <f t="shared" si="31"/>
        <v>7369.3482608414815</v>
      </c>
      <c r="Y94" s="58">
        <f t="shared" si="27"/>
        <v>7375.4893843921818</v>
      </c>
    </row>
    <row r="95" spans="1:25" ht="13.5" customHeight="1">
      <c r="A95" s="15"/>
      <c r="B95" s="24" t="s">
        <v>66</v>
      </c>
      <c r="C95" s="22">
        <f t="shared" si="28"/>
        <v>12730.591580995128</v>
      </c>
      <c r="D95" s="22">
        <f>$C$25+$F$59</f>
        <v>485</v>
      </c>
      <c r="E95" s="22">
        <f t="shared" si="14"/>
        <v>12245.591580995128</v>
      </c>
      <c r="F95" s="22">
        <f t="shared" si="15"/>
        <v>10.204659650829273</v>
      </c>
      <c r="G95" s="22">
        <f t="shared" si="16"/>
        <v>12255.796240645957</v>
      </c>
      <c r="H95" s="41"/>
      <c r="I95" s="40">
        <f t="shared" si="29"/>
        <v>11636.819962892399</v>
      </c>
      <c r="J95" s="40">
        <f t="shared" si="17"/>
        <v>510</v>
      </c>
      <c r="K95" s="40">
        <f t="shared" si="18"/>
        <v>11126.819962892399</v>
      </c>
      <c r="L95" s="40">
        <f t="shared" si="19"/>
        <v>9.2723499690770002</v>
      </c>
      <c r="M95" s="40">
        <f t="shared" si="20"/>
        <v>11136.092312861476</v>
      </c>
      <c r="O95" s="57">
        <f t="shared" si="30"/>
        <v>7375.4893843921818</v>
      </c>
      <c r="P95" s="44">
        <f t="shared" si="21"/>
        <v>1003.95</v>
      </c>
      <c r="Q95" s="44">
        <f t="shared" si="34"/>
        <v>293.11323877500001</v>
      </c>
      <c r="R95" s="52">
        <v>0</v>
      </c>
      <c r="S95" s="44">
        <f t="shared" si="23"/>
        <v>166.66666666666666</v>
      </c>
      <c r="T95" s="22">
        <f>$F$59</f>
        <v>50</v>
      </c>
      <c r="U95" s="44">
        <f t="shared" si="35"/>
        <v>70</v>
      </c>
      <c r="V95" s="46">
        <f t="shared" si="25"/>
        <v>1833.7299054416669</v>
      </c>
      <c r="W95" s="51">
        <f t="shared" si="26"/>
        <v>2040</v>
      </c>
      <c r="X95" s="44">
        <f t="shared" si="31"/>
        <v>7581.7594789505147</v>
      </c>
      <c r="Y95" s="58">
        <f t="shared" si="27"/>
        <v>7588.0776118496397</v>
      </c>
    </row>
    <row r="96" spans="1:25" ht="13.5" customHeight="1">
      <c r="A96" s="15"/>
      <c r="B96" s="24" t="s">
        <v>67</v>
      </c>
      <c r="C96" s="22">
        <f t="shared" si="28"/>
        <v>12255.796240645957</v>
      </c>
      <c r="D96" s="22">
        <f>$C$25+$G$59</f>
        <v>448</v>
      </c>
      <c r="E96" s="22">
        <f t="shared" si="14"/>
        <v>11807.796240645957</v>
      </c>
      <c r="F96" s="22">
        <f t="shared" si="15"/>
        <v>9.839830200538298</v>
      </c>
      <c r="G96" s="22">
        <f t="shared" si="16"/>
        <v>11817.636070846496</v>
      </c>
      <c r="H96" s="41"/>
      <c r="I96" s="40">
        <f t="shared" si="29"/>
        <v>11136.092312861476</v>
      </c>
      <c r="J96" s="40">
        <f t="shared" si="17"/>
        <v>510</v>
      </c>
      <c r="K96" s="40">
        <f t="shared" si="18"/>
        <v>10626.092312861476</v>
      </c>
      <c r="L96" s="40">
        <f t="shared" si="19"/>
        <v>8.8550769273845642</v>
      </c>
      <c r="M96" s="40">
        <f t="shared" si="20"/>
        <v>10634.94738978886</v>
      </c>
      <c r="O96" s="57">
        <f t="shared" si="30"/>
        <v>7588.0776118496397</v>
      </c>
      <c r="P96" s="44">
        <f t="shared" si="21"/>
        <v>1003.95</v>
      </c>
      <c r="Q96" s="44">
        <f t="shared" si="34"/>
        <v>293.11323877500001</v>
      </c>
      <c r="R96" s="52">
        <v>0</v>
      </c>
      <c r="S96" s="44">
        <f t="shared" si="23"/>
        <v>166.66666666666666</v>
      </c>
      <c r="T96" s="22">
        <f>$G$59</f>
        <v>13</v>
      </c>
      <c r="U96" s="44">
        <f t="shared" si="35"/>
        <v>70</v>
      </c>
      <c r="V96" s="46">
        <f t="shared" si="25"/>
        <v>1611.7299054416669</v>
      </c>
      <c r="W96" s="51">
        <f t="shared" si="26"/>
        <v>2040</v>
      </c>
      <c r="X96" s="44">
        <f t="shared" si="31"/>
        <v>8016.3477064079725</v>
      </c>
      <c r="Y96" s="58">
        <f t="shared" si="27"/>
        <v>8023.0279961633114</v>
      </c>
    </row>
    <row r="97" spans="1:25" ht="13.5" customHeight="1">
      <c r="A97" s="15"/>
      <c r="B97" s="24" t="s">
        <v>68</v>
      </c>
      <c r="C97" s="22">
        <f t="shared" si="28"/>
        <v>11817.636070846496</v>
      </c>
      <c r="D97" s="22">
        <f>$C$25+$H$59</f>
        <v>448</v>
      </c>
      <c r="E97" s="22">
        <f t="shared" si="14"/>
        <v>11369.636070846496</v>
      </c>
      <c r="F97" s="22">
        <f t="shared" si="15"/>
        <v>9.4746967257054138</v>
      </c>
      <c r="G97" s="22">
        <f t="shared" si="16"/>
        <v>11379.110767572201</v>
      </c>
      <c r="H97" s="41"/>
      <c r="I97" s="40">
        <f t="shared" si="29"/>
        <v>10634.94738978886</v>
      </c>
      <c r="J97" s="40">
        <f t="shared" si="17"/>
        <v>510</v>
      </c>
      <c r="K97" s="40">
        <f t="shared" si="18"/>
        <v>10124.94738978886</v>
      </c>
      <c r="L97" s="40">
        <f t="shared" si="19"/>
        <v>8.4374561581573833</v>
      </c>
      <c r="M97" s="40">
        <f t="shared" si="20"/>
        <v>10133.384845947017</v>
      </c>
      <c r="O97" s="57">
        <f t="shared" si="30"/>
        <v>8023.0279961633114</v>
      </c>
      <c r="P97" s="44">
        <f t="shared" si="21"/>
        <v>1003.95</v>
      </c>
      <c r="Q97" s="44">
        <f t="shared" si="34"/>
        <v>293.11323877500001</v>
      </c>
      <c r="R97" s="52">
        <v>0</v>
      </c>
      <c r="S97" s="44">
        <f t="shared" si="23"/>
        <v>166.66666666666666</v>
      </c>
      <c r="T97" s="22">
        <f>$H$59</f>
        <v>13</v>
      </c>
      <c r="U97" s="44">
        <f t="shared" si="35"/>
        <v>70</v>
      </c>
      <c r="V97" s="46">
        <f t="shared" si="25"/>
        <v>1611.7299054416669</v>
      </c>
      <c r="W97" s="51">
        <f t="shared" si="26"/>
        <v>2040</v>
      </c>
      <c r="X97" s="44">
        <f t="shared" si="31"/>
        <v>8451.2980907216443</v>
      </c>
      <c r="Y97" s="58">
        <f t="shared" si="27"/>
        <v>8458.3408391305784</v>
      </c>
    </row>
    <row r="98" spans="1:25" ht="13.5" customHeight="1">
      <c r="A98" s="15"/>
      <c r="B98" s="24" t="s">
        <v>69</v>
      </c>
      <c r="C98" s="22">
        <f t="shared" si="28"/>
        <v>11379.110767572201</v>
      </c>
      <c r="D98" s="22">
        <f>$C$25+$I$59</f>
        <v>472</v>
      </c>
      <c r="E98" s="22">
        <f t="shared" si="14"/>
        <v>10907.110767572201</v>
      </c>
      <c r="F98" s="22">
        <f t="shared" si="15"/>
        <v>9.0892589729768343</v>
      </c>
      <c r="G98" s="22">
        <f t="shared" si="16"/>
        <v>10916.200026545179</v>
      </c>
      <c r="H98" s="41"/>
      <c r="I98" s="40">
        <f t="shared" si="29"/>
        <v>10133.384845947017</v>
      </c>
      <c r="J98" s="40">
        <f t="shared" si="17"/>
        <v>510</v>
      </c>
      <c r="K98" s="40">
        <f t="shared" si="18"/>
        <v>9623.3848459470173</v>
      </c>
      <c r="L98" s="40">
        <f t="shared" si="19"/>
        <v>8.0194873716225157</v>
      </c>
      <c r="M98" s="40">
        <f t="shared" si="20"/>
        <v>9631.4043333186401</v>
      </c>
      <c r="O98" s="57">
        <f t="shared" si="30"/>
        <v>8458.3408391305784</v>
      </c>
      <c r="P98" s="44">
        <f t="shared" si="21"/>
        <v>1003.95</v>
      </c>
      <c r="Q98" s="44">
        <f t="shared" si="34"/>
        <v>293.11323877500001</v>
      </c>
      <c r="R98" s="52">
        <v>0</v>
      </c>
      <c r="S98" s="44">
        <f t="shared" si="23"/>
        <v>166.66666666666666</v>
      </c>
      <c r="T98" s="22">
        <f>$I$59</f>
        <v>37</v>
      </c>
      <c r="U98" s="44">
        <f t="shared" si="35"/>
        <v>70</v>
      </c>
      <c r="V98" s="46">
        <f t="shared" si="25"/>
        <v>1755.7299054416669</v>
      </c>
      <c r="W98" s="51">
        <f t="shared" si="26"/>
        <v>2040</v>
      </c>
      <c r="X98" s="44">
        <f t="shared" si="31"/>
        <v>8742.6109336889112</v>
      </c>
      <c r="Y98" s="58">
        <f t="shared" si="27"/>
        <v>8749.8964428003183</v>
      </c>
    </row>
    <row r="99" spans="1:25" ht="13.5" customHeight="1">
      <c r="A99" s="15"/>
      <c r="B99" s="24" t="s">
        <v>70</v>
      </c>
      <c r="C99" s="22">
        <f t="shared" si="28"/>
        <v>10916.200026545179</v>
      </c>
      <c r="D99" s="22">
        <f>$C$25+$J$59</f>
        <v>448</v>
      </c>
      <c r="E99" s="22">
        <f t="shared" si="14"/>
        <v>10468.200026545179</v>
      </c>
      <c r="F99" s="22">
        <f t="shared" si="15"/>
        <v>8.723500022120982</v>
      </c>
      <c r="G99" s="22">
        <f t="shared" si="16"/>
        <v>10476.9235265673</v>
      </c>
      <c r="H99" s="41"/>
      <c r="I99" s="40">
        <f t="shared" si="29"/>
        <v>9631.4043333186401</v>
      </c>
      <c r="J99" s="40">
        <f t="shared" si="17"/>
        <v>510</v>
      </c>
      <c r="K99" s="40">
        <f t="shared" si="18"/>
        <v>9121.4043333186401</v>
      </c>
      <c r="L99" s="40">
        <f t="shared" si="19"/>
        <v>7.601170277765533</v>
      </c>
      <c r="M99" s="40">
        <f t="shared" si="20"/>
        <v>9129.0055035964051</v>
      </c>
      <c r="O99" s="57">
        <f t="shared" si="30"/>
        <v>8749.8964428003183</v>
      </c>
      <c r="P99" s="44">
        <f t="shared" si="21"/>
        <v>1003.95</v>
      </c>
      <c r="Q99" s="44">
        <f t="shared" si="34"/>
        <v>293.11323877500001</v>
      </c>
      <c r="R99" s="52">
        <v>0</v>
      </c>
      <c r="S99" s="44">
        <f t="shared" si="23"/>
        <v>166.66666666666666</v>
      </c>
      <c r="T99" s="22">
        <f>$J$59</f>
        <v>13</v>
      </c>
      <c r="U99" s="44">
        <f t="shared" si="35"/>
        <v>70</v>
      </c>
      <c r="V99" s="46">
        <f t="shared" si="25"/>
        <v>1611.7299054416669</v>
      </c>
      <c r="W99" s="51">
        <f t="shared" si="26"/>
        <v>2040</v>
      </c>
      <c r="X99" s="44">
        <f t="shared" si="31"/>
        <v>9178.1665373586511</v>
      </c>
      <c r="Y99" s="58">
        <f t="shared" si="27"/>
        <v>9185.8150094731154</v>
      </c>
    </row>
    <row r="100" spans="1:25" ht="13.5" customHeight="1">
      <c r="A100" s="15"/>
      <c r="B100" s="24" t="s">
        <v>71</v>
      </c>
      <c r="C100" s="22">
        <f t="shared" si="28"/>
        <v>10476.9235265673</v>
      </c>
      <c r="D100" s="22">
        <f>$C$25+$K$59</f>
        <v>461</v>
      </c>
      <c r="E100" s="22">
        <f t="shared" si="14"/>
        <v>10015.9235265673</v>
      </c>
      <c r="F100" s="22">
        <f t="shared" si="15"/>
        <v>8.3466029388060843</v>
      </c>
      <c r="G100" s="22">
        <f t="shared" si="16"/>
        <v>10024.270129506105</v>
      </c>
      <c r="H100" s="41"/>
      <c r="I100" s="40">
        <f t="shared" si="29"/>
        <v>9129.0055035964051</v>
      </c>
      <c r="J100" s="40">
        <f t="shared" si="17"/>
        <v>510</v>
      </c>
      <c r="K100" s="40">
        <f t="shared" si="18"/>
        <v>8619.0055035964051</v>
      </c>
      <c r="L100" s="40">
        <f t="shared" si="19"/>
        <v>7.1825045863303378</v>
      </c>
      <c r="M100" s="40">
        <f t="shared" si="20"/>
        <v>8626.1880081827348</v>
      </c>
      <c r="O100" s="57">
        <f t="shared" si="30"/>
        <v>9185.8150094731154</v>
      </c>
      <c r="P100" s="44">
        <f t="shared" si="21"/>
        <v>1003.95</v>
      </c>
      <c r="Q100" s="44">
        <f t="shared" si="34"/>
        <v>293.11323877500001</v>
      </c>
      <c r="R100" s="52">
        <v>0</v>
      </c>
      <c r="S100" s="44">
        <f t="shared" si="23"/>
        <v>166.66666666666666</v>
      </c>
      <c r="T100" s="22">
        <f>$K$59</f>
        <v>26</v>
      </c>
      <c r="U100" s="52">
        <v>0</v>
      </c>
      <c r="V100" s="46">
        <f t="shared" si="25"/>
        <v>1619.7299054416669</v>
      </c>
      <c r="W100" s="51">
        <f t="shared" si="26"/>
        <v>2040</v>
      </c>
      <c r="X100" s="44">
        <f t="shared" si="31"/>
        <v>9606.0851040314483</v>
      </c>
      <c r="Y100" s="58">
        <f t="shared" si="27"/>
        <v>9614.0901749514742</v>
      </c>
    </row>
    <row r="101" spans="1:25" ht="13.5" customHeight="1">
      <c r="A101" s="15"/>
      <c r="B101" s="24" t="s">
        <v>72</v>
      </c>
      <c r="C101" s="22">
        <f t="shared" si="28"/>
        <v>10024.270129506105</v>
      </c>
      <c r="D101" s="22">
        <f>$C$25+$L$59</f>
        <v>485</v>
      </c>
      <c r="E101" s="22">
        <f t="shared" si="14"/>
        <v>9539.2701295061051</v>
      </c>
      <c r="F101" s="22">
        <f t="shared" si="15"/>
        <v>7.9493917745884213</v>
      </c>
      <c r="G101" s="22">
        <f t="shared" si="16"/>
        <v>9547.2195212806928</v>
      </c>
      <c r="H101" s="41"/>
      <c r="I101" s="40">
        <f t="shared" si="29"/>
        <v>8626.1880081827348</v>
      </c>
      <c r="J101" s="40">
        <f t="shared" si="17"/>
        <v>510</v>
      </c>
      <c r="K101" s="40">
        <f t="shared" si="18"/>
        <v>8116.1880081827348</v>
      </c>
      <c r="L101" s="40">
        <f t="shared" si="19"/>
        <v>6.7634900068189454</v>
      </c>
      <c r="M101" s="40">
        <f t="shared" si="20"/>
        <v>8122.9514981895536</v>
      </c>
      <c r="O101" s="57">
        <f t="shared" si="30"/>
        <v>9614.0901749514742</v>
      </c>
      <c r="P101" s="44">
        <f t="shared" si="21"/>
        <v>1003.95</v>
      </c>
      <c r="Q101" s="44">
        <f t="shared" si="34"/>
        <v>293.11323877500001</v>
      </c>
      <c r="R101" s="52">
        <v>0</v>
      </c>
      <c r="S101" s="44">
        <f t="shared" si="23"/>
        <v>166.66666666666666</v>
      </c>
      <c r="T101" s="22">
        <f>$L$59</f>
        <v>50</v>
      </c>
      <c r="U101" s="52">
        <v>0</v>
      </c>
      <c r="V101" s="46">
        <f t="shared" si="25"/>
        <v>1763.7299054416669</v>
      </c>
      <c r="W101" s="51">
        <f t="shared" si="26"/>
        <v>2040</v>
      </c>
      <c r="X101" s="44">
        <f t="shared" si="31"/>
        <v>9890.360269509807</v>
      </c>
      <c r="Y101" s="58">
        <f t="shared" si="27"/>
        <v>9898.6022364010641</v>
      </c>
    </row>
    <row r="102" spans="1:25" ht="13.5" customHeight="1">
      <c r="A102" s="15"/>
      <c r="B102" s="24" t="s">
        <v>73</v>
      </c>
      <c r="C102" s="22">
        <f t="shared" si="28"/>
        <v>9547.2195212806928</v>
      </c>
      <c r="D102" s="22">
        <f>$C$25+$M$59</f>
        <v>474</v>
      </c>
      <c r="E102" s="22">
        <f t="shared" si="14"/>
        <v>9073.2195212806928</v>
      </c>
      <c r="F102" s="22">
        <f t="shared" si="15"/>
        <v>7.561016267733911</v>
      </c>
      <c r="G102" s="22">
        <f t="shared" si="16"/>
        <v>9080.7805375484259</v>
      </c>
      <c r="H102" s="41"/>
      <c r="I102" s="40">
        <f t="shared" si="29"/>
        <v>8122.9514981895536</v>
      </c>
      <c r="J102" s="40">
        <f t="shared" si="17"/>
        <v>510</v>
      </c>
      <c r="K102" s="40">
        <f t="shared" si="18"/>
        <v>7612.9514981895536</v>
      </c>
      <c r="L102" s="40">
        <f t="shared" si="19"/>
        <v>6.3441262484912953</v>
      </c>
      <c r="M102" s="40">
        <f t="shared" si="20"/>
        <v>7619.2956244380448</v>
      </c>
      <c r="O102" s="57">
        <f t="shared" si="30"/>
        <v>9898.6022364010641</v>
      </c>
      <c r="P102" s="44">
        <f t="shared" si="21"/>
        <v>1003.95</v>
      </c>
      <c r="Q102" s="44">
        <f t="shared" si="34"/>
        <v>293.11323877500001</v>
      </c>
      <c r="R102" s="52">
        <v>0</v>
      </c>
      <c r="S102" s="44">
        <f t="shared" si="23"/>
        <v>166.66666666666666</v>
      </c>
      <c r="T102" s="22">
        <f>$M$59</f>
        <v>39</v>
      </c>
      <c r="U102" s="52">
        <v>0</v>
      </c>
      <c r="V102" s="46">
        <f t="shared" si="25"/>
        <v>1697.7299054416669</v>
      </c>
      <c r="W102" s="51">
        <f t="shared" si="26"/>
        <v>2040</v>
      </c>
      <c r="X102" s="44">
        <f t="shared" si="31"/>
        <v>10240.872330959397</v>
      </c>
      <c r="Y102" s="58">
        <f t="shared" si="27"/>
        <v>10249.406391235196</v>
      </c>
    </row>
    <row r="103" spans="1:25" ht="13.5" customHeight="1" thickBot="1">
      <c r="A103" s="15"/>
      <c r="B103" s="24" t="s">
        <v>74</v>
      </c>
      <c r="C103" s="22">
        <f t="shared" si="28"/>
        <v>9080.7805375484259</v>
      </c>
      <c r="D103" s="22">
        <f>$C$25+$N$59</f>
        <v>474</v>
      </c>
      <c r="E103" s="22">
        <f t="shared" si="14"/>
        <v>8606.7805375484259</v>
      </c>
      <c r="F103" s="22">
        <f t="shared" si="15"/>
        <v>7.1723171146236879</v>
      </c>
      <c r="G103" s="78">
        <f t="shared" si="16"/>
        <v>8613.9528546630499</v>
      </c>
      <c r="H103" s="41"/>
      <c r="I103" s="40">
        <f t="shared" si="29"/>
        <v>7619.2956244380448</v>
      </c>
      <c r="J103" s="40">
        <f t="shared" si="17"/>
        <v>510</v>
      </c>
      <c r="K103" s="40">
        <f t="shared" si="18"/>
        <v>7109.2956244380448</v>
      </c>
      <c r="L103" s="40">
        <f t="shared" si="19"/>
        <v>5.9244130203650371</v>
      </c>
      <c r="M103" s="79">
        <f t="shared" si="20"/>
        <v>7115.2200374584099</v>
      </c>
      <c r="O103" s="59">
        <f t="shared" si="30"/>
        <v>10249.406391235196</v>
      </c>
      <c r="P103" s="60">
        <f t="shared" si="21"/>
        <v>1003.95</v>
      </c>
      <c r="Q103" s="60">
        <f t="shared" si="34"/>
        <v>293.11323877500001</v>
      </c>
      <c r="R103" s="61">
        <v>0</v>
      </c>
      <c r="S103" s="60">
        <f t="shared" si="23"/>
        <v>166.66666666666666</v>
      </c>
      <c r="T103" s="62">
        <f>$N$59</f>
        <v>39</v>
      </c>
      <c r="U103" s="61">
        <v>0</v>
      </c>
      <c r="V103" s="63">
        <f t="shared" si="25"/>
        <v>1697.7299054416669</v>
      </c>
      <c r="W103" s="64">
        <f t="shared" si="26"/>
        <v>2040</v>
      </c>
      <c r="X103" s="60">
        <f t="shared" si="31"/>
        <v>10591.676485793529</v>
      </c>
      <c r="Y103" s="65">
        <f t="shared" si="27"/>
        <v>10600.502882865023</v>
      </c>
    </row>
    <row r="104" spans="1:25" ht="13.5" customHeight="1">
      <c r="A104" s="15"/>
    </row>
    <row r="105" spans="1:25" ht="13.5" customHeight="1">
      <c r="A105" s="15"/>
      <c r="W105" s="43" t="s">
        <v>75</v>
      </c>
      <c r="X105" s="44">
        <f>C40</f>
        <v>246241.93899999998</v>
      </c>
    </row>
    <row r="106" spans="1:25" ht="13.5" customHeight="1">
      <c r="A106" s="16" t="s">
        <v>76</v>
      </c>
      <c r="W106" s="43" t="s">
        <v>77</v>
      </c>
      <c r="X106" s="44">
        <f>C12</f>
        <v>176908.31</v>
      </c>
    </row>
    <row r="107" spans="1:25" ht="13.5" customHeight="1">
      <c r="A107" s="15"/>
      <c r="B107" s="13" t="s">
        <v>78</v>
      </c>
      <c r="W107" s="45" t="s">
        <v>79</v>
      </c>
      <c r="X107" s="46">
        <f>X105-C41-X106</f>
        <v>57021.53204999998</v>
      </c>
    </row>
    <row r="108" spans="1:25" ht="13.5" customHeight="1">
      <c r="A108" s="15"/>
      <c r="B108" s="13" t="s">
        <v>80</v>
      </c>
      <c r="W108" s="41" t="s">
        <v>81</v>
      </c>
      <c r="X108" s="47">
        <f>X107+Y103-C8</f>
        <v>42622.034932865005</v>
      </c>
    </row>
    <row r="109" spans="1:25" ht="13.5" customHeight="1">
      <c r="A109" s="15"/>
      <c r="B109" s="13" t="s">
        <v>82</v>
      </c>
    </row>
    <row r="110" spans="1:25" ht="13.5" customHeight="1">
      <c r="A110" s="15"/>
      <c r="B110" s="13" t="s">
        <v>94</v>
      </c>
    </row>
    <row r="111" spans="1:25" ht="13.5" customHeight="1">
      <c r="A111" s="15"/>
      <c r="B111" s="13" t="s">
        <v>95</v>
      </c>
    </row>
    <row r="112" spans="1:25" ht="13.5" customHeight="1">
      <c r="A112" s="15"/>
    </row>
    <row r="113" spans="1:1" ht="13.5" customHeight="1">
      <c r="A113" s="15"/>
    </row>
    <row r="114" spans="1:1" ht="13.5" customHeight="1">
      <c r="A114" s="15"/>
    </row>
    <row r="115" spans="1:1" ht="13.5" customHeight="1">
      <c r="A115" s="15"/>
    </row>
    <row r="116" spans="1:1" ht="13.5" customHeight="1">
      <c r="A116" s="15"/>
    </row>
    <row r="117" spans="1:1" ht="13.5" customHeight="1">
      <c r="A117" s="15"/>
    </row>
    <row r="118" spans="1:1" ht="13.5" customHeight="1">
      <c r="A118" s="15"/>
    </row>
    <row r="119" spans="1:1" ht="13.5" customHeight="1">
      <c r="A119" s="15"/>
    </row>
    <row r="120" spans="1:1" ht="13.5" customHeight="1">
      <c r="A120" s="15"/>
    </row>
    <row r="121" spans="1:1" ht="13.5" customHeight="1">
      <c r="A121" s="15"/>
    </row>
    <row r="122" spans="1:1" ht="13.5" customHeight="1">
      <c r="A122" s="15"/>
    </row>
    <row r="123" spans="1:1" ht="13.5" customHeight="1">
      <c r="A123" s="15"/>
    </row>
    <row r="124" spans="1:1" ht="13.5" customHeight="1">
      <c r="A124" s="15"/>
    </row>
    <row r="125" spans="1:1" ht="13.5" customHeight="1">
      <c r="A125" s="15"/>
    </row>
    <row r="126" spans="1:1" ht="13.5" customHeight="1">
      <c r="A126" s="15"/>
    </row>
    <row r="127" spans="1:1" ht="13.5" customHeight="1">
      <c r="A127" s="15"/>
    </row>
    <row r="128" spans="1:1" ht="13.5" customHeight="1">
      <c r="A128" s="15"/>
    </row>
    <row r="129" spans="1:1" ht="13.5" customHeight="1">
      <c r="A129" s="15"/>
    </row>
    <row r="130" spans="1:1" ht="13.5" customHeight="1">
      <c r="A130" s="15"/>
    </row>
    <row r="131" spans="1:1" ht="13.5" customHeight="1">
      <c r="A131" s="15"/>
    </row>
    <row r="132" spans="1:1" ht="13.5" customHeight="1">
      <c r="A132" s="15"/>
    </row>
    <row r="133" spans="1:1" ht="13.5" customHeight="1">
      <c r="A133" s="15"/>
    </row>
    <row r="134" spans="1:1" ht="13.5" customHeight="1">
      <c r="A134" s="15"/>
    </row>
    <row r="135" spans="1:1" ht="13.5" customHeight="1">
      <c r="A135" s="15"/>
    </row>
    <row r="136" spans="1:1" ht="13.5" customHeight="1">
      <c r="A136" s="15"/>
    </row>
    <row r="137" spans="1:1" ht="13.5" customHeight="1">
      <c r="A137" s="15"/>
    </row>
    <row r="138" spans="1:1" ht="13.5" customHeight="1">
      <c r="A138" s="15"/>
    </row>
    <row r="139" spans="1:1" ht="13.5" customHeight="1">
      <c r="A139" s="15"/>
    </row>
    <row r="140" spans="1:1" ht="13.5" customHeight="1">
      <c r="A140" s="15"/>
    </row>
    <row r="141" spans="1:1" ht="13.5" customHeight="1">
      <c r="A141" s="15"/>
    </row>
    <row r="142" spans="1:1" ht="13.5" customHeight="1">
      <c r="A142" s="15"/>
    </row>
    <row r="143" spans="1:1" ht="13.5" customHeight="1">
      <c r="A143" s="15"/>
    </row>
    <row r="144" spans="1:1" ht="13.5" customHeight="1">
      <c r="A144" s="15"/>
    </row>
    <row r="145" spans="1:1" ht="13.5" customHeight="1">
      <c r="A145" s="15"/>
    </row>
    <row r="146" spans="1:1" ht="13.5" customHeight="1">
      <c r="A146" s="15"/>
    </row>
    <row r="147" spans="1:1" ht="13.5" customHeight="1">
      <c r="A147" s="15"/>
    </row>
    <row r="148" spans="1:1" ht="13.5" customHeight="1">
      <c r="A148" s="15"/>
    </row>
    <row r="149" spans="1:1" ht="13.5" customHeight="1">
      <c r="A149" s="15"/>
    </row>
    <row r="150" spans="1:1" ht="13.5" customHeight="1">
      <c r="A150" s="15"/>
    </row>
    <row r="151" spans="1:1" ht="13.5" customHeight="1">
      <c r="A151" s="15"/>
    </row>
    <row r="152" spans="1:1" ht="13.5" customHeight="1">
      <c r="A152" s="15"/>
    </row>
    <row r="153" spans="1:1" ht="13.5" customHeight="1">
      <c r="A153" s="15"/>
    </row>
    <row r="154" spans="1:1" ht="13.5" customHeight="1">
      <c r="A154" s="15"/>
    </row>
    <row r="155" spans="1:1" ht="13.5" customHeight="1">
      <c r="A155" s="15"/>
    </row>
    <row r="156" spans="1:1" ht="13.5" customHeight="1">
      <c r="A156" s="15"/>
    </row>
    <row r="157" spans="1:1" ht="13.5" customHeight="1">
      <c r="A157" s="15"/>
    </row>
    <row r="158" spans="1:1" ht="13.5" customHeight="1">
      <c r="A158" s="15"/>
    </row>
    <row r="159" spans="1:1" ht="13.5" customHeight="1">
      <c r="A159" s="15"/>
    </row>
    <row r="160" spans="1:1" ht="13.5" customHeight="1">
      <c r="A160" s="15"/>
    </row>
    <row r="161" spans="1:1" ht="13.5" customHeight="1">
      <c r="A161" s="15"/>
    </row>
    <row r="162" spans="1:1" ht="13.5" customHeight="1">
      <c r="A162" s="15"/>
    </row>
    <row r="163" spans="1:1" ht="13.5" customHeight="1">
      <c r="A163" s="15"/>
    </row>
    <row r="164" spans="1:1" ht="13.5" customHeight="1">
      <c r="A164" s="15"/>
    </row>
    <row r="165" spans="1:1" ht="13.5" customHeight="1">
      <c r="A165" s="15"/>
    </row>
    <row r="166" spans="1:1" ht="13.5" customHeight="1">
      <c r="A166" s="15"/>
    </row>
    <row r="167" spans="1:1" ht="13.5" customHeight="1">
      <c r="A167" s="15"/>
    </row>
    <row r="168" spans="1:1" ht="13.5" customHeight="1">
      <c r="A168" s="15"/>
    </row>
    <row r="169" spans="1:1" ht="13.5" customHeight="1">
      <c r="A169" s="15"/>
    </row>
    <row r="170" spans="1:1" ht="13.5" customHeight="1">
      <c r="A170" s="15"/>
    </row>
    <row r="171" spans="1:1" ht="13.5" customHeight="1">
      <c r="A171" s="15"/>
    </row>
    <row r="172" spans="1:1" ht="13.5" customHeight="1">
      <c r="A172" s="15"/>
    </row>
    <row r="173" spans="1:1" ht="13.5" customHeight="1">
      <c r="A173" s="15"/>
    </row>
    <row r="174" spans="1:1" ht="13.5" customHeight="1">
      <c r="A174" s="15"/>
    </row>
    <row r="175" spans="1:1" ht="13.5" customHeight="1">
      <c r="A175" s="15"/>
    </row>
    <row r="176" spans="1:1" ht="13.5" customHeight="1">
      <c r="A176" s="15"/>
    </row>
    <row r="177" spans="1:1" ht="13.5" customHeight="1">
      <c r="A177" s="15"/>
    </row>
    <row r="178" spans="1:1" ht="13.5" customHeight="1">
      <c r="A178" s="15"/>
    </row>
    <row r="179" spans="1:1" ht="13.5" customHeight="1">
      <c r="A179" s="15"/>
    </row>
    <row r="180" spans="1:1" ht="13.5" customHeight="1">
      <c r="A180" s="15"/>
    </row>
    <row r="181" spans="1:1" ht="13.5" customHeight="1">
      <c r="A181" s="15"/>
    </row>
    <row r="182" spans="1:1" ht="13.5" customHeight="1">
      <c r="A182" s="15"/>
    </row>
    <row r="183" spans="1:1" ht="13.5" customHeight="1">
      <c r="A183" s="15"/>
    </row>
    <row r="184" spans="1:1" ht="13.5" customHeight="1">
      <c r="A184" s="15"/>
    </row>
    <row r="185" spans="1:1" ht="13.5" customHeight="1">
      <c r="A185" s="15"/>
    </row>
    <row r="186" spans="1:1" ht="13.5" customHeight="1">
      <c r="A186" s="15"/>
    </row>
    <row r="187" spans="1:1" ht="13.5" customHeight="1">
      <c r="A187" s="15"/>
    </row>
    <row r="188" spans="1:1" ht="13.5" customHeight="1">
      <c r="A188" s="15"/>
    </row>
    <row r="189" spans="1:1" ht="13.5" customHeight="1">
      <c r="A189" s="15"/>
    </row>
    <row r="190" spans="1:1" ht="13.5" customHeight="1">
      <c r="A190" s="15"/>
    </row>
    <row r="191" spans="1:1" ht="13.5" customHeight="1">
      <c r="A191" s="15"/>
    </row>
    <row r="192" spans="1:1" ht="13.5" customHeight="1">
      <c r="A192" s="15"/>
    </row>
    <row r="193" spans="1:1" ht="13.5" customHeight="1">
      <c r="A193" s="15"/>
    </row>
    <row r="194" spans="1:1" ht="13.5" customHeight="1">
      <c r="A194" s="15"/>
    </row>
    <row r="195" spans="1:1" ht="13.5" customHeight="1">
      <c r="A195" s="15"/>
    </row>
    <row r="196" spans="1:1" ht="13.5" customHeight="1">
      <c r="A196" s="15"/>
    </row>
    <row r="197" spans="1:1" ht="13.5" customHeight="1">
      <c r="A197" s="15"/>
    </row>
    <row r="198" spans="1:1" ht="13.5" customHeight="1">
      <c r="A198" s="15"/>
    </row>
    <row r="199" spans="1:1" ht="13.5" customHeight="1">
      <c r="A199" s="15"/>
    </row>
    <row r="200" spans="1:1" ht="13.5" customHeight="1">
      <c r="A200" s="15"/>
    </row>
    <row r="201" spans="1:1" ht="13.5" customHeight="1">
      <c r="A201" s="15"/>
    </row>
    <row r="202" spans="1:1" ht="13.5" customHeight="1">
      <c r="A202" s="15"/>
    </row>
    <row r="203" spans="1:1" ht="13.5" customHeight="1">
      <c r="A203" s="15"/>
    </row>
    <row r="204" spans="1:1" ht="13.5" customHeight="1">
      <c r="A204" s="15"/>
    </row>
    <row r="205" spans="1:1" ht="13.5" customHeight="1">
      <c r="A205" s="15"/>
    </row>
    <row r="206" spans="1:1" ht="13.5" customHeight="1">
      <c r="A206" s="15"/>
    </row>
    <row r="207" spans="1:1" ht="13.5" customHeight="1">
      <c r="A207" s="15"/>
    </row>
    <row r="208" spans="1:1" ht="13.5" customHeight="1">
      <c r="A208" s="15"/>
    </row>
    <row r="209" spans="1:1" ht="13.5" customHeight="1">
      <c r="A209" s="15"/>
    </row>
    <row r="210" spans="1:1" ht="13.5" customHeight="1">
      <c r="A210" s="15"/>
    </row>
    <row r="211" spans="1:1" ht="13.5" customHeight="1">
      <c r="A211" s="15"/>
    </row>
    <row r="212" spans="1:1" ht="13.5" customHeight="1">
      <c r="A212" s="15"/>
    </row>
    <row r="213" spans="1:1" ht="13.5" customHeight="1">
      <c r="A213" s="15"/>
    </row>
    <row r="214" spans="1:1" ht="13.5" customHeight="1">
      <c r="A214" s="15"/>
    </row>
    <row r="215" spans="1:1" ht="13.5" customHeight="1">
      <c r="A215" s="15"/>
    </row>
    <row r="216" spans="1:1" ht="13.5" customHeight="1">
      <c r="A216" s="15"/>
    </row>
    <row r="217" spans="1:1" ht="13.5" customHeight="1">
      <c r="A217" s="15"/>
    </row>
    <row r="218" spans="1:1" ht="13.5" customHeight="1">
      <c r="A218" s="15"/>
    </row>
    <row r="219" spans="1:1" ht="13.5" customHeight="1">
      <c r="A219" s="15"/>
    </row>
    <row r="220" spans="1:1" ht="13.5" customHeight="1">
      <c r="A220" s="15"/>
    </row>
    <row r="221" spans="1:1" ht="13.5" customHeight="1">
      <c r="A221" s="15"/>
    </row>
    <row r="222" spans="1:1" ht="13.5" customHeight="1">
      <c r="A222" s="15"/>
    </row>
    <row r="223" spans="1:1" ht="13.5" customHeight="1">
      <c r="A223" s="15"/>
    </row>
    <row r="224" spans="1:1" ht="13.5" customHeight="1">
      <c r="A224" s="15"/>
    </row>
    <row r="225" spans="1:1" ht="13.5" customHeight="1">
      <c r="A225" s="15"/>
    </row>
    <row r="226" spans="1:1" ht="13.5" customHeight="1">
      <c r="A226" s="15"/>
    </row>
    <row r="227" spans="1:1" ht="13.5" customHeight="1">
      <c r="A227" s="15"/>
    </row>
    <row r="228" spans="1:1" ht="13.5" customHeight="1">
      <c r="A228" s="15"/>
    </row>
    <row r="229" spans="1:1" ht="13.5" customHeight="1">
      <c r="A229" s="15"/>
    </row>
    <row r="230" spans="1:1" ht="13.5" customHeight="1">
      <c r="A230" s="15"/>
    </row>
    <row r="231" spans="1:1" ht="13.5" customHeight="1">
      <c r="A231" s="15"/>
    </row>
    <row r="232" spans="1:1" ht="13.5" customHeight="1">
      <c r="A232" s="15"/>
    </row>
    <row r="233" spans="1:1" ht="13.5" customHeight="1">
      <c r="A233" s="15"/>
    </row>
    <row r="234" spans="1:1" ht="13.5" customHeight="1">
      <c r="A234" s="15"/>
    </row>
    <row r="235" spans="1:1" ht="13.5" customHeight="1">
      <c r="A235" s="15"/>
    </row>
    <row r="236" spans="1:1" ht="13.5" customHeight="1">
      <c r="A236" s="15"/>
    </row>
    <row r="237" spans="1:1" ht="13.5" customHeight="1">
      <c r="A237" s="15"/>
    </row>
    <row r="238" spans="1:1" ht="13.5" customHeight="1">
      <c r="A238" s="15"/>
    </row>
    <row r="239" spans="1:1" ht="13.5" customHeight="1">
      <c r="A239" s="15"/>
    </row>
    <row r="240" spans="1:1" ht="13.5" customHeight="1">
      <c r="A240" s="15"/>
    </row>
    <row r="241" spans="1:1" ht="13.5" customHeight="1">
      <c r="A241" s="15"/>
    </row>
    <row r="242" spans="1:1" ht="13.5" customHeight="1">
      <c r="A242" s="15"/>
    </row>
    <row r="243" spans="1:1" ht="13.5" customHeight="1">
      <c r="A243" s="15"/>
    </row>
    <row r="244" spans="1:1" ht="13.5" customHeight="1">
      <c r="A244" s="15"/>
    </row>
    <row r="245" spans="1:1" ht="13.5" customHeight="1">
      <c r="A245" s="15"/>
    </row>
    <row r="246" spans="1:1" ht="13.5" customHeight="1">
      <c r="A246" s="15"/>
    </row>
    <row r="247" spans="1:1" ht="13.5" customHeight="1">
      <c r="A247" s="15"/>
    </row>
    <row r="248" spans="1:1" ht="13.5" customHeight="1">
      <c r="A248" s="15"/>
    </row>
    <row r="249" spans="1:1" ht="13.5" customHeight="1">
      <c r="A249" s="15"/>
    </row>
    <row r="250" spans="1:1" ht="13.5" customHeight="1">
      <c r="A250" s="15"/>
    </row>
    <row r="251" spans="1:1" ht="13.5" customHeight="1">
      <c r="A251" s="15"/>
    </row>
    <row r="252" spans="1:1" ht="13.5" customHeight="1">
      <c r="A252" s="15"/>
    </row>
    <row r="253" spans="1:1" ht="13.5" customHeight="1">
      <c r="A253" s="15"/>
    </row>
    <row r="254" spans="1:1" ht="13.5" customHeight="1">
      <c r="A254" s="15"/>
    </row>
    <row r="255" spans="1:1" ht="13.5" customHeight="1">
      <c r="A255" s="15"/>
    </row>
    <row r="256" spans="1:1" ht="13.5" customHeight="1">
      <c r="A256" s="15"/>
    </row>
    <row r="257" spans="1:1" ht="13.5" customHeight="1">
      <c r="A257" s="15"/>
    </row>
    <row r="258" spans="1:1" ht="13.5" customHeight="1">
      <c r="A258" s="15"/>
    </row>
    <row r="259" spans="1:1" ht="13.5" customHeight="1">
      <c r="A259" s="15"/>
    </row>
    <row r="260" spans="1:1" ht="13.5" customHeight="1">
      <c r="A260" s="15"/>
    </row>
    <row r="261" spans="1:1" ht="13.5" customHeight="1">
      <c r="A261" s="15"/>
    </row>
    <row r="262" spans="1:1" ht="13.5" customHeight="1">
      <c r="A262" s="15"/>
    </row>
    <row r="263" spans="1:1" ht="13.5" customHeight="1">
      <c r="A263" s="15"/>
    </row>
    <row r="264" spans="1:1" ht="13.5" customHeight="1">
      <c r="A264" s="15"/>
    </row>
    <row r="265" spans="1:1" ht="13.5" customHeight="1">
      <c r="A265" s="15"/>
    </row>
    <row r="266" spans="1:1" ht="13.5" customHeight="1">
      <c r="A266" s="15"/>
    </row>
    <row r="267" spans="1:1" ht="13.5" customHeight="1">
      <c r="A267" s="15"/>
    </row>
    <row r="268" spans="1:1" ht="13.5" customHeight="1">
      <c r="A268" s="15"/>
    </row>
    <row r="269" spans="1:1" ht="13.5" customHeight="1">
      <c r="A269" s="15"/>
    </row>
    <row r="270" spans="1:1" ht="13.5" customHeight="1">
      <c r="A270" s="15"/>
    </row>
    <row r="271" spans="1:1" ht="13.5" customHeight="1">
      <c r="A271" s="15"/>
    </row>
    <row r="272" spans="1:1" ht="13.5" customHeight="1">
      <c r="A272" s="15"/>
    </row>
    <row r="273" spans="1:1" ht="13.5" customHeight="1">
      <c r="A273" s="15"/>
    </row>
    <row r="274" spans="1:1" ht="13.5" customHeight="1">
      <c r="A274" s="15"/>
    </row>
    <row r="275" spans="1:1" ht="13.5" customHeight="1">
      <c r="A275" s="15"/>
    </row>
    <row r="276" spans="1:1" ht="13.5" customHeight="1">
      <c r="A276" s="15"/>
    </row>
    <row r="277" spans="1:1" ht="13.5" customHeight="1">
      <c r="A277" s="15"/>
    </row>
    <row r="278" spans="1:1" ht="13.5" customHeight="1">
      <c r="A278" s="15"/>
    </row>
    <row r="279" spans="1:1" ht="13.5" customHeight="1">
      <c r="A279" s="15"/>
    </row>
    <row r="280" spans="1:1" ht="13.5" customHeight="1">
      <c r="A280" s="15"/>
    </row>
    <row r="281" spans="1:1" ht="13.5" customHeight="1">
      <c r="A281" s="15"/>
    </row>
    <row r="282" spans="1:1" ht="13.5" customHeight="1">
      <c r="A282" s="15"/>
    </row>
    <row r="283" spans="1:1" ht="13.5" customHeight="1">
      <c r="A283" s="15"/>
    </row>
    <row r="284" spans="1:1" ht="13.5" customHeight="1">
      <c r="A284" s="15"/>
    </row>
    <row r="285" spans="1:1" ht="13.5" customHeight="1">
      <c r="A285" s="15"/>
    </row>
    <row r="286" spans="1:1" ht="13.5" customHeight="1">
      <c r="A286" s="15"/>
    </row>
    <row r="287" spans="1:1" ht="13.5" customHeight="1">
      <c r="A287" s="15"/>
    </row>
    <row r="288" spans="1:1" ht="13.5" customHeight="1">
      <c r="A288" s="15"/>
    </row>
    <row r="289" spans="1:1" ht="13.5" customHeight="1">
      <c r="A289" s="15"/>
    </row>
    <row r="290" spans="1:1" ht="13.5" customHeight="1">
      <c r="A290" s="15"/>
    </row>
    <row r="291" spans="1:1" ht="13.5" customHeight="1">
      <c r="A291" s="15"/>
    </row>
    <row r="292" spans="1:1" ht="13.5" customHeight="1">
      <c r="A292" s="15"/>
    </row>
    <row r="293" spans="1:1" ht="13.5" customHeight="1">
      <c r="A293" s="15"/>
    </row>
    <row r="294" spans="1:1" ht="13.5" customHeight="1">
      <c r="A294" s="15"/>
    </row>
    <row r="295" spans="1:1" ht="13.5" customHeight="1">
      <c r="A295" s="15"/>
    </row>
    <row r="296" spans="1:1" ht="13.5" customHeight="1">
      <c r="A296" s="15"/>
    </row>
    <row r="297" spans="1:1" ht="13.5" customHeight="1">
      <c r="A297" s="15"/>
    </row>
    <row r="298" spans="1:1" ht="13.5" customHeight="1">
      <c r="A298" s="15"/>
    </row>
    <row r="299" spans="1:1" ht="13.5" customHeight="1">
      <c r="A299" s="15"/>
    </row>
    <row r="300" spans="1:1" ht="13.5" customHeight="1">
      <c r="A300" s="15"/>
    </row>
    <row r="301" spans="1:1" ht="13.5" customHeight="1">
      <c r="A301" s="15"/>
    </row>
    <row r="302" spans="1:1" ht="13.5" customHeight="1">
      <c r="A302" s="15"/>
    </row>
    <row r="303" spans="1:1" ht="13.5" customHeight="1">
      <c r="A303" s="15"/>
    </row>
    <row r="304" spans="1:1" ht="13.5" customHeight="1">
      <c r="A304" s="15"/>
    </row>
    <row r="305" spans="1:1" ht="13.5" customHeight="1">
      <c r="A305" s="15"/>
    </row>
    <row r="306" spans="1:1" ht="13.5" customHeight="1">
      <c r="A306" s="15"/>
    </row>
    <row r="307" spans="1:1" ht="13.5" customHeight="1">
      <c r="A307" s="15"/>
    </row>
    <row r="308" spans="1:1" ht="13.5" customHeight="1">
      <c r="A308" s="15"/>
    </row>
    <row r="309" spans="1:1" ht="13.5" customHeight="1">
      <c r="A309" s="15"/>
    </row>
    <row r="310" spans="1:1" ht="13.5" customHeight="1">
      <c r="A310" s="15"/>
    </row>
    <row r="311" spans="1:1" ht="13.5" customHeight="1">
      <c r="A311" s="15"/>
    </row>
    <row r="312" spans="1:1" ht="13.5" customHeight="1">
      <c r="A312" s="15"/>
    </row>
    <row r="313" spans="1:1" ht="13.5" customHeight="1">
      <c r="A313" s="15"/>
    </row>
    <row r="314" spans="1:1" ht="13.5" customHeight="1">
      <c r="A314" s="15"/>
    </row>
    <row r="315" spans="1:1" ht="13.5" customHeight="1">
      <c r="A315" s="15"/>
    </row>
    <row r="316" spans="1:1" ht="13.5" customHeight="1">
      <c r="A316" s="15"/>
    </row>
    <row r="317" spans="1:1" ht="13.5" customHeight="1">
      <c r="A317" s="15"/>
    </row>
    <row r="318" spans="1:1" ht="13.5" customHeight="1">
      <c r="A318" s="15"/>
    </row>
    <row r="319" spans="1:1" ht="13.5" customHeight="1">
      <c r="A319" s="15"/>
    </row>
    <row r="320" spans="1:1" ht="13.5" customHeight="1">
      <c r="A320" s="15"/>
    </row>
    <row r="321" spans="1:1" ht="13.5" customHeight="1">
      <c r="A321" s="15"/>
    </row>
    <row r="322" spans="1:1" ht="13.5" customHeight="1">
      <c r="A322" s="15"/>
    </row>
    <row r="323" spans="1:1" ht="13.5" customHeight="1">
      <c r="A323" s="15"/>
    </row>
    <row r="324" spans="1:1" ht="13.5" customHeight="1">
      <c r="A324" s="15"/>
    </row>
    <row r="325" spans="1:1" ht="13.5" customHeight="1">
      <c r="A325" s="15"/>
    </row>
    <row r="326" spans="1:1" ht="13.5" customHeight="1">
      <c r="A326" s="15"/>
    </row>
    <row r="327" spans="1:1" ht="13.5" customHeight="1">
      <c r="A327" s="15"/>
    </row>
    <row r="328" spans="1:1" ht="13.5" customHeight="1">
      <c r="A328" s="15"/>
    </row>
    <row r="329" spans="1:1" ht="13.5" customHeight="1">
      <c r="A329" s="15"/>
    </row>
    <row r="330" spans="1:1" ht="13.5" customHeight="1">
      <c r="A330" s="15"/>
    </row>
    <row r="331" spans="1:1" ht="13.5" customHeight="1">
      <c r="A331" s="15"/>
    </row>
    <row r="332" spans="1:1" ht="13.5" customHeight="1">
      <c r="A332" s="15"/>
    </row>
    <row r="333" spans="1:1" ht="13.5" customHeight="1">
      <c r="A333" s="15"/>
    </row>
    <row r="334" spans="1:1" ht="13.5" customHeight="1">
      <c r="A334" s="15"/>
    </row>
    <row r="335" spans="1:1" ht="13.5" customHeight="1">
      <c r="A335" s="15"/>
    </row>
    <row r="336" spans="1:1" ht="13.5" customHeight="1">
      <c r="A336" s="15"/>
    </row>
    <row r="337" spans="1:1" ht="13.5" customHeight="1">
      <c r="A337" s="15"/>
    </row>
    <row r="338" spans="1:1" ht="13.5" customHeight="1">
      <c r="A338" s="15"/>
    </row>
    <row r="339" spans="1:1" ht="13.5" customHeight="1">
      <c r="A339" s="15"/>
    </row>
    <row r="340" spans="1:1" ht="13.5" customHeight="1">
      <c r="A340" s="15"/>
    </row>
    <row r="341" spans="1:1" ht="13.5" customHeight="1">
      <c r="A341" s="15"/>
    </row>
    <row r="342" spans="1:1" ht="13.5" customHeight="1">
      <c r="A342" s="15"/>
    </row>
    <row r="343" spans="1:1" ht="13.5" customHeight="1">
      <c r="A343" s="15"/>
    </row>
    <row r="344" spans="1:1" ht="13.5" customHeight="1">
      <c r="A344" s="15"/>
    </row>
    <row r="345" spans="1:1" ht="13.5" customHeight="1">
      <c r="A345" s="15"/>
    </row>
    <row r="346" spans="1:1" ht="13.5" customHeight="1">
      <c r="A346" s="15"/>
    </row>
    <row r="347" spans="1:1" ht="13.5" customHeight="1">
      <c r="A347" s="15"/>
    </row>
    <row r="348" spans="1:1" ht="13.5" customHeight="1">
      <c r="A348" s="15"/>
    </row>
    <row r="349" spans="1:1" ht="13.5" customHeight="1">
      <c r="A349" s="15"/>
    </row>
    <row r="350" spans="1:1" ht="13.5" customHeight="1">
      <c r="A350" s="15"/>
    </row>
    <row r="351" spans="1:1" ht="13.5" customHeight="1">
      <c r="A351" s="15"/>
    </row>
    <row r="352" spans="1:1" ht="13.5" customHeight="1">
      <c r="A352" s="15"/>
    </row>
    <row r="353" spans="1:1" ht="13.5" customHeight="1">
      <c r="A353" s="15"/>
    </row>
    <row r="354" spans="1:1" ht="13.5" customHeight="1">
      <c r="A354" s="15"/>
    </row>
    <row r="355" spans="1:1" ht="13.5" customHeight="1">
      <c r="A355" s="15"/>
    </row>
    <row r="356" spans="1:1" ht="13.5" customHeight="1">
      <c r="A356" s="15"/>
    </row>
    <row r="357" spans="1:1" ht="13.5" customHeight="1">
      <c r="A357" s="15"/>
    </row>
    <row r="358" spans="1:1" ht="13.5" customHeight="1">
      <c r="A358" s="15"/>
    </row>
    <row r="359" spans="1:1" ht="13.5" customHeight="1">
      <c r="A359" s="15"/>
    </row>
    <row r="360" spans="1:1" ht="13.5" customHeight="1">
      <c r="A360" s="15"/>
    </row>
    <row r="361" spans="1:1" ht="13.5" customHeight="1">
      <c r="A361" s="15"/>
    </row>
    <row r="362" spans="1:1" ht="13.5" customHeight="1">
      <c r="A362" s="15"/>
    </row>
    <row r="363" spans="1:1" ht="13.5" customHeight="1">
      <c r="A363" s="15"/>
    </row>
    <row r="364" spans="1:1" ht="13.5" customHeight="1">
      <c r="A364" s="15"/>
    </row>
    <row r="365" spans="1:1" ht="13.5" customHeight="1">
      <c r="A365" s="15"/>
    </row>
    <row r="366" spans="1:1" ht="13.5" customHeight="1">
      <c r="A366" s="15"/>
    </row>
    <row r="367" spans="1:1" ht="13.5" customHeight="1">
      <c r="A367" s="15"/>
    </row>
    <row r="368" spans="1:1" ht="13.5" customHeight="1">
      <c r="A368" s="15"/>
    </row>
    <row r="369" spans="1:1" ht="13.5" customHeight="1">
      <c r="A369" s="15"/>
    </row>
    <row r="370" spans="1:1" ht="13.5" customHeight="1">
      <c r="A370" s="15"/>
    </row>
    <row r="371" spans="1:1" ht="13.5" customHeight="1">
      <c r="A371" s="15"/>
    </row>
    <row r="372" spans="1:1" ht="13.5" customHeight="1">
      <c r="A372" s="15"/>
    </row>
    <row r="373" spans="1:1" ht="13.5" customHeight="1">
      <c r="A373" s="15"/>
    </row>
    <row r="374" spans="1:1" ht="13.5" customHeight="1">
      <c r="A374" s="15"/>
    </row>
    <row r="375" spans="1:1" ht="13.5" customHeight="1">
      <c r="A375" s="15"/>
    </row>
    <row r="376" spans="1:1" ht="13.5" customHeight="1">
      <c r="A376" s="15"/>
    </row>
    <row r="377" spans="1:1" ht="13.5" customHeight="1">
      <c r="A377" s="15"/>
    </row>
    <row r="378" spans="1:1" ht="13.5" customHeight="1">
      <c r="A378" s="15"/>
    </row>
    <row r="379" spans="1:1" ht="13.5" customHeight="1">
      <c r="A379" s="15"/>
    </row>
    <row r="380" spans="1:1" ht="13.5" customHeight="1">
      <c r="A380" s="15"/>
    </row>
    <row r="381" spans="1:1" ht="13.5" customHeight="1">
      <c r="A381" s="15"/>
    </row>
    <row r="382" spans="1:1" ht="13.5" customHeight="1">
      <c r="A382" s="15"/>
    </row>
    <row r="383" spans="1:1" ht="13.5" customHeight="1">
      <c r="A383" s="15"/>
    </row>
    <row r="384" spans="1:1" ht="13.5" customHeight="1">
      <c r="A384" s="15"/>
    </row>
    <row r="385" spans="1:1" ht="13.5" customHeight="1">
      <c r="A385" s="15"/>
    </row>
    <row r="386" spans="1:1" ht="13.5" customHeight="1">
      <c r="A386" s="15"/>
    </row>
    <row r="387" spans="1:1" ht="13.5" customHeight="1">
      <c r="A387" s="15"/>
    </row>
    <row r="388" spans="1:1" ht="13.5" customHeight="1">
      <c r="A388" s="15"/>
    </row>
    <row r="389" spans="1:1" ht="13.5" customHeight="1">
      <c r="A389" s="15"/>
    </row>
    <row r="390" spans="1:1" ht="13.5" customHeight="1">
      <c r="A390" s="15"/>
    </row>
    <row r="391" spans="1:1" ht="13.5" customHeight="1">
      <c r="A391" s="15"/>
    </row>
    <row r="392" spans="1:1" ht="13.5" customHeight="1">
      <c r="A392" s="15"/>
    </row>
    <row r="393" spans="1:1" ht="13.5" customHeight="1">
      <c r="A393" s="15"/>
    </row>
    <row r="394" spans="1:1" ht="13.5" customHeight="1">
      <c r="A394" s="15"/>
    </row>
    <row r="395" spans="1:1" ht="13.5" customHeight="1">
      <c r="A395" s="15"/>
    </row>
    <row r="396" spans="1:1" ht="13.5" customHeight="1">
      <c r="A396" s="15"/>
    </row>
    <row r="397" spans="1:1" ht="13.5" customHeight="1">
      <c r="A397" s="15"/>
    </row>
    <row r="398" spans="1:1" ht="13.5" customHeight="1">
      <c r="A398" s="15"/>
    </row>
    <row r="399" spans="1:1" ht="13.5" customHeight="1">
      <c r="A399" s="15"/>
    </row>
    <row r="400" spans="1:1" ht="13.5" customHeight="1">
      <c r="A400" s="15"/>
    </row>
    <row r="401" spans="1:1" ht="13.5" customHeight="1">
      <c r="A401" s="15"/>
    </row>
    <row r="402" spans="1:1" ht="13.5" customHeight="1">
      <c r="A402" s="15"/>
    </row>
    <row r="403" spans="1:1" ht="13.5" customHeight="1">
      <c r="A403" s="15"/>
    </row>
    <row r="404" spans="1:1" ht="13.5" customHeight="1">
      <c r="A404" s="15"/>
    </row>
    <row r="405" spans="1:1" ht="13.5" customHeight="1">
      <c r="A405" s="15"/>
    </row>
    <row r="406" spans="1:1" ht="13.5" customHeight="1">
      <c r="A406" s="15"/>
    </row>
    <row r="407" spans="1:1" ht="13.5" customHeight="1">
      <c r="A407" s="15"/>
    </row>
    <row r="408" spans="1:1" ht="13.5" customHeight="1">
      <c r="A408" s="15"/>
    </row>
    <row r="409" spans="1:1" ht="13.5" customHeight="1">
      <c r="A409" s="15"/>
    </row>
    <row r="410" spans="1:1" ht="13.5" customHeight="1">
      <c r="A410" s="15"/>
    </row>
    <row r="411" spans="1:1" ht="13.5" customHeight="1">
      <c r="A411" s="15"/>
    </row>
    <row r="412" spans="1:1" ht="13.5" customHeight="1">
      <c r="A412" s="15"/>
    </row>
    <row r="413" spans="1:1" ht="13.5" customHeight="1">
      <c r="A413" s="15"/>
    </row>
    <row r="414" spans="1:1" ht="13.5" customHeight="1">
      <c r="A414" s="15"/>
    </row>
    <row r="415" spans="1:1" ht="13.5" customHeight="1">
      <c r="A415" s="15"/>
    </row>
    <row r="416" spans="1:1" ht="13.5" customHeight="1">
      <c r="A416" s="15"/>
    </row>
    <row r="417" spans="1:1" ht="13.5" customHeight="1">
      <c r="A417" s="15"/>
    </row>
    <row r="418" spans="1:1" ht="13.5" customHeight="1">
      <c r="A418" s="15"/>
    </row>
    <row r="419" spans="1:1" ht="13.5" customHeight="1">
      <c r="A419" s="15"/>
    </row>
    <row r="420" spans="1:1" ht="13.5" customHeight="1">
      <c r="A420" s="15"/>
    </row>
    <row r="421" spans="1:1" ht="13.5" customHeight="1">
      <c r="A421" s="15"/>
    </row>
    <row r="422" spans="1:1" ht="13.5" customHeight="1">
      <c r="A422" s="15"/>
    </row>
    <row r="423" spans="1:1" ht="13.5" customHeight="1">
      <c r="A423" s="15"/>
    </row>
    <row r="424" spans="1:1" ht="13.5" customHeight="1">
      <c r="A424" s="15"/>
    </row>
    <row r="425" spans="1:1" ht="13.5" customHeight="1">
      <c r="A425" s="15"/>
    </row>
    <row r="426" spans="1:1" ht="13.5" customHeight="1">
      <c r="A426" s="15"/>
    </row>
    <row r="427" spans="1:1" ht="13.5" customHeight="1">
      <c r="A427" s="15"/>
    </row>
    <row r="428" spans="1:1" ht="13.5" customHeight="1">
      <c r="A428" s="15"/>
    </row>
    <row r="429" spans="1:1" ht="13.5" customHeight="1">
      <c r="A429" s="15"/>
    </row>
    <row r="430" spans="1:1" ht="13.5" customHeight="1">
      <c r="A430" s="15"/>
    </row>
    <row r="431" spans="1:1" ht="13.5" customHeight="1">
      <c r="A431" s="15"/>
    </row>
    <row r="432" spans="1:1" ht="13.5" customHeight="1">
      <c r="A432" s="15"/>
    </row>
    <row r="433" spans="1:1" ht="13.5" customHeight="1">
      <c r="A433" s="15"/>
    </row>
    <row r="434" spans="1:1" ht="13.5" customHeight="1">
      <c r="A434" s="15"/>
    </row>
    <row r="435" spans="1:1" ht="13.5" customHeight="1">
      <c r="A435" s="15"/>
    </row>
    <row r="436" spans="1:1" ht="13.5" customHeight="1">
      <c r="A436" s="15"/>
    </row>
    <row r="437" spans="1:1" ht="13.5" customHeight="1">
      <c r="A437" s="15"/>
    </row>
    <row r="438" spans="1:1" ht="13.5" customHeight="1">
      <c r="A438" s="15"/>
    </row>
    <row r="439" spans="1:1" ht="13.5" customHeight="1">
      <c r="A439" s="15"/>
    </row>
    <row r="440" spans="1:1" ht="13.5" customHeight="1">
      <c r="A440" s="15"/>
    </row>
    <row r="441" spans="1:1" ht="13.5" customHeight="1">
      <c r="A441" s="15"/>
    </row>
    <row r="442" spans="1:1" ht="13.5" customHeight="1">
      <c r="A442" s="15"/>
    </row>
    <row r="443" spans="1:1" ht="13.5" customHeight="1">
      <c r="A443" s="15"/>
    </row>
    <row r="444" spans="1:1" ht="13.5" customHeight="1">
      <c r="A444" s="15"/>
    </row>
    <row r="445" spans="1:1" ht="13.5" customHeight="1">
      <c r="A445" s="15"/>
    </row>
    <row r="446" spans="1:1" ht="13.5" customHeight="1">
      <c r="A446" s="15"/>
    </row>
    <row r="447" spans="1:1" ht="13.5" customHeight="1">
      <c r="A447" s="15"/>
    </row>
    <row r="448" spans="1:1" ht="13.5" customHeight="1">
      <c r="A448" s="15"/>
    </row>
    <row r="449" spans="1:1" ht="13.5" customHeight="1">
      <c r="A449" s="15"/>
    </row>
    <row r="450" spans="1:1" ht="13.5" customHeight="1">
      <c r="A450" s="15"/>
    </row>
    <row r="451" spans="1:1" ht="13.5" customHeight="1">
      <c r="A451" s="15"/>
    </row>
    <row r="452" spans="1:1" ht="13.5" customHeight="1">
      <c r="A452" s="15"/>
    </row>
    <row r="453" spans="1:1" ht="13.5" customHeight="1">
      <c r="A453" s="15"/>
    </row>
    <row r="454" spans="1:1" ht="13.5" customHeight="1">
      <c r="A454" s="15"/>
    </row>
    <row r="455" spans="1:1" ht="13.5" customHeight="1">
      <c r="A455" s="15"/>
    </row>
    <row r="456" spans="1:1" ht="13.5" customHeight="1">
      <c r="A456" s="15"/>
    </row>
    <row r="457" spans="1:1" ht="13.5" customHeight="1">
      <c r="A457" s="15"/>
    </row>
    <row r="458" spans="1:1" ht="13.5" customHeight="1">
      <c r="A458" s="15"/>
    </row>
    <row r="459" spans="1:1" ht="13.5" customHeight="1">
      <c r="A459" s="15"/>
    </row>
    <row r="460" spans="1:1" ht="13.5" customHeight="1">
      <c r="A460" s="15"/>
    </row>
    <row r="461" spans="1:1" ht="13.5" customHeight="1">
      <c r="A461" s="15"/>
    </row>
    <row r="462" spans="1:1" ht="13.5" customHeight="1">
      <c r="A462" s="15"/>
    </row>
    <row r="463" spans="1:1" ht="13.5" customHeight="1">
      <c r="A463" s="15"/>
    </row>
    <row r="464" spans="1:1" ht="13.5" customHeight="1">
      <c r="A464" s="15"/>
    </row>
    <row r="465" spans="1:1" ht="13.5" customHeight="1">
      <c r="A465" s="15"/>
    </row>
    <row r="466" spans="1:1" ht="13.5" customHeight="1">
      <c r="A466" s="15"/>
    </row>
    <row r="467" spans="1:1" ht="13.5" customHeight="1">
      <c r="A467" s="15"/>
    </row>
    <row r="468" spans="1:1" ht="13.5" customHeight="1">
      <c r="A468" s="15"/>
    </row>
    <row r="469" spans="1:1" ht="13.5" customHeight="1">
      <c r="A469" s="15"/>
    </row>
    <row r="470" spans="1:1" ht="13.5" customHeight="1">
      <c r="A470" s="15"/>
    </row>
    <row r="471" spans="1:1" ht="13.5" customHeight="1">
      <c r="A471" s="15"/>
    </row>
    <row r="472" spans="1:1" ht="13.5" customHeight="1">
      <c r="A472" s="15"/>
    </row>
    <row r="473" spans="1:1" ht="13.5" customHeight="1">
      <c r="A473" s="15"/>
    </row>
    <row r="474" spans="1:1" ht="13.5" customHeight="1">
      <c r="A474" s="15"/>
    </row>
    <row r="475" spans="1:1" ht="13.5" customHeight="1">
      <c r="A475" s="15"/>
    </row>
    <row r="476" spans="1:1" ht="13.5" customHeight="1">
      <c r="A476" s="15"/>
    </row>
    <row r="477" spans="1:1" ht="13.5" customHeight="1">
      <c r="A477" s="15"/>
    </row>
    <row r="478" spans="1:1" ht="13.5" customHeight="1">
      <c r="A478" s="15"/>
    </row>
    <row r="479" spans="1:1" ht="13.5" customHeight="1">
      <c r="A479" s="15"/>
    </row>
    <row r="480" spans="1:1" ht="13.5" customHeight="1">
      <c r="A480" s="15"/>
    </row>
    <row r="481" spans="1:1" ht="13.5" customHeight="1">
      <c r="A481" s="15"/>
    </row>
    <row r="482" spans="1:1" ht="13.5" customHeight="1">
      <c r="A482" s="15"/>
    </row>
    <row r="483" spans="1:1" ht="13.5" customHeight="1">
      <c r="A483" s="15"/>
    </row>
    <row r="484" spans="1:1" ht="13.5" customHeight="1">
      <c r="A484" s="15"/>
    </row>
    <row r="485" spans="1:1" ht="13.5" customHeight="1">
      <c r="A485" s="15"/>
    </row>
    <row r="486" spans="1:1" ht="13.5" customHeight="1">
      <c r="A486" s="15"/>
    </row>
    <row r="487" spans="1:1" ht="13.5" customHeight="1">
      <c r="A487" s="15"/>
    </row>
    <row r="488" spans="1:1" ht="13.5" customHeight="1">
      <c r="A488" s="15"/>
    </row>
    <row r="489" spans="1:1" ht="13.5" customHeight="1">
      <c r="A489" s="15"/>
    </row>
    <row r="490" spans="1:1" ht="13.5" customHeight="1">
      <c r="A490" s="15"/>
    </row>
    <row r="491" spans="1:1" ht="13.5" customHeight="1">
      <c r="A491" s="15"/>
    </row>
    <row r="492" spans="1:1" ht="13.5" customHeight="1">
      <c r="A492" s="15"/>
    </row>
    <row r="493" spans="1:1" ht="13.5" customHeight="1">
      <c r="A493" s="15"/>
    </row>
    <row r="494" spans="1:1" ht="13.5" customHeight="1">
      <c r="A494" s="15"/>
    </row>
    <row r="495" spans="1:1" ht="13.5" customHeight="1">
      <c r="A495" s="15"/>
    </row>
    <row r="496" spans="1:1" ht="13.5" customHeight="1">
      <c r="A496" s="15"/>
    </row>
    <row r="497" spans="1:1" ht="13.5" customHeight="1">
      <c r="A497" s="15"/>
    </row>
    <row r="498" spans="1:1" ht="13.5" customHeight="1">
      <c r="A498" s="15"/>
    </row>
    <row r="499" spans="1:1" ht="13.5" customHeight="1">
      <c r="A499" s="15"/>
    </row>
    <row r="500" spans="1:1" ht="13.5" customHeight="1">
      <c r="A500" s="15"/>
    </row>
    <row r="501" spans="1:1" ht="13.5" customHeight="1">
      <c r="A501" s="15"/>
    </row>
    <row r="502" spans="1:1" ht="13.5" customHeight="1">
      <c r="A502" s="15"/>
    </row>
    <row r="503" spans="1:1" ht="13.5" customHeight="1">
      <c r="A503" s="15"/>
    </row>
    <row r="504" spans="1:1" ht="13.5" customHeight="1">
      <c r="A504" s="15"/>
    </row>
    <row r="505" spans="1:1" ht="13.5" customHeight="1">
      <c r="A505" s="15"/>
    </row>
    <row r="506" spans="1:1" ht="13.5" customHeight="1">
      <c r="A506" s="15"/>
    </row>
    <row r="507" spans="1:1" ht="13.5" customHeight="1">
      <c r="A507" s="15"/>
    </row>
    <row r="508" spans="1:1" ht="13.5" customHeight="1">
      <c r="A508" s="15"/>
    </row>
    <row r="509" spans="1:1" ht="13.5" customHeight="1">
      <c r="A509" s="15"/>
    </row>
    <row r="510" spans="1:1" ht="13.5" customHeight="1">
      <c r="A510" s="15"/>
    </row>
    <row r="511" spans="1:1" ht="13.5" customHeight="1">
      <c r="A511" s="15"/>
    </row>
    <row r="512" spans="1:1" ht="13.5" customHeight="1">
      <c r="A512" s="15"/>
    </row>
    <row r="513" spans="1:1" ht="13.5" customHeight="1">
      <c r="A513" s="15"/>
    </row>
    <row r="514" spans="1:1" ht="13.5" customHeight="1">
      <c r="A514" s="15"/>
    </row>
    <row r="515" spans="1:1" ht="13.5" customHeight="1">
      <c r="A515" s="15"/>
    </row>
    <row r="516" spans="1:1" ht="13.5" customHeight="1">
      <c r="A516" s="15"/>
    </row>
    <row r="517" spans="1:1" ht="13.5" customHeight="1">
      <c r="A517" s="15"/>
    </row>
    <row r="518" spans="1:1" ht="13.5" customHeight="1">
      <c r="A518" s="15"/>
    </row>
    <row r="519" spans="1:1" ht="13.5" customHeight="1">
      <c r="A519" s="15"/>
    </row>
    <row r="520" spans="1:1" ht="13.5" customHeight="1">
      <c r="A520" s="15"/>
    </row>
    <row r="521" spans="1:1" ht="13.5" customHeight="1">
      <c r="A521" s="15"/>
    </row>
    <row r="522" spans="1:1" ht="13.5" customHeight="1">
      <c r="A522" s="15"/>
    </row>
    <row r="523" spans="1:1" ht="13.5" customHeight="1">
      <c r="A523" s="15"/>
    </row>
    <row r="524" spans="1:1" ht="13.5" customHeight="1">
      <c r="A524" s="15"/>
    </row>
    <row r="525" spans="1:1" ht="13.5" customHeight="1">
      <c r="A525" s="15"/>
    </row>
    <row r="526" spans="1:1" ht="13.5" customHeight="1">
      <c r="A526" s="15"/>
    </row>
    <row r="527" spans="1:1" ht="13.5" customHeight="1">
      <c r="A527" s="15"/>
    </row>
    <row r="528" spans="1:1" ht="13.5" customHeight="1">
      <c r="A528" s="15"/>
    </row>
    <row r="529" spans="1:1" ht="13.5" customHeight="1">
      <c r="A529" s="15"/>
    </row>
    <row r="530" spans="1:1" ht="13.5" customHeight="1">
      <c r="A530" s="15"/>
    </row>
    <row r="531" spans="1:1" ht="13.5" customHeight="1">
      <c r="A531" s="15"/>
    </row>
    <row r="532" spans="1:1" ht="13.5" customHeight="1">
      <c r="A532" s="15"/>
    </row>
    <row r="533" spans="1:1" ht="13.5" customHeight="1">
      <c r="A533" s="15"/>
    </row>
    <row r="534" spans="1:1" ht="13.5" customHeight="1">
      <c r="A534" s="15"/>
    </row>
    <row r="535" spans="1:1" ht="13.5" customHeight="1">
      <c r="A535" s="15"/>
    </row>
    <row r="536" spans="1:1" ht="13.5" customHeight="1">
      <c r="A536" s="15"/>
    </row>
    <row r="537" spans="1:1" ht="13.5" customHeight="1">
      <c r="A537" s="15"/>
    </row>
    <row r="538" spans="1:1" ht="13.5" customHeight="1">
      <c r="A538" s="15"/>
    </row>
    <row r="539" spans="1:1" ht="13.5" customHeight="1">
      <c r="A539" s="15"/>
    </row>
    <row r="540" spans="1:1" ht="13.5" customHeight="1">
      <c r="A540" s="15"/>
    </row>
    <row r="541" spans="1:1" ht="13.5" customHeight="1">
      <c r="A541" s="15"/>
    </row>
    <row r="542" spans="1:1" ht="13.5" customHeight="1">
      <c r="A542" s="15"/>
    </row>
    <row r="543" spans="1:1" ht="13.5" customHeight="1">
      <c r="A543" s="15"/>
    </row>
    <row r="544" spans="1:1" ht="13.5" customHeight="1">
      <c r="A544" s="15"/>
    </row>
    <row r="545" spans="1:1" ht="13.5" customHeight="1">
      <c r="A545" s="15"/>
    </row>
    <row r="546" spans="1:1" ht="13.5" customHeight="1">
      <c r="A546" s="15"/>
    </row>
    <row r="547" spans="1:1" ht="13.5" customHeight="1">
      <c r="A547" s="15"/>
    </row>
    <row r="548" spans="1:1" ht="13.5" customHeight="1">
      <c r="A548" s="15"/>
    </row>
    <row r="549" spans="1:1" ht="13.5" customHeight="1">
      <c r="A549" s="15"/>
    </row>
    <row r="550" spans="1:1" ht="13.5" customHeight="1">
      <c r="A550" s="15"/>
    </row>
    <row r="551" spans="1:1" ht="13.5" customHeight="1">
      <c r="A551" s="15"/>
    </row>
    <row r="552" spans="1:1" ht="13.5" customHeight="1">
      <c r="A552" s="15"/>
    </row>
    <row r="553" spans="1:1" ht="13.5" customHeight="1">
      <c r="A553" s="15"/>
    </row>
    <row r="554" spans="1:1" ht="13.5" customHeight="1">
      <c r="A554" s="15"/>
    </row>
    <row r="555" spans="1:1" ht="13.5" customHeight="1">
      <c r="A555" s="15"/>
    </row>
    <row r="556" spans="1:1" ht="13.5" customHeight="1">
      <c r="A556" s="15"/>
    </row>
    <row r="557" spans="1:1" ht="13.5" customHeight="1">
      <c r="A557" s="15"/>
    </row>
    <row r="558" spans="1:1" ht="13.5" customHeight="1">
      <c r="A558" s="15"/>
    </row>
    <row r="559" spans="1:1" ht="13.5" customHeight="1">
      <c r="A559" s="15"/>
    </row>
    <row r="560" spans="1:1" ht="13.5" customHeight="1">
      <c r="A560" s="15"/>
    </row>
    <row r="561" spans="1:1" ht="13.5" customHeight="1">
      <c r="A561" s="15"/>
    </row>
    <row r="562" spans="1:1" ht="13.5" customHeight="1">
      <c r="A562" s="15"/>
    </row>
    <row r="563" spans="1:1" ht="13.5" customHeight="1">
      <c r="A563" s="15"/>
    </row>
    <row r="564" spans="1:1" ht="13.5" customHeight="1">
      <c r="A564" s="15"/>
    </row>
    <row r="565" spans="1:1" ht="13.5" customHeight="1">
      <c r="A565" s="15"/>
    </row>
    <row r="566" spans="1:1" ht="13.5" customHeight="1">
      <c r="A566" s="15"/>
    </row>
    <row r="567" spans="1:1" ht="13.5" customHeight="1">
      <c r="A567" s="15"/>
    </row>
    <row r="568" spans="1:1" ht="13.5" customHeight="1">
      <c r="A568" s="15"/>
    </row>
    <row r="569" spans="1:1" ht="13.5" customHeight="1">
      <c r="A569" s="15"/>
    </row>
    <row r="570" spans="1:1" ht="13.5" customHeight="1">
      <c r="A570" s="15"/>
    </row>
    <row r="571" spans="1:1" ht="13.5" customHeight="1">
      <c r="A571" s="15"/>
    </row>
    <row r="572" spans="1:1" ht="13.5" customHeight="1">
      <c r="A572" s="15"/>
    </row>
    <row r="573" spans="1:1" ht="13.5" customHeight="1">
      <c r="A573" s="15"/>
    </row>
    <row r="574" spans="1:1" ht="13.5" customHeight="1">
      <c r="A574" s="15"/>
    </row>
    <row r="575" spans="1:1" ht="13.5" customHeight="1">
      <c r="A575" s="15"/>
    </row>
    <row r="576" spans="1:1" ht="13.5" customHeight="1">
      <c r="A576" s="15"/>
    </row>
    <row r="577" spans="1:1" ht="13.5" customHeight="1">
      <c r="A577" s="15"/>
    </row>
    <row r="578" spans="1:1" ht="13.5" customHeight="1">
      <c r="A578" s="15"/>
    </row>
    <row r="579" spans="1:1" ht="13.5" customHeight="1">
      <c r="A579" s="15"/>
    </row>
    <row r="580" spans="1:1" ht="13.5" customHeight="1">
      <c r="A580" s="15"/>
    </row>
    <row r="581" spans="1:1" ht="13.5" customHeight="1">
      <c r="A581" s="15"/>
    </row>
    <row r="582" spans="1:1" ht="13.5" customHeight="1">
      <c r="A582" s="15"/>
    </row>
    <row r="583" spans="1:1" ht="13.5" customHeight="1">
      <c r="A583" s="15"/>
    </row>
    <row r="584" spans="1:1" ht="13.5" customHeight="1">
      <c r="A584" s="15"/>
    </row>
    <row r="585" spans="1:1" ht="13.5" customHeight="1">
      <c r="A585" s="15"/>
    </row>
    <row r="586" spans="1:1" ht="13.5" customHeight="1">
      <c r="A586" s="15"/>
    </row>
    <row r="587" spans="1:1" ht="13.5" customHeight="1">
      <c r="A587" s="15"/>
    </row>
    <row r="588" spans="1:1" ht="13.5" customHeight="1">
      <c r="A588" s="15"/>
    </row>
    <row r="589" spans="1:1" ht="13.5" customHeight="1">
      <c r="A589" s="15"/>
    </row>
    <row r="590" spans="1:1" ht="13.5" customHeight="1">
      <c r="A590" s="15"/>
    </row>
    <row r="591" spans="1:1" ht="13.5" customHeight="1">
      <c r="A591" s="15"/>
    </row>
    <row r="592" spans="1:1" ht="13.5" customHeight="1">
      <c r="A592" s="15"/>
    </row>
    <row r="593" spans="1:1" ht="13.5" customHeight="1">
      <c r="A593" s="15"/>
    </row>
    <row r="594" spans="1:1" ht="13.5" customHeight="1">
      <c r="A594" s="15"/>
    </row>
    <row r="595" spans="1:1" ht="13.5" customHeight="1">
      <c r="A595" s="15"/>
    </row>
    <row r="596" spans="1:1" ht="13.5" customHeight="1">
      <c r="A596" s="15"/>
    </row>
    <row r="597" spans="1:1" ht="13.5" customHeight="1">
      <c r="A597" s="15"/>
    </row>
    <row r="598" spans="1:1" ht="13.5" customHeight="1">
      <c r="A598" s="15"/>
    </row>
    <row r="599" spans="1:1" ht="13.5" customHeight="1">
      <c r="A599" s="15"/>
    </row>
    <row r="600" spans="1:1" ht="13.5" customHeight="1">
      <c r="A600" s="15"/>
    </row>
    <row r="601" spans="1:1" ht="13.5" customHeight="1">
      <c r="A601" s="15"/>
    </row>
    <row r="602" spans="1:1" ht="13.5" customHeight="1">
      <c r="A602" s="15"/>
    </row>
    <row r="603" spans="1:1" ht="13.5" customHeight="1">
      <c r="A603" s="15"/>
    </row>
    <row r="604" spans="1:1" ht="13.5" customHeight="1">
      <c r="A604" s="15"/>
    </row>
    <row r="605" spans="1:1" ht="13.5" customHeight="1">
      <c r="A605" s="15"/>
    </row>
    <row r="606" spans="1:1" ht="13.5" customHeight="1">
      <c r="A606" s="15"/>
    </row>
    <row r="607" spans="1:1" ht="13.5" customHeight="1">
      <c r="A607" s="15"/>
    </row>
    <row r="608" spans="1:1" ht="13.5" customHeight="1">
      <c r="A608" s="15"/>
    </row>
    <row r="609" spans="1:1" ht="13.5" customHeight="1">
      <c r="A609" s="15"/>
    </row>
    <row r="610" spans="1:1" ht="13.5" customHeight="1">
      <c r="A610" s="15"/>
    </row>
    <row r="611" spans="1:1" ht="13.5" customHeight="1">
      <c r="A611" s="15"/>
    </row>
    <row r="612" spans="1:1" ht="13.5" customHeight="1">
      <c r="A612" s="15"/>
    </row>
    <row r="613" spans="1:1" ht="13.5" customHeight="1">
      <c r="A613" s="15"/>
    </row>
    <row r="614" spans="1:1" ht="13.5" customHeight="1">
      <c r="A614" s="15"/>
    </row>
    <row r="615" spans="1:1" ht="13.5" customHeight="1">
      <c r="A615" s="15"/>
    </row>
    <row r="616" spans="1:1" ht="13.5" customHeight="1">
      <c r="A616" s="15"/>
    </row>
    <row r="617" spans="1:1" ht="13.5" customHeight="1">
      <c r="A617" s="15"/>
    </row>
    <row r="618" spans="1:1" ht="13.5" customHeight="1">
      <c r="A618" s="15"/>
    </row>
    <row r="619" spans="1:1" ht="13.5" customHeight="1">
      <c r="A619" s="15"/>
    </row>
    <row r="620" spans="1:1" ht="13.5" customHeight="1">
      <c r="A620" s="15"/>
    </row>
    <row r="621" spans="1:1" ht="13.5" customHeight="1">
      <c r="A621" s="15"/>
    </row>
    <row r="622" spans="1:1" ht="13.5" customHeight="1">
      <c r="A622" s="15"/>
    </row>
    <row r="623" spans="1:1" ht="13.5" customHeight="1">
      <c r="A623" s="15"/>
    </row>
    <row r="624" spans="1:1" ht="13.5" customHeight="1">
      <c r="A624" s="15"/>
    </row>
    <row r="625" spans="1:1" ht="13.5" customHeight="1">
      <c r="A625" s="15"/>
    </row>
    <row r="626" spans="1:1" ht="13.5" customHeight="1">
      <c r="A626" s="15"/>
    </row>
    <row r="627" spans="1:1" ht="13.5" customHeight="1">
      <c r="A627" s="15"/>
    </row>
    <row r="628" spans="1:1" ht="13.5" customHeight="1">
      <c r="A628" s="15"/>
    </row>
    <row r="629" spans="1:1" ht="13.5" customHeight="1">
      <c r="A629" s="15"/>
    </row>
    <row r="630" spans="1:1" ht="13.5" customHeight="1">
      <c r="A630" s="15"/>
    </row>
    <row r="631" spans="1:1" ht="13.5" customHeight="1">
      <c r="A631" s="15"/>
    </row>
    <row r="632" spans="1:1" ht="13.5" customHeight="1">
      <c r="A632" s="15"/>
    </row>
    <row r="633" spans="1:1" ht="13.5" customHeight="1">
      <c r="A633" s="15"/>
    </row>
    <row r="634" spans="1:1" ht="13.5" customHeight="1">
      <c r="A634" s="15"/>
    </row>
    <row r="635" spans="1:1" ht="13.5" customHeight="1">
      <c r="A635" s="15"/>
    </row>
    <row r="636" spans="1:1" ht="13.5" customHeight="1">
      <c r="A636" s="15"/>
    </row>
    <row r="637" spans="1:1" ht="13.5" customHeight="1">
      <c r="A637" s="15"/>
    </row>
    <row r="638" spans="1:1" ht="13.5" customHeight="1">
      <c r="A638" s="15"/>
    </row>
    <row r="639" spans="1:1" ht="13.5" customHeight="1">
      <c r="A639" s="15"/>
    </row>
    <row r="640" spans="1:1" ht="13.5" customHeight="1">
      <c r="A640" s="15"/>
    </row>
    <row r="641" spans="1:1" ht="13.5" customHeight="1">
      <c r="A641" s="15"/>
    </row>
    <row r="642" spans="1:1" ht="13.5" customHeight="1">
      <c r="A642" s="15"/>
    </row>
    <row r="643" spans="1:1" ht="13.5" customHeight="1">
      <c r="A643" s="15"/>
    </row>
    <row r="644" spans="1:1" ht="13.5" customHeight="1">
      <c r="A644" s="15"/>
    </row>
    <row r="645" spans="1:1" ht="13.5" customHeight="1">
      <c r="A645" s="15"/>
    </row>
    <row r="646" spans="1:1" ht="13.5" customHeight="1">
      <c r="A646" s="15"/>
    </row>
    <row r="647" spans="1:1" ht="13.5" customHeight="1">
      <c r="A647" s="15"/>
    </row>
    <row r="648" spans="1:1" ht="13.5" customHeight="1">
      <c r="A648" s="15"/>
    </row>
    <row r="649" spans="1:1" ht="13.5" customHeight="1">
      <c r="A649" s="15"/>
    </row>
    <row r="650" spans="1:1" ht="13.5" customHeight="1">
      <c r="A650" s="15"/>
    </row>
    <row r="651" spans="1:1" ht="13.5" customHeight="1">
      <c r="A651" s="15"/>
    </row>
    <row r="652" spans="1:1" ht="13.5" customHeight="1">
      <c r="A652" s="15"/>
    </row>
    <row r="653" spans="1:1" ht="13.5" customHeight="1">
      <c r="A653" s="15"/>
    </row>
    <row r="654" spans="1:1" ht="13.5" customHeight="1">
      <c r="A654" s="15"/>
    </row>
    <row r="655" spans="1:1" ht="13.5" customHeight="1">
      <c r="A655" s="15"/>
    </row>
    <row r="656" spans="1:1" ht="13.5" customHeight="1">
      <c r="A656" s="15"/>
    </row>
    <row r="657" spans="1:1" ht="13.5" customHeight="1">
      <c r="A657" s="15"/>
    </row>
    <row r="658" spans="1:1" ht="13.5" customHeight="1">
      <c r="A658" s="15"/>
    </row>
    <row r="659" spans="1:1" ht="13.5" customHeight="1">
      <c r="A659" s="15"/>
    </row>
    <row r="660" spans="1:1" ht="13.5" customHeight="1">
      <c r="A660" s="15"/>
    </row>
    <row r="661" spans="1:1" ht="13.5" customHeight="1">
      <c r="A661" s="15"/>
    </row>
    <row r="662" spans="1:1" ht="13.5" customHeight="1">
      <c r="A662" s="15"/>
    </row>
    <row r="663" spans="1:1" ht="13.5" customHeight="1">
      <c r="A663" s="15"/>
    </row>
    <row r="664" spans="1:1" ht="13.5" customHeight="1">
      <c r="A664" s="15"/>
    </row>
    <row r="665" spans="1:1" ht="13.5" customHeight="1">
      <c r="A665" s="15"/>
    </row>
    <row r="666" spans="1:1" ht="13.5" customHeight="1">
      <c r="A666" s="15"/>
    </row>
    <row r="667" spans="1:1" ht="13.5" customHeight="1">
      <c r="A667" s="15"/>
    </row>
    <row r="668" spans="1:1" ht="13.5" customHeight="1">
      <c r="A668" s="15"/>
    </row>
    <row r="669" spans="1:1" ht="13.5" customHeight="1">
      <c r="A669" s="15"/>
    </row>
    <row r="670" spans="1:1" ht="13.5" customHeight="1">
      <c r="A670" s="15"/>
    </row>
    <row r="671" spans="1:1" ht="13.5" customHeight="1">
      <c r="A671" s="15"/>
    </row>
    <row r="672" spans="1:1" ht="13.5" customHeight="1">
      <c r="A672" s="15"/>
    </row>
    <row r="673" spans="1:1" ht="13.5" customHeight="1">
      <c r="A673" s="15"/>
    </row>
    <row r="674" spans="1:1" ht="13.5" customHeight="1">
      <c r="A674" s="15"/>
    </row>
    <row r="675" spans="1:1" ht="13.5" customHeight="1">
      <c r="A675" s="15"/>
    </row>
    <row r="676" spans="1:1" ht="13.5" customHeight="1">
      <c r="A676" s="15"/>
    </row>
    <row r="677" spans="1:1" ht="13.5" customHeight="1">
      <c r="A677" s="15"/>
    </row>
    <row r="678" spans="1:1" ht="13.5" customHeight="1">
      <c r="A678" s="15"/>
    </row>
    <row r="679" spans="1:1" ht="13.5" customHeight="1">
      <c r="A679" s="15"/>
    </row>
    <row r="680" spans="1:1" ht="13.5" customHeight="1">
      <c r="A680" s="15"/>
    </row>
    <row r="681" spans="1:1" ht="13.5" customHeight="1">
      <c r="A681" s="15"/>
    </row>
    <row r="682" spans="1:1" ht="13.5" customHeight="1">
      <c r="A682" s="15"/>
    </row>
    <row r="683" spans="1:1" ht="13.5" customHeight="1">
      <c r="A683" s="15"/>
    </row>
    <row r="684" spans="1:1" ht="13.5" customHeight="1">
      <c r="A684" s="15"/>
    </row>
    <row r="685" spans="1:1" ht="13.5" customHeight="1">
      <c r="A685" s="15"/>
    </row>
    <row r="686" spans="1:1" ht="13.5" customHeight="1">
      <c r="A686" s="15"/>
    </row>
    <row r="687" spans="1:1" ht="13.5" customHeight="1">
      <c r="A687" s="15"/>
    </row>
    <row r="688" spans="1:1" ht="13.5" customHeight="1">
      <c r="A688" s="15"/>
    </row>
    <row r="689" spans="1:1" ht="13.5" customHeight="1">
      <c r="A689" s="15"/>
    </row>
    <row r="690" spans="1:1" ht="13.5" customHeight="1">
      <c r="A690" s="15"/>
    </row>
    <row r="691" spans="1:1" ht="13.5" customHeight="1">
      <c r="A691" s="15"/>
    </row>
    <row r="692" spans="1:1" ht="13.5" customHeight="1">
      <c r="A692" s="15"/>
    </row>
    <row r="693" spans="1:1" ht="13.5" customHeight="1">
      <c r="A693" s="15"/>
    </row>
    <row r="694" spans="1:1" ht="13.5" customHeight="1">
      <c r="A694" s="15"/>
    </row>
    <row r="695" spans="1:1" ht="13.5" customHeight="1">
      <c r="A695" s="15"/>
    </row>
    <row r="696" spans="1:1" ht="13.5" customHeight="1">
      <c r="A696" s="15"/>
    </row>
    <row r="697" spans="1:1" ht="13.5" customHeight="1">
      <c r="A697" s="15"/>
    </row>
    <row r="698" spans="1:1" ht="13.5" customHeight="1">
      <c r="A698" s="15"/>
    </row>
    <row r="699" spans="1:1" ht="13.5" customHeight="1">
      <c r="A699" s="15"/>
    </row>
    <row r="700" spans="1:1" ht="13.5" customHeight="1">
      <c r="A700" s="15"/>
    </row>
    <row r="701" spans="1:1" ht="13.5" customHeight="1">
      <c r="A701" s="15"/>
    </row>
    <row r="702" spans="1:1" ht="13.5" customHeight="1">
      <c r="A702" s="15"/>
    </row>
    <row r="703" spans="1:1" ht="13.5" customHeight="1">
      <c r="A703" s="15"/>
    </row>
    <row r="704" spans="1:1" ht="13.5" customHeight="1">
      <c r="A704" s="15"/>
    </row>
    <row r="705" spans="1:1" ht="13.5" customHeight="1">
      <c r="A705" s="15"/>
    </row>
    <row r="706" spans="1:1" ht="13.5" customHeight="1">
      <c r="A706" s="15"/>
    </row>
    <row r="707" spans="1:1" ht="13.5" customHeight="1">
      <c r="A707" s="15"/>
    </row>
    <row r="708" spans="1:1" ht="13.5" customHeight="1">
      <c r="A708" s="15"/>
    </row>
    <row r="709" spans="1:1" ht="13.5" customHeight="1">
      <c r="A709" s="15"/>
    </row>
    <row r="710" spans="1:1" ht="13.5" customHeight="1">
      <c r="A710" s="15"/>
    </row>
    <row r="711" spans="1:1" ht="13.5" customHeight="1">
      <c r="A711" s="15"/>
    </row>
    <row r="712" spans="1:1" ht="13.5" customHeight="1">
      <c r="A712" s="15"/>
    </row>
    <row r="713" spans="1:1" ht="13.5" customHeight="1">
      <c r="A713" s="15"/>
    </row>
    <row r="714" spans="1:1" ht="13.5" customHeight="1">
      <c r="A714" s="15"/>
    </row>
    <row r="715" spans="1:1" ht="13.5" customHeight="1">
      <c r="A715" s="15"/>
    </row>
    <row r="716" spans="1:1" ht="13.5" customHeight="1">
      <c r="A716" s="15"/>
    </row>
    <row r="717" spans="1:1" ht="13.5" customHeight="1">
      <c r="A717" s="15"/>
    </row>
    <row r="718" spans="1:1" ht="13.5" customHeight="1">
      <c r="A718" s="15"/>
    </row>
    <row r="719" spans="1:1" ht="13.5" customHeight="1">
      <c r="A719" s="15"/>
    </row>
    <row r="720" spans="1:1" ht="13.5" customHeight="1">
      <c r="A720" s="15"/>
    </row>
    <row r="721" spans="1:1" ht="13.5" customHeight="1">
      <c r="A721" s="15"/>
    </row>
    <row r="722" spans="1:1" ht="13.5" customHeight="1">
      <c r="A722" s="15"/>
    </row>
    <row r="723" spans="1:1" ht="13.5" customHeight="1">
      <c r="A723" s="15"/>
    </row>
    <row r="724" spans="1:1" ht="13.5" customHeight="1">
      <c r="A724" s="15"/>
    </row>
    <row r="725" spans="1:1" ht="13.5" customHeight="1">
      <c r="A725" s="15"/>
    </row>
    <row r="726" spans="1:1" ht="13.5" customHeight="1">
      <c r="A726" s="15"/>
    </row>
    <row r="727" spans="1:1" ht="13.5" customHeight="1">
      <c r="A727" s="15"/>
    </row>
    <row r="728" spans="1:1" ht="13.5" customHeight="1">
      <c r="A728" s="15"/>
    </row>
    <row r="729" spans="1:1" ht="13.5" customHeight="1">
      <c r="A729" s="15"/>
    </row>
    <row r="730" spans="1:1" ht="13.5" customHeight="1">
      <c r="A730" s="15"/>
    </row>
    <row r="731" spans="1:1" ht="13.5" customHeight="1">
      <c r="A731" s="15"/>
    </row>
    <row r="732" spans="1:1" ht="13.5" customHeight="1">
      <c r="A732" s="15"/>
    </row>
    <row r="733" spans="1:1" ht="13.5" customHeight="1">
      <c r="A733" s="15"/>
    </row>
    <row r="734" spans="1:1" ht="13.5" customHeight="1">
      <c r="A734" s="15"/>
    </row>
    <row r="735" spans="1:1" ht="13.5" customHeight="1">
      <c r="A735" s="15"/>
    </row>
    <row r="736" spans="1:1" ht="13.5" customHeight="1">
      <c r="A736" s="15"/>
    </row>
    <row r="737" spans="1:1" ht="13.5" customHeight="1">
      <c r="A737" s="15"/>
    </row>
    <row r="738" spans="1:1" ht="13.5" customHeight="1">
      <c r="A738" s="15"/>
    </row>
    <row r="739" spans="1:1" ht="13.5" customHeight="1">
      <c r="A739" s="15"/>
    </row>
    <row r="740" spans="1:1" ht="13.5" customHeight="1">
      <c r="A740" s="15"/>
    </row>
    <row r="741" spans="1:1" ht="13.5" customHeight="1">
      <c r="A741" s="15"/>
    </row>
    <row r="742" spans="1:1" ht="13.5" customHeight="1">
      <c r="A742" s="15"/>
    </row>
    <row r="743" spans="1:1" ht="13.5" customHeight="1">
      <c r="A743" s="15"/>
    </row>
    <row r="744" spans="1:1" ht="13.5" customHeight="1">
      <c r="A744" s="15"/>
    </row>
    <row r="745" spans="1:1" ht="13.5" customHeight="1">
      <c r="A745" s="15"/>
    </row>
    <row r="746" spans="1:1" ht="13.5" customHeight="1">
      <c r="A746" s="15"/>
    </row>
    <row r="747" spans="1:1" ht="13.5" customHeight="1">
      <c r="A747" s="15"/>
    </row>
    <row r="748" spans="1:1" ht="13.5" customHeight="1">
      <c r="A748" s="15"/>
    </row>
    <row r="749" spans="1:1" ht="13.5" customHeight="1">
      <c r="A749" s="15"/>
    </row>
    <row r="750" spans="1:1" ht="13.5" customHeight="1">
      <c r="A750" s="15"/>
    </row>
    <row r="751" spans="1:1" ht="13.5" customHeight="1">
      <c r="A751" s="15"/>
    </row>
    <row r="752" spans="1:1" ht="13.5" customHeight="1">
      <c r="A752" s="15"/>
    </row>
    <row r="753" spans="1:1" ht="13.5" customHeight="1">
      <c r="A753" s="15"/>
    </row>
    <row r="754" spans="1:1" ht="13.5" customHeight="1">
      <c r="A754" s="15"/>
    </row>
    <row r="755" spans="1:1" ht="13.5" customHeight="1">
      <c r="A755" s="15"/>
    </row>
    <row r="756" spans="1:1" ht="13.5" customHeight="1">
      <c r="A756" s="15"/>
    </row>
    <row r="757" spans="1:1" ht="13.5" customHeight="1">
      <c r="A757" s="15"/>
    </row>
    <row r="758" spans="1:1" ht="13.5" customHeight="1">
      <c r="A758" s="15"/>
    </row>
    <row r="759" spans="1:1" ht="13.5" customHeight="1">
      <c r="A759" s="15"/>
    </row>
    <row r="760" spans="1:1" ht="13.5" customHeight="1">
      <c r="A760" s="15"/>
    </row>
    <row r="761" spans="1:1" ht="13.5" customHeight="1">
      <c r="A761" s="15"/>
    </row>
    <row r="762" spans="1:1" ht="13.5" customHeight="1">
      <c r="A762" s="15"/>
    </row>
    <row r="763" spans="1:1" ht="13.5" customHeight="1">
      <c r="A763" s="15"/>
    </row>
    <row r="764" spans="1:1" ht="13.5" customHeight="1">
      <c r="A764" s="15"/>
    </row>
    <row r="765" spans="1:1" ht="13.5" customHeight="1">
      <c r="A765" s="15"/>
    </row>
    <row r="766" spans="1:1" ht="13.5" customHeight="1">
      <c r="A766" s="15"/>
    </row>
    <row r="767" spans="1:1" ht="13.5" customHeight="1">
      <c r="A767" s="15"/>
    </row>
    <row r="768" spans="1:1" ht="13.5" customHeight="1">
      <c r="A768" s="15"/>
    </row>
    <row r="769" spans="1:1" ht="13.5" customHeight="1">
      <c r="A769" s="15"/>
    </row>
    <row r="770" spans="1:1" ht="13.5" customHeight="1">
      <c r="A770" s="15"/>
    </row>
    <row r="771" spans="1:1" ht="13.5" customHeight="1">
      <c r="A771" s="15"/>
    </row>
    <row r="772" spans="1:1" ht="13.5" customHeight="1">
      <c r="A772" s="15"/>
    </row>
    <row r="773" spans="1:1" ht="13.5" customHeight="1">
      <c r="A773" s="15"/>
    </row>
    <row r="774" spans="1:1" ht="13.5" customHeight="1">
      <c r="A774" s="15"/>
    </row>
    <row r="775" spans="1:1" ht="13.5" customHeight="1">
      <c r="A775" s="15"/>
    </row>
    <row r="776" spans="1:1" ht="13.5" customHeight="1">
      <c r="A776" s="15"/>
    </row>
    <row r="777" spans="1:1" ht="13.5" customHeight="1">
      <c r="A777" s="15"/>
    </row>
    <row r="778" spans="1:1" ht="13.5" customHeight="1">
      <c r="A778" s="15"/>
    </row>
    <row r="779" spans="1:1" ht="13.5" customHeight="1">
      <c r="A779" s="15"/>
    </row>
    <row r="780" spans="1:1" ht="13.5" customHeight="1">
      <c r="A780" s="15"/>
    </row>
    <row r="781" spans="1:1" ht="13.5" customHeight="1">
      <c r="A781" s="15"/>
    </row>
    <row r="782" spans="1:1" ht="13.5" customHeight="1">
      <c r="A782" s="15"/>
    </row>
    <row r="783" spans="1:1" ht="13.5" customHeight="1">
      <c r="A783" s="15"/>
    </row>
    <row r="784" spans="1:1" ht="13.5" customHeight="1">
      <c r="A784" s="15"/>
    </row>
    <row r="785" spans="1:1" ht="13.5" customHeight="1">
      <c r="A785" s="15"/>
    </row>
    <row r="786" spans="1:1" ht="13.5" customHeight="1">
      <c r="A786" s="15"/>
    </row>
    <row r="787" spans="1:1" ht="13.5" customHeight="1">
      <c r="A787" s="15"/>
    </row>
    <row r="788" spans="1:1" ht="13.5" customHeight="1">
      <c r="A788" s="15"/>
    </row>
    <row r="789" spans="1:1" ht="13.5" customHeight="1">
      <c r="A789" s="15"/>
    </row>
    <row r="790" spans="1:1" ht="13.5" customHeight="1">
      <c r="A790" s="15"/>
    </row>
    <row r="791" spans="1:1" ht="13.5" customHeight="1">
      <c r="A791" s="15"/>
    </row>
    <row r="792" spans="1:1" ht="13.5" customHeight="1">
      <c r="A792" s="15"/>
    </row>
    <row r="793" spans="1:1" ht="13.5" customHeight="1">
      <c r="A793" s="15"/>
    </row>
    <row r="794" spans="1:1" ht="13.5" customHeight="1">
      <c r="A794" s="15"/>
    </row>
    <row r="795" spans="1:1" ht="13.5" customHeight="1">
      <c r="A795" s="15"/>
    </row>
    <row r="796" spans="1:1" ht="13.5" customHeight="1">
      <c r="A796" s="15"/>
    </row>
    <row r="797" spans="1:1" ht="13.5" customHeight="1">
      <c r="A797" s="15"/>
    </row>
    <row r="798" spans="1:1" ht="13.5" customHeight="1">
      <c r="A798" s="15"/>
    </row>
    <row r="799" spans="1:1" ht="13.5" customHeight="1">
      <c r="A799" s="15"/>
    </row>
    <row r="800" spans="1:1" ht="13.5" customHeight="1">
      <c r="A800" s="15"/>
    </row>
    <row r="801" spans="1:1" ht="13.5" customHeight="1">
      <c r="A801" s="15"/>
    </row>
    <row r="802" spans="1:1" ht="13.5" customHeight="1">
      <c r="A802" s="15"/>
    </row>
    <row r="803" spans="1:1" ht="13.5" customHeight="1">
      <c r="A803" s="15"/>
    </row>
    <row r="804" spans="1:1" ht="13.5" customHeight="1">
      <c r="A804" s="15"/>
    </row>
    <row r="805" spans="1:1" ht="13.5" customHeight="1">
      <c r="A805" s="15"/>
    </row>
    <row r="806" spans="1:1" ht="13.5" customHeight="1">
      <c r="A806" s="15"/>
    </row>
    <row r="807" spans="1:1" ht="13.5" customHeight="1">
      <c r="A807" s="15"/>
    </row>
    <row r="808" spans="1:1" ht="13.5" customHeight="1">
      <c r="A808" s="15"/>
    </row>
    <row r="809" spans="1:1" ht="13.5" customHeight="1">
      <c r="A809" s="15"/>
    </row>
    <row r="810" spans="1:1" ht="13.5" customHeight="1">
      <c r="A810" s="15"/>
    </row>
    <row r="811" spans="1:1" ht="13.5" customHeight="1">
      <c r="A811" s="15"/>
    </row>
    <row r="812" spans="1:1" ht="13.5" customHeight="1">
      <c r="A812" s="15"/>
    </row>
    <row r="813" spans="1:1" ht="13.5" customHeight="1">
      <c r="A813" s="15"/>
    </row>
    <row r="814" spans="1:1" ht="13.5" customHeight="1">
      <c r="A814" s="15"/>
    </row>
    <row r="815" spans="1:1" ht="13.5" customHeight="1">
      <c r="A815" s="15"/>
    </row>
    <row r="816" spans="1:1" ht="13.5" customHeight="1">
      <c r="A816" s="15"/>
    </row>
    <row r="817" spans="1:1" ht="13.5" customHeight="1">
      <c r="A817" s="15"/>
    </row>
    <row r="818" spans="1:1" ht="13.5" customHeight="1">
      <c r="A818" s="15"/>
    </row>
    <row r="819" spans="1:1" ht="13.5" customHeight="1">
      <c r="A819" s="15"/>
    </row>
    <row r="820" spans="1:1" ht="13.5" customHeight="1">
      <c r="A820" s="15"/>
    </row>
    <row r="821" spans="1:1" ht="13.5" customHeight="1">
      <c r="A821" s="15"/>
    </row>
    <row r="822" spans="1:1" ht="13.5" customHeight="1">
      <c r="A822" s="15"/>
    </row>
    <row r="823" spans="1:1" ht="13.5" customHeight="1">
      <c r="A823" s="15"/>
    </row>
    <row r="824" spans="1:1" ht="13.5" customHeight="1">
      <c r="A824" s="15"/>
    </row>
    <row r="825" spans="1:1" ht="13.5" customHeight="1">
      <c r="A825" s="15"/>
    </row>
    <row r="826" spans="1:1" ht="13.5" customHeight="1">
      <c r="A826" s="15"/>
    </row>
    <row r="827" spans="1:1" ht="13.5" customHeight="1">
      <c r="A827" s="15"/>
    </row>
    <row r="828" spans="1:1" ht="13.5" customHeight="1">
      <c r="A828" s="15"/>
    </row>
    <row r="829" spans="1:1" ht="13.5" customHeight="1">
      <c r="A829" s="15"/>
    </row>
    <row r="830" spans="1:1" ht="13.5" customHeight="1">
      <c r="A830" s="15"/>
    </row>
    <row r="831" spans="1:1" ht="13.5" customHeight="1">
      <c r="A831" s="15"/>
    </row>
    <row r="832" spans="1:1" ht="13.5" customHeight="1">
      <c r="A832" s="15"/>
    </row>
    <row r="833" spans="1:1" ht="13.5" customHeight="1">
      <c r="A833" s="15"/>
    </row>
    <row r="834" spans="1:1" ht="13.5" customHeight="1">
      <c r="A834" s="15"/>
    </row>
    <row r="835" spans="1:1" ht="13.5" customHeight="1">
      <c r="A835" s="15"/>
    </row>
    <row r="836" spans="1:1" ht="13.5" customHeight="1">
      <c r="A836" s="15"/>
    </row>
    <row r="837" spans="1:1" ht="13.5" customHeight="1">
      <c r="A837" s="15"/>
    </row>
    <row r="838" spans="1:1" ht="13.5" customHeight="1">
      <c r="A838" s="15"/>
    </row>
    <row r="839" spans="1:1" ht="13.5" customHeight="1">
      <c r="A839" s="15"/>
    </row>
    <row r="840" spans="1:1" ht="13.5" customHeight="1">
      <c r="A840" s="15"/>
    </row>
    <row r="841" spans="1:1" ht="13.5" customHeight="1">
      <c r="A841" s="15"/>
    </row>
    <row r="842" spans="1:1" ht="13.5" customHeight="1">
      <c r="A842" s="15"/>
    </row>
    <row r="843" spans="1:1" ht="13.5" customHeight="1">
      <c r="A843" s="15"/>
    </row>
    <row r="844" spans="1:1" ht="13.5" customHeight="1">
      <c r="A844" s="15"/>
    </row>
    <row r="845" spans="1:1" ht="13.5" customHeight="1">
      <c r="A845" s="15"/>
    </row>
    <row r="846" spans="1:1" ht="13.5" customHeight="1">
      <c r="A846" s="15"/>
    </row>
    <row r="847" spans="1:1" ht="13.5" customHeight="1">
      <c r="A847" s="15"/>
    </row>
    <row r="848" spans="1:1" ht="13.5" customHeight="1">
      <c r="A848" s="15"/>
    </row>
    <row r="849" spans="1:1" ht="13.5" customHeight="1">
      <c r="A849" s="15"/>
    </row>
    <row r="850" spans="1:1" ht="13.5" customHeight="1">
      <c r="A850" s="15"/>
    </row>
    <row r="851" spans="1:1" ht="13.5" customHeight="1">
      <c r="A851" s="15"/>
    </row>
    <row r="852" spans="1:1" ht="13.5" customHeight="1">
      <c r="A852" s="15"/>
    </row>
    <row r="853" spans="1:1" ht="13.5" customHeight="1">
      <c r="A853" s="15"/>
    </row>
    <row r="854" spans="1:1" ht="13.5" customHeight="1">
      <c r="A854" s="15"/>
    </row>
    <row r="855" spans="1:1" ht="13.5" customHeight="1">
      <c r="A855" s="15"/>
    </row>
    <row r="856" spans="1:1" ht="13.5" customHeight="1">
      <c r="A856" s="15"/>
    </row>
    <row r="857" spans="1:1" ht="13.5" customHeight="1">
      <c r="A857" s="15"/>
    </row>
    <row r="858" spans="1:1" ht="13.5" customHeight="1">
      <c r="A858" s="15"/>
    </row>
    <row r="859" spans="1:1" ht="13.5" customHeight="1">
      <c r="A859" s="15"/>
    </row>
    <row r="860" spans="1:1" ht="13.5" customHeight="1">
      <c r="A860" s="15"/>
    </row>
    <row r="861" spans="1:1" ht="13.5" customHeight="1">
      <c r="A861" s="15"/>
    </row>
    <row r="862" spans="1:1" ht="13.5" customHeight="1">
      <c r="A862" s="15"/>
    </row>
    <row r="863" spans="1:1" ht="13.5" customHeight="1">
      <c r="A863" s="15"/>
    </row>
    <row r="864" spans="1:1" ht="13.5" customHeight="1">
      <c r="A864" s="15"/>
    </row>
    <row r="865" spans="1:1" ht="13.5" customHeight="1">
      <c r="A865" s="15"/>
    </row>
    <row r="866" spans="1:1" ht="13.5" customHeight="1">
      <c r="A866" s="15"/>
    </row>
    <row r="867" spans="1:1" ht="13.5" customHeight="1">
      <c r="A867" s="15"/>
    </row>
    <row r="868" spans="1:1" ht="13.5" customHeight="1">
      <c r="A868" s="15"/>
    </row>
    <row r="869" spans="1:1" ht="13.5" customHeight="1">
      <c r="A869" s="15"/>
    </row>
    <row r="870" spans="1:1" ht="13.5" customHeight="1">
      <c r="A870" s="15"/>
    </row>
    <row r="871" spans="1:1" ht="13.5" customHeight="1">
      <c r="A871" s="15"/>
    </row>
    <row r="872" spans="1:1" ht="13.5" customHeight="1">
      <c r="A872" s="15"/>
    </row>
    <row r="873" spans="1:1" ht="13.5" customHeight="1">
      <c r="A873" s="15"/>
    </row>
    <row r="874" spans="1:1" ht="13.5" customHeight="1">
      <c r="A874" s="15"/>
    </row>
    <row r="875" spans="1:1" ht="13.5" customHeight="1">
      <c r="A875" s="15"/>
    </row>
    <row r="876" spans="1:1" ht="13.5" customHeight="1">
      <c r="A876" s="15"/>
    </row>
    <row r="877" spans="1:1" ht="13.5" customHeight="1">
      <c r="A877" s="15"/>
    </row>
    <row r="878" spans="1:1" ht="13.5" customHeight="1">
      <c r="A878" s="15"/>
    </row>
    <row r="879" spans="1:1" ht="13.5" customHeight="1">
      <c r="A879" s="15"/>
    </row>
    <row r="880" spans="1:1" ht="13.5" customHeight="1">
      <c r="A880" s="15"/>
    </row>
    <row r="881" spans="1:1" ht="13.5" customHeight="1">
      <c r="A881" s="15"/>
    </row>
    <row r="882" spans="1:1" ht="13.5" customHeight="1">
      <c r="A882" s="15"/>
    </row>
    <row r="883" spans="1:1" ht="13.5" customHeight="1">
      <c r="A883" s="15"/>
    </row>
    <row r="884" spans="1:1" ht="13.5" customHeight="1">
      <c r="A884" s="15"/>
    </row>
    <row r="885" spans="1:1" ht="13.5" customHeight="1">
      <c r="A885" s="15"/>
    </row>
    <row r="886" spans="1:1" ht="13.5" customHeight="1">
      <c r="A886" s="15"/>
    </row>
    <row r="887" spans="1:1" ht="13.5" customHeight="1">
      <c r="A887" s="15"/>
    </row>
    <row r="888" spans="1:1" ht="13.5" customHeight="1">
      <c r="A888" s="15"/>
    </row>
    <row r="889" spans="1:1" ht="13.5" customHeight="1">
      <c r="A889" s="15"/>
    </row>
    <row r="890" spans="1:1" ht="13.5" customHeight="1">
      <c r="A890" s="15"/>
    </row>
    <row r="891" spans="1:1" ht="13.5" customHeight="1">
      <c r="A891" s="15"/>
    </row>
    <row r="892" spans="1:1" ht="13.5" customHeight="1">
      <c r="A892" s="15"/>
    </row>
    <row r="893" spans="1:1" ht="13.5" customHeight="1">
      <c r="A893" s="15"/>
    </row>
    <row r="894" spans="1:1" ht="13.5" customHeight="1">
      <c r="A894" s="15"/>
    </row>
    <row r="895" spans="1:1" ht="13.5" customHeight="1">
      <c r="A895" s="15"/>
    </row>
    <row r="896" spans="1:1" ht="13.5" customHeight="1">
      <c r="A896" s="15"/>
    </row>
    <row r="897" spans="1:1" ht="13.5" customHeight="1">
      <c r="A897" s="15"/>
    </row>
    <row r="898" spans="1:1" ht="13.5" customHeight="1">
      <c r="A898" s="15"/>
    </row>
    <row r="899" spans="1:1" ht="13.5" customHeight="1">
      <c r="A899" s="15"/>
    </row>
    <row r="900" spans="1:1" ht="13.5" customHeight="1">
      <c r="A900" s="15"/>
    </row>
    <row r="901" spans="1:1" ht="13.5" customHeight="1">
      <c r="A901" s="15"/>
    </row>
    <row r="902" spans="1:1" ht="13.5" customHeight="1">
      <c r="A902" s="15"/>
    </row>
    <row r="903" spans="1:1" ht="13.5" customHeight="1">
      <c r="A903" s="15"/>
    </row>
    <row r="904" spans="1:1" ht="13.5" customHeight="1">
      <c r="A904" s="15"/>
    </row>
    <row r="905" spans="1:1" ht="13.5" customHeight="1">
      <c r="A905" s="15"/>
    </row>
    <row r="906" spans="1:1" ht="13.5" customHeight="1">
      <c r="A906" s="15"/>
    </row>
    <row r="907" spans="1:1" ht="13.5" customHeight="1">
      <c r="A907" s="15"/>
    </row>
    <row r="908" spans="1:1" ht="13.5" customHeight="1">
      <c r="A908" s="15"/>
    </row>
    <row r="909" spans="1:1" ht="13.5" customHeight="1">
      <c r="A909" s="15"/>
    </row>
    <row r="910" spans="1:1" ht="13.5" customHeight="1">
      <c r="A910" s="15"/>
    </row>
    <row r="911" spans="1:1" ht="13.5" customHeight="1">
      <c r="A911" s="15"/>
    </row>
    <row r="912" spans="1:1" ht="13.5" customHeight="1">
      <c r="A912" s="15"/>
    </row>
    <row r="913" spans="1:1" ht="13.5" customHeight="1">
      <c r="A913" s="15"/>
    </row>
    <row r="914" spans="1:1" ht="13.5" customHeight="1">
      <c r="A914" s="15"/>
    </row>
    <row r="915" spans="1:1" ht="13.5" customHeight="1">
      <c r="A915" s="15"/>
    </row>
    <row r="916" spans="1:1" ht="13.5" customHeight="1">
      <c r="A916" s="15"/>
    </row>
    <row r="917" spans="1:1" ht="13.5" customHeight="1">
      <c r="A917" s="15"/>
    </row>
    <row r="918" spans="1:1" ht="13.5" customHeight="1">
      <c r="A918" s="15"/>
    </row>
    <row r="919" spans="1:1" ht="13.5" customHeight="1">
      <c r="A919" s="15"/>
    </row>
    <row r="920" spans="1:1" ht="13.5" customHeight="1">
      <c r="A920" s="15"/>
    </row>
    <row r="921" spans="1:1" ht="13.5" customHeight="1">
      <c r="A921" s="15"/>
    </row>
    <row r="922" spans="1:1" ht="13.5" customHeight="1">
      <c r="A922" s="15"/>
    </row>
    <row r="923" spans="1:1" ht="13.5" customHeight="1">
      <c r="A923" s="15"/>
    </row>
    <row r="924" spans="1:1" ht="13.5" customHeight="1">
      <c r="A924" s="15"/>
    </row>
    <row r="925" spans="1:1" ht="13.5" customHeight="1">
      <c r="A925" s="15"/>
    </row>
    <row r="926" spans="1:1" ht="13.5" customHeight="1">
      <c r="A926" s="15"/>
    </row>
    <row r="927" spans="1:1" ht="13.5" customHeight="1">
      <c r="A927" s="15"/>
    </row>
    <row r="928" spans="1:1" ht="13.5" customHeight="1">
      <c r="A928" s="15"/>
    </row>
    <row r="929" spans="1:1" ht="13.5" customHeight="1">
      <c r="A929" s="15"/>
    </row>
    <row r="930" spans="1:1" ht="13.5" customHeight="1">
      <c r="A930" s="15"/>
    </row>
    <row r="931" spans="1:1" ht="13.5" customHeight="1">
      <c r="A931" s="15"/>
    </row>
    <row r="932" spans="1:1" ht="13.5" customHeight="1">
      <c r="A932" s="15"/>
    </row>
    <row r="933" spans="1:1" ht="13.5" customHeight="1">
      <c r="A933" s="15"/>
    </row>
    <row r="934" spans="1:1" ht="13.5" customHeight="1">
      <c r="A934" s="15"/>
    </row>
    <row r="935" spans="1:1" ht="13.5" customHeight="1">
      <c r="A935" s="15"/>
    </row>
    <row r="936" spans="1:1" ht="13.5" customHeight="1">
      <c r="A936" s="15"/>
    </row>
    <row r="937" spans="1:1" ht="13.5" customHeight="1">
      <c r="A937" s="15"/>
    </row>
    <row r="938" spans="1:1" ht="13.5" customHeight="1">
      <c r="A938" s="15"/>
    </row>
    <row r="939" spans="1:1" ht="13.5" customHeight="1">
      <c r="A939" s="15"/>
    </row>
    <row r="940" spans="1:1" ht="13.5" customHeight="1">
      <c r="A940" s="15"/>
    </row>
    <row r="941" spans="1:1" ht="13.5" customHeight="1">
      <c r="A941" s="15"/>
    </row>
    <row r="942" spans="1:1" ht="13.5" customHeight="1">
      <c r="A942" s="15"/>
    </row>
    <row r="943" spans="1:1" ht="13.5" customHeight="1">
      <c r="A943" s="15"/>
    </row>
    <row r="944" spans="1:1" ht="13.5" customHeight="1">
      <c r="A944" s="15"/>
    </row>
    <row r="945" spans="1:1" ht="13.5" customHeight="1">
      <c r="A945" s="15"/>
    </row>
    <row r="946" spans="1:1" ht="13.5" customHeight="1">
      <c r="A946" s="15"/>
    </row>
    <row r="947" spans="1:1" ht="13.5" customHeight="1">
      <c r="A947" s="15"/>
    </row>
    <row r="948" spans="1:1" ht="13.5" customHeight="1">
      <c r="A948" s="15"/>
    </row>
    <row r="949" spans="1:1" ht="13.5" customHeight="1">
      <c r="A949" s="15"/>
    </row>
    <row r="950" spans="1:1" ht="13.5" customHeight="1">
      <c r="A950" s="15"/>
    </row>
    <row r="951" spans="1:1" ht="13.5" customHeight="1">
      <c r="A951" s="15"/>
    </row>
    <row r="952" spans="1:1" ht="13.5" customHeight="1">
      <c r="A952" s="15"/>
    </row>
    <row r="953" spans="1:1" ht="13.5" customHeight="1">
      <c r="A953" s="15"/>
    </row>
    <row r="954" spans="1:1" ht="13.5" customHeight="1">
      <c r="A954" s="15"/>
    </row>
    <row r="955" spans="1:1" ht="13.5" customHeight="1">
      <c r="A955" s="15"/>
    </row>
    <row r="956" spans="1:1" ht="13.5" customHeight="1">
      <c r="A956" s="15"/>
    </row>
    <row r="957" spans="1:1" ht="13.5" customHeight="1">
      <c r="A957" s="15"/>
    </row>
    <row r="958" spans="1:1" ht="13.5" customHeight="1">
      <c r="A958" s="15"/>
    </row>
    <row r="959" spans="1:1" ht="13.5" customHeight="1">
      <c r="A959" s="15"/>
    </row>
    <row r="960" spans="1:1" ht="13.5" customHeight="1">
      <c r="A960" s="15"/>
    </row>
    <row r="961" spans="1:1" ht="13.5" customHeight="1">
      <c r="A961" s="15"/>
    </row>
    <row r="962" spans="1:1" ht="13.5" customHeight="1">
      <c r="A962" s="15"/>
    </row>
    <row r="963" spans="1:1" ht="13.5" customHeight="1">
      <c r="A963" s="15"/>
    </row>
    <row r="964" spans="1:1" ht="13.5" customHeight="1">
      <c r="A964" s="15"/>
    </row>
    <row r="965" spans="1:1" ht="13.5" customHeight="1">
      <c r="A965" s="15"/>
    </row>
    <row r="966" spans="1:1" ht="13.5" customHeight="1">
      <c r="A966" s="15"/>
    </row>
    <row r="967" spans="1:1" ht="13.5" customHeight="1">
      <c r="A967" s="15"/>
    </row>
    <row r="968" spans="1:1" ht="13.5" customHeight="1">
      <c r="A968" s="15"/>
    </row>
    <row r="969" spans="1:1" ht="13.5" customHeight="1">
      <c r="A969" s="15"/>
    </row>
    <row r="970" spans="1:1" ht="13.5" customHeight="1">
      <c r="A970" s="15"/>
    </row>
    <row r="971" spans="1:1" ht="13.5" customHeight="1">
      <c r="A971" s="15"/>
    </row>
    <row r="972" spans="1:1" ht="13.5" customHeight="1">
      <c r="A972" s="15"/>
    </row>
    <row r="973" spans="1:1" ht="13.5" customHeight="1">
      <c r="A973" s="15"/>
    </row>
    <row r="974" spans="1:1" ht="13.5" customHeight="1">
      <c r="A974" s="15"/>
    </row>
    <row r="975" spans="1:1" ht="13.5" customHeight="1">
      <c r="A975" s="15"/>
    </row>
    <row r="976" spans="1:1" ht="13.5" customHeight="1">
      <c r="A976" s="15"/>
    </row>
    <row r="977" spans="1:1" ht="13.5" customHeight="1">
      <c r="A977" s="15"/>
    </row>
    <row r="978" spans="1:1" ht="13.5" customHeight="1">
      <c r="A978" s="15"/>
    </row>
    <row r="979" spans="1:1" ht="13.5" customHeight="1">
      <c r="A979" s="15"/>
    </row>
    <row r="980" spans="1:1" ht="13.5" customHeight="1">
      <c r="A980" s="15"/>
    </row>
    <row r="981" spans="1:1" ht="13.5" customHeight="1">
      <c r="A981" s="15"/>
    </row>
    <row r="982" spans="1:1" ht="13.5" customHeight="1">
      <c r="A982" s="15"/>
    </row>
    <row r="983" spans="1:1" ht="13.5" customHeight="1">
      <c r="A983" s="15"/>
    </row>
    <row r="984" spans="1:1" ht="13.5" customHeight="1">
      <c r="A984" s="15"/>
    </row>
    <row r="985" spans="1:1" ht="13.5" customHeight="1">
      <c r="A985" s="15"/>
    </row>
    <row r="986" spans="1:1" ht="13.5" customHeight="1">
      <c r="A986" s="15"/>
    </row>
    <row r="987" spans="1:1" ht="13.5" customHeight="1">
      <c r="A987" s="15"/>
    </row>
    <row r="988" spans="1:1" ht="13.5" customHeight="1">
      <c r="A988" s="15"/>
    </row>
    <row r="989" spans="1:1" ht="13.5" customHeight="1">
      <c r="A989" s="15"/>
    </row>
    <row r="990" spans="1:1" ht="13.5" customHeight="1">
      <c r="A990" s="15"/>
    </row>
    <row r="991" spans="1:1" ht="13.5" customHeight="1">
      <c r="A991" s="15"/>
    </row>
    <row r="992" spans="1:1" ht="13.5" customHeight="1">
      <c r="A992" s="15"/>
    </row>
    <row r="993" spans="1:1" ht="13.5" customHeight="1">
      <c r="A993" s="15"/>
    </row>
    <row r="994" spans="1:1" ht="13.5" customHeight="1">
      <c r="A994" s="15"/>
    </row>
    <row r="995" spans="1:1" ht="13.5" customHeight="1">
      <c r="A995" s="15"/>
    </row>
    <row r="996" spans="1:1" ht="13.5" customHeight="1">
      <c r="A996" s="15"/>
    </row>
    <row r="997" spans="1:1" ht="13.5" customHeight="1">
      <c r="A997" s="15"/>
    </row>
    <row r="998" spans="1:1" ht="13.5" customHeight="1">
      <c r="A998" s="15"/>
    </row>
    <row r="999" spans="1:1" ht="13.5" customHeight="1">
      <c r="A999" s="15"/>
    </row>
    <row r="1000" spans="1:1" ht="13.5" customHeight="1">
      <c r="A1000" s="15"/>
    </row>
    <row r="1001" spans="1:1" ht="13.5" customHeight="1">
      <c r="A1001" s="15"/>
    </row>
    <row r="1002" spans="1:1" ht="13.5" customHeight="1">
      <c r="A1002" s="15"/>
    </row>
    <row r="1003" spans="1:1" ht="13.5" customHeight="1">
      <c r="A1003" s="15"/>
    </row>
    <row r="1004" spans="1:1" ht="13.5" customHeight="1">
      <c r="A1004" s="15"/>
    </row>
    <row r="1005" spans="1:1" ht="13.5" customHeight="1">
      <c r="A1005" s="15"/>
    </row>
    <row r="1006" spans="1:1" ht="13.5" customHeight="1">
      <c r="A1006" s="15"/>
    </row>
    <row r="1007" spans="1:1" ht="13.5" customHeight="1">
      <c r="A1007" s="15"/>
    </row>
    <row r="1008" spans="1:1" ht="13.5" customHeight="1">
      <c r="A1008" s="15"/>
    </row>
    <row r="1009" spans="1:1" ht="13.5" customHeight="1">
      <c r="A1009" s="15"/>
    </row>
    <row r="1010" spans="1:1" ht="13.5" customHeight="1">
      <c r="A1010" s="15"/>
    </row>
    <row r="1011" spans="1:1" ht="13.5" customHeight="1">
      <c r="A1011" s="15"/>
    </row>
    <row r="1012" spans="1:1" ht="13.5" customHeight="1">
      <c r="A1012" s="15"/>
    </row>
    <row r="1013" spans="1:1" ht="13.5" customHeight="1">
      <c r="A1013" s="15"/>
    </row>
    <row r="1014" spans="1:1" ht="13.5" customHeight="1">
      <c r="A1014" s="15"/>
    </row>
    <row r="1015" spans="1:1" ht="13.5" customHeight="1">
      <c r="A1015" s="15"/>
    </row>
    <row r="1016" spans="1:1" ht="13.5" customHeight="1">
      <c r="A1016" s="15"/>
    </row>
    <row r="1017" spans="1:1" ht="13.5" customHeight="1">
      <c r="A1017" s="15"/>
    </row>
    <row r="1018" spans="1:1" ht="13.5" customHeight="1">
      <c r="A1018" s="15"/>
    </row>
    <row r="65534" spans="255:255" ht="15" customHeight="1">
      <c r="IU65534" s="13">
        <v>0</v>
      </c>
    </row>
    <row r="65538" spans="255:255" ht="15" customHeight="1">
      <c r="IU65538" s="13">
        <v>0</v>
      </c>
    </row>
  </sheetData>
  <mergeCells count="17">
    <mergeCell ref="O65:Y65"/>
    <mergeCell ref="C66:G66"/>
    <mergeCell ref="I66:M66"/>
    <mergeCell ref="P66:V66"/>
    <mergeCell ref="A33:C33"/>
    <mergeCell ref="A34:A36"/>
    <mergeCell ref="A38:C38"/>
    <mergeCell ref="A39:A47"/>
    <mergeCell ref="A50:A52"/>
    <mergeCell ref="B65:B67"/>
    <mergeCell ref="C65:M65"/>
    <mergeCell ref="A29:A31"/>
    <mergeCell ref="A6:C6"/>
    <mergeCell ref="A7:A10"/>
    <mergeCell ref="A11:A24"/>
    <mergeCell ref="A25:A26"/>
    <mergeCell ref="A28:C2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ECBA-66C1-4750-82CE-CB48C624D168}">
  <dimension ref="A1:B42"/>
  <sheetViews>
    <sheetView topLeftCell="A12" zoomScale="82" workbookViewId="0">
      <selection activeCell="D10" sqref="D10"/>
    </sheetView>
  </sheetViews>
  <sheetFormatPr defaultRowHeight="13.8"/>
  <cols>
    <col min="1" max="1" width="7.796875" customWidth="1"/>
    <col min="2" max="2" width="61.8984375" bestFit="1" customWidth="1"/>
  </cols>
  <sheetData>
    <row r="1" spans="1:2" ht="14.4" thickBot="1">
      <c r="A1" s="4" t="s">
        <v>141</v>
      </c>
      <c r="B1" s="82" t="s">
        <v>142</v>
      </c>
    </row>
    <row r="2" spans="1:2">
      <c r="A2" s="5">
        <v>-0.01</v>
      </c>
      <c r="B2" s="2">
        <v>29207.284605502995</v>
      </c>
    </row>
    <row r="3" spans="1:2">
      <c r="A3" s="5">
        <v>-9.0000000000000011E-3</v>
      </c>
      <c r="B3" s="2">
        <v>29865.18496637675</v>
      </c>
    </row>
    <row r="4" spans="1:2">
      <c r="A4" s="5">
        <v>-8.0000000000000002E-3</v>
      </c>
      <c r="B4" s="2">
        <v>30524.428432976274</v>
      </c>
    </row>
    <row r="5" spans="1:2">
      <c r="A5" s="5">
        <v>-7.0000000000000001E-3</v>
      </c>
      <c r="B5" s="2">
        <v>31185.016367601507</v>
      </c>
    </row>
    <row r="6" spans="1:2">
      <c r="A6" s="5">
        <v>-6.0000000000000001E-3</v>
      </c>
      <c r="B6" s="2">
        <v>31846.95013255244</v>
      </c>
    </row>
    <row r="7" spans="1:2">
      <c r="A7" s="5">
        <v>-5.0000000000000001E-3</v>
      </c>
      <c r="B7" s="2">
        <v>32510.23109012912</v>
      </c>
    </row>
    <row r="8" spans="1:2">
      <c r="A8" s="5">
        <v>-4.0000000000000001E-3</v>
      </c>
      <c r="B8" s="2">
        <v>33174.860602631452</v>
      </c>
    </row>
    <row r="9" spans="1:2">
      <c r="A9" s="5">
        <v>-3.0000000000000001E-3</v>
      </c>
      <c r="B9" s="2">
        <v>33840.840032359549</v>
      </c>
    </row>
    <row r="10" spans="1:2">
      <c r="A10" s="5">
        <v>-2E-3</v>
      </c>
      <c r="B10" s="2">
        <v>34508.170741613401</v>
      </c>
    </row>
    <row r="11" spans="1:2">
      <c r="A11" s="5">
        <v>-1E-3</v>
      </c>
      <c r="B11" s="2">
        <v>35176.854092692884</v>
      </c>
    </row>
    <row r="12" spans="1:2">
      <c r="A12" s="5">
        <v>0</v>
      </c>
      <c r="B12" s="2">
        <v>35846.891447898146</v>
      </c>
    </row>
    <row r="13" spans="1:2">
      <c r="A13" s="5">
        <v>1E-3</v>
      </c>
      <c r="B13" s="2">
        <v>36518.284169529048</v>
      </c>
    </row>
    <row r="14" spans="1:2">
      <c r="A14" s="5">
        <v>2E-3</v>
      </c>
      <c r="B14" s="2">
        <v>37191.033619885769</v>
      </c>
    </row>
    <row r="15" spans="1:2">
      <c r="A15" s="5">
        <v>3.0000000000000001E-3</v>
      </c>
      <c r="B15" s="2">
        <v>37865.141161268119</v>
      </c>
    </row>
    <row r="16" spans="1:2">
      <c r="A16" s="5">
        <v>4.0000000000000001E-3</v>
      </c>
      <c r="B16" s="2">
        <v>38540.608155976297</v>
      </c>
    </row>
    <row r="17" spans="1:2">
      <c r="A17" s="5">
        <v>5.0000000000000001E-3</v>
      </c>
      <c r="B17" s="2">
        <v>39217.43596631004</v>
      </c>
    </row>
    <row r="18" spans="1:2">
      <c r="A18" s="5">
        <v>6.0000000000000001E-3</v>
      </c>
      <c r="B18" s="2">
        <v>39895.625954569688</v>
      </c>
    </row>
    <row r="19" spans="1:2">
      <c r="A19" s="5">
        <v>7.0000000000000001E-3</v>
      </c>
      <c r="B19" s="2">
        <v>40575.179483054875</v>
      </c>
    </row>
    <row r="20" spans="1:2">
      <c r="A20" s="5">
        <v>8.0000000000000002E-3</v>
      </c>
      <c r="B20" s="2">
        <v>41256.097914065904</v>
      </c>
    </row>
    <row r="21" spans="1:2">
      <c r="A21" s="5">
        <v>9.0000000000000011E-3</v>
      </c>
      <c r="B21" s="2">
        <v>41938.382609902532</v>
      </c>
    </row>
    <row r="22" spans="1:2">
      <c r="A22" s="5">
        <v>1.0000000000000002E-2</v>
      </c>
      <c r="B22" s="2">
        <v>42622.034932865063</v>
      </c>
    </row>
    <row r="23" spans="1:2">
      <c r="A23" s="5">
        <v>1.1000000000000003E-2</v>
      </c>
      <c r="B23" s="2">
        <v>43307.056245253072</v>
      </c>
    </row>
    <row r="24" spans="1:2">
      <c r="A24" s="5">
        <v>1.2000000000000004E-2</v>
      </c>
      <c r="B24" s="2">
        <v>43993.447909366994</v>
      </c>
    </row>
    <row r="25" spans="1:2">
      <c r="A25" s="5">
        <v>1.3000000000000005E-2</v>
      </c>
      <c r="B25" s="2">
        <v>44681.211287506478</v>
      </c>
    </row>
    <row r="26" spans="1:2">
      <c r="A26" s="5">
        <v>1.4000000000000005E-2</v>
      </c>
      <c r="B26" s="2">
        <v>45370.347741971855</v>
      </c>
    </row>
    <row r="27" spans="1:2">
      <c r="A27" s="5">
        <v>1.5000000000000006E-2</v>
      </c>
      <c r="B27" s="2">
        <v>46060.858635062759</v>
      </c>
    </row>
    <row r="28" spans="1:2">
      <c r="A28" s="5">
        <v>1.6000000000000007E-2</v>
      </c>
      <c r="B28" s="2">
        <v>46752.745329079582</v>
      </c>
    </row>
    <row r="29" spans="1:2">
      <c r="A29" s="5">
        <v>1.7000000000000008E-2</v>
      </c>
      <c r="B29" s="2">
        <v>47446.009186321942</v>
      </c>
    </row>
    <row r="30" spans="1:2">
      <c r="A30" s="5">
        <v>1.8000000000000009E-2</v>
      </c>
      <c r="B30" s="2">
        <v>48140.651569090216</v>
      </c>
    </row>
    <row r="31" spans="1:2">
      <c r="A31" s="5">
        <v>1.900000000000001E-2</v>
      </c>
      <c r="B31" s="2">
        <v>48836.673839683965</v>
      </c>
    </row>
    <row r="32" spans="1:2">
      <c r="A32" s="5">
        <v>2.0000000000000011E-2</v>
      </c>
      <c r="B32" s="2">
        <v>49534.07736040368</v>
      </c>
    </row>
    <row r="33" spans="1:2">
      <c r="A33" s="5">
        <v>2.1000000000000012E-2</v>
      </c>
      <c r="B33" s="2">
        <v>50232.86349354891</v>
      </c>
    </row>
    <row r="34" spans="1:2">
      <c r="A34" s="5">
        <v>2.2000000000000013E-2</v>
      </c>
      <c r="B34" s="2">
        <v>50933.033601419971</v>
      </c>
    </row>
    <row r="35" spans="1:2">
      <c r="A35" s="5">
        <v>2.3000000000000013E-2</v>
      </c>
      <c r="B35" s="2">
        <v>51634.589046316658</v>
      </c>
    </row>
    <row r="36" spans="1:2">
      <c r="A36" s="5">
        <v>2.4000000000000014E-2</v>
      </c>
      <c r="B36" s="2">
        <v>52337.531190539215</v>
      </c>
    </row>
    <row r="37" spans="1:2">
      <c r="A37" s="5">
        <v>2.5000000000000015E-2</v>
      </c>
      <c r="B37" s="2">
        <v>53041.861396387292</v>
      </c>
    </row>
    <row r="38" spans="1:2">
      <c r="A38" s="5">
        <v>2.6000000000000016E-2</v>
      </c>
      <c r="B38" s="2">
        <v>53747.581026161264</v>
      </c>
    </row>
    <row r="39" spans="1:2">
      <c r="A39" s="5">
        <v>2.7000000000000017E-2</v>
      </c>
      <c r="B39" s="2">
        <v>54454.691442160809</v>
      </c>
    </row>
    <row r="40" spans="1:2">
      <c r="A40" s="5">
        <v>2.8000000000000018E-2</v>
      </c>
      <c r="B40" s="2">
        <v>55163.194006686186</v>
      </c>
    </row>
    <row r="41" spans="1:2">
      <c r="A41" s="5">
        <v>2.9000000000000019E-2</v>
      </c>
      <c r="B41" s="2">
        <v>55873.090082037234</v>
      </c>
    </row>
    <row r="42" spans="1:2" ht="14.4" thickBot="1">
      <c r="A42" s="6">
        <v>3.000000000000002E-2</v>
      </c>
      <c r="B42" s="3">
        <v>56584.381030514021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6342-9149-4254-9AB2-3C18B5F8AD49}">
  <dimension ref="A1:IU65538"/>
  <sheetViews>
    <sheetView topLeftCell="A5" zoomScale="65" zoomScaleNormal="166" workbookViewId="0">
      <selection activeCell="E63" sqref="E63"/>
    </sheetView>
  </sheetViews>
  <sheetFormatPr defaultColWidth="12.5" defaultRowHeight="15" customHeight="1"/>
  <cols>
    <col min="1" max="1" width="20.796875" style="13" customWidth="1"/>
    <col min="2" max="2" width="48" style="13" customWidth="1"/>
    <col min="3" max="3" width="18.5" style="13" customWidth="1"/>
    <col min="4" max="4" width="20.296875" style="13" bestFit="1" customWidth="1"/>
    <col min="5" max="5" width="26.296875" style="13" bestFit="1" customWidth="1"/>
    <col min="6" max="6" width="20.19921875" style="13" customWidth="1"/>
    <col min="7" max="7" width="12.296875" style="13" customWidth="1"/>
    <col min="8" max="8" width="13.796875" style="13" customWidth="1"/>
    <col min="9" max="9" width="13.5" style="13" customWidth="1"/>
    <col min="10" max="10" width="16" style="13" customWidth="1"/>
    <col min="11" max="11" width="13" style="13" customWidth="1"/>
    <col min="12" max="12" width="18" style="13" customWidth="1"/>
    <col min="13" max="13" width="11.296875" style="13" customWidth="1"/>
    <col min="14" max="14" width="12.19921875" style="13" customWidth="1"/>
    <col min="15" max="15" width="14.19921875" style="13" customWidth="1"/>
    <col min="16" max="16" width="9" style="13" bestFit="1" customWidth="1"/>
    <col min="17" max="17" width="9.5" style="13" customWidth="1"/>
    <col min="18" max="18" width="9" style="13" bestFit="1" customWidth="1"/>
    <col min="19" max="19" width="11" style="13" customWidth="1"/>
    <col min="20" max="20" width="17.5" style="13" customWidth="1"/>
    <col min="21" max="21" width="20" style="13" customWidth="1"/>
    <col min="22" max="22" width="14.5" style="13" customWidth="1"/>
    <col min="23" max="23" width="22.19921875" style="13" customWidth="1"/>
    <col min="24" max="24" width="13.5" style="13" customWidth="1"/>
    <col min="25" max="25" width="17.69921875" style="13" customWidth="1"/>
    <col min="26" max="16384" width="12.5" style="13"/>
  </cols>
  <sheetData>
    <row r="1" spans="1:5" ht="13.5" customHeight="1">
      <c r="A1" s="12" t="s">
        <v>0</v>
      </c>
    </row>
    <row r="2" spans="1:5" ht="13.5" customHeight="1">
      <c r="A2" s="14"/>
    </row>
    <row r="3" spans="1:5" ht="13.5" customHeight="1">
      <c r="A3" s="12"/>
    </row>
    <row r="4" spans="1:5" ht="13.5" customHeight="1">
      <c r="A4" s="15"/>
    </row>
    <row r="5" spans="1:5" ht="13.5" customHeight="1"/>
    <row r="6" spans="1:5" ht="13.5" customHeight="1">
      <c r="A6" s="115" t="s">
        <v>103</v>
      </c>
      <c r="B6" s="116"/>
      <c r="C6" s="117"/>
    </row>
    <row r="7" spans="1:5" ht="13.5" customHeight="1">
      <c r="A7" s="118"/>
      <c r="B7" s="85" t="s">
        <v>99</v>
      </c>
      <c r="C7" s="40">
        <v>25000</v>
      </c>
    </row>
    <row r="8" spans="1:5" ht="13.5" customHeight="1">
      <c r="A8" s="119"/>
      <c r="B8" s="85" t="s">
        <v>100</v>
      </c>
      <c r="C8" s="40">
        <v>25000</v>
      </c>
    </row>
    <row r="9" spans="1:5" ht="13.5" customHeight="1">
      <c r="A9" s="119"/>
      <c r="B9" s="67" t="s">
        <v>101</v>
      </c>
      <c r="C9" s="85">
        <v>4</v>
      </c>
    </row>
    <row r="10" spans="1:5" ht="13.5" customHeight="1">
      <c r="A10" s="120"/>
      <c r="B10" s="85" t="s">
        <v>102</v>
      </c>
      <c r="C10" s="68">
        <v>0.01</v>
      </c>
    </row>
    <row r="11" spans="1:5" ht="13.5" customHeight="1">
      <c r="A11" s="104" t="s">
        <v>120</v>
      </c>
      <c r="B11" s="21" t="s">
        <v>104</v>
      </c>
      <c r="C11" s="22">
        <v>47800</v>
      </c>
    </row>
    <row r="12" spans="1:5" ht="13.5" customHeight="1">
      <c r="A12" s="105"/>
      <c r="B12" s="39" t="s">
        <v>105</v>
      </c>
      <c r="C12" s="40">
        <v>176908.31</v>
      </c>
    </row>
    <row r="13" spans="1:5" ht="13.5" customHeight="1">
      <c r="A13" s="105"/>
      <c r="B13" s="39" t="s">
        <v>106</v>
      </c>
      <c r="C13" s="40">
        <v>239000</v>
      </c>
    </row>
    <row r="14" spans="1:5" ht="13.5" customHeight="1">
      <c r="A14" s="105"/>
      <c r="B14" s="39" t="s">
        <v>107</v>
      </c>
      <c r="C14" s="68">
        <v>0.02</v>
      </c>
    </row>
    <row r="15" spans="1:5" ht="13.5" customHeight="1">
      <c r="A15" s="105"/>
      <c r="B15" s="39" t="s">
        <v>108</v>
      </c>
      <c r="C15" s="69">
        <v>1.4427000000000001E-2</v>
      </c>
    </row>
    <row r="16" spans="1:5" ht="13.5" customHeight="1">
      <c r="A16" s="105"/>
      <c r="B16" s="39" t="s">
        <v>109</v>
      </c>
      <c r="C16" s="68">
        <v>0.05</v>
      </c>
      <c r="E16" s="17"/>
    </row>
    <row r="17" spans="1:8" ht="13.5" customHeight="1">
      <c r="A17" s="105"/>
      <c r="B17" s="39" t="s">
        <v>110</v>
      </c>
      <c r="C17" s="40">
        <v>1003.95</v>
      </c>
    </row>
    <row r="18" spans="1:8" ht="13.5" customHeight="1">
      <c r="A18" s="105"/>
      <c r="B18" s="39" t="s">
        <v>111</v>
      </c>
      <c r="C18" s="40">
        <v>6000</v>
      </c>
    </row>
    <row r="19" spans="1:8" ht="13.5" customHeight="1">
      <c r="A19" s="105"/>
      <c r="B19" s="39" t="s">
        <v>112</v>
      </c>
      <c r="C19" s="40">
        <v>1200</v>
      </c>
    </row>
    <row r="20" spans="1:8" ht="13.5" customHeight="1">
      <c r="A20" s="105"/>
      <c r="B20" s="39" t="s">
        <v>113</v>
      </c>
      <c r="C20" s="40">
        <v>70</v>
      </c>
      <c r="F20" s="17"/>
    </row>
    <row r="21" spans="1:8" ht="13.5" customHeight="1">
      <c r="A21" s="105"/>
      <c r="B21" s="39" t="s">
        <v>114</v>
      </c>
      <c r="C21" s="40">
        <v>120</v>
      </c>
      <c r="F21" s="17"/>
    </row>
    <row r="22" spans="1:8" ht="13.5" customHeight="1">
      <c r="A22" s="105"/>
      <c r="B22" s="39" t="s">
        <v>116</v>
      </c>
      <c r="C22" s="40">
        <v>30</v>
      </c>
      <c r="D22" s="85" t="s">
        <v>2</v>
      </c>
      <c r="E22" s="40">
        <f t="shared" ref="E22:E23" si="0">C22*(1+50%)</f>
        <v>45</v>
      </c>
      <c r="F22" s="85" t="s">
        <v>3</v>
      </c>
      <c r="G22" s="40">
        <f t="shared" ref="G22:G23" si="1">C22*(1-50%)</f>
        <v>15</v>
      </c>
      <c r="H22" s="70"/>
    </row>
    <row r="23" spans="1:8" ht="13.5" customHeight="1">
      <c r="A23" s="105"/>
      <c r="B23" s="39" t="s">
        <v>117</v>
      </c>
      <c r="C23" s="40">
        <v>100</v>
      </c>
      <c r="D23" s="85" t="s">
        <v>2</v>
      </c>
      <c r="E23" s="40">
        <f t="shared" si="0"/>
        <v>150</v>
      </c>
      <c r="F23" s="85" t="s">
        <v>3</v>
      </c>
      <c r="G23" s="40">
        <f t="shared" si="1"/>
        <v>50</v>
      </c>
      <c r="H23" s="70"/>
    </row>
    <row r="24" spans="1:8" ht="13.5" customHeight="1">
      <c r="A24" s="105"/>
      <c r="B24" s="39" t="s">
        <v>118</v>
      </c>
      <c r="C24" s="68">
        <v>0.2</v>
      </c>
    </row>
    <row r="25" spans="1:8" ht="13.5" customHeight="1">
      <c r="A25" s="104" t="s">
        <v>121</v>
      </c>
      <c r="B25" s="39" t="s">
        <v>119</v>
      </c>
      <c r="C25" s="42">
        <v>435</v>
      </c>
    </row>
    <row r="26" spans="1:8" ht="13.5" customHeight="1">
      <c r="A26" s="105"/>
      <c r="B26" s="39" t="s">
        <v>7</v>
      </c>
      <c r="C26" s="42">
        <v>510</v>
      </c>
    </row>
    <row r="27" spans="1:8" ht="13.5" customHeight="1">
      <c r="A27" s="15"/>
    </row>
    <row r="28" spans="1:8" ht="13.5" customHeight="1">
      <c r="A28" s="115" t="s">
        <v>5</v>
      </c>
      <c r="B28" s="116"/>
      <c r="C28" s="117"/>
      <c r="E28" s="17"/>
    </row>
    <row r="29" spans="1:8" ht="13.5" customHeight="1">
      <c r="A29" s="118"/>
      <c r="B29" s="85" t="s">
        <v>6</v>
      </c>
      <c r="C29" s="96">
        <v>187.68007224610679</v>
      </c>
      <c r="D29" s="18"/>
    </row>
    <row r="30" spans="1:8" ht="13.5" customHeight="1">
      <c r="A30" s="119"/>
      <c r="B30" s="85" t="s">
        <v>7</v>
      </c>
      <c r="C30" s="97">
        <v>510</v>
      </c>
      <c r="D30" s="18"/>
    </row>
    <row r="31" spans="1:8" ht="13.5" customHeight="1">
      <c r="A31" s="120"/>
      <c r="B31" s="39" t="s">
        <v>85</v>
      </c>
      <c r="C31" s="71">
        <v>0</v>
      </c>
      <c r="D31" s="18"/>
    </row>
    <row r="32" spans="1:8" ht="13.5" customHeight="1">
      <c r="A32" s="74"/>
      <c r="B32" s="75"/>
      <c r="C32" s="76"/>
      <c r="D32" s="18"/>
    </row>
    <row r="33" spans="1:6" ht="13.5" customHeight="1">
      <c r="A33" s="115" t="s">
        <v>8</v>
      </c>
      <c r="B33" s="116"/>
      <c r="C33" s="117"/>
    </row>
    <row r="34" spans="1:6" ht="13.5" customHeight="1">
      <c r="A34" s="118"/>
      <c r="B34" s="85" t="s">
        <v>9</v>
      </c>
      <c r="C34" s="72">
        <f>C47</f>
        <v>8613.9500000000262</v>
      </c>
    </row>
    <row r="35" spans="1:6" ht="13.5" customHeight="1">
      <c r="A35" s="119"/>
      <c r="B35" s="85" t="s">
        <v>10</v>
      </c>
      <c r="C35" s="72">
        <f>C52</f>
        <v>8613.9528546630499</v>
      </c>
    </row>
    <row r="36" spans="1:6" ht="13.5" customHeight="1">
      <c r="A36" s="120"/>
      <c r="B36" s="39" t="s">
        <v>84</v>
      </c>
      <c r="C36" s="73" t="str">
        <f>IF(C34&gt;C35,"Buy","Rent or Buy")</f>
        <v>Rent or Buy</v>
      </c>
      <c r="D36" s="17"/>
    </row>
    <row r="37" spans="1:6" ht="13.5" customHeight="1">
      <c r="A37" s="15"/>
    </row>
    <row r="38" spans="1:6" ht="16.95" customHeight="1">
      <c r="A38" s="115" t="s">
        <v>11</v>
      </c>
      <c r="B38" s="116"/>
      <c r="C38" s="117"/>
    </row>
    <row r="39" spans="1:6" ht="13.5" customHeight="1">
      <c r="A39" s="105" t="s">
        <v>1</v>
      </c>
      <c r="B39" s="37" t="s">
        <v>137</v>
      </c>
      <c r="C39" s="38">
        <f>Y103</f>
        <v>-30425.016399999946</v>
      </c>
      <c r="E39" s="19"/>
      <c r="F39" s="20"/>
    </row>
    <row r="40" spans="1:6" ht="13.5" customHeight="1">
      <c r="A40" s="105"/>
      <c r="B40" s="39" t="s">
        <v>135</v>
      </c>
      <c r="C40" s="40">
        <f>C13*(1+C14)^3</f>
        <v>253628.71199999997</v>
      </c>
      <c r="E40" s="19"/>
      <c r="F40" s="20"/>
    </row>
    <row r="41" spans="1:6" ht="13.5" customHeight="1">
      <c r="A41" s="105"/>
      <c r="B41" s="39" t="s">
        <v>136</v>
      </c>
      <c r="C41" s="40">
        <f>C40*C16</f>
        <v>12681.435599999999</v>
      </c>
      <c r="E41" s="19"/>
      <c r="F41" s="20"/>
    </row>
    <row r="42" spans="1:6" ht="13.5" customHeight="1">
      <c r="A42" s="105"/>
      <c r="B42" s="39" t="s">
        <v>105</v>
      </c>
      <c r="C42" s="40">
        <v>176908.31</v>
      </c>
      <c r="E42" s="19"/>
      <c r="F42" s="20"/>
    </row>
    <row r="43" spans="1:6" ht="13.5" customHeight="1">
      <c r="A43" s="105"/>
      <c r="B43" s="37" t="s">
        <v>134</v>
      </c>
      <c r="C43" s="38">
        <f>C40-C41-C42</f>
        <v>64038.966399999976</v>
      </c>
      <c r="E43" s="19"/>
      <c r="F43" s="20"/>
    </row>
    <row r="44" spans="1:6" ht="13.5" customHeight="1">
      <c r="A44" s="105"/>
      <c r="B44" s="85"/>
      <c r="C44" s="85"/>
      <c r="E44" s="19"/>
      <c r="F44" s="20"/>
    </row>
    <row r="45" spans="1:6" ht="13.5" customHeight="1">
      <c r="A45" s="105"/>
      <c r="B45" s="39" t="s">
        <v>139</v>
      </c>
      <c r="C45" s="40">
        <f>C43+C39</f>
        <v>33613.950000000026</v>
      </c>
      <c r="E45" s="19"/>
      <c r="F45" s="20"/>
    </row>
    <row r="46" spans="1:6" ht="13.5" customHeight="1">
      <c r="A46" s="105"/>
      <c r="B46" s="39" t="s">
        <v>138</v>
      </c>
      <c r="C46" s="42">
        <v>25000</v>
      </c>
      <c r="E46" s="19"/>
      <c r="F46" s="20"/>
    </row>
    <row r="47" spans="1:6" ht="13.5" customHeight="1">
      <c r="A47" s="105"/>
      <c r="B47" s="37" t="s">
        <v>133</v>
      </c>
      <c r="C47" s="38">
        <f>C45-C46</f>
        <v>8613.9500000000262</v>
      </c>
      <c r="E47" s="19"/>
      <c r="F47" s="20"/>
    </row>
    <row r="48" spans="1:6" ht="13.5" customHeight="1">
      <c r="E48" s="19"/>
      <c r="F48" s="20"/>
    </row>
    <row r="49" spans="1:14" ht="13.5" customHeight="1"/>
    <row r="50" spans="1:14" ht="13.5" customHeight="1">
      <c r="A50" s="105" t="s">
        <v>4</v>
      </c>
      <c r="B50" s="85" t="s">
        <v>12</v>
      </c>
      <c r="C50" s="40">
        <f>G103</f>
        <v>8613.9528546630499</v>
      </c>
    </row>
    <row r="51" spans="1:14" ht="13.5" customHeight="1">
      <c r="A51" s="109"/>
      <c r="B51" s="85" t="s">
        <v>13</v>
      </c>
      <c r="C51" s="40">
        <f>M103</f>
        <v>7115.2200374584099</v>
      </c>
    </row>
    <row r="52" spans="1:14" ht="13.5" customHeight="1">
      <c r="A52" s="109"/>
      <c r="B52" s="66" t="str">
        <f>IF(C50&gt;C51,"Rent non-inclusive one","Rent inclusive one")</f>
        <v>Rent non-inclusive one</v>
      </c>
      <c r="C52" s="40">
        <f>MAX(C50,C51)</f>
        <v>8613.9528546630499</v>
      </c>
    </row>
    <row r="53" spans="1:14" ht="13.5" customHeight="1" thickBot="1">
      <c r="A53" s="15"/>
    </row>
    <row r="54" spans="1:14" ht="13.5" customHeight="1">
      <c r="A54" s="15"/>
      <c r="B54" s="31" t="s">
        <v>125</v>
      </c>
      <c r="C54" s="32" t="s">
        <v>126</v>
      </c>
      <c r="D54" s="32" t="s">
        <v>127</v>
      </c>
      <c r="E54" s="32" t="s">
        <v>14</v>
      </c>
      <c r="F54" s="32" t="s">
        <v>15</v>
      </c>
      <c r="G54" s="32" t="s">
        <v>16</v>
      </c>
      <c r="H54" s="32" t="s">
        <v>17</v>
      </c>
      <c r="I54" s="32" t="s">
        <v>18</v>
      </c>
      <c r="J54" s="32" t="s">
        <v>128</v>
      </c>
      <c r="K54" s="32" t="s">
        <v>129</v>
      </c>
      <c r="L54" s="32" t="s">
        <v>130</v>
      </c>
      <c r="M54" s="33" t="s">
        <v>131</v>
      </c>
      <c r="N54" s="34" t="s">
        <v>132</v>
      </c>
    </row>
    <row r="55" spans="1:14" ht="13.5" customHeight="1">
      <c r="A55" s="15"/>
      <c r="B55" s="25" t="s">
        <v>122</v>
      </c>
      <c r="C55" s="22">
        <f>$E$23</f>
        <v>150</v>
      </c>
      <c r="D55" s="22">
        <f t="shared" ref="D55" si="2">$E$23</f>
        <v>150</v>
      </c>
      <c r="E55" s="22">
        <f t="shared" ref="E55:F55" si="3">$C$23</f>
        <v>100</v>
      </c>
      <c r="F55" s="22">
        <f t="shared" si="3"/>
        <v>100</v>
      </c>
      <c r="G55" s="22">
        <f t="shared" ref="G55:J55" si="4">$G$23</f>
        <v>50</v>
      </c>
      <c r="H55" s="22">
        <f t="shared" si="4"/>
        <v>50</v>
      </c>
      <c r="I55" s="22">
        <f t="shared" si="4"/>
        <v>50</v>
      </c>
      <c r="J55" s="22">
        <f t="shared" si="4"/>
        <v>50</v>
      </c>
      <c r="K55" s="22">
        <f t="shared" ref="K55:L55" si="5">$C$23</f>
        <v>100</v>
      </c>
      <c r="L55" s="22">
        <f t="shared" si="5"/>
        <v>100</v>
      </c>
      <c r="M55" s="22">
        <f t="shared" ref="M55:N55" si="6">$E$23</f>
        <v>150</v>
      </c>
      <c r="N55" s="26">
        <f t="shared" si="6"/>
        <v>150</v>
      </c>
    </row>
    <row r="56" spans="1:14" ht="13.5" customHeight="1">
      <c r="A56" s="15"/>
      <c r="B56" s="25" t="s">
        <v>115</v>
      </c>
      <c r="C56" s="22">
        <f t="shared" ref="C56:D56" si="7">$E$22</f>
        <v>45</v>
      </c>
      <c r="D56" s="22">
        <f t="shared" si="7"/>
        <v>45</v>
      </c>
      <c r="E56" s="22">
        <f t="shared" ref="E56:F56" si="8">$C$22</f>
        <v>30</v>
      </c>
      <c r="F56" s="22">
        <f t="shared" si="8"/>
        <v>30</v>
      </c>
      <c r="G56" s="22">
        <f t="shared" ref="G56:J56" si="9">$G$22</f>
        <v>15</v>
      </c>
      <c r="H56" s="22">
        <f t="shared" si="9"/>
        <v>15</v>
      </c>
      <c r="I56" s="22">
        <f t="shared" si="9"/>
        <v>15</v>
      </c>
      <c r="J56" s="22">
        <f t="shared" si="9"/>
        <v>15</v>
      </c>
      <c r="K56" s="22">
        <f t="shared" ref="K56:L56" si="10">$C$22</f>
        <v>30</v>
      </c>
      <c r="L56" s="22">
        <f t="shared" si="10"/>
        <v>30</v>
      </c>
      <c r="M56" s="22">
        <f t="shared" ref="M56:N56" si="11">$E$22</f>
        <v>45</v>
      </c>
      <c r="N56" s="26">
        <f t="shared" si="11"/>
        <v>45</v>
      </c>
    </row>
    <row r="57" spans="1:14" ht="13.5" customHeight="1">
      <c r="A57" s="15"/>
      <c r="B57" s="25" t="s">
        <v>123</v>
      </c>
      <c r="C57" s="22">
        <f>$C$21</f>
        <v>120</v>
      </c>
      <c r="D57" s="23">
        <v>0</v>
      </c>
      <c r="E57" s="23">
        <v>0</v>
      </c>
      <c r="F57" s="22">
        <f>$C$21</f>
        <v>120</v>
      </c>
      <c r="G57" s="23">
        <v>0</v>
      </c>
      <c r="H57" s="23">
        <v>0</v>
      </c>
      <c r="I57" s="22">
        <f>$C$21</f>
        <v>120</v>
      </c>
      <c r="J57" s="23">
        <v>0</v>
      </c>
      <c r="K57" s="23">
        <v>0</v>
      </c>
      <c r="L57" s="22">
        <f>$C$21</f>
        <v>120</v>
      </c>
      <c r="M57" s="24">
        <v>0</v>
      </c>
      <c r="N57" s="27">
        <v>0</v>
      </c>
    </row>
    <row r="58" spans="1:14" ht="13.5" customHeight="1">
      <c r="A58" s="15"/>
      <c r="B58" s="25" t="s">
        <v>124</v>
      </c>
      <c r="C58" s="22">
        <f t="shared" ref="C58:N58" si="12">SUM(C55:C57)</f>
        <v>315</v>
      </c>
      <c r="D58" s="22">
        <f t="shared" si="12"/>
        <v>195</v>
      </c>
      <c r="E58" s="22">
        <f t="shared" si="12"/>
        <v>130</v>
      </c>
      <c r="F58" s="22">
        <f t="shared" si="12"/>
        <v>250</v>
      </c>
      <c r="G58" s="22">
        <f t="shared" si="12"/>
        <v>65</v>
      </c>
      <c r="H58" s="22">
        <f t="shared" si="12"/>
        <v>65</v>
      </c>
      <c r="I58" s="22">
        <f t="shared" si="12"/>
        <v>185</v>
      </c>
      <c r="J58" s="22">
        <f t="shared" si="12"/>
        <v>65</v>
      </c>
      <c r="K58" s="22">
        <f t="shared" si="12"/>
        <v>130</v>
      </c>
      <c r="L58" s="22">
        <f t="shared" si="12"/>
        <v>250</v>
      </c>
      <c r="M58" s="22">
        <f t="shared" si="12"/>
        <v>195</v>
      </c>
      <c r="N58" s="26">
        <f t="shared" si="12"/>
        <v>195</v>
      </c>
    </row>
    <row r="59" spans="1:14" ht="13.5" customHeight="1" thickBot="1">
      <c r="A59" s="15"/>
      <c r="B59" s="28" t="s">
        <v>19</v>
      </c>
      <c r="C59" s="29">
        <f t="shared" ref="C59:N59" si="13">C58/($C9+1)</f>
        <v>63</v>
      </c>
      <c r="D59" s="29">
        <f t="shared" si="13"/>
        <v>39</v>
      </c>
      <c r="E59" s="29">
        <f t="shared" si="13"/>
        <v>26</v>
      </c>
      <c r="F59" s="29">
        <f t="shared" si="13"/>
        <v>50</v>
      </c>
      <c r="G59" s="29">
        <f t="shared" si="13"/>
        <v>13</v>
      </c>
      <c r="H59" s="29">
        <f t="shared" si="13"/>
        <v>13</v>
      </c>
      <c r="I59" s="29">
        <f t="shared" si="13"/>
        <v>37</v>
      </c>
      <c r="J59" s="29">
        <f t="shared" si="13"/>
        <v>13</v>
      </c>
      <c r="K59" s="29">
        <f t="shared" si="13"/>
        <v>26</v>
      </c>
      <c r="L59" s="29">
        <f t="shared" si="13"/>
        <v>50</v>
      </c>
      <c r="M59" s="29">
        <f t="shared" si="13"/>
        <v>39</v>
      </c>
      <c r="N59" s="30">
        <f t="shared" si="13"/>
        <v>39</v>
      </c>
    </row>
    <row r="60" spans="1:14" ht="13.5" customHeight="1">
      <c r="A60" s="15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3.5" customHeight="1">
      <c r="A61" s="15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3.5" customHeight="1">
      <c r="A62" s="15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3.5" customHeight="1">
      <c r="A63" s="15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3.5" customHeight="1" thickBot="1">
      <c r="A64" s="15"/>
      <c r="G64" s="77"/>
      <c r="H64" s="70"/>
    </row>
    <row r="65" spans="1:25" ht="19.05" customHeight="1">
      <c r="A65" s="15"/>
      <c r="B65" s="121" t="s">
        <v>140</v>
      </c>
      <c r="C65" s="111" t="s">
        <v>4</v>
      </c>
      <c r="D65" s="112"/>
      <c r="E65" s="112"/>
      <c r="F65" s="112"/>
      <c r="G65" s="112"/>
      <c r="H65" s="113"/>
      <c r="I65" s="112"/>
      <c r="J65" s="112"/>
      <c r="K65" s="112"/>
      <c r="L65" s="112"/>
      <c r="M65" s="114"/>
      <c r="O65" s="106" t="s">
        <v>20</v>
      </c>
      <c r="P65" s="107"/>
      <c r="Q65" s="107"/>
      <c r="R65" s="107"/>
      <c r="S65" s="107"/>
      <c r="T65" s="107"/>
      <c r="U65" s="107"/>
      <c r="V65" s="107"/>
      <c r="W65" s="107"/>
      <c r="X65" s="107"/>
      <c r="Y65" s="108"/>
    </row>
    <row r="66" spans="1:25" ht="13.5" customHeight="1">
      <c r="A66" s="15"/>
      <c r="B66" s="121"/>
      <c r="C66" s="110" t="s">
        <v>86</v>
      </c>
      <c r="D66" s="110"/>
      <c r="E66" s="110"/>
      <c r="F66" s="110"/>
      <c r="G66" s="110"/>
      <c r="H66" s="85"/>
      <c r="I66" s="101" t="s">
        <v>7</v>
      </c>
      <c r="J66" s="102"/>
      <c r="K66" s="102"/>
      <c r="L66" s="102"/>
      <c r="M66" s="102"/>
      <c r="O66" s="53"/>
      <c r="P66" s="103" t="s">
        <v>21</v>
      </c>
      <c r="Q66" s="102"/>
      <c r="R66" s="102"/>
      <c r="S66" s="102"/>
      <c r="T66" s="102"/>
      <c r="U66" s="102"/>
      <c r="V66" s="102"/>
      <c r="W66" s="84" t="s">
        <v>22</v>
      </c>
      <c r="X66" s="43"/>
      <c r="Y66" s="54"/>
    </row>
    <row r="67" spans="1:25" ht="13.5" customHeight="1">
      <c r="A67" s="15"/>
      <c r="B67" s="122"/>
      <c r="C67" s="24" t="s">
        <v>23</v>
      </c>
      <c r="D67" s="24" t="s">
        <v>24</v>
      </c>
      <c r="E67" s="24" t="s">
        <v>25</v>
      </c>
      <c r="F67" s="24" t="s">
        <v>26</v>
      </c>
      <c r="G67" s="23" t="s">
        <v>83</v>
      </c>
      <c r="H67" s="85"/>
      <c r="I67" s="85" t="s">
        <v>23</v>
      </c>
      <c r="J67" s="85" t="s">
        <v>24</v>
      </c>
      <c r="K67" s="85" t="s">
        <v>27</v>
      </c>
      <c r="L67" s="85" t="s">
        <v>26</v>
      </c>
      <c r="M67" s="85" t="s">
        <v>28</v>
      </c>
      <c r="O67" s="55" t="s">
        <v>23</v>
      </c>
      <c r="P67" s="49" t="s">
        <v>29</v>
      </c>
      <c r="Q67" s="49" t="s">
        <v>30</v>
      </c>
      <c r="R67" s="49" t="s">
        <v>31</v>
      </c>
      <c r="S67" s="49" t="s">
        <v>32</v>
      </c>
      <c r="T67" s="49" t="s">
        <v>33</v>
      </c>
      <c r="U67" s="49" t="s">
        <v>34</v>
      </c>
      <c r="V67" s="84" t="s">
        <v>35</v>
      </c>
      <c r="W67" s="50" t="s">
        <v>36</v>
      </c>
      <c r="X67" s="49" t="s">
        <v>37</v>
      </c>
      <c r="Y67" s="56" t="s">
        <v>38</v>
      </c>
    </row>
    <row r="68" spans="1:25" ht="13.5" customHeight="1">
      <c r="A68" s="15"/>
      <c r="B68" s="24" t="s">
        <v>39</v>
      </c>
      <c r="C68" s="22">
        <f>C7</f>
        <v>25000</v>
      </c>
      <c r="D68" s="22">
        <f>$C$25+$C$59</f>
        <v>498</v>
      </c>
      <c r="E68" s="22">
        <f t="shared" ref="E68:E103" si="14">C68-D68</f>
        <v>24502</v>
      </c>
      <c r="F68" s="22">
        <f t="shared" ref="F68:F103" si="15">E68*$C$10/12</f>
        <v>20.418333333333333</v>
      </c>
      <c r="G68" s="22">
        <f t="shared" ref="G68:G103" si="16">E68+F68</f>
        <v>24522.418333333335</v>
      </c>
      <c r="H68" s="85"/>
      <c r="I68" s="40">
        <f>C68</f>
        <v>25000</v>
      </c>
      <c r="J68" s="40">
        <f t="shared" ref="J68:J103" si="17">$C$26</f>
        <v>510</v>
      </c>
      <c r="K68" s="40">
        <f t="shared" ref="K68:K103" si="18">I68-J68</f>
        <v>24490</v>
      </c>
      <c r="L68" s="40">
        <f t="shared" ref="L68:L103" si="19">K68*$C$10/12</f>
        <v>20.408333333333335</v>
      </c>
      <c r="M68" s="40">
        <f t="shared" ref="M68:M103" si="20">K68+L68</f>
        <v>24510.408333333333</v>
      </c>
      <c r="O68" s="57">
        <f>C7+C8-C11</f>
        <v>2200</v>
      </c>
      <c r="P68" s="44">
        <f t="shared" ref="P68:P103" si="21">$C$17</f>
        <v>1003.95</v>
      </c>
      <c r="Q68" s="44">
        <f t="shared" ref="Q68:Q79" si="22">$C$13*$C$15/12</f>
        <v>287.33775000000003</v>
      </c>
      <c r="R68" s="44">
        <f>$C$19</f>
        <v>1200</v>
      </c>
      <c r="S68" s="44">
        <f t="shared" ref="S68:S103" si="23">$C$18/36</f>
        <v>166.66666666666666</v>
      </c>
      <c r="T68" s="22">
        <f>$C$59</f>
        <v>63</v>
      </c>
      <c r="U68" s="44">
        <f t="shared" ref="U68:U75" si="24">$C$20</f>
        <v>70</v>
      </c>
      <c r="V68" s="46">
        <f t="shared" ref="V68:V103" si="25">IF($C$31=1,SUM(P68:S68,U68)+T68*(1+$C$9)*(1+$C$24), SUM(P68:U68))</f>
        <v>2790.9544166666665</v>
      </c>
      <c r="W68" s="51">
        <f t="shared" ref="W68:W103" si="26">IF($C$31=1,$C$9*$C$30,$C$29*$C$9)</f>
        <v>750.72028898442716</v>
      </c>
      <c r="X68" s="44">
        <f>O68-V68+W68</f>
        <v>159.76587231776068</v>
      </c>
      <c r="Y68" s="58">
        <f t="shared" ref="Y68:Y103" si="27">X68*(1+$C$10/12)</f>
        <v>159.89901054469215</v>
      </c>
    </row>
    <row r="69" spans="1:25" ht="13.5" customHeight="1">
      <c r="A69" s="15"/>
      <c r="B69" s="24" t="s">
        <v>40</v>
      </c>
      <c r="C69" s="22">
        <f t="shared" ref="C69:C103" si="28">G68</f>
        <v>24522.418333333335</v>
      </c>
      <c r="D69" s="22">
        <f>$C$25+$D$59</f>
        <v>474</v>
      </c>
      <c r="E69" s="22">
        <f t="shared" si="14"/>
        <v>24048.418333333335</v>
      </c>
      <c r="F69" s="22">
        <f t="shared" si="15"/>
        <v>20.040348611111114</v>
      </c>
      <c r="G69" s="22">
        <f t="shared" si="16"/>
        <v>24068.458681944445</v>
      </c>
      <c r="H69" s="85"/>
      <c r="I69" s="40">
        <f t="shared" ref="I69:I103" si="29">M68</f>
        <v>24510.408333333333</v>
      </c>
      <c r="J69" s="40">
        <f t="shared" si="17"/>
        <v>510</v>
      </c>
      <c r="K69" s="40">
        <f t="shared" si="18"/>
        <v>24000.408333333333</v>
      </c>
      <c r="L69" s="40">
        <f t="shared" si="19"/>
        <v>20.000340277777777</v>
      </c>
      <c r="M69" s="40">
        <f t="shared" si="20"/>
        <v>24020.408673611109</v>
      </c>
      <c r="O69" s="57">
        <f t="shared" ref="O69:O103" si="30">Y68</f>
        <v>159.89901054469215</v>
      </c>
      <c r="P69" s="44">
        <f t="shared" si="21"/>
        <v>1003.95</v>
      </c>
      <c r="Q69" s="44">
        <f t="shared" si="22"/>
        <v>287.33775000000003</v>
      </c>
      <c r="R69" s="52">
        <v>0</v>
      </c>
      <c r="S69" s="44">
        <f t="shared" si="23"/>
        <v>166.66666666666666</v>
      </c>
      <c r="T69" s="22">
        <f>$D$59</f>
        <v>39</v>
      </c>
      <c r="U69" s="44">
        <f t="shared" si="24"/>
        <v>70</v>
      </c>
      <c r="V69" s="46">
        <f t="shared" si="25"/>
        <v>1566.9544166666667</v>
      </c>
      <c r="W69" s="51">
        <f t="shared" si="26"/>
        <v>750.72028898442716</v>
      </c>
      <c r="X69" s="44">
        <f t="shared" ref="X69:X103" si="31">O69-V69+W69</f>
        <v>-656.3351171375474</v>
      </c>
      <c r="Y69" s="58">
        <f t="shared" si="27"/>
        <v>-656.88206306849531</v>
      </c>
    </row>
    <row r="70" spans="1:25" ht="13.5" customHeight="1">
      <c r="A70" s="15"/>
      <c r="B70" s="24" t="s">
        <v>41</v>
      </c>
      <c r="C70" s="22">
        <f t="shared" si="28"/>
        <v>24068.458681944445</v>
      </c>
      <c r="D70" s="22">
        <f>$C$25+$E$59</f>
        <v>461</v>
      </c>
      <c r="E70" s="22">
        <f t="shared" si="14"/>
        <v>23607.458681944445</v>
      </c>
      <c r="F70" s="22">
        <f t="shared" si="15"/>
        <v>19.672882234953704</v>
      </c>
      <c r="G70" s="22">
        <f t="shared" si="16"/>
        <v>23627.131564179399</v>
      </c>
      <c r="H70" s="85"/>
      <c r="I70" s="40">
        <f t="shared" si="29"/>
        <v>24020.408673611109</v>
      </c>
      <c r="J70" s="40">
        <f t="shared" si="17"/>
        <v>510</v>
      </c>
      <c r="K70" s="40">
        <f t="shared" si="18"/>
        <v>23510.408673611109</v>
      </c>
      <c r="L70" s="40">
        <f t="shared" si="19"/>
        <v>19.592007228009258</v>
      </c>
      <c r="M70" s="40">
        <f t="shared" si="20"/>
        <v>23530.000680839119</v>
      </c>
      <c r="O70" s="57">
        <f t="shared" si="30"/>
        <v>-656.88206306849531</v>
      </c>
      <c r="P70" s="44">
        <f t="shared" si="21"/>
        <v>1003.95</v>
      </c>
      <c r="Q70" s="44">
        <f t="shared" si="22"/>
        <v>287.33775000000003</v>
      </c>
      <c r="R70" s="52">
        <v>0</v>
      </c>
      <c r="S70" s="44">
        <f t="shared" si="23"/>
        <v>166.66666666666666</v>
      </c>
      <c r="T70" s="22">
        <f>$E$59</f>
        <v>26</v>
      </c>
      <c r="U70" s="44">
        <f t="shared" si="24"/>
        <v>70</v>
      </c>
      <c r="V70" s="46">
        <f t="shared" si="25"/>
        <v>1553.9544166666667</v>
      </c>
      <c r="W70" s="51">
        <f t="shared" si="26"/>
        <v>750.72028898442716</v>
      </c>
      <c r="X70" s="44">
        <f t="shared" si="31"/>
        <v>-1460.1161907507349</v>
      </c>
      <c r="Y70" s="58">
        <f t="shared" si="27"/>
        <v>-1461.332954243027</v>
      </c>
    </row>
    <row r="71" spans="1:25" ht="13.5" customHeight="1">
      <c r="A71" s="15"/>
      <c r="B71" s="24" t="s">
        <v>42</v>
      </c>
      <c r="C71" s="22">
        <f t="shared" si="28"/>
        <v>23627.131564179399</v>
      </c>
      <c r="D71" s="22">
        <f>$C$25+$F$59</f>
        <v>485</v>
      </c>
      <c r="E71" s="22">
        <f t="shared" si="14"/>
        <v>23142.131564179399</v>
      </c>
      <c r="F71" s="22">
        <f t="shared" si="15"/>
        <v>19.285109636816166</v>
      </c>
      <c r="G71" s="22">
        <f t="shared" si="16"/>
        <v>23161.416673816217</v>
      </c>
      <c r="H71" s="85"/>
      <c r="I71" s="40">
        <f t="shared" si="29"/>
        <v>23530.000680839119</v>
      </c>
      <c r="J71" s="40">
        <f t="shared" si="17"/>
        <v>510</v>
      </c>
      <c r="K71" s="40">
        <f t="shared" si="18"/>
        <v>23020.000680839119</v>
      </c>
      <c r="L71" s="40">
        <f t="shared" si="19"/>
        <v>19.183333900699267</v>
      </c>
      <c r="M71" s="40">
        <f t="shared" si="20"/>
        <v>23039.184014739818</v>
      </c>
      <c r="O71" s="57">
        <f t="shared" si="30"/>
        <v>-1461.332954243027</v>
      </c>
      <c r="P71" s="44">
        <f t="shared" si="21"/>
        <v>1003.95</v>
      </c>
      <c r="Q71" s="44">
        <f t="shared" si="22"/>
        <v>287.33775000000003</v>
      </c>
      <c r="R71" s="52">
        <v>0</v>
      </c>
      <c r="S71" s="44">
        <f t="shared" si="23"/>
        <v>166.66666666666666</v>
      </c>
      <c r="T71" s="22">
        <f>$F$59</f>
        <v>50</v>
      </c>
      <c r="U71" s="44">
        <f t="shared" si="24"/>
        <v>70</v>
      </c>
      <c r="V71" s="46">
        <f t="shared" si="25"/>
        <v>1577.9544166666667</v>
      </c>
      <c r="W71" s="51">
        <f t="shared" si="26"/>
        <v>750.72028898442716</v>
      </c>
      <c r="X71" s="44">
        <f t="shared" si="31"/>
        <v>-2288.5670819252668</v>
      </c>
      <c r="Y71" s="58">
        <f t="shared" si="27"/>
        <v>-2290.4742211602043</v>
      </c>
    </row>
    <row r="72" spans="1:25" ht="13.5" customHeight="1">
      <c r="A72" s="15"/>
      <c r="B72" s="24" t="s">
        <v>43</v>
      </c>
      <c r="C72" s="22">
        <f t="shared" si="28"/>
        <v>23161.416673816217</v>
      </c>
      <c r="D72" s="22">
        <f>$C$25+$G$59</f>
        <v>448</v>
      </c>
      <c r="E72" s="22">
        <f t="shared" si="14"/>
        <v>22713.416673816217</v>
      </c>
      <c r="F72" s="22">
        <f t="shared" si="15"/>
        <v>18.92784722818018</v>
      </c>
      <c r="G72" s="22">
        <f t="shared" si="16"/>
        <v>22732.344521044397</v>
      </c>
      <c r="H72" s="85"/>
      <c r="I72" s="40">
        <f t="shared" si="29"/>
        <v>23039.184014739818</v>
      </c>
      <c r="J72" s="40">
        <f t="shared" si="17"/>
        <v>510</v>
      </c>
      <c r="K72" s="40">
        <f t="shared" si="18"/>
        <v>22529.184014739818</v>
      </c>
      <c r="L72" s="40">
        <f t="shared" si="19"/>
        <v>18.77432001228318</v>
      </c>
      <c r="M72" s="40">
        <f t="shared" si="20"/>
        <v>22547.9583347521</v>
      </c>
      <c r="O72" s="57">
        <f t="shared" si="30"/>
        <v>-2290.4742211602043</v>
      </c>
      <c r="P72" s="44">
        <f t="shared" si="21"/>
        <v>1003.95</v>
      </c>
      <c r="Q72" s="44">
        <f t="shared" si="22"/>
        <v>287.33775000000003</v>
      </c>
      <c r="R72" s="52">
        <v>0</v>
      </c>
      <c r="S72" s="44">
        <f t="shared" si="23"/>
        <v>166.66666666666666</v>
      </c>
      <c r="T72" s="22">
        <f>$G$59</f>
        <v>13</v>
      </c>
      <c r="U72" s="44">
        <f t="shared" si="24"/>
        <v>70</v>
      </c>
      <c r="V72" s="46">
        <f t="shared" si="25"/>
        <v>1540.9544166666667</v>
      </c>
      <c r="W72" s="51">
        <f t="shared" si="26"/>
        <v>750.72028898442716</v>
      </c>
      <c r="X72" s="44">
        <f t="shared" si="31"/>
        <v>-3080.7083488424437</v>
      </c>
      <c r="Y72" s="58">
        <f t="shared" si="27"/>
        <v>-3083.2756057998122</v>
      </c>
    </row>
    <row r="73" spans="1:25" ht="13.5" customHeight="1">
      <c r="A73" s="15"/>
      <c r="B73" s="24" t="s">
        <v>44</v>
      </c>
      <c r="C73" s="22">
        <f t="shared" si="28"/>
        <v>22732.344521044397</v>
      </c>
      <c r="D73" s="22">
        <f>$C$25+$H$59</f>
        <v>448</v>
      </c>
      <c r="E73" s="22">
        <f t="shared" si="14"/>
        <v>22284.344521044397</v>
      </c>
      <c r="F73" s="22">
        <f t="shared" si="15"/>
        <v>18.570287100870331</v>
      </c>
      <c r="G73" s="22">
        <f t="shared" si="16"/>
        <v>22302.914808145266</v>
      </c>
      <c r="H73" s="85"/>
      <c r="I73" s="40">
        <f t="shared" si="29"/>
        <v>22547.9583347521</v>
      </c>
      <c r="J73" s="40">
        <f t="shared" si="17"/>
        <v>510</v>
      </c>
      <c r="K73" s="40">
        <f t="shared" si="18"/>
        <v>22037.9583347521</v>
      </c>
      <c r="L73" s="40">
        <f t="shared" si="19"/>
        <v>18.364965278960085</v>
      </c>
      <c r="M73" s="40">
        <f t="shared" si="20"/>
        <v>22056.323300031061</v>
      </c>
      <c r="O73" s="57">
        <f t="shared" si="30"/>
        <v>-3083.2756057998122</v>
      </c>
      <c r="P73" s="44">
        <f t="shared" si="21"/>
        <v>1003.95</v>
      </c>
      <c r="Q73" s="44">
        <f t="shared" si="22"/>
        <v>287.33775000000003</v>
      </c>
      <c r="R73" s="52">
        <v>0</v>
      </c>
      <c r="S73" s="44">
        <f t="shared" si="23"/>
        <v>166.66666666666666</v>
      </c>
      <c r="T73" s="22">
        <f>$H$59</f>
        <v>13</v>
      </c>
      <c r="U73" s="44">
        <f t="shared" si="24"/>
        <v>70</v>
      </c>
      <c r="V73" s="46">
        <f t="shared" si="25"/>
        <v>1540.9544166666667</v>
      </c>
      <c r="W73" s="51">
        <f t="shared" si="26"/>
        <v>750.72028898442716</v>
      </c>
      <c r="X73" s="44">
        <f t="shared" si="31"/>
        <v>-3873.5097334820516</v>
      </c>
      <c r="Y73" s="58">
        <f t="shared" si="27"/>
        <v>-3876.7376582599532</v>
      </c>
    </row>
    <row r="74" spans="1:25" ht="13.5" customHeight="1">
      <c r="A74" s="15"/>
      <c r="B74" s="24" t="s">
        <v>45</v>
      </c>
      <c r="C74" s="22">
        <f t="shared" si="28"/>
        <v>22302.914808145266</v>
      </c>
      <c r="D74" s="22">
        <f>$C$25+$I$59</f>
        <v>472</v>
      </c>
      <c r="E74" s="22">
        <f t="shared" si="14"/>
        <v>21830.914808145266</v>
      </c>
      <c r="F74" s="22">
        <f t="shared" si="15"/>
        <v>18.192429006787723</v>
      </c>
      <c r="G74" s="22">
        <f t="shared" si="16"/>
        <v>21849.107237152053</v>
      </c>
      <c r="H74" s="85"/>
      <c r="I74" s="40">
        <f t="shared" si="29"/>
        <v>22056.323300031061</v>
      </c>
      <c r="J74" s="40">
        <f t="shared" si="17"/>
        <v>510</v>
      </c>
      <c r="K74" s="40">
        <f t="shared" si="18"/>
        <v>21546.323300031061</v>
      </c>
      <c r="L74" s="40">
        <f t="shared" si="19"/>
        <v>17.955269416692552</v>
      </c>
      <c r="M74" s="40">
        <f t="shared" si="20"/>
        <v>21564.278569447753</v>
      </c>
      <c r="O74" s="57">
        <f t="shared" si="30"/>
        <v>-3876.7376582599532</v>
      </c>
      <c r="P74" s="44">
        <f t="shared" si="21"/>
        <v>1003.95</v>
      </c>
      <c r="Q74" s="44">
        <f t="shared" si="22"/>
        <v>287.33775000000003</v>
      </c>
      <c r="R74" s="52">
        <v>0</v>
      </c>
      <c r="S74" s="44">
        <f t="shared" si="23"/>
        <v>166.66666666666666</v>
      </c>
      <c r="T74" s="22">
        <f>$I$59</f>
        <v>37</v>
      </c>
      <c r="U74" s="44">
        <f t="shared" si="24"/>
        <v>70</v>
      </c>
      <c r="V74" s="46">
        <f t="shared" si="25"/>
        <v>1564.9544166666667</v>
      </c>
      <c r="W74" s="51">
        <f t="shared" si="26"/>
        <v>750.72028898442716</v>
      </c>
      <c r="X74" s="44">
        <f t="shared" si="31"/>
        <v>-4690.9717859421926</v>
      </c>
      <c r="Y74" s="58">
        <f t="shared" si="27"/>
        <v>-4694.880929097144</v>
      </c>
    </row>
    <row r="75" spans="1:25" ht="13.5" customHeight="1">
      <c r="A75" s="15"/>
      <c r="B75" s="24" t="s">
        <v>46</v>
      </c>
      <c r="C75" s="22">
        <f t="shared" si="28"/>
        <v>21849.107237152053</v>
      </c>
      <c r="D75" s="22">
        <f>$C$25+$J$59</f>
        <v>448</v>
      </c>
      <c r="E75" s="22">
        <f t="shared" si="14"/>
        <v>21401.107237152053</v>
      </c>
      <c r="F75" s="22">
        <f t="shared" si="15"/>
        <v>17.834256030960045</v>
      </c>
      <c r="G75" s="22">
        <f t="shared" si="16"/>
        <v>21418.941493183014</v>
      </c>
      <c r="H75" s="85"/>
      <c r="I75" s="40">
        <f t="shared" si="29"/>
        <v>21564.278569447753</v>
      </c>
      <c r="J75" s="40">
        <f t="shared" si="17"/>
        <v>510</v>
      </c>
      <c r="K75" s="40">
        <f t="shared" si="18"/>
        <v>21054.278569447753</v>
      </c>
      <c r="L75" s="40">
        <f t="shared" si="19"/>
        <v>17.545232141206462</v>
      </c>
      <c r="M75" s="40">
        <f t="shared" si="20"/>
        <v>21071.823801588958</v>
      </c>
      <c r="O75" s="57">
        <f t="shared" si="30"/>
        <v>-4694.880929097144</v>
      </c>
      <c r="P75" s="44">
        <f t="shared" si="21"/>
        <v>1003.95</v>
      </c>
      <c r="Q75" s="44">
        <f t="shared" si="22"/>
        <v>287.33775000000003</v>
      </c>
      <c r="R75" s="52">
        <v>0</v>
      </c>
      <c r="S75" s="44">
        <f t="shared" si="23"/>
        <v>166.66666666666666</v>
      </c>
      <c r="T75" s="22">
        <f>$J$59</f>
        <v>13</v>
      </c>
      <c r="U75" s="44">
        <f t="shared" si="24"/>
        <v>70</v>
      </c>
      <c r="V75" s="46">
        <f t="shared" si="25"/>
        <v>1540.9544166666667</v>
      </c>
      <c r="W75" s="51">
        <f t="shared" si="26"/>
        <v>750.72028898442716</v>
      </c>
      <c r="X75" s="44">
        <f t="shared" si="31"/>
        <v>-5485.1150567793829</v>
      </c>
      <c r="Y75" s="58">
        <f t="shared" si="27"/>
        <v>-5489.6859859933656</v>
      </c>
    </row>
    <row r="76" spans="1:25" ht="13.5" customHeight="1">
      <c r="A76" s="15"/>
      <c r="B76" s="24" t="s">
        <v>47</v>
      </c>
      <c r="C76" s="22">
        <f t="shared" si="28"/>
        <v>21418.941493183014</v>
      </c>
      <c r="D76" s="22">
        <f>$C$25+$K$59</f>
        <v>461</v>
      </c>
      <c r="E76" s="22">
        <f t="shared" si="14"/>
        <v>20957.941493183014</v>
      </c>
      <c r="F76" s="22">
        <f t="shared" si="15"/>
        <v>17.464951244319177</v>
      </c>
      <c r="G76" s="22">
        <f t="shared" si="16"/>
        <v>20975.406444427332</v>
      </c>
      <c r="H76" s="85"/>
      <c r="I76" s="40">
        <f t="shared" si="29"/>
        <v>21071.823801588958</v>
      </c>
      <c r="J76" s="40">
        <f t="shared" si="17"/>
        <v>510</v>
      </c>
      <c r="K76" s="40">
        <f t="shared" si="18"/>
        <v>20561.823801588958</v>
      </c>
      <c r="L76" s="40">
        <f t="shared" si="19"/>
        <v>17.134853167990798</v>
      </c>
      <c r="M76" s="40">
        <f t="shared" si="20"/>
        <v>20578.958654756949</v>
      </c>
      <c r="O76" s="57">
        <f t="shared" si="30"/>
        <v>-5489.6859859933656</v>
      </c>
      <c r="P76" s="44">
        <f t="shared" si="21"/>
        <v>1003.95</v>
      </c>
      <c r="Q76" s="44">
        <f t="shared" si="22"/>
        <v>287.33775000000003</v>
      </c>
      <c r="R76" s="52">
        <v>0</v>
      </c>
      <c r="S76" s="44">
        <f t="shared" si="23"/>
        <v>166.66666666666666</v>
      </c>
      <c r="T76" s="22">
        <f>$K$59</f>
        <v>26</v>
      </c>
      <c r="U76" s="52">
        <v>0</v>
      </c>
      <c r="V76" s="46">
        <f t="shared" si="25"/>
        <v>1483.9544166666667</v>
      </c>
      <c r="W76" s="51">
        <f t="shared" si="26"/>
        <v>750.72028898442716</v>
      </c>
      <c r="X76" s="44">
        <f t="shared" si="31"/>
        <v>-6222.9201136756046</v>
      </c>
      <c r="Y76" s="58">
        <f t="shared" si="27"/>
        <v>-6228.1058804370005</v>
      </c>
    </row>
    <row r="77" spans="1:25" ht="13.5" customHeight="1">
      <c r="A77" s="15"/>
      <c r="B77" s="24" t="s">
        <v>48</v>
      </c>
      <c r="C77" s="22">
        <f t="shared" si="28"/>
        <v>20975.406444427332</v>
      </c>
      <c r="D77" s="22">
        <f>$C$25+$L$59</f>
        <v>485</v>
      </c>
      <c r="E77" s="22">
        <f t="shared" si="14"/>
        <v>20490.406444427332</v>
      </c>
      <c r="F77" s="22">
        <f t="shared" si="15"/>
        <v>17.075338703689443</v>
      </c>
      <c r="G77" s="22">
        <f t="shared" si="16"/>
        <v>20507.481783131021</v>
      </c>
      <c r="H77" s="85"/>
      <c r="I77" s="40">
        <f t="shared" si="29"/>
        <v>20578.958654756949</v>
      </c>
      <c r="J77" s="40">
        <f t="shared" si="17"/>
        <v>510</v>
      </c>
      <c r="K77" s="40">
        <f t="shared" si="18"/>
        <v>20068.958654756949</v>
      </c>
      <c r="L77" s="40">
        <f t="shared" si="19"/>
        <v>16.724132212297459</v>
      </c>
      <c r="M77" s="40">
        <f t="shared" si="20"/>
        <v>20085.682786969246</v>
      </c>
      <c r="O77" s="57">
        <f t="shared" si="30"/>
        <v>-6228.1058804370005</v>
      </c>
      <c r="P77" s="44">
        <f t="shared" si="21"/>
        <v>1003.95</v>
      </c>
      <c r="Q77" s="44">
        <f t="shared" si="22"/>
        <v>287.33775000000003</v>
      </c>
      <c r="R77" s="52">
        <v>0</v>
      </c>
      <c r="S77" s="44">
        <f t="shared" si="23"/>
        <v>166.66666666666666</v>
      </c>
      <c r="T77" s="22">
        <f>$L$59</f>
        <v>50</v>
      </c>
      <c r="U77" s="52">
        <v>0</v>
      </c>
      <c r="V77" s="46">
        <f t="shared" si="25"/>
        <v>1507.9544166666667</v>
      </c>
      <c r="W77" s="51">
        <f t="shared" si="26"/>
        <v>750.72028898442716</v>
      </c>
      <c r="X77" s="44">
        <f t="shared" si="31"/>
        <v>-6985.3400081192394</v>
      </c>
      <c r="Y77" s="58">
        <f t="shared" si="27"/>
        <v>-6991.1611247926712</v>
      </c>
    </row>
    <row r="78" spans="1:25" ht="13.5" customHeight="1">
      <c r="A78" s="15"/>
      <c r="B78" s="24" t="s">
        <v>49</v>
      </c>
      <c r="C78" s="22">
        <f t="shared" si="28"/>
        <v>20507.481783131021</v>
      </c>
      <c r="D78" s="22">
        <f>$C$25+$M$59</f>
        <v>474</v>
      </c>
      <c r="E78" s="22">
        <f t="shared" si="14"/>
        <v>20033.481783131021</v>
      </c>
      <c r="F78" s="22">
        <f t="shared" si="15"/>
        <v>16.694568152609182</v>
      </c>
      <c r="G78" s="22">
        <f t="shared" si="16"/>
        <v>20050.17635128363</v>
      </c>
      <c r="H78" s="85"/>
      <c r="I78" s="40">
        <f t="shared" si="29"/>
        <v>20085.682786969246</v>
      </c>
      <c r="J78" s="40">
        <f t="shared" si="17"/>
        <v>510</v>
      </c>
      <c r="K78" s="40">
        <f t="shared" si="18"/>
        <v>19575.682786969246</v>
      </c>
      <c r="L78" s="40">
        <f t="shared" si="19"/>
        <v>16.313068989141041</v>
      </c>
      <c r="M78" s="40">
        <f t="shared" si="20"/>
        <v>19591.995855958387</v>
      </c>
      <c r="O78" s="57">
        <f t="shared" si="30"/>
        <v>-6991.1611247926712</v>
      </c>
      <c r="P78" s="44">
        <f t="shared" si="21"/>
        <v>1003.95</v>
      </c>
      <c r="Q78" s="44">
        <f t="shared" si="22"/>
        <v>287.33775000000003</v>
      </c>
      <c r="R78" s="52">
        <v>0</v>
      </c>
      <c r="S78" s="44">
        <f t="shared" si="23"/>
        <v>166.66666666666666</v>
      </c>
      <c r="T78" s="22">
        <f>$M$59</f>
        <v>39</v>
      </c>
      <c r="U78" s="52">
        <v>0</v>
      </c>
      <c r="V78" s="46">
        <f t="shared" si="25"/>
        <v>1496.9544166666667</v>
      </c>
      <c r="W78" s="51">
        <f t="shared" si="26"/>
        <v>750.72028898442716</v>
      </c>
      <c r="X78" s="44">
        <f t="shared" si="31"/>
        <v>-7737.3952524749102</v>
      </c>
      <c r="Y78" s="58">
        <f t="shared" si="27"/>
        <v>-7743.8430818519719</v>
      </c>
    </row>
    <row r="79" spans="1:25" ht="13.5" customHeight="1">
      <c r="A79" s="15"/>
      <c r="B79" s="24" t="s">
        <v>50</v>
      </c>
      <c r="C79" s="22">
        <f t="shared" si="28"/>
        <v>20050.17635128363</v>
      </c>
      <c r="D79" s="22">
        <f>$C$25+$N$59</f>
        <v>474</v>
      </c>
      <c r="E79" s="22">
        <f t="shared" si="14"/>
        <v>19576.17635128363</v>
      </c>
      <c r="F79" s="22">
        <f t="shared" si="15"/>
        <v>16.313480292736358</v>
      </c>
      <c r="G79" s="22">
        <f t="shared" si="16"/>
        <v>19592.489831576368</v>
      </c>
      <c r="H79" s="85"/>
      <c r="I79" s="40">
        <f t="shared" si="29"/>
        <v>19591.995855958387</v>
      </c>
      <c r="J79" s="40">
        <f t="shared" si="17"/>
        <v>510</v>
      </c>
      <c r="K79" s="40">
        <f t="shared" si="18"/>
        <v>19081.995855958387</v>
      </c>
      <c r="L79" s="40">
        <f t="shared" si="19"/>
        <v>15.901663213298656</v>
      </c>
      <c r="M79" s="40">
        <f t="shared" si="20"/>
        <v>19097.897519171685</v>
      </c>
      <c r="O79" s="57">
        <f t="shared" si="30"/>
        <v>-7743.8430818519719</v>
      </c>
      <c r="P79" s="44">
        <f t="shared" si="21"/>
        <v>1003.95</v>
      </c>
      <c r="Q79" s="44">
        <f t="shared" si="22"/>
        <v>287.33775000000003</v>
      </c>
      <c r="R79" s="52">
        <v>0</v>
      </c>
      <c r="S79" s="44">
        <f t="shared" si="23"/>
        <v>166.66666666666666</v>
      </c>
      <c r="T79" s="22">
        <f>$N$59</f>
        <v>39</v>
      </c>
      <c r="U79" s="52">
        <v>0</v>
      </c>
      <c r="V79" s="46">
        <f t="shared" si="25"/>
        <v>1496.9544166666667</v>
      </c>
      <c r="W79" s="51">
        <f t="shared" si="26"/>
        <v>750.72028898442716</v>
      </c>
      <c r="X79" s="44">
        <f t="shared" si="31"/>
        <v>-8490.0772095342127</v>
      </c>
      <c r="Y79" s="58">
        <f t="shared" si="27"/>
        <v>-8497.1522738754902</v>
      </c>
    </row>
    <row r="80" spans="1:25" ht="13.5" customHeight="1">
      <c r="A80" s="15"/>
      <c r="B80" s="24" t="s">
        <v>51</v>
      </c>
      <c r="C80" s="22">
        <f t="shared" si="28"/>
        <v>19592.489831576368</v>
      </c>
      <c r="D80" s="22">
        <f>$C$25+$C$59</f>
        <v>498</v>
      </c>
      <c r="E80" s="22">
        <f t="shared" si="14"/>
        <v>19094.489831576368</v>
      </c>
      <c r="F80" s="22">
        <f t="shared" si="15"/>
        <v>15.912074859646973</v>
      </c>
      <c r="G80" s="22">
        <f t="shared" si="16"/>
        <v>19110.401906436015</v>
      </c>
      <c r="H80" s="85"/>
      <c r="I80" s="40">
        <f t="shared" si="29"/>
        <v>19097.897519171685</v>
      </c>
      <c r="J80" s="40">
        <f t="shared" si="17"/>
        <v>510</v>
      </c>
      <c r="K80" s="40">
        <f t="shared" si="18"/>
        <v>18587.897519171685</v>
      </c>
      <c r="L80" s="40">
        <f t="shared" si="19"/>
        <v>15.489914599309737</v>
      </c>
      <c r="M80" s="40">
        <f t="shared" si="20"/>
        <v>18603.387433770997</v>
      </c>
      <c r="O80" s="57">
        <f t="shared" si="30"/>
        <v>-8497.1522738754902</v>
      </c>
      <c r="P80" s="44">
        <f t="shared" si="21"/>
        <v>1003.95</v>
      </c>
      <c r="Q80" s="44">
        <f t="shared" ref="Q80:Q91" si="32">$C$13*(1+$C$14)*$C$15/12</f>
        <v>293.08450499999998</v>
      </c>
      <c r="R80" s="44">
        <f>$C$19</f>
        <v>1200</v>
      </c>
      <c r="S80" s="44">
        <f t="shared" si="23"/>
        <v>166.66666666666666</v>
      </c>
      <c r="T80" s="22">
        <f>$C$59</f>
        <v>63</v>
      </c>
      <c r="U80" s="44">
        <f t="shared" ref="U80:U87" si="33">$C$20</f>
        <v>70</v>
      </c>
      <c r="V80" s="46">
        <f t="shared" si="25"/>
        <v>2796.7011716666666</v>
      </c>
      <c r="W80" s="51">
        <f t="shared" si="26"/>
        <v>750.72028898442716</v>
      </c>
      <c r="X80" s="44">
        <f t="shared" si="31"/>
        <v>-10543.133156557731</v>
      </c>
      <c r="Y80" s="58">
        <f t="shared" si="27"/>
        <v>-10551.919100854862</v>
      </c>
    </row>
    <row r="81" spans="1:25" ht="13.5" customHeight="1">
      <c r="A81" s="15"/>
      <c r="B81" s="24" t="s">
        <v>52</v>
      </c>
      <c r="C81" s="22">
        <f t="shared" si="28"/>
        <v>19110.401906436015</v>
      </c>
      <c r="D81" s="22">
        <f>$C$25+$D$59</f>
        <v>474</v>
      </c>
      <c r="E81" s="22">
        <f t="shared" si="14"/>
        <v>18636.401906436015</v>
      </c>
      <c r="F81" s="22">
        <f t="shared" si="15"/>
        <v>15.530334922030013</v>
      </c>
      <c r="G81" s="22">
        <f t="shared" si="16"/>
        <v>18651.932241358045</v>
      </c>
      <c r="H81" s="85"/>
      <c r="I81" s="40">
        <f t="shared" si="29"/>
        <v>18603.387433770997</v>
      </c>
      <c r="J81" s="40">
        <f t="shared" si="17"/>
        <v>510</v>
      </c>
      <c r="K81" s="40">
        <f t="shared" si="18"/>
        <v>18093.387433770997</v>
      </c>
      <c r="L81" s="40">
        <f t="shared" si="19"/>
        <v>15.077822861475831</v>
      </c>
      <c r="M81" s="40">
        <f t="shared" si="20"/>
        <v>18108.465256632473</v>
      </c>
      <c r="O81" s="57">
        <f t="shared" si="30"/>
        <v>-10551.919100854862</v>
      </c>
      <c r="P81" s="44">
        <f t="shared" si="21"/>
        <v>1003.95</v>
      </c>
      <c r="Q81" s="44">
        <f t="shared" si="32"/>
        <v>293.08450499999998</v>
      </c>
      <c r="R81" s="52">
        <v>0</v>
      </c>
      <c r="S81" s="44">
        <f t="shared" si="23"/>
        <v>166.66666666666666</v>
      </c>
      <c r="T81" s="22">
        <f>$D$59</f>
        <v>39</v>
      </c>
      <c r="U81" s="44">
        <f t="shared" si="33"/>
        <v>70</v>
      </c>
      <c r="V81" s="46">
        <f t="shared" si="25"/>
        <v>1572.7011716666668</v>
      </c>
      <c r="W81" s="51">
        <f t="shared" si="26"/>
        <v>750.72028898442716</v>
      </c>
      <c r="X81" s="44">
        <f t="shared" si="31"/>
        <v>-11373.899983537103</v>
      </c>
      <c r="Y81" s="58">
        <f t="shared" si="27"/>
        <v>-11383.378233523383</v>
      </c>
    </row>
    <row r="82" spans="1:25" ht="13.5" customHeight="1">
      <c r="A82" s="15"/>
      <c r="B82" s="24" t="s">
        <v>53</v>
      </c>
      <c r="C82" s="22">
        <f t="shared" si="28"/>
        <v>18651.932241358045</v>
      </c>
      <c r="D82" s="22">
        <f>$C$25+$E$59</f>
        <v>461</v>
      </c>
      <c r="E82" s="22">
        <f t="shared" si="14"/>
        <v>18190.932241358045</v>
      </c>
      <c r="F82" s="22">
        <f t="shared" si="15"/>
        <v>15.159110201131703</v>
      </c>
      <c r="G82" s="22">
        <f t="shared" si="16"/>
        <v>18206.091351559178</v>
      </c>
      <c r="H82" s="85"/>
      <c r="I82" s="40">
        <f t="shared" si="29"/>
        <v>18108.465256632473</v>
      </c>
      <c r="J82" s="40">
        <f t="shared" si="17"/>
        <v>510</v>
      </c>
      <c r="K82" s="40">
        <f t="shared" si="18"/>
        <v>17598.465256632473</v>
      </c>
      <c r="L82" s="40">
        <f t="shared" si="19"/>
        <v>14.665387713860396</v>
      </c>
      <c r="M82" s="40">
        <f t="shared" si="20"/>
        <v>17613.130644346333</v>
      </c>
      <c r="O82" s="57">
        <f t="shared" si="30"/>
        <v>-11383.378233523383</v>
      </c>
      <c r="P82" s="44">
        <f t="shared" si="21"/>
        <v>1003.95</v>
      </c>
      <c r="Q82" s="44">
        <f t="shared" si="32"/>
        <v>293.08450499999998</v>
      </c>
      <c r="R82" s="52">
        <v>0</v>
      </c>
      <c r="S82" s="44">
        <f t="shared" si="23"/>
        <v>166.66666666666666</v>
      </c>
      <c r="T82" s="22">
        <f>$E$59</f>
        <v>26</v>
      </c>
      <c r="U82" s="44">
        <f t="shared" si="33"/>
        <v>70</v>
      </c>
      <c r="V82" s="46">
        <f t="shared" si="25"/>
        <v>1559.7011716666668</v>
      </c>
      <c r="W82" s="51">
        <f t="shared" si="26"/>
        <v>750.72028898442716</v>
      </c>
      <c r="X82" s="44">
        <f t="shared" si="31"/>
        <v>-12192.359116205624</v>
      </c>
      <c r="Y82" s="58">
        <f t="shared" si="27"/>
        <v>-12202.519415469127</v>
      </c>
    </row>
    <row r="83" spans="1:25" ht="13.5" customHeight="1">
      <c r="A83" s="15"/>
      <c r="B83" s="24" t="s">
        <v>54</v>
      </c>
      <c r="C83" s="22">
        <f t="shared" si="28"/>
        <v>18206.091351559178</v>
      </c>
      <c r="D83" s="22">
        <f>$C$25+$F$59</f>
        <v>485</v>
      </c>
      <c r="E83" s="22">
        <f t="shared" si="14"/>
        <v>17721.091351559178</v>
      </c>
      <c r="F83" s="22">
        <f t="shared" si="15"/>
        <v>14.767576126299316</v>
      </c>
      <c r="G83" s="22">
        <f t="shared" si="16"/>
        <v>17735.858927685476</v>
      </c>
      <c r="H83" s="85"/>
      <c r="I83" s="40">
        <f t="shared" si="29"/>
        <v>17613.130644346333</v>
      </c>
      <c r="J83" s="40">
        <f t="shared" si="17"/>
        <v>510</v>
      </c>
      <c r="K83" s="40">
        <f t="shared" si="18"/>
        <v>17103.130644346333</v>
      </c>
      <c r="L83" s="40">
        <f t="shared" si="19"/>
        <v>14.252608870288611</v>
      </c>
      <c r="M83" s="40">
        <f t="shared" si="20"/>
        <v>17117.38325321662</v>
      </c>
      <c r="O83" s="57">
        <f t="shared" si="30"/>
        <v>-12202.519415469127</v>
      </c>
      <c r="P83" s="44">
        <f t="shared" si="21"/>
        <v>1003.95</v>
      </c>
      <c r="Q83" s="44">
        <f t="shared" si="32"/>
        <v>293.08450499999998</v>
      </c>
      <c r="R83" s="52">
        <v>0</v>
      </c>
      <c r="S83" s="44">
        <f t="shared" si="23"/>
        <v>166.66666666666666</v>
      </c>
      <c r="T83" s="22">
        <f>$F$59</f>
        <v>50</v>
      </c>
      <c r="U83" s="44">
        <f t="shared" si="33"/>
        <v>70</v>
      </c>
      <c r="V83" s="46">
        <f t="shared" si="25"/>
        <v>1583.7011716666668</v>
      </c>
      <c r="W83" s="51">
        <f t="shared" si="26"/>
        <v>750.72028898442716</v>
      </c>
      <c r="X83" s="44">
        <f t="shared" si="31"/>
        <v>-13035.500298151368</v>
      </c>
      <c r="Y83" s="58">
        <f t="shared" si="27"/>
        <v>-13046.363215066493</v>
      </c>
    </row>
    <row r="84" spans="1:25" ht="13.5" customHeight="1">
      <c r="A84" s="15"/>
      <c r="B84" s="24" t="s">
        <v>55</v>
      </c>
      <c r="C84" s="22">
        <f t="shared" si="28"/>
        <v>17735.858927685476</v>
      </c>
      <c r="D84" s="22">
        <f>$C$25+$G$59</f>
        <v>448</v>
      </c>
      <c r="E84" s="22">
        <f t="shared" si="14"/>
        <v>17287.858927685476</v>
      </c>
      <c r="F84" s="22">
        <f t="shared" si="15"/>
        <v>14.406549106404563</v>
      </c>
      <c r="G84" s="22">
        <f t="shared" si="16"/>
        <v>17302.265476791879</v>
      </c>
      <c r="H84" s="85"/>
      <c r="I84" s="40">
        <f t="shared" si="29"/>
        <v>17117.38325321662</v>
      </c>
      <c r="J84" s="40">
        <f t="shared" si="17"/>
        <v>510</v>
      </c>
      <c r="K84" s="40">
        <f t="shared" si="18"/>
        <v>16607.38325321662</v>
      </c>
      <c r="L84" s="40">
        <f t="shared" si="19"/>
        <v>13.839486044347183</v>
      </c>
      <c r="M84" s="40">
        <f t="shared" si="20"/>
        <v>16621.222739260968</v>
      </c>
      <c r="O84" s="57">
        <f t="shared" si="30"/>
        <v>-13046.363215066493</v>
      </c>
      <c r="P84" s="44">
        <f t="shared" si="21"/>
        <v>1003.95</v>
      </c>
      <c r="Q84" s="44">
        <f t="shared" si="32"/>
        <v>293.08450499999998</v>
      </c>
      <c r="R84" s="52">
        <v>0</v>
      </c>
      <c r="S84" s="44">
        <f t="shared" si="23"/>
        <v>166.66666666666666</v>
      </c>
      <c r="T84" s="22">
        <f>$G$59</f>
        <v>13</v>
      </c>
      <c r="U84" s="44">
        <f t="shared" si="33"/>
        <v>70</v>
      </c>
      <c r="V84" s="46">
        <f t="shared" si="25"/>
        <v>1546.7011716666668</v>
      </c>
      <c r="W84" s="51">
        <f t="shared" si="26"/>
        <v>750.72028898442716</v>
      </c>
      <c r="X84" s="44">
        <f t="shared" si="31"/>
        <v>-13842.344097748733</v>
      </c>
      <c r="Y84" s="58">
        <f t="shared" si="27"/>
        <v>-13853.879384496857</v>
      </c>
    </row>
    <row r="85" spans="1:25" ht="13.5" customHeight="1">
      <c r="A85" s="15"/>
      <c r="B85" s="24" t="s">
        <v>56</v>
      </c>
      <c r="C85" s="22">
        <f t="shared" si="28"/>
        <v>17302.265476791879</v>
      </c>
      <c r="D85" s="22">
        <f>$C$25+$H$59</f>
        <v>448</v>
      </c>
      <c r="E85" s="22">
        <f t="shared" si="14"/>
        <v>16854.265476791879</v>
      </c>
      <c r="F85" s="22">
        <f t="shared" si="15"/>
        <v>14.0452212306599</v>
      </c>
      <c r="G85" s="22">
        <f t="shared" si="16"/>
        <v>16868.310698022538</v>
      </c>
      <c r="H85" s="85"/>
      <c r="I85" s="40">
        <f t="shared" si="29"/>
        <v>16621.222739260968</v>
      </c>
      <c r="J85" s="40">
        <f t="shared" si="17"/>
        <v>510</v>
      </c>
      <c r="K85" s="40">
        <f t="shared" si="18"/>
        <v>16111.222739260968</v>
      </c>
      <c r="L85" s="40">
        <f t="shared" si="19"/>
        <v>13.426018949384138</v>
      </c>
      <c r="M85" s="40">
        <f t="shared" si="20"/>
        <v>16124.648758210351</v>
      </c>
      <c r="O85" s="57">
        <f t="shared" si="30"/>
        <v>-13853.879384496857</v>
      </c>
      <c r="P85" s="44">
        <f t="shared" si="21"/>
        <v>1003.95</v>
      </c>
      <c r="Q85" s="44">
        <f t="shared" si="32"/>
        <v>293.08450499999998</v>
      </c>
      <c r="R85" s="52">
        <v>0</v>
      </c>
      <c r="S85" s="44">
        <f t="shared" si="23"/>
        <v>166.66666666666666</v>
      </c>
      <c r="T85" s="22">
        <f>$H$59</f>
        <v>13</v>
      </c>
      <c r="U85" s="44">
        <f t="shared" si="33"/>
        <v>70</v>
      </c>
      <c r="V85" s="46">
        <f t="shared" si="25"/>
        <v>1546.7011716666668</v>
      </c>
      <c r="W85" s="51">
        <f t="shared" si="26"/>
        <v>750.72028898442716</v>
      </c>
      <c r="X85" s="44">
        <f t="shared" si="31"/>
        <v>-14649.860267179098</v>
      </c>
      <c r="Y85" s="58">
        <f t="shared" si="27"/>
        <v>-14662.068484068412</v>
      </c>
    </row>
    <row r="86" spans="1:25" ht="13.5" customHeight="1">
      <c r="A86" s="15"/>
      <c r="B86" s="24" t="s">
        <v>57</v>
      </c>
      <c r="C86" s="22">
        <f t="shared" si="28"/>
        <v>16868.310698022538</v>
      </c>
      <c r="D86" s="22">
        <f>$C$25+$I$59</f>
        <v>472</v>
      </c>
      <c r="E86" s="22">
        <f t="shared" si="14"/>
        <v>16396.310698022538</v>
      </c>
      <c r="F86" s="22">
        <f t="shared" si="15"/>
        <v>13.663592248352115</v>
      </c>
      <c r="G86" s="22">
        <f t="shared" si="16"/>
        <v>16409.974290270889</v>
      </c>
      <c r="H86" s="85"/>
      <c r="I86" s="40">
        <f t="shared" si="29"/>
        <v>16124.648758210351</v>
      </c>
      <c r="J86" s="40">
        <f t="shared" si="17"/>
        <v>510</v>
      </c>
      <c r="K86" s="40">
        <f t="shared" si="18"/>
        <v>15614.648758210351</v>
      </c>
      <c r="L86" s="40">
        <f t="shared" si="19"/>
        <v>13.012207298508626</v>
      </c>
      <c r="M86" s="40">
        <f t="shared" si="20"/>
        <v>15627.66096550886</v>
      </c>
      <c r="O86" s="57">
        <f t="shared" si="30"/>
        <v>-14662.068484068412</v>
      </c>
      <c r="P86" s="44">
        <f t="shared" si="21"/>
        <v>1003.95</v>
      </c>
      <c r="Q86" s="44">
        <f t="shared" si="32"/>
        <v>293.08450499999998</v>
      </c>
      <c r="R86" s="52">
        <v>0</v>
      </c>
      <c r="S86" s="44">
        <f t="shared" si="23"/>
        <v>166.66666666666666</v>
      </c>
      <c r="T86" s="22">
        <f>$I$59</f>
        <v>37</v>
      </c>
      <c r="U86" s="44">
        <f t="shared" si="33"/>
        <v>70</v>
      </c>
      <c r="V86" s="46">
        <f t="shared" si="25"/>
        <v>1570.7011716666668</v>
      </c>
      <c r="W86" s="51">
        <f t="shared" si="26"/>
        <v>750.72028898442716</v>
      </c>
      <c r="X86" s="44">
        <f t="shared" si="31"/>
        <v>-15482.049366750653</v>
      </c>
      <c r="Y86" s="58">
        <f t="shared" si="27"/>
        <v>-15494.951074556277</v>
      </c>
    </row>
    <row r="87" spans="1:25" ht="13.5" customHeight="1">
      <c r="A87" s="15"/>
      <c r="B87" s="24" t="s">
        <v>58</v>
      </c>
      <c r="C87" s="22">
        <f t="shared" si="28"/>
        <v>16409.974290270889</v>
      </c>
      <c r="D87" s="22">
        <f>$C$25+$J$59</f>
        <v>448</v>
      </c>
      <c r="E87" s="22">
        <f t="shared" si="14"/>
        <v>15961.974290270889</v>
      </c>
      <c r="F87" s="22">
        <f t="shared" si="15"/>
        <v>13.301645241892409</v>
      </c>
      <c r="G87" s="22">
        <f t="shared" si="16"/>
        <v>15975.275935512782</v>
      </c>
      <c r="H87" s="85"/>
      <c r="I87" s="40">
        <f t="shared" si="29"/>
        <v>15627.66096550886</v>
      </c>
      <c r="J87" s="40">
        <f t="shared" si="17"/>
        <v>510</v>
      </c>
      <c r="K87" s="40">
        <f t="shared" si="18"/>
        <v>15117.66096550886</v>
      </c>
      <c r="L87" s="40">
        <f t="shared" si="19"/>
        <v>12.598050804590718</v>
      </c>
      <c r="M87" s="40">
        <f t="shared" si="20"/>
        <v>15130.25901631345</v>
      </c>
      <c r="O87" s="57">
        <f t="shared" si="30"/>
        <v>-15494.951074556277</v>
      </c>
      <c r="P87" s="44">
        <f t="shared" si="21"/>
        <v>1003.95</v>
      </c>
      <c r="Q87" s="44">
        <f t="shared" si="32"/>
        <v>293.08450499999998</v>
      </c>
      <c r="R87" s="52">
        <v>0</v>
      </c>
      <c r="S87" s="44">
        <f t="shared" si="23"/>
        <v>166.66666666666666</v>
      </c>
      <c r="T87" s="22">
        <f>$J$59</f>
        <v>13</v>
      </c>
      <c r="U87" s="44">
        <f t="shared" si="33"/>
        <v>70</v>
      </c>
      <c r="V87" s="46">
        <f t="shared" si="25"/>
        <v>1546.7011716666668</v>
      </c>
      <c r="W87" s="51">
        <f t="shared" si="26"/>
        <v>750.72028898442716</v>
      </c>
      <c r="X87" s="44">
        <f t="shared" si="31"/>
        <v>-16290.931957238517</v>
      </c>
      <c r="Y87" s="58">
        <f t="shared" si="27"/>
        <v>-16304.507733869548</v>
      </c>
    </row>
    <row r="88" spans="1:25" ht="13.5" customHeight="1">
      <c r="A88" s="15"/>
      <c r="B88" s="24" t="s">
        <v>59</v>
      </c>
      <c r="C88" s="22">
        <f t="shared" si="28"/>
        <v>15975.275935512782</v>
      </c>
      <c r="D88" s="22">
        <f>$C$25+$K$59</f>
        <v>461</v>
      </c>
      <c r="E88" s="22">
        <f t="shared" si="14"/>
        <v>15514.275935512782</v>
      </c>
      <c r="F88" s="22">
        <f t="shared" si="15"/>
        <v>12.928563279593986</v>
      </c>
      <c r="G88" s="22">
        <f t="shared" si="16"/>
        <v>15527.204498792376</v>
      </c>
      <c r="H88" s="85"/>
      <c r="I88" s="40">
        <f t="shared" si="29"/>
        <v>15130.25901631345</v>
      </c>
      <c r="J88" s="40">
        <f t="shared" si="17"/>
        <v>510</v>
      </c>
      <c r="K88" s="40">
        <f t="shared" si="18"/>
        <v>14620.25901631345</v>
      </c>
      <c r="L88" s="40">
        <f t="shared" si="19"/>
        <v>12.18354918026121</v>
      </c>
      <c r="M88" s="40">
        <f t="shared" si="20"/>
        <v>14632.442565493711</v>
      </c>
      <c r="O88" s="57">
        <f t="shared" si="30"/>
        <v>-16304.507733869548</v>
      </c>
      <c r="P88" s="44">
        <f t="shared" si="21"/>
        <v>1003.95</v>
      </c>
      <c r="Q88" s="44">
        <f t="shared" si="32"/>
        <v>293.08450499999998</v>
      </c>
      <c r="R88" s="52">
        <v>0</v>
      </c>
      <c r="S88" s="44">
        <f t="shared" si="23"/>
        <v>166.66666666666666</v>
      </c>
      <c r="T88" s="22">
        <f>$K$59</f>
        <v>26</v>
      </c>
      <c r="U88" s="52">
        <v>0</v>
      </c>
      <c r="V88" s="46">
        <f t="shared" si="25"/>
        <v>1489.7011716666668</v>
      </c>
      <c r="W88" s="51">
        <f t="shared" si="26"/>
        <v>750.72028898442716</v>
      </c>
      <c r="X88" s="44">
        <f t="shared" si="31"/>
        <v>-17043.488616551789</v>
      </c>
      <c r="Y88" s="58">
        <f t="shared" si="27"/>
        <v>-17057.691523732246</v>
      </c>
    </row>
    <row r="89" spans="1:25" ht="13.5" customHeight="1">
      <c r="A89" s="15"/>
      <c r="B89" s="24" t="s">
        <v>60</v>
      </c>
      <c r="C89" s="22">
        <f t="shared" si="28"/>
        <v>15527.204498792376</v>
      </c>
      <c r="D89" s="22">
        <f>$C$25+$L$59</f>
        <v>485</v>
      </c>
      <c r="E89" s="22">
        <f t="shared" si="14"/>
        <v>15042.204498792376</v>
      </c>
      <c r="F89" s="22">
        <f t="shared" si="15"/>
        <v>12.535170415660312</v>
      </c>
      <c r="G89" s="22">
        <f t="shared" si="16"/>
        <v>15054.739669208037</v>
      </c>
      <c r="H89" s="85"/>
      <c r="I89" s="40">
        <f t="shared" si="29"/>
        <v>14632.442565493711</v>
      </c>
      <c r="J89" s="40">
        <f t="shared" si="17"/>
        <v>510</v>
      </c>
      <c r="K89" s="40">
        <f t="shared" si="18"/>
        <v>14122.442565493711</v>
      </c>
      <c r="L89" s="40">
        <f t="shared" si="19"/>
        <v>11.768702137911426</v>
      </c>
      <c r="M89" s="40">
        <f t="shared" si="20"/>
        <v>14134.211267631623</v>
      </c>
      <c r="O89" s="57">
        <f t="shared" si="30"/>
        <v>-17057.691523732246</v>
      </c>
      <c r="P89" s="44">
        <f t="shared" si="21"/>
        <v>1003.95</v>
      </c>
      <c r="Q89" s="44">
        <f t="shared" si="32"/>
        <v>293.08450499999998</v>
      </c>
      <c r="R89" s="52">
        <v>0</v>
      </c>
      <c r="S89" s="44">
        <f t="shared" si="23"/>
        <v>166.66666666666666</v>
      </c>
      <c r="T89" s="22">
        <f>$L$59</f>
        <v>50</v>
      </c>
      <c r="U89" s="52">
        <v>0</v>
      </c>
      <c r="V89" s="46">
        <f t="shared" si="25"/>
        <v>1513.7011716666668</v>
      </c>
      <c r="W89" s="51">
        <f t="shared" si="26"/>
        <v>750.72028898442716</v>
      </c>
      <c r="X89" s="44">
        <f t="shared" si="31"/>
        <v>-17820.672406414487</v>
      </c>
      <c r="Y89" s="58">
        <f t="shared" si="27"/>
        <v>-17835.522966753164</v>
      </c>
    </row>
    <row r="90" spans="1:25" ht="13.5" customHeight="1">
      <c r="A90" s="15"/>
      <c r="B90" s="24" t="s">
        <v>61</v>
      </c>
      <c r="C90" s="22">
        <f t="shared" si="28"/>
        <v>15054.739669208037</v>
      </c>
      <c r="D90" s="22">
        <f>$C$25+$M$59</f>
        <v>474</v>
      </c>
      <c r="E90" s="22">
        <f t="shared" si="14"/>
        <v>14580.739669208037</v>
      </c>
      <c r="F90" s="22">
        <f t="shared" si="15"/>
        <v>12.150616391006698</v>
      </c>
      <c r="G90" s="22">
        <f t="shared" si="16"/>
        <v>14592.890285599044</v>
      </c>
      <c r="H90" s="85"/>
      <c r="I90" s="40">
        <f t="shared" si="29"/>
        <v>14134.211267631623</v>
      </c>
      <c r="J90" s="40">
        <f t="shared" si="17"/>
        <v>510</v>
      </c>
      <c r="K90" s="40">
        <f t="shared" si="18"/>
        <v>13624.211267631623</v>
      </c>
      <c r="L90" s="40">
        <f t="shared" si="19"/>
        <v>11.353509389693018</v>
      </c>
      <c r="M90" s="40">
        <f t="shared" si="20"/>
        <v>13635.564777021316</v>
      </c>
      <c r="O90" s="57">
        <f t="shared" si="30"/>
        <v>-17835.522966753164</v>
      </c>
      <c r="P90" s="44">
        <f t="shared" si="21"/>
        <v>1003.95</v>
      </c>
      <c r="Q90" s="44">
        <f t="shared" si="32"/>
        <v>293.08450499999998</v>
      </c>
      <c r="R90" s="52">
        <v>0</v>
      </c>
      <c r="S90" s="44">
        <f t="shared" si="23"/>
        <v>166.66666666666666</v>
      </c>
      <c r="T90" s="22">
        <f>$M$59</f>
        <v>39</v>
      </c>
      <c r="U90" s="52">
        <v>0</v>
      </c>
      <c r="V90" s="46">
        <f t="shared" si="25"/>
        <v>1502.7011716666668</v>
      </c>
      <c r="W90" s="51">
        <f t="shared" si="26"/>
        <v>750.72028898442716</v>
      </c>
      <c r="X90" s="44">
        <f t="shared" si="31"/>
        <v>-18587.503849435405</v>
      </c>
      <c r="Y90" s="58">
        <f t="shared" si="27"/>
        <v>-18602.993435976598</v>
      </c>
    </row>
    <row r="91" spans="1:25" ht="13.5" customHeight="1">
      <c r="A91" s="15"/>
      <c r="B91" s="24" t="s">
        <v>62</v>
      </c>
      <c r="C91" s="22">
        <f t="shared" si="28"/>
        <v>14592.890285599044</v>
      </c>
      <c r="D91" s="22">
        <f>$C$25+$N$59</f>
        <v>474</v>
      </c>
      <c r="E91" s="22">
        <f t="shared" si="14"/>
        <v>14118.890285599044</v>
      </c>
      <c r="F91" s="22">
        <f t="shared" si="15"/>
        <v>11.765741904665871</v>
      </c>
      <c r="G91" s="22">
        <f t="shared" si="16"/>
        <v>14130.65602750371</v>
      </c>
      <c r="H91" s="85"/>
      <c r="I91" s="40">
        <f t="shared" si="29"/>
        <v>13635.564777021316</v>
      </c>
      <c r="J91" s="40">
        <f t="shared" si="17"/>
        <v>510</v>
      </c>
      <c r="K91" s="40">
        <f t="shared" si="18"/>
        <v>13125.564777021316</v>
      </c>
      <c r="L91" s="40">
        <f t="shared" si="19"/>
        <v>10.937970647517764</v>
      </c>
      <c r="M91" s="40">
        <f t="shared" si="20"/>
        <v>13136.502747668834</v>
      </c>
      <c r="O91" s="57">
        <f t="shared" si="30"/>
        <v>-18602.993435976598</v>
      </c>
      <c r="P91" s="44">
        <f t="shared" si="21"/>
        <v>1003.95</v>
      </c>
      <c r="Q91" s="44">
        <f t="shared" si="32"/>
        <v>293.08450499999998</v>
      </c>
      <c r="R91" s="52">
        <v>0</v>
      </c>
      <c r="S91" s="44">
        <f t="shared" si="23"/>
        <v>166.66666666666666</v>
      </c>
      <c r="T91" s="22">
        <f>$N$59</f>
        <v>39</v>
      </c>
      <c r="U91" s="52">
        <v>0</v>
      </c>
      <c r="V91" s="46">
        <f t="shared" si="25"/>
        <v>1502.7011716666668</v>
      </c>
      <c r="W91" s="51">
        <f t="shared" si="26"/>
        <v>750.72028898442716</v>
      </c>
      <c r="X91" s="44">
        <f t="shared" si="31"/>
        <v>-19354.974318658838</v>
      </c>
      <c r="Y91" s="58">
        <f t="shared" si="27"/>
        <v>-19371.103463924384</v>
      </c>
    </row>
    <row r="92" spans="1:25" ht="13.5" customHeight="1">
      <c r="A92" s="15"/>
      <c r="B92" s="24" t="s">
        <v>63</v>
      </c>
      <c r="C92" s="22">
        <f t="shared" si="28"/>
        <v>14130.65602750371</v>
      </c>
      <c r="D92" s="22">
        <f>$C$25+$C$59</f>
        <v>498</v>
      </c>
      <c r="E92" s="22">
        <f t="shared" si="14"/>
        <v>13632.65602750371</v>
      </c>
      <c r="F92" s="22">
        <f t="shared" si="15"/>
        <v>11.360546689586426</v>
      </c>
      <c r="G92" s="22">
        <f t="shared" si="16"/>
        <v>13644.016574193296</v>
      </c>
      <c r="H92" s="85"/>
      <c r="I92" s="40">
        <f t="shared" si="29"/>
        <v>13136.502747668834</v>
      </c>
      <c r="J92" s="40">
        <f t="shared" si="17"/>
        <v>510</v>
      </c>
      <c r="K92" s="40">
        <f t="shared" si="18"/>
        <v>12626.502747668834</v>
      </c>
      <c r="L92" s="40">
        <f t="shared" si="19"/>
        <v>10.522085623057363</v>
      </c>
      <c r="M92" s="40">
        <f t="shared" si="20"/>
        <v>12637.024833291891</v>
      </c>
      <c r="O92" s="57">
        <f t="shared" si="30"/>
        <v>-19371.103463924384</v>
      </c>
      <c r="P92" s="44">
        <f t="shared" si="21"/>
        <v>1003.95</v>
      </c>
      <c r="Q92" s="44">
        <f t="shared" ref="Q92:Q103" si="34">$C$13*(1+$C$14)^2*$C$15/12</f>
        <v>298.94619510000001</v>
      </c>
      <c r="R92" s="44">
        <f>$C$19</f>
        <v>1200</v>
      </c>
      <c r="S92" s="44">
        <f t="shared" si="23"/>
        <v>166.66666666666666</v>
      </c>
      <c r="T92" s="22">
        <f>$C$59</f>
        <v>63</v>
      </c>
      <c r="U92" s="44">
        <f t="shared" ref="U92:U99" si="35">$C$20</f>
        <v>70</v>
      </c>
      <c r="V92" s="46">
        <f t="shared" si="25"/>
        <v>2802.5628617666666</v>
      </c>
      <c r="W92" s="51">
        <f t="shared" si="26"/>
        <v>750.72028898442716</v>
      </c>
      <c r="X92" s="44">
        <f t="shared" si="31"/>
        <v>-21422.946036706624</v>
      </c>
      <c r="Y92" s="58">
        <f t="shared" si="27"/>
        <v>-21440.798491737212</v>
      </c>
    </row>
    <row r="93" spans="1:25" ht="13.5" customHeight="1">
      <c r="A93" s="15"/>
      <c r="B93" s="24" t="s">
        <v>64</v>
      </c>
      <c r="C93" s="22">
        <f t="shared" si="28"/>
        <v>13644.016574193296</v>
      </c>
      <c r="D93" s="22">
        <f>$C$25+$D$59</f>
        <v>474</v>
      </c>
      <c r="E93" s="22">
        <f t="shared" si="14"/>
        <v>13170.016574193296</v>
      </c>
      <c r="F93" s="22">
        <f t="shared" si="15"/>
        <v>10.975013811827745</v>
      </c>
      <c r="G93" s="22">
        <f t="shared" si="16"/>
        <v>13180.991588005123</v>
      </c>
      <c r="H93" s="85"/>
      <c r="I93" s="40">
        <f t="shared" si="29"/>
        <v>12637.024833291891</v>
      </c>
      <c r="J93" s="40">
        <f t="shared" si="17"/>
        <v>510</v>
      </c>
      <c r="K93" s="40">
        <f t="shared" si="18"/>
        <v>12127.024833291891</v>
      </c>
      <c r="L93" s="40">
        <f t="shared" si="19"/>
        <v>10.105854027743243</v>
      </c>
      <c r="M93" s="40">
        <f t="shared" si="20"/>
        <v>12137.130687319634</v>
      </c>
      <c r="O93" s="57">
        <f t="shared" si="30"/>
        <v>-21440.798491737212</v>
      </c>
      <c r="P93" s="44">
        <f t="shared" si="21"/>
        <v>1003.95</v>
      </c>
      <c r="Q93" s="44">
        <f t="shared" si="34"/>
        <v>298.94619510000001</v>
      </c>
      <c r="R93" s="52">
        <v>0</v>
      </c>
      <c r="S93" s="44">
        <f t="shared" si="23"/>
        <v>166.66666666666666</v>
      </c>
      <c r="T93" s="22">
        <f>$D$59</f>
        <v>39</v>
      </c>
      <c r="U93" s="44">
        <f t="shared" si="35"/>
        <v>70</v>
      </c>
      <c r="V93" s="46">
        <f t="shared" si="25"/>
        <v>1578.5628617666669</v>
      </c>
      <c r="W93" s="51">
        <f t="shared" si="26"/>
        <v>750.72028898442716</v>
      </c>
      <c r="X93" s="44">
        <f t="shared" si="31"/>
        <v>-22268.641064519452</v>
      </c>
      <c r="Y93" s="58">
        <f t="shared" si="27"/>
        <v>-22287.19826540655</v>
      </c>
    </row>
    <row r="94" spans="1:25" ht="13.5" customHeight="1">
      <c r="A94" s="15"/>
      <c r="B94" s="24" t="s">
        <v>65</v>
      </c>
      <c r="C94" s="22">
        <f t="shared" si="28"/>
        <v>13180.991588005123</v>
      </c>
      <c r="D94" s="22">
        <f>$C$25+$E$59</f>
        <v>461</v>
      </c>
      <c r="E94" s="22">
        <f t="shared" si="14"/>
        <v>12719.991588005123</v>
      </c>
      <c r="F94" s="22">
        <f t="shared" si="15"/>
        <v>10.599992990004269</v>
      </c>
      <c r="G94" s="22">
        <f t="shared" si="16"/>
        <v>12730.591580995128</v>
      </c>
      <c r="H94" s="85"/>
      <c r="I94" s="40">
        <f t="shared" si="29"/>
        <v>12137.130687319634</v>
      </c>
      <c r="J94" s="40">
        <f t="shared" si="17"/>
        <v>510</v>
      </c>
      <c r="K94" s="40">
        <f t="shared" si="18"/>
        <v>11627.130687319634</v>
      </c>
      <c r="L94" s="40">
        <f t="shared" si="19"/>
        <v>9.6892755727663609</v>
      </c>
      <c r="M94" s="40">
        <f t="shared" si="20"/>
        <v>11636.819962892399</v>
      </c>
      <c r="O94" s="57">
        <f t="shared" si="30"/>
        <v>-22287.19826540655</v>
      </c>
      <c r="P94" s="44">
        <f t="shared" si="21"/>
        <v>1003.95</v>
      </c>
      <c r="Q94" s="44">
        <f t="shared" si="34"/>
        <v>298.94619510000001</v>
      </c>
      <c r="R94" s="52">
        <v>0</v>
      </c>
      <c r="S94" s="44">
        <f t="shared" si="23"/>
        <v>166.66666666666666</v>
      </c>
      <c r="T94" s="22">
        <f>$E$59</f>
        <v>26</v>
      </c>
      <c r="U94" s="44">
        <f t="shared" si="35"/>
        <v>70</v>
      </c>
      <c r="V94" s="46">
        <f t="shared" si="25"/>
        <v>1565.5628617666669</v>
      </c>
      <c r="W94" s="51">
        <f t="shared" si="26"/>
        <v>750.72028898442716</v>
      </c>
      <c r="X94" s="44">
        <f t="shared" si="31"/>
        <v>-23102.04083818879</v>
      </c>
      <c r="Y94" s="58">
        <f t="shared" si="27"/>
        <v>-23121.292538887279</v>
      </c>
    </row>
    <row r="95" spans="1:25" ht="13.5" customHeight="1">
      <c r="A95" s="15"/>
      <c r="B95" s="24" t="s">
        <v>66</v>
      </c>
      <c r="C95" s="22">
        <f t="shared" si="28"/>
        <v>12730.591580995128</v>
      </c>
      <c r="D95" s="22">
        <f>$C$25+$F$59</f>
        <v>485</v>
      </c>
      <c r="E95" s="22">
        <f t="shared" si="14"/>
        <v>12245.591580995128</v>
      </c>
      <c r="F95" s="22">
        <f t="shared" si="15"/>
        <v>10.204659650829273</v>
      </c>
      <c r="G95" s="22">
        <f t="shared" si="16"/>
        <v>12255.796240645957</v>
      </c>
      <c r="H95" s="85"/>
      <c r="I95" s="40">
        <f t="shared" si="29"/>
        <v>11636.819962892399</v>
      </c>
      <c r="J95" s="40">
        <f t="shared" si="17"/>
        <v>510</v>
      </c>
      <c r="K95" s="40">
        <f t="shared" si="18"/>
        <v>11126.819962892399</v>
      </c>
      <c r="L95" s="40">
        <f t="shared" si="19"/>
        <v>9.2723499690770002</v>
      </c>
      <c r="M95" s="40">
        <f t="shared" si="20"/>
        <v>11136.092312861476</v>
      </c>
      <c r="O95" s="57">
        <f t="shared" si="30"/>
        <v>-23121.292538887279</v>
      </c>
      <c r="P95" s="44">
        <f t="shared" si="21"/>
        <v>1003.95</v>
      </c>
      <c r="Q95" s="44">
        <f t="shared" si="34"/>
        <v>298.94619510000001</v>
      </c>
      <c r="R95" s="52">
        <v>0</v>
      </c>
      <c r="S95" s="44">
        <f t="shared" si="23"/>
        <v>166.66666666666666</v>
      </c>
      <c r="T95" s="22">
        <f>$F$59</f>
        <v>50</v>
      </c>
      <c r="U95" s="44">
        <f t="shared" si="35"/>
        <v>70</v>
      </c>
      <c r="V95" s="46">
        <f t="shared" si="25"/>
        <v>1589.5628617666669</v>
      </c>
      <c r="W95" s="51">
        <f t="shared" si="26"/>
        <v>750.72028898442716</v>
      </c>
      <c r="X95" s="44">
        <f t="shared" si="31"/>
        <v>-23960.135111669519</v>
      </c>
      <c r="Y95" s="58">
        <f t="shared" si="27"/>
        <v>-23980.10189092924</v>
      </c>
    </row>
    <row r="96" spans="1:25" ht="13.5" customHeight="1">
      <c r="A96" s="15"/>
      <c r="B96" s="24" t="s">
        <v>67</v>
      </c>
      <c r="C96" s="22">
        <f t="shared" si="28"/>
        <v>12255.796240645957</v>
      </c>
      <c r="D96" s="22">
        <f>$C$25+$G$59</f>
        <v>448</v>
      </c>
      <c r="E96" s="22">
        <f t="shared" si="14"/>
        <v>11807.796240645957</v>
      </c>
      <c r="F96" s="22">
        <f t="shared" si="15"/>
        <v>9.839830200538298</v>
      </c>
      <c r="G96" s="22">
        <f t="shared" si="16"/>
        <v>11817.636070846496</v>
      </c>
      <c r="H96" s="85"/>
      <c r="I96" s="40">
        <f t="shared" si="29"/>
        <v>11136.092312861476</v>
      </c>
      <c r="J96" s="40">
        <f t="shared" si="17"/>
        <v>510</v>
      </c>
      <c r="K96" s="40">
        <f t="shared" si="18"/>
        <v>10626.092312861476</v>
      </c>
      <c r="L96" s="40">
        <f t="shared" si="19"/>
        <v>8.8550769273845642</v>
      </c>
      <c r="M96" s="40">
        <f t="shared" si="20"/>
        <v>10634.94738978886</v>
      </c>
      <c r="O96" s="57">
        <f t="shared" si="30"/>
        <v>-23980.10189092924</v>
      </c>
      <c r="P96" s="44">
        <f t="shared" si="21"/>
        <v>1003.95</v>
      </c>
      <c r="Q96" s="44">
        <f t="shared" si="34"/>
        <v>298.94619510000001</v>
      </c>
      <c r="R96" s="52">
        <v>0</v>
      </c>
      <c r="S96" s="44">
        <f t="shared" si="23"/>
        <v>166.66666666666666</v>
      </c>
      <c r="T96" s="22">
        <f>$G$59</f>
        <v>13</v>
      </c>
      <c r="U96" s="44">
        <f t="shared" si="35"/>
        <v>70</v>
      </c>
      <c r="V96" s="46">
        <f t="shared" si="25"/>
        <v>1552.5628617666669</v>
      </c>
      <c r="W96" s="51">
        <f t="shared" si="26"/>
        <v>750.72028898442716</v>
      </c>
      <c r="X96" s="44">
        <f t="shared" si="31"/>
        <v>-24781.944463711479</v>
      </c>
      <c r="Y96" s="58">
        <f t="shared" si="27"/>
        <v>-24802.596084097902</v>
      </c>
    </row>
    <row r="97" spans="1:25" ht="13.5" customHeight="1">
      <c r="A97" s="15"/>
      <c r="B97" s="24" t="s">
        <v>68</v>
      </c>
      <c r="C97" s="22">
        <f t="shared" si="28"/>
        <v>11817.636070846496</v>
      </c>
      <c r="D97" s="22">
        <f>$C$25+$H$59</f>
        <v>448</v>
      </c>
      <c r="E97" s="22">
        <f t="shared" si="14"/>
        <v>11369.636070846496</v>
      </c>
      <c r="F97" s="22">
        <f t="shared" si="15"/>
        <v>9.4746967257054138</v>
      </c>
      <c r="G97" s="22">
        <f t="shared" si="16"/>
        <v>11379.110767572201</v>
      </c>
      <c r="H97" s="85"/>
      <c r="I97" s="40">
        <f t="shared" si="29"/>
        <v>10634.94738978886</v>
      </c>
      <c r="J97" s="40">
        <f t="shared" si="17"/>
        <v>510</v>
      </c>
      <c r="K97" s="40">
        <f t="shared" si="18"/>
        <v>10124.94738978886</v>
      </c>
      <c r="L97" s="40">
        <f t="shared" si="19"/>
        <v>8.4374561581573833</v>
      </c>
      <c r="M97" s="40">
        <f t="shared" si="20"/>
        <v>10133.384845947017</v>
      </c>
      <c r="O97" s="57">
        <f t="shared" si="30"/>
        <v>-24802.596084097902</v>
      </c>
      <c r="P97" s="44">
        <f t="shared" si="21"/>
        <v>1003.95</v>
      </c>
      <c r="Q97" s="44">
        <f t="shared" si="34"/>
        <v>298.94619510000001</v>
      </c>
      <c r="R97" s="52">
        <v>0</v>
      </c>
      <c r="S97" s="44">
        <f t="shared" si="23"/>
        <v>166.66666666666666</v>
      </c>
      <c r="T97" s="22">
        <f>$H$59</f>
        <v>13</v>
      </c>
      <c r="U97" s="44">
        <f t="shared" si="35"/>
        <v>70</v>
      </c>
      <c r="V97" s="46">
        <f t="shared" si="25"/>
        <v>1552.5628617666669</v>
      </c>
      <c r="W97" s="51">
        <f t="shared" si="26"/>
        <v>750.72028898442716</v>
      </c>
      <c r="X97" s="44">
        <f t="shared" si="31"/>
        <v>-25604.438656880142</v>
      </c>
      <c r="Y97" s="58">
        <f t="shared" si="27"/>
        <v>-25625.775689094207</v>
      </c>
    </row>
    <row r="98" spans="1:25" ht="13.5" customHeight="1">
      <c r="A98" s="15"/>
      <c r="B98" s="24" t="s">
        <v>69</v>
      </c>
      <c r="C98" s="22">
        <f t="shared" si="28"/>
        <v>11379.110767572201</v>
      </c>
      <c r="D98" s="22">
        <f>$C$25+$I$59</f>
        <v>472</v>
      </c>
      <c r="E98" s="22">
        <f t="shared" si="14"/>
        <v>10907.110767572201</v>
      </c>
      <c r="F98" s="22">
        <f t="shared" si="15"/>
        <v>9.0892589729768343</v>
      </c>
      <c r="G98" s="22">
        <f t="shared" si="16"/>
        <v>10916.200026545179</v>
      </c>
      <c r="H98" s="85"/>
      <c r="I98" s="40">
        <f t="shared" si="29"/>
        <v>10133.384845947017</v>
      </c>
      <c r="J98" s="40">
        <f t="shared" si="17"/>
        <v>510</v>
      </c>
      <c r="K98" s="40">
        <f t="shared" si="18"/>
        <v>9623.3848459470173</v>
      </c>
      <c r="L98" s="40">
        <f t="shared" si="19"/>
        <v>8.0194873716225157</v>
      </c>
      <c r="M98" s="40">
        <f t="shared" si="20"/>
        <v>9631.4043333186401</v>
      </c>
      <c r="O98" s="57">
        <f t="shared" si="30"/>
        <v>-25625.775689094207</v>
      </c>
      <c r="P98" s="44">
        <f t="shared" si="21"/>
        <v>1003.95</v>
      </c>
      <c r="Q98" s="44">
        <f t="shared" si="34"/>
        <v>298.94619510000001</v>
      </c>
      <c r="R98" s="52">
        <v>0</v>
      </c>
      <c r="S98" s="44">
        <f t="shared" si="23"/>
        <v>166.66666666666666</v>
      </c>
      <c r="T98" s="22">
        <f>$I$59</f>
        <v>37</v>
      </c>
      <c r="U98" s="44">
        <f t="shared" si="35"/>
        <v>70</v>
      </c>
      <c r="V98" s="46">
        <f t="shared" si="25"/>
        <v>1576.5628617666669</v>
      </c>
      <c r="W98" s="51">
        <f t="shared" si="26"/>
        <v>750.72028898442716</v>
      </c>
      <c r="X98" s="44">
        <f t="shared" si="31"/>
        <v>-26451.618261876447</v>
      </c>
      <c r="Y98" s="58">
        <f t="shared" si="27"/>
        <v>-26473.661277094674</v>
      </c>
    </row>
    <row r="99" spans="1:25" ht="13.5" customHeight="1">
      <c r="A99" s="15"/>
      <c r="B99" s="24" t="s">
        <v>70</v>
      </c>
      <c r="C99" s="22">
        <f t="shared" si="28"/>
        <v>10916.200026545179</v>
      </c>
      <c r="D99" s="22">
        <f>$C$25+$J$59</f>
        <v>448</v>
      </c>
      <c r="E99" s="22">
        <f t="shared" si="14"/>
        <v>10468.200026545179</v>
      </c>
      <c r="F99" s="22">
        <f t="shared" si="15"/>
        <v>8.723500022120982</v>
      </c>
      <c r="G99" s="22">
        <f t="shared" si="16"/>
        <v>10476.9235265673</v>
      </c>
      <c r="H99" s="85"/>
      <c r="I99" s="40">
        <f t="shared" si="29"/>
        <v>9631.4043333186401</v>
      </c>
      <c r="J99" s="40">
        <f t="shared" si="17"/>
        <v>510</v>
      </c>
      <c r="K99" s="40">
        <f t="shared" si="18"/>
        <v>9121.4043333186401</v>
      </c>
      <c r="L99" s="40">
        <f t="shared" si="19"/>
        <v>7.601170277765533</v>
      </c>
      <c r="M99" s="40">
        <f t="shared" si="20"/>
        <v>9129.0055035964051</v>
      </c>
      <c r="O99" s="57">
        <f t="shared" si="30"/>
        <v>-26473.661277094674</v>
      </c>
      <c r="P99" s="44">
        <f t="shared" si="21"/>
        <v>1003.95</v>
      </c>
      <c r="Q99" s="44">
        <f t="shared" si="34"/>
        <v>298.94619510000001</v>
      </c>
      <c r="R99" s="52">
        <v>0</v>
      </c>
      <c r="S99" s="44">
        <f t="shared" si="23"/>
        <v>166.66666666666666</v>
      </c>
      <c r="T99" s="22">
        <f>$J$59</f>
        <v>13</v>
      </c>
      <c r="U99" s="44">
        <f t="shared" si="35"/>
        <v>70</v>
      </c>
      <c r="V99" s="46">
        <f t="shared" si="25"/>
        <v>1552.5628617666669</v>
      </c>
      <c r="W99" s="51">
        <f t="shared" si="26"/>
        <v>750.72028898442716</v>
      </c>
      <c r="X99" s="44">
        <f t="shared" si="31"/>
        <v>-27275.503849876914</v>
      </c>
      <c r="Y99" s="58">
        <f t="shared" si="27"/>
        <v>-27298.233436418475</v>
      </c>
    </row>
    <row r="100" spans="1:25" ht="13.5" customHeight="1">
      <c r="A100" s="15"/>
      <c r="B100" s="24" t="s">
        <v>71</v>
      </c>
      <c r="C100" s="22">
        <f t="shared" si="28"/>
        <v>10476.9235265673</v>
      </c>
      <c r="D100" s="22">
        <f>$C$25+$K$59</f>
        <v>461</v>
      </c>
      <c r="E100" s="22">
        <f t="shared" si="14"/>
        <v>10015.9235265673</v>
      </c>
      <c r="F100" s="22">
        <f t="shared" si="15"/>
        <v>8.3466029388060843</v>
      </c>
      <c r="G100" s="22">
        <f t="shared" si="16"/>
        <v>10024.270129506105</v>
      </c>
      <c r="H100" s="85"/>
      <c r="I100" s="40">
        <f t="shared" si="29"/>
        <v>9129.0055035964051</v>
      </c>
      <c r="J100" s="40">
        <f t="shared" si="17"/>
        <v>510</v>
      </c>
      <c r="K100" s="40">
        <f t="shared" si="18"/>
        <v>8619.0055035964051</v>
      </c>
      <c r="L100" s="40">
        <f t="shared" si="19"/>
        <v>7.1825045863303378</v>
      </c>
      <c r="M100" s="40">
        <f t="shared" si="20"/>
        <v>8626.1880081827348</v>
      </c>
      <c r="O100" s="57">
        <f t="shared" si="30"/>
        <v>-27298.233436418475</v>
      </c>
      <c r="P100" s="44">
        <f t="shared" si="21"/>
        <v>1003.95</v>
      </c>
      <c r="Q100" s="44">
        <f t="shared" si="34"/>
        <v>298.94619510000001</v>
      </c>
      <c r="R100" s="52">
        <v>0</v>
      </c>
      <c r="S100" s="44">
        <f t="shared" si="23"/>
        <v>166.66666666666666</v>
      </c>
      <c r="T100" s="22">
        <f>$K$59</f>
        <v>26</v>
      </c>
      <c r="U100" s="52">
        <v>0</v>
      </c>
      <c r="V100" s="46">
        <f t="shared" si="25"/>
        <v>1495.5628617666669</v>
      </c>
      <c r="W100" s="51">
        <f t="shared" si="26"/>
        <v>750.72028898442716</v>
      </c>
      <c r="X100" s="44">
        <f t="shared" si="31"/>
        <v>-28043.076009200715</v>
      </c>
      <c r="Y100" s="58">
        <f t="shared" si="27"/>
        <v>-28066.44523920838</v>
      </c>
    </row>
    <row r="101" spans="1:25" ht="13.5" customHeight="1">
      <c r="A101" s="15"/>
      <c r="B101" s="24" t="s">
        <v>72</v>
      </c>
      <c r="C101" s="22">
        <f t="shared" si="28"/>
        <v>10024.270129506105</v>
      </c>
      <c r="D101" s="22">
        <f>$C$25+$L$59</f>
        <v>485</v>
      </c>
      <c r="E101" s="22">
        <f t="shared" si="14"/>
        <v>9539.2701295061051</v>
      </c>
      <c r="F101" s="22">
        <f t="shared" si="15"/>
        <v>7.9493917745884213</v>
      </c>
      <c r="G101" s="22">
        <f t="shared" si="16"/>
        <v>9547.2195212806928</v>
      </c>
      <c r="H101" s="85"/>
      <c r="I101" s="40">
        <f t="shared" si="29"/>
        <v>8626.1880081827348</v>
      </c>
      <c r="J101" s="40">
        <f t="shared" si="17"/>
        <v>510</v>
      </c>
      <c r="K101" s="40">
        <f t="shared" si="18"/>
        <v>8116.1880081827348</v>
      </c>
      <c r="L101" s="40">
        <f t="shared" si="19"/>
        <v>6.7634900068189454</v>
      </c>
      <c r="M101" s="40">
        <f t="shared" si="20"/>
        <v>8122.9514981895536</v>
      </c>
      <c r="O101" s="57">
        <f t="shared" si="30"/>
        <v>-28066.44523920838</v>
      </c>
      <c r="P101" s="44">
        <f t="shared" si="21"/>
        <v>1003.95</v>
      </c>
      <c r="Q101" s="44">
        <f t="shared" si="34"/>
        <v>298.94619510000001</v>
      </c>
      <c r="R101" s="52">
        <v>0</v>
      </c>
      <c r="S101" s="44">
        <f t="shared" si="23"/>
        <v>166.66666666666666</v>
      </c>
      <c r="T101" s="22">
        <f>$L$59</f>
        <v>50</v>
      </c>
      <c r="U101" s="52">
        <v>0</v>
      </c>
      <c r="V101" s="46">
        <f t="shared" si="25"/>
        <v>1519.5628617666669</v>
      </c>
      <c r="W101" s="51">
        <f t="shared" si="26"/>
        <v>750.72028898442716</v>
      </c>
      <c r="X101" s="44">
        <f t="shared" si="31"/>
        <v>-28835.28781199062</v>
      </c>
      <c r="Y101" s="58">
        <f t="shared" si="27"/>
        <v>-28859.317218500608</v>
      </c>
    </row>
    <row r="102" spans="1:25" ht="13.5" customHeight="1">
      <c r="A102" s="15"/>
      <c r="B102" s="24" t="s">
        <v>73</v>
      </c>
      <c r="C102" s="22">
        <f t="shared" si="28"/>
        <v>9547.2195212806928</v>
      </c>
      <c r="D102" s="22">
        <f>$C$25+$M$59</f>
        <v>474</v>
      </c>
      <c r="E102" s="22">
        <f t="shared" si="14"/>
        <v>9073.2195212806928</v>
      </c>
      <c r="F102" s="22">
        <f t="shared" si="15"/>
        <v>7.561016267733911</v>
      </c>
      <c r="G102" s="22">
        <f t="shared" si="16"/>
        <v>9080.7805375484259</v>
      </c>
      <c r="H102" s="85"/>
      <c r="I102" s="40">
        <f t="shared" si="29"/>
        <v>8122.9514981895536</v>
      </c>
      <c r="J102" s="40">
        <f t="shared" si="17"/>
        <v>510</v>
      </c>
      <c r="K102" s="40">
        <f t="shared" si="18"/>
        <v>7612.9514981895536</v>
      </c>
      <c r="L102" s="40">
        <f t="shared" si="19"/>
        <v>6.3441262484912953</v>
      </c>
      <c r="M102" s="40">
        <f t="shared" si="20"/>
        <v>7619.2956244380448</v>
      </c>
      <c r="O102" s="57">
        <f t="shared" si="30"/>
        <v>-28859.317218500608</v>
      </c>
      <c r="P102" s="44">
        <f t="shared" si="21"/>
        <v>1003.95</v>
      </c>
      <c r="Q102" s="44">
        <f t="shared" si="34"/>
        <v>298.94619510000001</v>
      </c>
      <c r="R102" s="52">
        <v>0</v>
      </c>
      <c r="S102" s="44">
        <f t="shared" si="23"/>
        <v>166.66666666666666</v>
      </c>
      <c r="T102" s="22">
        <f>$M$59</f>
        <v>39</v>
      </c>
      <c r="U102" s="52">
        <v>0</v>
      </c>
      <c r="V102" s="46">
        <f t="shared" si="25"/>
        <v>1508.5628617666669</v>
      </c>
      <c r="W102" s="51">
        <f t="shared" si="26"/>
        <v>750.72028898442716</v>
      </c>
      <c r="X102" s="44">
        <f t="shared" si="31"/>
        <v>-29617.159791282847</v>
      </c>
      <c r="Y102" s="58">
        <f t="shared" si="27"/>
        <v>-29641.840757775579</v>
      </c>
    </row>
    <row r="103" spans="1:25" ht="13.5" customHeight="1" thickBot="1">
      <c r="A103" s="15"/>
      <c r="B103" s="24" t="s">
        <v>74</v>
      </c>
      <c r="C103" s="22">
        <f t="shared" si="28"/>
        <v>9080.7805375484259</v>
      </c>
      <c r="D103" s="22">
        <f>$C$25+$N$59</f>
        <v>474</v>
      </c>
      <c r="E103" s="22">
        <f t="shared" si="14"/>
        <v>8606.7805375484259</v>
      </c>
      <c r="F103" s="22">
        <f t="shared" si="15"/>
        <v>7.1723171146236879</v>
      </c>
      <c r="G103" s="78">
        <f t="shared" si="16"/>
        <v>8613.9528546630499</v>
      </c>
      <c r="H103" s="85"/>
      <c r="I103" s="40">
        <f t="shared" si="29"/>
        <v>7619.2956244380448</v>
      </c>
      <c r="J103" s="40">
        <f t="shared" si="17"/>
        <v>510</v>
      </c>
      <c r="K103" s="40">
        <f t="shared" si="18"/>
        <v>7109.2956244380448</v>
      </c>
      <c r="L103" s="40">
        <f t="shared" si="19"/>
        <v>5.9244130203650371</v>
      </c>
      <c r="M103" s="79">
        <f t="shared" si="20"/>
        <v>7115.2200374584099</v>
      </c>
      <c r="O103" s="59">
        <f t="shared" si="30"/>
        <v>-29641.840757775579</v>
      </c>
      <c r="P103" s="60">
        <f t="shared" si="21"/>
        <v>1003.95</v>
      </c>
      <c r="Q103" s="60">
        <f t="shared" si="34"/>
        <v>298.94619510000001</v>
      </c>
      <c r="R103" s="61">
        <v>0</v>
      </c>
      <c r="S103" s="60">
        <f t="shared" si="23"/>
        <v>166.66666666666666</v>
      </c>
      <c r="T103" s="62">
        <f>$N$59</f>
        <v>39</v>
      </c>
      <c r="U103" s="61">
        <v>0</v>
      </c>
      <c r="V103" s="63">
        <f t="shared" si="25"/>
        <v>1508.5628617666669</v>
      </c>
      <c r="W103" s="64">
        <f t="shared" si="26"/>
        <v>750.72028898442716</v>
      </c>
      <c r="X103" s="60">
        <f t="shared" si="31"/>
        <v>-30399.683330557818</v>
      </c>
      <c r="Y103" s="65">
        <f t="shared" si="27"/>
        <v>-30425.016399999946</v>
      </c>
    </row>
    <row r="104" spans="1:25" ht="13.5" customHeight="1">
      <c r="A104" s="15"/>
    </row>
    <row r="105" spans="1:25" ht="13.5" customHeight="1">
      <c r="A105" s="15"/>
      <c r="W105" s="43" t="s">
        <v>75</v>
      </c>
      <c r="X105" s="44">
        <f>C40</f>
        <v>253628.71199999997</v>
      </c>
    </row>
    <row r="106" spans="1:25" ht="13.5" customHeight="1">
      <c r="A106" s="16" t="s">
        <v>76</v>
      </c>
      <c r="W106" s="43" t="s">
        <v>77</v>
      </c>
      <c r="X106" s="44">
        <f>C12</f>
        <v>176908.31</v>
      </c>
    </row>
    <row r="107" spans="1:25" ht="13.5" customHeight="1">
      <c r="A107" s="15"/>
      <c r="B107" s="13" t="s">
        <v>78</v>
      </c>
      <c r="W107" s="45" t="s">
        <v>79</v>
      </c>
      <c r="X107" s="46">
        <f>X105-C41-X106</f>
        <v>64038.966399999976</v>
      </c>
    </row>
    <row r="108" spans="1:25" ht="13.5" customHeight="1">
      <c r="A108" s="15"/>
      <c r="B108" s="13" t="s">
        <v>80</v>
      </c>
      <c r="W108" s="85" t="s">
        <v>81</v>
      </c>
      <c r="X108" s="47">
        <f>X107+Y103-C8</f>
        <v>8613.9500000000262</v>
      </c>
    </row>
    <row r="109" spans="1:25" ht="13.5" customHeight="1">
      <c r="A109" s="15"/>
      <c r="B109" s="13" t="s">
        <v>82</v>
      </c>
    </row>
    <row r="110" spans="1:25" ht="13.5" customHeight="1">
      <c r="A110" s="15"/>
      <c r="B110" s="13" t="s">
        <v>94</v>
      </c>
    </row>
    <row r="111" spans="1:25" ht="13.5" customHeight="1">
      <c r="A111" s="15"/>
      <c r="B111" s="13" t="s">
        <v>95</v>
      </c>
    </row>
    <row r="112" spans="1:25" ht="13.5" customHeight="1">
      <c r="A112" s="15"/>
    </row>
    <row r="113" spans="1:1" ht="13.5" customHeight="1">
      <c r="A113" s="15"/>
    </row>
    <row r="114" spans="1:1" ht="13.5" customHeight="1">
      <c r="A114" s="15"/>
    </row>
    <row r="115" spans="1:1" ht="13.5" customHeight="1">
      <c r="A115" s="15"/>
    </row>
    <row r="116" spans="1:1" ht="13.5" customHeight="1">
      <c r="A116" s="15"/>
    </row>
    <row r="117" spans="1:1" ht="13.5" customHeight="1">
      <c r="A117" s="15"/>
    </row>
    <row r="118" spans="1:1" ht="13.5" customHeight="1">
      <c r="A118" s="15"/>
    </row>
    <row r="119" spans="1:1" ht="13.5" customHeight="1">
      <c r="A119" s="15"/>
    </row>
    <row r="120" spans="1:1" ht="13.5" customHeight="1">
      <c r="A120" s="15"/>
    </row>
    <row r="121" spans="1:1" ht="13.5" customHeight="1">
      <c r="A121" s="15"/>
    </row>
    <row r="122" spans="1:1" ht="13.5" customHeight="1">
      <c r="A122" s="15"/>
    </row>
    <row r="123" spans="1:1" ht="13.5" customHeight="1">
      <c r="A123" s="15"/>
    </row>
    <row r="124" spans="1:1" ht="13.5" customHeight="1">
      <c r="A124" s="15"/>
    </row>
    <row r="125" spans="1:1" ht="13.5" customHeight="1">
      <c r="A125" s="15"/>
    </row>
    <row r="126" spans="1:1" ht="13.5" customHeight="1">
      <c r="A126" s="15"/>
    </row>
    <row r="127" spans="1:1" ht="13.5" customHeight="1">
      <c r="A127" s="15"/>
    </row>
    <row r="128" spans="1:1" ht="13.5" customHeight="1">
      <c r="A128" s="15"/>
    </row>
    <row r="129" spans="1:1" ht="13.5" customHeight="1">
      <c r="A129" s="15"/>
    </row>
    <row r="130" spans="1:1" ht="13.5" customHeight="1">
      <c r="A130" s="15"/>
    </row>
    <row r="131" spans="1:1" ht="13.5" customHeight="1">
      <c r="A131" s="15"/>
    </row>
    <row r="132" spans="1:1" ht="13.5" customHeight="1">
      <c r="A132" s="15"/>
    </row>
    <row r="133" spans="1:1" ht="13.5" customHeight="1">
      <c r="A133" s="15"/>
    </row>
    <row r="134" spans="1:1" ht="13.5" customHeight="1">
      <c r="A134" s="15"/>
    </row>
    <row r="135" spans="1:1" ht="13.5" customHeight="1">
      <c r="A135" s="15"/>
    </row>
    <row r="136" spans="1:1" ht="13.5" customHeight="1">
      <c r="A136" s="15"/>
    </row>
    <row r="137" spans="1:1" ht="13.5" customHeight="1">
      <c r="A137" s="15"/>
    </row>
    <row r="138" spans="1:1" ht="13.5" customHeight="1">
      <c r="A138" s="15"/>
    </row>
    <row r="139" spans="1:1" ht="13.5" customHeight="1">
      <c r="A139" s="15"/>
    </row>
    <row r="140" spans="1:1" ht="13.5" customHeight="1">
      <c r="A140" s="15"/>
    </row>
    <row r="141" spans="1:1" ht="13.5" customHeight="1">
      <c r="A141" s="15"/>
    </row>
    <row r="142" spans="1:1" ht="13.5" customHeight="1">
      <c r="A142" s="15"/>
    </row>
    <row r="143" spans="1:1" ht="13.5" customHeight="1">
      <c r="A143" s="15"/>
    </row>
    <row r="144" spans="1:1" ht="13.5" customHeight="1">
      <c r="A144" s="15"/>
    </row>
    <row r="145" spans="1:1" ht="13.5" customHeight="1">
      <c r="A145" s="15"/>
    </row>
    <row r="146" spans="1:1" ht="13.5" customHeight="1">
      <c r="A146" s="15"/>
    </row>
    <row r="147" spans="1:1" ht="13.5" customHeight="1">
      <c r="A147" s="15"/>
    </row>
    <row r="148" spans="1:1" ht="13.5" customHeight="1">
      <c r="A148" s="15"/>
    </row>
    <row r="149" spans="1:1" ht="13.5" customHeight="1">
      <c r="A149" s="15"/>
    </row>
    <row r="150" spans="1:1" ht="13.5" customHeight="1">
      <c r="A150" s="15"/>
    </row>
    <row r="151" spans="1:1" ht="13.5" customHeight="1">
      <c r="A151" s="15"/>
    </row>
    <row r="152" spans="1:1" ht="13.5" customHeight="1">
      <c r="A152" s="15"/>
    </row>
    <row r="153" spans="1:1" ht="13.5" customHeight="1">
      <c r="A153" s="15"/>
    </row>
    <row r="154" spans="1:1" ht="13.5" customHeight="1">
      <c r="A154" s="15"/>
    </row>
    <row r="155" spans="1:1" ht="13.5" customHeight="1">
      <c r="A155" s="15"/>
    </row>
    <row r="156" spans="1:1" ht="13.5" customHeight="1">
      <c r="A156" s="15"/>
    </row>
    <row r="157" spans="1:1" ht="13.5" customHeight="1">
      <c r="A157" s="15"/>
    </row>
    <row r="158" spans="1:1" ht="13.5" customHeight="1">
      <c r="A158" s="15"/>
    </row>
    <row r="159" spans="1:1" ht="13.5" customHeight="1">
      <c r="A159" s="15"/>
    </row>
    <row r="160" spans="1:1" ht="13.5" customHeight="1">
      <c r="A160" s="15"/>
    </row>
    <row r="161" spans="1:1" ht="13.5" customHeight="1">
      <c r="A161" s="15"/>
    </row>
    <row r="162" spans="1:1" ht="13.5" customHeight="1">
      <c r="A162" s="15"/>
    </row>
    <row r="163" spans="1:1" ht="13.5" customHeight="1">
      <c r="A163" s="15"/>
    </row>
    <row r="164" spans="1:1" ht="13.5" customHeight="1">
      <c r="A164" s="15"/>
    </row>
    <row r="165" spans="1:1" ht="13.5" customHeight="1">
      <c r="A165" s="15"/>
    </row>
    <row r="166" spans="1:1" ht="13.5" customHeight="1">
      <c r="A166" s="15"/>
    </row>
    <row r="167" spans="1:1" ht="13.5" customHeight="1">
      <c r="A167" s="15"/>
    </row>
    <row r="168" spans="1:1" ht="13.5" customHeight="1">
      <c r="A168" s="15"/>
    </row>
    <row r="169" spans="1:1" ht="13.5" customHeight="1">
      <c r="A169" s="15"/>
    </row>
    <row r="170" spans="1:1" ht="13.5" customHeight="1">
      <c r="A170" s="15"/>
    </row>
    <row r="171" spans="1:1" ht="13.5" customHeight="1">
      <c r="A171" s="15"/>
    </row>
    <row r="172" spans="1:1" ht="13.5" customHeight="1">
      <c r="A172" s="15"/>
    </row>
    <row r="173" spans="1:1" ht="13.5" customHeight="1">
      <c r="A173" s="15"/>
    </row>
    <row r="174" spans="1:1" ht="13.5" customHeight="1">
      <c r="A174" s="15"/>
    </row>
    <row r="175" spans="1:1" ht="13.5" customHeight="1">
      <c r="A175" s="15"/>
    </row>
    <row r="176" spans="1:1" ht="13.5" customHeight="1">
      <c r="A176" s="15"/>
    </row>
    <row r="177" spans="1:1" ht="13.5" customHeight="1">
      <c r="A177" s="15"/>
    </row>
    <row r="178" spans="1:1" ht="13.5" customHeight="1">
      <c r="A178" s="15"/>
    </row>
    <row r="179" spans="1:1" ht="13.5" customHeight="1">
      <c r="A179" s="15"/>
    </row>
    <row r="180" spans="1:1" ht="13.5" customHeight="1">
      <c r="A180" s="15"/>
    </row>
    <row r="181" spans="1:1" ht="13.5" customHeight="1">
      <c r="A181" s="15"/>
    </row>
    <row r="182" spans="1:1" ht="13.5" customHeight="1">
      <c r="A182" s="15"/>
    </row>
    <row r="183" spans="1:1" ht="13.5" customHeight="1">
      <c r="A183" s="15"/>
    </row>
    <row r="184" spans="1:1" ht="13.5" customHeight="1">
      <c r="A184" s="15"/>
    </row>
    <row r="185" spans="1:1" ht="13.5" customHeight="1">
      <c r="A185" s="15"/>
    </row>
    <row r="186" spans="1:1" ht="13.5" customHeight="1">
      <c r="A186" s="15"/>
    </row>
    <row r="187" spans="1:1" ht="13.5" customHeight="1">
      <c r="A187" s="15"/>
    </row>
    <row r="188" spans="1:1" ht="13.5" customHeight="1">
      <c r="A188" s="15"/>
    </row>
    <row r="189" spans="1:1" ht="13.5" customHeight="1">
      <c r="A189" s="15"/>
    </row>
    <row r="190" spans="1:1" ht="13.5" customHeight="1">
      <c r="A190" s="15"/>
    </row>
    <row r="191" spans="1:1" ht="13.5" customHeight="1">
      <c r="A191" s="15"/>
    </row>
    <row r="192" spans="1:1" ht="13.5" customHeight="1">
      <c r="A192" s="15"/>
    </row>
    <row r="193" spans="1:1" ht="13.5" customHeight="1">
      <c r="A193" s="15"/>
    </row>
    <row r="194" spans="1:1" ht="13.5" customHeight="1">
      <c r="A194" s="15"/>
    </row>
    <row r="195" spans="1:1" ht="13.5" customHeight="1">
      <c r="A195" s="15"/>
    </row>
    <row r="196" spans="1:1" ht="13.5" customHeight="1">
      <c r="A196" s="15"/>
    </row>
    <row r="197" spans="1:1" ht="13.5" customHeight="1">
      <c r="A197" s="15"/>
    </row>
    <row r="198" spans="1:1" ht="13.5" customHeight="1">
      <c r="A198" s="15"/>
    </row>
    <row r="199" spans="1:1" ht="13.5" customHeight="1">
      <c r="A199" s="15"/>
    </row>
    <row r="200" spans="1:1" ht="13.5" customHeight="1">
      <c r="A200" s="15"/>
    </row>
    <row r="201" spans="1:1" ht="13.5" customHeight="1">
      <c r="A201" s="15"/>
    </row>
    <row r="202" spans="1:1" ht="13.5" customHeight="1">
      <c r="A202" s="15"/>
    </row>
    <row r="203" spans="1:1" ht="13.5" customHeight="1">
      <c r="A203" s="15"/>
    </row>
    <row r="204" spans="1:1" ht="13.5" customHeight="1">
      <c r="A204" s="15"/>
    </row>
    <row r="205" spans="1:1" ht="13.5" customHeight="1">
      <c r="A205" s="15"/>
    </row>
    <row r="206" spans="1:1" ht="13.5" customHeight="1">
      <c r="A206" s="15"/>
    </row>
    <row r="207" spans="1:1" ht="13.5" customHeight="1">
      <c r="A207" s="15"/>
    </row>
    <row r="208" spans="1:1" ht="13.5" customHeight="1">
      <c r="A208" s="15"/>
    </row>
    <row r="209" spans="1:1" ht="13.5" customHeight="1">
      <c r="A209" s="15"/>
    </row>
    <row r="210" spans="1:1" ht="13.5" customHeight="1">
      <c r="A210" s="15"/>
    </row>
    <row r="211" spans="1:1" ht="13.5" customHeight="1">
      <c r="A211" s="15"/>
    </row>
    <row r="212" spans="1:1" ht="13.5" customHeight="1">
      <c r="A212" s="15"/>
    </row>
    <row r="213" spans="1:1" ht="13.5" customHeight="1">
      <c r="A213" s="15"/>
    </row>
    <row r="214" spans="1:1" ht="13.5" customHeight="1">
      <c r="A214" s="15"/>
    </row>
    <row r="215" spans="1:1" ht="13.5" customHeight="1">
      <c r="A215" s="15"/>
    </row>
    <row r="216" spans="1:1" ht="13.5" customHeight="1">
      <c r="A216" s="15"/>
    </row>
    <row r="217" spans="1:1" ht="13.5" customHeight="1">
      <c r="A217" s="15"/>
    </row>
    <row r="218" spans="1:1" ht="13.5" customHeight="1">
      <c r="A218" s="15"/>
    </row>
    <row r="219" spans="1:1" ht="13.5" customHeight="1">
      <c r="A219" s="15"/>
    </row>
    <row r="220" spans="1:1" ht="13.5" customHeight="1">
      <c r="A220" s="15"/>
    </row>
    <row r="221" spans="1:1" ht="13.5" customHeight="1">
      <c r="A221" s="15"/>
    </row>
    <row r="222" spans="1:1" ht="13.5" customHeight="1">
      <c r="A222" s="15"/>
    </row>
    <row r="223" spans="1:1" ht="13.5" customHeight="1">
      <c r="A223" s="15"/>
    </row>
    <row r="224" spans="1:1" ht="13.5" customHeight="1">
      <c r="A224" s="15"/>
    </row>
    <row r="225" spans="1:1" ht="13.5" customHeight="1">
      <c r="A225" s="15"/>
    </row>
    <row r="226" spans="1:1" ht="13.5" customHeight="1">
      <c r="A226" s="15"/>
    </row>
    <row r="227" spans="1:1" ht="13.5" customHeight="1">
      <c r="A227" s="15"/>
    </row>
    <row r="228" spans="1:1" ht="13.5" customHeight="1">
      <c r="A228" s="15"/>
    </row>
    <row r="229" spans="1:1" ht="13.5" customHeight="1">
      <c r="A229" s="15"/>
    </row>
    <row r="230" spans="1:1" ht="13.5" customHeight="1">
      <c r="A230" s="15"/>
    </row>
    <row r="231" spans="1:1" ht="13.5" customHeight="1">
      <c r="A231" s="15"/>
    </row>
    <row r="232" spans="1:1" ht="13.5" customHeight="1">
      <c r="A232" s="15"/>
    </row>
    <row r="233" spans="1:1" ht="13.5" customHeight="1">
      <c r="A233" s="15"/>
    </row>
    <row r="234" spans="1:1" ht="13.5" customHeight="1">
      <c r="A234" s="15"/>
    </row>
    <row r="235" spans="1:1" ht="13.5" customHeight="1">
      <c r="A235" s="15"/>
    </row>
    <row r="236" spans="1:1" ht="13.5" customHeight="1">
      <c r="A236" s="15"/>
    </row>
    <row r="237" spans="1:1" ht="13.5" customHeight="1">
      <c r="A237" s="15"/>
    </row>
    <row r="238" spans="1:1" ht="13.5" customHeight="1">
      <c r="A238" s="15"/>
    </row>
    <row r="239" spans="1:1" ht="13.5" customHeight="1">
      <c r="A239" s="15"/>
    </row>
    <row r="240" spans="1:1" ht="13.5" customHeight="1">
      <c r="A240" s="15"/>
    </row>
    <row r="241" spans="1:1" ht="13.5" customHeight="1">
      <c r="A241" s="15"/>
    </row>
    <row r="242" spans="1:1" ht="13.5" customHeight="1">
      <c r="A242" s="15"/>
    </row>
    <row r="243" spans="1:1" ht="13.5" customHeight="1">
      <c r="A243" s="15"/>
    </row>
    <row r="244" spans="1:1" ht="13.5" customHeight="1">
      <c r="A244" s="15"/>
    </row>
    <row r="245" spans="1:1" ht="13.5" customHeight="1">
      <c r="A245" s="15"/>
    </row>
    <row r="246" spans="1:1" ht="13.5" customHeight="1">
      <c r="A246" s="15"/>
    </row>
    <row r="247" spans="1:1" ht="13.5" customHeight="1">
      <c r="A247" s="15"/>
    </row>
    <row r="248" spans="1:1" ht="13.5" customHeight="1">
      <c r="A248" s="15"/>
    </row>
    <row r="249" spans="1:1" ht="13.5" customHeight="1">
      <c r="A249" s="15"/>
    </row>
    <row r="250" spans="1:1" ht="13.5" customHeight="1">
      <c r="A250" s="15"/>
    </row>
    <row r="251" spans="1:1" ht="13.5" customHeight="1">
      <c r="A251" s="15"/>
    </row>
    <row r="252" spans="1:1" ht="13.5" customHeight="1">
      <c r="A252" s="15"/>
    </row>
    <row r="253" spans="1:1" ht="13.5" customHeight="1">
      <c r="A253" s="15"/>
    </row>
    <row r="254" spans="1:1" ht="13.5" customHeight="1">
      <c r="A254" s="15"/>
    </row>
    <row r="255" spans="1:1" ht="13.5" customHeight="1">
      <c r="A255" s="15"/>
    </row>
    <row r="256" spans="1:1" ht="13.5" customHeight="1">
      <c r="A256" s="15"/>
    </row>
    <row r="257" spans="1:1" ht="13.5" customHeight="1">
      <c r="A257" s="15"/>
    </row>
    <row r="258" spans="1:1" ht="13.5" customHeight="1">
      <c r="A258" s="15"/>
    </row>
    <row r="259" spans="1:1" ht="13.5" customHeight="1">
      <c r="A259" s="15"/>
    </row>
    <row r="260" spans="1:1" ht="13.5" customHeight="1">
      <c r="A260" s="15"/>
    </row>
    <row r="261" spans="1:1" ht="13.5" customHeight="1">
      <c r="A261" s="15"/>
    </row>
    <row r="262" spans="1:1" ht="13.5" customHeight="1">
      <c r="A262" s="15"/>
    </row>
    <row r="263" spans="1:1" ht="13.5" customHeight="1">
      <c r="A263" s="15"/>
    </row>
    <row r="264" spans="1:1" ht="13.5" customHeight="1">
      <c r="A264" s="15"/>
    </row>
    <row r="265" spans="1:1" ht="13.5" customHeight="1">
      <c r="A265" s="15"/>
    </row>
    <row r="266" spans="1:1" ht="13.5" customHeight="1">
      <c r="A266" s="15"/>
    </row>
    <row r="267" spans="1:1" ht="13.5" customHeight="1">
      <c r="A267" s="15"/>
    </row>
    <row r="268" spans="1:1" ht="13.5" customHeight="1">
      <c r="A268" s="15"/>
    </row>
    <row r="269" spans="1:1" ht="13.5" customHeight="1">
      <c r="A269" s="15"/>
    </row>
    <row r="270" spans="1:1" ht="13.5" customHeight="1">
      <c r="A270" s="15"/>
    </row>
    <row r="271" spans="1:1" ht="13.5" customHeight="1">
      <c r="A271" s="15"/>
    </row>
    <row r="272" spans="1:1" ht="13.5" customHeight="1">
      <c r="A272" s="15"/>
    </row>
    <row r="273" spans="1:1" ht="13.5" customHeight="1">
      <c r="A273" s="15"/>
    </row>
    <row r="274" spans="1:1" ht="13.5" customHeight="1">
      <c r="A274" s="15"/>
    </row>
    <row r="275" spans="1:1" ht="13.5" customHeight="1">
      <c r="A275" s="15"/>
    </row>
    <row r="276" spans="1:1" ht="13.5" customHeight="1">
      <c r="A276" s="15"/>
    </row>
    <row r="277" spans="1:1" ht="13.5" customHeight="1">
      <c r="A277" s="15"/>
    </row>
    <row r="278" spans="1:1" ht="13.5" customHeight="1">
      <c r="A278" s="15"/>
    </row>
    <row r="279" spans="1:1" ht="13.5" customHeight="1">
      <c r="A279" s="15"/>
    </row>
    <row r="280" spans="1:1" ht="13.5" customHeight="1">
      <c r="A280" s="15"/>
    </row>
    <row r="281" spans="1:1" ht="13.5" customHeight="1">
      <c r="A281" s="15"/>
    </row>
    <row r="282" spans="1:1" ht="13.5" customHeight="1">
      <c r="A282" s="15"/>
    </row>
    <row r="283" spans="1:1" ht="13.5" customHeight="1">
      <c r="A283" s="15"/>
    </row>
    <row r="284" spans="1:1" ht="13.5" customHeight="1">
      <c r="A284" s="15"/>
    </row>
    <row r="285" spans="1:1" ht="13.5" customHeight="1">
      <c r="A285" s="15"/>
    </row>
    <row r="286" spans="1:1" ht="13.5" customHeight="1">
      <c r="A286" s="15"/>
    </row>
    <row r="287" spans="1:1" ht="13.5" customHeight="1">
      <c r="A287" s="15"/>
    </row>
    <row r="288" spans="1:1" ht="13.5" customHeight="1">
      <c r="A288" s="15"/>
    </row>
    <row r="289" spans="1:1" ht="13.5" customHeight="1">
      <c r="A289" s="15"/>
    </row>
    <row r="290" spans="1:1" ht="13.5" customHeight="1">
      <c r="A290" s="15"/>
    </row>
    <row r="291" spans="1:1" ht="13.5" customHeight="1">
      <c r="A291" s="15"/>
    </row>
    <row r="292" spans="1:1" ht="13.5" customHeight="1">
      <c r="A292" s="15"/>
    </row>
    <row r="293" spans="1:1" ht="13.5" customHeight="1">
      <c r="A293" s="15"/>
    </row>
    <row r="294" spans="1:1" ht="13.5" customHeight="1">
      <c r="A294" s="15"/>
    </row>
    <row r="295" spans="1:1" ht="13.5" customHeight="1">
      <c r="A295" s="15"/>
    </row>
    <row r="296" spans="1:1" ht="13.5" customHeight="1">
      <c r="A296" s="15"/>
    </row>
    <row r="297" spans="1:1" ht="13.5" customHeight="1">
      <c r="A297" s="15"/>
    </row>
    <row r="298" spans="1:1" ht="13.5" customHeight="1">
      <c r="A298" s="15"/>
    </row>
    <row r="299" spans="1:1" ht="13.5" customHeight="1">
      <c r="A299" s="15"/>
    </row>
    <row r="300" spans="1:1" ht="13.5" customHeight="1">
      <c r="A300" s="15"/>
    </row>
    <row r="301" spans="1:1" ht="13.5" customHeight="1">
      <c r="A301" s="15"/>
    </row>
    <row r="302" spans="1:1" ht="13.5" customHeight="1">
      <c r="A302" s="15"/>
    </row>
    <row r="303" spans="1:1" ht="13.5" customHeight="1">
      <c r="A303" s="15"/>
    </row>
    <row r="304" spans="1:1" ht="13.5" customHeight="1">
      <c r="A304" s="15"/>
    </row>
    <row r="305" spans="1:1" ht="13.5" customHeight="1">
      <c r="A305" s="15"/>
    </row>
    <row r="306" spans="1:1" ht="13.5" customHeight="1">
      <c r="A306" s="15"/>
    </row>
    <row r="307" spans="1:1" ht="13.5" customHeight="1">
      <c r="A307" s="15"/>
    </row>
    <row r="308" spans="1:1" ht="13.5" customHeight="1">
      <c r="A308" s="15"/>
    </row>
    <row r="309" spans="1:1" ht="13.5" customHeight="1">
      <c r="A309" s="15"/>
    </row>
    <row r="310" spans="1:1" ht="13.5" customHeight="1">
      <c r="A310" s="15"/>
    </row>
    <row r="311" spans="1:1" ht="13.5" customHeight="1">
      <c r="A311" s="15"/>
    </row>
    <row r="312" spans="1:1" ht="13.5" customHeight="1">
      <c r="A312" s="15"/>
    </row>
    <row r="313" spans="1:1" ht="13.5" customHeight="1">
      <c r="A313" s="15"/>
    </row>
    <row r="314" spans="1:1" ht="13.5" customHeight="1">
      <c r="A314" s="15"/>
    </row>
    <row r="315" spans="1:1" ht="13.5" customHeight="1">
      <c r="A315" s="15"/>
    </row>
    <row r="316" spans="1:1" ht="13.5" customHeight="1">
      <c r="A316" s="15"/>
    </row>
    <row r="317" spans="1:1" ht="13.5" customHeight="1">
      <c r="A317" s="15"/>
    </row>
    <row r="318" spans="1:1" ht="13.5" customHeight="1">
      <c r="A318" s="15"/>
    </row>
    <row r="319" spans="1:1" ht="13.5" customHeight="1">
      <c r="A319" s="15"/>
    </row>
    <row r="320" spans="1:1" ht="13.5" customHeight="1">
      <c r="A320" s="15"/>
    </row>
    <row r="321" spans="1:1" ht="13.5" customHeight="1">
      <c r="A321" s="15"/>
    </row>
    <row r="322" spans="1:1" ht="13.5" customHeight="1">
      <c r="A322" s="15"/>
    </row>
    <row r="323" spans="1:1" ht="13.5" customHeight="1">
      <c r="A323" s="15"/>
    </row>
    <row r="324" spans="1:1" ht="13.5" customHeight="1">
      <c r="A324" s="15"/>
    </row>
    <row r="325" spans="1:1" ht="13.5" customHeight="1">
      <c r="A325" s="15"/>
    </row>
    <row r="326" spans="1:1" ht="13.5" customHeight="1">
      <c r="A326" s="15"/>
    </row>
    <row r="327" spans="1:1" ht="13.5" customHeight="1">
      <c r="A327" s="15"/>
    </row>
    <row r="328" spans="1:1" ht="13.5" customHeight="1">
      <c r="A328" s="15"/>
    </row>
    <row r="329" spans="1:1" ht="13.5" customHeight="1">
      <c r="A329" s="15"/>
    </row>
    <row r="330" spans="1:1" ht="13.5" customHeight="1">
      <c r="A330" s="15"/>
    </row>
    <row r="331" spans="1:1" ht="13.5" customHeight="1">
      <c r="A331" s="15"/>
    </row>
    <row r="332" spans="1:1" ht="13.5" customHeight="1">
      <c r="A332" s="15"/>
    </row>
    <row r="333" spans="1:1" ht="13.5" customHeight="1">
      <c r="A333" s="15"/>
    </row>
    <row r="334" spans="1:1" ht="13.5" customHeight="1">
      <c r="A334" s="15"/>
    </row>
    <row r="335" spans="1:1" ht="13.5" customHeight="1">
      <c r="A335" s="15"/>
    </row>
    <row r="336" spans="1:1" ht="13.5" customHeight="1">
      <c r="A336" s="15"/>
    </row>
    <row r="337" spans="1:1" ht="13.5" customHeight="1">
      <c r="A337" s="15"/>
    </row>
    <row r="338" spans="1:1" ht="13.5" customHeight="1">
      <c r="A338" s="15"/>
    </row>
    <row r="339" spans="1:1" ht="13.5" customHeight="1">
      <c r="A339" s="15"/>
    </row>
    <row r="340" spans="1:1" ht="13.5" customHeight="1">
      <c r="A340" s="15"/>
    </row>
    <row r="341" spans="1:1" ht="13.5" customHeight="1">
      <c r="A341" s="15"/>
    </row>
    <row r="342" spans="1:1" ht="13.5" customHeight="1">
      <c r="A342" s="15"/>
    </row>
    <row r="343" spans="1:1" ht="13.5" customHeight="1">
      <c r="A343" s="15"/>
    </row>
    <row r="344" spans="1:1" ht="13.5" customHeight="1">
      <c r="A344" s="15"/>
    </row>
    <row r="345" spans="1:1" ht="13.5" customHeight="1">
      <c r="A345" s="15"/>
    </row>
    <row r="346" spans="1:1" ht="13.5" customHeight="1">
      <c r="A346" s="15"/>
    </row>
    <row r="347" spans="1:1" ht="13.5" customHeight="1">
      <c r="A347" s="15"/>
    </row>
    <row r="348" spans="1:1" ht="13.5" customHeight="1">
      <c r="A348" s="15"/>
    </row>
    <row r="349" spans="1:1" ht="13.5" customHeight="1">
      <c r="A349" s="15"/>
    </row>
    <row r="350" spans="1:1" ht="13.5" customHeight="1">
      <c r="A350" s="15"/>
    </row>
    <row r="351" spans="1:1" ht="13.5" customHeight="1">
      <c r="A351" s="15"/>
    </row>
    <row r="352" spans="1:1" ht="13.5" customHeight="1">
      <c r="A352" s="15"/>
    </row>
    <row r="353" spans="1:1" ht="13.5" customHeight="1">
      <c r="A353" s="15"/>
    </row>
    <row r="354" spans="1:1" ht="13.5" customHeight="1">
      <c r="A354" s="15"/>
    </row>
    <row r="355" spans="1:1" ht="13.5" customHeight="1">
      <c r="A355" s="15"/>
    </row>
    <row r="356" spans="1:1" ht="13.5" customHeight="1">
      <c r="A356" s="15"/>
    </row>
    <row r="357" spans="1:1" ht="13.5" customHeight="1">
      <c r="A357" s="15"/>
    </row>
    <row r="358" spans="1:1" ht="13.5" customHeight="1">
      <c r="A358" s="15"/>
    </row>
    <row r="359" spans="1:1" ht="13.5" customHeight="1">
      <c r="A359" s="15"/>
    </row>
    <row r="360" spans="1:1" ht="13.5" customHeight="1">
      <c r="A360" s="15"/>
    </row>
    <row r="361" spans="1:1" ht="13.5" customHeight="1">
      <c r="A361" s="15"/>
    </row>
    <row r="362" spans="1:1" ht="13.5" customHeight="1">
      <c r="A362" s="15"/>
    </row>
    <row r="363" spans="1:1" ht="13.5" customHeight="1">
      <c r="A363" s="15"/>
    </row>
    <row r="364" spans="1:1" ht="13.5" customHeight="1">
      <c r="A364" s="15"/>
    </row>
    <row r="365" spans="1:1" ht="13.5" customHeight="1">
      <c r="A365" s="15"/>
    </row>
    <row r="366" spans="1:1" ht="13.5" customHeight="1">
      <c r="A366" s="15"/>
    </row>
    <row r="367" spans="1:1" ht="13.5" customHeight="1">
      <c r="A367" s="15"/>
    </row>
    <row r="368" spans="1:1" ht="13.5" customHeight="1">
      <c r="A368" s="15"/>
    </row>
    <row r="369" spans="1:1" ht="13.5" customHeight="1">
      <c r="A369" s="15"/>
    </row>
    <row r="370" spans="1:1" ht="13.5" customHeight="1">
      <c r="A370" s="15"/>
    </row>
    <row r="371" spans="1:1" ht="13.5" customHeight="1">
      <c r="A371" s="15"/>
    </row>
    <row r="372" spans="1:1" ht="13.5" customHeight="1">
      <c r="A372" s="15"/>
    </row>
    <row r="373" spans="1:1" ht="13.5" customHeight="1">
      <c r="A373" s="15"/>
    </row>
    <row r="374" spans="1:1" ht="13.5" customHeight="1">
      <c r="A374" s="15"/>
    </row>
    <row r="375" spans="1:1" ht="13.5" customHeight="1">
      <c r="A375" s="15"/>
    </row>
    <row r="376" spans="1:1" ht="13.5" customHeight="1">
      <c r="A376" s="15"/>
    </row>
    <row r="377" spans="1:1" ht="13.5" customHeight="1">
      <c r="A377" s="15"/>
    </row>
    <row r="378" spans="1:1" ht="13.5" customHeight="1">
      <c r="A378" s="15"/>
    </row>
    <row r="379" spans="1:1" ht="13.5" customHeight="1">
      <c r="A379" s="15"/>
    </row>
    <row r="380" spans="1:1" ht="13.5" customHeight="1">
      <c r="A380" s="15"/>
    </row>
    <row r="381" spans="1:1" ht="13.5" customHeight="1">
      <c r="A381" s="15"/>
    </row>
    <row r="382" spans="1:1" ht="13.5" customHeight="1">
      <c r="A382" s="15"/>
    </row>
    <row r="383" spans="1:1" ht="13.5" customHeight="1">
      <c r="A383" s="15"/>
    </row>
    <row r="384" spans="1:1" ht="13.5" customHeight="1">
      <c r="A384" s="15"/>
    </row>
    <row r="385" spans="1:1" ht="13.5" customHeight="1">
      <c r="A385" s="15"/>
    </row>
    <row r="386" spans="1:1" ht="13.5" customHeight="1">
      <c r="A386" s="15"/>
    </row>
    <row r="387" spans="1:1" ht="13.5" customHeight="1">
      <c r="A387" s="15"/>
    </row>
    <row r="388" spans="1:1" ht="13.5" customHeight="1">
      <c r="A388" s="15"/>
    </row>
    <row r="389" spans="1:1" ht="13.5" customHeight="1">
      <c r="A389" s="15"/>
    </row>
    <row r="390" spans="1:1" ht="13.5" customHeight="1">
      <c r="A390" s="15"/>
    </row>
    <row r="391" spans="1:1" ht="13.5" customHeight="1">
      <c r="A391" s="15"/>
    </row>
    <row r="392" spans="1:1" ht="13.5" customHeight="1">
      <c r="A392" s="15"/>
    </row>
    <row r="393" spans="1:1" ht="13.5" customHeight="1">
      <c r="A393" s="15"/>
    </row>
    <row r="394" spans="1:1" ht="13.5" customHeight="1">
      <c r="A394" s="15"/>
    </row>
    <row r="395" spans="1:1" ht="13.5" customHeight="1">
      <c r="A395" s="15"/>
    </row>
    <row r="396" spans="1:1" ht="13.5" customHeight="1">
      <c r="A396" s="15"/>
    </row>
    <row r="397" spans="1:1" ht="13.5" customHeight="1">
      <c r="A397" s="15"/>
    </row>
    <row r="398" spans="1:1" ht="13.5" customHeight="1">
      <c r="A398" s="15"/>
    </row>
    <row r="399" spans="1:1" ht="13.5" customHeight="1">
      <c r="A399" s="15"/>
    </row>
    <row r="400" spans="1:1" ht="13.5" customHeight="1">
      <c r="A400" s="15"/>
    </row>
    <row r="401" spans="1:1" ht="13.5" customHeight="1">
      <c r="A401" s="15"/>
    </row>
    <row r="402" spans="1:1" ht="13.5" customHeight="1">
      <c r="A402" s="15"/>
    </row>
    <row r="403" spans="1:1" ht="13.5" customHeight="1">
      <c r="A403" s="15"/>
    </row>
    <row r="404" spans="1:1" ht="13.5" customHeight="1">
      <c r="A404" s="15"/>
    </row>
    <row r="405" spans="1:1" ht="13.5" customHeight="1">
      <c r="A405" s="15"/>
    </row>
    <row r="406" spans="1:1" ht="13.5" customHeight="1">
      <c r="A406" s="15"/>
    </row>
    <row r="407" spans="1:1" ht="13.5" customHeight="1">
      <c r="A407" s="15"/>
    </row>
    <row r="408" spans="1:1" ht="13.5" customHeight="1">
      <c r="A408" s="15"/>
    </row>
    <row r="409" spans="1:1" ht="13.5" customHeight="1">
      <c r="A409" s="15"/>
    </row>
    <row r="410" spans="1:1" ht="13.5" customHeight="1">
      <c r="A410" s="15"/>
    </row>
    <row r="411" spans="1:1" ht="13.5" customHeight="1">
      <c r="A411" s="15"/>
    </row>
    <row r="412" spans="1:1" ht="13.5" customHeight="1">
      <c r="A412" s="15"/>
    </row>
    <row r="413" spans="1:1" ht="13.5" customHeight="1">
      <c r="A413" s="15"/>
    </row>
    <row r="414" spans="1:1" ht="13.5" customHeight="1">
      <c r="A414" s="15"/>
    </row>
    <row r="415" spans="1:1" ht="13.5" customHeight="1">
      <c r="A415" s="15"/>
    </row>
    <row r="416" spans="1:1" ht="13.5" customHeight="1">
      <c r="A416" s="15"/>
    </row>
    <row r="417" spans="1:1" ht="13.5" customHeight="1">
      <c r="A417" s="15"/>
    </row>
    <row r="418" spans="1:1" ht="13.5" customHeight="1">
      <c r="A418" s="15"/>
    </row>
    <row r="419" spans="1:1" ht="13.5" customHeight="1">
      <c r="A419" s="15"/>
    </row>
    <row r="420" spans="1:1" ht="13.5" customHeight="1">
      <c r="A420" s="15"/>
    </row>
    <row r="421" spans="1:1" ht="13.5" customHeight="1">
      <c r="A421" s="15"/>
    </row>
    <row r="422" spans="1:1" ht="13.5" customHeight="1">
      <c r="A422" s="15"/>
    </row>
    <row r="423" spans="1:1" ht="13.5" customHeight="1">
      <c r="A423" s="15"/>
    </row>
    <row r="424" spans="1:1" ht="13.5" customHeight="1">
      <c r="A424" s="15"/>
    </row>
    <row r="425" spans="1:1" ht="13.5" customHeight="1">
      <c r="A425" s="15"/>
    </row>
    <row r="426" spans="1:1" ht="13.5" customHeight="1">
      <c r="A426" s="15"/>
    </row>
    <row r="427" spans="1:1" ht="13.5" customHeight="1">
      <c r="A427" s="15"/>
    </row>
    <row r="428" spans="1:1" ht="13.5" customHeight="1">
      <c r="A428" s="15"/>
    </row>
    <row r="429" spans="1:1" ht="13.5" customHeight="1">
      <c r="A429" s="15"/>
    </row>
    <row r="430" spans="1:1" ht="13.5" customHeight="1">
      <c r="A430" s="15"/>
    </row>
    <row r="431" spans="1:1" ht="13.5" customHeight="1">
      <c r="A431" s="15"/>
    </row>
    <row r="432" spans="1:1" ht="13.5" customHeight="1">
      <c r="A432" s="15"/>
    </row>
    <row r="433" spans="1:1" ht="13.5" customHeight="1">
      <c r="A433" s="15"/>
    </row>
    <row r="434" spans="1:1" ht="13.5" customHeight="1">
      <c r="A434" s="15"/>
    </row>
    <row r="435" spans="1:1" ht="13.5" customHeight="1">
      <c r="A435" s="15"/>
    </row>
    <row r="436" spans="1:1" ht="13.5" customHeight="1">
      <c r="A436" s="15"/>
    </row>
    <row r="437" spans="1:1" ht="13.5" customHeight="1">
      <c r="A437" s="15"/>
    </row>
    <row r="438" spans="1:1" ht="13.5" customHeight="1">
      <c r="A438" s="15"/>
    </row>
    <row r="439" spans="1:1" ht="13.5" customHeight="1">
      <c r="A439" s="15"/>
    </row>
    <row r="440" spans="1:1" ht="13.5" customHeight="1">
      <c r="A440" s="15"/>
    </row>
    <row r="441" spans="1:1" ht="13.5" customHeight="1">
      <c r="A441" s="15"/>
    </row>
    <row r="442" spans="1:1" ht="13.5" customHeight="1">
      <c r="A442" s="15"/>
    </row>
    <row r="443" spans="1:1" ht="13.5" customHeight="1">
      <c r="A443" s="15"/>
    </row>
    <row r="444" spans="1:1" ht="13.5" customHeight="1">
      <c r="A444" s="15"/>
    </row>
    <row r="445" spans="1:1" ht="13.5" customHeight="1">
      <c r="A445" s="15"/>
    </row>
    <row r="446" spans="1:1" ht="13.5" customHeight="1">
      <c r="A446" s="15"/>
    </row>
    <row r="447" spans="1:1" ht="13.5" customHeight="1">
      <c r="A447" s="15"/>
    </row>
    <row r="448" spans="1:1" ht="13.5" customHeight="1">
      <c r="A448" s="15"/>
    </row>
    <row r="449" spans="1:1" ht="13.5" customHeight="1">
      <c r="A449" s="15"/>
    </row>
    <row r="450" spans="1:1" ht="13.5" customHeight="1">
      <c r="A450" s="15"/>
    </row>
    <row r="451" spans="1:1" ht="13.5" customHeight="1">
      <c r="A451" s="15"/>
    </row>
    <row r="452" spans="1:1" ht="13.5" customHeight="1">
      <c r="A452" s="15"/>
    </row>
    <row r="453" spans="1:1" ht="13.5" customHeight="1">
      <c r="A453" s="15"/>
    </row>
    <row r="454" spans="1:1" ht="13.5" customHeight="1">
      <c r="A454" s="15"/>
    </row>
    <row r="455" spans="1:1" ht="13.5" customHeight="1">
      <c r="A455" s="15"/>
    </row>
    <row r="456" spans="1:1" ht="13.5" customHeight="1">
      <c r="A456" s="15"/>
    </row>
    <row r="457" spans="1:1" ht="13.5" customHeight="1">
      <c r="A457" s="15"/>
    </row>
    <row r="458" spans="1:1" ht="13.5" customHeight="1">
      <c r="A458" s="15"/>
    </row>
    <row r="459" spans="1:1" ht="13.5" customHeight="1">
      <c r="A459" s="15"/>
    </row>
    <row r="460" spans="1:1" ht="13.5" customHeight="1">
      <c r="A460" s="15"/>
    </row>
    <row r="461" spans="1:1" ht="13.5" customHeight="1">
      <c r="A461" s="15"/>
    </row>
    <row r="462" spans="1:1" ht="13.5" customHeight="1">
      <c r="A462" s="15"/>
    </row>
    <row r="463" spans="1:1" ht="13.5" customHeight="1">
      <c r="A463" s="15"/>
    </row>
    <row r="464" spans="1:1" ht="13.5" customHeight="1">
      <c r="A464" s="15"/>
    </row>
    <row r="465" spans="1:1" ht="13.5" customHeight="1">
      <c r="A465" s="15"/>
    </row>
    <row r="466" spans="1:1" ht="13.5" customHeight="1">
      <c r="A466" s="15"/>
    </row>
    <row r="467" spans="1:1" ht="13.5" customHeight="1">
      <c r="A467" s="15"/>
    </row>
    <row r="468" spans="1:1" ht="13.5" customHeight="1">
      <c r="A468" s="15"/>
    </row>
    <row r="469" spans="1:1" ht="13.5" customHeight="1">
      <c r="A469" s="15"/>
    </row>
    <row r="470" spans="1:1" ht="13.5" customHeight="1">
      <c r="A470" s="15"/>
    </row>
    <row r="471" spans="1:1" ht="13.5" customHeight="1">
      <c r="A471" s="15"/>
    </row>
    <row r="472" spans="1:1" ht="13.5" customHeight="1">
      <c r="A472" s="15"/>
    </row>
    <row r="473" spans="1:1" ht="13.5" customHeight="1">
      <c r="A473" s="15"/>
    </row>
    <row r="474" spans="1:1" ht="13.5" customHeight="1">
      <c r="A474" s="15"/>
    </row>
    <row r="475" spans="1:1" ht="13.5" customHeight="1">
      <c r="A475" s="15"/>
    </row>
    <row r="476" spans="1:1" ht="13.5" customHeight="1">
      <c r="A476" s="15"/>
    </row>
    <row r="477" spans="1:1" ht="13.5" customHeight="1">
      <c r="A477" s="15"/>
    </row>
    <row r="478" spans="1:1" ht="13.5" customHeight="1">
      <c r="A478" s="15"/>
    </row>
    <row r="479" spans="1:1" ht="13.5" customHeight="1">
      <c r="A479" s="15"/>
    </row>
    <row r="480" spans="1:1" ht="13.5" customHeight="1">
      <c r="A480" s="15"/>
    </row>
    <row r="481" spans="1:1" ht="13.5" customHeight="1">
      <c r="A481" s="15"/>
    </row>
    <row r="482" spans="1:1" ht="13.5" customHeight="1">
      <c r="A482" s="15"/>
    </row>
    <row r="483" spans="1:1" ht="13.5" customHeight="1">
      <c r="A483" s="15"/>
    </row>
    <row r="484" spans="1:1" ht="13.5" customHeight="1">
      <c r="A484" s="15"/>
    </row>
    <row r="485" spans="1:1" ht="13.5" customHeight="1">
      <c r="A485" s="15"/>
    </row>
    <row r="486" spans="1:1" ht="13.5" customHeight="1">
      <c r="A486" s="15"/>
    </row>
    <row r="487" spans="1:1" ht="13.5" customHeight="1">
      <c r="A487" s="15"/>
    </row>
    <row r="488" spans="1:1" ht="13.5" customHeight="1">
      <c r="A488" s="15"/>
    </row>
    <row r="489" spans="1:1" ht="13.5" customHeight="1">
      <c r="A489" s="15"/>
    </row>
    <row r="490" spans="1:1" ht="13.5" customHeight="1">
      <c r="A490" s="15"/>
    </row>
    <row r="491" spans="1:1" ht="13.5" customHeight="1">
      <c r="A491" s="15"/>
    </row>
    <row r="492" spans="1:1" ht="13.5" customHeight="1">
      <c r="A492" s="15"/>
    </row>
    <row r="493" spans="1:1" ht="13.5" customHeight="1">
      <c r="A493" s="15"/>
    </row>
    <row r="494" spans="1:1" ht="13.5" customHeight="1">
      <c r="A494" s="15"/>
    </row>
    <row r="495" spans="1:1" ht="13.5" customHeight="1">
      <c r="A495" s="15"/>
    </row>
    <row r="496" spans="1:1" ht="13.5" customHeight="1">
      <c r="A496" s="15"/>
    </row>
    <row r="497" spans="1:1" ht="13.5" customHeight="1">
      <c r="A497" s="15"/>
    </row>
    <row r="498" spans="1:1" ht="13.5" customHeight="1">
      <c r="A498" s="15"/>
    </row>
    <row r="499" spans="1:1" ht="13.5" customHeight="1">
      <c r="A499" s="15"/>
    </row>
    <row r="500" spans="1:1" ht="13.5" customHeight="1">
      <c r="A500" s="15"/>
    </row>
    <row r="501" spans="1:1" ht="13.5" customHeight="1">
      <c r="A501" s="15"/>
    </row>
    <row r="502" spans="1:1" ht="13.5" customHeight="1">
      <c r="A502" s="15"/>
    </row>
    <row r="503" spans="1:1" ht="13.5" customHeight="1">
      <c r="A503" s="15"/>
    </row>
    <row r="504" spans="1:1" ht="13.5" customHeight="1">
      <c r="A504" s="15"/>
    </row>
    <row r="505" spans="1:1" ht="13.5" customHeight="1">
      <c r="A505" s="15"/>
    </row>
    <row r="506" spans="1:1" ht="13.5" customHeight="1">
      <c r="A506" s="15"/>
    </row>
    <row r="507" spans="1:1" ht="13.5" customHeight="1">
      <c r="A507" s="15"/>
    </row>
    <row r="508" spans="1:1" ht="13.5" customHeight="1">
      <c r="A508" s="15"/>
    </row>
    <row r="509" spans="1:1" ht="13.5" customHeight="1">
      <c r="A509" s="15"/>
    </row>
    <row r="510" spans="1:1" ht="13.5" customHeight="1">
      <c r="A510" s="15"/>
    </row>
    <row r="511" spans="1:1" ht="13.5" customHeight="1">
      <c r="A511" s="15"/>
    </row>
    <row r="512" spans="1:1" ht="13.5" customHeight="1">
      <c r="A512" s="15"/>
    </row>
    <row r="513" spans="1:1" ht="13.5" customHeight="1">
      <c r="A513" s="15"/>
    </row>
    <row r="514" spans="1:1" ht="13.5" customHeight="1">
      <c r="A514" s="15"/>
    </row>
    <row r="515" spans="1:1" ht="13.5" customHeight="1">
      <c r="A515" s="15"/>
    </row>
    <row r="516" spans="1:1" ht="13.5" customHeight="1">
      <c r="A516" s="15"/>
    </row>
    <row r="517" spans="1:1" ht="13.5" customHeight="1">
      <c r="A517" s="15"/>
    </row>
    <row r="518" spans="1:1" ht="13.5" customHeight="1">
      <c r="A518" s="15"/>
    </row>
    <row r="519" spans="1:1" ht="13.5" customHeight="1">
      <c r="A519" s="15"/>
    </row>
    <row r="520" spans="1:1" ht="13.5" customHeight="1">
      <c r="A520" s="15"/>
    </row>
    <row r="521" spans="1:1" ht="13.5" customHeight="1">
      <c r="A521" s="15"/>
    </row>
    <row r="522" spans="1:1" ht="13.5" customHeight="1">
      <c r="A522" s="15"/>
    </row>
    <row r="523" spans="1:1" ht="13.5" customHeight="1">
      <c r="A523" s="15"/>
    </row>
    <row r="524" spans="1:1" ht="13.5" customHeight="1">
      <c r="A524" s="15"/>
    </row>
    <row r="525" spans="1:1" ht="13.5" customHeight="1">
      <c r="A525" s="15"/>
    </row>
    <row r="526" spans="1:1" ht="13.5" customHeight="1">
      <c r="A526" s="15"/>
    </row>
    <row r="527" spans="1:1" ht="13.5" customHeight="1">
      <c r="A527" s="15"/>
    </row>
    <row r="528" spans="1:1" ht="13.5" customHeight="1">
      <c r="A528" s="15"/>
    </row>
    <row r="529" spans="1:1" ht="13.5" customHeight="1">
      <c r="A529" s="15"/>
    </row>
    <row r="530" spans="1:1" ht="13.5" customHeight="1">
      <c r="A530" s="15"/>
    </row>
    <row r="531" spans="1:1" ht="13.5" customHeight="1">
      <c r="A531" s="15"/>
    </row>
    <row r="532" spans="1:1" ht="13.5" customHeight="1">
      <c r="A532" s="15"/>
    </row>
    <row r="533" spans="1:1" ht="13.5" customHeight="1">
      <c r="A533" s="15"/>
    </row>
    <row r="534" spans="1:1" ht="13.5" customHeight="1">
      <c r="A534" s="15"/>
    </row>
    <row r="535" spans="1:1" ht="13.5" customHeight="1">
      <c r="A535" s="15"/>
    </row>
    <row r="536" spans="1:1" ht="13.5" customHeight="1">
      <c r="A536" s="15"/>
    </row>
    <row r="537" spans="1:1" ht="13.5" customHeight="1">
      <c r="A537" s="15"/>
    </row>
    <row r="538" spans="1:1" ht="13.5" customHeight="1">
      <c r="A538" s="15"/>
    </row>
    <row r="539" spans="1:1" ht="13.5" customHeight="1">
      <c r="A539" s="15"/>
    </row>
    <row r="540" spans="1:1" ht="13.5" customHeight="1">
      <c r="A540" s="15"/>
    </row>
    <row r="541" spans="1:1" ht="13.5" customHeight="1">
      <c r="A541" s="15"/>
    </row>
    <row r="542" spans="1:1" ht="13.5" customHeight="1">
      <c r="A542" s="15"/>
    </row>
    <row r="543" spans="1:1" ht="13.5" customHeight="1">
      <c r="A543" s="15"/>
    </row>
    <row r="544" spans="1:1" ht="13.5" customHeight="1">
      <c r="A544" s="15"/>
    </row>
    <row r="545" spans="1:1" ht="13.5" customHeight="1">
      <c r="A545" s="15"/>
    </row>
    <row r="546" spans="1:1" ht="13.5" customHeight="1">
      <c r="A546" s="15"/>
    </row>
    <row r="547" spans="1:1" ht="13.5" customHeight="1">
      <c r="A547" s="15"/>
    </row>
    <row r="548" spans="1:1" ht="13.5" customHeight="1">
      <c r="A548" s="15"/>
    </row>
    <row r="549" spans="1:1" ht="13.5" customHeight="1">
      <c r="A549" s="15"/>
    </row>
    <row r="550" spans="1:1" ht="13.5" customHeight="1">
      <c r="A550" s="15"/>
    </row>
    <row r="551" spans="1:1" ht="13.5" customHeight="1">
      <c r="A551" s="15"/>
    </row>
    <row r="552" spans="1:1" ht="13.5" customHeight="1">
      <c r="A552" s="15"/>
    </row>
    <row r="553" spans="1:1" ht="13.5" customHeight="1">
      <c r="A553" s="15"/>
    </row>
    <row r="554" spans="1:1" ht="13.5" customHeight="1">
      <c r="A554" s="15"/>
    </row>
    <row r="555" spans="1:1" ht="13.5" customHeight="1">
      <c r="A555" s="15"/>
    </row>
    <row r="556" spans="1:1" ht="13.5" customHeight="1">
      <c r="A556" s="15"/>
    </row>
    <row r="557" spans="1:1" ht="13.5" customHeight="1">
      <c r="A557" s="15"/>
    </row>
    <row r="558" spans="1:1" ht="13.5" customHeight="1">
      <c r="A558" s="15"/>
    </row>
    <row r="559" spans="1:1" ht="13.5" customHeight="1">
      <c r="A559" s="15"/>
    </row>
    <row r="560" spans="1:1" ht="13.5" customHeight="1">
      <c r="A560" s="15"/>
    </row>
    <row r="561" spans="1:1" ht="13.5" customHeight="1">
      <c r="A561" s="15"/>
    </row>
    <row r="562" spans="1:1" ht="13.5" customHeight="1">
      <c r="A562" s="15"/>
    </row>
    <row r="563" spans="1:1" ht="13.5" customHeight="1">
      <c r="A563" s="15"/>
    </row>
    <row r="564" spans="1:1" ht="13.5" customHeight="1">
      <c r="A564" s="15"/>
    </row>
    <row r="565" spans="1:1" ht="13.5" customHeight="1">
      <c r="A565" s="15"/>
    </row>
    <row r="566" spans="1:1" ht="13.5" customHeight="1">
      <c r="A566" s="15"/>
    </row>
    <row r="567" spans="1:1" ht="13.5" customHeight="1">
      <c r="A567" s="15"/>
    </row>
    <row r="568" spans="1:1" ht="13.5" customHeight="1">
      <c r="A568" s="15"/>
    </row>
    <row r="569" spans="1:1" ht="13.5" customHeight="1">
      <c r="A569" s="15"/>
    </row>
    <row r="570" spans="1:1" ht="13.5" customHeight="1">
      <c r="A570" s="15"/>
    </row>
    <row r="571" spans="1:1" ht="13.5" customHeight="1">
      <c r="A571" s="15"/>
    </row>
    <row r="572" spans="1:1" ht="13.5" customHeight="1">
      <c r="A572" s="15"/>
    </row>
    <row r="573" spans="1:1" ht="13.5" customHeight="1">
      <c r="A573" s="15"/>
    </row>
    <row r="574" spans="1:1" ht="13.5" customHeight="1">
      <c r="A574" s="15"/>
    </row>
    <row r="575" spans="1:1" ht="13.5" customHeight="1">
      <c r="A575" s="15"/>
    </row>
    <row r="576" spans="1:1" ht="13.5" customHeight="1">
      <c r="A576" s="15"/>
    </row>
    <row r="577" spans="1:1" ht="13.5" customHeight="1">
      <c r="A577" s="15"/>
    </row>
    <row r="578" spans="1:1" ht="13.5" customHeight="1">
      <c r="A578" s="15"/>
    </row>
    <row r="579" spans="1:1" ht="13.5" customHeight="1">
      <c r="A579" s="15"/>
    </row>
    <row r="580" spans="1:1" ht="13.5" customHeight="1">
      <c r="A580" s="15"/>
    </row>
    <row r="581" spans="1:1" ht="13.5" customHeight="1">
      <c r="A581" s="15"/>
    </row>
    <row r="582" spans="1:1" ht="13.5" customHeight="1">
      <c r="A582" s="15"/>
    </row>
    <row r="583" spans="1:1" ht="13.5" customHeight="1">
      <c r="A583" s="15"/>
    </row>
    <row r="584" spans="1:1" ht="13.5" customHeight="1">
      <c r="A584" s="15"/>
    </row>
    <row r="585" spans="1:1" ht="13.5" customHeight="1">
      <c r="A585" s="15"/>
    </row>
    <row r="586" spans="1:1" ht="13.5" customHeight="1">
      <c r="A586" s="15"/>
    </row>
    <row r="587" spans="1:1" ht="13.5" customHeight="1">
      <c r="A587" s="15"/>
    </row>
    <row r="588" spans="1:1" ht="13.5" customHeight="1">
      <c r="A588" s="15"/>
    </row>
    <row r="589" spans="1:1" ht="13.5" customHeight="1">
      <c r="A589" s="15"/>
    </row>
    <row r="590" spans="1:1" ht="13.5" customHeight="1">
      <c r="A590" s="15"/>
    </row>
    <row r="591" spans="1:1" ht="13.5" customHeight="1">
      <c r="A591" s="15"/>
    </row>
    <row r="592" spans="1:1" ht="13.5" customHeight="1">
      <c r="A592" s="15"/>
    </row>
    <row r="593" spans="1:1" ht="13.5" customHeight="1">
      <c r="A593" s="15"/>
    </row>
    <row r="594" spans="1:1" ht="13.5" customHeight="1">
      <c r="A594" s="15"/>
    </row>
    <row r="595" spans="1:1" ht="13.5" customHeight="1">
      <c r="A595" s="15"/>
    </row>
    <row r="596" spans="1:1" ht="13.5" customHeight="1">
      <c r="A596" s="15"/>
    </row>
    <row r="597" spans="1:1" ht="13.5" customHeight="1">
      <c r="A597" s="15"/>
    </row>
    <row r="598" spans="1:1" ht="13.5" customHeight="1">
      <c r="A598" s="15"/>
    </row>
    <row r="599" spans="1:1" ht="13.5" customHeight="1">
      <c r="A599" s="15"/>
    </row>
    <row r="600" spans="1:1" ht="13.5" customHeight="1">
      <c r="A600" s="15"/>
    </row>
    <row r="601" spans="1:1" ht="13.5" customHeight="1">
      <c r="A601" s="15"/>
    </row>
    <row r="602" spans="1:1" ht="13.5" customHeight="1">
      <c r="A602" s="15"/>
    </row>
    <row r="603" spans="1:1" ht="13.5" customHeight="1">
      <c r="A603" s="15"/>
    </row>
    <row r="604" spans="1:1" ht="13.5" customHeight="1">
      <c r="A604" s="15"/>
    </row>
    <row r="605" spans="1:1" ht="13.5" customHeight="1">
      <c r="A605" s="15"/>
    </row>
    <row r="606" spans="1:1" ht="13.5" customHeight="1">
      <c r="A606" s="15"/>
    </row>
    <row r="607" spans="1:1" ht="13.5" customHeight="1">
      <c r="A607" s="15"/>
    </row>
    <row r="608" spans="1:1" ht="13.5" customHeight="1">
      <c r="A608" s="15"/>
    </row>
    <row r="609" spans="1:1" ht="13.5" customHeight="1">
      <c r="A609" s="15"/>
    </row>
    <row r="610" spans="1:1" ht="13.5" customHeight="1">
      <c r="A610" s="15"/>
    </row>
    <row r="611" spans="1:1" ht="13.5" customHeight="1">
      <c r="A611" s="15"/>
    </row>
    <row r="612" spans="1:1" ht="13.5" customHeight="1">
      <c r="A612" s="15"/>
    </row>
    <row r="613" spans="1:1" ht="13.5" customHeight="1">
      <c r="A613" s="15"/>
    </row>
    <row r="614" spans="1:1" ht="13.5" customHeight="1">
      <c r="A614" s="15"/>
    </row>
    <row r="615" spans="1:1" ht="13.5" customHeight="1">
      <c r="A615" s="15"/>
    </row>
    <row r="616" spans="1:1" ht="13.5" customHeight="1">
      <c r="A616" s="15"/>
    </row>
    <row r="617" spans="1:1" ht="13.5" customHeight="1">
      <c r="A617" s="15"/>
    </row>
    <row r="618" spans="1:1" ht="13.5" customHeight="1">
      <c r="A618" s="15"/>
    </row>
    <row r="619" spans="1:1" ht="13.5" customHeight="1">
      <c r="A619" s="15"/>
    </row>
    <row r="620" spans="1:1" ht="13.5" customHeight="1">
      <c r="A620" s="15"/>
    </row>
    <row r="621" spans="1:1" ht="13.5" customHeight="1">
      <c r="A621" s="15"/>
    </row>
    <row r="622" spans="1:1" ht="13.5" customHeight="1">
      <c r="A622" s="15"/>
    </row>
    <row r="623" spans="1:1" ht="13.5" customHeight="1">
      <c r="A623" s="15"/>
    </row>
    <row r="624" spans="1:1" ht="13.5" customHeight="1">
      <c r="A624" s="15"/>
    </row>
    <row r="625" spans="1:1" ht="13.5" customHeight="1">
      <c r="A625" s="15"/>
    </row>
    <row r="626" spans="1:1" ht="13.5" customHeight="1">
      <c r="A626" s="15"/>
    </row>
    <row r="627" spans="1:1" ht="13.5" customHeight="1">
      <c r="A627" s="15"/>
    </row>
    <row r="628" spans="1:1" ht="13.5" customHeight="1">
      <c r="A628" s="15"/>
    </row>
    <row r="629" spans="1:1" ht="13.5" customHeight="1">
      <c r="A629" s="15"/>
    </row>
    <row r="630" spans="1:1" ht="13.5" customHeight="1">
      <c r="A630" s="15"/>
    </row>
    <row r="631" spans="1:1" ht="13.5" customHeight="1">
      <c r="A631" s="15"/>
    </row>
    <row r="632" spans="1:1" ht="13.5" customHeight="1">
      <c r="A632" s="15"/>
    </row>
    <row r="633" spans="1:1" ht="13.5" customHeight="1">
      <c r="A633" s="15"/>
    </row>
    <row r="634" spans="1:1" ht="13.5" customHeight="1">
      <c r="A634" s="15"/>
    </row>
    <row r="635" spans="1:1" ht="13.5" customHeight="1">
      <c r="A635" s="15"/>
    </row>
    <row r="636" spans="1:1" ht="13.5" customHeight="1">
      <c r="A636" s="15"/>
    </row>
    <row r="637" spans="1:1" ht="13.5" customHeight="1">
      <c r="A637" s="15"/>
    </row>
    <row r="638" spans="1:1" ht="13.5" customHeight="1">
      <c r="A638" s="15"/>
    </row>
    <row r="639" spans="1:1" ht="13.5" customHeight="1">
      <c r="A639" s="15"/>
    </row>
    <row r="640" spans="1:1" ht="13.5" customHeight="1">
      <c r="A640" s="15"/>
    </row>
    <row r="641" spans="1:1" ht="13.5" customHeight="1">
      <c r="A641" s="15"/>
    </row>
    <row r="642" spans="1:1" ht="13.5" customHeight="1">
      <c r="A642" s="15"/>
    </row>
    <row r="643" spans="1:1" ht="13.5" customHeight="1">
      <c r="A643" s="15"/>
    </row>
    <row r="644" spans="1:1" ht="13.5" customHeight="1">
      <c r="A644" s="15"/>
    </row>
    <row r="645" spans="1:1" ht="13.5" customHeight="1">
      <c r="A645" s="15"/>
    </row>
    <row r="646" spans="1:1" ht="13.5" customHeight="1">
      <c r="A646" s="15"/>
    </row>
    <row r="647" spans="1:1" ht="13.5" customHeight="1">
      <c r="A647" s="15"/>
    </row>
    <row r="648" spans="1:1" ht="13.5" customHeight="1">
      <c r="A648" s="15"/>
    </row>
    <row r="649" spans="1:1" ht="13.5" customHeight="1">
      <c r="A649" s="15"/>
    </row>
    <row r="650" spans="1:1" ht="13.5" customHeight="1">
      <c r="A650" s="15"/>
    </row>
    <row r="651" spans="1:1" ht="13.5" customHeight="1">
      <c r="A651" s="15"/>
    </row>
    <row r="652" spans="1:1" ht="13.5" customHeight="1">
      <c r="A652" s="15"/>
    </row>
    <row r="653" spans="1:1" ht="13.5" customHeight="1">
      <c r="A653" s="15"/>
    </row>
    <row r="654" spans="1:1" ht="13.5" customHeight="1">
      <c r="A654" s="15"/>
    </row>
    <row r="655" spans="1:1" ht="13.5" customHeight="1">
      <c r="A655" s="15"/>
    </row>
    <row r="656" spans="1:1" ht="13.5" customHeight="1">
      <c r="A656" s="15"/>
    </row>
    <row r="657" spans="1:1" ht="13.5" customHeight="1">
      <c r="A657" s="15"/>
    </row>
    <row r="658" spans="1:1" ht="13.5" customHeight="1">
      <c r="A658" s="15"/>
    </row>
    <row r="659" spans="1:1" ht="13.5" customHeight="1">
      <c r="A659" s="15"/>
    </row>
    <row r="660" spans="1:1" ht="13.5" customHeight="1">
      <c r="A660" s="15"/>
    </row>
    <row r="661" spans="1:1" ht="13.5" customHeight="1">
      <c r="A661" s="15"/>
    </row>
    <row r="662" spans="1:1" ht="13.5" customHeight="1">
      <c r="A662" s="15"/>
    </row>
    <row r="663" spans="1:1" ht="13.5" customHeight="1">
      <c r="A663" s="15"/>
    </row>
    <row r="664" spans="1:1" ht="13.5" customHeight="1">
      <c r="A664" s="15"/>
    </row>
    <row r="665" spans="1:1" ht="13.5" customHeight="1">
      <c r="A665" s="15"/>
    </row>
    <row r="666" spans="1:1" ht="13.5" customHeight="1">
      <c r="A666" s="15"/>
    </row>
    <row r="667" spans="1:1" ht="13.5" customHeight="1">
      <c r="A667" s="15"/>
    </row>
    <row r="668" spans="1:1" ht="13.5" customHeight="1">
      <c r="A668" s="15"/>
    </row>
    <row r="669" spans="1:1" ht="13.5" customHeight="1">
      <c r="A669" s="15"/>
    </row>
    <row r="670" spans="1:1" ht="13.5" customHeight="1">
      <c r="A670" s="15"/>
    </row>
    <row r="671" spans="1:1" ht="13.5" customHeight="1">
      <c r="A671" s="15"/>
    </row>
    <row r="672" spans="1:1" ht="13.5" customHeight="1">
      <c r="A672" s="15"/>
    </row>
    <row r="673" spans="1:1" ht="13.5" customHeight="1">
      <c r="A673" s="15"/>
    </row>
    <row r="674" spans="1:1" ht="13.5" customHeight="1">
      <c r="A674" s="15"/>
    </row>
    <row r="675" spans="1:1" ht="13.5" customHeight="1">
      <c r="A675" s="15"/>
    </row>
    <row r="676" spans="1:1" ht="13.5" customHeight="1">
      <c r="A676" s="15"/>
    </row>
    <row r="677" spans="1:1" ht="13.5" customHeight="1">
      <c r="A677" s="15"/>
    </row>
    <row r="678" spans="1:1" ht="13.5" customHeight="1">
      <c r="A678" s="15"/>
    </row>
    <row r="679" spans="1:1" ht="13.5" customHeight="1">
      <c r="A679" s="15"/>
    </row>
    <row r="680" spans="1:1" ht="13.5" customHeight="1">
      <c r="A680" s="15"/>
    </row>
    <row r="681" spans="1:1" ht="13.5" customHeight="1">
      <c r="A681" s="15"/>
    </row>
    <row r="682" spans="1:1" ht="13.5" customHeight="1">
      <c r="A682" s="15"/>
    </row>
    <row r="683" spans="1:1" ht="13.5" customHeight="1">
      <c r="A683" s="15"/>
    </row>
    <row r="684" spans="1:1" ht="13.5" customHeight="1">
      <c r="A684" s="15"/>
    </row>
    <row r="685" spans="1:1" ht="13.5" customHeight="1">
      <c r="A685" s="15"/>
    </row>
    <row r="686" spans="1:1" ht="13.5" customHeight="1">
      <c r="A686" s="15"/>
    </row>
    <row r="687" spans="1:1" ht="13.5" customHeight="1">
      <c r="A687" s="15"/>
    </row>
    <row r="688" spans="1:1" ht="13.5" customHeight="1">
      <c r="A688" s="15"/>
    </row>
    <row r="689" spans="1:1" ht="13.5" customHeight="1">
      <c r="A689" s="15"/>
    </row>
    <row r="690" spans="1:1" ht="13.5" customHeight="1">
      <c r="A690" s="15"/>
    </row>
    <row r="691" spans="1:1" ht="13.5" customHeight="1">
      <c r="A691" s="15"/>
    </row>
    <row r="692" spans="1:1" ht="13.5" customHeight="1">
      <c r="A692" s="15"/>
    </row>
    <row r="693" spans="1:1" ht="13.5" customHeight="1">
      <c r="A693" s="15"/>
    </row>
    <row r="694" spans="1:1" ht="13.5" customHeight="1">
      <c r="A694" s="15"/>
    </row>
    <row r="695" spans="1:1" ht="13.5" customHeight="1">
      <c r="A695" s="15"/>
    </row>
    <row r="696" spans="1:1" ht="13.5" customHeight="1">
      <c r="A696" s="15"/>
    </row>
    <row r="697" spans="1:1" ht="13.5" customHeight="1">
      <c r="A697" s="15"/>
    </row>
    <row r="698" spans="1:1" ht="13.5" customHeight="1">
      <c r="A698" s="15"/>
    </row>
    <row r="699" spans="1:1" ht="13.5" customHeight="1">
      <c r="A699" s="15"/>
    </row>
    <row r="700" spans="1:1" ht="13.5" customHeight="1">
      <c r="A700" s="15"/>
    </row>
    <row r="701" spans="1:1" ht="13.5" customHeight="1">
      <c r="A701" s="15"/>
    </row>
    <row r="702" spans="1:1" ht="13.5" customHeight="1">
      <c r="A702" s="15"/>
    </row>
    <row r="703" spans="1:1" ht="13.5" customHeight="1">
      <c r="A703" s="15"/>
    </row>
    <row r="704" spans="1:1" ht="13.5" customHeight="1">
      <c r="A704" s="15"/>
    </row>
    <row r="705" spans="1:1" ht="13.5" customHeight="1">
      <c r="A705" s="15"/>
    </row>
    <row r="706" spans="1:1" ht="13.5" customHeight="1">
      <c r="A706" s="15"/>
    </row>
    <row r="707" spans="1:1" ht="13.5" customHeight="1">
      <c r="A707" s="15"/>
    </row>
    <row r="708" spans="1:1" ht="13.5" customHeight="1">
      <c r="A708" s="15"/>
    </row>
    <row r="709" spans="1:1" ht="13.5" customHeight="1">
      <c r="A709" s="15"/>
    </row>
    <row r="710" spans="1:1" ht="13.5" customHeight="1">
      <c r="A710" s="15"/>
    </row>
    <row r="711" spans="1:1" ht="13.5" customHeight="1">
      <c r="A711" s="15"/>
    </row>
    <row r="712" spans="1:1" ht="13.5" customHeight="1">
      <c r="A712" s="15"/>
    </row>
    <row r="713" spans="1:1" ht="13.5" customHeight="1">
      <c r="A713" s="15"/>
    </row>
    <row r="714" spans="1:1" ht="13.5" customHeight="1">
      <c r="A714" s="15"/>
    </row>
    <row r="715" spans="1:1" ht="13.5" customHeight="1">
      <c r="A715" s="15"/>
    </row>
    <row r="716" spans="1:1" ht="13.5" customHeight="1">
      <c r="A716" s="15"/>
    </row>
    <row r="717" spans="1:1" ht="13.5" customHeight="1">
      <c r="A717" s="15"/>
    </row>
    <row r="718" spans="1:1" ht="13.5" customHeight="1">
      <c r="A718" s="15"/>
    </row>
    <row r="719" spans="1:1" ht="13.5" customHeight="1">
      <c r="A719" s="15"/>
    </row>
    <row r="720" spans="1:1" ht="13.5" customHeight="1">
      <c r="A720" s="15"/>
    </row>
    <row r="721" spans="1:1" ht="13.5" customHeight="1">
      <c r="A721" s="15"/>
    </row>
    <row r="722" spans="1:1" ht="13.5" customHeight="1">
      <c r="A722" s="15"/>
    </row>
    <row r="723" spans="1:1" ht="13.5" customHeight="1">
      <c r="A723" s="15"/>
    </row>
    <row r="724" spans="1:1" ht="13.5" customHeight="1">
      <c r="A724" s="15"/>
    </row>
    <row r="725" spans="1:1" ht="13.5" customHeight="1">
      <c r="A725" s="15"/>
    </row>
    <row r="726" spans="1:1" ht="13.5" customHeight="1">
      <c r="A726" s="15"/>
    </row>
    <row r="727" spans="1:1" ht="13.5" customHeight="1">
      <c r="A727" s="15"/>
    </row>
    <row r="728" spans="1:1" ht="13.5" customHeight="1">
      <c r="A728" s="15"/>
    </row>
    <row r="729" spans="1:1" ht="13.5" customHeight="1">
      <c r="A729" s="15"/>
    </row>
    <row r="730" spans="1:1" ht="13.5" customHeight="1">
      <c r="A730" s="15"/>
    </row>
    <row r="731" spans="1:1" ht="13.5" customHeight="1">
      <c r="A731" s="15"/>
    </row>
    <row r="732" spans="1:1" ht="13.5" customHeight="1">
      <c r="A732" s="15"/>
    </row>
    <row r="733" spans="1:1" ht="13.5" customHeight="1">
      <c r="A733" s="15"/>
    </row>
    <row r="734" spans="1:1" ht="13.5" customHeight="1">
      <c r="A734" s="15"/>
    </row>
    <row r="735" spans="1:1" ht="13.5" customHeight="1">
      <c r="A735" s="15"/>
    </row>
    <row r="736" spans="1:1" ht="13.5" customHeight="1">
      <c r="A736" s="15"/>
    </row>
    <row r="737" spans="1:1" ht="13.5" customHeight="1">
      <c r="A737" s="15"/>
    </row>
    <row r="738" spans="1:1" ht="13.5" customHeight="1">
      <c r="A738" s="15"/>
    </row>
    <row r="739" spans="1:1" ht="13.5" customHeight="1">
      <c r="A739" s="15"/>
    </row>
    <row r="740" spans="1:1" ht="13.5" customHeight="1">
      <c r="A740" s="15"/>
    </row>
    <row r="741" spans="1:1" ht="13.5" customHeight="1">
      <c r="A741" s="15"/>
    </row>
    <row r="742" spans="1:1" ht="13.5" customHeight="1">
      <c r="A742" s="15"/>
    </row>
    <row r="743" spans="1:1" ht="13.5" customHeight="1">
      <c r="A743" s="15"/>
    </row>
    <row r="744" spans="1:1" ht="13.5" customHeight="1">
      <c r="A744" s="15"/>
    </row>
    <row r="745" spans="1:1" ht="13.5" customHeight="1">
      <c r="A745" s="15"/>
    </row>
    <row r="746" spans="1:1" ht="13.5" customHeight="1">
      <c r="A746" s="15"/>
    </row>
    <row r="747" spans="1:1" ht="13.5" customHeight="1">
      <c r="A747" s="15"/>
    </row>
    <row r="748" spans="1:1" ht="13.5" customHeight="1">
      <c r="A748" s="15"/>
    </row>
    <row r="749" spans="1:1" ht="13.5" customHeight="1">
      <c r="A749" s="15"/>
    </row>
    <row r="750" spans="1:1" ht="13.5" customHeight="1">
      <c r="A750" s="15"/>
    </row>
    <row r="751" spans="1:1" ht="13.5" customHeight="1">
      <c r="A751" s="15"/>
    </row>
    <row r="752" spans="1:1" ht="13.5" customHeight="1">
      <c r="A752" s="15"/>
    </row>
    <row r="753" spans="1:1" ht="13.5" customHeight="1">
      <c r="A753" s="15"/>
    </row>
    <row r="754" spans="1:1" ht="13.5" customHeight="1">
      <c r="A754" s="15"/>
    </row>
    <row r="755" spans="1:1" ht="13.5" customHeight="1">
      <c r="A755" s="15"/>
    </row>
    <row r="756" spans="1:1" ht="13.5" customHeight="1">
      <c r="A756" s="15"/>
    </row>
    <row r="757" spans="1:1" ht="13.5" customHeight="1">
      <c r="A757" s="15"/>
    </row>
    <row r="758" spans="1:1" ht="13.5" customHeight="1">
      <c r="A758" s="15"/>
    </row>
    <row r="759" spans="1:1" ht="13.5" customHeight="1">
      <c r="A759" s="15"/>
    </row>
    <row r="760" spans="1:1" ht="13.5" customHeight="1">
      <c r="A760" s="15"/>
    </row>
    <row r="761" spans="1:1" ht="13.5" customHeight="1">
      <c r="A761" s="15"/>
    </row>
    <row r="762" spans="1:1" ht="13.5" customHeight="1">
      <c r="A762" s="15"/>
    </row>
    <row r="763" spans="1:1" ht="13.5" customHeight="1">
      <c r="A763" s="15"/>
    </row>
    <row r="764" spans="1:1" ht="13.5" customHeight="1">
      <c r="A764" s="15"/>
    </row>
    <row r="765" spans="1:1" ht="13.5" customHeight="1">
      <c r="A765" s="15"/>
    </row>
    <row r="766" spans="1:1" ht="13.5" customHeight="1">
      <c r="A766" s="15"/>
    </row>
    <row r="767" spans="1:1" ht="13.5" customHeight="1">
      <c r="A767" s="15"/>
    </row>
    <row r="768" spans="1:1" ht="13.5" customHeight="1">
      <c r="A768" s="15"/>
    </row>
    <row r="769" spans="1:1" ht="13.5" customHeight="1">
      <c r="A769" s="15"/>
    </row>
    <row r="770" spans="1:1" ht="13.5" customHeight="1">
      <c r="A770" s="15"/>
    </row>
    <row r="771" spans="1:1" ht="13.5" customHeight="1">
      <c r="A771" s="15"/>
    </row>
    <row r="772" spans="1:1" ht="13.5" customHeight="1">
      <c r="A772" s="15"/>
    </row>
    <row r="773" spans="1:1" ht="13.5" customHeight="1">
      <c r="A773" s="15"/>
    </row>
    <row r="774" spans="1:1" ht="13.5" customHeight="1">
      <c r="A774" s="15"/>
    </row>
    <row r="775" spans="1:1" ht="13.5" customHeight="1">
      <c r="A775" s="15"/>
    </row>
    <row r="776" spans="1:1" ht="13.5" customHeight="1">
      <c r="A776" s="15"/>
    </row>
    <row r="777" spans="1:1" ht="13.5" customHeight="1">
      <c r="A777" s="15"/>
    </row>
    <row r="778" spans="1:1" ht="13.5" customHeight="1">
      <c r="A778" s="15"/>
    </row>
    <row r="779" spans="1:1" ht="13.5" customHeight="1">
      <c r="A779" s="15"/>
    </row>
    <row r="780" spans="1:1" ht="13.5" customHeight="1">
      <c r="A780" s="15"/>
    </row>
    <row r="781" spans="1:1" ht="13.5" customHeight="1">
      <c r="A781" s="15"/>
    </row>
    <row r="782" spans="1:1" ht="13.5" customHeight="1">
      <c r="A782" s="15"/>
    </row>
    <row r="783" spans="1:1" ht="13.5" customHeight="1">
      <c r="A783" s="15"/>
    </row>
    <row r="784" spans="1:1" ht="13.5" customHeight="1">
      <c r="A784" s="15"/>
    </row>
    <row r="785" spans="1:1" ht="13.5" customHeight="1">
      <c r="A785" s="15"/>
    </row>
    <row r="786" spans="1:1" ht="13.5" customHeight="1">
      <c r="A786" s="15"/>
    </row>
    <row r="787" spans="1:1" ht="13.5" customHeight="1">
      <c r="A787" s="15"/>
    </row>
    <row r="788" spans="1:1" ht="13.5" customHeight="1">
      <c r="A788" s="15"/>
    </row>
    <row r="789" spans="1:1" ht="13.5" customHeight="1">
      <c r="A789" s="15"/>
    </row>
    <row r="790" spans="1:1" ht="13.5" customHeight="1">
      <c r="A790" s="15"/>
    </row>
    <row r="791" spans="1:1" ht="13.5" customHeight="1">
      <c r="A791" s="15"/>
    </row>
    <row r="792" spans="1:1" ht="13.5" customHeight="1">
      <c r="A792" s="15"/>
    </row>
    <row r="793" spans="1:1" ht="13.5" customHeight="1">
      <c r="A793" s="15"/>
    </row>
    <row r="794" spans="1:1" ht="13.5" customHeight="1">
      <c r="A794" s="15"/>
    </row>
    <row r="795" spans="1:1" ht="13.5" customHeight="1">
      <c r="A795" s="15"/>
    </row>
    <row r="796" spans="1:1" ht="13.5" customHeight="1">
      <c r="A796" s="15"/>
    </row>
    <row r="797" spans="1:1" ht="13.5" customHeight="1">
      <c r="A797" s="15"/>
    </row>
    <row r="798" spans="1:1" ht="13.5" customHeight="1">
      <c r="A798" s="15"/>
    </row>
    <row r="799" spans="1:1" ht="13.5" customHeight="1">
      <c r="A799" s="15"/>
    </row>
    <row r="800" spans="1:1" ht="13.5" customHeight="1">
      <c r="A800" s="15"/>
    </row>
    <row r="801" spans="1:1" ht="13.5" customHeight="1">
      <c r="A801" s="15"/>
    </row>
    <row r="802" spans="1:1" ht="13.5" customHeight="1">
      <c r="A802" s="15"/>
    </row>
    <row r="803" spans="1:1" ht="13.5" customHeight="1">
      <c r="A803" s="15"/>
    </row>
    <row r="804" spans="1:1" ht="13.5" customHeight="1">
      <c r="A804" s="15"/>
    </row>
    <row r="805" spans="1:1" ht="13.5" customHeight="1">
      <c r="A805" s="15"/>
    </row>
    <row r="806" spans="1:1" ht="13.5" customHeight="1">
      <c r="A806" s="15"/>
    </row>
    <row r="807" spans="1:1" ht="13.5" customHeight="1">
      <c r="A807" s="15"/>
    </row>
    <row r="808" spans="1:1" ht="13.5" customHeight="1">
      <c r="A808" s="15"/>
    </row>
    <row r="809" spans="1:1" ht="13.5" customHeight="1">
      <c r="A809" s="15"/>
    </row>
    <row r="810" spans="1:1" ht="13.5" customHeight="1">
      <c r="A810" s="15"/>
    </row>
    <row r="811" spans="1:1" ht="13.5" customHeight="1">
      <c r="A811" s="15"/>
    </row>
    <row r="812" spans="1:1" ht="13.5" customHeight="1">
      <c r="A812" s="15"/>
    </row>
    <row r="813" spans="1:1" ht="13.5" customHeight="1">
      <c r="A813" s="15"/>
    </row>
    <row r="814" spans="1:1" ht="13.5" customHeight="1">
      <c r="A814" s="15"/>
    </row>
    <row r="815" spans="1:1" ht="13.5" customHeight="1">
      <c r="A815" s="15"/>
    </row>
    <row r="816" spans="1:1" ht="13.5" customHeight="1">
      <c r="A816" s="15"/>
    </row>
    <row r="817" spans="1:1" ht="13.5" customHeight="1">
      <c r="A817" s="15"/>
    </row>
    <row r="818" spans="1:1" ht="13.5" customHeight="1">
      <c r="A818" s="15"/>
    </row>
    <row r="819" spans="1:1" ht="13.5" customHeight="1">
      <c r="A819" s="15"/>
    </row>
    <row r="820" spans="1:1" ht="13.5" customHeight="1">
      <c r="A820" s="15"/>
    </row>
    <row r="821" spans="1:1" ht="13.5" customHeight="1">
      <c r="A821" s="15"/>
    </row>
    <row r="822" spans="1:1" ht="13.5" customHeight="1">
      <c r="A822" s="15"/>
    </row>
    <row r="823" spans="1:1" ht="13.5" customHeight="1">
      <c r="A823" s="15"/>
    </row>
    <row r="824" spans="1:1" ht="13.5" customHeight="1">
      <c r="A824" s="15"/>
    </row>
    <row r="825" spans="1:1" ht="13.5" customHeight="1">
      <c r="A825" s="15"/>
    </row>
    <row r="826" spans="1:1" ht="13.5" customHeight="1">
      <c r="A826" s="15"/>
    </row>
    <row r="827" spans="1:1" ht="13.5" customHeight="1">
      <c r="A827" s="15"/>
    </row>
    <row r="828" spans="1:1" ht="13.5" customHeight="1">
      <c r="A828" s="15"/>
    </row>
    <row r="829" spans="1:1" ht="13.5" customHeight="1">
      <c r="A829" s="15"/>
    </row>
    <row r="830" spans="1:1" ht="13.5" customHeight="1">
      <c r="A830" s="15"/>
    </row>
    <row r="831" spans="1:1" ht="13.5" customHeight="1">
      <c r="A831" s="15"/>
    </row>
    <row r="832" spans="1:1" ht="13.5" customHeight="1">
      <c r="A832" s="15"/>
    </row>
    <row r="833" spans="1:1" ht="13.5" customHeight="1">
      <c r="A833" s="15"/>
    </row>
    <row r="834" spans="1:1" ht="13.5" customHeight="1">
      <c r="A834" s="15"/>
    </row>
    <row r="835" spans="1:1" ht="13.5" customHeight="1">
      <c r="A835" s="15"/>
    </row>
    <row r="836" spans="1:1" ht="13.5" customHeight="1">
      <c r="A836" s="15"/>
    </row>
    <row r="837" spans="1:1" ht="13.5" customHeight="1">
      <c r="A837" s="15"/>
    </row>
    <row r="838" spans="1:1" ht="13.5" customHeight="1">
      <c r="A838" s="15"/>
    </row>
    <row r="839" spans="1:1" ht="13.5" customHeight="1">
      <c r="A839" s="15"/>
    </row>
    <row r="840" spans="1:1" ht="13.5" customHeight="1">
      <c r="A840" s="15"/>
    </row>
    <row r="841" spans="1:1" ht="13.5" customHeight="1">
      <c r="A841" s="15"/>
    </row>
    <row r="842" spans="1:1" ht="13.5" customHeight="1">
      <c r="A842" s="15"/>
    </row>
    <row r="843" spans="1:1" ht="13.5" customHeight="1">
      <c r="A843" s="15"/>
    </row>
    <row r="844" spans="1:1" ht="13.5" customHeight="1">
      <c r="A844" s="15"/>
    </row>
    <row r="845" spans="1:1" ht="13.5" customHeight="1">
      <c r="A845" s="15"/>
    </row>
    <row r="846" spans="1:1" ht="13.5" customHeight="1">
      <c r="A846" s="15"/>
    </row>
    <row r="847" spans="1:1" ht="13.5" customHeight="1">
      <c r="A847" s="15"/>
    </row>
    <row r="848" spans="1:1" ht="13.5" customHeight="1">
      <c r="A848" s="15"/>
    </row>
    <row r="849" spans="1:1" ht="13.5" customHeight="1">
      <c r="A849" s="15"/>
    </row>
    <row r="850" spans="1:1" ht="13.5" customHeight="1">
      <c r="A850" s="15"/>
    </row>
    <row r="851" spans="1:1" ht="13.5" customHeight="1">
      <c r="A851" s="15"/>
    </row>
    <row r="852" spans="1:1" ht="13.5" customHeight="1">
      <c r="A852" s="15"/>
    </row>
    <row r="853" spans="1:1" ht="13.5" customHeight="1">
      <c r="A853" s="15"/>
    </row>
    <row r="854" spans="1:1" ht="13.5" customHeight="1">
      <c r="A854" s="15"/>
    </row>
    <row r="855" spans="1:1" ht="13.5" customHeight="1">
      <c r="A855" s="15"/>
    </row>
    <row r="856" spans="1:1" ht="13.5" customHeight="1">
      <c r="A856" s="15"/>
    </row>
    <row r="857" spans="1:1" ht="13.5" customHeight="1">
      <c r="A857" s="15"/>
    </row>
    <row r="858" spans="1:1" ht="13.5" customHeight="1">
      <c r="A858" s="15"/>
    </row>
    <row r="859" spans="1:1" ht="13.5" customHeight="1">
      <c r="A859" s="15"/>
    </row>
    <row r="860" spans="1:1" ht="13.5" customHeight="1">
      <c r="A860" s="15"/>
    </row>
    <row r="861" spans="1:1" ht="13.5" customHeight="1">
      <c r="A861" s="15"/>
    </row>
    <row r="862" spans="1:1" ht="13.5" customHeight="1">
      <c r="A862" s="15"/>
    </row>
    <row r="863" spans="1:1" ht="13.5" customHeight="1">
      <c r="A863" s="15"/>
    </row>
    <row r="864" spans="1:1" ht="13.5" customHeight="1">
      <c r="A864" s="15"/>
    </row>
    <row r="865" spans="1:1" ht="13.5" customHeight="1">
      <c r="A865" s="15"/>
    </row>
    <row r="866" spans="1:1" ht="13.5" customHeight="1">
      <c r="A866" s="15"/>
    </row>
    <row r="867" spans="1:1" ht="13.5" customHeight="1">
      <c r="A867" s="15"/>
    </row>
    <row r="868" spans="1:1" ht="13.5" customHeight="1">
      <c r="A868" s="15"/>
    </row>
    <row r="869" spans="1:1" ht="13.5" customHeight="1">
      <c r="A869" s="15"/>
    </row>
    <row r="870" spans="1:1" ht="13.5" customHeight="1">
      <c r="A870" s="15"/>
    </row>
    <row r="871" spans="1:1" ht="13.5" customHeight="1">
      <c r="A871" s="15"/>
    </row>
    <row r="872" spans="1:1" ht="13.5" customHeight="1">
      <c r="A872" s="15"/>
    </row>
    <row r="873" spans="1:1" ht="13.5" customHeight="1">
      <c r="A873" s="15"/>
    </row>
    <row r="874" spans="1:1" ht="13.5" customHeight="1">
      <c r="A874" s="15"/>
    </row>
    <row r="875" spans="1:1" ht="13.5" customHeight="1">
      <c r="A875" s="15"/>
    </row>
    <row r="876" spans="1:1" ht="13.5" customHeight="1">
      <c r="A876" s="15"/>
    </row>
    <row r="877" spans="1:1" ht="13.5" customHeight="1">
      <c r="A877" s="15"/>
    </row>
    <row r="878" spans="1:1" ht="13.5" customHeight="1">
      <c r="A878" s="15"/>
    </row>
    <row r="879" spans="1:1" ht="13.5" customHeight="1">
      <c r="A879" s="15"/>
    </row>
    <row r="880" spans="1:1" ht="13.5" customHeight="1">
      <c r="A880" s="15"/>
    </row>
    <row r="881" spans="1:1" ht="13.5" customHeight="1">
      <c r="A881" s="15"/>
    </row>
    <row r="882" spans="1:1" ht="13.5" customHeight="1">
      <c r="A882" s="15"/>
    </row>
    <row r="883" spans="1:1" ht="13.5" customHeight="1">
      <c r="A883" s="15"/>
    </row>
    <row r="884" spans="1:1" ht="13.5" customHeight="1">
      <c r="A884" s="15"/>
    </row>
    <row r="885" spans="1:1" ht="13.5" customHeight="1">
      <c r="A885" s="15"/>
    </row>
    <row r="886" spans="1:1" ht="13.5" customHeight="1">
      <c r="A886" s="15"/>
    </row>
    <row r="887" spans="1:1" ht="13.5" customHeight="1">
      <c r="A887" s="15"/>
    </row>
    <row r="888" spans="1:1" ht="13.5" customHeight="1">
      <c r="A888" s="15"/>
    </row>
    <row r="889" spans="1:1" ht="13.5" customHeight="1">
      <c r="A889" s="15"/>
    </row>
    <row r="890" spans="1:1" ht="13.5" customHeight="1">
      <c r="A890" s="15"/>
    </row>
    <row r="891" spans="1:1" ht="13.5" customHeight="1">
      <c r="A891" s="15"/>
    </row>
    <row r="892" spans="1:1" ht="13.5" customHeight="1">
      <c r="A892" s="15"/>
    </row>
    <row r="893" spans="1:1" ht="13.5" customHeight="1">
      <c r="A893" s="15"/>
    </row>
    <row r="894" spans="1:1" ht="13.5" customHeight="1">
      <c r="A894" s="15"/>
    </row>
    <row r="895" spans="1:1" ht="13.5" customHeight="1">
      <c r="A895" s="15"/>
    </row>
    <row r="896" spans="1:1" ht="13.5" customHeight="1">
      <c r="A896" s="15"/>
    </row>
    <row r="897" spans="1:1" ht="13.5" customHeight="1">
      <c r="A897" s="15"/>
    </row>
    <row r="898" spans="1:1" ht="13.5" customHeight="1">
      <c r="A898" s="15"/>
    </row>
    <row r="899" spans="1:1" ht="13.5" customHeight="1">
      <c r="A899" s="15"/>
    </row>
    <row r="900" spans="1:1" ht="13.5" customHeight="1">
      <c r="A900" s="15"/>
    </row>
    <row r="901" spans="1:1" ht="13.5" customHeight="1">
      <c r="A901" s="15"/>
    </row>
    <row r="902" spans="1:1" ht="13.5" customHeight="1">
      <c r="A902" s="15"/>
    </row>
    <row r="903" spans="1:1" ht="13.5" customHeight="1">
      <c r="A903" s="15"/>
    </row>
    <row r="904" spans="1:1" ht="13.5" customHeight="1">
      <c r="A904" s="15"/>
    </row>
    <row r="905" spans="1:1" ht="13.5" customHeight="1">
      <c r="A905" s="15"/>
    </row>
    <row r="906" spans="1:1" ht="13.5" customHeight="1">
      <c r="A906" s="15"/>
    </row>
    <row r="907" spans="1:1" ht="13.5" customHeight="1">
      <c r="A907" s="15"/>
    </row>
    <row r="908" spans="1:1" ht="13.5" customHeight="1">
      <c r="A908" s="15"/>
    </row>
    <row r="909" spans="1:1" ht="13.5" customHeight="1">
      <c r="A909" s="15"/>
    </row>
    <row r="910" spans="1:1" ht="13.5" customHeight="1">
      <c r="A910" s="15"/>
    </row>
    <row r="911" spans="1:1" ht="13.5" customHeight="1">
      <c r="A911" s="15"/>
    </row>
    <row r="912" spans="1:1" ht="13.5" customHeight="1">
      <c r="A912" s="15"/>
    </row>
    <row r="913" spans="1:1" ht="13.5" customHeight="1">
      <c r="A913" s="15"/>
    </row>
    <row r="914" spans="1:1" ht="13.5" customHeight="1">
      <c r="A914" s="15"/>
    </row>
    <row r="915" spans="1:1" ht="13.5" customHeight="1">
      <c r="A915" s="15"/>
    </row>
    <row r="916" spans="1:1" ht="13.5" customHeight="1">
      <c r="A916" s="15"/>
    </row>
    <row r="917" spans="1:1" ht="13.5" customHeight="1">
      <c r="A917" s="15"/>
    </row>
    <row r="918" spans="1:1" ht="13.5" customHeight="1">
      <c r="A918" s="15"/>
    </row>
    <row r="919" spans="1:1" ht="13.5" customHeight="1">
      <c r="A919" s="15"/>
    </row>
    <row r="920" spans="1:1" ht="13.5" customHeight="1">
      <c r="A920" s="15"/>
    </row>
    <row r="921" spans="1:1" ht="13.5" customHeight="1">
      <c r="A921" s="15"/>
    </row>
    <row r="922" spans="1:1" ht="13.5" customHeight="1">
      <c r="A922" s="15"/>
    </row>
    <row r="923" spans="1:1" ht="13.5" customHeight="1">
      <c r="A923" s="15"/>
    </row>
    <row r="924" spans="1:1" ht="13.5" customHeight="1">
      <c r="A924" s="15"/>
    </row>
    <row r="925" spans="1:1" ht="13.5" customHeight="1">
      <c r="A925" s="15"/>
    </row>
    <row r="926" spans="1:1" ht="13.5" customHeight="1">
      <c r="A926" s="15"/>
    </row>
    <row r="927" spans="1:1" ht="13.5" customHeight="1">
      <c r="A927" s="15"/>
    </row>
    <row r="928" spans="1:1" ht="13.5" customHeight="1">
      <c r="A928" s="15"/>
    </row>
    <row r="929" spans="1:1" ht="13.5" customHeight="1">
      <c r="A929" s="15"/>
    </row>
    <row r="930" spans="1:1" ht="13.5" customHeight="1">
      <c r="A930" s="15"/>
    </row>
    <row r="931" spans="1:1" ht="13.5" customHeight="1">
      <c r="A931" s="15"/>
    </row>
    <row r="932" spans="1:1" ht="13.5" customHeight="1">
      <c r="A932" s="15"/>
    </row>
    <row r="933" spans="1:1" ht="13.5" customHeight="1">
      <c r="A933" s="15"/>
    </row>
    <row r="934" spans="1:1" ht="13.5" customHeight="1">
      <c r="A934" s="15"/>
    </row>
    <row r="935" spans="1:1" ht="13.5" customHeight="1">
      <c r="A935" s="15"/>
    </row>
    <row r="936" spans="1:1" ht="13.5" customHeight="1">
      <c r="A936" s="15"/>
    </row>
    <row r="937" spans="1:1" ht="13.5" customHeight="1">
      <c r="A937" s="15"/>
    </row>
    <row r="938" spans="1:1" ht="13.5" customHeight="1">
      <c r="A938" s="15"/>
    </row>
    <row r="939" spans="1:1" ht="13.5" customHeight="1">
      <c r="A939" s="15"/>
    </row>
    <row r="940" spans="1:1" ht="13.5" customHeight="1">
      <c r="A940" s="15"/>
    </row>
    <row r="941" spans="1:1" ht="13.5" customHeight="1">
      <c r="A941" s="15"/>
    </row>
    <row r="942" spans="1:1" ht="13.5" customHeight="1">
      <c r="A942" s="15"/>
    </row>
    <row r="943" spans="1:1" ht="13.5" customHeight="1">
      <c r="A943" s="15"/>
    </row>
    <row r="944" spans="1:1" ht="13.5" customHeight="1">
      <c r="A944" s="15"/>
    </row>
    <row r="945" spans="1:1" ht="13.5" customHeight="1">
      <c r="A945" s="15"/>
    </row>
    <row r="946" spans="1:1" ht="13.5" customHeight="1">
      <c r="A946" s="15"/>
    </row>
    <row r="947" spans="1:1" ht="13.5" customHeight="1">
      <c r="A947" s="15"/>
    </row>
    <row r="948" spans="1:1" ht="13.5" customHeight="1">
      <c r="A948" s="15"/>
    </row>
    <row r="949" spans="1:1" ht="13.5" customHeight="1">
      <c r="A949" s="15"/>
    </row>
    <row r="950" spans="1:1" ht="13.5" customHeight="1">
      <c r="A950" s="15"/>
    </row>
    <row r="951" spans="1:1" ht="13.5" customHeight="1">
      <c r="A951" s="15"/>
    </row>
    <row r="952" spans="1:1" ht="13.5" customHeight="1">
      <c r="A952" s="15"/>
    </row>
    <row r="953" spans="1:1" ht="13.5" customHeight="1">
      <c r="A953" s="15"/>
    </row>
    <row r="954" spans="1:1" ht="13.5" customHeight="1">
      <c r="A954" s="15"/>
    </row>
    <row r="955" spans="1:1" ht="13.5" customHeight="1">
      <c r="A955" s="15"/>
    </row>
    <row r="956" spans="1:1" ht="13.5" customHeight="1">
      <c r="A956" s="15"/>
    </row>
    <row r="957" spans="1:1" ht="13.5" customHeight="1">
      <c r="A957" s="15"/>
    </row>
    <row r="958" spans="1:1" ht="13.5" customHeight="1">
      <c r="A958" s="15"/>
    </row>
    <row r="959" spans="1:1" ht="13.5" customHeight="1">
      <c r="A959" s="15"/>
    </row>
    <row r="960" spans="1:1" ht="13.5" customHeight="1">
      <c r="A960" s="15"/>
    </row>
    <row r="961" spans="1:1" ht="13.5" customHeight="1">
      <c r="A961" s="15"/>
    </row>
    <row r="962" spans="1:1" ht="13.5" customHeight="1">
      <c r="A962" s="15"/>
    </row>
    <row r="963" spans="1:1" ht="13.5" customHeight="1">
      <c r="A963" s="15"/>
    </row>
    <row r="964" spans="1:1" ht="13.5" customHeight="1">
      <c r="A964" s="15"/>
    </row>
    <row r="965" spans="1:1" ht="13.5" customHeight="1">
      <c r="A965" s="15"/>
    </row>
    <row r="966" spans="1:1" ht="13.5" customHeight="1">
      <c r="A966" s="15"/>
    </row>
    <row r="967" spans="1:1" ht="13.5" customHeight="1">
      <c r="A967" s="15"/>
    </row>
    <row r="968" spans="1:1" ht="13.5" customHeight="1">
      <c r="A968" s="15"/>
    </row>
    <row r="969" spans="1:1" ht="13.5" customHeight="1">
      <c r="A969" s="15"/>
    </row>
    <row r="970" spans="1:1" ht="13.5" customHeight="1">
      <c r="A970" s="15"/>
    </row>
    <row r="971" spans="1:1" ht="13.5" customHeight="1">
      <c r="A971" s="15"/>
    </row>
    <row r="972" spans="1:1" ht="13.5" customHeight="1">
      <c r="A972" s="15"/>
    </row>
    <row r="973" spans="1:1" ht="13.5" customHeight="1">
      <c r="A973" s="15"/>
    </row>
    <row r="974" spans="1:1" ht="13.5" customHeight="1">
      <c r="A974" s="15"/>
    </row>
    <row r="975" spans="1:1" ht="13.5" customHeight="1">
      <c r="A975" s="15"/>
    </row>
    <row r="976" spans="1:1" ht="13.5" customHeight="1">
      <c r="A976" s="15"/>
    </row>
    <row r="977" spans="1:1" ht="13.5" customHeight="1">
      <c r="A977" s="15"/>
    </row>
    <row r="978" spans="1:1" ht="13.5" customHeight="1">
      <c r="A978" s="15"/>
    </row>
    <row r="979" spans="1:1" ht="13.5" customHeight="1">
      <c r="A979" s="15"/>
    </row>
    <row r="980" spans="1:1" ht="13.5" customHeight="1">
      <c r="A980" s="15"/>
    </row>
    <row r="981" spans="1:1" ht="13.5" customHeight="1">
      <c r="A981" s="15"/>
    </row>
    <row r="982" spans="1:1" ht="13.5" customHeight="1">
      <c r="A982" s="15"/>
    </row>
    <row r="983" spans="1:1" ht="13.5" customHeight="1">
      <c r="A983" s="15"/>
    </row>
    <row r="984" spans="1:1" ht="13.5" customHeight="1">
      <c r="A984" s="15"/>
    </row>
    <row r="985" spans="1:1" ht="13.5" customHeight="1">
      <c r="A985" s="15"/>
    </row>
    <row r="986" spans="1:1" ht="13.5" customHeight="1">
      <c r="A986" s="15"/>
    </row>
    <row r="987" spans="1:1" ht="13.5" customHeight="1">
      <c r="A987" s="15"/>
    </row>
    <row r="988" spans="1:1" ht="13.5" customHeight="1">
      <c r="A988" s="15"/>
    </row>
    <row r="989" spans="1:1" ht="13.5" customHeight="1">
      <c r="A989" s="15"/>
    </row>
    <row r="990" spans="1:1" ht="13.5" customHeight="1">
      <c r="A990" s="15"/>
    </row>
    <row r="991" spans="1:1" ht="13.5" customHeight="1">
      <c r="A991" s="15"/>
    </row>
    <row r="992" spans="1:1" ht="13.5" customHeight="1">
      <c r="A992" s="15"/>
    </row>
    <row r="993" spans="1:1" ht="13.5" customHeight="1">
      <c r="A993" s="15"/>
    </row>
    <row r="994" spans="1:1" ht="13.5" customHeight="1">
      <c r="A994" s="15"/>
    </row>
    <row r="995" spans="1:1" ht="13.5" customHeight="1">
      <c r="A995" s="15"/>
    </row>
    <row r="996" spans="1:1" ht="13.5" customHeight="1">
      <c r="A996" s="15"/>
    </row>
    <row r="997" spans="1:1" ht="13.5" customHeight="1">
      <c r="A997" s="15"/>
    </row>
    <row r="998" spans="1:1" ht="13.5" customHeight="1">
      <c r="A998" s="15"/>
    </row>
    <row r="999" spans="1:1" ht="13.5" customHeight="1">
      <c r="A999" s="15"/>
    </row>
    <row r="1000" spans="1:1" ht="13.5" customHeight="1">
      <c r="A1000" s="15"/>
    </row>
    <row r="1001" spans="1:1" ht="13.5" customHeight="1">
      <c r="A1001" s="15"/>
    </row>
    <row r="1002" spans="1:1" ht="13.5" customHeight="1">
      <c r="A1002" s="15"/>
    </row>
    <row r="1003" spans="1:1" ht="13.5" customHeight="1">
      <c r="A1003" s="15"/>
    </row>
    <row r="1004" spans="1:1" ht="13.5" customHeight="1">
      <c r="A1004" s="15"/>
    </row>
    <row r="1005" spans="1:1" ht="13.5" customHeight="1">
      <c r="A1005" s="15"/>
    </row>
    <row r="1006" spans="1:1" ht="13.5" customHeight="1">
      <c r="A1006" s="15"/>
    </row>
    <row r="1007" spans="1:1" ht="13.5" customHeight="1">
      <c r="A1007" s="15"/>
    </row>
    <row r="1008" spans="1:1" ht="13.5" customHeight="1">
      <c r="A1008" s="15"/>
    </row>
    <row r="1009" spans="1:1" ht="13.5" customHeight="1">
      <c r="A1009" s="15"/>
    </row>
    <row r="1010" spans="1:1" ht="13.5" customHeight="1">
      <c r="A1010" s="15"/>
    </row>
    <row r="1011" spans="1:1" ht="13.5" customHeight="1">
      <c r="A1011" s="15"/>
    </row>
    <row r="1012" spans="1:1" ht="13.5" customHeight="1">
      <c r="A1012" s="15"/>
    </row>
    <row r="1013" spans="1:1" ht="13.5" customHeight="1">
      <c r="A1013" s="15"/>
    </row>
    <row r="1014" spans="1:1" ht="13.5" customHeight="1">
      <c r="A1014" s="15"/>
    </row>
    <row r="1015" spans="1:1" ht="13.5" customHeight="1">
      <c r="A1015" s="15"/>
    </row>
    <row r="1016" spans="1:1" ht="13.5" customHeight="1">
      <c r="A1016" s="15"/>
    </row>
    <row r="1017" spans="1:1" ht="13.5" customHeight="1">
      <c r="A1017" s="15"/>
    </row>
    <row r="1018" spans="1:1" ht="13.5" customHeight="1">
      <c r="A1018" s="15"/>
    </row>
    <row r="65534" spans="255:255" ht="15" customHeight="1">
      <c r="IU65534" s="13">
        <v>0</v>
      </c>
    </row>
    <row r="65538" spans="255:255" ht="15" customHeight="1">
      <c r="IU65538" s="13">
        <v>0</v>
      </c>
    </row>
  </sheetData>
  <scenarios current="0">
    <scenario name="1" locked="1" count="1" user="shanmuka hemanth">
      <inputCells r="C14" val="-0.01"/>
    </scenario>
  </scenarios>
  <mergeCells count="17">
    <mergeCell ref="A29:A31"/>
    <mergeCell ref="A6:C6"/>
    <mergeCell ref="A7:A10"/>
    <mergeCell ref="A11:A24"/>
    <mergeCell ref="A25:A26"/>
    <mergeCell ref="A28:C28"/>
    <mergeCell ref="O65:Y65"/>
    <mergeCell ref="C66:G66"/>
    <mergeCell ref="I66:M66"/>
    <mergeCell ref="P66:V66"/>
    <mergeCell ref="A33:C33"/>
    <mergeCell ref="A34:A36"/>
    <mergeCell ref="A38:C38"/>
    <mergeCell ref="A39:A47"/>
    <mergeCell ref="A50:A52"/>
    <mergeCell ref="B65:B67"/>
    <mergeCell ref="C65:M6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E2AD-21CB-4C01-89C1-4E4AF0EA9F2C}">
  <dimension ref="A1:IU65538"/>
  <sheetViews>
    <sheetView topLeftCell="A4" zoomScale="65" zoomScaleNormal="166" workbookViewId="0">
      <selection activeCell="C34" sqref="C34"/>
    </sheetView>
  </sheetViews>
  <sheetFormatPr defaultColWidth="12.5" defaultRowHeight="15" customHeight="1"/>
  <cols>
    <col min="1" max="1" width="20.796875" style="13" customWidth="1"/>
    <col min="2" max="2" width="48" style="13" customWidth="1"/>
    <col min="3" max="3" width="18.5" style="13" customWidth="1"/>
    <col min="4" max="4" width="20.296875" style="13" bestFit="1" customWidth="1"/>
    <col min="5" max="5" width="26.296875" style="13" bestFit="1" customWidth="1"/>
    <col min="6" max="6" width="20.19921875" style="13" customWidth="1"/>
    <col min="7" max="7" width="12.296875" style="13" customWidth="1"/>
    <col min="8" max="8" width="13.796875" style="13" customWidth="1"/>
    <col min="9" max="9" width="13.5" style="13" customWidth="1"/>
    <col min="10" max="10" width="16" style="13" customWidth="1"/>
    <col min="11" max="11" width="13" style="13" customWidth="1"/>
    <col min="12" max="12" width="18" style="13" customWidth="1"/>
    <col min="13" max="13" width="11.296875" style="13" customWidth="1"/>
    <col min="14" max="14" width="12.19921875" style="13" customWidth="1"/>
    <col min="15" max="15" width="14.19921875" style="13" customWidth="1"/>
    <col min="16" max="16" width="9" style="13" bestFit="1" customWidth="1"/>
    <col min="17" max="17" width="9.5" style="13" customWidth="1"/>
    <col min="18" max="18" width="9" style="13" bestFit="1" customWidth="1"/>
    <col min="19" max="19" width="11" style="13" customWidth="1"/>
    <col min="20" max="20" width="17.5" style="13" customWidth="1"/>
    <col min="21" max="21" width="20" style="13" customWidth="1"/>
    <col min="22" max="22" width="14.5" style="13" customWidth="1"/>
    <col min="23" max="23" width="22.19921875" style="13" customWidth="1"/>
    <col min="24" max="24" width="13.5" style="13" customWidth="1"/>
    <col min="25" max="25" width="17.69921875" style="13" customWidth="1"/>
    <col min="26" max="16384" width="12.5" style="13"/>
  </cols>
  <sheetData>
    <row r="1" spans="1:5" ht="13.5" customHeight="1">
      <c r="A1" s="12" t="s">
        <v>0</v>
      </c>
    </row>
    <row r="2" spans="1:5" ht="13.5" customHeight="1">
      <c r="A2" s="14"/>
    </row>
    <row r="3" spans="1:5" ht="13.5" customHeight="1">
      <c r="A3" s="12"/>
    </row>
    <row r="4" spans="1:5" ht="13.5" customHeight="1">
      <c r="A4" s="15"/>
    </row>
    <row r="5" spans="1:5" ht="13.5" customHeight="1"/>
    <row r="6" spans="1:5" ht="13.5" customHeight="1">
      <c r="A6" s="115" t="s">
        <v>103</v>
      </c>
      <c r="B6" s="116"/>
      <c r="C6" s="117"/>
    </row>
    <row r="7" spans="1:5" ht="13.5" customHeight="1">
      <c r="A7" s="118"/>
      <c r="B7" s="41" t="s">
        <v>99</v>
      </c>
      <c r="C7" s="40">
        <v>25000</v>
      </c>
    </row>
    <row r="8" spans="1:5" ht="13.5" customHeight="1">
      <c r="A8" s="119"/>
      <c r="B8" s="41" t="s">
        <v>100</v>
      </c>
      <c r="C8" s="40">
        <v>25000</v>
      </c>
    </row>
    <row r="9" spans="1:5" ht="13.5" customHeight="1">
      <c r="A9" s="119"/>
      <c r="B9" s="67" t="s">
        <v>101</v>
      </c>
      <c r="C9" s="41">
        <v>4</v>
      </c>
    </row>
    <row r="10" spans="1:5" ht="13.5" customHeight="1">
      <c r="A10" s="120"/>
      <c r="B10" s="41" t="s">
        <v>102</v>
      </c>
      <c r="C10" s="68">
        <v>0.01</v>
      </c>
    </row>
    <row r="11" spans="1:5" ht="13.5" customHeight="1">
      <c r="A11" s="104" t="s">
        <v>120</v>
      </c>
      <c r="B11" s="21" t="s">
        <v>104</v>
      </c>
      <c r="C11" s="22">
        <v>47800</v>
      </c>
    </row>
    <row r="12" spans="1:5" ht="13.5" customHeight="1">
      <c r="A12" s="105"/>
      <c r="B12" s="39" t="s">
        <v>105</v>
      </c>
      <c r="C12" s="40">
        <v>176908.31</v>
      </c>
    </row>
    <row r="13" spans="1:5" ht="13.5" customHeight="1">
      <c r="A13" s="105"/>
      <c r="B13" s="39" t="s">
        <v>106</v>
      </c>
      <c r="C13" s="40">
        <v>239000</v>
      </c>
    </row>
    <row r="14" spans="1:5" ht="13.5" customHeight="1">
      <c r="A14" s="105"/>
      <c r="B14" s="39" t="s">
        <v>107</v>
      </c>
      <c r="C14" s="68">
        <v>0.02</v>
      </c>
    </row>
    <row r="15" spans="1:5" ht="13.5" customHeight="1">
      <c r="A15" s="105"/>
      <c r="B15" s="39" t="s">
        <v>108</v>
      </c>
      <c r="C15" s="69">
        <v>1.4427000000000001E-2</v>
      </c>
    </row>
    <row r="16" spans="1:5" ht="13.5" customHeight="1">
      <c r="A16" s="105"/>
      <c r="B16" s="39" t="s">
        <v>109</v>
      </c>
      <c r="C16" s="68">
        <v>0.05</v>
      </c>
      <c r="E16" s="17"/>
    </row>
    <row r="17" spans="1:8" ht="13.5" customHeight="1">
      <c r="A17" s="105"/>
      <c r="B17" s="39" t="s">
        <v>110</v>
      </c>
      <c r="C17" s="40">
        <v>1003.95</v>
      </c>
    </row>
    <row r="18" spans="1:8" ht="13.5" customHeight="1">
      <c r="A18" s="105"/>
      <c r="B18" s="39" t="s">
        <v>111</v>
      </c>
      <c r="C18" s="40">
        <v>6000</v>
      </c>
    </row>
    <row r="19" spans="1:8" ht="13.5" customHeight="1">
      <c r="A19" s="105"/>
      <c r="B19" s="39" t="s">
        <v>112</v>
      </c>
      <c r="C19" s="40">
        <v>1200</v>
      </c>
    </row>
    <row r="20" spans="1:8" ht="13.5" customHeight="1">
      <c r="A20" s="105"/>
      <c r="B20" s="39" t="s">
        <v>113</v>
      </c>
      <c r="C20" s="40">
        <v>70</v>
      </c>
      <c r="F20" s="17"/>
    </row>
    <row r="21" spans="1:8" ht="13.5" customHeight="1">
      <c r="A21" s="105"/>
      <c r="B21" s="39" t="s">
        <v>114</v>
      </c>
      <c r="C21" s="40">
        <v>120</v>
      </c>
      <c r="F21" s="17"/>
    </row>
    <row r="22" spans="1:8" ht="13.5" customHeight="1">
      <c r="A22" s="105"/>
      <c r="B22" s="39" t="s">
        <v>116</v>
      </c>
      <c r="C22" s="40">
        <v>30</v>
      </c>
      <c r="D22" s="41" t="s">
        <v>2</v>
      </c>
      <c r="E22" s="40">
        <f t="shared" ref="E22:E23" si="0">C22*(1+50%)</f>
        <v>45</v>
      </c>
      <c r="F22" s="41" t="s">
        <v>3</v>
      </c>
      <c r="G22" s="40">
        <f t="shared" ref="G22:G23" si="1">C22*(1-50%)</f>
        <v>15</v>
      </c>
      <c r="H22" s="70"/>
    </row>
    <row r="23" spans="1:8" ht="13.5" customHeight="1">
      <c r="A23" s="105"/>
      <c r="B23" s="39" t="s">
        <v>117</v>
      </c>
      <c r="C23" s="40">
        <v>100</v>
      </c>
      <c r="D23" s="41" t="s">
        <v>2</v>
      </c>
      <c r="E23" s="40">
        <f t="shared" si="0"/>
        <v>150</v>
      </c>
      <c r="F23" s="41" t="s">
        <v>3</v>
      </c>
      <c r="G23" s="40">
        <f t="shared" si="1"/>
        <v>50</v>
      </c>
      <c r="H23" s="70"/>
    </row>
    <row r="24" spans="1:8" ht="13.5" customHeight="1">
      <c r="A24" s="105"/>
      <c r="B24" s="39" t="s">
        <v>118</v>
      </c>
      <c r="C24" s="68">
        <v>0.2</v>
      </c>
    </row>
    <row r="25" spans="1:8" ht="13.5" customHeight="1">
      <c r="A25" s="104" t="s">
        <v>121</v>
      </c>
      <c r="B25" s="39" t="s">
        <v>119</v>
      </c>
      <c r="C25" s="42">
        <v>435</v>
      </c>
    </row>
    <row r="26" spans="1:8" ht="13.5" customHeight="1">
      <c r="A26" s="105"/>
      <c r="B26" s="39" t="s">
        <v>7</v>
      </c>
      <c r="C26" s="42">
        <v>510</v>
      </c>
    </row>
    <row r="27" spans="1:8" ht="13.5" customHeight="1">
      <c r="A27" s="15"/>
    </row>
    <row r="28" spans="1:8" ht="13.5" customHeight="1">
      <c r="A28" s="115" t="s">
        <v>5</v>
      </c>
      <c r="B28" s="116"/>
      <c r="C28" s="117"/>
      <c r="E28" s="17"/>
    </row>
    <row r="29" spans="1:8" ht="13.5" customHeight="1">
      <c r="A29" s="118"/>
      <c r="B29" s="41" t="s">
        <v>6</v>
      </c>
      <c r="C29" s="71">
        <v>435</v>
      </c>
      <c r="D29" s="18"/>
    </row>
    <row r="30" spans="1:8" ht="13.5" customHeight="1">
      <c r="A30" s="119"/>
      <c r="B30" s="41" t="s">
        <v>7</v>
      </c>
      <c r="C30" s="83">
        <v>230.18844836581249</v>
      </c>
      <c r="D30" s="18"/>
    </row>
    <row r="31" spans="1:8" ht="13.5" customHeight="1">
      <c r="A31" s="120"/>
      <c r="B31" s="39" t="s">
        <v>85</v>
      </c>
      <c r="C31" s="71">
        <v>1</v>
      </c>
      <c r="D31" s="18"/>
    </row>
    <row r="32" spans="1:8" ht="13.5" customHeight="1">
      <c r="A32" s="74"/>
      <c r="B32" s="75"/>
      <c r="C32" s="76"/>
      <c r="D32" s="18"/>
    </row>
    <row r="33" spans="1:6" ht="13.5" customHeight="1">
      <c r="A33" s="115" t="s">
        <v>8</v>
      </c>
      <c r="B33" s="116"/>
      <c r="C33" s="117"/>
    </row>
    <row r="34" spans="1:6" ht="13.5" customHeight="1">
      <c r="A34" s="118"/>
      <c r="B34" s="41" t="s">
        <v>9</v>
      </c>
      <c r="C34" s="72">
        <f>C47</f>
        <v>8613.9499999999534</v>
      </c>
    </row>
    <row r="35" spans="1:6" ht="13.5" customHeight="1">
      <c r="A35" s="119"/>
      <c r="B35" s="41" t="s">
        <v>10</v>
      </c>
      <c r="C35" s="72">
        <f>C52</f>
        <v>8613.9528546630499</v>
      </c>
    </row>
    <row r="36" spans="1:6" ht="13.5" customHeight="1">
      <c r="A36" s="120"/>
      <c r="B36" s="39" t="s">
        <v>84</v>
      </c>
      <c r="C36" s="73" t="str">
        <f>IF(C34&gt;C35,"Buy","Rent or Buy")</f>
        <v>Rent or Buy</v>
      </c>
      <c r="D36" s="17"/>
    </row>
    <row r="37" spans="1:6" ht="13.5" customHeight="1">
      <c r="A37" s="15"/>
    </row>
    <row r="38" spans="1:6" ht="16.95" customHeight="1">
      <c r="A38" s="115" t="s">
        <v>11</v>
      </c>
      <c r="B38" s="116"/>
      <c r="C38" s="117"/>
    </row>
    <row r="39" spans="1:6" ht="13.5" customHeight="1">
      <c r="A39" s="105" t="s">
        <v>1</v>
      </c>
      <c r="B39" s="37" t="s">
        <v>137</v>
      </c>
      <c r="C39" s="38">
        <f>Y103</f>
        <v>-30425.016400000026</v>
      </c>
      <c r="E39" s="19"/>
      <c r="F39" s="20"/>
    </row>
    <row r="40" spans="1:6" ht="13.5" customHeight="1">
      <c r="A40" s="105"/>
      <c r="B40" s="39" t="s">
        <v>135</v>
      </c>
      <c r="C40" s="40">
        <f>C13*(1+C14)^3</f>
        <v>253628.71199999997</v>
      </c>
      <c r="E40" s="19"/>
      <c r="F40" s="20"/>
    </row>
    <row r="41" spans="1:6" ht="13.5" customHeight="1">
      <c r="A41" s="105"/>
      <c r="B41" s="39" t="s">
        <v>136</v>
      </c>
      <c r="C41" s="40">
        <f>C40*C16</f>
        <v>12681.435599999999</v>
      </c>
      <c r="E41" s="19"/>
      <c r="F41" s="20"/>
    </row>
    <row r="42" spans="1:6" ht="13.5" customHeight="1">
      <c r="A42" s="105"/>
      <c r="B42" s="39" t="s">
        <v>105</v>
      </c>
      <c r="C42" s="40">
        <v>176908.31</v>
      </c>
      <c r="E42" s="19"/>
      <c r="F42" s="20"/>
    </row>
    <row r="43" spans="1:6" ht="13.5" customHeight="1">
      <c r="A43" s="105"/>
      <c r="B43" s="37" t="s">
        <v>134</v>
      </c>
      <c r="C43" s="38">
        <f>C40-C41-C42</f>
        <v>64038.966399999976</v>
      </c>
      <c r="E43" s="19"/>
      <c r="F43" s="20"/>
    </row>
    <row r="44" spans="1:6" ht="13.5" customHeight="1">
      <c r="A44" s="105"/>
      <c r="B44" s="41"/>
      <c r="C44" s="41"/>
      <c r="E44" s="19"/>
      <c r="F44" s="20"/>
    </row>
    <row r="45" spans="1:6" ht="13.5" customHeight="1">
      <c r="A45" s="105"/>
      <c r="B45" s="39" t="s">
        <v>139</v>
      </c>
      <c r="C45" s="40">
        <f>C43+C39</f>
        <v>33613.949999999953</v>
      </c>
      <c r="E45" s="19"/>
      <c r="F45" s="20"/>
    </row>
    <row r="46" spans="1:6" ht="13.5" customHeight="1">
      <c r="A46" s="105"/>
      <c r="B46" s="39" t="s">
        <v>138</v>
      </c>
      <c r="C46" s="42">
        <v>25000</v>
      </c>
      <c r="E46" s="19"/>
      <c r="F46" s="20"/>
    </row>
    <row r="47" spans="1:6" ht="13.5" customHeight="1">
      <c r="A47" s="105"/>
      <c r="B47" s="37" t="s">
        <v>133</v>
      </c>
      <c r="C47" s="38">
        <f>C45-C46</f>
        <v>8613.9499999999534</v>
      </c>
      <c r="E47" s="19"/>
      <c r="F47" s="20"/>
    </row>
    <row r="48" spans="1:6" ht="13.5" customHeight="1">
      <c r="E48" s="19"/>
      <c r="F48" s="20"/>
    </row>
    <row r="49" spans="1:14" ht="13.5" customHeight="1"/>
    <row r="50" spans="1:14" ht="13.5" customHeight="1">
      <c r="A50" s="105" t="s">
        <v>4</v>
      </c>
      <c r="B50" s="41" t="s">
        <v>12</v>
      </c>
      <c r="C50" s="40">
        <f>G103</f>
        <v>8613.9528546630499</v>
      </c>
    </row>
    <row r="51" spans="1:14" ht="13.5" customHeight="1">
      <c r="A51" s="109"/>
      <c r="B51" s="41" t="s">
        <v>13</v>
      </c>
      <c r="C51" s="40">
        <f>M103</f>
        <v>7115.2200374584099</v>
      </c>
    </row>
    <row r="52" spans="1:14" ht="13.5" customHeight="1">
      <c r="A52" s="109"/>
      <c r="B52" s="66" t="str">
        <f>IF(C50&gt;C51,"Rent non-inclusive one","Rent inclusive one")</f>
        <v>Rent non-inclusive one</v>
      </c>
      <c r="C52" s="40">
        <f>MAX(C50,C51)</f>
        <v>8613.9528546630499</v>
      </c>
    </row>
    <row r="53" spans="1:14" ht="13.5" customHeight="1" thickBot="1">
      <c r="A53" s="15"/>
    </row>
    <row r="54" spans="1:14" ht="13.5" customHeight="1">
      <c r="A54" s="15"/>
      <c r="B54" s="31" t="s">
        <v>125</v>
      </c>
      <c r="C54" s="32" t="s">
        <v>126</v>
      </c>
      <c r="D54" s="32" t="s">
        <v>127</v>
      </c>
      <c r="E54" s="32" t="s">
        <v>14</v>
      </c>
      <c r="F54" s="32" t="s">
        <v>15</v>
      </c>
      <c r="G54" s="32" t="s">
        <v>16</v>
      </c>
      <c r="H54" s="32" t="s">
        <v>17</v>
      </c>
      <c r="I54" s="32" t="s">
        <v>18</v>
      </c>
      <c r="J54" s="32" t="s">
        <v>128</v>
      </c>
      <c r="K54" s="32" t="s">
        <v>129</v>
      </c>
      <c r="L54" s="32" t="s">
        <v>130</v>
      </c>
      <c r="M54" s="33" t="s">
        <v>131</v>
      </c>
      <c r="N54" s="34" t="s">
        <v>132</v>
      </c>
    </row>
    <row r="55" spans="1:14" ht="13.5" customHeight="1">
      <c r="A55" s="15"/>
      <c r="B55" s="25" t="s">
        <v>122</v>
      </c>
      <c r="C55" s="22">
        <f>$E$23</f>
        <v>150</v>
      </c>
      <c r="D55" s="22">
        <f t="shared" ref="D55" si="2">$E$23</f>
        <v>150</v>
      </c>
      <c r="E55" s="22">
        <f t="shared" ref="E55:F55" si="3">$C$23</f>
        <v>100</v>
      </c>
      <c r="F55" s="22">
        <f t="shared" si="3"/>
        <v>100</v>
      </c>
      <c r="G55" s="22">
        <f t="shared" ref="G55:J55" si="4">$G$23</f>
        <v>50</v>
      </c>
      <c r="H55" s="22">
        <f t="shared" si="4"/>
        <v>50</v>
      </c>
      <c r="I55" s="22">
        <f t="shared" si="4"/>
        <v>50</v>
      </c>
      <c r="J55" s="22">
        <f t="shared" si="4"/>
        <v>50</v>
      </c>
      <c r="K55" s="22">
        <f t="shared" ref="K55:L55" si="5">$C$23</f>
        <v>100</v>
      </c>
      <c r="L55" s="22">
        <f t="shared" si="5"/>
        <v>100</v>
      </c>
      <c r="M55" s="22">
        <f t="shared" ref="M55:N55" si="6">$E$23</f>
        <v>150</v>
      </c>
      <c r="N55" s="26">
        <f t="shared" si="6"/>
        <v>150</v>
      </c>
    </row>
    <row r="56" spans="1:14" ht="13.5" customHeight="1">
      <c r="A56" s="15"/>
      <c r="B56" s="25" t="s">
        <v>115</v>
      </c>
      <c r="C56" s="22">
        <f t="shared" ref="C56:D56" si="7">$E$22</f>
        <v>45</v>
      </c>
      <c r="D56" s="22">
        <f t="shared" si="7"/>
        <v>45</v>
      </c>
      <c r="E56" s="22">
        <f t="shared" ref="E56:F56" si="8">$C$22</f>
        <v>30</v>
      </c>
      <c r="F56" s="22">
        <f t="shared" si="8"/>
        <v>30</v>
      </c>
      <c r="G56" s="22">
        <f t="shared" ref="G56:J56" si="9">$G$22</f>
        <v>15</v>
      </c>
      <c r="H56" s="22">
        <f t="shared" si="9"/>
        <v>15</v>
      </c>
      <c r="I56" s="22">
        <f t="shared" si="9"/>
        <v>15</v>
      </c>
      <c r="J56" s="22">
        <f t="shared" si="9"/>
        <v>15</v>
      </c>
      <c r="K56" s="22">
        <f t="shared" ref="K56:L56" si="10">$C$22</f>
        <v>30</v>
      </c>
      <c r="L56" s="22">
        <f t="shared" si="10"/>
        <v>30</v>
      </c>
      <c r="M56" s="22">
        <f t="shared" ref="M56:N56" si="11">$E$22</f>
        <v>45</v>
      </c>
      <c r="N56" s="26">
        <f t="shared" si="11"/>
        <v>45</v>
      </c>
    </row>
    <row r="57" spans="1:14" ht="13.5" customHeight="1">
      <c r="A57" s="15"/>
      <c r="B57" s="25" t="s">
        <v>123</v>
      </c>
      <c r="C57" s="22">
        <f>$C$21</f>
        <v>120</v>
      </c>
      <c r="D57" s="23">
        <v>0</v>
      </c>
      <c r="E57" s="23">
        <v>0</v>
      </c>
      <c r="F57" s="22">
        <f>$C$21</f>
        <v>120</v>
      </c>
      <c r="G57" s="23">
        <v>0</v>
      </c>
      <c r="H57" s="23">
        <v>0</v>
      </c>
      <c r="I57" s="22">
        <f>$C$21</f>
        <v>120</v>
      </c>
      <c r="J57" s="23">
        <v>0</v>
      </c>
      <c r="K57" s="23">
        <v>0</v>
      </c>
      <c r="L57" s="22">
        <f>$C$21</f>
        <v>120</v>
      </c>
      <c r="M57" s="24">
        <v>0</v>
      </c>
      <c r="N57" s="27">
        <v>0</v>
      </c>
    </row>
    <row r="58" spans="1:14" ht="13.5" customHeight="1">
      <c r="A58" s="15"/>
      <c r="B58" s="25" t="s">
        <v>124</v>
      </c>
      <c r="C58" s="22">
        <f t="shared" ref="C58:N58" si="12">SUM(C55:C57)</f>
        <v>315</v>
      </c>
      <c r="D58" s="22">
        <f t="shared" si="12"/>
        <v>195</v>
      </c>
      <c r="E58" s="22">
        <f t="shared" si="12"/>
        <v>130</v>
      </c>
      <c r="F58" s="22">
        <f t="shared" si="12"/>
        <v>250</v>
      </c>
      <c r="G58" s="22">
        <f t="shared" si="12"/>
        <v>65</v>
      </c>
      <c r="H58" s="22">
        <f t="shared" si="12"/>
        <v>65</v>
      </c>
      <c r="I58" s="22">
        <f t="shared" si="12"/>
        <v>185</v>
      </c>
      <c r="J58" s="22">
        <f t="shared" si="12"/>
        <v>65</v>
      </c>
      <c r="K58" s="22">
        <f t="shared" si="12"/>
        <v>130</v>
      </c>
      <c r="L58" s="22">
        <f t="shared" si="12"/>
        <v>250</v>
      </c>
      <c r="M58" s="22">
        <f t="shared" si="12"/>
        <v>195</v>
      </c>
      <c r="N58" s="26">
        <f t="shared" si="12"/>
        <v>195</v>
      </c>
    </row>
    <row r="59" spans="1:14" ht="13.5" customHeight="1" thickBot="1">
      <c r="A59" s="15"/>
      <c r="B59" s="28" t="s">
        <v>19</v>
      </c>
      <c r="C59" s="29">
        <f t="shared" ref="C59:N59" si="13">C58/($C9+1)</f>
        <v>63</v>
      </c>
      <c r="D59" s="29">
        <f t="shared" si="13"/>
        <v>39</v>
      </c>
      <c r="E59" s="29">
        <f t="shared" si="13"/>
        <v>26</v>
      </c>
      <c r="F59" s="29">
        <f t="shared" si="13"/>
        <v>50</v>
      </c>
      <c r="G59" s="29">
        <f t="shared" si="13"/>
        <v>13</v>
      </c>
      <c r="H59" s="29">
        <f t="shared" si="13"/>
        <v>13</v>
      </c>
      <c r="I59" s="29">
        <f t="shared" si="13"/>
        <v>37</v>
      </c>
      <c r="J59" s="29">
        <f t="shared" si="13"/>
        <v>13</v>
      </c>
      <c r="K59" s="29">
        <f t="shared" si="13"/>
        <v>26</v>
      </c>
      <c r="L59" s="29">
        <f t="shared" si="13"/>
        <v>50</v>
      </c>
      <c r="M59" s="29">
        <f t="shared" si="13"/>
        <v>39</v>
      </c>
      <c r="N59" s="30">
        <f t="shared" si="13"/>
        <v>39</v>
      </c>
    </row>
    <row r="60" spans="1:14" ht="13.5" customHeight="1">
      <c r="A60" s="15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3.5" customHeight="1">
      <c r="A61" s="15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3.5" customHeight="1">
      <c r="A62" s="15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3.5" customHeight="1">
      <c r="A63" s="15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3.5" customHeight="1" thickBot="1">
      <c r="A64" s="15"/>
      <c r="G64" s="77"/>
      <c r="H64" s="70"/>
    </row>
    <row r="65" spans="1:25" ht="19.05" customHeight="1">
      <c r="A65" s="15"/>
      <c r="B65" s="121" t="s">
        <v>140</v>
      </c>
      <c r="C65" s="111" t="s">
        <v>4</v>
      </c>
      <c r="D65" s="112"/>
      <c r="E65" s="112"/>
      <c r="F65" s="112"/>
      <c r="G65" s="112"/>
      <c r="H65" s="113"/>
      <c r="I65" s="112"/>
      <c r="J65" s="112"/>
      <c r="K65" s="112"/>
      <c r="L65" s="112"/>
      <c r="M65" s="114"/>
      <c r="O65" s="106" t="s">
        <v>20</v>
      </c>
      <c r="P65" s="107"/>
      <c r="Q65" s="107"/>
      <c r="R65" s="107"/>
      <c r="S65" s="107"/>
      <c r="T65" s="107"/>
      <c r="U65" s="107"/>
      <c r="V65" s="107"/>
      <c r="W65" s="107"/>
      <c r="X65" s="107"/>
      <c r="Y65" s="108"/>
    </row>
    <row r="66" spans="1:25" ht="13.5" customHeight="1">
      <c r="A66" s="15"/>
      <c r="B66" s="121"/>
      <c r="C66" s="110" t="s">
        <v>86</v>
      </c>
      <c r="D66" s="110"/>
      <c r="E66" s="110"/>
      <c r="F66" s="110"/>
      <c r="G66" s="110"/>
      <c r="H66" s="41"/>
      <c r="I66" s="101" t="s">
        <v>7</v>
      </c>
      <c r="J66" s="102"/>
      <c r="K66" s="102"/>
      <c r="L66" s="102"/>
      <c r="M66" s="102"/>
      <c r="O66" s="53"/>
      <c r="P66" s="103" t="s">
        <v>21</v>
      </c>
      <c r="Q66" s="102"/>
      <c r="R66" s="102"/>
      <c r="S66" s="102"/>
      <c r="T66" s="102"/>
      <c r="U66" s="102"/>
      <c r="V66" s="102"/>
      <c r="W66" s="48" t="s">
        <v>22</v>
      </c>
      <c r="X66" s="43"/>
      <c r="Y66" s="54"/>
    </row>
    <row r="67" spans="1:25" ht="13.5" customHeight="1">
      <c r="A67" s="15"/>
      <c r="B67" s="122"/>
      <c r="C67" s="24" t="s">
        <v>23</v>
      </c>
      <c r="D67" s="24" t="s">
        <v>24</v>
      </c>
      <c r="E67" s="24" t="s">
        <v>25</v>
      </c>
      <c r="F67" s="24" t="s">
        <v>26</v>
      </c>
      <c r="G67" s="23" t="s">
        <v>83</v>
      </c>
      <c r="H67" s="41"/>
      <c r="I67" s="41" t="s">
        <v>23</v>
      </c>
      <c r="J67" s="41" t="s">
        <v>24</v>
      </c>
      <c r="K67" s="41" t="s">
        <v>27</v>
      </c>
      <c r="L67" s="41" t="s">
        <v>26</v>
      </c>
      <c r="M67" s="41" t="s">
        <v>28</v>
      </c>
      <c r="O67" s="55" t="s">
        <v>23</v>
      </c>
      <c r="P67" s="49" t="s">
        <v>29</v>
      </c>
      <c r="Q67" s="49" t="s">
        <v>30</v>
      </c>
      <c r="R67" s="49" t="s">
        <v>31</v>
      </c>
      <c r="S67" s="49" t="s">
        <v>32</v>
      </c>
      <c r="T67" s="49" t="s">
        <v>33</v>
      </c>
      <c r="U67" s="49" t="s">
        <v>34</v>
      </c>
      <c r="V67" s="48" t="s">
        <v>35</v>
      </c>
      <c r="W67" s="50" t="s">
        <v>36</v>
      </c>
      <c r="X67" s="49" t="s">
        <v>37</v>
      </c>
      <c r="Y67" s="56" t="s">
        <v>38</v>
      </c>
    </row>
    <row r="68" spans="1:25" ht="13.5" customHeight="1">
      <c r="A68" s="15"/>
      <c r="B68" s="24" t="s">
        <v>39</v>
      </c>
      <c r="C68" s="22">
        <f>C7</f>
        <v>25000</v>
      </c>
      <c r="D68" s="22">
        <f>$C$25+$C$59</f>
        <v>498</v>
      </c>
      <c r="E68" s="22">
        <f t="shared" ref="E68:E103" si="14">C68-D68</f>
        <v>24502</v>
      </c>
      <c r="F68" s="22">
        <f t="shared" ref="F68:F103" si="15">E68*$C$10/12</f>
        <v>20.418333333333333</v>
      </c>
      <c r="G68" s="22">
        <f t="shared" ref="G68:G103" si="16">E68+F68</f>
        <v>24522.418333333335</v>
      </c>
      <c r="H68" s="41"/>
      <c r="I68" s="40">
        <f>C68</f>
        <v>25000</v>
      </c>
      <c r="J68" s="40">
        <f t="shared" ref="J68:J103" si="17">$C$26</f>
        <v>510</v>
      </c>
      <c r="K68" s="40">
        <f t="shared" ref="K68:K103" si="18">I68-J68</f>
        <v>24490</v>
      </c>
      <c r="L68" s="40">
        <f t="shared" ref="L68:L103" si="19">K68*$C$10/12</f>
        <v>20.408333333333335</v>
      </c>
      <c r="M68" s="40">
        <f t="shared" ref="M68:M103" si="20">K68+L68</f>
        <v>24510.408333333333</v>
      </c>
      <c r="O68" s="57">
        <f>C7+C8-C11</f>
        <v>2200</v>
      </c>
      <c r="P68" s="44">
        <f t="shared" ref="P68:P103" si="21">$C$17</f>
        <v>1003.95</v>
      </c>
      <c r="Q68" s="44">
        <f t="shared" ref="Q68:Q79" si="22">$C$13*$C$15/12</f>
        <v>287.33775000000003</v>
      </c>
      <c r="R68" s="44">
        <f>$C$19</f>
        <v>1200</v>
      </c>
      <c r="S68" s="44">
        <f t="shared" ref="S68:S103" si="23">$C$18/36</f>
        <v>166.66666666666666</v>
      </c>
      <c r="T68" s="22">
        <f>$C$59</f>
        <v>63</v>
      </c>
      <c r="U68" s="44">
        <f t="shared" ref="U68:U75" si="24">$C$20</f>
        <v>70</v>
      </c>
      <c r="V68" s="46">
        <f t="shared" ref="V68:V103" si="25">IF($C$31=1,SUM(P68:S68,U68)+T68*(1+$C$9)*(1+$C$24), SUM(P68:U68))</f>
        <v>3105.9544166666665</v>
      </c>
      <c r="W68" s="51">
        <f t="shared" ref="W68:W103" si="26">IF($C$31=1,$C$9*$C$30,$C$29*$C$9)</f>
        <v>920.75379346324996</v>
      </c>
      <c r="X68" s="44">
        <f>O68-V68+W68</f>
        <v>14.799376796583488</v>
      </c>
      <c r="Y68" s="58">
        <f t="shared" ref="Y68:Y103" si="27">X68*(1+$C$10/12)</f>
        <v>14.811709610580639</v>
      </c>
    </row>
    <row r="69" spans="1:25" ht="13.5" customHeight="1">
      <c r="A69" s="15"/>
      <c r="B69" s="24" t="s">
        <v>40</v>
      </c>
      <c r="C69" s="22">
        <f t="shared" ref="C69:C103" si="28">G68</f>
        <v>24522.418333333335</v>
      </c>
      <c r="D69" s="22">
        <f>$C$25+$D$59</f>
        <v>474</v>
      </c>
      <c r="E69" s="22">
        <f t="shared" si="14"/>
        <v>24048.418333333335</v>
      </c>
      <c r="F69" s="22">
        <f t="shared" si="15"/>
        <v>20.040348611111114</v>
      </c>
      <c r="G69" s="22">
        <f t="shared" si="16"/>
        <v>24068.458681944445</v>
      </c>
      <c r="H69" s="41"/>
      <c r="I69" s="40">
        <f t="shared" ref="I69:I103" si="29">M68</f>
        <v>24510.408333333333</v>
      </c>
      <c r="J69" s="40">
        <f t="shared" si="17"/>
        <v>510</v>
      </c>
      <c r="K69" s="40">
        <f t="shared" si="18"/>
        <v>24000.408333333333</v>
      </c>
      <c r="L69" s="40">
        <f t="shared" si="19"/>
        <v>20.000340277777777</v>
      </c>
      <c r="M69" s="40">
        <f t="shared" si="20"/>
        <v>24020.408673611109</v>
      </c>
      <c r="O69" s="57">
        <f t="shared" ref="O69:O103" si="30">Y68</f>
        <v>14.811709610580639</v>
      </c>
      <c r="P69" s="44">
        <f t="shared" si="21"/>
        <v>1003.95</v>
      </c>
      <c r="Q69" s="44">
        <f t="shared" si="22"/>
        <v>287.33775000000003</v>
      </c>
      <c r="R69" s="52">
        <v>0</v>
      </c>
      <c r="S69" s="44">
        <f t="shared" si="23"/>
        <v>166.66666666666666</v>
      </c>
      <c r="T69" s="22">
        <f>$D$59</f>
        <v>39</v>
      </c>
      <c r="U69" s="44">
        <f t="shared" si="24"/>
        <v>70</v>
      </c>
      <c r="V69" s="46">
        <f t="shared" si="25"/>
        <v>1761.9544166666667</v>
      </c>
      <c r="W69" s="51">
        <f t="shared" si="26"/>
        <v>920.75379346324996</v>
      </c>
      <c r="X69" s="44">
        <f t="shared" ref="X69:X103" si="31">O69-V69+W69</f>
        <v>-826.38891359283605</v>
      </c>
      <c r="Y69" s="58">
        <f t="shared" si="27"/>
        <v>-827.07757102082996</v>
      </c>
    </row>
    <row r="70" spans="1:25" ht="13.5" customHeight="1">
      <c r="A70" s="15"/>
      <c r="B70" s="24" t="s">
        <v>41</v>
      </c>
      <c r="C70" s="22">
        <f t="shared" si="28"/>
        <v>24068.458681944445</v>
      </c>
      <c r="D70" s="22">
        <f>$C$25+$E$59</f>
        <v>461</v>
      </c>
      <c r="E70" s="22">
        <f t="shared" si="14"/>
        <v>23607.458681944445</v>
      </c>
      <c r="F70" s="22">
        <f t="shared" si="15"/>
        <v>19.672882234953704</v>
      </c>
      <c r="G70" s="22">
        <f t="shared" si="16"/>
        <v>23627.131564179399</v>
      </c>
      <c r="H70" s="41"/>
      <c r="I70" s="40">
        <f t="shared" si="29"/>
        <v>24020.408673611109</v>
      </c>
      <c r="J70" s="40">
        <f t="shared" si="17"/>
        <v>510</v>
      </c>
      <c r="K70" s="40">
        <f t="shared" si="18"/>
        <v>23510.408673611109</v>
      </c>
      <c r="L70" s="40">
        <f t="shared" si="19"/>
        <v>19.592007228009258</v>
      </c>
      <c r="M70" s="40">
        <f t="shared" si="20"/>
        <v>23530.000680839119</v>
      </c>
      <c r="O70" s="57">
        <f t="shared" si="30"/>
        <v>-827.07757102082996</v>
      </c>
      <c r="P70" s="44">
        <f t="shared" si="21"/>
        <v>1003.95</v>
      </c>
      <c r="Q70" s="44">
        <f t="shared" si="22"/>
        <v>287.33775000000003</v>
      </c>
      <c r="R70" s="52">
        <v>0</v>
      </c>
      <c r="S70" s="44">
        <f t="shared" si="23"/>
        <v>166.66666666666666</v>
      </c>
      <c r="T70" s="22">
        <f>$E$59</f>
        <v>26</v>
      </c>
      <c r="U70" s="44">
        <f t="shared" si="24"/>
        <v>70</v>
      </c>
      <c r="V70" s="46">
        <f t="shared" si="25"/>
        <v>1683.9544166666667</v>
      </c>
      <c r="W70" s="51">
        <f t="shared" si="26"/>
        <v>920.75379346324996</v>
      </c>
      <c r="X70" s="44">
        <f t="shared" si="31"/>
        <v>-1590.2781942242464</v>
      </c>
      <c r="Y70" s="58">
        <f t="shared" si="27"/>
        <v>-1591.6034260527665</v>
      </c>
    </row>
    <row r="71" spans="1:25" ht="13.5" customHeight="1">
      <c r="A71" s="15"/>
      <c r="B71" s="24" t="s">
        <v>42</v>
      </c>
      <c r="C71" s="22">
        <f t="shared" si="28"/>
        <v>23627.131564179399</v>
      </c>
      <c r="D71" s="22">
        <f>$C$25+$F$59</f>
        <v>485</v>
      </c>
      <c r="E71" s="22">
        <f t="shared" si="14"/>
        <v>23142.131564179399</v>
      </c>
      <c r="F71" s="22">
        <f t="shared" si="15"/>
        <v>19.285109636816166</v>
      </c>
      <c r="G71" s="22">
        <f t="shared" si="16"/>
        <v>23161.416673816217</v>
      </c>
      <c r="H71" s="41"/>
      <c r="I71" s="40">
        <f t="shared" si="29"/>
        <v>23530.000680839119</v>
      </c>
      <c r="J71" s="40">
        <f t="shared" si="17"/>
        <v>510</v>
      </c>
      <c r="K71" s="40">
        <f t="shared" si="18"/>
        <v>23020.000680839119</v>
      </c>
      <c r="L71" s="40">
        <f t="shared" si="19"/>
        <v>19.183333900699267</v>
      </c>
      <c r="M71" s="40">
        <f t="shared" si="20"/>
        <v>23039.184014739818</v>
      </c>
      <c r="O71" s="57">
        <f t="shared" si="30"/>
        <v>-1591.6034260527665</v>
      </c>
      <c r="P71" s="44">
        <f t="shared" si="21"/>
        <v>1003.95</v>
      </c>
      <c r="Q71" s="44">
        <f t="shared" si="22"/>
        <v>287.33775000000003</v>
      </c>
      <c r="R71" s="52">
        <v>0</v>
      </c>
      <c r="S71" s="44">
        <f t="shared" si="23"/>
        <v>166.66666666666666</v>
      </c>
      <c r="T71" s="22">
        <f>$F$59</f>
        <v>50</v>
      </c>
      <c r="U71" s="44">
        <f t="shared" si="24"/>
        <v>70</v>
      </c>
      <c r="V71" s="46">
        <f t="shared" si="25"/>
        <v>1827.9544166666667</v>
      </c>
      <c r="W71" s="51">
        <f t="shared" si="26"/>
        <v>920.75379346324996</v>
      </c>
      <c r="X71" s="44">
        <f t="shared" si="31"/>
        <v>-2498.8040492561831</v>
      </c>
      <c r="Y71" s="58">
        <f t="shared" si="27"/>
        <v>-2500.8863859638964</v>
      </c>
    </row>
    <row r="72" spans="1:25" ht="13.5" customHeight="1">
      <c r="A72" s="15"/>
      <c r="B72" s="24" t="s">
        <v>43</v>
      </c>
      <c r="C72" s="22">
        <f t="shared" si="28"/>
        <v>23161.416673816217</v>
      </c>
      <c r="D72" s="22">
        <f>$C$25+$G$59</f>
        <v>448</v>
      </c>
      <c r="E72" s="22">
        <f t="shared" si="14"/>
        <v>22713.416673816217</v>
      </c>
      <c r="F72" s="22">
        <f t="shared" si="15"/>
        <v>18.92784722818018</v>
      </c>
      <c r="G72" s="22">
        <f t="shared" si="16"/>
        <v>22732.344521044397</v>
      </c>
      <c r="H72" s="41"/>
      <c r="I72" s="40">
        <f t="shared" si="29"/>
        <v>23039.184014739818</v>
      </c>
      <c r="J72" s="40">
        <f t="shared" si="17"/>
        <v>510</v>
      </c>
      <c r="K72" s="40">
        <f t="shared" si="18"/>
        <v>22529.184014739818</v>
      </c>
      <c r="L72" s="40">
        <f t="shared" si="19"/>
        <v>18.77432001228318</v>
      </c>
      <c r="M72" s="40">
        <f t="shared" si="20"/>
        <v>22547.9583347521</v>
      </c>
      <c r="O72" s="57">
        <f t="shared" si="30"/>
        <v>-2500.8863859638964</v>
      </c>
      <c r="P72" s="44">
        <f t="shared" si="21"/>
        <v>1003.95</v>
      </c>
      <c r="Q72" s="44">
        <f t="shared" si="22"/>
        <v>287.33775000000003</v>
      </c>
      <c r="R72" s="52">
        <v>0</v>
      </c>
      <c r="S72" s="44">
        <f t="shared" si="23"/>
        <v>166.66666666666666</v>
      </c>
      <c r="T72" s="22">
        <f>$G$59</f>
        <v>13</v>
      </c>
      <c r="U72" s="44">
        <f t="shared" si="24"/>
        <v>70</v>
      </c>
      <c r="V72" s="46">
        <f t="shared" si="25"/>
        <v>1605.9544166666667</v>
      </c>
      <c r="W72" s="51">
        <f t="shared" si="26"/>
        <v>920.75379346324996</v>
      </c>
      <c r="X72" s="44">
        <f t="shared" si="31"/>
        <v>-3186.0870091673132</v>
      </c>
      <c r="Y72" s="58">
        <f t="shared" si="27"/>
        <v>-3188.7420816749523</v>
      </c>
    </row>
    <row r="73" spans="1:25" ht="13.5" customHeight="1">
      <c r="A73" s="15"/>
      <c r="B73" s="24" t="s">
        <v>44</v>
      </c>
      <c r="C73" s="22">
        <f t="shared" si="28"/>
        <v>22732.344521044397</v>
      </c>
      <c r="D73" s="22">
        <f>$C$25+$H$59</f>
        <v>448</v>
      </c>
      <c r="E73" s="22">
        <f t="shared" si="14"/>
        <v>22284.344521044397</v>
      </c>
      <c r="F73" s="22">
        <f t="shared" si="15"/>
        <v>18.570287100870331</v>
      </c>
      <c r="G73" s="22">
        <f t="shared" si="16"/>
        <v>22302.914808145266</v>
      </c>
      <c r="H73" s="41"/>
      <c r="I73" s="40">
        <f t="shared" si="29"/>
        <v>22547.9583347521</v>
      </c>
      <c r="J73" s="40">
        <f t="shared" si="17"/>
        <v>510</v>
      </c>
      <c r="K73" s="40">
        <f t="shared" si="18"/>
        <v>22037.9583347521</v>
      </c>
      <c r="L73" s="40">
        <f t="shared" si="19"/>
        <v>18.364965278960085</v>
      </c>
      <c r="M73" s="40">
        <f t="shared" si="20"/>
        <v>22056.323300031061</v>
      </c>
      <c r="O73" s="57">
        <f t="shared" si="30"/>
        <v>-3188.7420816749523</v>
      </c>
      <c r="P73" s="44">
        <f t="shared" si="21"/>
        <v>1003.95</v>
      </c>
      <c r="Q73" s="44">
        <f t="shared" si="22"/>
        <v>287.33775000000003</v>
      </c>
      <c r="R73" s="52">
        <v>0</v>
      </c>
      <c r="S73" s="44">
        <f t="shared" si="23"/>
        <v>166.66666666666666</v>
      </c>
      <c r="T73" s="22">
        <f>$H$59</f>
        <v>13</v>
      </c>
      <c r="U73" s="44">
        <f t="shared" si="24"/>
        <v>70</v>
      </c>
      <c r="V73" s="46">
        <f t="shared" si="25"/>
        <v>1605.9544166666667</v>
      </c>
      <c r="W73" s="51">
        <f t="shared" si="26"/>
        <v>920.75379346324996</v>
      </c>
      <c r="X73" s="44">
        <f t="shared" si="31"/>
        <v>-3873.9427048783691</v>
      </c>
      <c r="Y73" s="58">
        <f t="shared" si="27"/>
        <v>-3877.1709904657673</v>
      </c>
    </row>
    <row r="74" spans="1:25" ht="13.5" customHeight="1">
      <c r="A74" s="15"/>
      <c r="B74" s="24" t="s">
        <v>45</v>
      </c>
      <c r="C74" s="22">
        <f t="shared" si="28"/>
        <v>22302.914808145266</v>
      </c>
      <c r="D74" s="22">
        <f>$C$25+$I$59</f>
        <v>472</v>
      </c>
      <c r="E74" s="22">
        <f t="shared" si="14"/>
        <v>21830.914808145266</v>
      </c>
      <c r="F74" s="22">
        <f t="shared" si="15"/>
        <v>18.192429006787723</v>
      </c>
      <c r="G74" s="22">
        <f t="shared" si="16"/>
        <v>21849.107237152053</v>
      </c>
      <c r="H74" s="41"/>
      <c r="I74" s="40">
        <f t="shared" si="29"/>
        <v>22056.323300031061</v>
      </c>
      <c r="J74" s="40">
        <f t="shared" si="17"/>
        <v>510</v>
      </c>
      <c r="K74" s="40">
        <f t="shared" si="18"/>
        <v>21546.323300031061</v>
      </c>
      <c r="L74" s="40">
        <f t="shared" si="19"/>
        <v>17.955269416692552</v>
      </c>
      <c r="M74" s="40">
        <f t="shared" si="20"/>
        <v>21564.278569447753</v>
      </c>
      <c r="O74" s="57">
        <f t="shared" si="30"/>
        <v>-3877.1709904657673</v>
      </c>
      <c r="P74" s="44">
        <f t="shared" si="21"/>
        <v>1003.95</v>
      </c>
      <c r="Q74" s="44">
        <f t="shared" si="22"/>
        <v>287.33775000000003</v>
      </c>
      <c r="R74" s="52">
        <v>0</v>
      </c>
      <c r="S74" s="44">
        <f t="shared" si="23"/>
        <v>166.66666666666666</v>
      </c>
      <c r="T74" s="22">
        <f>$I$59</f>
        <v>37</v>
      </c>
      <c r="U74" s="44">
        <f t="shared" si="24"/>
        <v>70</v>
      </c>
      <c r="V74" s="46">
        <f t="shared" si="25"/>
        <v>1749.9544166666667</v>
      </c>
      <c r="W74" s="51">
        <f t="shared" si="26"/>
        <v>920.75379346324996</v>
      </c>
      <c r="X74" s="44">
        <f t="shared" si="31"/>
        <v>-4706.3716136691837</v>
      </c>
      <c r="Y74" s="58">
        <f t="shared" si="27"/>
        <v>-4710.2935900139073</v>
      </c>
    </row>
    <row r="75" spans="1:25" ht="13.5" customHeight="1">
      <c r="A75" s="15"/>
      <c r="B75" s="24" t="s">
        <v>46</v>
      </c>
      <c r="C75" s="22">
        <f t="shared" si="28"/>
        <v>21849.107237152053</v>
      </c>
      <c r="D75" s="22">
        <f>$C$25+$J$59</f>
        <v>448</v>
      </c>
      <c r="E75" s="22">
        <f t="shared" si="14"/>
        <v>21401.107237152053</v>
      </c>
      <c r="F75" s="22">
        <f t="shared" si="15"/>
        <v>17.834256030960045</v>
      </c>
      <c r="G75" s="22">
        <f t="shared" si="16"/>
        <v>21418.941493183014</v>
      </c>
      <c r="H75" s="41"/>
      <c r="I75" s="40">
        <f t="shared" si="29"/>
        <v>21564.278569447753</v>
      </c>
      <c r="J75" s="40">
        <f t="shared" si="17"/>
        <v>510</v>
      </c>
      <c r="K75" s="40">
        <f t="shared" si="18"/>
        <v>21054.278569447753</v>
      </c>
      <c r="L75" s="40">
        <f t="shared" si="19"/>
        <v>17.545232141206462</v>
      </c>
      <c r="M75" s="40">
        <f t="shared" si="20"/>
        <v>21071.823801588958</v>
      </c>
      <c r="O75" s="57">
        <f t="shared" si="30"/>
        <v>-4710.2935900139073</v>
      </c>
      <c r="P75" s="44">
        <f t="shared" si="21"/>
        <v>1003.95</v>
      </c>
      <c r="Q75" s="44">
        <f t="shared" si="22"/>
        <v>287.33775000000003</v>
      </c>
      <c r="R75" s="52">
        <v>0</v>
      </c>
      <c r="S75" s="44">
        <f t="shared" si="23"/>
        <v>166.66666666666666</v>
      </c>
      <c r="T75" s="22">
        <f>$J$59</f>
        <v>13</v>
      </c>
      <c r="U75" s="44">
        <f t="shared" si="24"/>
        <v>70</v>
      </c>
      <c r="V75" s="46">
        <f t="shared" si="25"/>
        <v>1605.9544166666667</v>
      </c>
      <c r="W75" s="51">
        <f t="shared" si="26"/>
        <v>920.75379346324996</v>
      </c>
      <c r="X75" s="44">
        <f t="shared" si="31"/>
        <v>-5395.4942132173237</v>
      </c>
      <c r="Y75" s="58">
        <f t="shared" si="27"/>
        <v>-5399.9904583950047</v>
      </c>
    </row>
    <row r="76" spans="1:25" ht="13.5" customHeight="1">
      <c r="A76" s="15"/>
      <c r="B76" s="24" t="s">
        <v>47</v>
      </c>
      <c r="C76" s="22">
        <f t="shared" si="28"/>
        <v>21418.941493183014</v>
      </c>
      <c r="D76" s="22">
        <f>$C$25+$K$59</f>
        <v>461</v>
      </c>
      <c r="E76" s="22">
        <f t="shared" si="14"/>
        <v>20957.941493183014</v>
      </c>
      <c r="F76" s="22">
        <f t="shared" si="15"/>
        <v>17.464951244319177</v>
      </c>
      <c r="G76" s="22">
        <f t="shared" si="16"/>
        <v>20975.406444427332</v>
      </c>
      <c r="H76" s="41"/>
      <c r="I76" s="40">
        <f t="shared" si="29"/>
        <v>21071.823801588958</v>
      </c>
      <c r="J76" s="40">
        <f t="shared" si="17"/>
        <v>510</v>
      </c>
      <c r="K76" s="40">
        <f t="shared" si="18"/>
        <v>20561.823801588958</v>
      </c>
      <c r="L76" s="40">
        <f t="shared" si="19"/>
        <v>17.134853167990798</v>
      </c>
      <c r="M76" s="40">
        <f t="shared" si="20"/>
        <v>20578.958654756949</v>
      </c>
      <c r="O76" s="57">
        <f t="shared" si="30"/>
        <v>-5399.9904583950047</v>
      </c>
      <c r="P76" s="44">
        <f t="shared" si="21"/>
        <v>1003.95</v>
      </c>
      <c r="Q76" s="44">
        <f t="shared" si="22"/>
        <v>287.33775000000003</v>
      </c>
      <c r="R76" s="52">
        <v>0</v>
      </c>
      <c r="S76" s="44">
        <f t="shared" si="23"/>
        <v>166.66666666666666</v>
      </c>
      <c r="T76" s="22">
        <f>$K$59</f>
        <v>26</v>
      </c>
      <c r="U76" s="52">
        <v>0</v>
      </c>
      <c r="V76" s="46">
        <f t="shared" si="25"/>
        <v>1613.9544166666667</v>
      </c>
      <c r="W76" s="51">
        <f t="shared" si="26"/>
        <v>920.75379346324996</v>
      </c>
      <c r="X76" s="44">
        <f t="shared" si="31"/>
        <v>-6093.1910815984211</v>
      </c>
      <c r="Y76" s="58">
        <f t="shared" si="27"/>
        <v>-6098.2687408330858</v>
      </c>
    </row>
    <row r="77" spans="1:25" ht="13.5" customHeight="1">
      <c r="A77" s="15"/>
      <c r="B77" s="24" t="s">
        <v>48</v>
      </c>
      <c r="C77" s="22">
        <f t="shared" si="28"/>
        <v>20975.406444427332</v>
      </c>
      <c r="D77" s="22">
        <f>$C$25+$L$59</f>
        <v>485</v>
      </c>
      <c r="E77" s="22">
        <f t="shared" si="14"/>
        <v>20490.406444427332</v>
      </c>
      <c r="F77" s="22">
        <f t="shared" si="15"/>
        <v>17.075338703689443</v>
      </c>
      <c r="G77" s="22">
        <f t="shared" si="16"/>
        <v>20507.481783131021</v>
      </c>
      <c r="H77" s="41"/>
      <c r="I77" s="40">
        <f t="shared" si="29"/>
        <v>20578.958654756949</v>
      </c>
      <c r="J77" s="40">
        <f t="shared" si="17"/>
        <v>510</v>
      </c>
      <c r="K77" s="40">
        <f t="shared" si="18"/>
        <v>20068.958654756949</v>
      </c>
      <c r="L77" s="40">
        <f t="shared" si="19"/>
        <v>16.724132212297459</v>
      </c>
      <c r="M77" s="40">
        <f t="shared" si="20"/>
        <v>20085.682786969246</v>
      </c>
      <c r="O77" s="57">
        <f t="shared" si="30"/>
        <v>-6098.2687408330858</v>
      </c>
      <c r="P77" s="44">
        <f t="shared" si="21"/>
        <v>1003.95</v>
      </c>
      <c r="Q77" s="44">
        <f t="shared" si="22"/>
        <v>287.33775000000003</v>
      </c>
      <c r="R77" s="52">
        <v>0</v>
      </c>
      <c r="S77" s="44">
        <f t="shared" si="23"/>
        <v>166.66666666666666</v>
      </c>
      <c r="T77" s="22">
        <f>$L$59</f>
        <v>50</v>
      </c>
      <c r="U77" s="52">
        <v>0</v>
      </c>
      <c r="V77" s="46">
        <f t="shared" si="25"/>
        <v>1757.9544166666667</v>
      </c>
      <c r="W77" s="51">
        <f t="shared" si="26"/>
        <v>920.75379346324996</v>
      </c>
      <c r="X77" s="44">
        <f t="shared" si="31"/>
        <v>-6935.4693640365022</v>
      </c>
      <c r="Y77" s="58">
        <f t="shared" si="27"/>
        <v>-6941.248921839865</v>
      </c>
    </row>
    <row r="78" spans="1:25" ht="13.5" customHeight="1">
      <c r="A78" s="15"/>
      <c r="B78" s="24" t="s">
        <v>49</v>
      </c>
      <c r="C78" s="22">
        <f t="shared" si="28"/>
        <v>20507.481783131021</v>
      </c>
      <c r="D78" s="22">
        <f>$C$25+$M$59</f>
        <v>474</v>
      </c>
      <c r="E78" s="22">
        <f t="shared" si="14"/>
        <v>20033.481783131021</v>
      </c>
      <c r="F78" s="22">
        <f t="shared" si="15"/>
        <v>16.694568152609182</v>
      </c>
      <c r="G78" s="22">
        <f t="shared" si="16"/>
        <v>20050.17635128363</v>
      </c>
      <c r="H78" s="41"/>
      <c r="I78" s="40">
        <f t="shared" si="29"/>
        <v>20085.682786969246</v>
      </c>
      <c r="J78" s="40">
        <f t="shared" si="17"/>
        <v>510</v>
      </c>
      <c r="K78" s="40">
        <f t="shared" si="18"/>
        <v>19575.682786969246</v>
      </c>
      <c r="L78" s="40">
        <f t="shared" si="19"/>
        <v>16.313068989141041</v>
      </c>
      <c r="M78" s="40">
        <f t="shared" si="20"/>
        <v>19591.995855958387</v>
      </c>
      <c r="O78" s="57">
        <f t="shared" si="30"/>
        <v>-6941.248921839865</v>
      </c>
      <c r="P78" s="44">
        <f t="shared" si="21"/>
        <v>1003.95</v>
      </c>
      <c r="Q78" s="44">
        <f t="shared" si="22"/>
        <v>287.33775000000003</v>
      </c>
      <c r="R78" s="52">
        <v>0</v>
      </c>
      <c r="S78" s="44">
        <f t="shared" si="23"/>
        <v>166.66666666666666</v>
      </c>
      <c r="T78" s="22">
        <f>$M$59</f>
        <v>39</v>
      </c>
      <c r="U78" s="52">
        <v>0</v>
      </c>
      <c r="V78" s="46">
        <f t="shared" si="25"/>
        <v>1691.9544166666667</v>
      </c>
      <c r="W78" s="51">
        <f t="shared" si="26"/>
        <v>920.75379346324996</v>
      </c>
      <c r="X78" s="44">
        <f t="shared" si="31"/>
        <v>-7712.4495450432814</v>
      </c>
      <c r="Y78" s="58">
        <f t="shared" si="27"/>
        <v>-7718.8765863308172</v>
      </c>
    </row>
    <row r="79" spans="1:25" ht="13.5" customHeight="1">
      <c r="A79" s="15"/>
      <c r="B79" s="24" t="s">
        <v>50</v>
      </c>
      <c r="C79" s="22">
        <f t="shared" si="28"/>
        <v>20050.17635128363</v>
      </c>
      <c r="D79" s="22">
        <f>$C$25+$N$59</f>
        <v>474</v>
      </c>
      <c r="E79" s="22">
        <f t="shared" si="14"/>
        <v>19576.17635128363</v>
      </c>
      <c r="F79" s="22">
        <f t="shared" si="15"/>
        <v>16.313480292736358</v>
      </c>
      <c r="G79" s="22">
        <f t="shared" si="16"/>
        <v>19592.489831576368</v>
      </c>
      <c r="H79" s="41"/>
      <c r="I79" s="40">
        <f t="shared" si="29"/>
        <v>19591.995855958387</v>
      </c>
      <c r="J79" s="40">
        <f t="shared" si="17"/>
        <v>510</v>
      </c>
      <c r="K79" s="40">
        <f t="shared" si="18"/>
        <v>19081.995855958387</v>
      </c>
      <c r="L79" s="40">
        <f t="shared" si="19"/>
        <v>15.901663213298656</v>
      </c>
      <c r="M79" s="40">
        <f t="shared" si="20"/>
        <v>19097.897519171685</v>
      </c>
      <c r="O79" s="57">
        <f t="shared" si="30"/>
        <v>-7718.8765863308172</v>
      </c>
      <c r="P79" s="44">
        <f t="shared" si="21"/>
        <v>1003.95</v>
      </c>
      <c r="Q79" s="44">
        <f t="shared" si="22"/>
        <v>287.33775000000003</v>
      </c>
      <c r="R79" s="52">
        <v>0</v>
      </c>
      <c r="S79" s="44">
        <f t="shared" si="23"/>
        <v>166.66666666666666</v>
      </c>
      <c r="T79" s="22">
        <f>$N$59</f>
        <v>39</v>
      </c>
      <c r="U79" s="52">
        <v>0</v>
      </c>
      <c r="V79" s="46">
        <f t="shared" si="25"/>
        <v>1691.9544166666667</v>
      </c>
      <c r="W79" s="51">
        <f t="shared" si="26"/>
        <v>920.75379346324996</v>
      </c>
      <c r="X79" s="44">
        <f t="shared" si="31"/>
        <v>-8490.0772095342345</v>
      </c>
      <c r="Y79" s="58">
        <f t="shared" si="27"/>
        <v>-8497.152273875512</v>
      </c>
    </row>
    <row r="80" spans="1:25" ht="13.5" customHeight="1">
      <c r="A80" s="15"/>
      <c r="B80" s="24" t="s">
        <v>51</v>
      </c>
      <c r="C80" s="22">
        <f t="shared" si="28"/>
        <v>19592.489831576368</v>
      </c>
      <c r="D80" s="22">
        <f>$C$25+$C$59</f>
        <v>498</v>
      </c>
      <c r="E80" s="22">
        <f t="shared" si="14"/>
        <v>19094.489831576368</v>
      </c>
      <c r="F80" s="22">
        <f t="shared" si="15"/>
        <v>15.912074859646973</v>
      </c>
      <c r="G80" s="22">
        <f t="shared" si="16"/>
        <v>19110.401906436015</v>
      </c>
      <c r="H80" s="41"/>
      <c r="I80" s="40">
        <f t="shared" si="29"/>
        <v>19097.897519171685</v>
      </c>
      <c r="J80" s="40">
        <f t="shared" si="17"/>
        <v>510</v>
      </c>
      <c r="K80" s="40">
        <f t="shared" si="18"/>
        <v>18587.897519171685</v>
      </c>
      <c r="L80" s="40">
        <f t="shared" si="19"/>
        <v>15.489914599309737</v>
      </c>
      <c r="M80" s="40">
        <f t="shared" si="20"/>
        <v>18603.387433770997</v>
      </c>
      <c r="O80" s="57">
        <f t="shared" si="30"/>
        <v>-8497.152273875512</v>
      </c>
      <c r="P80" s="44">
        <f t="shared" si="21"/>
        <v>1003.95</v>
      </c>
      <c r="Q80" s="44">
        <f t="shared" ref="Q80:Q91" si="32">$C$13*(1+$C$14)*$C$15/12</f>
        <v>293.08450499999998</v>
      </c>
      <c r="R80" s="44">
        <f>$C$19</f>
        <v>1200</v>
      </c>
      <c r="S80" s="44">
        <f t="shared" si="23"/>
        <v>166.66666666666666</v>
      </c>
      <c r="T80" s="22">
        <f>$C$59</f>
        <v>63</v>
      </c>
      <c r="U80" s="44">
        <f t="shared" ref="U80:U87" si="33">$C$20</f>
        <v>70</v>
      </c>
      <c r="V80" s="46">
        <f t="shared" si="25"/>
        <v>3111.7011716666666</v>
      </c>
      <c r="W80" s="51">
        <f t="shared" si="26"/>
        <v>920.75379346324996</v>
      </c>
      <c r="X80" s="44">
        <f t="shared" si="31"/>
        <v>-10688.09965207893</v>
      </c>
      <c r="Y80" s="58">
        <f t="shared" si="27"/>
        <v>-10697.006401788994</v>
      </c>
    </row>
    <row r="81" spans="1:25" ht="13.5" customHeight="1">
      <c r="A81" s="15"/>
      <c r="B81" s="24" t="s">
        <v>52</v>
      </c>
      <c r="C81" s="22">
        <f t="shared" si="28"/>
        <v>19110.401906436015</v>
      </c>
      <c r="D81" s="22">
        <f>$C$25+$D$59</f>
        <v>474</v>
      </c>
      <c r="E81" s="22">
        <f t="shared" si="14"/>
        <v>18636.401906436015</v>
      </c>
      <c r="F81" s="22">
        <f t="shared" si="15"/>
        <v>15.530334922030013</v>
      </c>
      <c r="G81" s="22">
        <f t="shared" si="16"/>
        <v>18651.932241358045</v>
      </c>
      <c r="H81" s="41"/>
      <c r="I81" s="40">
        <f t="shared" si="29"/>
        <v>18603.387433770997</v>
      </c>
      <c r="J81" s="40">
        <f t="shared" si="17"/>
        <v>510</v>
      </c>
      <c r="K81" s="40">
        <f t="shared" si="18"/>
        <v>18093.387433770997</v>
      </c>
      <c r="L81" s="40">
        <f t="shared" si="19"/>
        <v>15.077822861475831</v>
      </c>
      <c r="M81" s="40">
        <f t="shared" si="20"/>
        <v>18108.465256632473</v>
      </c>
      <c r="O81" s="57">
        <f t="shared" si="30"/>
        <v>-10697.006401788994</v>
      </c>
      <c r="P81" s="44">
        <f t="shared" si="21"/>
        <v>1003.95</v>
      </c>
      <c r="Q81" s="44">
        <f t="shared" si="32"/>
        <v>293.08450499999998</v>
      </c>
      <c r="R81" s="52">
        <v>0</v>
      </c>
      <c r="S81" s="44">
        <f t="shared" si="23"/>
        <v>166.66666666666666</v>
      </c>
      <c r="T81" s="22">
        <f>$D$59</f>
        <v>39</v>
      </c>
      <c r="U81" s="44">
        <f t="shared" si="33"/>
        <v>70</v>
      </c>
      <c r="V81" s="46">
        <f t="shared" si="25"/>
        <v>1767.7011716666668</v>
      </c>
      <c r="W81" s="51">
        <f t="shared" si="26"/>
        <v>920.75379346324996</v>
      </c>
      <c r="X81" s="44">
        <f t="shared" si="31"/>
        <v>-11543.953779992413</v>
      </c>
      <c r="Y81" s="58">
        <f t="shared" si="27"/>
        <v>-11553.573741475739</v>
      </c>
    </row>
    <row r="82" spans="1:25" ht="13.5" customHeight="1">
      <c r="A82" s="15"/>
      <c r="B82" s="24" t="s">
        <v>53</v>
      </c>
      <c r="C82" s="22">
        <f t="shared" si="28"/>
        <v>18651.932241358045</v>
      </c>
      <c r="D82" s="22">
        <f>$C$25+$E$59</f>
        <v>461</v>
      </c>
      <c r="E82" s="22">
        <f t="shared" si="14"/>
        <v>18190.932241358045</v>
      </c>
      <c r="F82" s="22">
        <f t="shared" si="15"/>
        <v>15.159110201131703</v>
      </c>
      <c r="G82" s="22">
        <f t="shared" si="16"/>
        <v>18206.091351559178</v>
      </c>
      <c r="H82" s="41"/>
      <c r="I82" s="40">
        <f t="shared" si="29"/>
        <v>18108.465256632473</v>
      </c>
      <c r="J82" s="40">
        <f t="shared" si="17"/>
        <v>510</v>
      </c>
      <c r="K82" s="40">
        <f t="shared" si="18"/>
        <v>17598.465256632473</v>
      </c>
      <c r="L82" s="40">
        <f t="shared" si="19"/>
        <v>14.665387713860396</v>
      </c>
      <c r="M82" s="40">
        <f t="shared" si="20"/>
        <v>17613.130644346333</v>
      </c>
      <c r="O82" s="57">
        <f t="shared" si="30"/>
        <v>-11553.573741475739</v>
      </c>
      <c r="P82" s="44">
        <f t="shared" si="21"/>
        <v>1003.95</v>
      </c>
      <c r="Q82" s="44">
        <f t="shared" si="32"/>
        <v>293.08450499999998</v>
      </c>
      <c r="R82" s="52">
        <v>0</v>
      </c>
      <c r="S82" s="44">
        <f t="shared" si="23"/>
        <v>166.66666666666666</v>
      </c>
      <c r="T82" s="22">
        <f>$E$59</f>
        <v>26</v>
      </c>
      <c r="U82" s="44">
        <f t="shared" si="33"/>
        <v>70</v>
      </c>
      <c r="V82" s="46">
        <f t="shared" si="25"/>
        <v>1689.7011716666668</v>
      </c>
      <c r="W82" s="51">
        <f t="shared" si="26"/>
        <v>920.75379346324996</v>
      </c>
      <c r="X82" s="44">
        <f t="shared" si="31"/>
        <v>-12322.521119679157</v>
      </c>
      <c r="Y82" s="58">
        <f t="shared" si="27"/>
        <v>-12332.789887278888</v>
      </c>
    </row>
    <row r="83" spans="1:25" ht="13.5" customHeight="1">
      <c r="A83" s="15"/>
      <c r="B83" s="24" t="s">
        <v>54</v>
      </c>
      <c r="C83" s="22">
        <f t="shared" si="28"/>
        <v>18206.091351559178</v>
      </c>
      <c r="D83" s="22">
        <f>$C$25+$F$59</f>
        <v>485</v>
      </c>
      <c r="E83" s="22">
        <f t="shared" si="14"/>
        <v>17721.091351559178</v>
      </c>
      <c r="F83" s="22">
        <f t="shared" si="15"/>
        <v>14.767576126299316</v>
      </c>
      <c r="G83" s="22">
        <f t="shared" si="16"/>
        <v>17735.858927685476</v>
      </c>
      <c r="H83" s="41"/>
      <c r="I83" s="40">
        <f t="shared" si="29"/>
        <v>17613.130644346333</v>
      </c>
      <c r="J83" s="40">
        <f t="shared" si="17"/>
        <v>510</v>
      </c>
      <c r="K83" s="40">
        <f t="shared" si="18"/>
        <v>17103.130644346333</v>
      </c>
      <c r="L83" s="40">
        <f t="shared" si="19"/>
        <v>14.252608870288611</v>
      </c>
      <c r="M83" s="40">
        <f t="shared" si="20"/>
        <v>17117.38325321662</v>
      </c>
      <c r="O83" s="57">
        <f t="shared" si="30"/>
        <v>-12332.789887278888</v>
      </c>
      <c r="P83" s="44">
        <f t="shared" si="21"/>
        <v>1003.95</v>
      </c>
      <c r="Q83" s="44">
        <f t="shared" si="32"/>
        <v>293.08450499999998</v>
      </c>
      <c r="R83" s="52">
        <v>0</v>
      </c>
      <c r="S83" s="44">
        <f t="shared" si="23"/>
        <v>166.66666666666666</v>
      </c>
      <c r="T83" s="22">
        <f>$F$59</f>
        <v>50</v>
      </c>
      <c r="U83" s="44">
        <f t="shared" si="33"/>
        <v>70</v>
      </c>
      <c r="V83" s="46">
        <f t="shared" si="25"/>
        <v>1833.7011716666668</v>
      </c>
      <c r="W83" s="51">
        <f t="shared" si="26"/>
        <v>920.75379346324996</v>
      </c>
      <c r="X83" s="44">
        <f t="shared" si="31"/>
        <v>-13245.737265482307</v>
      </c>
      <c r="Y83" s="58">
        <f t="shared" si="27"/>
        <v>-13256.775379870207</v>
      </c>
    </row>
    <row r="84" spans="1:25" ht="13.5" customHeight="1">
      <c r="A84" s="15"/>
      <c r="B84" s="24" t="s">
        <v>55</v>
      </c>
      <c r="C84" s="22">
        <f t="shared" si="28"/>
        <v>17735.858927685476</v>
      </c>
      <c r="D84" s="22">
        <f>$C$25+$G$59</f>
        <v>448</v>
      </c>
      <c r="E84" s="22">
        <f t="shared" si="14"/>
        <v>17287.858927685476</v>
      </c>
      <c r="F84" s="22">
        <f t="shared" si="15"/>
        <v>14.406549106404563</v>
      </c>
      <c r="G84" s="22">
        <f t="shared" si="16"/>
        <v>17302.265476791879</v>
      </c>
      <c r="H84" s="41"/>
      <c r="I84" s="40">
        <f t="shared" si="29"/>
        <v>17117.38325321662</v>
      </c>
      <c r="J84" s="40">
        <f t="shared" si="17"/>
        <v>510</v>
      </c>
      <c r="K84" s="40">
        <f t="shared" si="18"/>
        <v>16607.38325321662</v>
      </c>
      <c r="L84" s="40">
        <f t="shared" si="19"/>
        <v>13.839486044347183</v>
      </c>
      <c r="M84" s="40">
        <f t="shared" si="20"/>
        <v>16621.222739260968</v>
      </c>
      <c r="O84" s="57">
        <f t="shared" si="30"/>
        <v>-13256.775379870207</v>
      </c>
      <c r="P84" s="44">
        <f t="shared" si="21"/>
        <v>1003.95</v>
      </c>
      <c r="Q84" s="44">
        <f t="shared" si="32"/>
        <v>293.08450499999998</v>
      </c>
      <c r="R84" s="52">
        <v>0</v>
      </c>
      <c r="S84" s="44">
        <f t="shared" si="23"/>
        <v>166.66666666666666</v>
      </c>
      <c r="T84" s="22">
        <f>$G$59</f>
        <v>13</v>
      </c>
      <c r="U84" s="44">
        <f t="shared" si="33"/>
        <v>70</v>
      </c>
      <c r="V84" s="46">
        <f t="shared" si="25"/>
        <v>1611.7011716666668</v>
      </c>
      <c r="W84" s="51">
        <f t="shared" si="26"/>
        <v>920.75379346324996</v>
      </c>
      <c r="X84" s="44">
        <f t="shared" si="31"/>
        <v>-13947.722758073625</v>
      </c>
      <c r="Y84" s="58">
        <f t="shared" si="27"/>
        <v>-13959.345860372019</v>
      </c>
    </row>
    <row r="85" spans="1:25" ht="13.5" customHeight="1">
      <c r="A85" s="15"/>
      <c r="B85" s="24" t="s">
        <v>56</v>
      </c>
      <c r="C85" s="22">
        <f t="shared" si="28"/>
        <v>17302.265476791879</v>
      </c>
      <c r="D85" s="22">
        <f>$C$25+$H$59</f>
        <v>448</v>
      </c>
      <c r="E85" s="22">
        <f t="shared" si="14"/>
        <v>16854.265476791879</v>
      </c>
      <c r="F85" s="22">
        <f t="shared" si="15"/>
        <v>14.0452212306599</v>
      </c>
      <c r="G85" s="22">
        <f t="shared" si="16"/>
        <v>16868.310698022538</v>
      </c>
      <c r="H85" s="41"/>
      <c r="I85" s="40">
        <f t="shared" si="29"/>
        <v>16621.222739260968</v>
      </c>
      <c r="J85" s="40">
        <f t="shared" si="17"/>
        <v>510</v>
      </c>
      <c r="K85" s="40">
        <f t="shared" si="18"/>
        <v>16111.222739260968</v>
      </c>
      <c r="L85" s="40">
        <f t="shared" si="19"/>
        <v>13.426018949384138</v>
      </c>
      <c r="M85" s="40">
        <f t="shared" si="20"/>
        <v>16124.648758210351</v>
      </c>
      <c r="O85" s="57">
        <f t="shared" si="30"/>
        <v>-13959.345860372019</v>
      </c>
      <c r="P85" s="44">
        <f t="shared" si="21"/>
        <v>1003.95</v>
      </c>
      <c r="Q85" s="44">
        <f t="shared" si="32"/>
        <v>293.08450499999998</v>
      </c>
      <c r="R85" s="52">
        <v>0</v>
      </c>
      <c r="S85" s="44">
        <f t="shared" si="23"/>
        <v>166.66666666666666</v>
      </c>
      <c r="T85" s="22">
        <f>$H$59</f>
        <v>13</v>
      </c>
      <c r="U85" s="44">
        <f t="shared" si="33"/>
        <v>70</v>
      </c>
      <c r="V85" s="46">
        <f t="shared" si="25"/>
        <v>1611.7011716666668</v>
      </c>
      <c r="W85" s="51">
        <f t="shared" si="26"/>
        <v>920.75379346324996</v>
      </c>
      <c r="X85" s="44">
        <f t="shared" si="31"/>
        <v>-14650.293238575437</v>
      </c>
      <c r="Y85" s="58">
        <f t="shared" si="27"/>
        <v>-14662.501816274249</v>
      </c>
    </row>
    <row r="86" spans="1:25" ht="13.5" customHeight="1">
      <c r="A86" s="15"/>
      <c r="B86" s="24" t="s">
        <v>57</v>
      </c>
      <c r="C86" s="22">
        <f t="shared" si="28"/>
        <v>16868.310698022538</v>
      </c>
      <c r="D86" s="22">
        <f>$C$25+$I$59</f>
        <v>472</v>
      </c>
      <c r="E86" s="22">
        <f t="shared" si="14"/>
        <v>16396.310698022538</v>
      </c>
      <c r="F86" s="22">
        <f t="shared" si="15"/>
        <v>13.663592248352115</v>
      </c>
      <c r="G86" s="22">
        <f t="shared" si="16"/>
        <v>16409.974290270889</v>
      </c>
      <c r="H86" s="41"/>
      <c r="I86" s="40">
        <f t="shared" si="29"/>
        <v>16124.648758210351</v>
      </c>
      <c r="J86" s="40">
        <f t="shared" si="17"/>
        <v>510</v>
      </c>
      <c r="K86" s="40">
        <f t="shared" si="18"/>
        <v>15614.648758210351</v>
      </c>
      <c r="L86" s="40">
        <f t="shared" si="19"/>
        <v>13.012207298508626</v>
      </c>
      <c r="M86" s="40">
        <f t="shared" si="20"/>
        <v>15627.66096550886</v>
      </c>
      <c r="O86" s="57">
        <f t="shared" si="30"/>
        <v>-14662.501816274249</v>
      </c>
      <c r="P86" s="44">
        <f t="shared" si="21"/>
        <v>1003.95</v>
      </c>
      <c r="Q86" s="44">
        <f t="shared" si="32"/>
        <v>293.08450499999998</v>
      </c>
      <c r="R86" s="52">
        <v>0</v>
      </c>
      <c r="S86" s="44">
        <f t="shared" si="23"/>
        <v>166.66666666666666</v>
      </c>
      <c r="T86" s="22">
        <f>$I$59</f>
        <v>37</v>
      </c>
      <c r="U86" s="44">
        <f t="shared" si="33"/>
        <v>70</v>
      </c>
      <c r="V86" s="46">
        <f t="shared" si="25"/>
        <v>1755.7011716666668</v>
      </c>
      <c r="W86" s="51">
        <f t="shared" si="26"/>
        <v>920.75379346324996</v>
      </c>
      <c r="X86" s="44">
        <f t="shared" si="31"/>
        <v>-15497.449194477667</v>
      </c>
      <c r="Y86" s="58">
        <f t="shared" si="27"/>
        <v>-15510.363735473064</v>
      </c>
    </row>
    <row r="87" spans="1:25" ht="13.5" customHeight="1">
      <c r="A87" s="15"/>
      <c r="B87" s="24" t="s">
        <v>58</v>
      </c>
      <c r="C87" s="22">
        <f t="shared" si="28"/>
        <v>16409.974290270889</v>
      </c>
      <c r="D87" s="22">
        <f>$C$25+$J$59</f>
        <v>448</v>
      </c>
      <c r="E87" s="22">
        <f t="shared" si="14"/>
        <v>15961.974290270889</v>
      </c>
      <c r="F87" s="22">
        <f t="shared" si="15"/>
        <v>13.301645241892409</v>
      </c>
      <c r="G87" s="22">
        <f t="shared" si="16"/>
        <v>15975.275935512782</v>
      </c>
      <c r="H87" s="41"/>
      <c r="I87" s="40">
        <f t="shared" si="29"/>
        <v>15627.66096550886</v>
      </c>
      <c r="J87" s="40">
        <f t="shared" si="17"/>
        <v>510</v>
      </c>
      <c r="K87" s="40">
        <f t="shared" si="18"/>
        <v>15117.66096550886</v>
      </c>
      <c r="L87" s="40">
        <f t="shared" si="19"/>
        <v>12.598050804590718</v>
      </c>
      <c r="M87" s="40">
        <f t="shared" si="20"/>
        <v>15130.25901631345</v>
      </c>
      <c r="O87" s="57">
        <f t="shared" si="30"/>
        <v>-15510.363735473064</v>
      </c>
      <c r="P87" s="44">
        <f t="shared" si="21"/>
        <v>1003.95</v>
      </c>
      <c r="Q87" s="44">
        <f t="shared" si="32"/>
        <v>293.08450499999998</v>
      </c>
      <c r="R87" s="52">
        <v>0</v>
      </c>
      <c r="S87" s="44">
        <f t="shared" si="23"/>
        <v>166.66666666666666</v>
      </c>
      <c r="T87" s="22">
        <f>$J$59</f>
        <v>13</v>
      </c>
      <c r="U87" s="44">
        <f t="shared" si="33"/>
        <v>70</v>
      </c>
      <c r="V87" s="46">
        <f t="shared" si="25"/>
        <v>1611.7011716666668</v>
      </c>
      <c r="W87" s="51">
        <f t="shared" si="26"/>
        <v>920.75379346324996</v>
      </c>
      <c r="X87" s="44">
        <f t="shared" si="31"/>
        <v>-16201.311113676482</v>
      </c>
      <c r="Y87" s="58">
        <f t="shared" si="27"/>
        <v>-16214.81220627121</v>
      </c>
    </row>
    <row r="88" spans="1:25" ht="13.5" customHeight="1">
      <c r="A88" s="15"/>
      <c r="B88" s="24" t="s">
        <v>59</v>
      </c>
      <c r="C88" s="22">
        <f t="shared" si="28"/>
        <v>15975.275935512782</v>
      </c>
      <c r="D88" s="22">
        <f>$C$25+$K$59</f>
        <v>461</v>
      </c>
      <c r="E88" s="22">
        <f t="shared" si="14"/>
        <v>15514.275935512782</v>
      </c>
      <c r="F88" s="22">
        <f t="shared" si="15"/>
        <v>12.928563279593986</v>
      </c>
      <c r="G88" s="22">
        <f t="shared" si="16"/>
        <v>15527.204498792376</v>
      </c>
      <c r="H88" s="41"/>
      <c r="I88" s="40">
        <f t="shared" si="29"/>
        <v>15130.25901631345</v>
      </c>
      <c r="J88" s="40">
        <f t="shared" si="17"/>
        <v>510</v>
      </c>
      <c r="K88" s="40">
        <f t="shared" si="18"/>
        <v>14620.25901631345</v>
      </c>
      <c r="L88" s="40">
        <f t="shared" si="19"/>
        <v>12.18354918026121</v>
      </c>
      <c r="M88" s="40">
        <f t="shared" si="20"/>
        <v>14632.442565493711</v>
      </c>
      <c r="O88" s="57">
        <f t="shared" si="30"/>
        <v>-16214.81220627121</v>
      </c>
      <c r="P88" s="44">
        <f t="shared" si="21"/>
        <v>1003.95</v>
      </c>
      <c r="Q88" s="44">
        <f t="shared" si="32"/>
        <v>293.08450499999998</v>
      </c>
      <c r="R88" s="52">
        <v>0</v>
      </c>
      <c r="S88" s="44">
        <f t="shared" si="23"/>
        <v>166.66666666666666</v>
      </c>
      <c r="T88" s="22">
        <f>$K$59</f>
        <v>26</v>
      </c>
      <c r="U88" s="52">
        <v>0</v>
      </c>
      <c r="V88" s="46">
        <f t="shared" si="25"/>
        <v>1619.7011716666668</v>
      </c>
      <c r="W88" s="51">
        <f t="shared" si="26"/>
        <v>920.75379346324996</v>
      </c>
      <c r="X88" s="44">
        <f t="shared" si="31"/>
        <v>-16913.759584474628</v>
      </c>
      <c r="Y88" s="58">
        <f t="shared" si="27"/>
        <v>-16927.854384128357</v>
      </c>
    </row>
    <row r="89" spans="1:25" ht="13.5" customHeight="1">
      <c r="A89" s="15"/>
      <c r="B89" s="24" t="s">
        <v>60</v>
      </c>
      <c r="C89" s="22">
        <f t="shared" si="28"/>
        <v>15527.204498792376</v>
      </c>
      <c r="D89" s="22">
        <f>$C$25+$L$59</f>
        <v>485</v>
      </c>
      <c r="E89" s="22">
        <f t="shared" si="14"/>
        <v>15042.204498792376</v>
      </c>
      <c r="F89" s="22">
        <f t="shared" si="15"/>
        <v>12.535170415660312</v>
      </c>
      <c r="G89" s="22">
        <f t="shared" si="16"/>
        <v>15054.739669208037</v>
      </c>
      <c r="H89" s="41"/>
      <c r="I89" s="40">
        <f t="shared" si="29"/>
        <v>14632.442565493711</v>
      </c>
      <c r="J89" s="40">
        <f t="shared" si="17"/>
        <v>510</v>
      </c>
      <c r="K89" s="40">
        <f t="shared" si="18"/>
        <v>14122.442565493711</v>
      </c>
      <c r="L89" s="40">
        <f t="shared" si="19"/>
        <v>11.768702137911426</v>
      </c>
      <c r="M89" s="40">
        <f t="shared" si="20"/>
        <v>14134.211267631623</v>
      </c>
      <c r="O89" s="57">
        <f t="shared" si="30"/>
        <v>-16927.854384128357</v>
      </c>
      <c r="P89" s="44">
        <f t="shared" si="21"/>
        <v>1003.95</v>
      </c>
      <c r="Q89" s="44">
        <f t="shared" si="32"/>
        <v>293.08450499999998</v>
      </c>
      <c r="R89" s="52">
        <v>0</v>
      </c>
      <c r="S89" s="44">
        <f t="shared" si="23"/>
        <v>166.66666666666666</v>
      </c>
      <c r="T89" s="22">
        <f>$L$59</f>
        <v>50</v>
      </c>
      <c r="U89" s="52">
        <v>0</v>
      </c>
      <c r="V89" s="46">
        <f t="shared" si="25"/>
        <v>1763.7011716666668</v>
      </c>
      <c r="W89" s="51">
        <f t="shared" si="26"/>
        <v>920.75379346324996</v>
      </c>
      <c r="X89" s="44">
        <f t="shared" si="31"/>
        <v>-17770.801762331776</v>
      </c>
      <c r="Y89" s="58">
        <f t="shared" si="27"/>
        <v>-17785.610763800385</v>
      </c>
    </row>
    <row r="90" spans="1:25" ht="13.5" customHeight="1">
      <c r="A90" s="15"/>
      <c r="B90" s="24" t="s">
        <v>61</v>
      </c>
      <c r="C90" s="22">
        <f t="shared" si="28"/>
        <v>15054.739669208037</v>
      </c>
      <c r="D90" s="22">
        <f>$C$25+$M$59</f>
        <v>474</v>
      </c>
      <c r="E90" s="22">
        <f t="shared" si="14"/>
        <v>14580.739669208037</v>
      </c>
      <c r="F90" s="22">
        <f t="shared" si="15"/>
        <v>12.150616391006698</v>
      </c>
      <c r="G90" s="22">
        <f t="shared" si="16"/>
        <v>14592.890285599044</v>
      </c>
      <c r="H90" s="41"/>
      <c r="I90" s="40">
        <f t="shared" si="29"/>
        <v>14134.211267631623</v>
      </c>
      <c r="J90" s="40">
        <f t="shared" si="17"/>
        <v>510</v>
      </c>
      <c r="K90" s="40">
        <f t="shared" si="18"/>
        <v>13624.211267631623</v>
      </c>
      <c r="L90" s="40">
        <f t="shared" si="19"/>
        <v>11.353509389693018</v>
      </c>
      <c r="M90" s="40">
        <f t="shared" si="20"/>
        <v>13635.564777021316</v>
      </c>
      <c r="O90" s="57">
        <f t="shared" si="30"/>
        <v>-17785.610763800385</v>
      </c>
      <c r="P90" s="44">
        <f t="shared" si="21"/>
        <v>1003.95</v>
      </c>
      <c r="Q90" s="44">
        <f t="shared" si="32"/>
        <v>293.08450499999998</v>
      </c>
      <c r="R90" s="52">
        <v>0</v>
      </c>
      <c r="S90" s="44">
        <f t="shared" si="23"/>
        <v>166.66666666666666</v>
      </c>
      <c r="T90" s="22">
        <f>$M$59</f>
        <v>39</v>
      </c>
      <c r="U90" s="52">
        <v>0</v>
      </c>
      <c r="V90" s="46">
        <f t="shared" si="25"/>
        <v>1697.7011716666668</v>
      </c>
      <c r="W90" s="51">
        <f t="shared" si="26"/>
        <v>920.75379346324996</v>
      </c>
      <c r="X90" s="44">
        <f t="shared" si="31"/>
        <v>-18562.558142003803</v>
      </c>
      <c r="Y90" s="58">
        <f t="shared" si="27"/>
        <v>-18578.026940455471</v>
      </c>
    </row>
    <row r="91" spans="1:25" ht="13.5" customHeight="1">
      <c r="A91" s="15"/>
      <c r="B91" s="24" t="s">
        <v>62</v>
      </c>
      <c r="C91" s="22">
        <f t="shared" si="28"/>
        <v>14592.890285599044</v>
      </c>
      <c r="D91" s="22">
        <f>$C$25+$N$59</f>
        <v>474</v>
      </c>
      <c r="E91" s="22">
        <f t="shared" si="14"/>
        <v>14118.890285599044</v>
      </c>
      <c r="F91" s="22">
        <f t="shared" si="15"/>
        <v>11.765741904665871</v>
      </c>
      <c r="G91" s="22">
        <f t="shared" si="16"/>
        <v>14130.65602750371</v>
      </c>
      <c r="H91" s="41"/>
      <c r="I91" s="40">
        <f t="shared" si="29"/>
        <v>13635.564777021316</v>
      </c>
      <c r="J91" s="40">
        <f t="shared" si="17"/>
        <v>510</v>
      </c>
      <c r="K91" s="40">
        <f t="shared" si="18"/>
        <v>13125.564777021316</v>
      </c>
      <c r="L91" s="40">
        <f t="shared" si="19"/>
        <v>10.937970647517764</v>
      </c>
      <c r="M91" s="40">
        <f t="shared" si="20"/>
        <v>13136.502747668834</v>
      </c>
      <c r="O91" s="57">
        <f t="shared" si="30"/>
        <v>-18578.026940455471</v>
      </c>
      <c r="P91" s="44">
        <f t="shared" si="21"/>
        <v>1003.95</v>
      </c>
      <c r="Q91" s="44">
        <f t="shared" si="32"/>
        <v>293.08450499999998</v>
      </c>
      <c r="R91" s="52">
        <v>0</v>
      </c>
      <c r="S91" s="44">
        <f t="shared" si="23"/>
        <v>166.66666666666666</v>
      </c>
      <c r="T91" s="22">
        <f>$N$59</f>
        <v>39</v>
      </c>
      <c r="U91" s="52">
        <v>0</v>
      </c>
      <c r="V91" s="46">
        <f t="shared" si="25"/>
        <v>1697.7011716666668</v>
      </c>
      <c r="W91" s="51">
        <f t="shared" si="26"/>
        <v>920.75379346324996</v>
      </c>
      <c r="X91" s="44">
        <f t="shared" si="31"/>
        <v>-19354.974318658889</v>
      </c>
      <c r="Y91" s="58">
        <f t="shared" si="27"/>
        <v>-19371.103463924435</v>
      </c>
    </row>
    <row r="92" spans="1:25" ht="13.5" customHeight="1">
      <c r="A92" s="15"/>
      <c r="B92" s="24" t="s">
        <v>63</v>
      </c>
      <c r="C92" s="22">
        <f t="shared" si="28"/>
        <v>14130.65602750371</v>
      </c>
      <c r="D92" s="22">
        <f>$C$25+$C$59</f>
        <v>498</v>
      </c>
      <c r="E92" s="22">
        <f t="shared" si="14"/>
        <v>13632.65602750371</v>
      </c>
      <c r="F92" s="22">
        <f t="shared" si="15"/>
        <v>11.360546689586426</v>
      </c>
      <c r="G92" s="22">
        <f t="shared" si="16"/>
        <v>13644.016574193296</v>
      </c>
      <c r="H92" s="41"/>
      <c r="I92" s="40">
        <f t="shared" si="29"/>
        <v>13136.502747668834</v>
      </c>
      <c r="J92" s="40">
        <f t="shared" si="17"/>
        <v>510</v>
      </c>
      <c r="K92" s="40">
        <f t="shared" si="18"/>
        <v>12626.502747668834</v>
      </c>
      <c r="L92" s="40">
        <f t="shared" si="19"/>
        <v>10.522085623057363</v>
      </c>
      <c r="M92" s="40">
        <f t="shared" si="20"/>
        <v>12637.024833291891</v>
      </c>
      <c r="O92" s="57">
        <f t="shared" si="30"/>
        <v>-19371.103463924435</v>
      </c>
      <c r="P92" s="44">
        <f t="shared" si="21"/>
        <v>1003.95</v>
      </c>
      <c r="Q92" s="44">
        <f t="shared" ref="Q92:Q103" si="34">$C$13*(1+$C$14)^2*$C$15/12</f>
        <v>298.94619510000001</v>
      </c>
      <c r="R92" s="44">
        <f>$C$19</f>
        <v>1200</v>
      </c>
      <c r="S92" s="44">
        <f t="shared" si="23"/>
        <v>166.66666666666666</v>
      </c>
      <c r="T92" s="22">
        <f>$C$59</f>
        <v>63</v>
      </c>
      <c r="U92" s="44">
        <f t="shared" ref="U92:U99" si="35">$C$20</f>
        <v>70</v>
      </c>
      <c r="V92" s="46">
        <f t="shared" si="25"/>
        <v>3117.5628617666666</v>
      </c>
      <c r="W92" s="51">
        <f t="shared" si="26"/>
        <v>920.75379346324996</v>
      </c>
      <c r="X92" s="44">
        <f t="shared" si="31"/>
        <v>-21567.912532227852</v>
      </c>
      <c r="Y92" s="58">
        <f t="shared" si="27"/>
        <v>-21585.885792671375</v>
      </c>
    </row>
    <row r="93" spans="1:25" ht="13.5" customHeight="1">
      <c r="A93" s="15"/>
      <c r="B93" s="24" t="s">
        <v>64</v>
      </c>
      <c r="C93" s="22">
        <f t="shared" si="28"/>
        <v>13644.016574193296</v>
      </c>
      <c r="D93" s="22">
        <f>$C$25+$D$59</f>
        <v>474</v>
      </c>
      <c r="E93" s="22">
        <f t="shared" si="14"/>
        <v>13170.016574193296</v>
      </c>
      <c r="F93" s="22">
        <f t="shared" si="15"/>
        <v>10.975013811827745</v>
      </c>
      <c r="G93" s="22">
        <f t="shared" si="16"/>
        <v>13180.991588005123</v>
      </c>
      <c r="H93" s="41"/>
      <c r="I93" s="40">
        <f t="shared" si="29"/>
        <v>12637.024833291891</v>
      </c>
      <c r="J93" s="40">
        <f t="shared" si="17"/>
        <v>510</v>
      </c>
      <c r="K93" s="40">
        <f t="shared" si="18"/>
        <v>12127.024833291891</v>
      </c>
      <c r="L93" s="40">
        <f t="shared" si="19"/>
        <v>10.105854027743243</v>
      </c>
      <c r="M93" s="40">
        <f t="shared" si="20"/>
        <v>12137.130687319634</v>
      </c>
      <c r="O93" s="57">
        <f t="shared" si="30"/>
        <v>-21585.885792671375</v>
      </c>
      <c r="P93" s="44">
        <f t="shared" si="21"/>
        <v>1003.95</v>
      </c>
      <c r="Q93" s="44">
        <f t="shared" si="34"/>
        <v>298.94619510000001</v>
      </c>
      <c r="R93" s="52">
        <v>0</v>
      </c>
      <c r="S93" s="44">
        <f t="shared" si="23"/>
        <v>166.66666666666666</v>
      </c>
      <c r="T93" s="22">
        <f>$D$59</f>
        <v>39</v>
      </c>
      <c r="U93" s="44">
        <f t="shared" si="35"/>
        <v>70</v>
      </c>
      <c r="V93" s="46">
        <f t="shared" si="25"/>
        <v>1773.5628617666669</v>
      </c>
      <c r="W93" s="51">
        <f t="shared" si="26"/>
        <v>920.75379346324996</v>
      </c>
      <c r="X93" s="44">
        <f t="shared" si="31"/>
        <v>-22438.694860974792</v>
      </c>
      <c r="Y93" s="58">
        <f t="shared" si="27"/>
        <v>-22457.393773358937</v>
      </c>
    </row>
    <row r="94" spans="1:25" ht="13.5" customHeight="1">
      <c r="A94" s="15"/>
      <c r="B94" s="24" t="s">
        <v>65</v>
      </c>
      <c r="C94" s="22">
        <f t="shared" si="28"/>
        <v>13180.991588005123</v>
      </c>
      <c r="D94" s="22">
        <f>$C$25+$E$59</f>
        <v>461</v>
      </c>
      <c r="E94" s="22">
        <f t="shared" si="14"/>
        <v>12719.991588005123</v>
      </c>
      <c r="F94" s="22">
        <f t="shared" si="15"/>
        <v>10.599992990004269</v>
      </c>
      <c r="G94" s="22">
        <f t="shared" si="16"/>
        <v>12730.591580995128</v>
      </c>
      <c r="H94" s="41"/>
      <c r="I94" s="40">
        <f t="shared" si="29"/>
        <v>12137.130687319634</v>
      </c>
      <c r="J94" s="40">
        <f t="shared" si="17"/>
        <v>510</v>
      </c>
      <c r="K94" s="40">
        <f t="shared" si="18"/>
        <v>11627.130687319634</v>
      </c>
      <c r="L94" s="40">
        <f t="shared" si="19"/>
        <v>9.6892755727663609</v>
      </c>
      <c r="M94" s="40">
        <f t="shared" si="20"/>
        <v>11636.819962892399</v>
      </c>
      <c r="O94" s="57">
        <f t="shared" si="30"/>
        <v>-22457.393773358937</v>
      </c>
      <c r="P94" s="44">
        <f t="shared" si="21"/>
        <v>1003.95</v>
      </c>
      <c r="Q94" s="44">
        <f t="shared" si="34"/>
        <v>298.94619510000001</v>
      </c>
      <c r="R94" s="52">
        <v>0</v>
      </c>
      <c r="S94" s="44">
        <f t="shared" si="23"/>
        <v>166.66666666666666</v>
      </c>
      <c r="T94" s="22">
        <f>$E$59</f>
        <v>26</v>
      </c>
      <c r="U94" s="44">
        <f t="shared" si="35"/>
        <v>70</v>
      </c>
      <c r="V94" s="46">
        <f t="shared" si="25"/>
        <v>1695.5628617666669</v>
      </c>
      <c r="W94" s="51">
        <f t="shared" si="26"/>
        <v>920.75379346324996</v>
      </c>
      <c r="X94" s="44">
        <f t="shared" si="31"/>
        <v>-23232.202841662354</v>
      </c>
      <c r="Y94" s="58">
        <f t="shared" si="27"/>
        <v>-23251.563010697071</v>
      </c>
    </row>
    <row r="95" spans="1:25" ht="13.5" customHeight="1">
      <c r="A95" s="15"/>
      <c r="B95" s="24" t="s">
        <v>66</v>
      </c>
      <c r="C95" s="22">
        <f t="shared" si="28"/>
        <v>12730.591580995128</v>
      </c>
      <c r="D95" s="22">
        <f>$C$25+$F$59</f>
        <v>485</v>
      </c>
      <c r="E95" s="22">
        <f t="shared" si="14"/>
        <v>12245.591580995128</v>
      </c>
      <c r="F95" s="22">
        <f t="shared" si="15"/>
        <v>10.204659650829273</v>
      </c>
      <c r="G95" s="22">
        <f t="shared" si="16"/>
        <v>12255.796240645957</v>
      </c>
      <c r="H95" s="41"/>
      <c r="I95" s="40">
        <f t="shared" si="29"/>
        <v>11636.819962892399</v>
      </c>
      <c r="J95" s="40">
        <f t="shared" si="17"/>
        <v>510</v>
      </c>
      <c r="K95" s="40">
        <f t="shared" si="18"/>
        <v>11126.819962892399</v>
      </c>
      <c r="L95" s="40">
        <f t="shared" si="19"/>
        <v>9.2723499690770002</v>
      </c>
      <c r="M95" s="40">
        <f t="shared" si="20"/>
        <v>11136.092312861476</v>
      </c>
      <c r="O95" s="57">
        <f t="shared" si="30"/>
        <v>-23251.563010697071</v>
      </c>
      <c r="P95" s="44">
        <f t="shared" si="21"/>
        <v>1003.95</v>
      </c>
      <c r="Q95" s="44">
        <f t="shared" si="34"/>
        <v>298.94619510000001</v>
      </c>
      <c r="R95" s="52">
        <v>0</v>
      </c>
      <c r="S95" s="44">
        <f t="shared" si="23"/>
        <v>166.66666666666666</v>
      </c>
      <c r="T95" s="22">
        <f>$F$59</f>
        <v>50</v>
      </c>
      <c r="U95" s="44">
        <f t="shared" si="35"/>
        <v>70</v>
      </c>
      <c r="V95" s="46">
        <f t="shared" si="25"/>
        <v>1839.5628617666669</v>
      </c>
      <c r="W95" s="51">
        <f t="shared" si="26"/>
        <v>920.75379346324996</v>
      </c>
      <c r="X95" s="44">
        <f t="shared" si="31"/>
        <v>-24170.372079000488</v>
      </c>
      <c r="Y95" s="58">
        <f t="shared" si="27"/>
        <v>-24190.514055732987</v>
      </c>
    </row>
    <row r="96" spans="1:25" ht="13.5" customHeight="1">
      <c r="A96" s="15"/>
      <c r="B96" s="24" t="s">
        <v>67</v>
      </c>
      <c r="C96" s="22">
        <f t="shared" si="28"/>
        <v>12255.796240645957</v>
      </c>
      <c r="D96" s="22">
        <f>$C$25+$G$59</f>
        <v>448</v>
      </c>
      <c r="E96" s="22">
        <f t="shared" si="14"/>
        <v>11807.796240645957</v>
      </c>
      <c r="F96" s="22">
        <f t="shared" si="15"/>
        <v>9.839830200538298</v>
      </c>
      <c r="G96" s="22">
        <f t="shared" si="16"/>
        <v>11817.636070846496</v>
      </c>
      <c r="H96" s="41"/>
      <c r="I96" s="40">
        <f t="shared" si="29"/>
        <v>11136.092312861476</v>
      </c>
      <c r="J96" s="40">
        <f t="shared" si="17"/>
        <v>510</v>
      </c>
      <c r="K96" s="40">
        <f t="shared" si="18"/>
        <v>10626.092312861476</v>
      </c>
      <c r="L96" s="40">
        <f t="shared" si="19"/>
        <v>8.8550769273845642</v>
      </c>
      <c r="M96" s="40">
        <f t="shared" si="20"/>
        <v>10634.94738978886</v>
      </c>
      <c r="O96" s="57">
        <f t="shared" si="30"/>
        <v>-24190.514055732987</v>
      </c>
      <c r="P96" s="44">
        <f t="shared" si="21"/>
        <v>1003.95</v>
      </c>
      <c r="Q96" s="44">
        <f t="shared" si="34"/>
        <v>298.94619510000001</v>
      </c>
      <c r="R96" s="52">
        <v>0</v>
      </c>
      <c r="S96" s="44">
        <f t="shared" si="23"/>
        <v>166.66666666666666</v>
      </c>
      <c r="T96" s="22">
        <f>$G$59</f>
        <v>13</v>
      </c>
      <c r="U96" s="44">
        <f t="shared" si="35"/>
        <v>70</v>
      </c>
      <c r="V96" s="46">
        <f t="shared" si="25"/>
        <v>1617.5628617666669</v>
      </c>
      <c r="W96" s="51">
        <f t="shared" si="26"/>
        <v>920.75379346324996</v>
      </c>
      <c r="X96" s="44">
        <f t="shared" si="31"/>
        <v>-24887.323124036404</v>
      </c>
      <c r="Y96" s="58">
        <f t="shared" si="27"/>
        <v>-24908.062559973099</v>
      </c>
    </row>
    <row r="97" spans="1:25" ht="13.5" customHeight="1">
      <c r="A97" s="15"/>
      <c r="B97" s="24" t="s">
        <v>68</v>
      </c>
      <c r="C97" s="22">
        <f t="shared" si="28"/>
        <v>11817.636070846496</v>
      </c>
      <c r="D97" s="22">
        <f>$C$25+$H$59</f>
        <v>448</v>
      </c>
      <c r="E97" s="22">
        <f t="shared" si="14"/>
        <v>11369.636070846496</v>
      </c>
      <c r="F97" s="22">
        <f t="shared" si="15"/>
        <v>9.4746967257054138</v>
      </c>
      <c r="G97" s="22">
        <f t="shared" si="16"/>
        <v>11379.110767572201</v>
      </c>
      <c r="H97" s="41"/>
      <c r="I97" s="40">
        <f t="shared" si="29"/>
        <v>10634.94738978886</v>
      </c>
      <c r="J97" s="40">
        <f t="shared" si="17"/>
        <v>510</v>
      </c>
      <c r="K97" s="40">
        <f t="shared" si="18"/>
        <v>10124.94738978886</v>
      </c>
      <c r="L97" s="40">
        <f t="shared" si="19"/>
        <v>8.4374561581573833</v>
      </c>
      <c r="M97" s="40">
        <f t="shared" si="20"/>
        <v>10133.384845947017</v>
      </c>
      <c r="O97" s="57">
        <f t="shared" si="30"/>
        <v>-24908.062559973099</v>
      </c>
      <c r="P97" s="44">
        <f t="shared" si="21"/>
        <v>1003.95</v>
      </c>
      <c r="Q97" s="44">
        <f t="shared" si="34"/>
        <v>298.94619510000001</v>
      </c>
      <c r="R97" s="52">
        <v>0</v>
      </c>
      <c r="S97" s="44">
        <f t="shared" si="23"/>
        <v>166.66666666666666</v>
      </c>
      <c r="T97" s="22">
        <f>$H$59</f>
        <v>13</v>
      </c>
      <c r="U97" s="44">
        <f t="shared" si="35"/>
        <v>70</v>
      </c>
      <c r="V97" s="46">
        <f t="shared" si="25"/>
        <v>1617.5628617666669</v>
      </c>
      <c r="W97" s="51">
        <f t="shared" si="26"/>
        <v>920.75379346324996</v>
      </c>
      <c r="X97" s="44">
        <f t="shared" si="31"/>
        <v>-25604.871628276516</v>
      </c>
      <c r="Y97" s="58">
        <f t="shared" si="27"/>
        <v>-25626.209021300077</v>
      </c>
    </row>
    <row r="98" spans="1:25" ht="13.5" customHeight="1">
      <c r="A98" s="15"/>
      <c r="B98" s="24" t="s">
        <v>69</v>
      </c>
      <c r="C98" s="22">
        <f t="shared" si="28"/>
        <v>11379.110767572201</v>
      </c>
      <c r="D98" s="22">
        <f>$C$25+$I$59</f>
        <v>472</v>
      </c>
      <c r="E98" s="22">
        <f t="shared" si="14"/>
        <v>10907.110767572201</v>
      </c>
      <c r="F98" s="22">
        <f t="shared" si="15"/>
        <v>9.0892589729768343</v>
      </c>
      <c r="G98" s="22">
        <f t="shared" si="16"/>
        <v>10916.200026545179</v>
      </c>
      <c r="H98" s="41"/>
      <c r="I98" s="40">
        <f t="shared" si="29"/>
        <v>10133.384845947017</v>
      </c>
      <c r="J98" s="40">
        <f t="shared" si="17"/>
        <v>510</v>
      </c>
      <c r="K98" s="40">
        <f t="shared" si="18"/>
        <v>9623.3848459470173</v>
      </c>
      <c r="L98" s="40">
        <f t="shared" si="19"/>
        <v>8.0194873716225157</v>
      </c>
      <c r="M98" s="40">
        <f t="shared" si="20"/>
        <v>9631.4043333186401</v>
      </c>
      <c r="O98" s="57">
        <f t="shared" si="30"/>
        <v>-25626.209021300077</v>
      </c>
      <c r="P98" s="44">
        <f t="shared" si="21"/>
        <v>1003.95</v>
      </c>
      <c r="Q98" s="44">
        <f t="shared" si="34"/>
        <v>298.94619510000001</v>
      </c>
      <c r="R98" s="52">
        <v>0</v>
      </c>
      <c r="S98" s="44">
        <f t="shared" si="23"/>
        <v>166.66666666666666</v>
      </c>
      <c r="T98" s="22">
        <f>$I$59</f>
        <v>37</v>
      </c>
      <c r="U98" s="44">
        <f t="shared" si="35"/>
        <v>70</v>
      </c>
      <c r="V98" s="46">
        <f t="shared" si="25"/>
        <v>1761.5628617666669</v>
      </c>
      <c r="W98" s="51">
        <f t="shared" si="26"/>
        <v>920.75379346324996</v>
      </c>
      <c r="X98" s="44">
        <f t="shared" si="31"/>
        <v>-26467.018089603494</v>
      </c>
      <c r="Y98" s="58">
        <f t="shared" si="27"/>
        <v>-26489.073938011494</v>
      </c>
    </row>
    <row r="99" spans="1:25" ht="13.5" customHeight="1">
      <c r="A99" s="15"/>
      <c r="B99" s="24" t="s">
        <v>70</v>
      </c>
      <c r="C99" s="22">
        <f t="shared" si="28"/>
        <v>10916.200026545179</v>
      </c>
      <c r="D99" s="22">
        <f>$C$25+$J$59</f>
        <v>448</v>
      </c>
      <c r="E99" s="22">
        <f t="shared" si="14"/>
        <v>10468.200026545179</v>
      </c>
      <c r="F99" s="22">
        <f t="shared" si="15"/>
        <v>8.723500022120982</v>
      </c>
      <c r="G99" s="22">
        <f t="shared" si="16"/>
        <v>10476.9235265673</v>
      </c>
      <c r="H99" s="41"/>
      <c r="I99" s="40">
        <f t="shared" si="29"/>
        <v>9631.4043333186401</v>
      </c>
      <c r="J99" s="40">
        <f t="shared" si="17"/>
        <v>510</v>
      </c>
      <c r="K99" s="40">
        <f t="shared" si="18"/>
        <v>9121.4043333186401</v>
      </c>
      <c r="L99" s="40">
        <f t="shared" si="19"/>
        <v>7.601170277765533</v>
      </c>
      <c r="M99" s="40">
        <f t="shared" si="20"/>
        <v>9129.0055035964051</v>
      </c>
      <c r="O99" s="57">
        <f t="shared" si="30"/>
        <v>-26489.073938011494</v>
      </c>
      <c r="P99" s="44">
        <f t="shared" si="21"/>
        <v>1003.95</v>
      </c>
      <c r="Q99" s="44">
        <f t="shared" si="34"/>
        <v>298.94619510000001</v>
      </c>
      <c r="R99" s="52">
        <v>0</v>
      </c>
      <c r="S99" s="44">
        <f t="shared" si="23"/>
        <v>166.66666666666666</v>
      </c>
      <c r="T99" s="22">
        <f>$J$59</f>
        <v>13</v>
      </c>
      <c r="U99" s="44">
        <f t="shared" si="35"/>
        <v>70</v>
      </c>
      <c r="V99" s="46">
        <f t="shared" si="25"/>
        <v>1617.5628617666669</v>
      </c>
      <c r="W99" s="51">
        <f t="shared" si="26"/>
        <v>920.75379346324996</v>
      </c>
      <c r="X99" s="44">
        <f t="shared" si="31"/>
        <v>-27185.883006314911</v>
      </c>
      <c r="Y99" s="58">
        <f t="shared" si="27"/>
        <v>-27208.53790882017</v>
      </c>
    </row>
    <row r="100" spans="1:25" ht="13.5" customHeight="1">
      <c r="A100" s="15"/>
      <c r="B100" s="24" t="s">
        <v>71</v>
      </c>
      <c r="C100" s="22">
        <f t="shared" si="28"/>
        <v>10476.9235265673</v>
      </c>
      <c r="D100" s="22">
        <f>$C$25+$K$59</f>
        <v>461</v>
      </c>
      <c r="E100" s="22">
        <f t="shared" si="14"/>
        <v>10015.9235265673</v>
      </c>
      <c r="F100" s="22">
        <f t="shared" si="15"/>
        <v>8.3466029388060843</v>
      </c>
      <c r="G100" s="22">
        <f t="shared" si="16"/>
        <v>10024.270129506105</v>
      </c>
      <c r="H100" s="41"/>
      <c r="I100" s="40">
        <f t="shared" si="29"/>
        <v>9129.0055035964051</v>
      </c>
      <c r="J100" s="40">
        <f t="shared" si="17"/>
        <v>510</v>
      </c>
      <c r="K100" s="40">
        <f t="shared" si="18"/>
        <v>8619.0055035964051</v>
      </c>
      <c r="L100" s="40">
        <f t="shared" si="19"/>
        <v>7.1825045863303378</v>
      </c>
      <c r="M100" s="40">
        <f t="shared" si="20"/>
        <v>8626.1880081827348</v>
      </c>
      <c r="O100" s="57">
        <f t="shared" si="30"/>
        <v>-27208.53790882017</v>
      </c>
      <c r="P100" s="44">
        <f t="shared" si="21"/>
        <v>1003.95</v>
      </c>
      <c r="Q100" s="44">
        <f t="shared" si="34"/>
        <v>298.94619510000001</v>
      </c>
      <c r="R100" s="52">
        <v>0</v>
      </c>
      <c r="S100" s="44">
        <f t="shared" si="23"/>
        <v>166.66666666666666</v>
      </c>
      <c r="T100" s="22">
        <f>$K$59</f>
        <v>26</v>
      </c>
      <c r="U100" s="52">
        <v>0</v>
      </c>
      <c r="V100" s="46">
        <f t="shared" si="25"/>
        <v>1625.5628617666669</v>
      </c>
      <c r="W100" s="51">
        <f t="shared" si="26"/>
        <v>920.75379346324996</v>
      </c>
      <c r="X100" s="44">
        <f t="shared" si="31"/>
        <v>-27913.346977123587</v>
      </c>
      <c r="Y100" s="58">
        <f t="shared" si="27"/>
        <v>-27936.60809960452</v>
      </c>
    </row>
    <row r="101" spans="1:25" ht="13.5" customHeight="1">
      <c r="A101" s="15"/>
      <c r="B101" s="24" t="s">
        <v>72</v>
      </c>
      <c r="C101" s="22">
        <f t="shared" si="28"/>
        <v>10024.270129506105</v>
      </c>
      <c r="D101" s="22">
        <f>$C$25+$L$59</f>
        <v>485</v>
      </c>
      <c r="E101" s="22">
        <f t="shared" si="14"/>
        <v>9539.2701295061051</v>
      </c>
      <c r="F101" s="22">
        <f t="shared" si="15"/>
        <v>7.9493917745884213</v>
      </c>
      <c r="G101" s="22">
        <f t="shared" si="16"/>
        <v>9547.2195212806928</v>
      </c>
      <c r="H101" s="41"/>
      <c r="I101" s="40">
        <f t="shared" si="29"/>
        <v>8626.1880081827348</v>
      </c>
      <c r="J101" s="40">
        <f t="shared" si="17"/>
        <v>510</v>
      </c>
      <c r="K101" s="40">
        <f t="shared" si="18"/>
        <v>8116.1880081827348</v>
      </c>
      <c r="L101" s="40">
        <f t="shared" si="19"/>
        <v>6.7634900068189454</v>
      </c>
      <c r="M101" s="40">
        <f t="shared" si="20"/>
        <v>8122.9514981895536</v>
      </c>
      <c r="O101" s="57">
        <f t="shared" si="30"/>
        <v>-27936.60809960452</v>
      </c>
      <c r="P101" s="44">
        <f t="shared" si="21"/>
        <v>1003.95</v>
      </c>
      <c r="Q101" s="44">
        <f t="shared" si="34"/>
        <v>298.94619510000001</v>
      </c>
      <c r="R101" s="52">
        <v>0</v>
      </c>
      <c r="S101" s="44">
        <f t="shared" si="23"/>
        <v>166.66666666666666</v>
      </c>
      <c r="T101" s="22">
        <f>$L$59</f>
        <v>50</v>
      </c>
      <c r="U101" s="52">
        <v>0</v>
      </c>
      <c r="V101" s="46">
        <f t="shared" si="25"/>
        <v>1769.5628617666669</v>
      </c>
      <c r="W101" s="51">
        <f t="shared" si="26"/>
        <v>920.75379346324996</v>
      </c>
      <c r="X101" s="44">
        <f t="shared" si="31"/>
        <v>-28785.417167907937</v>
      </c>
      <c r="Y101" s="58">
        <f t="shared" si="27"/>
        <v>-28809.405015547858</v>
      </c>
    </row>
    <row r="102" spans="1:25" ht="13.5" customHeight="1">
      <c r="A102" s="15"/>
      <c r="B102" s="24" t="s">
        <v>73</v>
      </c>
      <c r="C102" s="22">
        <f t="shared" si="28"/>
        <v>9547.2195212806928</v>
      </c>
      <c r="D102" s="22">
        <f>$C$25+$M$59</f>
        <v>474</v>
      </c>
      <c r="E102" s="22">
        <f t="shared" si="14"/>
        <v>9073.2195212806928</v>
      </c>
      <c r="F102" s="22">
        <f t="shared" si="15"/>
        <v>7.561016267733911</v>
      </c>
      <c r="G102" s="22">
        <f t="shared" si="16"/>
        <v>9080.7805375484259</v>
      </c>
      <c r="H102" s="41"/>
      <c r="I102" s="40">
        <f t="shared" si="29"/>
        <v>8122.9514981895536</v>
      </c>
      <c r="J102" s="40">
        <f t="shared" si="17"/>
        <v>510</v>
      </c>
      <c r="K102" s="40">
        <f t="shared" si="18"/>
        <v>7612.9514981895536</v>
      </c>
      <c r="L102" s="40">
        <f t="shared" si="19"/>
        <v>6.3441262484912953</v>
      </c>
      <c r="M102" s="40">
        <f t="shared" si="20"/>
        <v>7619.2956244380448</v>
      </c>
      <c r="O102" s="57">
        <f t="shared" si="30"/>
        <v>-28809.405015547858</v>
      </c>
      <c r="P102" s="44">
        <f t="shared" si="21"/>
        <v>1003.95</v>
      </c>
      <c r="Q102" s="44">
        <f t="shared" si="34"/>
        <v>298.94619510000001</v>
      </c>
      <c r="R102" s="52">
        <v>0</v>
      </c>
      <c r="S102" s="44">
        <f t="shared" si="23"/>
        <v>166.66666666666666</v>
      </c>
      <c r="T102" s="22">
        <f>$M$59</f>
        <v>39</v>
      </c>
      <c r="U102" s="52">
        <v>0</v>
      </c>
      <c r="V102" s="46">
        <f t="shared" si="25"/>
        <v>1703.5628617666669</v>
      </c>
      <c r="W102" s="51">
        <f t="shared" si="26"/>
        <v>920.75379346324996</v>
      </c>
      <c r="X102" s="44">
        <f t="shared" si="31"/>
        <v>-29592.214083851275</v>
      </c>
      <c r="Y102" s="58">
        <f t="shared" si="27"/>
        <v>-29616.874262254481</v>
      </c>
    </row>
    <row r="103" spans="1:25" ht="13.5" customHeight="1" thickBot="1">
      <c r="A103" s="15"/>
      <c r="B103" s="24" t="s">
        <v>74</v>
      </c>
      <c r="C103" s="22">
        <f t="shared" si="28"/>
        <v>9080.7805375484259</v>
      </c>
      <c r="D103" s="22">
        <f>$C$25+$N$59</f>
        <v>474</v>
      </c>
      <c r="E103" s="22">
        <f t="shared" si="14"/>
        <v>8606.7805375484259</v>
      </c>
      <c r="F103" s="22">
        <f t="shared" si="15"/>
        <v>7.1723171146236879</v>
      </c>
      <c r="G103" s="78">
        <f t="shared" si="16"/>
        <v>8613.9528546630499</v>
      </c>
      <c r="H103" s="41"/>
      <c r="I103" s="40">
        <f t="shared" si="29"/>
        <v>7619.2956244380448</v>
      </c>
      <c r="J103" s="40">
        <f t="shared" si="17"/>
        <v>510</v>
      </c>
      <c r="K103" s="40">
        <f t="shared" si="18"/>
        <v>7109.2956244380448</v>
      </c>
      <c r="L103" s="40">
        <f t="shared" si="19"/>
        <v>5.9244130203650371</v>
      </c>
      <c r="M103" s="79">
        <f t="shared" si="20"/>
        <v>7115.2200374584099</v>
      </c>
      <c r="O103" s="59">
        <f t="shared" si="30"/>
        <v>-29616.874262254481</v>
      </c>
      <c r="P103" s="60">
        <f t="shared" si="21"/>
        <v>1003.95</v>
      </c>
      <c r="Q103" s="60">
        <f t="shared" si="34"/>
        <v>298.94619510000001</v>
      </c>
      <c r="R103" s="61">
        <v>0</v>
      </c>
      <c r="S103" s="60">
        <f t="shared" si="23"/>
        <v>166.66666666666666</v>
      </c>
      <c r="T103" s="62">
        <f>$N$59</f>
        <v>39</v>
      </c>
      <c r="U103" s="61">
        <v>0</v>
      </c>
      <c r="V103" s="63">
        <f t="shared" si="25"/>
        <v>1703.5628617666669</v>
      </c>
      <c r="W103" s="64">
        <f t="shared" si="26"/>
        <v>920.75379346324996</v>
      </c>
      <c r="X103" s="60">
        <f t="shared" si="31"/>
        <v>-30399.683330557898</v>
      </c>
      <c r="Y103" s="65">
        <f t="shared" si="27"/>
        <v>-30425.016400000026</v>
      </c>
    </row>
    <row r="104" spans="1:25" ht="13.5" customHeight="1">
      <c r="A104" s="15"/>
    </row>
    <row r="105" spans="1:25" ht="13.5" customHeight="1">
      <c r="A105" s="15"/>
      <c r="W105" s="43" t="s">
        <v>75</v>
      </c>
      <c r="X105" s="44">
        <f>C40</f>
        <v>253628.71199999997</v>
      </c>
    </row>
    <row r="106" spans="1:25" ht="13.5" customHeight="1">
      <c r="A106" s="16" t="s">
        <v>76</v>
      </c>
      <c r="W106" s="43" t="s">
        <v>77</v>
      </c>
      <c r="X106" s="44">
        <f>C12</f>
        <v>176908.31</v>
      </c>
    </row>
    <row r="107" spans="1:25" ht="13.5" customHeight="1">
      <c r="A107" s="15"/>
      <c r="B107" s="13" t="s">
        <v>78</v>
      </c>
      <c r="W107" s="45" t="s">
        <v>79</v>
      </c>
      <c r="X107" s="46">
        <f>X105-C41-X106</f>
        <v>64038.966399999976</v>
      </c>
    </row>
    <row r="108" spans="1:25" ht="13.5" customHeight="1">
      <c r="A108" s="15"/>
      <c r="B108" s="13" t="s">
        <v>80</v>
      </c>
      <c r="W108" s="41" t="s">
        <v>81</v>
      </c>
      <c r="X108" s="47">
        <f>X107+Y103-C8</f>
        <v>8613.9499999999534</v>
      </c>
    </row>
    <row r="109" spans="1:25" ht="13.5" customHeight="1">
      <c r="A109" s="15"/>
      <c r="B109" s="13" t="s">
        <v>82</v>
      </c>
    </row>
    <row r="110" spans="1:25" ht="13.5" customHeight="1">
      <c r="A110" s="15"/>
      <c r="B110" s="13" t="s">
        <v>94</v>
      </c>
    </row>
    <row r="111" spans="1:25" ht="13.5" customHeight="1">
      <c r="A111" s="15"/>
      <c r="B111" s="13" t="s">
        <v>95</v>
      </c>
    </row>
    <row r="112" spans="1:25" ht="13.5" customHeight="1">
      <c r="A112" s="15"/>
    </row>
    <row r="113" spans="1:1" ht="13.5" customHeight="1">
      <c r="A113" s="15"/>
    </row>
    <row r="114" spans="1:1" ht="13.5" customHeight="1">
      <c r="A114" s="15"/>
    </row>
    <row r="115" spans="1:1" ht="13.5" customHeight="1">
      <c r="A115" s="15"/>
    </row>
    <row r="116" spans="1:1" ht="13.5" customHeight="1">
      <c r="A116" s="15"/>
    </row>
    <row r="117" spans="1:1" ht="13.5" customHeight="1">
      <c r="A117" s="15"/>
    </row>
    <row r="118" spans="1:1" ht="13.5" customHeight="1">
      <c r="A118" s="15"/>
    </row>
    <row r="119" spans="1:1" ht="13.5" customHeight="1">
      <c r="A119" s="15"/>
    </row>
    <row r="120" spans="1:1" ht="13.5" customHeight="1">
      <c r="A120" s="15"/>
    </row>
    <row r="121" spans="1:1" ht="13.5" customHeight="1">
      <c r="A121" s="15"/>
    </row>
    <row r="122" spans="1:1" ht="13.5" customHeight="1">
      <c r="A122" s="15"/>
    </row>
    <row r="123" spans="1:1" ht="13.5" customHeight="1">
      <c r="A123" s="15"/>
    </row>
    <row r="124" spans="1:1" ht="13.5" customHeight="1">
      <c r="A124" s="15"/>
    </row>
    <row r="125" spans="1:1" ht="13.5" customHeight="1">
      <c r="A125" s="15"/>
    </row>
    <row r="126" spans="1:1" ht="13.5" customHeight="1">
      <c r="A126" s="15"/>
    </row>
    <row r="127" spans="1:1" ht="13.5" customHeight="1">
      <c r="A127" s="15"/>
    </row>
    <row r="128" spans="1:1" ht="13.5" customHeight="1">
      <c r="A128" s="15"/>
    </row>
    <row r="129" spans="1:1" ht="13.5" customHeight="1">
      <c r="A129" s="15"/>
    </row>
    <row r="130" spans="1:1" ht="13.5" customHeight="1">
      <c r="A130" s="15"/>
    </row>
    <row r="131" spans="1:1" ht="13.5" customHeight="1">
      <c r="A131" s="15"/>
    </row>
    <row r="132" spans="1:1" ht="13.5" customHeight="1">
      <c r="A132" s="15"/>
    </row>
    <row r="133" spans="1:1" ht="13.5" customHeight="1">
      <c r="A133" s="15"/>
    </row>
    <row r="134" spans="1:1" ht="13.5" customHeight="1">
      <c r="A134" s="15"/>
    </row>
    <row r="135" spans="1:1" ht="13.5" customHeight="1">
      <c r="A135" s="15"/>
    </row>
    <row r="136" spans="1:1" ht="13.5" customHeight="1">
      <c r="A136" s="15"/>
    </row>
    <row r="137" spans="1:1" ht="13.5" customHeight="1">
      <c r="A137" s="15"/>
    </row>
    <row r="138" spans="1:1" ht="13.5" customHeight="1">
      <c r="A138" s="15"/>
    </row>
    <row r="139" spans="1:1" ht="13.5" customHeight="1">
      <c r="A139" s="15"/>
    </row>
    <row r="140" spans="1:1" ht="13.5" customHeight="1">
      <c r="A140" s="15"/>
    </row>
    <row r="141" spans="1:1" ht="13.5" customHeight="1">
      <c r="A141" s="15"/>
    </row>
    <row r="142" spans="1:1" ht="13.5" customHeight="1">
      <c r="A142" s="15"/>
    </row>
    <row r="143" spans="1:1" ht="13.5" customHeight="1">
      <c r="A143" s="15"/>
    </row>
    <row r="144" spans="1:1" ht="13.5" customHeight="1">
      <c r="A144" s="15"/>
    </row>
    <row r="145" spans="1:1" ht="13.5" customHeight="1">
      <c r="A145" s="15"/>
    </row>
    <row r="146" spans="1:1" ht="13.5" customHeight="1">
      <c r="A146" s="15"/>
    </row>
    <row r="147" spans="1:1" ht="13.5" customHeight="1">
      <c r="A147" s="15"/>
    </row>
    <row r="148" spans="1:1" ht="13.5" customHeight="1">
      <c r="A148" s="15"/>
    </row>
    <row r="149" spans="1:1" ht="13.5" customHeight="1">
      <c r="A149" s="15"/>
    </row>
    <row r="150" spans="1:1" ht="13.5" customHeight="1">
      <c r="A150" s="15"/>
    </row>
    <row r="151" spans="1:1" ht="13.5" customHeight="1">
      <c r="A151" s="15"/>
    </row>
    <row r="152" spans="1:1" ht="13.5" customHeight="1">
      <c r="A152" s="15"/>
    </row>
    <row r="153" spans="1:1" ht="13.5" customHeight="1">
      <c r="A153" s="15"/>
    </row>
    <row r="154" spans="1:1" ht="13.5" customHeight="1">
      <c r="A154" s="15"/>
    </row>
    <row r="155" spans="1:1" ht="13.5" customHeight="1">
      <c r="A155" s="15"/>
    </row>
    <row r="156" spans="1:1" ht="13.5" customHeight="1">
      <c r="A156" s="15"/>
    </row>
    <row r="157" spans="1:1" ht="13.5" customHeight="1">
      <c r="A157" s="15"/>
    </row>
    <row r="158" spans="1:1" ht="13.5" customHeight="1">
      <c r="A158" s="15"/>
    </row>
    <row r="159" spans="1:1" ht="13.5" customHeight="1">
      <c r="A159" s="15"/>
    </row>
    <row r="160" spans="1:1" ht="13.5" customHeight="1">
      <c r="A160" s="15"/>
    </row>
    <row r="161" spans="1:1" ht="13.5" customHeight="1">
      <c r="A161" s="15"/>
    </row>
    <row r="162" spans="1:1" ht="13.5" customHeight="1">
      <c r="A162" s="15"/>
    </row>
    <row r="163" spans="1:1" ht="13.5" customHeight="1">
      <c r="A163" s="15"/>
    </row>
    <row r="164" spans="1:1" ht="13.5" customHeight="1">
      <c r="A164" s="15"/>
    </row>
    <row r="165" spans="1:1" ht="13.5" customHeight="1">
      <c r="A165" s="15"/>
    </row>
    <row r="166" spans="1:1" ht="13.5" customHeight="1">
      <c r="A166" s="15"/>
    </row>
    <row r="167" spans="1:1" ht="13.5" customHeight="1">
      <c r="A167" s="15"/>
    </row>
    <row r="168" spans="1:1" ht="13.5" customHeight="1">
      <c r="A168" s="15"/>
    </row>
    <row r="169" spans="1:1" ht="13.5" customHeight="1">
      <c r="A169" s="15"/>
    </row>
    <row r="170" spans="1:1" ht="13.5" customHeight="1">
      <c r="A170" s="15"/>
    </row>
    <row r="171" spans="1:1" ht="13.5" customHeight="1">
      <c r="A171" s="15"/>
    </row>
    <row r="172" spans="1:1" ht="13.5" customHeight="1">
      <c r="A172" s="15"/>
    </row>
    <row r="173" spans="1:1" ht="13.5" customHeight="1">
      <c r="A173" s="15"/>
    </row>
    <row r="174" spans="1:1" ht="13.5" customHeight="1">
      <c r="A174" s="15"/>
    </row>
    <row r="175" spans="1:1" ht="13.5" customHeight="1">
      <c r="A175" s="15"/>
    </row>
    <row r="176" spans="1:1" ht="13.5" customHeight="1">
      <c r="A176" s="15"/>
    </row>
    <row r="177" spans="1:1" ht="13.5" customHeight="1">
      <c r="A177" s="15"/>
    </row>
    <row r="178" spans="1:1" ht="13.5" customHeight="1">
      <c r="A178" s="15"/>
    </row>
    <row r="179" spans="1:1" ht="13.5" customHeight="1">
      <c r="A179" s="15"/>
    </row>
    <row r="180" spans="1:1" ht="13.5" customHeight="1">
      <c r="A180" s="15"/>
    </row>
    <row r="181" spans="1:1" ht="13.5" customHeight="1">
      <c r="A181" s="15"/>
    </row>
    <row r="182" spans="1:1" ht="13.5" customHeight="1">
      <c r="A182" s="15"/>
    </row>
    <row r="183" spans="1:1" ht="13.5" customHeight="1">
      <c r="A183" s="15"/>
    </row>
    <row r="184" spans="1:1" ht="13.5" customHeight="1">
      <c r="A184" s="15"/>
    </row>
    <row r="185" spans="1:1" ht="13.5" customHeight="1">
      <c r="A185" s="15"/>
    </row>
    <row r="186" spans="1:1" ht="13.5" customHeight="1">
      <c r="A186" s="15"/>
    </row>
    <row r="187" spans="1:1" ht="13.5" customHeight="1">
      <c r="A187" s="15"/>
    </row>
    <row r="188" spans="1:1" ht="13.5" customHeight="1">
      <c r="A188" s="15"/>
    </row>
    <row r="189" spans="1:1" ht="13.5" customHeight="1">
      <c r="A189" s="15"/>
    </row>
    <row r="190" spans="1:1" ht="13.5" customHeight="1">
      <c r="A190" s="15"/>
    </row>
    <row r="191" spans="1:1" ht="13.5" customHeight="1">
      <c r="A191" s="15"/>
    </row>
    <row r="192" spans="1:1" ht="13.5" customHeight="1">
      <c r="A192" s="15"/>
    </row>
    <row r="193" spans="1:1" ht="13.5" customHeight="1">
      <c r="A193" s="15"/>
    </row>
    <row r="194" spans="1:1" ht="13.5" customHeight="1">
      <c r="A194" s="15"/>
    </row>
    <row r="195" spans="1:1" ht="13.5" customHeight="1">
      <c r="A195" s="15"/>
    </row>
    <row r="196" spans="1:1" ht="13.5" customHeight="1">
      <c r="A196" s="15"/>
    </row>
    <row r="197" spans="1:1" ht="13.5" customHeight="1">
      <c r="A197" s="15"/>
    </row>
    <row r="198" spans="1:1" ht="13.5" customHeight="1">
      <c r="A198" s="15"/>
    </row>
    <row r="199" spans="1:1" ht="13.5" customHeight="1">
      <c r="A199" s="15"/>
    </row>
    <row r="200" spans="1:1" ht="13.5" customHeight="1">
      <c r="A200" s="15"/>
    </row>
    <row r="201" spans="1:1" ht="13.5" customHeight="1">
      <c r="A201" s="15"/>
    </row>
    <row r="202" spans="1:1" ht="13.5" customHeight="1">
      <c r="A202" s="15"/>
    </row>
    <row r="203" spans="1:1" ht="13.5" customHeight="1">
      <c r="A203" s="15"/>
    </row>
    <row r="204" spans="1:1" ht="13.5" customHeight="1">
      <c r="A204" s="15"/>
    </row>
    <row r="205" spans="1:1" ht="13.5" customHeight="1">
      <c r="A205" s="15"/>
    </row>
    <row r="206" spans="1:1" ht="13.5" customHeight="1">
      <c r="A206" s="15"/>
    </row>
    <row r="207" spans="1:1" ht="13.5" customHeight="1">
      <c r="A207" s="15"/>
    </row>
    <row r="208" spans="1:1" ht="13.5" customHeight="1">
      <c r="A208" s="15"/>
    </row>
    <row r="209" spans="1:1" ht="13.5" customHeight="1">
      <c r="A209" s="15"/>
    </row>
    <row r="210" spans="1:1" ht="13.5" customHeight="1">
      <c r="A210" s="15"/>
    </row>
    <row r="211" spans="1:1" ht="13.5" customHeight="1">
      <c r="A211" s="15"/>
    </row>
    <row r="212" spans="1:1" ht="13.5" customHeight="1">
      <c r="A212" s="15"/>
    </row>
    <row r="213" spans="1:1" ht="13.5" customHeight="1">
      <c r="A213" s="15"/>
    </row>
    <row r="214" spans="1:1" ht="13.5" customHeight="1">
      <c r="A214" s="15"/>
    </row>
    <row r="215" spans="1:1" ht="13.5" customHeight="1">
      <c r="A215" s="15"/>
    </row>
    <row r="216" spans="1:1" ht="13.5" customHeight="1">
      <c r="A216" s="15"/>
    </row>
    <row r="217" spans="1:1" ht="13.5" customHeight="1">
      <c r="A217" s="15"/>
    </row>
    <row r="218" spans="1:1" ht="13.5" customHeight="1">
      <c r="A218" s="15"/>
    </row>
    <row r="219" spans="1:1" ht="13.5" customHeight="1">
      <c r="A219" s="15"/>
    </row>
    <row r="220" spans="1:1" ht="13.5" customHeight="1">
      <c r="A220" s="15"/>
    </row>
    <row r="221" spans="1:1" ht="13.5" customHeight="1">
      <c r="A221" s="15"/>
    </row>
    <row r="222" spans="1:1" ht="13.5" customHeight="1">
      <c r="A222" s="15"/>
    </row>
    <row r="223" spans="1:1" ht="13.5" customHeight="1">
      <c r="A223" s="15"/>
    </row>
    <row r="224" spans="1:1" ht="13.5" customHeight="1">
      <c r="A224" s="15"/>
    </row>
    <row r="225" spans="1:1" ht="13.5" customHeight="1">
      <c r="A225" s="15"/>
    </row>
    <row r="226" spans="1:1" ht="13.5" customHeight="1">
      <c r="A226" s="15"/>
    </row>
    <row r="227" spans="1:1" ht="13.5" customHeight="1">
      <c r="A227" s="15"/>
    </row>
    <row r="228" spans="1:1" ht="13.5" customHeight="1">
      <c r="A228" s="15"/>
    </row>
    <row r="229" spans="1:1" ht="13.5" customHeight="1">
      <c r="A229" s="15"/>
    </row>
    <row r="230" spans="1:1" ht="13.5" customHeight="1">
      <c r="A230" s="15"/>
    </row>
    <row r="231" spans="1:1" ht="13.5" customHeight="1">
      <c r="A231" s="15"/>
    </row>
    <row r="232" spans="1:1" ht="13.5" customHeight="1">
      <c r="A232" s="15"/>
    </row>
    <row r="233" spans="1:1" ht="13.5" customHeight="1">
      <c r="A233" s="15"/>
    </row>
    <row r="234" spans="1:1" ht="13.5" customHeight="1">
      <c r="A234" s="15"/>
    </row>
    <row r="235" spans="1:1" ht="13.5" customHeight="1">
      <c r="A235" s="15"/>
    </row>
    <row r="236" spans="1:1" ht="13.5" customHeight="1">
      <c r="A236" s="15"/>
    </row>
    <row r="237" spans="1:1" ht="13.5" customHeight="1">
      <c r="A237" s="15"/>
    </row>
    <row r="238" spans="1:1" ht="13.5" customHeight="1">
      <c r="A238" s="15"/>
    </row>
    <row r="239" spans="1:1" ht="13.5" customHeight="1">
      <c r="A239" s="15"/>
    </row>
    <row r="240" spans="1:1" ht="13.5" customHeight="1">
      <c r="A240" s="15"/>
    </row>
    <row r="241" spans="1:1" ht="13.5" customHeight="1">
      <c r="A241" s="15"/>
    </row>
    <row r="242" spans="1:1" ht="13.5" customHeight="1">
      <c r="A242" s="15"/>
    </row>
    <row r="243" spans="1:1" ht="13.5" customHeight="1">
      <c r="A243" s="15"/>
    </row>
    <row r="244" spans="1:1" ht="13.5" customHeight="1">
      <c r="A244" s="15"/>
    </row>
    <row r="245" spans="1:1" ht="13.5" customHeight="1">
      <c r="A245" s="15"/>
    </row>
    <row r="246" spans="1:1" ht="13.5" customHeight="1">
      <c r="A246" s="15"/>
    </row>
    <row r="247" spans="1:1" ht="13.5" customHeight="1">
      <c r="A247" s="15"/>
    </row>
    <row r="248" spans="1:1" ht="13.5" customHeight="1">
      <c r="A248" s="15"/>
    </row>
    <row r="249" spans="1:1" ht="13.5" customHeight="1">
      <c r="A249" s="15"/>
    </row>
    <row r="250" spans="1:1" ht="13.5" customHeight="1">
      <c r="A250" s="15"/>
    </row>
    <row r="251" spans="1:1" ht="13.5" customHeight="1">
      <c r="A251" s="15"/>
    </row>
    <row r="252" spans="1:1" ht="13.5" customHeight="1">
      <c r="A252" s="15"/>
    </row>
    <row r="253" spans="1:1" ht="13.5" customHeight="1">
      <c r="A253" s="15"/>
    </row>
    <row r="254" spans="1:1" ht="13.5" customHeight="1">
      <c r="A254" s="15"/>
    </row>
    <row r="255" spans="1:1" ht="13.5" customHeight="1">
      <c r="A255" s="15"/>
    </row>
    <row r="256" spans="1:1" ht="13.5" customHeight="1">
      <c r="A256" s="15"/>
    </row>
    <row r="257" spans="1:1" ht="13.5" customHeight="1">
      <c r="A257" s="15"/>
    </row>
    <row r="258" spans="1:1" ht="13.5" customHeight="1">
      <c r="A258" s="15"/>
    </row>
    <row r="259" spans="1:1" ht="13.5" customHeight="1">
      <c r="A259" s="15"/>
    </row>
    <row r="260" spans="1:1" ht="13.5" customHeight="1">
      <c r="A260" s="15"/>
    </row>
    <row r="261" spans="1:1" ht="13.5" customHeight="1">
      <c r="A261" s="15"/>
    </row>
    <row r="262" spans="1:1" ht="13.5" customHeight="1">
      <c r="A262" s="15"/>
    </row>
    <row r="263" spans="1:1" ht="13.5" customHeight="1">
      <c r="A263" s="15"/>
    </row>
    <row r="264" spans="1:1" ht="13.5" customHeight="1">
      <c r="A264" s="15"/>
    </row>
    <row r="265" spans="1:1" ht="13.5" customHeight="1">
      <c r="A265" s="15"/>
    </row>
    <row r="266" spans="1:1" ht="13.5" customHeight="1">
      <c r="A266" s="15"/>
    </row>
    <row r="267" spans="1:1" ht="13.5" customHeight="1">
      <c r="A267" s="15"/>
    </row>
    <row r="268" spans="1:1" ht="13.5" customHeight="1">
      <c r="A268" s="15"/>
    </row>
    <row r="269" spans="1:1" ht="13.5" customHeight="1">
      <c r="A269" s="15"/>
    </row>
    <row r="270" spans="1:1" ht="13.5" customHeight="1">
      <c r="A270" s="15"/>
    </row>
    <row r="271" spans="1:1" ht="13.5" customHeight="1">
      <c r="A271" s="15"/>
    </row>
    <row r="272" spans="1:1" ht="13.5" customHeight="1">
      <c r="A272" s="15"/>
    </row>
    <row r="273" spans="1:1" ht="13.5" customHeight="1">
      <c r="A273" s="15"/>
    </row>
    <row r="274" spans="1:1" ht="13.5" customHeight="1">
      <c r="A274" s="15"/>
    </row>
    <row r="275" spans="1:1" ht="13.5" customHeight="1">
      <c r="A275" s="15"/>
    </row>
    <row r="276" spans="1:1" ht="13.5" customHeight="1">
      <c r="A276" s="15"/>
    </row>
    <row r="277" spans="1:1" ht="13.5" customHeight="1">
      <c r="A277" s="15"/>
    </row>
    <row r="278" spans="1:1" ht="13.5" customHeight="1">
      <c r="A278" s="15"/>
    </row>
    <row r="279" spans="1:1" ht="13.5" customHeight="1">
      <c r="A279" s="15"/>
    </row>
    <row r="280" spans="1:1" ht="13.5" customHeight="1">
      <c r="A280" s="15"/>
    </row>
    <row r="281" spans="1:1" ht="13.5" customHeight="1">
      <c r="A281" s="15"/>
    </row>
    <row r="282" spans="1:1" ht="13.5" customHeight="1">
      <c r="A282" s="15"/>
    </row>
    <row r="283" spans="1:1" ht="13.5" customHeight="1">
      <c r="A283" s="15"/>
    </row>
    <row r="284" spans="1:1" ht="13.5" customHeight="1">
      <c r="A284" s="15"/>
    </row>
    <row r="285" spans="1:1" ht="13.5" customHeight="1">
      <c r="A285" s="15"/>
    </row>
    <row r="286" spans="1:1" ht="13.5" customHeight="1">
      <c r="A286" s="15"/>
    </row>
    <row r="287" spans="1:1" ht="13.5" customHeight="1">
      <c r="A287" s="15"/>
    </row>
    <row r="288" spans="1:1" ht="13.5" customHeight="1">
      <c r="A288" s="15"/>
    </row>
    <row r="289" spans="1:1" ht="13.5" customHeight="1">
      <c r="A289" s="15"/>
    </row>
    <row r="290" spans="1:1" ht="13.5" customHeight="1">
      <c r="A290" s="15"/>
    </row>
    <row r="291" spans="1:1" ht="13.5" customHeight="1">
      <c r="A291" s="15"/>
    </row>
    <row r="292" spans="1:1" ht="13.5" customHeight="1">
      <c r="A292" s="15"/>
    </row>
    <row r="293" spans="1:1" ht="13.5" customHeight="1">
      <c r="A293" s="15"/>
    </row>
    <row r="294" spans="1:1" ht="13.5" customHeight="1">
      <c r="A294" s="15"/>
    </row>
    <row r="295" spans="1:1" ht="13.5" customHeight="1">
      <c r="A295" s="15"/>
    </row>
    <row r="296" spans="1:1" ht="13.5" customHeight="1">
      <c r="A296" s="15"/>
    </row>
    <row r="297" spans="1:1" ht="13.5" customHeight="1">
      <c r="A297" s="15"/>
    </row>
    <row r="298" spans="1:1" ht="13.5" customHeight="1">
      <c r="A298" s="15"/>
    </row>
    <row r="299" spans="1:1" ht="13.5" customHeight="1">
      <c r="A299" s="15"/>
    </row>
    <row r="300" spans="1:1" ht="13.5" customHeight="1">
      <c r="A300" s="15"/>
    </row>
    <row r="301" spans="1:1" ht="13.5" customHeight="1">
      <c r="A301" s="15"/>
    </row>
    <row r="302" spans="1:1" ht="13.5" customHeight="1">
      <c r="A302" s="15"/>
    </row>
    <row r="303" spans="1:1" ht="13.5" customHeight="1">
      <c r="A303" s="15"/>
    </row>
    <row r="304" spans="1:1" ht="13.5" customHeight="1">
      <c r="A304" s="15"/>
    </row>
    <row r="305" spans="1:1" ht="13.5" customHeight="1">
      <c r="A305" s="15"/>
    </row>
    <row r="306" spans="1:1" ht="13.5" customHeight="1">
      <c r="A306" s="15"/>
    </row>
    <row r="307" spans="1:1" ht="13.5" customHeight="1">
      <c r="A307" s="15"/>
    </row>
    <row r="308" spans="1:1" ht="13.5" customHeight="1">
      <c r="A308" s="15"/>
    </row>
    <row r="309" spans="1:1" ht="13.5" customHeight="1">
      <c r="A309" s="15"/>
    </row>
    <row r="310" spans="1:1" ht="13.5" customHeight="1">
      <c r="A310" s="15"/>
    </row>
    <row r="311" spans="1:1" ht="13.5" customHeight="1">
      <c r="A311" s="15"/>
    </row>
    <row r="312" spans="1:1" ht="13.5" customHeight="1">
      <c r="A312" s="15"/>
    </row>
    <row r="313" spans="1:1" ht="13.5" customHeight="1">
      <c r="A313" s="15"/>
    </row>
    <row r="314" spans="1:1" ht="13.5" customHeight="1">
      <c r="A314" s="15"/>
    </row>
    <row r="315" spans="1:1" ht="13.5" customHeight="1">
      <c r="A315" s="15"/>
    </row>
    <row r="316" spans="1:1" ht="13.5" customHeight="1">
      <c r="A316" s="15"/>
    </row>
    <row r="317" spans="1:1" ht="13.5" customHeight="1">
      <c r="A317" s="15"/>
    </row>
    <row r="318" spans="1:1" ht="13.5" customHeight="1">
      <c r="A318" s="15"/>
    </row>
    <row r="319" spans="1:1" ht="13.5" customHeight="1">
      <c r="A319" s="15"/>
    </row>
    <row r="320" spans="1:1" ht="13.5" customHeight="1">
      <c r="A320" s="15"/>
    </row>
    <row r="321" spans="1:1" ht="13.5" customHeight="1">
      <c r="A321" s="15"/>
    </row>
    <row r="322" spans="1:1" ht="13.5" customHeight="1">
      <c r="A322" s="15"/>
    </row>
    <row r="323" spans="1:1" ht="13.5" customHeight="1">
      <c r="A323" s="15"/>
    </row>
    <row r="324" spans="1:1" ht="13.5" customHeight="1">
      <c r="A324" s="15"/>
    </row>
    <row r="325" spans="1:1" ht="13.5" customHeight="1">
      <c r="A325" s="15"/>
    </row>
    <row r="326" spans="1:1" ht="13.5" customHeight="1">
      <c r="A326" s="15"/>
    </row>
    <row r="327" spans="1:1" ht="13.5" customHeight="1">
      <c r="A327" s="15"/>
    </row>
    <row r="328" spans="1:1" ht="13.5" customHeight="1">
      <c r="A328" s="15"/>
    </row>
    <row r="329" spans="1:1" ht="13.5" customHeight="1">
      <c r="A329" s="15"/>
    </row>
    <row r="330" spans="1:1" ht="13.5" customHeight="1">
      <c r="A330" s="15"/>
    </row>
    <row r="331" spans="1:1" ht="13.5" customHeight="1">
      <c r="A331" s="15"/>
    </row>
    <row r="332" spans="1:1" ht="13.5" customHeight="1">
      <c r="A332" s="15"/>
    </row>
    <row r="333" spans="1:1" ht="13.5" customHeight="1">
      <c r="A333" s="15"/>
    </row>
    <row r="334" spans="1:1" ht="13.5" customHeight="1">
      <c r="A334" s="15"/>
    </row>
    <row r="335" spans="1:1" ht="13.5" customHeight="1">
      <c r="A335" s="15"/>
    </row>
    <row r="336" spans="1:1" ht="13.5" customHeight="1">
      <c r="A336" s="15"/>
    </row>
    <row r="337" spans="1:1" ht="13.5" customHeight="1">
      <c r="A337" s="15"/>
    </row>
    <row r="338" spans="1:1" ht="13.5" customHeight="1">
      <c r="A338" s="15"/>
    </row>
    <row r="339" spans="1:1" ht="13.5" customHeight="1">
      <c r="A339" s="15"/>
    </row>
    <row r="340" spans="1:1" ht="13.5" customHeight="1">
      <c r="A340" s="15"/>
    </row>
    <row r="341" spans="1:1" ht="13.5" customHeight="1">
      <c r="A341" s="15"/>
    </row>
    <row r="342" spans="1:1" ht="13.5" customHeight="1">
      <c r="A342" s="15"/>
    </row>
    <row r="343" spans="1:1" ht="13.5" customHeight="1">
      <c r="A343" s="15"/>
    </row>
    <row r="344" spans="1:1" ht="13.5" customHeight="1">
      <c r="A344" s="15"/>
    </row>
    <row r="345" spans="1:1" ht="13.5" customHeight="1">
      <c r="A345" s="15"/>
    </row>
    <row r="346" spans="1:1" ht="13.5" customHeight="1">
      <c r="A346" s="15"/>
    </row>
    <row r="347" spans="1:1" ht="13.5" customHeight="1">
      <c r="A347" s="15"/>
    </row>
    <row r="348" spans="1:1" ht="13.5" customHeight="1">
      <c r="A348" s="15"/>
    </row>
    <row r="349" spans="1:1" ht="13.5" customHeight="1">
      <c r="A349" s="15"/>
    </row>
    <row r="350" spans="1:1" ht="13.5" customHeight="1">
      <c r="A350" s="15"/>
    </row>
    <row r="351" spans="1:1" ht="13.5" customHeight="1">
      <c r="A351" s="15"/>
    </row>
    <row r="352" spans="1:1" ht="13.5" customHeight="1">
      <c r="A352" s="15"/>
    </row>
    <row r="353" spans="1:1" ht="13.5" customHeight="1">
      <c r="A353" s="15"/>
    </row>
    <row r="354" spans="1:1" ht="13.5" customHeight="1">
      <c r="A354" s="15"/>
    </row>
    <row r="355" spans="1:1" ht="13.5" customHeight="1">
      <c r="A355" s="15"/>
    </row>
    <row r="356" spans="1:1" ht="13.5" customHeight="1">
      <c r="A356" s="15"/>
    </row>
    <row r="357" spans="1:1" ht="13.5" customHeight="1">
      <c r="A357" s="15"/>
    </row>
    <row r="358" spans="1:1" ht="13.5" customHeight="1">
      <c r="A358" s="15"/>
    </row>
    <row r="359" spans="1:1" ht="13.5" customHeight="1">
      <c r="A359" s="15"/>
    </row>
    <row r="360" spans="1:1" ht="13.5" customHeight="1">
      <c r="A360" s="15"/>
    </row>
    <row r="361" spans="1:1" ht="13.5" customHeight="1">
      <c r="A361" s="15"/>
    </row>
    <row r="362" spans="1:1" ht="13.5" customHeight="1">
      <c r="A362" s="15"/>
    </row>
    <row r="363" spans="1:1" ht="13.5" customHeight="1">
      <c r="A363" s="15"/>
    </row>
    <row r="364" spans="1:1" ht="13.5" customHeight="1">
      <c r="A364" s="15"/>
    </row>
    <row r="365" spans="1:1" ht="13.5" customHeight="1">
      <c r="A365" s="15"/>
    </row>
    <row r="366" spans="1:1" ht="13.5" customHeight="1">
      <c r="A366" s="15"/>
    </row>
    <row r="367" spans="1:1" ht="13.5" customHeight="1">
      <c r="A367" s="15"/>
    </row>
    <row r="368" spans="1:1" ht="13.5" customHeight="1">
      <c r="A368" s="15"/>
    </row>
    <row r="369" spans="1:1" ht="13.5" customHeight="1">
      <c r="A369" s="15"/>
    </row>
    <row r="370" spans="1:1" ht="13.5" customHeight="1">
      <c r="A370" s="15"/>
    </row>
    <row r="371" spans="1:1" ht="13.5" customHeight="1">
      <c r="A371" s="15"/>
    </row>
    <row r="372" spans="1:1" ht="13.5" customHeight="1">
      <c r="A372" s="15"/>
    </row>
    <row r="373" spans="1:1" ht="13.5" customHeight="1">
      <c r="A373" s="15"/>
    </row>
    <row r="374" spans="1:1" ht="13.5" customHeight="1">
      <c r="A374" s="15"/>
    </row>
    <row r="375" spans="1:1" ht="13.5" customHeight="1">
      <c r="A375" s="15"/>
    </row>
    <row r="376" spans="1:1" ht="13.5" customHeight="1">
      <c r="A376" s="15"/>
    </row>
    <row r="377" spans="1:1" ht="13.5" customHeight="1">
      <c r="A377" s="15"/>
    </row>
    <row r="378" spans="1:1" ht="13.5" customHeight="1">
      <c r="A378" s="15"/>
    </row>
    <row r="379" spans="1:1" ht="13.5" customHeight="1">
      <c r="A379" s="15"/>
    </row>
    <row r="380" spans="1:1" ht="13.5" customHeight="1">
      <c r="A380" s="15"/>
    </row>
    <row r="381" spans="1:1" ht="13.5" customHeight="1">
      <c r="A381" s="15"/>
    </row>
    <row r="382" spans="1:1" ht="13.5" customHeight="1">
      <c r="A382" s="15"/>
    </row>
    <row r="383" spans="1:1" ht="13.5" customHeight="1">
      <c r="A383" s="15"/>
    </row>
    <row r="384" spans="1:1" ht="13.5" customHeight="1">
      <c r="A384" s="15"/>
    </row>
    <row r="385" spans="1:1" ht="13.5" customHeight="1">
      <c r="A385" s="15"/>
    </row>
    <row r="386" spans="1:1" ht="13.5" customHeight="1">
      <c r="A386" s="15"/>
    </row>
    <row r="387" spans="1:1" ht="13.5" customHeight="1">
      <c r="A387" s="15"/>
    </row>
    <row r="388" spans="1:1" ht="13.5" customHeight="1">
      <c r="A388" s="15"/>
    </row>
    <row r="389" spans="1:1" ht="13.5" customHeight="1">
      <c r="A389" s="15"/>
    </row>
    <row r="390" spans="1:1" ht="13.5" customHeight="1">
      <c r="A390" s="15"/>
    </row>
    <row r="391" spans="1:1" ht="13.5" customHeight="1">
      <c r="A391" s="15"/>
    </row>
    <row r="392" spans="1:1" ht="13.5" customHeight="1">
      <c r="A392" s="15"/>
    </row>
    <row r="393" spans="1:1" ht="13.5" customHeight="1">
      <c r="A393" s="15"/>
    </row>
    <row r="394" spans="1:1" ht="13.5" customHeight="1">
      <c r="A394" s="15"/>
    </row>
    <row r="395" spans="1:1" ht="13.5" customHeight="1">
      <c r="A395" s="15"/>
    </row>
    <row r="396" spans="1:1" ht="13.5" customHeight="1">
      <c r="A396" s="15"/>
    </row>
    <row r="397" spans="1:1" ht="13.5" customHeight="1">
      <c r="A397" s="15"/>
    </row>
    <row r="398" spans="1:1" ht="13.5" customHeight="1">
      <c r="A398" s="15"/>
    </row>
    <row r="399" spans="1:1" ht="13.5" customHeight="1">
      <c r="A399" s="15"/>
    </row>
    <row r="400" spans="1:1" ht="13.5" customHeight="1">
      <c r="A400" s="15"/>
    </row>
    <row r="401" spans="1:1" ht="13.5" customHeight="1">
      <c r="A401" s="15"/>
    </row>
    <row r="402" spans="1:1" ht="13.5" customHeight="1">
      <c r="A402" s="15"/>
    </row>
    <row r="403" spans="1:1" ht="13.5" customHeight="1">
      <c r="A403" s="15"/>
    </row>
    <row r="404" spans="1:1" ht="13.5" customHeight="1">
      <c r="A404" s="15"/>
    </row>
    <row r="405" spans="1:1" ht="13.5" customHeight="1">
      <c r="A405" s="15"/>
    </row>
    <row r="406" spans="1:1" ht="13.5" customHeight="1">
      <c r="A406" s="15"/>
    </row>
    <row r="407" spans="1:1" ht="13.5" customHeight="1">
      <c r="A407" s="15"/>
    </row>
    <row r="408" spans="1:1" ht="13.5" customHeight="1">
      <c r="A408" s="15"/>
    </row>
    <row r="409" spans="1:1" ht="13.5" customHeight="1">
      <c r="A409" s="15"/>
    </row>
    <row r="410" spans="1:1" ht="13.5" customHeight="1">
      <c r="A410" s="15"/>
    </row>
    <row r="411" spans="1:1" ht="13.5" customHeight="1">
      <c r="A411" s="15"/>
    </row>
    <row r="412" spans="1:1" ht="13.5" customHeight="1">
      <c r="A412" s="15"/>
    </row>
    <row r="413" spans="1:1" ht="13.5" customHeight="1">
      <c r="A413" s="15"/>
    </row>
    <row r="414" spans="1:1" ht="13.5" customHeight="1">
      <c r="A414" s="15"/>
    </row>
    <row r="415" spans="1:1" ht="13.5" customHeight="1">
      <c r="A415" s="15"/>
    </row>
    <row r="416" spans="1:1" ht="13.5" customHeight="1">
      <c r="A416" s="15"/>
    </row>
    <row r="417" spans="1:1" ht="13.5" customHeight="1">
      <c r="A417" s="15"/>
    </row>
    <row r="418" spans="1:1" ht="13.5" customHeight="1">
      <c r="A418" s="15"/>
    </row>
    <row r="419" spans="1:1" ht="13.5" customHeight="1">
      <c r="A419" s="15"/>
    </row>
    <row r="420" spans="1:1" ht="13.5" customHeight="1">
      <c r="A420" s="15"/>
    </row>
    <row r="421" spans="1:1" ht="13.5" customHeight="1">
      <c r="A421" s="15"/>
    </row>
    <row r="422" spans="1:1" ht="13.5" customHeight="1">
      <c r="A422" s="15"/>
    </row>
    <row r="423" spans="1:1" ht="13.5" customHeight="1">
      <c r="A423" s="15"/>
    </row>
    <row r="424" spans="1:1" ht="13.5" customHeight="1">
      <c r="A424" s="15"/>
    </row>
    <row r="425" spans="1:1" ht="13.5" customHeight="1">
      <c r="A425" s="15"/>
    </row>
    <row r="426" spans="1:1" ht="13.5" customHeight="1">
      <c r="A426" s="15"/>
    </row>
    <row r="427" spans="1:1" ht="13.5" customHeight="1">
      <c r="A427" s="15"/>
    </row>
    <row r="428" spans="1:1" ht="13.5" customHeight="1">
      <c r="A428" s="15"/>
    </row>
    <row r="429" spans="1:1" ht="13.5" customHeight="1">
      <c r="A429" s="15"/>
    </row>
    <row r="430" spans="1:1" ht="13.5" customHeight="1">
      <c r="A430" s="15"/>
    </row>
    <row r="431" spans="1:1" ht="13.5" customHeight="1">
      <c r="A431" s="15"/>
    </row>
    <row r="432" spans="1:1" ht="13.5" customHeight="1">
      <c r="A432" s="15"/>
    </row>
    <row r="433" spans="1:1" ht="13.5" customHeight="1">
      <c r="A433" s="15"/>
    </row>
    <row r="434" spans="1:1" ht="13.5" customHeight="1">
      <c r="A434" s="15"/>
    </row>
    <row r="435" spans="1:1" ht="13.5" customHeight="1">
      <c r="A435" s="15"/>
    </row>
    <row r="436" spans="1:1" ht="13.5" customHeight="1">
      <c r="A436" s="15"/>
    </row>
    <row r="437" spans="1:1" ht="13.5" customHeight="1">
      <c r="A437" s="15"/>
    </row>
    <row r="438" spans="1:1" ht="13.5" customHeight="1">
      <c r="A438" s="15"/>
    </row>
    <row r="439" spans="1:1" ht="13.5" customHeight="1">
      <c r="A439" s="15"/>
    </row>
    <row r="440" spans="1:1" ht="13.5" customHeight="1">
      <c r="A440" s="15"/>
    </row>
    <row r="441" spans="1:1" ht="13.5" customHeight="1">
      <c r="A441" s="15"/>
    </row>
    <row r="442" spans="1:1" ht="13.5" customHeight="1">
      <c r="A442" s="15"/>
    </row>
    <row r="443" spans="1:1" ht="13.5" customHeight="1">
      <c r="A443" s="15"/>
    </row>
    <row r="444" spans="1:1" ht="13.5" customHeight="1">
      <c r="A444" s="15"/>
    </row>
    <row r="445" spans="1:1" ht="13.5" customHeight="1">
      <c r="A445" s="15"/>
    </row>
    <row r="446" spans="1:1" ht="13.5" customHeight="1">
      <c r="A446" s="15"/>
    </row>
    <row r="447" spans="1:1" ht="13.5" customHeight="1">
      <c r="A447" s="15"/>
    </row>
    <row r="448" spans="1:1" ht="13.5" customHeight="1">
      <c r="A448" s="15"/>
    </row>
    <row r="449" spans="1:1" ht="13.5" customHeight="1">
      <c r="A449" s="15"/>
    </row>
    <row r="450" spans="1:1" ht="13.5" customHeight="1">
      <c r="A450" s="15"/>
    </row>
    <row r="451" spans="1:1" ht="13.5" customHeight="1">
      <c r="A451" s="15"/>
    </row>
    <row r="452" spans="1:1" ht="13.5" customHeight="1">
      <c r="A452" s="15"/>
    </row>
    <row r="453" spans="1:1" ht="13.5" customHeight="1">
      <c r="A453" s="15"/>
    </row>
    <row r="454" spans="1:1" ht="13.5" customHeight="1">
      <c r="A454" s="15"/>
    </row>
    <row r="455" spans="1:1" ht="13.5" customHeight="1">
      <c r="A455" s="15"/>
    </row>
    <row r="456" spans="1:1" ht="13.5" customHeight="1">
      <c r="A456" s="15"/>
    </row>
    <row r="457" spans="1:1" ht="13.5" customHeight="1">
      <c r="A457" s="15"/>
    </row>
    <row r="458" spans="1:1" ht="13.5" customHeight="1">
      <c r="A458" s="15"/>
    </row>
    <row r="459" spans="1:1" ht="13.5" customHeight="1">
      <c r="A459" s="15"/>
    </row>
    <row r="460" spans="1:1" ht="13.5" customHeight="1">
      <c r="A460" s="15"/>
    </row>
    <row r="461" spans="1:1" ht="13.5" customHeight="1">
      <c r="A461" s="15"/>
    </row>
    <row r="462" spans="1:1" ht="13.5" customHeight="1">
      <c r="A462" s="15"/>
    </row>
    <row r="463" spans="1:1" ht="13.5" customHeight="1">
      <c r="A463" s="15"/>
    </row>
    <row r="464" spans="1:1" ht="13.5" customHeight="1">
      <c r="A464" s="15"/>
    </row>
    <row r="465" spans="1:1" ht="13.5" customHeight="1">
      <c r="A465" s="15"/>
    </row>
    <row r="466" spans="1:1" ht="13.5" customHeight="1">
      <c r="A466" s="15"/>
    </row>
    <row r="467" spans="1:1" ht="13.5" customHeight="1">
      <c r="A467" s="15"/>
    </row>
    <row r="468" spans="1:1" ht="13.5" customHeight="1">
      <c r="A468" s="15"/>
    </row>
    <row r="469" spans="1:1" ht="13.5" customHeight="1">
      <c r="A469" s="15"/>
    </row>
    <row r="470" spans="1:1" ht="13.5" customHeight="1">
      <c r="A470" s="15"/>
    </row>
    <row r="471" spans="1:1" ht="13.5" customHeight="1">
      <c r="A471" s="15"/>
    </row>
    <row r="472" spans="1:1" ht="13.5" customHeight="1">
      <c r="A472" s="15"/>
    </row>
    <row r="473" spans="1:1" ht="13.5" customHeight="1">
      <c r="A473" s="15"/>
    </row>
    <row r="474" spans="1:1" ht="13.5" customHeight="1">
      <c r="A474" s="15"/>
    </row>
    <row r="475" spans="1:1" ht="13.5" customHeight="1">
      <c r="A475" s="15"/>
    </row>
    <row r="476" spans="1:1" ht="13.5" customHeight="1">
      <c r="A476" s="15"/>
    </row>
    <row r="477" spans="1:1" ht="13.5" customHeight="1">
      <c r="A477" s="15"/>
    </row>
    <row r="478" spans="1:1" ht="13.5" customHeight="1">
      <c r="A478" s="15"/>
    </row>
    <row r="479" spans="1:1" ht="13.5" customHeight="1">
      <c r="A479" s="15"/>
    </row>
    <row r="480" spans="1:1" ht="13.5" customHeight="1">
      <c r="A480" s="15"/>
    </row>
    <row r="481" spans="1:1" ht="13.5" customHeight="1">
      <c r="A481" s="15"/>
    </row>
    <row r="482" spans="1:1" ht="13.5" customHeight="1">
      <c r="A482" s="15"/>
    </row>
    <row r="483" spans="1:1" ht="13.5" customHeight="1">
      <c r="A483" s="15"/>
    </row>
    <row r="484" spans="1:1" ht="13.5" customHeight="1">
      <c r="A484" s="15"/>
    </row>
    <row r="485" spans="1:1" ht="13.5" customHeight="1">
      <c r="A485" s="15"/>
    </row>
    <row r="486" spans="1:1" ht="13.5" customHeight="1">
      <c r="A486" s="15"/>
    </row>
    <row r="487" spans="1:1" ht="13.5" customHeight="1">
      <c r="A487" s="15"/>
    </row>
    <row r="488" spans="1:1" ht="13.5" customHeight="1">
      <c r="A488" s="15"/>
    </row>
    <row r="489" spans="1:1" ht="13.5" customHeight="1">
      <c r="A489" s="15"/>
    </row>
    <row r="490" spans="1:1" ht="13.5" customHeight="1">
      <c r="A490" s="15"/>
    </row>
    <row r="491" spans="1:1" ht="13.5" customHeight="1">
      <c r="A491" s="15"/>
    </row>
    <row r="492" spans="1:1" ht="13.5" customHeight="1">
      <c r="A492" s="15"/>
    </row>
    <row r="493" spans="1:1" ht="13.5" customHeight="1">
      <c r="A493" s="15"/>
    </row>
    <row r="494" spans="1:1" ht="13.5" customHeight="1">
      <c r="A494" s="15"/>
    </row>
    <row r="495" spans="1:1" ht="13.5" customHeight="1">
      <c r="A495" s="15"/>
    </row>
    <row r="496" spans="1:1" ht="13.5" customHeight="1">
      <c r="A496" s="15"/>
    </row>
    <row r="497" spans="1:1" ht="13.5" customHeight="1">
      <c r="A497" s="15"/>
    </row>
    <row r="498" spans="1:1" ht="13.5" customHeight="1">
      <c r="A498" s="15"/>
    </row>
    <row r="499" spans="1:1" ht="13.5" customHeight="1">
      <c r="A499" s="15"/>
    </row>
    <row r="500" spans="1:1" ht="13.5" customHeight="1">
      <c r="A500" s="15"/>
    </row>
    <row r="501" spans="1:1" ht="13.5" customHeight="1">
      <c r="A501" s="15"/>
    </row>
    <row r="502" spans="1:1" ht="13.5" customHeight="1">
      <c r="A502" s="15"/>
    </row>
    <row r="503" spans="1:1" ht="13.5" customHeight="1">
      <c r="A503" s="15"/>
    </row>
    <row r="504" spans="1:1" ht="13.5" customHeight="1">
      <c r="A504" s="15"/>
    </row>
    <row r="505" spans="1:1" ht="13.5" customHeight="1">
      <c r="A505" s="15"/>
    </row>
    <row r="506" spans="1:1" ht="13.5" customHeight="1">
      <c r="A506" s="15"/>
    </row>
    <row r="507" spans="1:1" ht="13.5" customHeight="1">
      <c r="A507" s="15"/>
    </row>
    <row r="508" spans="1:1" ht="13.5" customHeight="1">
      <c r="A508" s="15"/>
    </row>
    <row r="509" spans="1:1" ht="13.5" customHeight="1">
      <c r="A509" s="15"/>
    </row>
    <row r="510" spans="1:1" ht="13.5" customHeight="1">
      <c r="A510" s="15"/>
    </row>
    <row r="511" spans="1:1" ht="13.5" customHeight="1">
      <c r="A511" s="15"/>
    </row>
    <row r="512" spans="1:1" ht="13.5" customHeight="1">
      <c r="A512" s="15"/>
    </row>
    <row r="513" spans="1:1" ht="13.5" customHeight="1">
      <c r="A513" s="15"/>
    </row>
    <row r="514" spans="1:1" ht="13.5" customHeight="1">
      <c r="A514" s="15"/>
    </row>
    <row r="515" spans="1:1" ht="13.5" customHeight="1">
      <c r="A515" s="15"/>
    </row>
    <row r="516" spans="1:1" ht="13.5" customHeight="1">
      <c r="A516" s="15"/>
    </row>
    <row r="517" spans="1:1" ht="13.5" customHeight="1">
      <c r="A517" s="15"/>
    </row>
    <row r="518" spans="1:1" ht="13.5" customHeight="1">
      <c r="A518" s="15"/>
    </row>
    <row r="519" spans="1:1" ht="13.5" customHeight="1">
      <c r="A519" s="15"/>
    </row>
    <row r="520" spans="1:1" ht="13.5" customHeight="1">
      <c r="A520" s="15"/>
    </row>
    <row r="521" spans="1:1" ht="13.5" customHeight="1">
      <c r="A521" s="15"/>
    </row>
    <row r="522" spans="1:1" ht="13.5" customHeight="1">
      <c r="A522" s="15"/>
    </row>
    <row r="523" spans="1:1" ht="13.5" customHeight="1">
      <c r="A523" s="15"/>
    </row>
    <row r="524" spans="1:1" ht="13.5" customHeight="1">
      <c r="A524" s="15"/>
    </row>
    <row r="525" spans="1:1" ht="13.5" customHeight="1">
      <c r="A525" s="15"/>
    </row>
    <row r="526" spans="1:1" ht="13.5" customHeight="1">
      <c r="A526" s="15"/>
    </row>
    <row r="527" spans="1:1" ht="13.5" customHeight="1">
      <c r="A527" s="15"/>
    </row>
    <row r="528" spans="1:1" ht="13.5" customHeight="1">
      <c r="A528" s="15"/>
    </row>
    <row r="529" spans="1:1" ht="13.5" customHeight="1">
      <c r="A529" s="15"/>
    </row>
    <row r="530" spans="1:1" ht="13.5" customHeight="1">
      <c r="A530" s="15"/>
    </row>
    <row r="531" spans="1:1" ht="13.5" customHeight="1">
      <c r="A531" s="15"/>
    </row>
    <row r="532" spans="1:1" ht="13.5" customHeight="1">
      <c r="A532" s="15"/>
    </row>
    <row r="533" spans="1:1" ht="13.5" customHeight="1">
      <c r="A533" s="15"/>
    </row>
    <row r="534" spans="1:1" ht="13.5" customHeight="1">
      <c r="A534" s="15"/>
    </row>
    <row r="535" spans="1:1" ht="13.5" customHeight="1">
      <c r="A535" s="15"/>
    </row>
    <row r="536" spans="1:1" ht="13.5" customHeight="1">
      <c r="A536" s="15"/>
    </row>
    <row r="537" spans="1:1" ht="13.5" customHeight="1">
      <c r="A537" s="15"/>
    </row>
    <row r="538" spans="1:1" ht="13.5" customHeight="1">
      <c r="A538" s="15"/>
    </row>
    <row r="539" spans="1:1" ht="13.5" customHeight="1">
      <c r="A539" s="15"/>
    </row>
    <row r="540" spans="1:1" ht="13.5" customHeight="1">
      <c r="A540" s="15"/>
    </row>
    <row r="541" spans="1:1" ht="13.5" customHeight="1">
      <c r="A541" s="15"/>
    </row>
    <row r="542" spans="1:1" ht="13.5" customHeight="1">
      <c r="A542" s="15"/>
    </row>
    <row r="543" spans="1:1" ht="13.5" customHeight="1">
      <c r="A543" s="15"/>
    </row>
    <row r="544" spans="1:1" ht="13.5" customHeight="1">
      <c r="A544" s="15"/>
    </row>
    <row r="545" spans="1:1" ht="13.5" customHeight="1">
      <c r="A545" s="15"/>
    </row>
    <row r="546" spans="1:1" ht="13.5" customHeight="1">
      <c r="A546" s="15"/>
    </row>
    <row r="547" spans="1:1" ht="13.5" customHeight="1">
      <c r="A547" s="15"/>
    </row>
    <row r="548" spans="1:1" ht="13.5" customHeight="1">
      <c r="A548" s="15"/>
    </row>
    <row r="549" spans="1:1" ht="13.5" customHeight="1">
      <c r="A549" s="15"/>
    </row>
    <row r="550" spans="1:1" ht="13.5" customHeight="1">
      <c r="A550" s="15"/>
    </row>
    <row r="551" spans="1:1" ht="13.5" customHeight="1">
      <c r="A551" s="15"/>
    </row>
    <row r="552" spans="1:1" ht="13.5" customHeight="1">
      <c r="A552" s="15"/>
    </row>
    <row r="553" spans="1:1" ht="13.5" customHeight="1">
      <c r="A553" s="15"/>
    </row>
    <row r="554" spans="1:1" ht="13.5" customHeight="1">
      <c r="A554" s="15"/>
    </row>
    <row r="555" spans="1:1" ht="13.5" customHeight="1">
      <c r="A555" s="15"/>
    </row>
    <row r="556" spans="1:1" ht="13.5" customHeight="1">
      <c r="A556" s="15"/>
    </row>
    <row r="557" spans="1:1" ht="13.5" customHeight="1">
      <c r="A557" s="15"/>
    </row>
    <row r="558" spans="1:1" ht="13.5" customHeight="1">
      <c r="A558" s="15"/>
    </row>
    <row r="559" spans="1:1" ht="13.5" customHeight="1">
      <c r="A559" s="15"/>
    </row>
    <row r="560" spans="1:1" ht="13.5" customHeight="1">
      <c r="A560" s="15"/>
    </row>
    <row r="561" spans="1:1" ht="13.5" customHeight="1">
      <c r="A561" s="15"/>
    </row>
    <row r="562" spans="1:1" ht="13.5" customHeight="1">
      <c r="A562" s="15"/>
    </row>
    <row r="563" spans="1:1" ht="13.5" customHeight="1">
      <c r="A563" s="15"/>
    </row>
    <row r="564" spans="1:1" ht="13.5" customHeight="1">
      <c r="A564" s="15"/>
    </row>
    <row r="565" spans="1:1" ht="13.5" customHeight="1">
      <c r="A565" s="15"/>
    </row>
    <row r="566" spans="1:1" ht="13.5" customHeight="1">
      <c r="A566" s="15"/>
    </row>
    <row r="567" spans="1:1" ht="13.5" customHeight="1">
      <c r="A567" s="15"/>
    </row>
    <row r="568" spans="1:1" ht="13.5" customHeight="1">
      <c r="A568" s="15"/>
    </row>
    <row r="569" spans="1:1" ht="13.5" customHeight="1">
      <c r="A569" s="15"/>
    </row>
    <row r="570" spans="1:1" ht="13.5" customHeight="1">
      <c r="A570" s="15"/>
    </row>
    <row r="571" spans="1:1" ht="13.5" customHeight="1">
      <c r="A571" s="15"/>
    </row>
    <row r="572" spans="1:1" ht="13.5" customHeight="1">
      <c r="A572" s="15"/>
    </row>
    <row r="573" spans="1:1" ht="13.5" customHeight="1">
      <c r="A573" s="15"/>
    </row>
    <row r="574" spans="1:1" ht="13.5" customHeight="1">
      <c r="A574" s="15"/>
    </row>
    <row r="575" spans="1:1" ht="13.5" customHeight="1">
      <c r="A575" s="15"/>
    </row>
    <row r="576" spans="1:1" ht="13.5" customHeight="1">
      <c r="A576" s="15"/>
    </row>
    <row r="577" spans="1:1" ht="13.5" customHeight="1">
      <c r="A577" s="15"/>
    </row>
    <row r="578" spans="1:1" ht="13.5" customHeight="1">
      <c r="A578" s="15"/>
    </row>
    <row r="579" spans="1:1" ht="13.5" customHeight="1">
      <c r="A579" s="15"/>
    </row>
    <row r="580" spans="1:1" ht="13.5" customHeight="1">
      <c r="A580" s="15"/>
    </row>
    <row r="581" spans="1:1" ht="13.5" customHeight="1">
      <c r="A581" s="15"/>
    </row>
    <row r="582" spans="1:1" ht="13.5" customHeight="1">
      <c r="A582" s="15"/>
    </row>
    <row r="583" spans="1:1" ht="13.5" customHeight="1">
      <c r="A583" s="15"/>
    </row>
    <row r="584" spans="1:1" ht="13.5" customHeight="1">
      <c r="A584" s="15"/>
    </row>
    <row r="585" spans="1:1" ht="13.5" customHeight="1">
      <c r="A585" s="15"/>
    </row>
    <row r="586" spans="1:1" ht="13.5" customHeight="1">
      <c r="A586" s="15"/>
    </row>
    <row r="587" spans="1:1" ht="13.5" customHeight="1">
      <c r="A587" s="15"/>
    </row>
    <row r="588" spans="1:1" ht="13.5" customHeight="1">
      <c r="A588" s="15"/>
    </row>
    <row r="589" spans="1:1" ht="13.5" customHeight="1">
      <c r="A589" s="15"/>
    </row>
    <row r="590" spans="1:1" ht="13.5" customHeight="1">
      <c r="A590" s="15"/>
    </row>
    <row r="591" spans="1:1" ht="13.5" customHeight="1">
      <c r="A591" s="15"/>
    </row>
    <row r="592" spans="1:1" ht="13.5" customHeight="1">
      <c r="A592" s="15"/>
    </row>
    <row r="593" spans="1:1" ht="13.5" customHeight="1">
      <c r="A593" s="15"/>
    </row>
    <row r="594" spans="1:1" ht="13.5" customHeight="1">
      <c r="A594" s="15"/>
    </row>
    <row r="595" spans="1:1" ht="13.5" customHeight="1">
      <c r="A595" s="15"/>
    </row>
    <row r="596" spans="1:1" ht="13.5" customHeight="1">
      <c r="A596" s="15"/>
    </row>
    <row r="597" spans="1:1" ht="13.5" customHeight="1">
      <c r="A597" s="15"/>
    </row>
    <row r="598" spans="1:1" ht="13.5" customHeight="1">
      <c r="A598" s="15"/>
    </row>
    <row r="599" spans="1:1" ht="13.5" customHeight="1">
      <c r="A599" s="15"/>
    </row>
    <row r="600" spans="1:1" ht="13.5" customHeight="1">
      <c r="A600" s="15"/>
    </row>
    <row r="601" spans="1:1" ht="13.5" customHeight="1">
      <c r="A601" s="15"/>
    </row>
    <row r="602" spans="1:1" ht="13.5" customHeight="1">
      <c r="A602" s="15"/>
    </row>
    <row r="603" spans="1:1" ht="13.5" customHeight="1">
      <c r="A603" s="15"/>
    </row>
    <row r="604" spans="1:1" ht="13.5" customHeight="1">
      <c r="A604" s="15"/>
    </row>
    <row r="605" spans="1:1" ht="13.5" customHeight="1">
      <c r="A605" s="15"/>
    </row>
    <row r="606" spans="1:1" ht="13.5" customHeight="1">
      <c r="A606" s="15"/>
    </row>
    <row r="607" spans="1:1" ht="13.5" customHeight="1">
      <c r="A607" s="15"/>
    </row>
    <row r="608" spans="1:1" ht="13.5" customHeight="1">
      <c r="A608" s="15"/>
    </row>
    <row r="609" spans="1:1" ht="13.5" customHeight="1">
      <c r="A609" s="15"/>
    </row>
    <row r="610" spans="1:1" ht="13.5" customHeight="1">
      <c r="A610" s="15"/>
    </row>
    <row r="611" spans="1:1" ht="13.5" customHeight="1">
      <c r="A611" s="15"/>
    </row>
    <row r="612" spans="1:1" ht="13.5" customHeight="1">
      <c r="A612" s="15"/>
    </row>
    <row r="613" spans="1:1" ht="13.5" customHeight="1">
      <c r="A613" s="15"/>
    </row>
    <row r="614" spans="1:1" ht="13.5" customHeight="1">
      <c r="A614" s="15"/>
    </row>
    <row r="615" spans="1:1" ht="13.5" customHeight="1">
      <c r="A615" s="15"/>
    </row>
    <row r="616" spans="1:1" ht="13.5" customHeight="1">
      <c r="A616" s="15"/>
    </row>
    <row r="617" spans="1:1" ht="13.5" customHeight="1">
      <c r="A617" s="15"/>
    </row>
    <row r="618" spans="1:1" ht="13.5" customHeight="1">
      <c r="A618" s="15"/>
    </row>
    <row r="619" spans="1:1" ht="13.5" customHeight="1">
      <c r="A619" s="15"/>
    </row>
    <row r="620" spans="1:1" ht="13.5" customHeight="1">
      <c r="A620" s="15"/>
    </row>
    <row r="621" spans="1:1" ht="13.5" customHeight="1">
      <c r="A621" s="15"/>
    </row>
    <row r="622" spans="1:1" ht="13.5" customHeight="1">
      <c r="A622" s="15"/>
    </row>
    <row r="623" spans="1:1" ht="13.5" customHeight="1">
      <c r="A623" s="15"/>
    </row>
    <row r="624" spans="1:1" ht="13.5" customHeight="1">
      <c r="A624" s="15"/>
    </row>
    <row r="625" spans="1:1" ht="13.5" customHeight="1">
      <c r="A625" s="15"/>
    </row>
    <row r="626" spans="1:1" ht="13.5" customHeight="1">
      <c r="A626" s="15"/>
    </row>
    <row r="627" spans="1:1" ht="13.5" customHeight="1">
      <c r="A627" s="15"/>
    </row>
    <row r="628" spans="1:1" ht="13.5" customHeight="1">
      <c r="A628" s="15"/>
    </row>
    <row r="629" spans="1:1" ht="13.5" customHeight="1">
      <c r="A629" s="15"/>
    </row>
    <row r="630" spans="1:1" ht="13.5" customHeight="1">
      <c r="A630" s="15"/>
    </row>
    <row r="631" spans="1:1" ht="13.5" customHeight="1">
      <c r="A631" s="15"/>
    </row>
    <row r="632" spans="1:1" ht="13.5" customHeight="1">
      <c r="A632" s="15"/>
    </row>
    <row r="633" spans="1:1" ht="13.5" customHeight="1">
      <c r="A633" s="15"/>
    </row>
    <row r="634" spans="1:1" ht="13.5" customHeight="1">
      <c r="A634" s="15"/>
    </row>
    <row r="635" spans="1:1" ht="13.5" customHeight="1">
      <c r="A635" s="15"/>
    </row>
    <row r="636" spans="1:1" ht="13.5" customHeight="1">
      <c r="A636" s="15"/>
    </row>
    <row r="637" spans="1:1" ht="13.5" customHeight="1">
      <c r="A637" s="15"/>
    </row>
    <row r="638" spans="1:1" ht="13.5" customHeight="1">
      <c r="A638" s="15"/>
    </row>
    <row r="639" spans="1:1" ht="13.5" customHeight="1">
      <c r="A639" s="15"/>
    </row>
    <row r="640" spans="1:1" ht="13.5" customHeight="1">
      <c r="A640" s="15"/>
    </row>
    <row r="641" spans="1:1" ht="13.5" customHeight="1">
      <c r="A641" s="15"/>
    </row>
    <row r="642" spans="1:1" ht="13.5" customHeight="1">
      <c r="A642" s="15"/>
    </row>
    <row r="643" spans="1:1" ht="13.5" customHeight="1">
      <c r="A643" s="15"/>
    </row>
    <row r="644" spans="1:1" ht="13.5" customHeight="1">
      <c r="A644" s="15"/>
    </row>
    <row r="645" spans="1:1" ht="13.5" customHeight="1">
      <c r="A645" s="15"/>
    </row>
    <row r="646" spans="1:1" ht="13.5" customHeight="1">
      <c r="A646" s="15"/>
    </row>
    <row r="647" spans="1:1" ht="13.5" customHeight="1">
      <c r="A647" s="15"/>
    </row>
    <row r="648" spans="1:1" ht="13.5" customHeight="1">
      <c r="A648" s="15"/>
    </row>
    <row r="649" spans="1:1" ht="13.5" customHeight="1">
      <c r="A649" s="15"/>
    </row>
    <row r="650" spans="1:1" ht="13.5" customHeight="1">
      <c r="A650" s="15"/>
    </row>
    <row r="651" spans="1:1" ht="13.5" customHeight="1">
      <c r="A651" s="15"/>
    </row>
    <row r="652" spans="1:1" ht="13.5" customHeight="1">
      <c r="A652" s="15"/>
    </row>
    <row r="653" spans="1:1" ht="13.5" customHeight="1">
      <c r="A653" s="15"/>
    </row>
    <row r="654" spans="1:1" ht="13.5" customHeight="1">
      <c r="A654" s="15"/>
    </row>
    <row r="655" spans="1:1" ht="13.5" customHeight="1">
      <c r="A655" s="15"/>
    </row>
    <row r="656" spans="1:1" ht="13.5" customHeight="1">
      <c r="A656" s="15"/>
    </row>
    <row r="657" spans="1:1" ht="13.5" customHeight="1">
      <c r="A657" s="15"/>
    </row>
    <row r="658" spans="1:1" ht="13.5" customHeight="1">
      <c r="A658" s="15"/>
    </row>
    <row r="659" spans="1:1" ht="13.5" customHeight="1">
      <c r="A659" s="15"/>
    </row>
    <row r="660" spans="1:1" ht="13.5" customHeight="1">
      <c r="A660" s="15"/>
    </row>
    <row r="661" spans="1:1" ht="13.5" customHeight="1">
      <c r="A661" s="15"/>
    </row>
    <row r="662" spans="1:1" ht="13.5" customHeight="1">
      <c r="A662" s="15"/>
    </row>
    <row r="663" spans="1:1" ht="13.5" customHeight="1">
      <c r="A663" s="15"/>
    </row>
    <row r="664" spans="1:1" ht="13.5" customHeight="1">
      <c r="A664" s="15"/>
    </row>
    <row r="665" spans="1:1" ht="13.5" customHeight="1">
      <c r="A665" s="15"/>
    </row>
    <row r="666" spans="1:1" ht="13.5" customHeight="1">
      <c r="A666" s="15"/>
    </row>
    <row r="667" spans="1:1" ht="13.5" customHeight="1">
      <c r="A667" s="15"/>
    </row>
    <row r="668" spans="1:1" ht="13.5" customHeight="1">
      <c r="A668" s="15"/>
    </row>
    <row r="669" spans="1:1" ht="13.5" customHeight="1">
      <c r="A669" s="15"/>
    </row>
    <row r="670" spans="1:1" ht="13.5" customHeight="1">
      <c r="A670" s="15"/>
    </row>
    <row r="671" spans="1:1" ht="13.5" customHeight="1">
      <c r="A671" s="15"/>
    </row>
    <row r="672" spans="1:1" ht="13.5" customHeight="1">
      <c r="A672" s="15"/>
    </row>
    <row r="673" spans="1:1" ht="13.5" customHeight="1">
      <c r="A673" s="15"/>
    </row>
    <row r="674" spans="1:1" ht="13.5" customHeight="1">
      <c r="A674" s="15"/>
    </row>
    <row r="675" spans="1:1" ht="13.5" customHeight="1">
      <c r="A675" s="15"/>
    </row>
    <row r="676" spans="1:1" ht="13.5" customHeight="1">
      <c r="A676" s="15"/>
    </row>
    <row r="677" spans="1:1" ht="13.5" customHeight="1">
      <c r="A677" s="15"/>
    </row>
    <row r="678" spans="1:1" ht="13.5" customHeight="1">
      <c r="A678" s="15"/>
    </row>
    <row r="679" spans="1:1" ht="13.5" customHeight="1">
      <c r="A679" s="15"/>
    </row>
    <row r="680" spans="1:1" ht="13.5" customHeight="1">
      <c r="A680" s="15"/>
    </row>
    <row r="681" spans="1:1" ht="13.5" customHeight="1">
      <c r="A681" s="15"/>
    </row>
    <row r="682" spans="1:1" ht="13.5" customHeight="1">
      <c r="A682" s="15"/>
    </row>
    <row r="683" spans="1:1" ht="13.5" customHeight="1">
      <c r="A683" s="15"/>
    </row>
    <row r="684" spans="1:1" ht="13.5" customHeight="1">
      <c r="A684" s="15"/>
    </row>
    <row r="685" spans="1:1" ht="13.5" customHeight="1">
      <c r="A685" s="15"/>
    </row>
    <row r="686" spans="1:1" ht="13.5" customHeight="1">
      <c r="A686" s="15"/>
    </row>
    <row r="687" spans="1:1" ht="13.5" customHeight="1">
      <c r="A687" s="15"/>
    </row>
    <row r="688" spans="1:1" ht="13.5" customHeight="1">
      <c r="A688" s="15"/>
    </row>
    <row r="689" spans="1:1" ht="13.5" customHeight="1">
      <c r="A689" s="15"/>
    </row>
    <row r="690" spans="1:1" ht="13.5" customHeight="1">
      <c r="A690" s="15"/>
    </row>
    <row r="691" spans="1:1" ht="13.5" customHeight="1">
      <c r="A691" s="15"/>
    </row>
    <row r="692" spans="1:1" ht="13.5" customHeight="1">
      <c r="A692" s="15"/>
    </row>
    <row r="693" spans="1:1" ht="13.5" customHeight="1">
      <c r="A693" s="15"/>
    </row>
    <row r="694" spans="1:1" ht="13.5" customHeight="1">
      <c r="A694" s="15"/>
    </row>
    <row r="695" spans="1:1" ht="13.5" customHeight="1">
      <c r="A695" s="15"/>
    </row>
    <row r="696" spans="1:1" ht="13.5" customHeight="1">
      <c r="A696" s="15"/>
    </row>
    <row r="697" spans="1:1" ht="13.5" customHeight="1">
      <c r="A697" s="15"/>
    </row>
    <row r="698" spans="1:1" ht="13.5" customHeight="1">
      <c r="A698" s="15"/>
    </row>
    <row r="699" spans="1:1" ht="13.5" customHeight="1">
      <c r="A699" s="15"/>
    </row>
    <row r="700" spans="1:1" ht="13.5" customHeight="1">
      <c r="A700" s="15"/>
    </row>
    <row r="701" spans="1:1" ht="13.5" customHeight="1">
      <c r="A701" s="15"/>
    </row>
    <row r="702" spans="1:1" ht="13.5" customHeight="1">
      <c r="A702" s="15"/>
    </row>
    <row r="703" spans="1:1" ht="13.5" customHeight="1">
      <c r="A703" s="15"/>
    </row>
    <row r="704" spans="1:1" ht="13.5" customHeight="1">
      <c r="A704" s="15"/>
    </row>
    <row r="705" spans="1:1" ht="13.5" customHeight="1">
      <c r="A705" s="15"/>
    </row>
    <row r="706" spans="1:1" ht="13.5" customHeight="1">
      <c r="A706" s="15"/>
    </row>
    <row r="707" spans="1:1" ht="13.5" customHeight="1">
      <c r="A707" s="15"/>
    </row>
    <row r="708" spans="1:1" ht="13.5" customHeight="1">
      <c r="A708" s="15"/>
    </row>
    <row r="709" spans="1:1" ht="13.5" customHeight="1">
      <c r="A709" s="15"/>
    </row>
    <row r="710" spans="1:1" ht="13.5" customHeight="1">
      <c r="A710" s="15"/>
    </row>
    <row r="711" spans="1:1" ht="13.5" customHeight="1">
      <c r="A711" s="15"/>
    </row>
    <row r="712" spans="1:1" ht="13.5" customHeight="1">
      <c r="A712" s="15"/>
    </row>
    <row r="713" spans="1:1" ht="13.5" customHeight="1">
      <c r="A713" s="15"/>
    </row>
    <row r="714" spans="1:1" ht="13.5" customHeight="1">
      <c r="A714" s="15"/>
    </row>
    <row r="715" spans="1:1" ht="13.5" customHeight="1">
      <c r="A715" s="15"/>
    </row>
    <row r="716" spans="1:1" ht="13.5" customHeight="1">
      <c r="A716" s="15"/>
    </row>
    <row r="717" spans="1:1" ht="13.5" customHeight="1">
      <c r="A717" s="15"/>
    </row>
    <row r="718" spans="1:1" ht="13.5" customHeight="1">
      <c r="A718" s="15"/>
    </row>
    <row r="719" spans="1:1" ht="13.5" customHeight="1">
      <c r="A719" s="15"/>
    </row>
    <row r="720" spans="1:1" ht="13.5" customHeight="1">
      <c r="A720" s="15"/>
    </row>
    <row r="721" spans="1:1" ht="13.5" customHeight="1">
      <c r="A721" s="15"/>
    </row>
    <row r="722" spans="1:1" ht="13.5" customHeight="1">
      <c r="A722" s="15"/>
    </row>
    <row r="723" spans="1:1" ht="13.5" customHeight="1">
      <c r="A723" s="15"/>
    </row>
    <row r="724" spans="1:1" ht="13.5" customHeight="1">
      <c r="A724" s="15"/>
    </row>
    <row r="725" spans="1:1" ht="13.5" customHeight="1">
      <c r="A725" s="15"/>
    </row>
    <row r="726" spans="1:1" ht="13.5" customHeight="1">
      <c r="A726" s="15"/>
    </row>
    <row r="727" spans="1:1" ht="13.5" customHeight="1">
      <c r="A727" s="15"/>
    </row>
    <row r="728" spans="1:1" ht="13.5" customHeight="1">
      <c r="A728" s="15"/>
    </row>
    <row r="729" spans="1:1" ht="13.5" customHeight="1">
      <c r="A729" s="15"/>
    </row>
    <row r="730" spans="1:1" ht="13.5" customHeight="1">
      <c r="A730" s="15"/>
    </row>
    <row r="731" spans="1:1" ht="13.5" customHeight="1">
      <c r="A731" s="15"/>
    </row>
    <row r="732" spans="1:1" ht="13.5" customHeight="1">
      <c r="A732" s="15"/>
    </row>
    <row r="733" spans="1:1" ht="13.5" customHeight="1">
      <c r="A733" s="15"/>
    </row>
    <row r="734" spans="1:1" ht="13.5" customHeight="1">
      <c r="A734" s="15"/>
    </row>
    <row r="735" spans="1:1" ht="13.5" customHeight="1">
      <c r="A735" s="15"/>
    </row>
    <row r="736" spans="1:1" ht="13.5" customHeight="1">
      <c r="A736" s="15"/>
    </row>
    <row r="737" spans="1:1" ht="13.5" customHeight="1">
      <c r="A737" s="15"/>
    </row>
    <row r="738" spans="1:1" ht="13.5" customHeight="1">
      <c r="A738" s="15"/>
    </row>
    <row r="739" spans="1:1" ht="13.5" customHeight="1">
      <c r="A739" s="15"/>
    </row>
    <row r="740" spans="1:1" ht="13.5" customHeight="1">
      <c r="A740" s="15"/>
    </row>
    <row r="741" spans="1:1" ht="13.5" customHeight="1">
      <c r="A741" s="15"/>
    </row>
    <row r="742" spans="1:1" ht="13.5" customHeight="1">
      <c r="A742" s="15"/>
    </row>
    <row r="743" spans="1:1" ht="13.5" customHeight="1">
      <c r="A743" s="15"/>
    </row>
    <row r="744" spans="1:1" ht="13.5" customHeight="1">
      <c r="A744" s="15"/>
    </row>
    <row r="745" spans="1:1" ht="13.5" customHeight="1">
      <c r="A745" s="15"/>
    </row>
    <row r="746" spans="1:1" ht="13.5" customHeight="1">
      <c r="A746" s="15"/>
    </row>
    <row r="747" spans="1:1" ht="13.5" customHeight="1">
      <c r="A747" s="15"/>
    </row>
    <row r="748" spans="1:1" ht="13.5" customHeight="1">
      <c r="A748" s="15"/>
    </row>
    <row r="749" spans="1:1" ht="13.5" customHeight="1">
      <c r="A749" s="15"/>
    </row>
    <row r="750" spans="1:1" ht="13.5" customHeight="1">
      <c r="A750" s="15"/>
    </row>
    <row r="751" spans="1:1" ht="13.5" customHeight="1">
      <c r="A751" s="15"/>
    </row>
    <row r="752" spans="1:1" ht="13.5" customHeight="1">
      <c r="A752" s="15"/>
    </row>
    <row r="753" spans="1:1" ht="13.5" customHeight="1">
      <c r="A753" s="15"/>
    </row>
    <row r="754" spans="1:1" ht="13.5" customHeight="1">
      <c r="A754" s="15"/>
    </row>
    <row r="755" spans="1:1" ht="13.5" customHeight="1">
      <c r="A755" s="15"/>
    </row>
    <row r="756" spans="1:1" ht="13.5" customHeight="1">
      <c r="A756" s="15"/>
    </row>
    <row r="757" spans="1:1" ht="13.5" customHeight="1">
      <c r="A757" s="15"/>
    </row>
    <row r="758" spans="1:1" ht="13.5" customHeight="1">
      <c r="A758" s="15"/>
    </row>
    <row r="759" spans="1:1" ht="13.5" customHeight="1">
      <c r="A759" s="15"/>
    </row>
    <row r="760" spans="1:1" ht="13.5" customHeight="1">
      <c r="A760" s="15"/>
    </row>
    <row r="761" spans="1:1" ht="13.5" customHeight="1">
      <c r="A761" s="15"/>
    </row>
    <row r="762" spans="1:1" ht="13.5" customHeight="1">
      <c r="A762" s="15"/>
    </row>
    <row r="763" spans="1:1" ht="13.5" customHeight="1">
      <c r="A763" s="15"/>
    </row>
    <row r="764" spans="1:1" ht="13.5" customHeight="1">
      <c r="A764" s="15"/>
    </row>
    <row r="765" spans="1:1" ht="13.5" customHeight="1">
      <c r="A765" s="15"/>
    </row>
    <row r="766" spans="1:1" ht="13.5" customHeight="1">
      <c r="A766" s="15"/>
    </row>
    <row r="767" spans="1:1" ht="13.5" customHeight="1">
      <c r="A767" s="15"/>
    </row>
    <row r="768" spans="1:1" ht="13.5" customHeight="1">
      <c r="A768" s="15"/>
    </row>
    <row r="769" spans="1:1" ht="13.5" customHeight="1">
      <c r="A769" s="15"/>
    </row>
    <row r="770" spans="1:1" ht="13.5" customHeight="1">
      <c r="A770" s="15"/>
    </row>
    <row r="771" spans="1:1" ht="13.5" customHeight="1">
      <c r="A771" s="15"/>
    </row>
    <row r="772" spans="1:1" ht="13.5" customHeight="1">
      <c r="A772" s="15"/>
    </row>
    <row r="773" spans="1:1" ht="13.5" customHeight="1">
      <c r="A773" s="15"/>
    </row>
    <row r="774" spans="1:1" ht="13.5" customHeight="1">
      <c r="A774" s="15"/>
    </row>
    <row r="775" spans="1:1" ht="13.5" customHeight="1">
      <c r="A775" s="15"/>
    </row>
    <row r="776" spans="1:1" ht="13.5" customHeight="1">
      <c r="A776" s="15"/>
    </row>
    <row r="777" spans="1:1" ht="13.5" customHeight="1">
      <c r="A777" s="15"/>
    </row>
    <row r="778" spans="1:1" ht="13.5" customHeight="1">
      <c r="A778" s="15"/>
    </row>
    <row r="779" spans="1:1" ht="13.5" customHeight="1">
      <c r="A779" s="15"/>
    </row>
    <row r="780" spans="1:1" ht="13.5" customHeight="1">
      <c r="A780" s="15"/>
    </row>
    <row r="781" spans="1:1" ht="13.5" customHeight="1">
      <c r="A781" s="15"/>
    </row>
    <row r="782" spans="1:1" ht="13.5" customHeight="1">
      <c r="A782" s="15"/>
    </row>
    <row r="783" spans="1:1" ht="13.5" customHeight="1">
      <c r="A783" s="15"/>
    </row>
    <row r="784" spans="1:1" ht="13.5" customHeight="1">
      <c r="A784" s="15"/>
    </row>
    <row r="785" spans="1:1" ht="13.5" customHeight="1">
      <c r="A785" s="15"/>
    </row>
    <row r="786" spans="1:1" ht="13.5" customHeight="1">
      <c r="A786" s="15"/>
    </row>
    <row r="787" spans="1:1" ht="13.5" customHeight="1">
      <c r="A787" s="15"/>
    </row>
    <row r="788" spans="1:1" ht="13.5" customHeight="1">
      <c r="A788" s="15"/>
    </row>
    <row r="789" spans="1:1" ht="13.5" customHeight="1">
      <c r="A789" s="15"/>
    </row>
    <row r="790" spans="1:1" ht="13.5" customHeight="1">
      <c r="A790" s="15"/>
    </row>
    <row r="791" spans="1:1" ht="13.5" customHeight="1">
      <c r="A791" s="15"/>
    </row>
    <row r="792" spans="1:1" ht="13.5" customHeight="1">
      <c r="A792" s="15"/>
    </row>
    <row r="793" spans="1:1" ht="13.5" customHeight="1">
      <c r="A793" s="15"/>
    </row>
    <row r="794" spans="1:1" ht="13.5" customHeight="1">
      <c r="A794" s="15"/>
    </row>
    <row r="795" spans="1:1" ht="13.5" customHeight="1">
      <c r="A795" s="15"/>
    </row>
    <row r="796" spans="1:1" ht="13.5" customHeight="1">
      <c r="A796" s="15"/>
    </row>
    <row r="797" spans="1:1" ht="13.5" customHeight="1">
      <c r="A797" s="15"/>
    </row>
    <row r="798" spans="1:1" ht="13.5" customHeight="1">
      <c r="A798" s="15"/>
    </row>
    <row r="799" spans="1:1" ht="13.5" customHeight="1">
      <c r="A799" s="15"/>
    </row>
    <row r="800" spans="1:1" ht="13.5" customHeight="1">
      <c r="A800" s="15"/>
    </row>
    <row r="801" spans="1:1" ht="13.5" customHeight="1">
      <c r="A801" s="15"/>
    </row>
    <row r="802" spans="1:1" ht="13.5" customHeight="1">
      <c r="A802" s="15"/>
    </row>
    <row r="803" spans="1:1" ht="13.5" customHeight="1">
      <c r="A803" s="15"/>
    </row>
    <row r="804" spans="1:1" ht="13.5" customHeight="1">
      <c r="A804" s="15"/>
    </row>
    <row r="805" spans="1:1" ht="13.5" customHeight="1">
      <c r="A805" s="15"/>
    </row>
    <row r="806" spans="1:1" ht="13.5" customHeight="1">
      <c r="A806" s="15"/>
    </row>
    <row r="807" spans="1:1" ht="13.5" customHeight="1">
      <c r="A807" s="15"/>
    </row>
    <row r="808" spans="1:1" ht="13.5" customHeight="1">
      <c r="A808" s="15"/>
    </row>
    <row r="809" spans="1:1" ht="13.5" customHeight="1">
      <c r="A809" s="15"/>
    </row>
    <row r="810" spans="1:1" ht="13.5" customHeight="1">
      <c r="A810" s="15"/>
    </row>
    <row r="811" spans="1:1" ht="13.5" customHeight="1">
      <c r="A811" s="15"/>
    </row>
    <row r="812" spans="1:1" ht="13.5" customHeight="1">
      <c r="A812" s="15"/>
    </row>
    <row r="813" spans="1:1" ht="13.5" customHeight="1">
      <c r="A813" s="15"/>
    </row>
    <row r="814" spans="1:1" ht="13.5" customHeight="1">
      <c r="A814" s="15"/>
    </row>
    <row r="815" spans="1:1" ht="13.5" customHeight="1">
      <c r="A815" s="15"/>
    </row>
    <row r="816" spans="1:1" ht="13.5" customHeight="1">
      <c r="A816" s="15"/>
    </row>
    <row r="817" spans="1:1" ht="13.5" customHeight="1">
      <c r="A817" s="15"/>
    </row>
    <row r="818" spans="1:1" ht="13.5" customHeight="1">
      <c r="A818" s="15"/>
    </row>
    <row r="819" spans="1:1" ht="13.5" customHeight="1">
      <c r="A819" s="15"/>
    </row>
    <row r="820" spans="1:1" ht="13.5" customHeight="1">
      <c r="A820" s="15"/>
    </row>
    <row r="821" spans="1:1" ht="13.5" customHeight="1">
      <c r="A821" s="15"/>
    </row>
    <row r="822" spans="1:1" ht="13.5" customHeight="1">
      <c r="A822" s="15"/>
    </row>
    <row r="823" spans="1:1" ht="13.5" customHeight="1">
      <c r="A823" s="15"/>
    </row>
    <row r="824" spans="1:1" ht="13.5" customHeight="1">
      <c r="A824" s="15"/>
    </row>
    <row r="825" spans="1:1" ht="13.5" customHeight="1">
      <c r="A825" s="15"/>
    </row>
    <row r="826" spans="1:1" ht="13.5" customHeight="1">
      <c r="A826" s="15"/>
    </row>
    <row r="827" spans="1:1" ht="13.5" customHeight="1">
      <c r="A827" s="15"/>
    </row>
    <row r="828" spans="1:1" ht="13.5" customHeight="1">
      <c r="A828" s="15"/>
    </row>
    <row r="829" spans="1:1" ht="13.5" customHeight="1">
      <c r="A829" s="15"/>
    </row>
    <row r="830" spans="1:1" ht="13.5" customHeight="1">
      <c r="A830" s="15"/>
    </row>
    <row r="831" spans="1:1" ht="13.5" customHeight="1">
      <c r="A831" s="15"/>
    </row>
    <row r="832" spans="1:1" ht="13.5" customHeight="1">
      <c r="A832" s="15"/>
    </row>
    <row r="833" spans="1:1" ht="13.5" customHeight="1">
      <c r="A833" s="15"/>
    </row>
    <row r="834" spans="1:1" ht="13.5" customHeight="1">
      <c r="A834" s="15"/>
    </row>
    <row r="835" spans="1:1" ht="13.5" customHeight="1">
      <c r="A835" s="15"/>
    </row>
    <row r="836" spans="1:1" ht="13.5" customHeight="1">
      <c r="A836" s="15"/>
    </row>
    <row r="837" spans="1:1" ht="13.5" customHeight="1">
      <c r="A837" s="15"/>
    </row>
    <row r="838" spans="1:1" ht="13.5" customHeight="1">
      <c r="A838" s="15"/>
    </row>
    <row r="839" spans="1:1" ht="13.5" customHeight="1">
      <c r="A839" s="15"/>
    </row>
    <row r="840" spans="1:1" ht="13.5" customHeight="1">
      <c r="A840" s="15"/>
    </row>
    <row r="841" spans="1:1" ht="13.5" customHeight="1">
      <c r="A841" s="15"/>
    </row>
    <row r="842" spans="1:1" ht="13.5" customHeight="1">
      <c r="A842" s="15"/>
    </row>
    <row r="843" spans="1:1" ht="13.5" customHeight="1">
      <c r="A843" s="15"/>
    </row>
    <row r="844" spans="1:1" ht="13.5" customHeight="1">
      <c r="A844" s="15"/>
    </row>
    <row r="845" spans="1:1" ht="13.5" customHeight="1">
      <c r="A845" s="15"/>
    </row>
    <row r="846" spans="1:1" ht="13.5" customHeight="1">
      <c r="A846" s="15"/>
    </row>
    <row r="847" spans="1:1" ht="13.5" customHeight="1">
      <c r="A847" s="15"/>
    </row>
    <row r="848" spans="1:1" ht="13.5" customHeight="1">
      <c r="A848" s="15"/>
    </row>
    <row r="849" spans="1:1" ht="13.5" customHeight="1">
      <c r="A849" s="15"/>
    </row>
    <row r="850" spans="1:1" ht="13.5" customHeight="1">
      <c r="A850" s="15"/>
    </row>
    <row r="851" spans="1:1" ht="13.5" customHeight="1">
      <c r="A851" s="15"/>
    </row>
    <row r="852" spans="1:1" ht="13.5" customHeight="1">
      <c r="A852" s="15"/>
    </row>
    <row r="853" spans="1:1" ht="13.5" customHeight="1">
      <c r="A853" s="15"/>
    </row>
    <row r="854" spans="1:1" ht="13.5" customHeight="1">
      <c r="A854" s="15"/>
    </row>
    <row r="855" spans="1:1" ht="13.5" customHeight="1">
      <c r="A855" s="15"/>
    </row>
    <row r="856" spans="1:1" ht="13.5" customHeight="1">
      <c r="A856" s="15"/>
    </row>
    <row r="857" spans="1:1" ht="13.5" customHeight="1">
      <c r="A857" s="15"/>
    </row>
    <row r="858" spans="1:1" ht="13.5" customHeight="1">
      <c r="A858" s="15"/>
    </row>
    <row r="859" spans="1:1" ht="13.5" customHeight="1">
      <c r="A859" s="15"/>
    </row>
    <row r="860" spans="1:1" ht="13.5" customHeight="1">
      <c r="A860" s="15"/>
    </row>
    <row r="861" spans="1:1" ht="13.5" customHeight="1">
      <c r="A861" s="15"/>
    </row>
    <row r="862" spans="1:1" ht="13.5" customHeight="1">
      <c r="A862" s="15"/>
    </row>
    <row r="863" spans="1:1" ht="13.5" customHeight="1">
      <c r="A863" s="15"/>
    </row>
    <row r="864" spans="1:1" ht="13.5" customHeight="1">
      <c r="A864" s="15"/>
    </row>
    <row r="865" spans="1:1" ht="13.5" customHeight="1">
      <c r="A865" s="15"/>
    </row>
    <row r="866" spans="1:1" ht="13.5" customHeight="1">
      <c r="A866" s="15"/>
    </row>
    <row r="867" spans="1:1" ht="13.5" customHeight="1">
      <c r="A867" s="15"/>
    </row>
    <row r="868" spans="1:1" ht="13.5" customHeight="1">
      <c r="A868" s="15"/>
    </row>
    <row r="869" spans="1:1" ht="13.5" customHeight="1">
      <c r="A869" s="15"/>
    </row>
    <row r="870" spans="1:1" ht="13.5" customHeight="1">
      <c r="A870" s="15"/>
    </row>
    <row r="871" spans="1:1" ht="13.5" customHeight="1">
      <c r="A871" s="15"/>
    </row>
    <row r="872" spans="1:1" ht="13.5" customHeight="1">
      <c r="A872" s="15"/>
    </row>
    <row r="873" spans="1:1" ht="13.5" customHeight="1">
      <c r="A873" s="15"/>
    </row>
    <row r="874" spans="1:1" ht="13.5" customHeight="1">
      <c r="A874" s="15"/>
    </row>
    <row r="875" spans="1:1" ht="13.5" customHeight="1">
      <c r="A875" s="15"/>
    </row>
    <row r="876" spans="1:1" ht="13.5" customHeight="1">
      <c r="A876" s="15"/>
    </row>
    <row r="877" spans="1:1" ht="13.5" customHeight="1">
      <c r="A877" s="15"/>
    </row>
    <row r="878" spans="1:1" ht="13.5" customHeight="1">
      <c r="A878" s="15"/>
    </row>
    <row r="879" spans="1:1" ht="13.5" customHeight="1">
      <c r="A879" s="15"/>
    </row>
    <row r="880" spans="1:1" ht="13.5" customHeight="1">
      <c r="A880" s="15"/>
    </row>
    <row r="881" spans="1:1" ht="13.5" customHeight="1">
      <c r="A881" s="15"/>
    </row>
    <row r="882" spans="1:1" ht="13.5" customHeight="1">
      <c r="A882" s="15"/>
    </row>
    <row r="883" spans="1:1" ht="13.5" customHeight="1">
      <c r="A883" s="15"/>
    </row>
    <row r="884" spans="1:1" ht="13.5" customHeight="1">
      <c r="A884" s="15"/>
    </row>
    <row r="885" spans="1:1" ht="13.5" customHeight="1">
      <c r="A885" s="15"/>
    </row>
    <row r="886" spans="1:1" ht="13.5" customHeight="1">
      <c r="A886" s="15"/>
    </row>
    <row r="887" spans="1:1" ht="13.5" customHeight="1">
      <c r="A887" s="15"/>
    </row>
    <row r="888" spans="1:1" ht="13.5" customHeight="1">
      <c r="A888" s="15"/>
    </row>
    <row r="889" spans="1:1" ht="13.5" customHeight="1">
      <c r="A889" s="15"/>
    </row>
    <row r="890" spans="1:1" ht="13.5" customHeight="1">
      <c r="A890" s="15"/>
    </row>
    <row r="891" spans="1:1" ht="13.5" customHeight="1">
      <c r="A891" s="15"/>
    </row>
    <row r="892" spans="1:1" ht="13.5" customHeight="1">
      <c r="A892" s="15"/>
    </row>
    <row r="893" spans="1:1" ht="13.5" customHeight="1">
      <c r="A893" s="15"/>
    </row>
    <row r="894" spans="1:1" ht="13.5" customHeight="1">
      <c r="A894" s="15"/>
    </row>
    <row r="895" spans="1:1" ht="13.5" customHeight="1">
      <c r="A895" s="15"/>
    </row>
    <row r="896" spans="1:1" ht="13.5" customHeight="1">
      <c r="A896" s="15"/>
    </row>
    <row r="897" spans="1:1" ht="13.5" customHeight="1">
      <c r="A897" s="15"/>
    </row>
    <row r="898" spans="1:1" ht="13.5" customHeight="1">
      <c r="A898" s="15"/>
    </row>
    <row r="899" spans="1:1" ht="13.5" customHeight="1">
      <c r="A899" s="15"/>
    </row>
    <row r="900" spans="1:1" ht="13.5" customHeight="1">
      <c r="A900" s="15"/>
    </row>
    <row r="901" spans="1:1" ht="13.5" customHeight="1">
      <c r="A901" s="15"/>
    </row>
    <row r="902" spans="1:1" ht="13.5" customHeight="1">
      <c r="A902" s="15"/>
    </row>
    <row r="903" spans="1:1" ht="13.5" customHeight="1">
      <c r="A903" s="15"/>
    </row>
    <row r="904" spans="1:1" ht="13.5" customHeight="1">
      <c r="A904" s="15"/>
    </row>
    <row r="905" spans="1:1" ht="13.5" customHeight="1">
      <c r="A905" s="15"/>
    </row>
    <row r="906" spans="1:1" ht="13.5" customHeight="1">
      <c r="A906" s="15"/>
    </row>
    <row r="907" spans="1:1" ht="13.5" customHeight="1">
      <c r="A907" s="15"/>
    </row>
    <row r="908" spans="1:1" ht="13.5" customHeight="1">
      <c r="A908" s="15"/>
    </row>
    <row r="909" spans="1:1" ht="13.5" customHeight="1">
      <c r="A909" s="15"/>
    </row>
    <row r="910" spans="1:1" ht="13.5" customHeight="1">
      <c r="A910" s="15"/>
    </row>
    <row r="911" spans="1:1" ht="13.5" customHeight="1">
      <c r="A911" s="15"/>
    </row>
    <row r="912" spans="1:1" ht="13.5" customHeight="1">
      <c r="A912" s="15"/>
    </row>
    <row r="913" spans="1:1" ht="13.5" customHeight="1">
      <c r="A913" s="15"/>
    </row>
    <row r="914" spans="1:1" ht="13.5" customHeight="1">
      <c r="A914" s="15"/>
    </row>
    <row r="915" spans="1:1" ht="13.5" customHeight="1">
      <c r="A915" s="15"/>
    </row>
    <row r="916" spans="1:1" ht="13.5" customHeight="1">
      <c r="A916" s="15"/>
    </row>
    <row r="917" spans="1:1" ht="13.5" customHeight="1">
      <c r="A917" s="15"/>
    </row>
    <row r="918" spans="1:1" ht="13.5" customHeight="1">
      <c r="A918" s="15"/>
    </row>
    <row r="919" spans="1:1" ht="13.5" customHeight="1">
      <c r="A919" s="15"/>
    </row>
    <row r="920" spans="1:1" ht="13.5" customHeight="1">
      <c r="A920" s="15"/>
    </row>
    <row r="921" spans="1:1" ht="13.5" customHeight="1">
      <c r="A921" s="15"/>
    </row>
    <row r="922" spans="1:1" ht="13.5" customHeight="1">
      <c r="A922" s="15"/>
    </row>
    <row r="923" spans="1:1" ht="13.5" customHeight="1">
      <c r="A923" s="15"/>
    </row>
    <row r="924" spans="1:1" ht="13.5" customHeight="1">
      <c r="A924" s="15"/>
    </row>
    <row r="925" spans="1:1" ht="13.5" customHeight="1">
      <c r="A925" s="15"/>
    </row>
    <row r="926" spans="1:1" ht="13.5" customHeight="1">
      <c r="A926" s="15"/>
    </row>
    <row r="927" spans="1:1" ht="13.5" customHeight="1">
      <c r="A927" s="15"/>
    </row>
    <row r="928" spans="1:1" ht="13.5" customHeight="1">
      <c r="A928" s="15"/>
    </row>
    <row r="929" spans="1:1" ht="13.5" customHeight="1">
      <c r="A929" s="15"/>
    </row>
    <row r="930" spans="1:1" ht="13.5" customHeight="1">
      <c r="A930" s="15"/>
    </row>
    <row r="931" spans="1:1" ht="13.5" customHeight="1">
      <c r="A931" s="15"/>
    </row>
    <row r="932" spans="1:1" ht="13.5" customHeight="1">
      <c r="A932" s="15"/>
    </row>
    <row r="933" spans="1:1" ht="13.5" customHeight="1">
      <c r="A933" s="15"/>
    </row>
    <row r="934" spans="1:1" ht="13.5" customHeight="1">
      <c r="A934" s="15"/>
    </row>
    <row r="935" spans="1:1" ht="13.5" customHeight="1">
      <c r="A935" s="15"/>
    </row>
    <row r="936" spans="1:1" ht="13.5" customHeight="1">
      <c r="A936" s="15"/>
    </row>
    <row r="937" spans="1:1" ht="13.5" customHeight="1">
      <c r="A937" s="15"/>
    </row>
    <row r="938" spans="1:1" ht="13.5" customHeight="1">
      <c r="A938" s="15"/>
    </row>
    <row r="939" spans="1:1" ht="13.5" customHeight="1">
      <c r="A939" s="15"/>
    </row>
    <row r="940" spans="1:1" ht="13.5" customHeight="1">
      <c r="A940" s="15"/>
    </row>
    <row r="941" spans="1:1" ht="13.5" customHeight="1">
      <c r="A941" s="15"/>
    </row>
    <row r="942" spans="1:1" ht="13.5" customHeight="1">
      <c r="A942" s="15"/>
    </row>
    <row r="943" spans="1:1" ht="13.5" customHeight="1">
      <c r="A943" s="15"/>
    </row>
    <row r="944" spans="1:1" ht="13.5" customHeight="1">
      <c r="A944" s="15"/>
    </row>
    <row r="945" spans="1:1" ht="13.5" customHeight="1">
      <c r="A945" s="15"/>
    </row>
    <row r="946" spans="1:1" ht="13.5" customHeight="1">
      <c r="A946" s="15"/>
    </row>
    <row r="947" spans="1:1" ht="13.5" customHeight="1">
      <c r="A947" s="15"/>
    </row>
    <row r="948" spans="1:1" ht="13.5" customHeight="1">
      <c r="A948" s="15"/>
    </row>
    <row r="949" spans="1:1" ht="13.5" customHeight="1">
      <c r="A949" s="15"/>
    </row>
    <row r="950" spans="1:1" ht="13.5" customHeight="1">
      <c r="A950" s="15"/>
    </row>
    <row r="951" spans="1:1" ht="13.5" customHeight="1">
      <c r="A951" s="15"/>
    </row>
    <row r="952" spans="1:1" ht="13.5" customHeight="1">
      <c r="A952" s="15"/>
    </row>
    <row r="953" spans="1:1" ht="13.5" customHeight="1">
      <c r="A953" s="15"/>
    </row>
    <row r="954" spans="1:1" ht="13.5" customHeight="1">
      <c r="A954" s="15"/>
    </row>
    <row r="955" spans="1:1" ht="13.5" customHeight="1">
      <c r="A955" s="15"/>
    </row>
    <row r="956" spans="1:1" ht="13.5" customHeight="1">
      <c r="A956" s="15"/>
    </row>
    <row r="957" spans="1:1" ht="13.5" customHeight="1">
      <c r="A957" s="15"/>
    </row>
    <row r="958" spans="1:1" ht="13.5" customHeight="1">
      <c r="A958" s="15"/>
    </row>
    <row r="959" spans="1:1" ht="13.5" customHeight="1">
      <c r="A959" s="15"/>
    </row>
    <row r="960" spans="1:1" ht="13.5" customHeight="1">
      <c r="A960" s="15"/>
    </row>
    <row r="961" spans="1:1" ht="13.5" customHeight="1">
      <c r="A961" s="15"/>
    </row>
    <row r="962" spans="1:1" ht="13.5" customHeight="1">
      <c r="A962" s="15"/>
    </row>
    <row r="963" spans="1:1" ht="13.5" customHeight="1">
      <c r="A963" s="15"/>
    </row>
    <row r="964" spans="1:1" ht="13.5" customHeight="1">
      <c r="A964" s="15"/>
    </row>
    <row r="965" spans="1:1" ht="13.5" customHeight="1">
      <c r="A965" s="15"/>
    </row>
    <row r="966" spans="1:1" ht="13.5" customHeight="1">
      <c r="A966" s="15"/>
    </row>
    <row r="967" spans="1:1" ht="13.5" customHeight="1">
      <c r="A967" s="15"/>
    </row>
    <row r="968" spans="1:1" ht="13.5" customHeight="1">
      <c r="A968" s="15"/>
    </row>
    <row r="969" spans="1:1" ht="13.5" customHeight="1">
      <c r="A969" s="15"/>
    </row>
    <row r="970" spans="1:1" ht="13.5" customHeight="1">
      <c r="A970" s="15"/>
    </row>
    <row r="971" spans="1:1" ht="13.5" customHeight="1">
      <c r="A971" s="15"/>
    </row>
    <row r="972" spans="1:1" ht="13.5" customHeight="1">
      <c r="A972" s="15"/>
    </row>
    <row r="973" spans="1:1" ht="13.5" customHeight="1">
      <c r="A973" s="15"/>
    </row>
    <row r="974" spans="1:1" ht="13.5" customHeight="1">
      <c r="A974" s="15"/>
    </row>
    <row r="975" spans="1:1" ht="13.5" customHeight="1">
      <c r="A975" s="15"/>
    </row>
    <row r="976" spans="1:1" ht="13.5" customHeight="1">
      <c r="A976" s="15"/>
    </row>
    <row r="977" spans="1:1" ht="13.5" customHeight="1">
      <c r="A977" s="15"/>
    </row>
    <row r="978" spans="1:1" ht="13.5" customHeight="1">
      <c r="A978" s="15"/>
    </row>
    <row r="979" spans="1:1" ht="13.5" customHeight="1">
      <c r="A979" s="15"/>
    </row>
    <row r="980" spans="1:1" ht="13.5" customHeight="1">
      <c r="A980" s="15"/>
    </row>
    <row r="981" spans="1:1" ht="13.5" customHeight="1">
      <c r="A981" s="15"/>
    </row>
    <row r="982" spans="1:1" ht="13.5" customHeight="1">
      <c r="A982" s="15"/>
    </row>
    <row r="983" spans="1:1" ht="13.5" customHeight="1">
      <c r="A983" s="15"/>
    </row>
    <row r="984" spans="1:1" ht="13.5" customHeight="1">
      <c r="A984" s="15"/>
    </row>
    <row r="985" spans="1:1" ht="13.5" customHeight="1">
      <c r="A985" s="15"/>
    </row>
    <row r="986" spans="1:1" ht="13.5" customHeight="1">
      <c r="A986" s="15"/>
    </row>
    <row r="987" spans="1:1" ht="13.5" customHeight="1">
      <c r="A987" s="15"/>
    </row>
    <row r="988" spans="1:1" ht="13.5" customHeight="1">
      <c r="A988" s="15"/>
    </row>
    <row r="989" spans="1:1" ht="13.5" customHeight="1">
      <c r="A989" s="15"/>
    </row>
    <row r="990" spans="1:1" ht="13.5" customHeight="1">
      <c r="A990" s="15"/>
    </row>
    <row r="991" spans="1:1" ht="13.5" customHeight="1">
      <c r="A991" s="15"/>
    </row>
    <row r="992" spans="1:1" ht="13.5" customHeight="1">
      <c r="A992" s="15"/>
    </row>
    <row r="993" spans="1:1" ht="13.5" customHeight="1">
      <c r="A993" s="15"/>
    </row>
    <row r="994" spans="1:1" ht="13.5" customHeight="1">
      <c r="A994" s="15"/>
    </row>
    <row r="995" spans="1:1" ht="13.5" customHeight="1">
      <c r="A995" s="15"/>
    </row>
    <row r="996" spans="1:1" ht="13.5" customHeight="1">
      <c r="A996" s="15"/>
    </row>
    <row r="997" spans="1:1" ht="13.5" customHeight="1">
      <c r="A997" s="15"/>
    </row>
    <row r="998" spans="1:1" ht="13.5" customHeight="1">
      <c r="A998" s="15"/>
    </row>
    <row r="999" spans="1:1" ht="13.5" customHeight="1">
      <c r="A999" s="15"/>
    </row>
    <row r="1000" spans="1:1" ht="13.5" customHeight="1">
      <c r="A1000" s="15"/>
    </row>
    <row r="1001" spans="1:1" ht="13.5" customHeight="1">
      <c r="A1001" s="15"/>
    </row>
    <row r="1002" spans="1:1" ht="13.5" customHeight="1">
      <c r="A1002" s="15"/>
    </row>
    <row r="1003" spans="1:1" ht="13.5" customHeight="1">
      <c r="A1003" s="15"/>
    </row>
    <row r="1004" spans="1:1" ht="13.5" customHeight="1">
      <c r="A1004" s="15"/>
    </row>
    <row r="1005" spans="1:1" ht="13.5" customHeight="1">
      <c r="A1005" s="15"/>
    </row>
    <row r="1006" spans="1:1" ht="13.5" customHeight="1">
      <c r="A1006" s="15"/>
    </row>
    <row r="1007" spans="1:1" ht="13.5" customHeight="1">
      <c r="A1007" s="15"/>
    </row>
    <row r="1008" spans="1:1" ht="13.5" customHeight="1">
      <c r="A1008" s="15"/>
    </row>
    <row r="1009" spans="1:1" ht="13.5" customHeight="1">
      <c r="A1009" s="15"/>
    </row>
    <row r="1010" spans="1:1" ht="13.5" customHeight="1">
      <c r="A1010" s="15"/>
    </row>
    <row r="1011" spans="1:1" ht="13.5" customHeight="1">
      <c r="A1011" s="15"/>
    </row>
    <row r="1012" spans="1:1" ht="13.5" customHeight="1">
      <c r="A1012" s="15"/>
    </row>
    <row r="1013" spans="1:1" ht="13.5" customHeight="1">
      <c r="A1013" s="15"/>
    </row>
    <row r="1014" spans="1:1" ht="13.5" customHeight="1">
      <c r="A1014" s="15"/>
    </row>
    <row r="1015" spans="1:1" ht="13.5" customHeight="1">
      <c r="A1015" s="15"/>
    </row>
    <row r="1016" spans="1:1" ht="13.5" customHeight="1">
      <c r="A1016" s="15"/>
    </row>
    <row r="1017" spans="1:1" ht="13.5" customHeight="1">
      <c r="A1017" s="15"/>
    </row>
    <row r="1018" spans="1:1" ht="13.5" customHeight="1">
      <c r="A1018" s="15"/>
    </row>
    <row r="65534" spans="255:255" ht="15" customHeight="1">
      <c r="IU65534" s="13">
        <v>0</v>
      </c>
    </row>
    <row r="65538" spans="255:255" ht="15" customHeight="1">
      <c r="IU65538" s="13">
        <v>0</v>
      </c>
    </row>
  </sheetData>
  <scenarios current="0">
    <scenario name="1" locked="1" count="1" user="shanmuka hemanth">
      <inputCells r="C14" val="-0.01"/>
    </scenario>
  </scenarios>
  <mergeCells count="17">
    <mergeCell ref="A29:A31"/>
    <mergeCell ref="A6:C6"/>
    <mergeCell ref="A7:A10"/>
    <mergeCell ref="A11:A24"/>
    <mergeCell ref="A25:A26"/>
    <mergeCell ref="A28:C28"/>
    <mergeCell ref="O65:Y65"/>
    <mergeCell ref="C66:G66"/>
    <mergeCell ref="I66:M66"/>
    <mergeCell ref="P66:V66"/>
    <mergeCell ref="A33:C33"/>
    <mergeCell ref="A34:A36"/>
    <mergeCell ref="A38:C38"/>
    <mergeCell ref="A39:A47"/>
    <mergeCell ref="A50:A52"/>
    <mergeCell ref="B65:B67"/>
    <mergeCell ref="C65:M65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BB0E-8D9B-4282-B4E8-950119723676}">
  <dimension ref="A1:IU65538"/>
  <sheetViews>
    <sheetView topLeftCell="A24" zoomScale="85" zoomScaleNormal="85" workbookViewId="0">
      <selection activeCell="C47" sqref="C47"/>
    </sheetView>
  </sheetViews>
  <sheetFormatPr defaultColWidth="12.5" defaultRowHeight="15" customHeight="1"/>
  <cols>
    <col min="1" max="1" width="20.796875" style="13" customWidth="1"/>
    <col min="2" max="2" width="48" style="13" customWidth="1"/>
    <col min="3" max="3" width="18.5" style="13" customWidth="1"/>
    <col min="4" max="4" width="20.296875" style="13" bestFit="1" customWidth="1"/>
    <col min="5" max="5" width="26.296875" style="13" bestFit="1" customWidth="1"/>
    <col min="6" max="6" width="20.19921875" style="13" customWidth="1"/>
    <col min="7" max="7" width="12.296875" style="13" customWidth="1"/>
    <col min="8" max="8" width="13.796875" style="13" customWidth="1"/>
    <col min="9" max="9" width="13.5" style="13" customWidth="1"/>
    <col min="10" max="10" width="16" style="13" customWidth="1"/>
    <col min="11" max="11" width="13" style="13" customWidth="1"/>
    <col min="12" max="12" width="18" style="13" customWidth="1"/>
    <col min="13" max="13" width="11.296875" style="13" customWidth="1"/>
    <col min="14" max="14" width="12.19921875" style="13" customWidth="1"/>
    <col min="15" max="15" width="14.19921875" style="13" customWidth="1"/>
    <col min="16" max="16" width="9" style="13" bestFit="1" customWidth="1"/>
    <col min="17" max="17" width="9.5" style="13" customWidth="1"/>
    <col min="18" max="18" width="9" style="13" bestFit="1" customWidth="1"/>
    <col min="19" max="19" width="11" style="13" customWidth="1"/>
    <col min="20" max="20" width="17.5" style="13" customWidth="1"/>
    <col min="21" max="21" width="20" style="13" customWidth="1"/>
    <col min="22" max="22" width="14.5" style="13" customWidth="1"/>
    <col min="23" max="23" width="22.19921875" style="13" customWidth="1"/>
    <col min="24" max="24" width="13.5" style="13" customWidth="1"/>
    <col min="25" max="25" width="17.69921875" style="13" customWidth="1"/>
    <col min="26" max="16384" width="12.5" style="13"/>
  </cols>
  <sheetData>
    <row r="1" spans="1:7" ht="13.5" customHeight="1">
      <c r="A1" s="12" t="s">
        <v>0</v>
      </c>
    </row>
    <row r="2" spans="1:7" ht="13.5" customHeight="1">
      <c r="A2" s="14"/>
    </row>
    <row r="3" spans="1:7" ht="13.5" customHeight="1">
      <c r="A3" s="12"/>
    </row>
    <row r="4" spans="1:7" ht="13.5" customHeight="1">
      <c r="A4" s="15"/>
    </row>
    <row r="5" spans="1:7" ht="13.5" customHeight="1"/>
    <row r="6" spans="1:7" ht="13.5" customHeight="1">
      <c r="A6" s="115" t="s">
        <v>103</v>
      </c>
      <c r="B6" s="116"/>
      <c r="C6" s="117"/>
    </row>
    <row r="7" spans="1:7" ht="13.5" customHeight="1">
      <c r="A7" s="118"/>
      <c r="B7" s="90" t="s">
        <v>99</v>
      </c>
      <c r="C7" s="40">
        <v>25000</v>
      </c>
    </row>
    <row r="8" spans="1:7" ht="13.5" customHeight="1">
      <c r="A8" s="119"/>
      <c r="B8" s="90" t="s">
        <v>100</v>
      </c>
      <c r="C8" s="40">
        <v>25000</v>
      </c>
      <c r="D8" s="100" t="s">
        <v>96</v>
      </c>
      <c r="E8" s="100" t="s">
        <v>97</v>
      </c>
      <c r="F8" s="100" t="s">
        <v>98</v>
      </c>
      <c r="G8" s="1"/>
    </row>
    <row r="9" spans="1:7" ht="13.5" customHeight="1">
      <c r="A9" s="119"/>
      <c r="B9" s="67" t="s">
        <v>101</v>
      </c>
      <c r="C9" s="90">
        <f ca="1">IF(E9=0,F9,F9-1)</f>
        <v>4</v>
      </c>
      <c r="D9" s="68">
        <v>0.25</v>
      </c>
      <c r="E9" s="90">
        <f ca="1">_xll.PsiBernoulli(0.25)</f>
        <v>0</v>
      </c>
      <c r="F9" s="90">
        <v>4</v>
      </c>
    </row>
    <row r="10" spans="1:7" ht="13.5" customHeight="1">
      <c r="A10" s="120"/>
      <c r="B10" s="90" t="s">
        <v>102</v>
      </c>
      <c r="C10" s="68">
        <v>0.01</v>
      </c>
    </row>
    <row r="11" spans="1:7" ht="13.5" customHeight="1">
      <c r="A11" s="104" t="s">
        <v>120</v>
      </c>
      <c r="B11" s="21" t="s">
        <v>104</v>
      </c>
      <c r="C11" s="22">
        <v>47800</v>
      </c>
    </row>
    <row r="12" spans="1:7" ht="13.5" customHeight="1">
      <c r="A12" s="105"/>
      <c r="B12" s="39" t="s">
        <v>105</v>
      </c>
      <c r="C12" s="40">
        <v>176908.31</v>
      </c>
    </row>
    <row r="13" spans="1:7" ht="13.5" customHeight="1">
      <c r="A13" s="105"/>
      <c r="B13" s="39" t="s">
        <v>106</v>
      </c>
      <c r="C13" s="40">
        <v>239000</v>
      </c>
    </row>
    <row r="14" spans="1:7" ht="13.5" customHeight="1">
      <c r="A14" s="105"/>
      <c r="B14" s="39" t="s">
        <v>107</v>
      </c>
      <c r="C14" s="68">
        <v>0.02</v>
      </c>
    </row>
    <row r="15" spans="1:7" ht="13.5" customHeight="1">
      <c r="A15" s="105"/>
      <c r="B15" s="39" t="s">
        <v>108</v>
      </c>
      <c r="C15" s="69">
        <v>1.4427000000000001E-2</v>
      </c>
    </row>
    <row r="16" spans="1:7" ht="13.5" customHeight="1">
      <c r="A16" s="105"/>
      <c r="B16" s="39" t="s">
        <v>109</v>
      </c>
      <c r="C16" s="68">
        <v>0.05</v>
      </c>
      <c r="E16" s="17"/>
    </row>
    <row r="17" spans="1:8" ht="13.5" customHeight="1">
      <c r="A17" s="105"/>
      <c r="B17" s="39" t="s">
        <v>110</v>
      </c>
      <c r="C17" s="40">
        <v>1003.95</v>
      </c>
    </row>
    <row r="18" spans="1:8" ht="13.5" customHeight="1">
      <c r="A18" s="105"/>
      <c r="B18" s="39" t="s">
        <v>111</v>
      </c>
      <c r="C18" s="40">
        <v>6000</v>
      </c>
    </row>
    <row r="19" spans="1:8" ht="13.5" customHeight="1">
      <c r="A19" s="105"/>
      <c r="B19" s="39" t="s">
        <v>112</v>
      </c>
      <c r="C19" s="40">
        <v>1200</v>
      </c>
    </row>
    <row r="20" spans="1:8" ht="13.5" customHeight="1">
      <c r="A20" s="105"/>
      <c r="B20" s="39" t="s">
        <v>113</v>
      </c>
      <c r="C20" s="40">
        <v>70</v>
      </c>
      <c r="F20" s="17"/>
    </row>
    <row r="21" spans="1:8" ht="13.5" customHeight="1">
      <c r="A21" s="105"/>
      <c r="B21" s="39" t="s">
        <v>114</v>
      </c>
      <c r="C21" s="40">
        <v>120</v>
      </c>
      <c r="F21" s="17"/>
    </row>
    <row r="22" spans="1:8" ht="13.5" customHeight="1">
      <c r="A22" s="105"/>
      <c r="B22" s="39" t="s">
        <v>116</v>
      </c>
      <c r="C22" s="40">
        <v>30</v>
      </c>
      <c r="D22" s="90" t="s">
        <v>2</v>
      </c>
      <c r="E22" s="40">
        <f t="shared" ref="E22:E23" si="0">C22*(1+50%)</f>
        <v>45</v>
      </c>
      <c r="F22" s="90" t="s">
        <v>3</v>
      </c>
      <c r="G22" s="40">
        <f t="shared" ref="G22:G23" si="1">C22*(1-50%)</f>
        <v>15</v>
      </c>
      <c r="H22" s="70"/>
    </row>
    <row r="23" spans="1:8" ht="13.5" customHeight="1">
      <c r="A23" s="105"/>
      <c r="B23" s="39" t="s">
        <v>117</v>
      </c>
      <c r="C23" s="40">
        <v>100</v>
      </c>
      <c r="D23" s="90" t="s">
        <v>2</v>
      </c>
      <c r="E23" s="40">
        <f t="shared" si="0"/>
        <v>150</v>
      </c>
      <c r="F23" s="90" t="s">
        <v>3</v>
      </c>
      <c r="G23" s="40">
        <f t="shared" si="1"/>
        <v>50</v>
      </c>
      <c r="H23" s="70"/>
    </row>
    <row r="24" spans="1:8" ht="13.5" customHeight="1">
      <c r="A24" s="105"/>
      <c r="B24" s="39" t="s">
        <v>118</v>
      </c>
      <c r="C24" s="68">
        <v>0.2</v>
      </c>
    </row>
    <row r="25" spans="1:8" ht="13.5" customHeight="1">
      <c r="A25" s="104" t="s">
        <v>121</v>
      </c>
      <c r="B25" s="39" t="s">
        <v>119</v>
      </c>
      <c r="C25" s="42">
        <v>435</v>
      </c>
    </row>
    <row r="26" spans="1:8" ht="13.5" customHeight="1">
      <c r="A26" s="105"/>
      <c r="B26" s="39" t="s">
        <v>7</v>
      </c>
      <c r="C26" s="42">
        <v>510</v>
      </c>
    </row>
    <row r="27" spans="1:8" ht="13.5" customHeight="1">
      <c r="A27" s="15"/>
    </row>
    <row r="28" spans="1:8" ht="13.5" customHeight="1">
      <c r="A28" s="115" t="s">
        <v>5</v>
      </c>
      <c r="B28" s="116"/>
      <c r="C28" s="117"/>
      <c r="E28" s="17"/>
    </row>
    <row r="29" spans="1:8" ht="13.5" customHeight="1">
      <c r="A29" s="118"/>
      <c r="B29" s="90" t="s">
        <v>6</v>
      </c>
      <c r="C29" s="71">
        <v>435</v>
      </c>
      <c r="D29" s="18"/>
    </row>
    <row r="30" spans="1:8" ht="13.5" customHeight="1">
      <c r="A30" s="119"/>
      <c r="B30" s="90" t="s">
        <v>7</v>
      </c>
      <c r="C30" s="71">
        <v>510</v>
      </c>
      <c r="D30" s="18"/>
    </row>
    <row r="31" spans="1:8" ht="13.5" customHeight="1">
      <c r="A31" s="120"/>
      <c r="B31" s="39" t="s">
        <v>85</v>
      </c>
      <c r="C31" s="71">
        <v>1</v>
      </c>
      <c r="D31" s="18"/>
    </row>
    <row r="32" spans="1:8" ht="13.5" customHeight="1">
      <c r="A32" s="74"/>
      <c r="B32" s="75"/>
      <c r="C32" s="76"/>
      <c r="D32" s="18"/>
    </row>
    <row r="33" spans="1:6" ht="13.5" customHeight="1">
      <c r="A33" s="115" t="s">
        <v>8</v>
      </c>
      <c r="B33" s="116"/>
      <c r="C33" s="117"/>
    </row>
    <row r="34" spans="1:6" ht="13.5" customHeight="1">
      <c r="A34" s="118"/>
      <c r="B34" s="90" t="s">
        <v>9</v>
      </c>
      <c r="C34" s="72">
        <f ca="1">C47</f>
        <v>49534.077360403622</v>
      </c>
    </row>
    <row r="35" spans="1:6" ht="13.5" customHeight="1">
      <c r="A35" s="119"/>
      <c r="B35" s="90" t="s">
        <v>10</v>
      </c>
      <c r="C35" s="72">
        <f ca="1">C52</f>
        <v>8613.9528546630499</v>
      </c>
    </row>
    <row r="36" spans="1:6" ht="13.5" customHeight="1">
      <c r="A36" s="120"/>
      <c r="B36" s="39" t="s">
        <v>84</v>
      </c>
      <c r="C36" s="73" t="str">
        <f ca="1">IF(C34&gt;C35,"Buy",B52)</f>
        <v>Buy</v>
      </c>
      <c r="D36" s="17"/>
    </row>
    <row r="37" spans="1:6" ht="13.5" customHeight="1">
      <c r="A37" s="15"/>
    </row>
    <row r="38" spans="1:6" ht="16.95" customHeight="1">
      <c r="A38" s="115" t="s">
        <v>11</v>
      </c>
      <c r="B38" s="116"/>
      <c r="C38" s="117"/>
    </row>
    <row r="39" spans="1:6" ht="13.5" customHeight="1">
      <c r="A39" s="105" t="s">
        <v>1</v>
      </c>
      <c r="B39" s="37" t="s">
        <v>137</v>
      </c>
      <c r="C39" s="38">
        <f ca="1">Y103</f>
        <v>10495.110960403645</v>
      </c>
      <c r="E39" s="19"/>
      <c r="F39" s="20"/>
    </row>
    <row r="40" spans="1:6" ht="13.5" customHeight="1">
      <c r="A40" s="105"/>
      <c r="B40" s="39" t="s">
        <v>135</v>
      </c>
      <c r="C40" s="40">
        <f>C13*(1+C14)^3</f>
        <v>253628.71199999997</v>
      </c>
      <c r="E40" s="19"/>
      <c r="F40" s="20"/>
    </row>
    <row r="41" spans="1:6" ht="13.5" customHeight="1">
      <c r="A41" s="105"/>
      <c r="B41" s="39" t="s">
        <v>136</v>
      </c>
      <c r="C41" s="40">
        <f>C40*C16</f>
        <v>12681.435599999999</v>
      </c>
      <c r="E41" s="19"/>
      <c r="F41" s="20"/>
    </row>
    <row r="42" spans="1:6" ht="13.5" customHeight="1">
      <c r="A42" s="105"/>
      <c r="B42" s="39" t="s">
        <v>105</v>
      </c>
      <c r="C42" s="40">
        <v>176908.31</v>
      </c>
      <c r="E42" s="19"/>
      <c r="F42" s="20"/>
    </row>
    <row r="43" spans="1:6" ht="13.5" customHeight="1">
      <c r="A43" s="105"/>
      <c r="B43" s="37" t="s">
        <v>134</v>
      </c>
      <c r="C43" s="38">
        <f>C40-C41-C42</f>
        <v>64038.966399999976</v>
      </c>
      <c r="E43" s="19"/>
      <c r="F43" s="20"/>
    </row>
    <row r="44" spans="1:6" ht="13.5" customHeight="1">
      <c r="A44" s="105"/>
      <c r="B44" s="90"/>
      <c r="C44" s="90"/>
      <c r="E44" s="19"/>
      <c r="F44" s="20"/>
    </row>
    <row r="45" spans="1:6" ht="13.5" customHeight="1">
      <c r="A45" s="105"/>
      <c r="B45" s="39" t="s">
        <v>139</v>
      </c>
      <c r="C45" s="40">
        <f ca="1">C43+C39</f>
        <v>74534.077360403622</v>
      </c>
      <c r="E45" s="19"/>
      <c r="F45" s="20"/>
    </row>
    <row r="46" spans="1:6" ht="13.5" customHeight="1">
      <c r="A46" s="105"/>
      <c r="B46" s="39" t="s">
        <v>138</v>
      </c>
      <c r="C46" s="42">
        <v>25000</v>
      </c>
      <c r="E46" s="19"/>
      <c r="F46" s="20"/>
    </row>
    <row r="47" spans="1:6" ht="13.5" customHeight="1">
      <c r="A47" s="105"/>
      <c r="B47" s="37" t="s">
        <v>133</v>
      </c>
      <c r="C47" s="38">
        <f ca="1">C43 +C39-C46 + _xll.PsiOutput()</f>
        <v>49534.077360403622</v>
      </c>
      <c r="E47" s="19"/>
      <c r="F47" s="20"/>
    </row>
    <row r="48" spans="1:6" ht="13.5" customHeight="1">
      <c r="E48" s="19"/>
      <c r="F48" s="20"/>
    </row>
    <row r="49" spans="1:14" ht="13.5" customHeight="1"/>
    <row r="50" spans="1:14" ht="13.5" customHeight="1">
      <c r="A50" s="105" t="s">
        <v>4</v>
      </c>
      <c r="B50" s="90" t="s">
        <v>12</v>
      </c>
      <c r="C50" s="40">
        <f ca="1">G103</f>
        <v>8613.9528546630499</v>
      </c>
    </row>
    <row r="51" spans="1:14" ht="13.5" customHeight="1">
      <c r="A51" s="109"/>
      <c r="B51" s="90" t="s">
        <v>13</v>
      </c>
      <c r="C51" s="40">
        <f>M103</f>
        <v>7115.2200374584099</v>
      </c>
    </row>
    <row r="52" spans="1:14" ht="13.5" customHeight="1">
      <c r="A52" s="109"/>
      <c r="B52" s="66" t="str">
        <f ca="1">IF(C50&gt;C51,"Rent non-inclusive one","Rent inclusive one")</f>
        <v>Rent non-inclusive one</v>
      </c>
      <c r="C52" s="40">
        <f ca="1">MAX(C50,C51)</f>
        <v>8613.9528546630499</v>
      </c>
    </row>
    <row r="53" spans="1:14" ht="13.5" customHeight="1" thickBot="1">
      <c r="A53" s="15"/>
    </row>
    <row r="54" spans="1:14" ht="13.5" customHeight="1">
      <c r="A54" s="15"/>
      <c r="B54" s="31" t="s">
        <v>125</v>
      </c>
      <c r="C54" s="32" t="s">
        <v>126</v>
      </c>
      <c r="D54" s="32" t="s">
        <v>127</v>
      </c>
      <c r="E54" s="32" t="s">
        <v>14</v>
      </c>
      <c r="F54" s="32" t="s">
        <v>15</v>
      </c>
      <c r="G54" s="32" t="s">
        <v>16</v>
      </c>
      <c r="H54" s="32" t="s">
        <v>17</v>
      </c>
      <c r="I54" s="32" t="s">
        <v>18</v>
      </c>
      <c r="J54" s="32" t="s">
        <v>128</v>
      </c>
      <c r="K54" s="32" t="s">
        <v>129</v>
      </c>
      <c r="L54" s="32" t="s">
        <v>130</v>
      </c>
      <c r="M54" s="33" t="s">
        <v>131</v>
      </c>
      <c r="N54" s="34" t="s">
        <v>132</v>
      </c>
    </row>
    <row r="55" spans="1:14" ht="13.5" customHeight="1">
      <c r="A55" s="15"/>
      <c r="B55" s="25" t="s">
        <v>122</v>
      </c>
      <c r="C55" s="22">
        <f>$E$23</f>
        <v>150</v>
      </c>
      <c r="D55" s="22">
        <f t="shared" ref="D55" si="2">$E$23</f>
        <v>150</v>
      </c>
      <c r="E55" s="22">
        <f t="shared" ref="E55:F55" si="3">$C$23</f>
        <v>100</v>
      </c>
      <c r="F55" s="22">
        <f t="shared" si="3"/>
        <v>100</v>
      </c>
      <c r="G55" s="22">
        <f t="shared" ref="G55:J55" si="4">$G$23</f>
        <v>50</v>
      </c>
      <c r="H55" s="22">
        <f t="shared" si="4"/>
        <v>50</v>
      </c>
      <c r="I55" s="22">
        <f t="shared" si="4"/>
        <v>50</v>
      </c>
      <c r="J55" s="22">
        <f t="shared" si="4"/>
        <v>50</v>
      </c>
      <c r="K55" s="22">
        <f t="shared" ref="K55:L55" si="5">$C$23</f>
        <v>100</v>
      </c>
      <c r="L55" s="22">
        <f t="shared" si="5"/>
        <v>100</v>
      </c>
      <c r="M55" s="22">
        <f t="shared" ref="M55:N55" si="6">$E$23</f>
        <v>150</v>
      </c>
      <c r="N55" s="26">
        <f t="shared" si="6"/>
        <v>150</v>
      </c>
    </row>
    <row r="56" spans="1:14" ht="13.5" customHeight="1">
      <c r="A56" s="15"/>
      <c r="B56" s="25" t="s">
        <v>115</v>
      </c>
      <c r="C56" s="22">
        <f t="shared" ref="C56:D56" si="7">$E$22</f>
        <v>45</v>
      </c>
      <c r="D56" s="22">
        <f t="shared" si="7"/>
        <v>45</v>
      </c>
      <c r="E56" s="22">
        <f t="shared" ref="E56:F56" si="8">$C$22</f>
        <v>30</v>
      </c>
      <c r="F56" s="22">
        <f t="shared" si="8"/>
        <v>30</v>
      </c>
      <c r="G56" s="22">
        <f t="shared" ref="G56:J56" si="9">$G$22</f>
        <v>15</v>
      </c>
      <c r="H56" s="22">
        <f t="shared" si="9"/>
        <v>15</v>
      </c>
      <c r="I56" s="22">
        <f t="shared" si="9"/>
        <v>15</v>
      </c>
      <c r="J56" s="22">
        <f t="shared" si="9"/>
        <v>15</v>
      </c>
      <c r="K56" s="22">
        <f t="shared" ref="K56:L56" si="10">$C$22</f>
        <v>30</v>
      </c>
      <c r="L56" s="22">
        <f t="shared" si="10"/>
        <v>30</v>
      </c>
      <c r="M56" s="22">
        <f t="shared" ref="M56:N56" si="11">$E$22</f>
        <v>45</v>
      </c>
      <c r="N56" s="26">
        <f t="shared" si="11"/>
        <v>45</v>
      </c>
    </row>
    <row r="57" spans="1:14" ht="13.5" customHeight="1">
      <c r="A57" s="15"/>
      <c r="B57" s="25" t="s">
        <v>123</v>
      </c>
      <c r="C57" s="22">
        <f>$C$21</f>
        <v>120</v>
      </c>
      <c r="D57" s="23">
        <v>0</v>
      </c>
      <c r="E57" s="23">
        <v>0</v>
      </c>
      <c r="F57" s="22">
        <f>$C$21</f>
        <v>120</v>
      </c>
      <c r="G57" s="23">
        <v>0</v>
      </c>
      <c r="H57" s="23">
        <v>0</v>
      </c>
      <c r="I57" s="22">
        <f>$C$21</f>
        <v>120</v>
      </c>
      <c r="J57" s="23">
        <v>0</v>
      </c>
      <c r="K57" s="23">
        <v>0</v>
      </c>
      <c r="L57" s="22">
        <f>$C$21</f>
        <v>120</v>
      </c>
      <c r="M57" s="24">
        <v>0</v>
      </c>
      <c r="N57" s="27">
        <v>0</v>
      </c>
    </row>
    <row r="58" spans="1:14" ht="13.5" customHeight="1">
      <c r="A58" s="15"/>
      <c r="B58" s="25" t="s">
        <v>124</v>
      </c>
      <c r="C58" s="22">
        <f t="shared" ref="C58:N58" si="12">SUM(C55:C57)</f>
        <v>315</v>
      </c>
      <c r="D58" s="22">
        <f t="shared" si="12"/>
        <v>195</v>
      </c>
      <c r="E58" s="22">
        <f t="shared" si="12"/>
        <v>130</v>
      </c>
      <c r="F58" s="22">
        <f t="shared" si="12"/>
        <v>250</v>
      </c>
      <c r="G58" s="22">
        <f t="shared" si="12"/>
        <v>65</v>
      </c>
      <c r="H58" s="22">
        <f t="shared" si="12"/>
        <v>65</v>
      </c>
      <c r="I58" s="22">
        <f t="shared" si="12"/>
        <v>185</v>
      </c>
      <c r="J58" s="22">
        <f t="shared" si="12"/>
        <v>65</v>
      </c>
      <c r="K58" s="22">
        <f t="shared" si="12"/>
        <v>130</v>
      </c>
      <c r="L58" s="22">
        <f t="shared" si="12"/>
        <v>250</v>
      </c>
      <c r="M58" s="22">
        <f t="shared" si="12"/>
        <v>195</v>
      </c>
      <c r="N58" s="26">
        <f t="shared" si="12"/>
        <v>195</v>
      </c>
    </row>
    <row r="59" spans="1:14" ht="13.5" customHeight="1" thickBot="1">
      <c r="A59" s="15"/>
      <c r="B59" s="28" t="s">
        <v>19</v>
      </c>
      <c r="C59" s="29">
        <f t="shared" ref="C59:N59" ca="1" si="13">C58/($C9+1)</f>
        <v>63</v>
      </c>
      <c r="D59" s="29">
        <f t="shared" ca="1" si="13"/>
        <v>39</v>
      </c>
      <c r="E59" s="29">
        <f t="shared" ca="1" si="13"/>
        <v>26</v>
      </c>
      <c r="F59" s="29">
        <f t="shared" ca="1" si="13"/>
        <v>50</v>
      </c>
      <c r="G59" s="29">
        <f t="shared" ca="1" si="13"/>
        <v>13</v>
      </c>
      <c r="H59" s="29">
        <f t="shared" ca="1" si="13"/>
        <v>13</v>
      </c>
      <c r="I59" s="29">
        <f t="shared" ca="1" si="13"/>
        <v>37</v>
      </c>
      <c r="J59" s="29">
        <f t="shared" ca="1" si="13"/>
        <v>13</v>
      </c>
      <c r="K59" s="29">
        <f t="shared" ca="1" si="13"/>
        <v>26</v>
      </c>
      <c r="L59" s="29">
        <f t="shared" ca="1" si="13"/>
        <v>50</v>
      </c>
      <c r="M59" s="29">
        <f t="shared" ca="1" si="13"/>
        <v>39</v>
      </c>
      <c r="N59" s="30">
        <f t="shared" ca="1" si="13"/>
        <v>39</v>
      </c>
    </row>
    <row r="60" spans="1:14" ht="13.5" customHeight="1">
      <c r="A60" s="15"/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3.5" customHeight="1">
      <c r="A61" s="15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3.5" customHeight="1">
      <c r="A62" s="15"/>
      <c r="B62" s="3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3.5" customHeight="1">
      <c r="A63" s="15"/>
      <c r="B63" s="3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3.5" customHeight="1" thickBot="1">
      <c r="A64" s="15"/>
      <c r="G64" s="77"/>
      <c r="H64" s="70"/>
    </row>
    <row r="65" spans="1:25" ht="19.05" customHeight="1">
      <c r="A65" s="15"/>
      <c r="B65" s="121" t="s">
        <v>140</v>
      </c>
      <c r="C65" s="111" t="s">
        <v>4</v>
      </c>
      <c r="D65" s="112"/>
      <c r="E65" s="112"/>
      <c r="F65" s="112"/>
      <c r="G65" s="112"/>
      <c r="H65" s="113"/>
      <c r="I65" s="112"/>
      <c r="J65" s="112"/>
      <c r="K65" s="112"/>
      <c r="L65" s="112"/>
      <c r="M65" s="114"/>
      <c r="O65" s="106" t="s">
        <v>20</v>
      </c>
      <c r="P65" s="107"/>
      <c r="Q65" s="107"/>
      <c r="R65" s="107"/>
      <c r="S65" s="107"/>
      <c r="T65" s="107"/>
      <c r="U65" s="107"/>
      <c r="V65" s="107"/>
      <c r="W65" s="107"/>
      <c r="X65" s="107"/>
      <c r="Y65" s="108"/>
    </row>
    <row r="66" spans="1:25" ht="13.5" customHeight="1">
      <c r="A66" s="15"/>
      <c r="B66" s="121"/>
      <c r="C66" s="110" t="s">
        <v>86</v>
      </c>
      <c r="D66" s="110"/>
      <c r="E66" s="110"/>
      <c r="F66" s="110"/>
      <c r="G66" s="110"/>
      <c r="H66" s="90"/>
      <c r="I66" s="101" t="s">
        <v>7</v>
      </c>
      <c r="J66" s="102"/>
      <c r="K66" s="102"/>
      <c r="L66" s="102"/>
      <c r="M66" s="102"/>
      <c r="O66" s="53"/>
      <c r="P66" s="103" t="s">
        <v>21</v>
      </c>
      <c r="Q66" s="102"/>
      <c r="R66" s="102"/>
      <c r="S66" s="102"/>
      <c r="T66" s="102"/>
      <c r="U66" s="102"/>
      <c r="V66" s="102"/>
      <c r="W66" s="89" t="s">
        <v>22</v>
      </c>
      <c r="X66" s="43"/>
      <c r="Y66" s="54"/>
    </row>
    <row r="67" spans="1:25" ht="13.5" customHeight="1">
      <c r="A67" s="15"/>
      <c r="B67" s="122"/>
      <c r="C67" s="24" t="s">
        <v>23</v>
      </c>
      <c r="D67" s="24" t="s">
        <v>24</v>
      </c>
      <c r="E67" s="24" t="s">
        <v>25</v>
      </c>
      <c r="F67" s="24" t="s">
        <v>26</v>
      </c>
      <c r="G67" s="23" t="s">
        <v>83</v>
      </c>
      <c r="H67" s="90"/>
      <c r="I67" s="90" t="s">
        <v>23</v>
      </c>
      <c r="J67" s="90" t="s">
        <v>24</v>
      </c>
      <c r="K67" s="90" t="s">
        <v>27</v>
      </c>
      <c r="L67" s="90" t="s">
        <v>26</v>
      </c>
      <c r="M67" s="90" t="s">
        <v>28</v>
      </c>
      <c r="O67" s="55" t="s">
        <v>23</v>
      </c>
      <c r="P67" s="49" t="s">
        <v>29</v>
      </c>
      <c r="Q67" s="49" t="s">
        <v>30</v>
      </c>
      <c r="R67" s="49" t="s">
        <v>31</v>
      </c>
      <c r="S67" s="49" t="s">
        <v>32</v>
      </c>
      <c r="T67" s="49" t="s">
        <v>33</v>
      </c>
      <c r="U67" s="49" t="s">
        <v>34</v>
      </c>
      <c r="V67" s="89" t="s">
        <v>35</v>
      </c>
      <c r="W67" s="50" t="s">
        <v>36</v>
      </c>
      <c r="X67" s="49" t="s">
        <v>37</v>
      </c>
      <c r="Y67" s="56" t="s">
        <v>38</v>
      </c>
    </row>
    <row r="68" spans="1:25" ht="13.5" customHeight="1">
      <c r="A68" s="15"/>
      <c r="B68" s="24" t="s">
        <v>39</v>
      </c>
      <c r="C68" s="22">
        <f>C7</f>
        <v>25000</v>
      </c>
      <c r="D68" s="22">
        <f ca="1">$C$25+$C$59</f>
        <v>498</v>
      </c>
      <c r="E68" s="22">
        <f t="shared" ref="E68:E103" ca="1" si="14">C68-D68</f>
        <v>24502</v>
      </c>
      <c r="F68" s="22">
        <f t="shared" ref="F68:F103" ca="1" si="15">E68*$C$10/12</f>
        <v>20.418333333333333</v>
      </c>
      <c r="G68" s="22">
        <f t="shared" ref="G68:G103" ca="1" si="16">E68+F68</f>
        <v>24522.418333333335</v>
      </c>
      <c r="H68" s="90"/>
      <c r="I68" s="40">
        <f>C68</f>
        <v>25000</v>
      </c>
      <c r="J68" s="40">
        <f t="shared" ref="J68:J103" si="17">$C$26</f>
        <v>510</v>
      </c>
      <c r="K68" s="40">
        <f t="shared" ref="K68:K103" si="18">I68-J68</f>
        <v>24490</v>
      </c>
      <c r="L68" s="40">
        <f t="shared" ref="L68:L103" si="19">K68*$C$10/12</f>
        <v>20.408333333333335</v>
      </c>
      <c r="M68" s="40">
        <f t="shared" ref="M68:M103" si="20">K68+L68</f>
        <v>24510.408333333333</v>
      </c>
      <c r="O68" s="57">
        <f>C7+C8-C11</f>
        <v>2200</v>
      </c>
      <c r="P68" s="44">
        <f t="shared" ref="P68:P103" si="21">$C$17</f>
        <v>1003.95</v>
      </c>
      <c r="Q68" s="44">
        <f t="shared" ref="Q68:Q79" si="22">$C$13*$C$15/12</f>
        <v>287.33775000000003</v>
      </c>
      <c r="R68" s="44">
        <f>$C$19</f>
        <v>1200</v>
      </c>
      <c r="S68" s="44">
        <f t="shared" ref="S68:S103" si="23">$C$18/36</f>
        <v>166.66666666666666</v>
      </c>
      <c r="T68" s="22">
        <f ca="1">$C$59</f>
        <v>63</v>
      </c>
      <c r="U68" s="44">
        <f t="shared" ref="U68:U75" si="24">$C$20</f>
        <v>70</v>
      </c>
      <c r="V68" s="46">
        <f t="shared" ref="V68:V103" ca="1" si="25">IF($C$31=1,SUM(P68:S68,U68)+T68*(1+$C$9)*(1+$C$24), SUM(P68:U68))</f>
        <v>3105.9544166666665</v>
      </c>
      <c r="W68" s="51">
        <f t="shared" ref="W68:W103" ca="1" si="26">IF($C$31=1,$C$9*$C$30,$C$29*$C$9)</f>
        <v>2040</v>
      </c>
      <c r="X68" s="44">
        <f ca="1">O68-V68+W68</f>
        <v>1134.0455833333335</v>
      </c>
      <c r="Y68" s="58">
        <f t="shared" ref="Y68:Y103" ca="1" si="27">X68*(1+$C$10/12)</f>
        <v>1134.9906213194445</v>
      </c>
    </row>
    <row r="69" spans="1:25" ht="13.5" customHeight="1">
      <c r="A69" s="15"/>
      <c r="B69" s="24" t="s">
        <v>40</v>
      </c>
      <c r="C69" s="22">
        <f t="shared" ref="C69:C103" ca="1" si="28">G68</f>
        <v>24522.418333333335</v>
      </c>
      <c r="D69" s="22">
        <f ca="1">$C$25+$D$59</f>
        <v>474</v>
      </c>
      <c r="E69" s="22">
        <f t="shared" ca="1" si="14"/>
        <v>24048.418333333335</v>
      </c>
      <c r="F69" s="22">
        <f t="shared" ca="1" si="15"/>
        <v>20.040348611111114</v>
      </c>
      <c r="G69" s="22">
        <f t="shared" ca="1" si="16"/>
        <v>24068.458681944445</v>
      </c>
      <c r="H69" s="90"/>
      <c r="I69" s="40">
        <f t="shared" ref="I69:I103" si="29">M68</f>
        <v>24510.408333333333</v>
      </c>
      <c r="J69" s="40">
        <f t="shared" si="17"/>
        <v>510</v>
      </c>
      <c r="K69" s="40">
        <f t="shared" si="18"/>
        <v>24000.408333333333</v>
      </c>
      <c r="L69" s="40">
        <f t="shared" si="19"/>
        <v>20.000340277777777</v>
      </c>
      <c r="M69" s="40">
        <f t="shared" si="20"/>
        <v>24020.408673611109</v>
      </c>
      <c r="O69" s="57">
        <f t="shared" ref="O69:O103" ca="1" si="30">Y68</f>
        <v>1134.9906213194445</v>
      </c>
      <c r="P69" s="44">
        <f t="shared" si="21"/>
        <v>1003.95</v>
      </c>
      <c r="Q69" s="44">
        <f t="shared" si="22"/>
        <v>287.33775000000003</v>
      </c>
      <c r="R69" s="52">
        <v>0</v>
      </c>
      <c r="S69" s="44">
        <f t="shared" si="23"/>
        <v>166.66666666666666</v>
      </c>
      <c r="T69" s="22">
        <f ca="1">$D$59</f>
        <v>39</v>
      </c>
      <c r="U69" s="44">
        <f t="shared" si="24"/>
        <v>70</v>
      </c>
      <c r="V69" s="46">
        <f t="shared" ca="1" si="25"/>
        <v>1761.9544166666667</v>
      </c>
      <c r="W69" s="51">
        <f t="shared" ca="1" si="26"/>
        <v>2040</v>
      </c>
      <c r="X69" s="44">
        <f t="shared" ref="X69:X103" ca="1" si="31">O69-V69+W69</f>
        <v>1413.0362046527778</v>
      </c>
      <c r="Y69" s="58">
        <f t="shared" ca="1" si="27"/>
        <v>1414.2137348233216</v>
      </c>
    </row>
    <row r="70" spans="1:25" ht="13.5" customHeight="1">
      <c r="A70" s="15"/>
      <c r="B70" s="24" t="s">
        <v>41</v>
      </c>
      <c r="C70" s="22">
        <f t="shared" ca="1" si="28"/>
        <v>24068.458681944445</v>
      </c>
      <c r="D70" s="22">
        <f ca="1">$C$25+$E$59</f>
        <v>461</v>
      </c>
      <c r="E70" s="22">
        <f t="shared" ca="1" si="14"/>
        <v>23607.458681944445</v>
      </c>
      <c r="F70" s="22">
        <f t="shared" ca="1" si="15"/>
        <v>19.672882234953704</v>
      </c>
      <c r="G70" s="22">
        <f t="shared" ca="1" si="16"/>
        <v>23627.131564179399</v>
      </c>
      <c r="H70" s="90"/>
      <c r="I70" s="40">
        <f t="shared" si="29"/>
        <v>24020.408673611109</v>
      </c>
      <c r="J70" s="40">
        <f t="shared" si="17"/>
        <v>510</v>
      </c>
      <c r="K70" s="40">
        <f t="shared" si="18"/>
        <v>23510.408673611109</v>
      </c>
      <c r="L70" s="40">
        <f t="shared" si="19"/>
        <v>19.592007228009258</v>
      </c>
      <c r="M70" s="40">
        <f t="shared" si="20"/>
        <v>23530.000680839119</v>
      </c>
      <c r="O70" s="57">
        <f t="shared" ca="1" si="30"/>
        <v>1414.2137348233216</v>
      </c>
      <c r="P70" s="44">
        <f t="shared" si="21"/>
        <v>1003.95</v>
      </c>
      <c r="Q70" s="44">
        <f t="shared" si="22"/>
        <v>287.33775000000003</v>
      </c>
      <c r="R70" s="52">
        <v>0</v>
      </c>
      <c r="S70" s="44">
        <f t="shared" si="23"/>
        <v>166.66666666666666</v>
      </c>
      <c r="T70" s="22">
        <f ca="1">$E$59</f>
        <v>26</v>
      </c>
      <c r="U70" s="44">
        <f t="shared" si="24"/>
        <v>70</v>
      </c>
      <c r="V70" s="46">
        <f t="shared" ca="1" si="25"/>
        <v>1683.9544166666667</v>
      </c>
      <c r="W70" s="51">
        <f t="shared" ca="1" si="26"/>
        <v>2040</v>
      </c>
      <c r="X70" s="44">
        <f t="shared" ca="1" si="31"/>
        <v>1770.2593181566549</v>
      </c>
      <c r="Y70" s="58">
        <f t="shared" ca="1" si="27"/>
        <v>1771.7345342551187</v>
      </c>
    </row>
    <row r="71" spans="1:25" ht="13.5" customHeight="1">
      <c r="A71" s="15"/>
      <c r="B71" s="24" t="s">
        <v>42</v>
      </c>
      <c r="C71" s="22">
        <f t="shared" ca="1" si="28"/>
        <v>23627.131564179399</v>
      </c>
      <c r="D71" s="22">
        <f ca="1">$C$25+$F$59</f>
        <v>485</v>
      </c>
      <c r="E71" s="22">
        <f t="shared" ca="1" si="14"/>
        <v>23142.131564179399</v>
      </c>
      <c r="F71" s="22">
        <f t="shared" ca="1" si="15"/>
        <v>19.285109636816166</v>
      </c>
      <c r="G71" s="22">
        <f t="shared" ca="1" si="16"/>
        <v>23161.416673816217</v>
      </c>
      <c r="H71" s="90"/>
      <c r="I71" s="40">
        <f t="shared" si="29"/>
        <v>23530.000680839119</v>
      </c>
      <c r="J71" s="40">
        <f t="shared" si="17"/>
        <v>510</v>
      </c>
      <c r="K71" s="40">
        <f t="shared" si="18"/>
        <v>23020.000680839119</v>
      </c>
      <c r="L71" s="40">
        <f t="shared" si="19"/>
        <v>19.183333900699267</v>
      </c>
      <c r="M71" s="40">
        <f t="shared" si="20"/>
        <v>23039.184014739818</v>
      </c>
      <c r="O71" s="57">
        <f t="shared" ca="1" si="30"/>
        <v>1771.7345342551187</v>
      </c>
      <c r="P71" s="44">
        <f t="shared" si="21"/>
        <v>1003.95</v>
      </c>
      <c r="Q71" s="44">
        <f t="shared" si="22"/>
        <v>287.33775000000003</v>
      </c>
      <c r="R71" s="52">
        <v>0</v>
      </c>
      <c r="S71" s="44">
        <f t="shared" si="23"/>
        <v>166.66666666666666</v>
      </c>
      <c r="T71" s="22">
        <f ca="1">$F$59</f>
        <v>50</v>
      </c>
      <c r="U71" s="44">
        <f t="shared" si="24"/>
        <v>70</v>
      </c>
      <c r="V71" s="46">
        <f t="shared" ca="1" si="25"/>
        <v>1827.9544166666667</v>
      </c>
      <c r="W71" s="51">
        <f t="shared" ca="1" si="26"/>
        <v>2040</v>
      </c>
      <c r="X71" s="44">
        <f t="shared" ca="1" si="31"/>
        <v>1983.780117588452</v>
      </c>
      <c r="Y71" s="58">
        <f t="shared" ca="1" si="27"/>
        <v>1985.4332676864422</v>
      </c>
    </row>
    <row r="72" spans="1:25" ht="13.5" customHeight="1">
      <c r="A72" s="15"/>
      <c r="B72" s="24" t="s">
        <v>43</v>
      </c>
      <c r="C72" s="22">
        <f t="shared" ca="1" si="28"/>
        <v>23161.416673816217</v>
      </c>
      <c r="D72" s="22">
        <f ca="1">$C$25+$G$59</f>
        <v>448</v>
      </c>
      <c r="E72" s="22">
        <f t="shared" ca="1" si="14"/>
        <v>22713.416673816217</v>
      </c>
      <c r="F72" s="22">
        <f t="shared" ca="1" si="15"/>
        <v>18.92784722818018</v>
      </c>
      <c r="G72" s="22">
        <f t="shared" ca="1" si="16"/>
        <v>22732.344521044397</v>
      </c>
      <c r="H72" s="90"/>
      <c r="I72" s="40">
        <f t="shared" si="29"/>
        <v>23039.184014739818</v>
      </c>
      <c r="J72" s="40">
        <f t="shared" si="17"/>
        <v>510</v>
      </c>
      <c r="K72" s="40">
        <f t="shared" si="18"/>
        <v>22529.184014739818</v>
      </c>
      <c r="L72" s="40">
        <f t="shared" si="19"/>
        <v>18.77432001228318</v>
      </c>
      <c r="M72" s="40">
        <f t="shared" si="20"/>
        <v>22547.9583347521</v>
      </c>
      <c r="O72" s="57">
        <f t="shared" ca="1" si="30"/>
        <v>1985.4332676864422</v>
      </c>
      <c r="P72" s="44">
        <f t="shared" si="21"/>
        <v>1003.95</v>
      </c>
      <c r="Q72" s="44">
        <f t="shared" si="22"/>
        <v>287.33775000000003</v>
      </c>
      <c r="R72" s="52">
        <v>0</v>
      </c>
      <c r="S72" s="44">
        <f t="shared" si="23"/>
        <v>166.66666666666666</v>
      </c>
      <c r="T72" s="22">
        <f ca="1">$G$59</f>
        <v>13</v>
      </c>
      <c r="U72" s="44">
        <f t="shared" si="24"/>
        <v>70</v>
      </c>
      <c r="V72" s="46">
        <f t="shared" ca="1" si="25"/>
        <v>1605.9544166666667</v>
      </c>
      <c r="W72" s="51">
        <f t="shared" ca="1" si="26"/>
        <v>2040</v>
      </c>
      <c r="X72" s="44">
        <f t="shared" ca="1" si="31"/>
        <v>2419.4788510197754</v>
      </c>
      <c r="Y72" s="58">
        <f t="shared" ca="1" si="27"/>
        <v>2421.495083395625</v>
      </c>
    </row>
    <row r="73" spans="1:25" ht="13.5" customHeight="1">
      <c r="A73" s="15"/>
      <c r="B73" s="24" t="s">
        <v>44</v>
      </c>
      <c r="C73" s="22">
        <f t="shared" ca="1" si="28"/>
        <v>22732.344521044397</v>
      </c>
      <c r="D73" s="22">
        <f ca="1">$C$25+$H$59</f>
        <v>448</v>
      </c>
      <c r="E73" s="22">
        <f t="shared" ca="1" si="14"/>
        <v>22284.344521044397</v>
      </c>
      <c r="F73" s="22">
        <f t="shared" ca="1" si="15"/>
        <v>18.570287100870331</v>
      </c>
      <c r="G73" s="22">
        <f t="shared" ca="1" si="16"/>
        <v>22302.914808145266</v>
      </c>
      <c r="H73" s="90"/>
      <c r="I73" s="40">
        <f t="shared" si="29"/>
        <v>22547.9583347521</v>
      </c>
      <c r="J73" s="40">
        <f t="shared" si="17"/>
        <v>510</v>
      </c>
      <c r="K73" s="40">
        <f t="shared" si="18"/>
        <v>22037.9583347521</v>
      </c>
      <c r="L73" s="40">
        <f t="shared" si="19"/>
        <v>18.364965278960085</v>
      </c>
      <c r="M73" s="40">
        <f t="shared" si="20"/>
        <v>22056.323300031061</v>
      </c>
      <c r="O73" s="57">
        <f t="shared" ca="1" si="30"/>
        <v>2421.495083395625</v>
      </c>
      <c r="P73" s="44">
        <f t="shared" si="21"/>
        <v>1003.95</v>
      </c>
      <c r="Q73" s="44">
        <f t="shared" si="22"/>
        <v>287.33775000000003</v>
      </c>
      <c r="R73" s="52">
        <v>0</v>
      </c>
      <c r="S73" s="44">
        <f t="shared" si="23"/>
        <v>166.66666666666666</v>
      </c>
      <c r="T73" s="22">
        <f ca="1">$H$59</f>
        <v>13</v>
      </c>
      <c r="U73" s="44">
        <f t="shared" si="24"/>
        <v>70</v>
      </c>
      <c r="V73" s="46">
        <f t="shared" ca="1" si="25"/>
        <v>1605.9544166666667</v>
      </c>
      <c r="W73" s="51">
        <f t="shared" ca="1" si="26"/>
        <v>2040</v>
      </c>
      <c r="X73" s="44">
        <f t="shared" ca="1" si="31"/>
        <v>2855.5406667289581</v>
      </c>
      <c r="Y73" s="58">
        <f t="shared" ca="1" si="27"/>
        <v>2857.9202839512318</v>
      </c>
    </row>
    <row r="74" spans="1:25" ht="13.5" customHeight="1">
      <c r="A74" s="15"/>
      <c r="B74" s="24" t="s">
        <v>45</v>
      </c>
      <c r="C74" s="22">
        <f t="shared" ca="1" si="28"/>
        <v>22302.914808145266</v>
      </c>
      <c r="D74" s="22">
        <f ca="1">$C$25+$I$59</f>
        <v>472</v>
      </c>
      <c r="E74" s="22">
        <f t="shared" ca="1" si="14"/>
        <v>21830.914808145266</v>
      </c>
      <c r="F74" s="22">
        <f t="shared" ca="1" si="15"/>
        <v>18.192429006787723</v>
      </c>
      <c r="G74" s="22">
        <f t="shared" ca="1" si="16"/>
        <v>21849.107237152053</v>
      </c>
      <c r="H74" s="90"/>
      <c r="I74" s="40">
        <f t="shared" si="29"/>
        <v>22056.323300031061</v>
      </c>
      <c r="J74" s="40">
        <f t="shared" si="17"/>
        <v>510</v>
      </c>
      <c r="K74" s="40">
        <f t="shared" si="18"/>
        <v>21546.323300031061</v>
      </c>
      <c r="L74" s="40">
        <f t="shared" si="19"/>
        <v>17.955269416692552</v>
      </c>
      <c r="M74" s="40">
        <f t="shared" si="20"/>
        <v>21564.278569447753</v>
      </c>
      <c r="O74" s="57">
        <f t="shared" ca="1" si="30"/>
        <v>2857.9202839512318</v>
      </c>
      <c r="P74" s="44">
        <f t="shared" si="21"/>
        <v>1003.95</v>
      </c>
      <c r="Q74" s="44">
        <f t="shared" si="22"/>
        <v>287.33775000000003</v>
      </c>
      <c r="R74" s="52">
        <v>0</v>
      </c>
      <c r="S74" s="44">
        <f t="shared" si="23"/>
        <v>166.66666666666666</v>
      </c>
      <c r="T74" s="22">
        <f ca="1">$I$59</f>
        <v>37</v>
      </c>
      <c r="U74" s="44">
        <f t="shared" si="24"/>
        <v>70</v>
      </c>
      <c r="V74" s="46">
        <f t="shared" ca="1" si="25"/>
        <v>1749.9544166666667</v>
      </c>
      <c r="W74" s="51">
        <f t="shared" ca="1" si="26"/>
        <v>2040</v>
      </c>
      <c r="X74" s="44">
        <f t="shared" ca="1" si="31"/>
        <v>3147.9658672845653</v>
      </c>
      <c r="Y74" s="58">
        <f t="shared" ca="1" si="27"/>
        <v>3150.589172173969</v>
      </c>
    </row>
    <row r="75" spans="1:25" ht="13.5" customHeight="1">
      <c r="A75" s="15"/>
      <c r="B75" s="24" t="s">
        <v>46</v>
      </c>
      <c r="C75" s="22">
        <f t="shared" ca="1" si="28"/>
        <v>21849.107237152053</v>
      </c>
      <c r="D75" s="22">
        <f ca="1">$C$25+$J$59</f>
        <v>448</v>
      </c>
      <c r="E75" s="22">
        <f t="shared" ca="1" si="14"/>
        <v>21401.107237152053</v>
      </c>
      <c r="F75" s="22">
        <f t="shared" ca="1" si="15"/>
        <v>17.834256030960045</v>
      </c>
      <c r="G75" s="22">
        <f t="shared" ca="1" si="16"/>
        <v>21418.941493183014</v>
      </c>
      <c r="H75" s="90"/>
      <c r="I75" s="40">
        <f t="shared" si="29"/>
        <v>21564.278569447753</v>
      </c>
      <c r="J75" s="40">
        <f t="shared" si="17"/>
        <v>510</v>
      </c>
      <c r="K75" s="40">
        <f t="shared" si="18"/>
        <v>21054.278569447753</v>
      </c>
      <c r="L75" s="40">
        <f t="shared" si="19"/>
        <v>17.545232141206462</v>
      </c>
      <c r="M75" s="40">
        <f t="shared" si="20"/>
        <v>21071.823801588958</v>
      </c>
      <c r="O75" s="57">
        <f t="shared" ca="1" si="30"/>
        <v>3150.589172173969</v>
      </c>
      <c r="P75" s="44">
        <f t="shared" si="21"/>
        <v>1003.95</v>
      </c>
      <c r="Q75" s="44">
        <f t="shared" si="22"/>
        <v>287.33775000000003</v>
      </c>
      <c r="R75" s="52">
        <v>0</v>
      </c>
      <c r="S75" s="44">
        <f t="shared" si="23"/>
        <v>166.66666666666666</v>
      </c>
      <c r="T75" s="22">
        <f ca="1">$J$59</f>
        <v>13</v>
      </c>
      <c r="U75" s="44">
        <f t="shared" si="24"/>
        <v>70</v>
      </c>
      <c r="V75" s="46">
        <f t="shared" ca="1" si="25"/>
        <v>1605.9544166666667</v>
      </c>
      <c r="W75" s="51">
        <f t="shared" ca="1" si="26"/>
        <v>2040</v>
      </c>
      <c r="X75" s="44">
        <f t="shared" ca="1" si="31"/>
        <v>3584.6347555073025</v>
      </c>
      <c r="Y75" s="58">
        <f t="shared" ca="1" si="27"/>
        <v>3587.6219511368918</v>
      </c>
    </row>
    <row r="76" spans="1:25" ht="13.5" customHeight="1">
      <c r="A76" s="15"/>
      <c r="B76" s="24" t="s">
        <v>47</v>
      </c>
      <c r="C76" s="22">
        <f t="shared" ca="1" si="28"/>
        <v>21418.941493183014</v>
      </c>
      <c r="D76" s="22">
        <f ca="1">$C$25+$K$59</f>
        <v>461</v>
      </c>
      <c r="E76" s="22">
        <f t="shared" ca="1" si="14"/>
        <v>20957.941493183014</v>
      </c>
      <c r="F76" s="22">
        <f t="shared" ca="1" si="15"/>
        <v>17.464951244319177</v>
      </c>
      <c r="G76" s="22">
        <f t="shared" ca="1" si="16"/>
        <v>20975.406444427332</v>
      </c>
      <c r="H76" s="90"/>
      <c r="I76" s="40">
        <f t="shared" si="29"/>
        <v>21071.823801588958</v>
      </c>
      <c r="J76" s="40">
        <f t="shared" si="17"/>
        <v>510</v>
      </c>
      <c r="K76" s="40">
        <f t="shared" si="18"/>
        <v>20561.823801588958</v>
      </c>
      <c r="L76" s="40">
        <f t="shared" si="19"/>
        <v>17.134853167990798</v>
      </c>
      <c r="M76" s="40">
        <f t="shared" si="20"/>
        <v>20578.958654756949</v>
      </c>
      <c r="O76" s="57">
        <f t="shared" ca="1" si="30"/>
        <v>3587.6219511368918</v>
      </c>
      <c r="P76" s="44">
        <f t="shared" si="21"/>
        <v>1003.95</v>
      </c>
      <c r="Q76" s="44">
        <f t="shared" si="22"/>
        <v>287.33775000000003</v>
      </c>
      <c r="R76" s="52">
        <v>0</v>
      </c>
      <c r="S76" s="44">
        <f t="shared" si="23"/>
        <v>166.66666666666666</v>
      </c>
      <c r="T76" s="22">
        <f ca="1">$K$59</f>
        <v>26</v>
      </c>
      <c r="U76" s="52">
        <v>0</v>
      </c>
      <c r="V76" s="46">
        <f t="shared" ca="1" si="25"/>
        <v>1613.9544166666667</v>
      </c>
      <c r="W76" s="51">
        <f t="shared" ca="1" si="26"/>
        <v>2040</v>
      </c>
      <c r="X76" s="44">
        <f t="shared" ca="1" si="31"/>
        <v>4013.6675344702253</v>
      </c>
      <c r="Y76" s="58">
        <f t="shared" ca="1" si="27"/>
        <v>4017.0122574156167</v>
      </c>
    </row>
    <row r="77" spans="1:25" ht="13.5" customHeight="1">
      <c r="A77" s="15"/>
      <c r="B77" s="24" t="s">
        <v>48</v>
      </c>
      <c r="C77" s="22">
        <f t="shared" ca="1" si="28"/>
        <v>20975.406444427332</v>
      </c>
      <c r="D77" s="22">
        <f ca="1">$C$25+$L$59</f>
        <v>485</v>
      </c>
      <c r="E77" s="22">
        <f t="shared" ca="1" si="14"/>
        <v>20490.406444427332</v>
      </c>
      <c r="F77" s="22">
        <f t="shared" ca="1" si="15"/>
        <v>17.075338703689443</v>
      </c>
      <c r="G77" s="22">
        <f t="shared" ca="1" si="16"/>
        <v>20507.481783131021</v>
      </c>
      <c r="H77" s="90"/>
      <c r="I77" s="40">
        <f t="shared" si="29"/>
        <v>20578.958654756949</v>
      </c>
      <c r="J77" s="40">
        <f t="shared" si="17"/>
        <v>510</v>
      </c>
      <c r="K77" s="40">
        <f t="shared" si="18"/>
        <v>20068.958654756949</v>
      </c>
      <c r="L77" s="40">
        <f t="shared" si="19"/>
        <v>16.724132212297459</v>
      </c>
      <c r="M77" s="40">
        <f t="shared" si="20"/>
        <v>20085.682786969246</v>
      </c>
      <c r="O77" s="57">
        <f t="shared" ca="1" si="30"/>
        <v>4017.0122574156167</v>
      </c>
      <c r="P77" s="44">
        <f t="shared" si="21"/>
        <v>1003.95</v>
      </c>
      <c r="Q77" s="44">
        <f t="shared" si="22"/>
        <v>287.33775000000003</v>
      </c>
      <c r="R77" s="52">
        <v>0</v>
      </c>
      <c r="S77" s="44">
        <f t="shared" si="23"/>
        <v>166.66666666666666</v>
      </c>
      <c r="T77" s="22">
        <f ca="1">$L$59</f>
        <v>50</v>
      </c>
      <c r="U77" s="52">
        <v>0</v>
      </c>
      <c r="V77" s="46">
        <f t="shared" ca="1" si="25"/>
        <v>1757.9544166666667</v>
      </c>
      <c r="W77" s="51">
        <f t="shared" ca="1" si="26"/>
        <v>2040</v>
      </c>
      <c r="X77" s="44">
        <f t="shared" ca="1" si="31"/>
        <v>4299.0578407489502</v>
      </c>
      <c r="Y77" s="58">
        <f t="shared" ca="1" si="27"/>
        <v>4302.6403889495741</v>
      </c>
    </row>
    <row r="78" spans="1:25" ht="13.5" customHeight="1">
      <c r="A78" s="15"/>
      <c r="B78" s="24" t="s">
        <v>49</v>
      </c>
      <c r="C78" s="22">
        <f t="shared" ca="1" si="28"/>
        <v>20507.481783131021</v>
      </c>
      <c r="D78" s="22">
        <f ca="1">$C$25+$M$59</f>
        <v>474</v>
      </c>
      <c r="E78" s="22">
        <f t="shared" ca="1" si="14"/>
        <v>20033.481783131021</v>
      </c>
      <c r="F78" s="22">
        <f t="shared" ca="1" si="15"/>
        <v>16.694568152609182</v>
      </c>
      <c r="G78" s="22">
        <f t="shared" ca="1" si="16"/>
        <v>20050.17635128363</v>
      </c>
      <c r="H78" s="90"/>
      <c r="I78" s="40">
        <f t="shared" si="29"/>
        <v>20085.682786969246</v>
      </c>
      <c r="J78" s="40">
        <f t="shared" si="17"/>
        <v>510</v>
      </c>
      <c r="K78" s="40">
        <f t="shared" si="18"/>
        <v>19575.682786969246</v>
      </c>
      <c r="L78" s="40">
        <f t="shared" si="19"/>
        <v>16.313068989141041</v>
      </c>
      <c r="M78" s="40">
        <f t="shared" si="20"/>
        <v>19591.995855958387</v>
      </c>
      <c r="O78" s="57">
        <f t="shared" ca="1" si="30"/>
        <v>4302.6403889495741</v>
      </c>
      <c r="P78" s="44">
        <f t="shared" si="21"/>
        <v>1003.95</v>
      </c>
      <c r="Q78" s="44">
        <f t="shared" si="22"/>
        <v>287.33775000000003</v>
      </c>
      <c r="R78" s="52">
        <v>0</v>
      </c>
      <c r="S78" s="44">
        <f t="shared" si="23"/>
        <v>166.66666666666666</v>
      </c>
      <c r="T78" s="22">
        <f ca="1">$M$59</f>
        <v>39</v>
      </c>
      <c r="U78" s="52">
        <v>0</v>
      </c>
      <c r="V78" s="46">
        <f t="shared" ca="1" si="25"/>
        <v>1691.9544166666667</v>
      </c>
      <c r="W78" s="51">
        <f t="shared" ca="1" si="26"/>
        <v>2040</v>
      </c>
      <c r="X78" s="44">
        <f t="shared" ca="1" si="31"/>
        <v>4650.6859722829076</v>
      </c>
      <c r="Y78" s="58">
        <f t="shared" ca="1" si="27"/>
        <v>4654.5615439264766</v>
      </c>
    </row>
    <row r="79" spans="1:25" ht="13.5" customHeight="1">
      <c r="A79" s="15"/>
      <c r="B79" s="24" t="s">
        <v>50</v>
      </c>
      <c r="C79" s="22">
        <f t="shared" ca="1" si="28"/>
        <v>20050.17635128363</v>
      </c>
      <c r="D79" s="22">
        <f ca="1">$C$25+$N$59</f>
        <v>474</v>
      </c>
      <c r="E79" s="22">
        <f t="shared" ca="1" si="14"/>
        <v>19576.17635128363</v>
      </c>
      <c r="F79" s="22">
        <f t="shared" ca="1" si="15"/>
        <v>16.313480292736358</v>
      </c>
      <c r="G79" s="22">
        <f t="shared" ca="1" si="16"/>
        <v>19592.489831576368</v>
      </c>
      <c r="H79" s="90"/>
      <c r="I79" s="40">
        <f t="shared" si="29"/>
        <v>19591.995855958387</v>
      </c>
      <c r="J79" s="40">
        <f t="shared" si="17"/>
        <v>510</v>
      </c>
      <c r="K79" s="40">
        <f t="shared" si="18"/>
        <v>19081.995855958387</v>
      </c>
      <c r="L79" s="40">
        <f t="shared" si="19"/>
        <v>15.901663213298656</v>
      </c>
      <c r="M79" s="40">
        <f t="shared" si="20"/>
        <v>19097.897519171685</v>
      </c>
      <c r="O79" s="57">
        <f t="shared" ca="1" si="30"/>
        <v>4654.5615439264766</v>
      </c>
      <c r="P79" s="44">
        <f t="shared" si="21"/>
        <v>1003.95</v>
      </c>
      <c r="Q79" s="44">
        <f t="shared" si="22"/>
        <v>287.33775000000003</v>
      </c>
      <c r="R79" s="52">
        <v>0</v>
      </c>
      <c r="S79" s="44">
        <f t="shared" si="23"/>
        <v>166.66666666666666</v>
      </c>
      <c r="T79" s="22">
        <f ca="1">$N$59</f>
        <v>39</v>
      </c>
      <c r="U79" s="52">
        <v>0</v>
      </c>
      <c r="V79" s="46">
        <f t="shared" ca="1" si="25"/>
        <v>1691.9544166666667</v>
      </c>
      <c r="W79" s="51">
        <f t="shared" ca="1" si="26"/>
        <v>2040</v>
      </c>
      <c r="X79" s="44">
        <f t="shared" ca="1" si="31"/>
        <v>5002.6071272598101</v>
      </c>
      <c r="Y79" s="58">
        <f t="shared" ca="1" si="27"/>
        <v>5006.7759665325266</v>
      </c>
    </row>
    <row r="80" spans="1:25" ht="13.5" customHeight="1">
      <c r="A80" s="15"/>
      <c r="B80" s="24" t="s">
        <v>51</v>
      </c>
      <c r="C80" s="22">
        <f t="shared" ca="1" si="28"/>
        <v>19592.489831576368</v>
      </c>
      <c r="D80" s="22">
        <f ca="1">$C$25+$C$59</f>
        <v>498</v>
      </c>
      <c r="E80" s="22">
        <f t="shared" ca="1" si="14"/>
        <v>19094.489831576368</v>
      </c>
      <c r="F80" s="22">
        <f t="shared" ca="1" si="15"/>
        <v>15.912074859646973</v>
      </c>
      <c r="G80" s="22">
        <f t="shared" ca="1" si="16"/>
        <v>19110.401906436015</v>
      </c>
      <c r="H80" s="90"/>
      <c r="I80" s="40">
        <f t="shared" si="29"/>
        <v>19097.897519171685</v>
      </c>
      <c r="J80" s="40">
        <f t="shared" si="17"/>
        <v>510</v>
      </c>
      <c r="K80" s="40">
        <f t="shared" si="18"/>
        <v>18587.897519171685</v>
      </c>
      <c r="L80" s="40">
        <f t="shared" si="19"/>
        <v>15.489914599309737</v>
      </c>
      <c r="M80" s="40">
        <f t="shared" si="20"/>
        <v>18603.387433770997</v>
      </c>
      <c r="O80" s="57">
        <f t="shared" ca="1" si="30"/>
        <v>5006.7759665325266</v>
      </c>
      <c r="P80" s="44">
        <f t="shared" si="21"/>
        <v>1003.95</v>
      </c>
      <c r="Q80" s="44">
        <f t="shared" ref="Q80:Q91" si="32">$C$13*(1+$C$14)*$C$15/12</f>
        <v>293.08450499999998</v>
      </c>
      <c r="R80" s="44">
        <f>$C$19</f>
        <v>1200</v>
      </c>
      <c r="S80" s="44">
        <f t="shared" si="23"/>
        <v>166.66666666666666</v>
      </c>
      <c r="T80" s="22">
        <f ca="1">$C$59</f>
        <v>63</v>
      </c>
      <c r="U80" s="44">
        <f t="shared" ref="U80:U87" si="33">$C$20</f>
        <v>70</v>
      </c>
      <c r="V80" s="46">
        <f t="shared" ca="1" si="25"/>
        <v>3111.7011716666666</v>
      </c>
      <c r="W80" s="51">
        <f t="shared" ca="1" si="26"/>
        <v>2040</v>
      </c>
      <c r="X80" s="44">
        <f t="shared" ca="1" si="31"/>
        <v>3935.07479486586</v>
      </c>
      <c r="Y80" s="58">
        <f t="shared" ca="1" si="27"/>
        <v>3938.354023861581</v>
      </c>
    </row>
    <row r="81" spans="1:25" ht="13.5" customHeight="1">
      <c r="A81" s="15"/>
      <c r="B81" s="24" t="s">
        <v>52</v>
      </c>
      <c r="C81" s="22">
        <f t="shared" ca="1" si="28"/>
        <v>19110.401906436015</v>
      </c>
      <c r="D81" s="22">
        <f ca="1">$C$25+$D$59</f>
        <v>474</v>
      </c>
      <c r="E81" s="22">
        <f t="shared" ca="1" si="14"/>
        <v>18636.401906436015</v>
      </c>
      <c r="F81" s="22">
        <f t="shared" ca="1" si="15"/>
        <v>15.530334922030013</v>
      </c>
      <c r="G81" s="22">
        <f t="shared" ca="1" si="16"/>
        <v>18651.932241358045</v>
      </c>
      <c r="H81" s="90"/>
      <c r="I81" s="40">
        <f t="shared" si="29"/>
        <v>18603.387433770997</v>
      </c>
      <c r="J81" s="40">
        <f t="shared" si="17"/>
        <v>510</v>
      </c>
      <c r="K81" s="40">
        <f t="shared" si="18"/>
        <v>18093.387433770997</v>
      </c>
      <c r="L81" s="40">
        <f t="shared" si="19"/>
        <v>15.077822861475831</v>
      </c>
      <c r="M81" s="40">
        <f t="shared" si="20"/>
        <v>18108.465256632473</v>
      </c>
      <c r="O81" s="57">
        <f t="shared" ca="1" si="30"/>
        <v>3938.354023861581</v>
      </c>
      <c r="P81" s="44">
        <f t="shared" si="21"/>
        <v>1003.95</v>
      </c>
      <c r="Q81" s="44">
        <f t="shared" si="32"/>
        <v>293.08450499999998</v>
      </c>
      <c r="R81" s="52">
        <v>0</v>
      </c>
      <c r="S81" s="44">
        <f t="shared" si="23"/>
        <v>166.66666666666666</v>
      </c>
      <c r="T81" s="22">
        <f ca="1">$D$59</f>
        <v>39</v>
      </c>
      <c r="U81" s="44">
        <f t="shared" si="33"/>
        <v>70</v>
      </c>
      <c r="V81" s="46">
        <f t="shared" ca="1" si="25"/>
        <v>1767.7011716666668</v>
      </c>
      <c r="W81" s="51">
        <f t="shared" ca="1" si="26"/>
        <v>2040</v>
      </c>
      <c r="X81" s="44">
        <f t="shared" ca="1" si="31"/>
        <v>4210.652852194914</v>
      </c>
      <c r="Y81" s="58">
        <f t="shared" ca="1" si="27"/>
        <v>4214.1617295717424</v>
      </c>
    </row>
    <row r="82" spans="1:25" ht="13.5" customHeight="1">
      <c r="A82" s="15"/>
      <c r="B82" s="24" t="s">
        <v>53</v>
      </c>
      <c r="C82" s="22">
        <f t="shared" ca="1" si="28"/>
        <v>18651.932241358045</v>
      </c>
      <c r="D82" s="22">
        <f ca="1">$C$25+$E$59</f>
        <v>461</v>
      </c>
      <c r="E82" s="22">
        <f t="shared" ca="1" si="14"/>
        <v>18190.932241358045</v>
      </c>
      <c r="F82" s="22">
        <f t="shared" ca="1" si="15"/>
        <v>15.159110201131703</v>
      </c>
      <c r="G82" s="22">
        <f t="shared" ca="1" si="16"/>
        <v>18206.091351559178</v>
      </c>
      <c r="H82" s="90"/>
      <c r="I82" s="40">
        <f t="shared" si="29"/>
        <v>18108.465256632473</v>
      </c>
      <c r="J82" s="40">
        <f t="shared" si="17"/>
        <v>510</v>
      </c>
      <c r="K82" s="40">
        <f t="shared" si="18"/>
        <v>17598.465256632473</v>
      </c>
      <c r="L82" s="40">
        <f t="shared" si="19"/>
        <v>14.665387713860396</v>
      </c>
      <c r="M82" s="40">
        <f t="shared" si="20"/>
        <v>17613.130644346333</v>
      </c>
      <c r="O82" s="57">
        <f t="shared" ca="1" si="30"/>
        <v>4214.1617295717424</v>
      </c>
      <c r="P82" s="44">
        <f t="shared" si="21"/>
        <v>1003.95</v>
      </c>
      <c r="Q82" s="44">
        <f t="shared" si="32"/>
        <v>293.08450499999998</v>
      </c>
      <c r="R82" s="52">
        <v>0</v>
      </c>
      <c r="S82" s="44">
        <f t="shared" si="23"/>
        <v>166.66666666666666</v>
      </c>
      <c r="T82" s="22">
        <f ca="1">$E$59</f>
        <v>26</v>
      </c>
      <c r="U82" s="44">
        <f t="shared" si="33"/>
        <v>70</v>
      </c>
      <c r="V82" s="46">
        <f t="shared" ca="1" si="25"/>
        <v>1689.7011716666668</v>
      </c>
      <c r="W82" s="51">
        <f t="shared" ca="1" si="26"/>
        <v>2040</v>
      </c>
      <c r="X82" s="44">
        <f t="shared" ca="1" si="31"/>
        <v>4564.4605579050758</v>
      </c>
      <c r="Y82" s="58">
        <f t="shared" ca="1" si="27"/>
        <v>4568.2642750366631</v>
      </c>
    </row>
    <row r="83" spans="1:25" ht="13.5" customHeight="1">
      <c r="A83" s="15"/>
      <c r="B83" s="24" t="s">
        <v>54</v>
      </c>
      <c r="C83" s="22">
        <f t="shared" ca="1" si="28"/>
        <v>18206.091351559178</v>
      </c>
      <c r="D83" s="22">
        <f ca="1">$C$25+$F$59</f>
        <v>485</v>
      </c>
      <c r="E83" s="22">
        <f t="shared" ca="1" si="14"/>
        <v>17721.091351559178</v>
      </c>
      <c r="F83" s="22">
        <f t="shared" ca="1" si="15"/>
        <v>14.767576126299316</v>
      </c>
      <c r="G83" s="22">
        <f t="shared" ca="1" si="16"/>
        <v>17735.858927685476</v>
      </c>
      <c r="H83" s="90"/>
      <c r="I83" s="40">
        <f t="shared" si="29"/>
        <v>17613.130644346333</v>
      </c>
      <c r="J83" s="40">
        <f t="shared" si="17"/>
        <v>510</v>
      </c>
      <c r="K83" s="40">
        <f t="shared" si="18"/>
        <v>17103.130644346333</v>
      </c>
      <c r="L83" s="40">
        <f t="shared" si="19"/>
        <v>14.252608870288611</v>
      </c>
      <c r="M83" s="40">
        <f t="shared" si="20"/>
        <v>17117.38325321662</v>
      </c>
      <c r="O83" s="57">
        <f t="shared" ca="1" si="30"/>
        <v>4568.2642750366631</v>
      </c>
      <c r="P83" s="44">
        <f t="shared" si="21"/>
        <v>1003.95</v>
      </c>
      <c r="Q83" s="44">
        <f t="shared" si="32"/>
        <v>293.08450499999998</v>
      </c>
      <c r="R83" s="52">
        <v>0</v>
      </c>
      <c r="S83" s="44">
        <f t="shared" si="23"/>
        <v>166.66666666666666</v>
      </c>
      <c r="T83" s="22">
        <f ca="1">$F$59</f>
        <v>50</v>
      </c>
      <c r="U83" s="44">
        <f t="shared" si="33"/>
        <v>70</v>
      </c>
      <c r="V83" s="46">
        <f t="shared" ca="1" si="25"/>
        <v>1833.7011716666668</v>
      </c>
      <c r="W83" s="51">
        <f t="shared" ca="1" si="26"/>
        <v>2040</v>
      </c>
      <c r="X83" s="44">
        <f t="shared" ca="1" si="31"/>
        <v>4774.5631033699965</v>
      </c>
      <c r="Y83" s="58">
        <f t="shared" ca="1" si="27"/>
        <v>4778.5419059561373</v>
      </c>
    </row>
    <row r="84" spans="1:25" ht="13.5" customHeight="1">
      <c r="A84" s="15"/>
      <c r="B84" s="24" t="s">
        <v>55</v>
      </c>
      <c r="C84" s="22">
        <f t="shared" ca="1" si="28"/>
        <v>17735.858927685476</v>
      </c>
      <c r="D84" s="22">
        <f ca="1">$C$25+$G$59</f>
        <v>448</v>
      </c>
      <c r="E84" s="22">
        <f t="shared" ca="1" si="14"/>
        <v>17287.858927685476</v>
      </c>
      <c r="F84" s="22">
        <f t="shared" ca="1" si="15"/>
        <v>14.406549106404563</v>
      </c>
      <c r="G84" s="22">
        <f t="shared" ca="1" si="16"/>
        <v>17302.265476791879</v>
      </c>
      <c r="H84" s="90"/>
      <c r="I84" s="40">
        <f t="shared" si="29"/>
        <v>17117.38325321662</v>
      </c>
      <c r="J84" s="40">
        <f t="shared" si="17"/>
        <v>510</v>
      </c>
      <c r="K84" s="40">
        <f t="shared" si="18"/>
        <v>16607.38325321662</v>
      </c>
      <c r="L84" s="40">
        <f t="shared" si="19"/>
        <v>13.839486044347183</v>
      </c>
      <c r="M84" s="40">
        <f t="shared" si="20"/>
        <v>16621.222739260968</v>
      </c>
      <c r="O84" s="57">
        <f t="shared" ca="1" si="30"/>
        <v>4778.5419059561373</v>
      </c>
      <c r="P84" s="44">
        <f t="shared" si="21"/>
        <v>1003.95</v>
      </c>
      <c r="Q84" s="44">
        <f t="shared" si="32"/>
        <v>293.08450499999998</v>
      </c>
      <c r="R84" s="52">
        <v>0</v>
      </c>
      <c r="S84" s="44">
        <f t="shared" si="23"/>
        <v>166.66666666666666</v>
      </c>
      <c r="T84" s="22">
        <f ca="1">$G$59</f>
        <v>13</v>
      </c>
      <c r="U84" s="44">
        <f t="shared" si="33"/>
        <v>70</v>
      </c>
      <c r="V84" s="46">
        <f t="shared" ca="1" si="25"/>
        <v>1611.7011716666668</v>
      </c>
      <c r="W84" s="51">
        <f t="shared" ca="1" si="26"/>
        <v>2040</v>
      </c>
      <c r="X84" s="44">
        <f t="shared" ca="1" si="31"/>
        <v>5206.8407342894707</v>
      </c>
      <c r="Y84" s="58">
        <f t="shared" ca="1" si="27"/>
        <v>5211.1797682347114</v>
      </c>
    </row>
    <row r="85" spans="1:25" ht="13.5" customHeight="1">
      <c r="A85" s="15"/>
      <c r="B85" s="24" t="s">
        <v>56</v>
      </c>
      <c r="C85" s="22">
        <f t="shared" ca="1" si="28"/>
        <v>17302.265476791879</v>
      </c>
      <c r="D85" s="22">
        <f ca="1">$C$25+$H$59</f>
        <v>448</v>
      </c>
      <c r="E85" s="22">
        <f t="shared" ca="1" si="14"/>
        <v>16854.265476791879</v>
      </c>
      <c r="F85" s="22">
        <f t="shared" ca="1" si="15"/>
        <v>14.0452212306599</v>
      </c>
      <c r="G85" s="22">
        <f t="shared" ca="1" si="16"/>
        <v>16868.310698022538</v>
      </c>
      <c r="H85" s="90"/>
      <c r="I85" s="40">
        <f t="shared" si="29"/>
        <v>16621.222739260968</v>
      </c>
      <c r="J85" s="40">
        <f t="shared" si="17"/>
        <v>510</v>
      </c>
      <c r="K85" s="40">
        <f t="shared" si="18"/>
        <v>16111.222739260968</v>
      </c>
      <c r="L85" s="40">
        <f t="shared" si="19"/>
        <v>13.426018949384138</v>
      </c>
      <c r="M85" s="40">
        <f t="shared" si="20"/>
        <v>16124.648758210351</v>
      </c>
      <c r="O85" s="57">
        <f t="shared" ca="1" si="30"/>
        <v>5211.1797682347114</v>
      </c>
      <c r="P85" s="44">
        <f t="shared" si="21"/>
        <v>1003.95</v>
      </c>
      <c r="Q85" s="44">
        <f t="shared" si="32"/>
        <v>293.08450499999998</v>
      </c>
      <c r="R85" s="52">
        <v>0</v>
      </c>
      <c r="S85" s="44">
        <f t="shared" si="23"/>
        <v>166.66666666666666</v>
      </c>
      <c r="T85" s="22">
        <f ca="1">$H$59</f>
        <v>13</v>
      </c>
      <c r="U85" s="44">
        <f t="shared" si="33"/>
        <v>70</v>
      </c>
      <c r="V85" s="46">
        <f t="shared" ca="1" si="25"/>
        <v>1611.7011716666668</v>
      </c>
      <c r="W85" s="51">
        <f t="shared" ca="1" si="26"/>
        <v>2040</v>
      </c>
      <c r="X85" s="44">
        <f t="shared" ca="1" si="31"/>
        <v>5639.4785965680448</v>
      </c>
      <c r="Y85" s="58">
        <f t="shared" ca="1" si="27"/>
        <v>5644.1781620651846</v>
      </c>
    </row>
    <row r="86" spans="1:25" ht="13.5" customHeight="1">
      <c r="A86" s="15"/>
      <c r="B86" s="24" t="s">
        <v>57</v>
      </c>
      <c r="C86" s="22">
        <f t="shared" ca="1" si="28"/>
        <v>16868.310698022538</v>
      </c>
      <c r="D86" s="22">
        <f ca="1">$C$25+$I$59</f>
        <v>472</v>
      </c>
      <c r="E86" s="22">
        <f t="shared" ca="1" si="14"/>
        <v>16396.310698022538</v>
      </c>
      <c r="F86" s="22">
        <f t="shared" ca="1" si="15"/>
        <v>13.663592248352115</v>
      </c>
      <c r="G86" s="22">
        <f t="shared" ca="1" si="16"/>
        <v>16409.974290270889</v>
      </c>
      <c r="H86" s="90"/>
      <c r="I86" s="40">
        <f t="shared" si="29"/>
        <v>16124.648758210351</v>
      </c>
      <c r="J86" s="40">
        <f t="shared" si="17"/>
        <v>510</v>
      </c>
      <c r="K86" s="40">
        <f t="shared" si="18"/>
        <v>15614.648758210351</v>
      </c>
      <c r="L86" s="40">
        <f t="shared" si="19"/>
        <v>13.012207298508626</v>
      </c>
      <c r="M86" s="40">
        <f t="shared" si="20"/>
        <v>15627.66096550886</v>
      </c>
      <c r="O86" s="57">
        <f t="shared" ca="1" si="30"/>
        <v>5644.1781620651846</v>
      </c>
      <c r="P86" s="44">
        <f t="shared" si="21"/>
        <v>1003.95</v>
      </c>
      <c r="Q86" s="44">
        <f t="shared" si="32"/>
        <v>293.08450499999998</v>
      </c>
      <c r="R86" s="52">
        <v>0</v>
      </c>
      <c r="S86" s="44">
        <f t="shared" si="23"/>
        <v>166.66666666666666</v>
      </c>
      <c r="T86" s="22">
        <f ca="1">$I$59</f>
        <v>37</v>
      </c>
      <c r="U86" s="44">
        <f t="shared" si="33"/>
        <v>70</v>
      </c>
      <c r="V86" s="46">
        <f t="shared" ca="1" si="25"/>
        <v>1755.7011716666668</v>
      </c>
      <c r="W86" s="51">
        <f t="shared" ca="1" si="26"/>
        <v>2040</v>
      </c>
      <c r="X86" s="44">
        <f t="shared" ca="1" si="31"/>
        <v>5928.476990398518</v>
      </c>
      <c r="Y86" s="58">
        <f t="shared" ca="1" si="27"/>
        <v>5933.4173878905158</v>
      </c>
    </row>
    <row r="87" spans="1:25" ht="13.5" customHeight="1">
      <c r="A87" s="15"/>
      <c r="B87" s="24" t="s">
        <v>58</v>
      </c>
      <c r="C87" s="22">
        <f t="shared" ca="1" si="28"/>
        <v>16409.974290270889</v>
      </c>
      <c r="D87" s="22">
        <f ca="1">$C$25+$J$59</f>
        <v>448</v>
      </c>
      <c r="E87" s="22">
        <f t="shared" ca="1" si="14"/>
        <v>15961.974290270889</v>
      </c>
      <c r="F87" s="22">
        <f t="shared" ca="1" si="15"/>
        <v>13.301645241892409</v>
      </c>
      <c r="G87" s="22">
        <f t="shared" ca="1" si="16"/>
        <v>15975.275935512782</v>
      </c>
      <c r="H87" s="90"/>
      <c r="I87" s="40">
        <f t="shared" si="29"/>
        <v>15627.66096550886</v>
      </c>
      <c r="J87" s="40">
        <f t="shared" si="17"/>
        <v>510</v>
      </c>
      <c r="K87" s="40">
        <f t="shared" si="18"/>
        <v>15117.66096550886</v>
      </c>
      <c r="L87" s="40">
        <f t="shared" si="19"/>
        <v>12.598050804590718</v>
      </c>
      <c r="M87" s="40">
        <f t="shared" si="20"/>
        <v>15130.25901631345</v>
      </c>
      <c r="O87" s="57">
        <f t="shared" ca="1" si="30"/>
        <v>5933.4173878905158</v>
      </c>
      <c r="P87" s="44">
        <f t="shared" si="21"/>
        <v>1003.95</v>
      </c>
      <c r="Q87" s="44">
        <f t="shared" si="32"/>
        <v>293.08450499999998</v>
      </c>
      <c r="R87" s="52">
        <v>0</v>
      </c>
      <c r="S87" s="44">
        <f t="shared" si="23"/>
        <v>166.66666666666666</v>
      </c>
      <c r="T87" s="22">
        <f ca="1">$J$59</f>
        <v>13</v>
      </c>
      <c r="U87" s="44">
        <f t="shared" si="33"/>
        <v>70</v>
      </c>
      <c r="V87" s="46">
        <f t="shared" ca="1" si="25"/>
        <v>1611.7011716666668</v>
      </c>
      <c r="W87" s="51">
        <f t="shared" ca="1" si="26"/>
        <v>2040</v>
      </c>
      <c r="X87" s="44">
        <f t="shared" ca="1" si="31"/>
        <v>6361.7162162238492</v>
      </c>
      <c r="Y87" s="58">
        <f t="shared" ca="1" si="27"/>
        <v>6367.0176464040351</v>
      </c>
    </row>
    <row r="88" spans="1:25" ht="13.5" customHeight="1">
      <c r="A88" s="15"/>
      <c r="B88" s="24" t="s">
        <v>59</v>
      </c>
      <c r="C88" s="22">
        <f t="shared" ca="1" si="28"/>
        <v>15975.275935512782</v>
      </c>
      <c r="D88" s="22">
        <f ca="1">$C$25+$K$59</f>
        <v>461</v>
      </c>
      <c r="E88" s="22">
        <f t="shared" ca="1" si="14"/>
        <v>15514.275935512782</v>
      </c>
      <c r="F88" s="22">
        <f t="shared" ca="1" si="15"/>
        <v>12.928563279593986</v>
      </c>
      <c r="G88" s="22">
        <f t="shared" ca="1" si="16"/>
        <v>15527.204498792376</v>
      </c>
      <c r="H88" s="90"/>
      <c r="I88" s="40">
        <f t="shared" si="29"/>
        <v>15130.25901631345</v>
      </c>
      <c r="J88" s="40">
        <f t="shared" si="17"/>
        <v>510</v>
      </c>
      <c r="K88" s="40">
        <f t="shared" si="18"/>
        <v>14620.25901631345</v>
      </c>
      <c r="L88" s="40">
        <f t="shared" si="19"/>
        <v>12.18354918026121</v>
      </c>
      <c r="M88" s="40">
        <f t="shared" si="20"/>
        <v>14632.442565493711</v>
      </c>
      <c r="O88" s="57">
        <f t="shared" ca="1" si="30"/>
        <v>6367.0176464040351</v>
      </c>
      <c r="P88" s="44">
        <f t="shared" si="21"/>
        <v>1003.95</v>
      </c>
      <c r="Q88" s="44">
        <f t="shared" si="32"/>
        <v>293.08450499999998</v>
      </c>
      <c r="R88" s="52">
        <v>0</v>
      </c>
      <c r="S88" s="44">
        <f t="shared" si="23"/>
        <v>166.66666666666666</v>
      </c>
      <c r="T88" s="22">
        <f ca="1">$K$59</f>
        <v>26</v>
      </c>
      <c r="U88" s="52">
        <v>0</v>
      </c>
      <c r="V88" s="46">
        <f t="shared" ca="1" si="25"/>
        <v>1619.7011716666668</v>
      </c>
      <c r="W88" s="51">
        <f t="shared" ca="1" si="26"/>
        <v>2040</v>
      </c>
      <c r="X88" s="44">
        <f t="shared" ca="1" si="31"/>
        <v>6787.3164747373685</v>
      </c>
      <c r="Y88" s="58">
        <f t="shared" ca="1" si="27"/>
        <v>6792.9725717996489</v>
      </c>
    </row>
    <row r="89" spans="1:25" ht="13.5" customHeight="1">
      <c r="A89" s="15"/>
      <c r="B89" s="24" t="s">
        <v>60</v>
      </c>
      <c r="C89" s="22">
        <f t="shared" ca="1" si="28"/>
        <v>15527.204498792376</v>
      </c>
      <c r="D89" s="22">
        <f ca="1">$C$25+$L$59</f>
        <v>485</v>
      </c>
      <c r="E89" s="22">
        <f t="shared" ca="1" si="14"/>
        <v>15042.204498792376</v>
      </c>
      <c r="F89" s="22">
        <f t="shared" ca="1" si="15"/>
        <v>12.535170415660312</v>
      </c>
      <c r="G89" s="22">
        <f t="shared" ca="1" si="16"/>
        <v>15054.739669208037</v>
      </c>
      <c r="H89" s="90"/>
      <c r="I89" s="40">
        <f t="shared" si="29"/>
        <v>14632.442565493711</v>
      </c>
      <c r="J89" s="40">
        <f t="shared" si="17"/>
        <v>510</v>
      </c>
      <c r="K89" s="40">
        <f t="shared" si="18"/>
        <v>14122.442565493711</v>
      </c>
      <c r="L89" s="40">
        <f t="shared" si="19"/>
        <v>11.768702137911426</v>
      </c>
      <c r="M89" s="40">
        <f t="shared" si="20"/>
        <v>14134.211267631623</v>
      </c>
      <c r="O89" s="57">
        <f t="shared" ca="1" si="30"/>
        <v>6792.9725717996489</v>
      </c>
      <c r="P89" s="44">
        <f t="shared" si="21"/>
        <v>1003.95</v>
      </c>
      <c r="Q89" s="44">
        <f t="shared" si="32"/>
        <v>293.08450499999998</v>
      </c>
      <c r="R89" s="52">
        <v>0</v>
      </c>
      <c r="S89" s="44">
        <f t="shared" si="23"/>
        <v>166.66666666666666</v>
      </c>
      <c r="T89" s="22">
        <f ca="1">$L$59</f>
        <v>50</v>
      </c>
      <c r="U89" s="52">
        <v>0</v>
      </c>
      <c r="V89" s="46">
        <f t="shared" ca="1" si="25"/>
        <v>1763.7011716666668</v>
      </c>
      <c r="W89" s="51">
        <f t="shared" ca="1" si="26"/>
        <v>2040</v>
      </c>
      <c r="X89" s="44">
        <f t="shared" ca="1" si="31"/>
        <v>7069.2714001329823</v>
      </c>
      <c r="Y89" s="58">
        <f t="shared" ca="1" si="27"/>
        <v>7075.1624596330921</v>
      </c>
    </row>
    <row r="90" spans="1:25" ht="13.5" customHeight="1">
      <c r="A90" s="15"/>
      <c r="B90" s="24" t="s">
        <v>61</v>
      </c>
      <c r="C90" s="22">
        <f t="shared" ca="1" si="28"/>
        <v>15054.739669208037</v>
      </c>
      <c r="D90" s="22">
        <f ca="1">$C$25+$M$59</f>
        <v>474</v>
      </c>
      <c r="E90" s="22">
        <f t="shared" ca="1" si="14"/>
        <v>14580.739669208037</v>
      </c>
      <c r="F90" s="22">
        <f t="shared" ca="1" si="15"/>
        <v>12.150616391006698</v>
      </c>
      <c r="G90" s="22">
        <f t="shared" ca="1" si="16"/>
        <v>14592.890285599044</v>
      </c>
      <c r="H90" s="90"/>
      <c r="I90" s="40">
        <f t="shared" si="29"/>
        <v>14134.211267631623</v>
      </c>
      <c r="J90" s="40">
        <f t="shared" si="17"/>
        <v>510</v>
      </c>
      <c r="K90" s="40">
        <f t="shared" si="18"/>
        <v>13624.211267631623</v>
      </c>
      <c r="L90" s="40">
        <f t="shared" si="19"/>
        <v>11.353509389693018</v>
      </c>
      <c r="M90" s="40">
        <f t="shared" si="20"/>
        <v>13635.564777021316</v>
      </c>
      <c r="O90" s="57">
        <f t="shared" ca="1" si="30"/>
        <v>7075.1624596330921</v>
      </c>
      <c r="P90" s="44">
        <f t="shared" si="21"/>
        <v>1003.95</v>
      </c>
      <c r="Q90" s="44">
        <f t="shared" si="32"/>
        <v>293.08450499999998</v>
      </c>
      <c r="R90" s="52">
        <v>0</v>
      </c>
      <c r="S90" s="44">
        <f t="shared" si="23"/>
        <v>166.66666666666666</v>
      </c>
      <c r="T90" s="22">
        <f ca="1">$M$59</f>
        <v>39</v>
      </c>
      <c r="U90" s="52">
        <v>0</v>
      </c>
      <c r="V90" s="46">
        <f t="shared" ca="1" si="25"/>
        <v>1697.7011716666668</v>
      </c>
      <c r="W90" s="51">
        <f t="shared" ca="1" si="26"/>
        <v>2040</v>
      </c>
      <c r="X90" s="44">
        <f t="shared" ca="1" si="31"/>
        <v>7417.4612879664255</v>
      </c>
      <c r="Y90" s="58">
        <f t="shared" ca="1" si="27"/>
        <v>7423.6425057063971</v>
      </c>
    </row>
    <row r="91" spans="1:25" ht="13.5" customHeight="1">
      <c r="A91" s="15"/>
      <c r="B91" s="24" t="s">
        <v>62</v>
      </c>
      <c r="C91" s="22">
        <f t="shared" ca="1" si="28"/>
        <v>14592.890285599044</v>
      </c>
      <c r="D91" s="22">
        <f ca="1">$C$25+$N$59</f>
        <v>474</v>
      </c>
      <c r="E91" s="22">
        <f t="shared" ca="1" si="14"/>
        <v>14118.890285599044</v>
      </c>
      <c r="F91" s="22">
        <f t="shared" ca="1" si="15"/>
        <v>11.765741904665871</v>
      </c>
      <c r="G91" s="22">
        <f t="shared" ca="1" si="16"/>
        <v>14130.65602750371</v>
      </c>
      <c r="H91" s="90"/>
      <c r="I91" s="40">
        <f t="shared" si="29"/>
        <v>13635.564777021316</v>
      </c>
      <c r="J91" s="40">
        <f t="shared" si="17"/>
        <v>510</v>
      </c>
      <c r="K91" s="40">
        <f t="shared" si="18"/>
        <v>13125.564777021316</v>
      </c>
      <c r="L91" s="40">
        <f t="shared" si="19"/>
        <v>10.937970647517764</v>
      </c>
      <c r="M91" s="40">
        <f t="shared" si="20"/>
        <v>13136.502747668834</v>
      </c>
      <c r="O91" s="57">
        <f t="shared" ca="1" si="30"/>
        <v>7423.6425057063971</v>
      </c>
      <c r="P91" s="44">
        <f t="shared" si="21"/>
        <v>1003.95</v>
      </c>
      <c r="Q91" s="44">
        <f t="shared" si="32"/>
        <v>293.08450499999998</v>
      </c>
      <c r="R91" s="52">
        <v>0</v>
      </c>
      <c r="S91" s="44">
        <f t="shared" si="23"/>
        <v>166.66666666666666</v>
      </c>
      <c r="T91" s="22">
        <f ca="1">$N$59</f>
        <v>39</v>
      </c>
      <c r="U91" s="52">
        <v>0</v>
      </c>
      <c r="V91" s="46">
        <f t="shared" ca="1" si="25"/>
        <v>1697.7011716666668</v>
      </c>
      <c r="W91" s="51">
        <f t="shared" ca="1" si="26"/>
        <v>2040</v>
      </c>
      <c r="X91" s="44">
        <f t="shared" ca="1" si="31"/>
        <v>7765.9413340397305</v>
      </c>
      <c r="Y91" s="58">
        <f t="shared" ca="1" si="27"/>
        <v>7772.4129518180962</v>
      </c>
    </row>
    <row r="92" spans="1:25" ht="13.5" customHeight="1">
      <c r="A92" s="15"/>
      <c r="B92" s="24" t="s">
        <v>63</v>
      </c>
      <c r="C92" s="22">
        <f t="shared" ca="1" si="28"/>
        <v>14130.65602750371</v>
      </c>
      <c r="D92" s="22">
        <f ca="1">$C$25+$C$59</f>
        <v>498</v>
      </c>
      <c r="E92" s="22">
        <f t="shared" ca="1" si="14"/>
        <v>13632.65602750371</v>
      </c>
      <c r="F92" s="22">
        <f t="shared" ca="1" si="15"/>
        <v>11.360546689586426</v>
      </c>
      <c r="G92" s="22">
        <f t="shared" ca="1" si="16"/>
        <v>13644.016574193296</v>
      </c>
      <c r="H92" s="90"/>
      <c r="I92" s="40">
        <f t="shared" si="29"/>
        <v>13136.502747668834</v>
      </c>
      <c r="J92" s="40">
        <f t="shared" si="17"/>
        <v>510</v>
      </c>
      <c r="K92" s="40">
        <f t="shared" si="18"/>
        <v>12626.502747668834</v>
      </c>
      <c r="L92" s="40">
        <f t="shared" si="19"/>
        <v>10.522085623057363</v>
      </c>
      <c r="M92" s="40">
        <f t="shared" si="20"/>
        <v>12637.024833291891</v>
      </c>
      <c r="O92" s="57">
        <f t="shared" ca="1" si="30"/>
        <v>7772.4129518180962</v>
      </c>
      <c r="P92" s="44">
        <f t="shared" si="21"/>
        <v>1003.95</v>
      </c>
      <c r="Q92" s="44">
        <f t="shared" ref="Q92:Q103" si="34">$C$13*(1+$C$14)^2*$C$15/12</f>
        <v>298.94619510000001</v>
      </c>
      <c r="R92" s="44">
        <f>$C$19</f>
        <v>1200</v>
      </c>
      <c r="S92" s="44">
        <f t="shared" si="23"/>
        <v>166.66666666666666</v>
      </c>
      <c r="T92" s="22">
        <f ca="1">$C$59</f>
        <v>63</v>
      </c>
      <c r="U92" s="44">
        <f t="shared" ref="U92:U99" si="35">$C$20</f>
        <v>70</v>
      </c>
      <c r="V92" s="46">
        <f t="shared" ca="1" si="25"/>
        <v>3117.5628617666666</v>
      </c>
      <c r="W92" s="51">
        <f t="shared" ca="1" si="26"/>
        <v>2040</v>
      </c>
      <c r="X92" s="44">
        <f t="shared" ca="1" si="31"/>
        <v>6694.85009005143</v>
      </c>
      <c r="Y92" s="58">
        <f t="shared" ca="1" si="27"/>
        <v>6700.4291317931393</v>
      </c>
    </row>
    <row r="93" spans="1:25" ht="13.5" customHeight="1">
      <c r="A93" s="15"/>
      <c r="B93" s="24" t="s">
        <v>64</v>
      </c>
      <c r="C93" s="22">
        <f t="shared" ca="1" si="28"/>
        <v>13644.016574193296</v>
      </c>
      <c r="D93" s="22">
        <f ca="1">$C$25+$D$59</f>
        <v>474</v>
      </c>
      <c r="E93" s="22">
        <f t="shared" ca="1" si="14"/>
        <v>13170.016574193296</v>
      </c>
      <c r="F93" s="22">
        <f t="shared" ca="1" si="15"/>
        <v>10.975013811827745</v>
      </c>
      <c r="G93" s="22">
        <f t="shared" ca="1" si="16"/>
        <v>13180.991588005123</v>
      </c>
      <c r="H93" s="90"/>
      <c r="I93" s="40">
        <f t="shared" si="29"/>
        <v>12637.024833291891</v>
      </c>
      <c r="J93" s="40">
        <f t="shared" si="17"/>
        <v>510</v>
      </c>
      <c r="K93" s="40">
        <f t="shared" si="18"/>
        <v>12127.024833291891</v>
      </c>
      <c r="L93" s="40">
        <f t="shared" si="19"/>
        <v>10.105854027743243</v>
      </c>
      <c r="M93" s="40">
        <f t="shared" si="20"/>
        <v>12137.130687319634</v>
      </c>
      <c r="O93" s="57">
        <f t="shared" ca="1" si="30"/>
        <v>6700.4291317931393</v>
      </c>
      <c r="P93" s="44">
        <f t="shared" si="21"/>
        <v>1003.95</v>
      </c>
      <c r="Q93" s="44">
        <f t="shared" si="34"/>
        <v>298.94619510000001</v>
      </c>
      <c r="R93" s="52">
        <v>0</v>
      </c>
      <c r="S93" s="44">
        <f t="shared" si="23"/>
        <v>166.66666666666666</v>
      </c>
      <c r="T93" s="22">
        <f ca="1">$D$59</f>
        <v>39</v>
      </c>
      <c r="U93" s="44">
        <f t="shared" si="35"/>
        <v>70</v>
      </c>
      <c r="V93" s="46">
        <f t="shared" ca="1" si="25"/>
        <v>1773.5628617666669</v>
      </c>
      <c r="W93" s="51">
        <f t="shared" ca="1" si="26"/>
        <v>2040</v>
      </c>
      <c r="X93" s="44">
        <f t="shared" ca="1" si="31"/>
        <v>6966.8662700264722</v>
      </c>
      <c r="Y93" s="58">
        <f t="shared" ca="1" si="27"/>
        <v>6972.6719919181605</v>
      </c>
    </row>
    <row r="94" spans="1:25" ht="13.5" customHeight="1">
      <c r="A94" s="15"/>
      <c r="B94" s="24" t="s">
        <v>65</v>
      </c>
      <c r="C94" s="22">
        <f t="shared" ca="1" si="28"/>
        <v>13180.991588005123</v>
      </c>
      <c r="D94" s="22">
        <f ca="1">$C$25+$E$59</f>
        <v>461</v>
      </c>
      <c r="E94" s="22">
        <f t="shared" ca="1" si="14"/>
        <v>12719.991588005123</v>
      </c>
      <c r="F94" s="22">
        <f t="shared" ca="1" si="15"/>
        <v>10.599992990004269</v>
      </c>
      <c r="G94" s="22">
        <f t="shared" ca="1" si="16"/>
        <v>12730.591580995128</v>
      </c>
      <c r="H94" s="90"/>
      <c r="I94" s="40">
        <f t="shared" si="29"/>
        <v>12137.130687319634</v>
      </c>
      <c r="J94" s="40">
        <f t="shared" si="17"/>
        <v>510</v>
      </c>
      <c r="K94" s="40">
        <f t="shared" si="18"/>
        <v>11627.130687319634</v>
      </c>
      <c r="L94" s="40">
        <f t="shared" si="19"/>
        <v>9.6892755727663609</v>
      </c>
      <c r="M94" s="40">
        <f t="shared" si="20"/>
        <v>11636.819962892399</v>
      </c>
      <c r="O94" s="57">
        <f t="shared" ca="1" si="30"/>
        <v>6972.6719919181605</v>
      </c>
      <c r="P94" s="44">
        <f t="shared" si="21"/>
        <v>1003.95</v>
      </c>
      <c r="Q94" s="44">
        <f t="shared" si="34"/>
        <v>298.94619510000001</v>
      </c>
      <c r="R94" s="52">
        <v>0</v>
      </c>
      <c r="S94" s="44">
        <f t="shared" si="23"/>
        <v>166.66666666666666</v>
      </c>
      <c r="T94" s="22">
        <f ca="1">$E$59</f>
        <v>26</v>
      </c>
      <c r="U94" s="44">
        <f t="shared" si="35"/>
        <v>70</v>
      </c>
      <c r="V94" s="46">
        <f t="shared" ca="1" si="25"/>
        <v>1695.5628617666669</v>
      </c>
      <c r="W94" s="51">
        <f t="shared" ca="1" si="26"/>
        <v>2040</v>
      </c>
      <c r="X94" s="44">
        <f t="shared" ca="1" si="31"/>
        <v>7317.1091301514934</v>
      </c>
      <c r="Y94" s="58">
        <f t="shared" ca="1" si="27"/>
        <v>7323.2067210932855</v>
      </c>
    </row>
    <row r="95" spans="1:25" ht="13.5" customHeight="1">
      <c r="A95" s="15"/>
      <c r="B95" s="24" t="s">
        <v>66</v>
      </c>
      <c r="C95" s="22">
        <f t="shared" ca="1" si="28"/>
        <v>12730.591580995128</v>
      </c>
      <c r="D95" s="22">
        <f ca="1">$C$25+$F$59</f>
        <v>485</v>
      </c>
      <c r="E95" s="22">
        <f t="shared" ca="1" si="14"/>
        <v>12245.591580995128</v>
      </c>
      <c r="F95" s="22">
        <f t="shared" ca="1" si="15"/>
        <v>10.204659650829273</v>
      </c>
      <c r="G95" s="22">
        <f t="shared" ca="1" si="16"/>
        <v>12255.796240645957</v>
      </c>
      <c r="H95" s="90"/>
      <c r="I95" s="40">
        <f t="shared" si="29"/>
        <v>11636.819962892399</v>
      </c>
      <c r="J95" s="40">
        <f t="shared" si="17"/>
        <v>510</v>
      </c>
      <c r="K95" s="40">
        <f t="shared" si="18"/>
        <v>11126.819962892399</v>
      </c>
      <c r="L95" s="40">
        <f t="shared" si="19"/>
        <v>9.2723499690770002</v>
      </c>
      <c r="M95" s="40">
        <f t="shared" si="20"/>
        <v>11136.092312861476</v>
      </c>
      <c r="O95" s="57">
        <f t="shared" ca="1" si="30"/>
        <v>7323.2067210932855</v>
      </c>
      <c r="P95" s="44">
        <f t="shared" si="21"/>
        <v>1003.95</v>
      </c>
      <c r="Q95" s="44">
        <f t="shared" si="34"/>
        <v>298.94619510000001</v>
      </c>
      <c r="R95" s="52">
        <v>0</v>
      </c>
      <c r="S95" s="44">
        <f t="shared" si="23"/>
        <v>166.66666666666666</v>
      </c>
      <c r="T95" s="22">
        <f ca="1">$F$59</f>
        <v>50</v>
      </c>
      <c r="U95" s="44">
        <f t="shared" si="35"/>
        <v>70</v>
      </c>
      <c r="V95" s="46">
        <f t="shared" ca="1" si="25"/>
        <v>1839.5628617666669</v>
      </c>
      <c r="W95" s="51">
        <f t="shared" ca="1" si="26"/>
        <v>2040</v>
      </c>
      <c r="X95" s="44">
        <f t="shared" ca="1" si="31"/>
        <v>7523.6438593266184</v>
      </c>
      <c r="Y95" s="58">
        <f t="shared" ca="1" si="27"/>
        <v>7529.9135625427234</v>
      </c>
    </row>
    <row r="96" spans="1:25" ht="13.5" customHeight="1">
      <c r="A96" s="15"/>
      <c r="B96" s="24" t="s">
        <v>67</v>
      </c>
      <c r="C96" s="22">
        <f t="shared" ca="1" si="28"/>
        <v>12255.796240645957</v>
      </c>
      <c r="D96" s="22">
        <f ca="1">$C$25+$G$59</f>
        <v>448</v>
      </c>
      <c r="E96" s="22">
        <f t="shared" ca="1" si="14"/>
        <v>11807.796240645957</v>
      </c>
      <c r="F96" s="22">
        <f t="shared" ca="1" si="15"/>
        <v>9.839830200538298</v>
      </c>
      <c r="G96" s="22">
        <f t="shared" ca="1" si="16"/>
        <v>11817.636070846496</v>
      </c>
      <c r="H96" s="90"/>
      <c r="I96" s="40">
        <f t="shared" si="29"/>
        <v>11136.092312861476</v>
      </c>
      <c r="J96" s="40">
        <f t="shared" si="17"/>
        <v>510</v>
      </c>
      <c r="K96" s="40">
        <f t="shared" si="18"/>
        <v>10626.092312861476</v>
      </c>
      <c r="L96" s="40">
        <f t="shared" si="19"/>
        <v>8.8550769273845642</v>
      </c>
      <c r="M96" s="40">
        <f t="shared" si="20"/>
        <v>10634.94738978886</v>
      </c>
      <c r="O96" s="57">
        <f t="shared" ca="1" si="30"/>
        <v>7529.9135625427234</v>
      </c>
      <c r="P96" s="44">
        <f t="shared" si="21"/>
        <v>1003.95</v>
      </c>
      <c r="Q96" s="44">
        <f t="shared" si="34"/>
        <v>298.94619510000001</v>
      </c>
      <c r="R96" s="52">
        <v>0</v>
      </c>
      <c r="S96" s="44">
        <f t="shared" si="23"/>
        <v>166.66666666666666</v>
      </c>
      <c r="T96" s="22">
        <f ca="1">$G$59</f>
        <v>13</v>
      </c>
      <c r="U96" s="44">
        <f t="shared" si="35"/>
        <v>70</v>
      </c>
      <c r="V96" s="46">
        <f t="shared" ca="1" si="25"/>
        <v>1617.5628617666669</v>
      </c>
      <c r="W96" s="51">
        <f t="shared" ca="1" si="26"/>
        <v>2040</v>
      </c>
      <c r="X96" s="44">
        <f t="shared" ca="1" si="31"/>
        <v>7952.3507007760563</v>
      </c>
      <c r="Y96" s="58">
        <f t="shared" ca="1" si="27"/>
        <v>7958.9776596933689</v>
      </c>
    </row>
    <row r="97" spans="1:25" ht="13.5" customHeight="1">
      <c r="A97" s="15"/>
      <c r="B97" s="24" t="s">
        <v>68</v>
      </c>
      <c r="C97" s="22">
        <f t="shared" ca="1" si="28"/>
        <v>11817.636070846496</v>
      </c>
      <c r="D97" s="22">
        <f ca="1">$C$25+$H$59</f>
        <v>448</v>
      </c>
      <c r="E97" s="22">
        <f t="shared" ca="1" si="14"/>
        <v>11369.636070846496</v>
      </c>
      <c r="F97" s="22">
        <f t="shared" ca="1" si="15"/>
        <v>9.4746967257054138</v>
      </c>
      <c r="G97" s="22">
        <f t="shared" ca="1" si="16"/>
        <v>11379.110767572201</v>
      </c>
      <c r="H97" s="90"/>
      <c r="I97" s="40">
        <f t="shared" si="29"/>
        <v>10634.94738978886</v>
      </c>
      <c r="J97" s="40">
        <f t="shared" si="17"/>
        <v>510</v>
      </c>
      <c r="K97" s="40">
        <f t="shared" si="18"/>
        <v>10124.94738978886</v>
      </c>
      <c r="L97" s="40">
        <f t="shared" si="19"/>
        <v>8.4374561581573833</v>
      </c>
      <c r="M97" s="40">
        <f t="shared" si="20"/>
        <v>10133.384845947017</v>
      </c>
      <c r="O97" s="57">
        <f t="shared" ca="1" si="30"/>
        <v>7958.9776596933689</v>
      </c>
      <c r="P97" s="44">
        <f t="shared" si="21"/>
        <v>1003.95</v>
      </c>
      <c r="Q97" s="44">
        <f t="shared" si="34"/>
        <v>298.94619510000001</v>
      </c>
      <c r="R97" s="52">
        <v>0</v>
      </c>
      <c r="S97" s="44">
        <f t="shared" si="23"/>
        <v>166.66666666666666</v>
      </c>
      <c r="T97" s="22">
        <f ca="1">$H$59</f>
        <v>13</v>
      </c>
      <c r="U97" s="44">
        <f t="shared" si="35"/>
        <v>70</v>
      </c>
      <c r="V97" s="46">
        <f t="shared" ca="1" si="25"/>
        <v>1617.5628617666669</v>
      </c>
      <c r="W97" s="51">
        <f t="shared" ca="1" si="26"/>
        <v>2040</v>
      </c>
      <c r="X97" s="44">
        <f t="shared" ca="1" si="31"/>
        <v>8381.4147979267018</v>
      </c>
      <c r="Y97" s="58">
        <f t="shared" ca="1" si="27"/>
        <v>8388.3993102583063</v>
      </c>
    </row>
    <row r="98" spans="1:25" ht="13.5" customHeight="1">
      <c r="A98" s="15"/>
      <c r="B98" s="24" t="s">
        <v>69</v>
      </c>
      <c r="C98" s="22">
        <f t="shared" ca="1" si="28"/>
        <v>11379.110767572201</v>
      </c>
      <c r="D98" s="22">
        <f ca="1">$C$25+$I$59</f>
        <v>472</v>
      </c>
      <c r="E98" s="22">
        <f t="shared" ca="1" si="14"/>
        <v>10907.110767572201</v>
      </c>
      <c r="F98" s="22">
        <f t="shared" ca="1" si="15"/>
        <v>9.0892589729768343</v>
      </c>
      <c r="G98" s="22">
        <f t="shared" ca="1" si="16"/>
        <v>10916.200026545179</v>
      </c>
      <c r="H98" s="90"/>
      <c r="I98" s="40">
        <f t="shared" si="29"/>
        <v>10133.384845947017</v>
      </c>
      <c r="J98" s="40">
        <f t="shared" si="17"/>
        <v>510</v>
      </c>
      <c r="K98" s="40">
        <f t="shared" si="18"/>
        <v>9623.3848459470173</v>
      </c>
      <c r="L98" s="40">
        <f t="shared" si="19"/>
        <v>8.0194873716225157</v>
      </c>
      <c r="M98" s="40">
        <f t="shared" si="20"/>
        <v>9631.4043333186401</v>
      </c>
      <c r="O98" s="57">
        <f t="shared" ca="1" si="30"/>
        <v>8388.3993102583063</v>
      </c>
      <c r="P98" s="44">
        <f t="shared" si="21"/>
        <v>1003.95</v>
      </c>
      <c r="Q98" s="44">
        <f t="shared" si="34"/>
        <v>298.94619510000001</v>
      </c>
      <c r="R98" s="52">
        <v>0</v>
      </c>
      <c r="S98" s="44">
        <f t="shared" si="23"/>
        <v>166.66666666666666</v>
      </c>
      <c r="T98" s="22">
        <f ca="1">$I$59</f>
        <v>37</v>
      </c>
      <c r="U98" s="44">
        <f t="shared" si="35"/>
        <v>70</v>
      </c>
      <c r="V98" s="46">
        <f t="shared" ca="1" si="25"/>
        <v>1761.5628617666669</v>
      </c>
      <c r="W98" s="51">
        <f t="shared" ca="1" si="26"/>
        <v>2040</v>
      </c>
      <c r="X98" s="44">
        <f t="shared" ca="1" si="31"/>
        <v>8666.8364484916383</v>
      </c>
      <c r="Y98" s="58">
        <f t="shared" ca="1" si="27"/>
        <v>8674.058812198713</v>
      </c>
    </row>
    <row r="99" spans="1:25" ht="13.5" customHeight="1">
      <c r="A99" s="15"/>
      <c r="B99" s="24" t="s">
        <v>70</v>
      </c>
      <c r="C99" s="22">
        <f t="shared" ca="1" si="28"/>
        <v>10916.200026545179</v>
      </c>
      <c r="D99" s="22">
        <f ca="1">$C$25+$J$59</f>
        <v>448</v>
      </c>
      <c r="E99" s="22">
        <f t="shared" ca="1" si="14"/>
        <v>10468.200026545179</v>
      </c>
      <c r="F99" s="22">
        <f t="shared" ca="1" si="15"/>
        <v>8.723500022120982</v>
      </c>
      <c r="G99" s="22">
        <f t="shared" ca="1" si="16"/>
        <v>10476.9235265673</v>
      </c>
      <c r="H99" s="90"/>
      <c r="I99" s="40">
        <f t="shared" si="29"/>
        <v>9631.4043333186401</v>
      </c>
      <c r="J99" s="40">
        <f t="shared" si="17"/>
        <v>510</v>
      </c>
      <c r="K99" s="40">
        <f t="shared" si="18"/>
        <v>9121.4043333186401</v>
      </c>
      <c r="L99" s="40">
        <f t="shared" si="19"/>
        <v>7.601170277765533</v>
      </c>
      <c r="M99" s="40">
        <f t="shared" si="20"/>
        <v>9129.0055035964051</v>
      </c>
      <c r="O99" s="57">
        <f t="shared" ca="1" si="30"/>
        <v>8674.058812198713</v>
      </c>
      <c r="P99" s="44">
        <f t="shared" si="21"/>
        <v>1003.95</v>
      </c>
      <c r="Q99" s="44">
        <f t="shared" si="34"/>
        <v>298.94619510000001</v>
      </c>
      <c r="R99" s="52">
        <v>0</v>
      </c>
      <c r="S99" s="44">
        <f t="shared" si="23"/>
        <v>166.66666666666666</v>
      </c>
      <c r="T99" s="22">
        <f ca="1">$J$59</f>
        <v>13</v>
      </c>
      <c r="U99" s="44">
        <f t="shared" si="35"/>
        <v>70</v>
      </c>
      <c r="V99" s="46">
        <f t="shared" ca="1" si="25"/>
        <v>1617.5628617666669</v>
      </c>
      <c r="W99" s="51">
        <f t="shared" ca="1" si="26"/>
        <v>2040</v>
      </c>
      <c r="X99" s="44">
        <f t="shared" ca="1" si="31"/>
        <v>9096.4959504320468</v>
      </c>
      <c r="Y99" s="58">
        <f t="shared" ca="1" si="27"/>
        <v>9104.0763637240725</v>
      </c>
    </row>
    <row r="100" spans="1:25" ht="13.5" customHeight="1">
      <c r="A100" s="15"/>
      <c r="B100" s="24" t="s">
        <v>71</v>
      </c>
      <c r="C100" s="22">
        <f t="shared" ca="1" si="28"/>
        <v>10476.9235265673</v>
      </c>
      <c r="D100" s="22">
        <f ca="1">$C$25+$K$59</f>
        <v>461</v>
      </c>
      <c r="E100" s="22">
        <f t="shared" ca="1" si="14"/>
        <v>10015.9235265673</v>
      </c>
      <c r="F100" s="22">
        <f t="shared" ca="1" si="15"/>
        <v>8.3466029388060843</v>
      </c>
      <c r="G100" s="22">
        <f t="shared" ca="1" si="16"/>
        <v>10024.270129506105</v>
      </c>
      <c r="H100" s="90"/>
      <c r="I100" s="40">
        <f t="shared" si="29"/>
        <v>9129.0055035964051</v>
      </c>
      <c r="J100" s="40">
        <f t="shared" si="17"/>
        <v>510</v>
      </c>
      <c r="K100" s="40">
        <f t="shared" si="18"/>
        <v>8619.0055035964051</v>
      </c>
      <c r="L100" s="40">
        <f t="shared" si="19"/>
        <v>7.1825045863303378</v>
      </c>
      <c r="M100" s="40">
        <f t="shared" si="20"/>
        <v>8626.1880081827348</v>
      </c>
      <c r="O100" s="57">
        <f t="shared" ca="1" si="30"/>
        <v>9104.0763637240725</v>
      </c>
      <c r="P100" s="44">
        <f t="shared" si="21"/>
        <v>1003.95</v>
      </c>
      <c r="Q100" s="44">
        <f t="shared" si="34"/>
        <v>298.94619510000001</v>
      </c>
      <c r="R100" s="52">
        <v>0</v>
      </c>
      <c r="S100" s="44">
        <f t="shared" si="23"/>
        <v>166.66666666666666</v>
      </c>
      <c r="T100" s="22">
        <f ca="1">$K$59</f>
        <v>26</v>
      </c>
      <c r="U100" s="52">
        <v>0</v>
      </c>
      <c r="V100" s="46">
        <f t="shared" ca="1" si="25"/>
        <v>1625.5628617666669</v>
      </c>
      <c r="W100" s="51">
        <f t="shared" ca="1" si="26"/>
        <v>2040</v>
      </c>
      <c r="X100" s="44">
        <f t="shared" ca="1" si="31"/>
        <v>9518.5135019574045</v>
      </c>
      <c r="Y100" s="58">
        <f t="shared" ca="1" si="27"/>
        <v>9526.4455965423676</v>
      </c>
    </row>
    <row r="101" spans="1:25" ht="13.5" customHeight="1">
      <c r="A101" s="15"/>
      <c r="B101" s="24" t="s">
        <v>72</v>
      </c>
      <c r="C101" s="22">
        <f t="shared" ca="1" si="28"/>
        <v>10024.270129506105</v>
      </c>
      <c r="D101" s="22">
        <f ca="1">$C$25+$L$59</f>
        <v>485</v>
      </c>
      <c r="E101" s="22">
        <f t="shared" ca="1" si="14"/>
        <v>9539.2701295061051</v>
      </c>
      <c r="F101" s="22">
        <f t="shared" ca="1" si="15"/>
        <v>7.9493917745884213</v>
      </c>
      <c r="G101" s="22">
        <f t="shared" ca="1" si="16"/>
        <v>9547.2195212806928</v>
      </c>
      <c r="H101" s="90"/>
      <c r="I101" s="40">
        <f t="shared" si="29"/>
        <v>8626.1880081827348</v>
      </c>
      <c r="J101" s="40">
        <f t="shared" si="17"/>
        <v>510</v>
      </c>
      <c r="K101" s="40">
        <f t="shared" si="18"/>
        <v>8116.1880081827348</v>
      </c>
      <c r="L101" s="40">
        <f t="shared" si="19"/>
        <v>6.7634900068189454</v>
      </c>
      <c r="M101" s="40">
        <f t="shared" si="20"/>
        <v>8122.9514981895536</v>
      </c>
      <c r="O101" s="57">
        <f t="shared" ca="1" si="30"/>
        <v>9526.4455965423676</v>
      </c>
      <c r="P101" s="44">
        <f t="shared" si="21"/>
        <v>1003.95</v>
      </c>
      <c r="Q101" s="44">
        <f t="shared" si="34"/>
        <v>298.94619510000001</v>
      </c>
      <c r="R101" s="52">
        <v>0</v>
      </c>
      <c r="S101" s="44">
        <f t="shared" si="23"/>
        <v>166.66666666666666</v>
      </c>
      <c r="T101" s="22">
        <f ca="1">$L$59</f>
        <v>50</v>
      </c>
      <c r="U101" s="52">
        <v>0</v>
      </c>
      <c r="V101" s="46">
        <f t="shared" ca="1" si="25"/>
        <v>1769.5628617666669</v>
      </c>
      <c r="W101" s="51">
        <f t="shared" ca="1" si="26"/>
        <v>2040</v>
      </c>
      <c r="X101" s="44">
        <f t="shared" ca="1" si="31"/>
        <v>9796.8827347756996</v>
      </c>
      <c r="Y101" s="58">
        <f t="shared" ca="1" si="27"/>
        <v>9805.046803721345</v>
      </c>
    </row>
    <row r="102" spans="1:25" ht="13.5" customHeight="1">
      <c r="A102" s="15"/>
      <c r="B102" s="24" t="s">
        <v>73</v>
      </c>
      <c r="C102" s="22">
        <f t="shared" ca="1" si="28"/>
        <v>9547.2195212806928</v>
      </c>
      <c r="D102" s="22">
        <f ca="1">$C$25+$M$59</f>
        <v>474</v>
      </c>
      <c r="E102" s="22">
        <f t="shared" ca="1" si="14"/>
        <v>9073.2195212806928</v>
      </c>
      <c r="F102" s="22">
        <f t="shared" ca="1" si="15"/>
        <v>7.561016267733911</v>
      </c>
      <c r="G102" s="22">
        <f t="shared" ca="1" si="16"/>
        <v>9080.7805375484259</v>
      </c>
      <c r="H102" s="90"/>
      <c r="I102" s="40">
        <f t="shared" si="29"/>
        <v>8122.9514981895536</v>
      </c>
      <c r="J102" s="40">
        <f t="shared" si="17"/>
        <v>510</v>
      </c>
      <c r="K102" s="40">
        <f t="shared" si="18"/>
        <v>7612.9514981895536</v>
      </c>
      <c r="L102" s="40">
        <f t="shared" si="19"/>
        <v>6.3441262484912953</v>
      </c>
      <c r="M102" s="40">
        <f t="shared" si="20"/>
        <v>7619.2956244380448</v>
      </c>
      <c r="O102" s="57">
        <f t="shared" ca="1" si="30"/>
        <v>9805.046803721345</v>
      </c>
      <c r="P102" s="44">
        <f t="shared" si="21"/>
        <v>1003.95</v>
      </c>
      <c r="Q102" s="44">
        <f t="shared" si="34"/>
        <v>298.94619510000001</v>
      </c>
      <c r="R102" s="52">
        <v>0</v>
      </c>
      <c r="S102" s="44">
        <f t="shared" si="23"/>
        <v>166.66666666666666</v>
      </c>
      <c r="T102" s="22">
        <f ca="1">$M$59</f>
        <v>39</v>
      </c>
      <c r="U102" s="52">
        <v>0</v>
      </c>
      <c r="V102" s="46">
        <f t="shared" ca="1" si="25"/>
        <v>1703.5628617666669</v>
      </c>
      <c r="W102" s="51">
        <f t="shared" ca="1" si="26"/>
        <v>2040</v>
      </c>
      <c r="X102" s="44">
        <f t="shared" ca="1" si="31"/>
        <v>10141.483941954677</v>
      </c>
      <c r="Y102" s="58">
        <f t="shared" ca="1" si="27"/>
        <v>10149.935178572972</v>
      </c>
    </row>
    <row r="103" spans="1:25" ht="13.5" customHeight="1" thickBot="1">
      <c r="A103" s="15"/>
      <c r="B103" s="24" t="s">
        <v>74</v>
      </c>
      <c r="C103" s="22">
        <f t="shared" ca="1" si="28"/>
        <v>9080.7805375484259</v>
      </c>
      <c r="D103" s="22">
        <f ca="1">$C$25+$N$59</f>
        <v>474</v>
      </c>
      <c r="E103" s="22">
        <f t="shared" ca="1" si="14"/>
        <v>8606.7805375484259</v>
      </c>
      <c r="F103" s="22">
        <f t="shared" ca="1" si="15"/>
        <v>7.1723171146236879</v>
      </c>
      <c r="G103" s="78">
        <f t="shared" ca="1" si="16"/>
        <v>8613.9528546630499</v>
      </c>
      <c r="H103" s="90"/>
      <c r="I103" s="40">
        <f t="shared" si="29"/>
        <v>7619.2956244380448</v>
      </c>
      <c r="J103" s="40">
        <f t="shared" si="17"/>
        <v>510</v>
      </c>
      <c r="K103" s="40">
        <f t="shared" si="18"/>
        <v>7109.2956244380448</v>
      </c>
      <c r="L103" s="40">
        <f t="shared" si="19"/>
        <v>5.9244130203650371</v>
      </c>
      <c r="M103" s="79">
        <f t="shared" si="20"/>
        <v>7115.2200374584099</v>
      </c>
      <c r="O103" s="59">
        <f t="shared" ca="1" si="30"/>
        <v>10149.935178572972</v>
      </c>
      <c r="P103" s="60">
        <f t="shared" si="21"/>
        <v>1003.95</v>
      </c>
      <c r="Q103" s="60">
        <f t="shared" si="34"/>
        <v>298.94619510000001</v>
      </c>
      <c r="R103" s="61">
        <v>0</v>
      </c>
      <c r="S103" s="60">
        <f t="shared" si="23"/>
        <v>166.66666666666666</v>
      </c>
      <c r="T103" s="62">
        <f ca="1">$N$59</f>
        <v>39</v>
      </c>
      <c r="U103" s="61">
        <v>0</v>
      </c>
      <c r="V103" s="63">
        <f t="shared" ca="1" si="25"/>
        <v>1703.5628617666669</v>
      </c>
      <c r="W103" s="64">
        <f t="shared" ca="1" si="26"/>
        <v>2040</v>
      </c>
      <c r="X103" s="60">
        <f t="shared" ca="1" si="31"/>
        <v>10486.372316806306</v>
      </c>
      <c r="Y103" s="65">
        <f t="shared" ca="1" si="27"/>
        <v>10495.110960403645</v>
      </c>
    </row>
    <row r="104" spans="1:25" ht="13.5" customHeight="1">
      <c r="A104" s="15"/>
    </row>
    <row r="105" spans="1:25" ht="13.5" customHeight="1">
      <c r="A105" s="15"/>
      <c r="W105" s="43" t="s">
        <v>75</v>
      </c>
      <c r="X105" s="44">
        <f>C40</f>
        <v>253628.71199999997</v>
      </c>
    </row>
    <row r="106" spans="1:25" ht="13.5" customHeight="1">
      <c r="A106" s="16" t="s">
        <v>76</v>
      </c>
      <c r="W106" s="43" t="s">
        <v>77</v>
      </c>
      <c r="X106" s="44">
        <f>C12</f>
        <v>176908.31</v>
      </c>
    </row>
    <row r="107" spans="1:25" ht="13.5" customHeight="1">
      <c r="A107" s="15"/>
      <c r="B107" s="13" t="s">
        <v>78</v>
      </c>
      <c r="W107" s="45" t="s">
        <v>79</v>
      </c>
      <c r="X107" s="46">
        <f>X105-C41-X106</f>
        <v>64038.966399999976</v>
      </c>
    </row>
    <row r="108" spans="1:25" ht="13.5" customHeight="1">
      <c r="A108" s="15"/>
      <c r="B108" s="13" t="s">
        <v>80</v>
      </c>
      <c r="W108" s="90" t="s">
        <v>81</v>
      </c>
      <c r="X108" s="47">
        <f ca="1">X107+Y103-C8</f>
        <v>49534.077360403622</v>
      </c>
    </row>
    <row r="109" spans="1:25" ht="13.5" customHeight="1">
      <c r="A109" s="15"/>
      <c r="B109" s="13" t="s">
        <v>82</v>
      </c>
    </row>
    <row r="110" spans="1:25" ht="13.5" customHeight="1">
      <c r="A110" s="15"/>
      <c r="B110" s="13" t="s">
        <v>94</v>
      </c>
    </row>
    <row r="111" spans="1:25" ht="13.5" customHeight="1">
      <c r="A111" s="15"/>
      <c r="B111" s="13" t="s">
        <v>95</v>
      </c>
    </row>
    <row r="112" spans="1:25" ht="13.5" customHeight="1">
      <c r="A112" s="15"/>
    </row>
    <row r="113" spans="1:1" ht="13.5" customHeight="1">
      <c r="A113" s="15"/>
    </row>
    <row r="114" spans="1:1" ht="13.5" customHeight="1">
      <c r="A114" s="15"/>
    </row>
    <row r="115" spans="1:1" ht="13.5" customHeight="1">
      <c r="A115" s="15"/>
    </row>
    <row r="116" spans="1:1" ht="13.5" customHeight="1">
      <c r="A116" s="15"/>
    </row>
    <row r="117" spans="1:1" ht="13.5" customHeight="1">
      <c r="A117" s="15"/>
    </row>
    <row r="118" spans="1:1" ht="13.5" customHeight="1">
      <c r="A118" s="15"/>
    </row>
    <row r="119" spans="1:1" ht="13.5" customHeight="1">
      <c r="A119" s="15"/>
    </row>
    <row r="120" spans="1:1" ht="13.5" customHeight="1">
      <c r="A120" s="15"/>
    </row>
    <row r="121" spans="1:1" ht="13.5" customHeight="1">
      <c r="A121" s="15"/>
    </row>
    <row r="122" spans="1:1" ht="13.5" customHeight="1">
      <c r="A122" s="15"/>
    </row>
    <row r="123" spans="1:1" ht="13.5" customHeight="1">
      <c r="A123" s="15"/>
    </row>
    <row r="124" spans="1:1" ht="13.5" customHeight="1">
      <c r="A124" s="15"/>
    </row>
    <row r="125" spans="1:1" ht="13.5" customHeight="1">
      <c r="A125" s="15"/>
    </row>
    <row r="126" spans="1:1" ht="13.5" customHeight="1">
      <c r="A126" s="15"/>
    </row>
    <row r="127" spans="1:1" ht="13.5" customHeight="1">
      <c r="A127" s="15"/>
    </row>
    <row r="128" spans="1:1" ht="13.5" customHeight="1">
      <c r="A128" s="15"/>
    </row>
    <row r="129" spans="1:1" ht="13.5" customHeight="1">
      <c r="A129" s="15"/>
    </row>
    <row r="130" spans="1:1" ht="13.5" customHeight="1">
      <c r="A130" s="15"/>
    </row>
    <row r="131" spans="1:1" ht="13.5" customHeight="1">
      <c r="A131" s="15"/>
    </row>
    <row r="132" spans="1:1" ht="13.5" customHeight="1">
      <c r="A132" s="15"/>
    </row>
    <row r="133" spans="1:1" ht="13.5" customHeight="1">
      <c r="A133" s="15"/>
    </row>
    <row r="134" spans="1:1" ht="13.5" customHeight="1">
      <c r="A134" s="15"/>
    </row>
    <row r="135" spans="1:1" ht="13.5" customHeight="1">
      <c r="A135" s="15"/>
    </row>
    <row r="136" spans="1:1" ht="13.5" customHeight="1">
      <c r="A136" s="15"/>
    </row>
    <row r="137" spans="1:1" ht="13.5" customHeight="1">
      <c r="A137" s="15"/>
    </row>
    <row r="138" spans="1:1" ht="13.5" customHeight="1">
      <c r="A138" s="15"/>
    </row>
    <row r="139" spans="1:1" ht="13.5" customHeight="1">
      <c r="A139" s="15"/>
    </row>
    <row r="140" spans="1:1" ht="13.5" customHeight="1">
      <c r="A140" s="15"/>
    </row>
    <row r="141" spans="1:1" ht="13.5" customHeight="1">
      <c r="A141" s="15"/>
    </row>
    <row r="142" spans="1:1" ht="13.5" customHeight="1">
      <c r="A142" s="15"/>
    </row>
    <row r="143" spans="1:1" ht="13.5" customHeight="1">
      <c r="A143" s="15"/>
    </row>
    <row r="144" spans="1:1" ht="13.5" customHeight="1">
      <c r="A144" s="15"/>
    </row>
    <row r="145" spans="1:1" ht="13.5" customHeight="1">
      <c r="A145" s="15"/>
    </row>
    <row r="146" spans="1:1" ht="13.5" customHeight="1">
      <c r="A146" s="15"/>
    </row>
    <row r="147" spans="1:1" ht="13.5" customHeight="1">
      <c r="A147" s="15"/>
    </row>
    <row r="148" spans="1:1" ht="13.5" customHeight="1">
      <c r="A148" s="15"/>
    </row>
    <row r="149" spans="1:1" ht="13.5" customHeight="1">
      <c r="A149" s="15"/>
    </row>
    <row r="150" spans="1:1" ht="13.5" customHeight="1">
      <c r="A150" s="15"/>
    </row>
    <row r="151" spans="1:1" ht="13.5" customHeight="1">
      <c r="A151" s="15"/>
    </row>
    <row r="152" spans="1:1" ht="13.5" customHeight="1">
      <c r="A152" s="15"/>
    </row>
    <row r="153" spans="1:1" ht="13.5" customHeight="1">
      <c r="A153" s="15"/>
    </row>
    <row r="154" spans="1:1" ht="13.5" customHeight="1">
      <c r="A154" s="15"/>
    </row>
    <row r="155" spans="1:1" ht="13.5" customHeight="1">
      <c r="A155" s="15"/>
    </row>
    <row r="156" spans="1:1" ht="13.5" customHeight="1">
      <c r="A156" s="15"/>
    </row>
    <row r="157" spans="1:1" ht="13.5" customHeight="1">
      <c r="A157" s="15"/>
    </row>
    <row r="158" spans="1:1" ht="13.5" customHeight="1">
      <c r="A158" s="15"/>
    </row>
    <row r="159" spans="1:1" ht="13.5" customHeight="1">
      <c r="A159" s="15"/>
    </row>
    <row r="160" spans="1:1" ht="13.5" customHeight="1">
      <c r="A160" s="15"/>
    </row>
    <row r="161" spans="1:1" ht="13.5" customHeight="1">
      <c r="A161" s="15"/>
    </row>
    <row r="162" spans="1:1" ht="13.5" customHeight="1">
      <c r="A162" s="15"/>
    </row>
    <row r="163" spans="1:1" ht="13.5" customHeight="1">
      <c r="A163" s="15"/>
    </row>
    <row r="164" spans="1:1" ht="13.5" customHeight="1">
      <c r="A164" s="15"/>
    </row>
    <row r="165" spans="1:1" ht="13.5" customHeight="1">
      <c r="A165" s="15"/>
    </row>
    <row r="166" spans="1:1" ht="13.5" customHeight="1">
      <c r="A166" s="15"/>
    </row>
    <row r="167" spans="1:1" ht="13.5" customHeight="1">
      <c r="A167" s="15"/>
    </row>
    <row r="168" spans="1:1" ht="13.5" customHeight="1">
      <c r="A168" s="15"/>
    </row>
    <row r="169" spans="1:1" ht="13.5" customHeight="1">
      <c r="A169" s="15"/>
    </row>
    <row r="170" spans="1:1" ht="13.5" customHeight="1">
      <c r="A170" s="15"/>
    </row>
    <row r="171" spans="1:1" ht="13.5" customHeight="1">
      <c r="A171" s="15"/>
    </row>
    <row r="172" spans="1:1" ht="13.5" customHeight="1">
      <c r="A172" s="15"/>
    </row>
    <row r="173" spans="1:1" ht="13.5" customHeight="1">
      <c r="A173" s="15"/>
    </row>
    <row r="174" spans="1:1" ht="13.5" customHeight="1">
      <c r="A174" s="15"/>
    </row>
    <row r="175" spans="1:1" ht="13.5" customHeight="1">
      <c r="A175" s="15"/>
    </row>
    <row r="176" spans="1:1" ht="13.5" customHeight="1">
      <c r="A176" s="15"/>
    </row>
    <row r="177" spans="1:1" ht="13.5" customHeight="1">
      <c r="A177" s="15"/>
    </row>
    <row r="178" spans="1:1" ht="13.5" customHeight="1">
      <c r="A178" s="15"/>
    </row>
    <row r="179" spans="1:1" ht="13.5" customHeight="1">
      <c r="A179" s="15"/>
    </row>
    <row r="180" spans="1:1" ht="13.5" customHeight="1">
      <c r="A180" s="15"/>
    </row>
    <row r="181" spans="1:1" ht="13.5" customHeight="1">
      <c r="A181" s="15"/>
    </row>
    <row r="182" spans="1:1" ht="13.5" customHeight="1">
      <c r="A182" s="15"/>
    </row>
    <row r="183" spans="1:1" ht="13.5" customHeight="1">
      <c r="A183" s="15"/>
    </row>
    <row r="184" spans="1:1" ht="13.5" customHeight="1">
      <c r="A184" s="15"/>
    </row>
    <row r="185" spans="1:1" ht="13.5" customHeight="1">
      <c r="A185" s="15"/>
    </row>
    <row r="186" spans="1:1" ht="13.5" customHeight="1">
      <c r="A186" s="15"/>
    </row>
    <row r="187" spans="1:1" ht="13.5" customHeight="1">
      <c r="A187" s="15"/>
    </row>
    <row r="188" spans="1:1" ht="13.5" customHeight="1">
      <c r="A188" s="15"/>
    </row>
    <row r="189" spans="1:1" ht="13.5" customHeight="1">
      <c r="A189" s="15"/>
    </row>
    <row r="190" spans="1:1" ht="13.5" customHeight="1">
      <c r="A190" s="15"/>
    </row>
    <row r="191" spans="1:1" ht="13.5" customHeight="1">
      <c r="A191" s="15"/>
    </row>
    <row r="192" spans="1:1" ht="13.5" customHeight="1">
      <c r="A192" s="15"/>
    </row>
    <row r="193" spans="1:1" ht="13.5" customHeight="1">
      <c r="A193" s="15"/>
    </row>
    <row r="194" spans="1:1" ht="13.5" customHeight="1">
      <c r="A194" s="15"/>
    </row>
    <row r="195" spans="1:1" ht="13.5" customHeight="1">
      <c r="A195" s="15"/>
    </row>
    <row r="196" spans="1:1" ht="13.5" customHeight="1">
      <c r="A196" s="15"/>
    </row>
    <row r="197" spans="1:1" ht="13.5" customHeight="1">
      <c r="A197" s="15"/>
    </row>
    <row r="198" spans="1:1" ht="13.5" customHeight="1">
      <c r="A198" s="15"/>
    </row>
    <row r="199" spans="1:1" ht="13.5" customHeight="1">
      <c r="A199" s="15"/>
    </row>
    <row r="200" spans="1:1" ht="13.5" customHeight="1">
      <c r="A200" s="15"/>
    </row>
    <row r="201" spans="1:1" ht="13.5" customHeight="1">
      <c r="A201" s="15"/>
    </row>
    <row r="202" spans="1:1" ht="13.5" customHeight="1">
      <c r="A202" s="15"/>
    </row>
    <row r="203" spans="1:1" ht="13.5" customHeight="1">
      <c r="A203" s="15"/>
    </row>
    <row r="204" spans="1:1" ht="13.5" customHeight="1">
      <c r="A204" s="15"/>
    </row>
    <row r="205" spans="1:1" ht="13.5" customHeight="1">
      <c r="A205" s="15"/>
    </row>
    <row r="206" spans="1:1" ht="13.5" customHeight="1">
      <c r="A206" s="15"/>
    </row>
    <row r="207" spans="1:1" ht="13.5" customHeight="1">
      <c r="A207" s="15"/>
    </row>
    <row r="208" spans="1:1" ht="13.5" customHeight="1">
      <c r="A208" s="15"/>
    </row>
    <row r="209" spans="1:1" ht="13.5" customHeight="1">
      <c r="A209" s="15"/>
    </row>
    <row r="210" spans="1:1" ht="13.5" customHeight="1">
      <c r="A210" s="15"/>
    </row>
    <row r="211" spans="1:1" ht="13.5" customHeight="1">
      <c r="A211" s="15"/>
    </row>
    <row r="212" spans="1:1" ht="13.5" customHeight="1">
      <c r="A212" s="15"/>
    </row>
    <row r="213" spans="1:1" ht="13.5" customHeight="1">
      <c r="A213" s="15"/>
    </row>
    <row r="214" spans="1:1" ht="13.5" customHeight="1">
      <c r="A214" s="15"/>
    </row>
    <row r="215" spans="1:1" ht="13.5" customHeight="1">
      <c r="A215" s="15"/>
    </row>
    <row r="216" spans="1:1" ht="13.5" customHeight="1">
      <c r="A216" s="15"/>
    </row>
    <row r="217" spans="1:1" ht="13.5" customHeight="1">
      <c r="A217" s="15"/>
    </row>
    <row r="218" spans="1:1" ht="13.5" customHeight="1">
      <c r="A218" s="15"/>
    </row>
    <row r="219" spans="1:1" ht="13.5" customHeight="1">
      <c r="A219" s="15"/>
    </row>
    <row r="220" spans="1:1" ht="13.5" customHeight="1">
      <c r="A220" s="15"/>
    </row>
    <row r="221" spans="1:1" ht="13.5" customHeight="1">
      <c r="A221" s="15"/>
    </row>
    <row r="222" spans="1:1" ht="13.5" customHeight="1">
      <c r="A222" s="15"/>
    </row>
    <row r="223" spans="1:1" ht="13.5" customHeight="1">
      <c r="A223" s="15"/>
    </row>
    <row r="224" spans="1:1" ht="13.5" customHeight="1">
      <c r="A224" s="15"/>
    </row>
    <row r="225" spans="1:1" ht="13.5" customHeight="1">
      <c r="A225" s="15"/>
    </row>
    <row r="226" spans="1:1" ht="13.5" customHeight="1">
      <c r="A226" s="15"/>
    </row>
    <row r="227" spans="1:1" ht="13.5" customHeight="1">
      <c r="A227" s="15"/>
    </row>
    <row r="228" spans="1:1" ht="13.5" customHeight="1">
      <c r="A228" s="15"/>
    </row>
    <row r="229" spans="1:1" ht="13.5" customHeight="1">
      <c r="A229" s="15"/>
    </row>
    <row r="230" spans="1:1" ht="13.5" customHeight="1">
      <c r="A230" s="15"/>
    </row>
    <row r="231" spans="1:1" ht="13.5" customHeight="1">
      <c r="A231" s="15"/>
    </row>
    <row r="232" spans="1:1" ht="13.5" customHeight="1">
      <c r="A232" s="15"/>
    </row>
    <row r="233" spans="1:1" ht="13.5" customHeight="1">
      <c r="A233" s="15"/>
    </row>
    <row r="234" spans="1:1" ht="13.5" customHeight="1">
      <c r="A234" s="15"/>
    </row>
    <row r="235" spans="1:1" ht="13.5" customHeight="1">
      <c r="A235" s="15"/>
    </row>
    <row r="236" spans="1:1" ht="13.5" customHeight="1">
      <c r="A236" s="15"/>
    </row>
    <row r="237" spans="1:1" ht="13.5" customHeight="1">
      <c r="A237" s="15"/>
    </row>
    <row r="238" spans="1:1" ht="13.5" customHeight="1">
      <c r="A238" s="15"/>
    </row>
    <row r="239" spans="1:1" ht="13.5" customHeight="1">
      <c r="A239" s="15"/>
    </row>
    <row r="240" spans="1:1" ht="13.5" customHeight="1">
      <c r="A240" s="15"/>
    </row>
    <row r="241" spans="1:1" ht="13.5" customHeight="1">
      <c r="A241" s="15"/>
    </row>
    <row r="242" spans="1:1" ht="13.5" customHeight="1">
      <c r="A242" s="15"/>
    </row>
    <row r="243" spans="1:1" ht="13.5" customHeight="1">
      <c r="A243" s="15"/>
    </row>
    <row r="244" spans="1:1" ht="13.5" customHeight="1">
      <c r="A244" s="15"/>
    </row>
    <row r="245" spans="1:1" ht="13.5" customHeight="1">
      <c r="A245" s="15"/>
    </row>
    <row r="246" spans="1:1" ht="13.5" customHeight="1">
      <c r="A246" s="15"/>
    </row>
    <row r="247" spans="1:1" ht="13.5" customHeight="1">
      <c r="A247" s="15"/>
    </row>
    <row r="248" spans="1:1" ht="13.5" customHeight="1">
      <c r="A248" s="15"/>
    </row>
    <row r="249" spans="1:1" ht="13.5" customHeight="1">
      <c r="A249" s="15"/>
    </row>
    <row r="250" spans="1:1" ht="13.5" customHeight="1">
      <c r="A250" s="15"/>
    </row>
    <row r="251" spans="1:1" ht="13.5" customHeight="1">
      <c r="A251" s="15"/>
    </row>
    <row r="252" spans="1:1" ht="13.5" customHeight="1">
      <c r="A252" s="15"/>
    </row>
    <row r="253" spans="1:1" ht="13.5" customHeight="1">
      <c r="A253" s="15"/>
    </row>
    <row r="254" spans="1:1" ht="13.5" customHeight="1">
      <c r="A254" s="15"/>
    </row>
    <row r="255" spans="1:1" ht="13.5" customHeight="1">
      <c r="A255" s="15"/>
    </row>
    <row r="256" spans="1:1" ht="13.5" customHeight="1">
      <c r="A256" s="15"/>
    </row>
    <row r="257" spans="1:1" ht="13.5" customHeight="1">
      <c r="A257" s="15"/>
    </row>
    <row r="258" spans="1:1" ht="13.5" customHeight="1">
      <c r="A258" s="15"/>
    </row>
    <row r="259" spans="1:1" ht="13.5" customHeight="1">
      <c r="A259" s="15"/>
    </row>
    <row r="260" spans="1:1" ht="13.5" customHeight="1">
      <c r="A260" s="15"/>
    </row>
    <row r="261" spans="1:1" ht="13.5" customHeight="1">
      <c r="A261" s="15"/>
    </row>
    <row r="262" spans="1:1" ht="13.5" customHeight="1">
      <c r="A262" s="15"/>
    </row>
    <row r="263" spans="1:1" ht="13.5" customHeight="1">
      <c r="A263" s="15"/>
    </row>
    <row r="264" spans="1:1" ht="13.5" customHeight="1">
      <c r="A264" s="15"/>
    </row>
    <row r="265" spans="1:1" ht="13.5" customHeight="1">
      <c r="A265" s="15"/>
    </row>
    <row r="266" spans="1:1" ht="13.5" customHeight="1">
      <c r="A266" s="15"/>
    </row>
    <row r="267" spans="1:1" ht="13.5" customHeight="1">
      <c r="A267" s="15"/>
    </row>
    <row r="268" spans="1:1" ht="13.5" customHeight="1">
      <c r="A268" s="15"/>
    </row>
    <row r="269" spans="1:1" ht="13.5" customHeight="1">
      <c r="A269" s="15"/>
    </row>
    <row r="270" spans="1:1" ht="13.5" customHeight="1">
      <c r="A270" s="15"/>
    </row>
    <row r="271" spans="1:1" ht="13.5" customHeight="1">
      <c r="A271" s="15"/>
    </row>
    <row r="272" spans="1:1" ht="13.5" customHeight="1">
      <c r="A272" s="15"/>
    </row>
    <row r="273" spans="1:1" ht="13.5" customHeight="1">
      <c r="A273" s="15"/>
    </row>
    <row r="274" spans="1:1" ht="13.5" customHeight="1">
      <c r="A274" s="15"/>
    </row>
    <row r="275" spans="1:1" ht="13.5" customHeight="1">
      <c r="A275" s="15"/>
    </row>
    <row r="276" spans="1:1" ht="13.5" customHeight="1">
      <c r="A276" s="15"/>
    </row>
    <row r="277" spans="1:1" ht="13.5" customHeight="1">
      <c r="A277" s="15"/>
    </row>
    <row r="278" spans="1:1" ht="13.5" customHeight="1">
      <c r="A278" s="15"/>
    </row>
    <row r="279" spans="1:1" ht="13.5" customHeight="1">
      <c r="A279" s="15"/>
    </row>
    <row r="280" spans="1:1" ht="13.5" customHeight="1">
      <c r="A280" s="15"/>
    </row>
    <row r="281" spans="1:1" ht="13.5" customHeight="1">
      <c r="A281" s="15"/>
    </row>
    <row r="282" spans="1:1" ht="13.5" customHeight="1">
      <c r="A282" s="15"/>
    </row>
    <row r="283" spans="1:1" ht="13.5" customHeight="1">
      <c r="A283" s="15"/>
    </row>
    <row r="284" spans="1:1" ht="13.5" customHeight="1">
      <c r="A284" s="15"/>
    </row>
    <row r="285" spans="1:1" ht="13.5" customHeight="1">
      <c r="A285" s="15"/>
    </row>
    <row r="286" spans="1:1" ht="13.5" customHeight="1">
      <c r="A286" s="15"/>
    </row>
    <row r="287" spans="1:1" ht="13.5" customHeight="1">
      <c r="A287" s="15"/>
    </row>
    <row r="288" spans="1:1" ht="13.5" customHeight="1">
      <c r="A288" s="15"/>
    </row>
    <row r="289" spans="1:1" ht="13.5" customHeight="1">
      <c r="A289" s="15"/>
    </row>
    <row r="290" spans="1:1" ht="13.5" customHeight="1">
      <c r="A290" s="15"/>
    </row>
    <row r="291" spans="1:1" ht="13.5" customHeight="1">
      <c r="A291" s="15"/>
    </row>
    <row r="292" spans="1:1" ht="13.5" customHeight="1">
      <c r="A292" s="15"/>
    </row>
    <row r="293" spans="1:1" ht="13.5" customHeight="1">
      <c r="A293" s="15"/>
    </row>
    <row r="294" spans="1:1" ht="13.5" customHeight="1">
      <c r="A294" s="15"/>
    </row>
    <row r="295" spans="1:1" ht="13.5" customHeight="1">
      <c r="A295" s="15"/>
    </row>
    <row r="296" spans="1:1" ht="13.5" customHeight="1">
      <c r="A296" s="15"/>
    </row>
    <row r="297" spans="1:1" ht="13.5" customHeight="1">
      <c r="A297" s="15"/>
    </row>
    <row r="298" spans="1:1" ht="13.5" customHeight="1">
      <c r="A298" s="15"/>
    </row>
    <row r="299" spans="1:1" ht="13.5" customHeight="1">
      <c r="A299" s="15"/>
    </row>
    <row r="300" spans="1:1" ht="13.5" customHeight="1">
      <c r="A300" s="15"/>
    </row>
    <row r="301" spans="1:1" ht="13.5" customHeight="1">
      <c r="A301" s="15"/>
    </row>
    <row r="302" spans="1:1" ht="13.5" customHeight="1">
      <c r="A302" s="15"/>
    </row>
    <row r="303" spans="1:1" ht="13.5" customHeight="1">
      <c r="A303" s="15"/>
    </row>
    <row r="304" spans="1:1" ht="13.5" customHeight="1">
      <c r="A304" s="15"/>
    </row>
    <row r="305" spans="1:1" ht="13.5" customHeight="1">
      <c r="A305" s="15"/>
    </row>
    <row r="306" spans="1:1" ht="13.5" customHeight="1">
      <c r="A306" s="15"/>
    </row>
    <row r="307" spans="1:1" ht="13.5" customHeight="1">
      <c r="A307" s="15"/>
    </row>
    <row r="308" spans="1:1" ht="13.5" customHeight="1">
      <c r="A308" s="15"/>
    </row>
    <row r="309" spans="1:1" ht="13.5" customHeight="1">
      <c r="A309" s="15"/>
    </row>
    <row r="310" spans="1:1" ht="13.5" customHeight="1">
      <c r="A310" s="15"/>
    </row>
    <row r="311" spans="1:1" ht="13.5" customHeight="1">
      <c r="A311" s="15"/>
    </row>
    <row r="312" spans="1:1" ht="13.5" customHeight="1">
      <c r="A312" s="15"/>
    </row>
    <row r="313" spans="1:1" ht="13.5" customHeight="1">
      <c r="A313" s="15"/>
    </row>
    <row r="314" spans="1:1" ht="13.5" customHeight="1">
      <c r="A314" s="15"/>
    </row>
    <row r="315" spans="1:1" ht="13.5" customHeight="1">
      <c r="A315" s="15"/>
    </row>
    <row r="316" spans="1:1" ht="13.5" customHeight="1">
      <c r="A316" s="15"/>
    </row>
    <row r="317" spans="1:1" ht="13.5" customHeight="1">
      <c r="A317" s="15"/>
    </row>
    <row r="318" spans="1:1" ht="13.5" customHeight="1">
      <c r="A318" s="15"/>
    </row>
    <row r="319" spans="1:1" ht="13.5" customHeight="1">
      <c r="A319" s="15"/>
    </row>
    <row r="320" spans="1:1" ht="13.5" customHeight="1">
      <c r="A320" s="15"/>
    </row>
    <row r="321" spans="1:1" ht="13.5" customHeight="1">
      <c r="A321" s="15"/>
    </row>
    <row r="322" spans="1:1" ht="13.5" customHeight="1">
      <c r="A322" s="15"/>
    </row>
    <row r="323" spans="1:1" ht="13.5" customHeight="1">
      <c r="A323" s="15"/>
    </row>
    <row r="324" spans="1:1" ht="13.5" customHeight="1">
      <c r="A324" s="15"/>
    </row>
    <row r="325" spans="1:1" ht="13.5" customHeight="1">
      <c r="A325" s="15"/>
    </row>
    <row r="326" spans="1:1" ht="13.5" customHeight="1">
      <c r="A326" s="15"/>
    </row>
    <row r="327" spans="1:1" ht="13.5" customHeight="1">
      <c r="A327" s="15"/>
    </row>
    <row r="328" spans="1:1" ht="13.5" customHeight="1">
      <c r="A328" s="15"/>
    </row>
    <row r="329" spans="1:1" ht="13.5" customHeight="1">
      <c r="A329" s="15"/>
    </row>
    <row r="330" spans="1:1" ht="13.5" customHeight="1">
      <c r="A330" s="15"/>
    </row>
    <row r="331" spans="1:1" ht="13.5" customHeight="1">
      <c r="A331" s="15"/>
    </row>
    <row r="332" spans="1:1" ht="13.5" customHeight="1">
      <c r="A332" s="15"/>
    </row>
    <row r="333" spans="1:1" ht="13.5" customHeight="1">
      <c r="A333" s="15"/>
    </row>
    <row r="334" spans="1:1" ht="13.5" customHeight="1">
      <c r="A334" s="15"/>
    </row>
    <row r="335" spans="1:1" ht="13.5" customHeight="1">
      <c r="A335" s="15"/>
    </row>
    <row r="336" spans="1:1" ht="13.5" customHeight="1">
      <c r="A336" s="15"/>
    </row>
    <row r="337" spans="1:1" ht="13.5" customHeight="1">
      <c r="A337" s="15"/>
    </row>
    <row r="338" spans="1:1" ht="13.5" customHeight="1">
      <c r="A338" s="15"/>
    </row>
    <row r="339" spans="1:1" ht="13.5" customHeight="1">
      <c r="A339" s="15"/>
    </row>
    <row r="340" spans="1:1" ht="13.5" customHeight="1">
      <c r="A340" s="15"/>
    </row>
    <row r="341" spans="1:1" ht="13.5" customHeight="1">
      <c r="A341" s="15"/>
    </row>
    <row r="342" spans="1:1" ht="13.5" customHeight="1">
      <c r="A342" s="15"/>
    </row>
    <row r="343" spans="1:1" ht="13.5" customHeight="1">
      <c r="A343" s="15"/>
    </row>
    <row r="344" spans="1:1" ht="13.5" customHeight="1">
      <c r="A344" s="15"/>
    </row>
    <row r="345" spans="1:1" ht="13.5" customHeight="1">
      <c r="A345" s="15"/>
    </row>
    <row r="346" spans="1:1" ht="13.5" customHeight="1">
      <c r="A346" s="15"/>
    </row>
    <row r="347" spans="1:1" ht="13.5" customHeight="1">
      <c r="A347" s="15"/>
    </row>
    <row r="348" spans="1:1" ht="13.5" customHeight="1">
      <c r="A348" s="15"/>
    </row>
    <row r="349" spans="1:1" ht="13.5" customHeight="1">
      <c r="A349" s="15"/>
    </row>
    <row r="350" spans="1:1" ht="13.5" customHeight="1">
      <c r="A350" s="15"/>
    </row>
    <row r="351" spans="1:1" ht="13.5" customHeight="1">
      <c r="A351" s="15"/>
    </row>
    <row r="352" spans="1:1" ht="13.5" customHeight="1">
      <c r="A352" s="15"/>
    </row>
    <row r="353" spans="1:1" ht="13.5" customHeight="1">
      <c r="A353" s="15"/>
    </row>
    <row r="354" spans="1:1" ht="13.5" customHeight="1">
      <c r="A354" s="15"/>
    </row>
    <row r="355" spans="1:1" ht="13.5" customHeight="1">
      <c r="A355" s="15"/>
    </row>
    <row r="356" spans="1:1" ht="13.5" customHeight="1">
      <c r="A356" s="15"/>
    </row>
    <row r="357" spans="1:1" ht="13.5" customHeight="1">
      <c r="A357" s="15"/>
    </row>
    <row r="358" spans="1:1" ht="13.5" customHeight="1">
      <c r="A358" s="15"/>
    </row>
    <row r="359" spans="1:1" ht="13.5" customHeight="1">
      <c r="A359" s="15"/>
    </row>
    <row r="360" spans="1:1" ht="13.5" customHeight="1">
      <c r="A360" s="15"/>
    </row>
    <row r="361" spans="1:1" ht="13.5" customHeight="1">
      <c r="A361" s="15"/>
    </row>
    <row r="362" spans="1:1" ht="13.5" customHeight="1">
      <c r="A362" s="15"/>
    </row>
    <row r="363" spans="1:1" ht="13.5" customHeight="1">
      <c r="A363" s="15"/>
    </row>
    <row r="364" spans="1:1" ht="13.5" customHeight="1">
      <c r="A364" s="15"/>
    </row>
    <row r="365" spans="1:1" ht="13.5" customHeight="1">
      <c r="A365" s="15"/>
    </row>
    <row r="366" spans="1:1" ht="13.5" customHeight="1">
      <c r="A366" s="15"/>
    </row>
    <row r="367" spans="1:1" ht="13.5" customHeight="1">
      <c r="A367" s="15"/>
    </row>
    <row r="368" spans="1:1" ht="13.5" customHeight="1">
      <c r="A368" s="15"/>
    </row>
    <row r="369" spans="1:1" ht="13.5" customHeight="1">
      <c r="A369" s="15"/>
    </row>
    <row r="370" spans="1:1" ht="13.5" customHeight="1">
      <c r="A370" s="15"/>
    </row>
    <row r="371" spans="1:1" ht="13.5" customHeight="1">
      <c r="A371" s="15"/>
    </row>
    <row r="372" spans="1:1" ht="13.5" customHeight="1">
      <c r="A372" s="15"/>
    </row>
    <row r="373" spans="1:1" ht="13.5" customHeight="1">
      <c r="A373" s="15"/>
    </row>
    <row r="374" spans="1:1" ht="13.5" customHeight="1">
      <c r="A374" s="15"/>
    </row>
    <row r="375" spans="1:1" ht="13.5" customHeight="1">
      <c r="A375" s="15"/>
    </row>
    <row r="376" spans="1:1" ht="13.5" customHeight="1">
      <c r="A376" s="15"/>
    </row>
    <row r="377" spans="1:1" ht="13.5" customHeight="1">
      <c r="A377" s="15"/>
    </row>
    <row r="378" spans="1:1" ht="13.5" customHeight="1">
      <c r="A378" s="15"/>
    </row>
    <row r="379" spans="1:1" ht="13.5" customHeight="1">
      <c r="A379" s="15"/>
    </row>
    <row r="380" spans="1:1" ht="13.5" customHeight="1">
      <c r="A380" s="15"/>
    </row>
    <row r="381" spans="1:1" ht="13.5" customHeight="1">
      <c r="A381" s="15"/>
    </row>
    <row r="382" spans="1:1" ht="13.5" customHeight="1">
      <c r="A382" s="15"/>
    </row>
    <row r="383" spans="1:1" ht="13.5" customHeight="1">
      <c r="A383" s="15"/>
    </row>
    <row r="384" spans="1:1" ht="13.5" customHeight="1">
      <c r="A384" s="15"/>
    </row>
    <row r="385" spans="1:1" ht="13.5" customHeight="1">
      <c r="A385" s="15"/>
    </row>
    <row r="386" spans="1:1" ht="13.5" customHeight="1">
      <c r="A386" s="15"/>
    </row>
    <row r="387" spans="1:1" ht="13.5" customHeight="1">
      <c r="A387" s="15"/>
    </row>
    <row r="388" spans="1:1" ht="13.5" customHeight="1">
      <c r="A388" s="15"/>
    </row>
    <row r="389" spans="1:1" ht="13.5" customHeight="1">
      <c r="A389" s="15"/>
    </row>
    <row r="390" spans="1:1" ht="13.5" customHeight="1">
      <c r="A390" s="15"/>
    </row>
    <row r="391" spans="1:1" ht="13.5" customHeight="1">
      <c r="A391" s="15"/>
    </row>
    <row r="392" spans="1:1" ht="13.5" customHeight="1">
      <c r="A392" s="15"/>
    </row>
    <row r="393" spans="1:1" ht="13.5" customHeight="1">
      <c r="A393" s="15"/>
    </row>
    <row r="394" spans="1:1" ht="13.5" customHeight="1">
      <c r="A394" s="15"/>
    </row>
    <row r="395" spans="1:1" ht="13.5" customHeight="1">
      <c r="A395" s="15"/>
    </row>
    <row r="396" spans="1:1" ht="13.5" customHeight="1">
      <c r="A396" s="15"/>
    </row>
    <row r="397" spans="1:1" ht="13.5" customHeight="1">
      <c r="A397" s="15"/>
    </row>
    <row r="398" spans="1:1" ht="13.5" customHeight="1">
      <c r="A398" s="15"/>
    </row>
    <row r="399" spans="1:1" ht="13.5" customHeight="1">
      <c r="A399" s="15"/>
    </row>
    <row r="400" spans="1:1" ht="13.5" customHeight="1">
      <c r="A400" s="15"/>
    </row>
    <row r="401" spans="1:1" ht="13.5" customHeight="1">
      <c r="A401" s="15"/>
    </row>
    <row r="402" spans="1:1" ht="13.5" customHeight="1">
      <c r="A402" s="15"/>
    </row>
    <row r="403" spans="1:1" ht="13.5" customHeight="1">
      <c r="A403" s="15"/>
    </row>
    <row r="404" spans="1:1" ht="13.5" customHeight="1">
      <c r="A404" s="15"/>
    </row>
    <row r="405" spans="1:1" ht="13.5" customHeight="1">
      <c r="A405" s="15"/>
    </row>
    <row r="406" spans="1:1" ht="13.5" customHeight="1">
      <c r="A406" s="15"/>
    </row>
    <row r="407" spans="1:1" ht="13.5" customHeight="1">
      <c r="A407" s="15"/>
    </row>
    <row r="408" spans="1:1" ht="13.5" customHeight="1">
      <c r="A408" s="15"/>
    </row>
    <row r="409" spans="1:1" ht="13.5" customHeight="1">
      <c r="A409" s="15"/>
    </row>
    <row r="410" spans="1:1" ht="13.5" customHeight="1">
      <c r="A410" s="15"/>
    </row>
    <row r="411" spans="1:1" ht="13.5" customHeight="1">
      <c r="A411" s="15"/>
    </row>
    <row r="412" spans="1:1" ht="13.5" customHeight="1">
      <c r="A412" s="15"/>
    </row>
    <row r="413" spans="1:1" ht="13.5" customHeight="1">
      <c r="A413" s="15"/>
    </row>
    <row r="414" spans="1:1" ht="13.5" customHeight="1">
      <c r="A414" s="15"/>
    </row>
    <row r="415" spans="1:1" ht="13.5" customHeight="1">
      <c r="A415" s="15"/>
    </row>
    <row r="416" spans="1:1" ht="13.5" customHeight="1">
      <c r="A416" s="15"/>
    </row>
    <row r="417" spans="1:1" ht="13.5" customHeight="1">
      <c r="A417" s="15"/>
    </row>
    <row r="418" spans="1:1" ht="13.5" customHeight="1">
      <c r="A418" s="15"/>
    </row>
    <row r="419" spans="1:1" ht="13.5" customHeight="1">
      <c r="A419" s="15"/>
    </row>
    <row r="420" spans="1:1" ht="13.5" customHeight="1">
      <c r="A420" s="15"/>
    </row>
    <row r="421" spans="1:1" ht="13.5" customHeight="1">
      <c r="A421" s="15"/>
    </row>
    <row r="422" spans="1:1" ht="13.5" customHeight="1">
      <c r="A422" s="15"/>
    </row>
    <row r="423" spans="1:1" ht="13.5" customHeight="1">
      <c r="A423" s="15"/>
    </row>
    <row r="424" spans="1:1" ht="13.5" customHeight="1">
      <c r="A424" s="15"/>
    </row>
    <row r="425" spans="1:1" ht="13.5" customHeight="1">
      <c r="A425" s="15"/>
    </row>
    <row r="426" spans="1:1" ht="13.5" customHeight="1">
      <c r="A426" s="15"/>
    </row>
    <row r="427" spans="1:1" ht="13.5" customHeight="1">
      <c r="A427" s="15"/>
    </row>
    <row r="428" spans="1:1" ht="13.5" customHeight="1">
      <c r="A428" s="15"/>
    </row>
    <row r="429" spans="1:1" ht="13.5" customHeight="1">
      <c r="A429" s="15"/>
    </row>
    <row r="430" spans="1:1" ht="13.5" customHeight="1">
      <c r="A430" s="15"/>
    </row>
    <row r="431" spans="1:1" ht="13.5" customHeight="1">
      <c r="A431" s="15"/>
    </row>
    <row r="432" spans="1:1" ht="13.5" customHeight="1">
      <c r="A432" s="15"/>
    </row>
    <row r="433" spans="1:1" ht="13.5" customHeight="1">
      <c r="A433" s="15"/>
    </row>
    <row r="434" spans="1:1" ht="13.5" customHeight="1">
      <c r="A434" s="15"/>
    </row>
    <row r="435" spans="1:1" ht="13.5" customHeight="1">
      <c r="A435" s="15"/>
    </row>
    <row r="436" spans="1:1" ht="13.5" customHeight="1">
      <c r="A436" s="15"/>
    </row>
    <row r="437" spans="1:1" ht="13.5" customHeight="1">
      <c r="A437" s="15"/>
    </row>
    <row r="438" spans="1:1" ht="13.5" customHeight="1">
      <c r="A438" s="15"/>
    </row>
    <row r="439" spans="1:1" ht="13.5" customHeight="1">
      <c r="A439" s="15"/>
    </row>
    <row r="440" spans="1:1" ht="13.5" customHeight="1">
      <c r="A440" s="15"/>
    </row>
    <row r="441" spans="1:1" ht="13.5" customHeight="1">
      <c r="A441" s="15"/>
    </row>
    <row r="442" spans="1:1" ht="13.5" customHeight="1">
      <c r="A442" s="15"/>
    </row>
    <row r="443" spans="1:1" ht="13.5" customHeight="1">
      <c r="A443" s="15"/>
    </row>
    <row r="444" spans="1:1" ht="13.5" customHeight="1">
      <c r="A444" s="15"/>
    </row>
    <row r="445" spans="1:1" ht="13.5" customHeight="1">
      <c r="A445" s="15"/>
    </row>
    <row r="446" spans="1:1" ht="13.5" customHeight="1">
      <c r="A446" s="15"/>
    </row>
    <row r="447" spans="1:1" ht="13.5" customHeight="1">
      <c r="A447" s="15"/>
    </row>
    <row r="448" spans="1:1" ht="13.5" customHeight="1">
      <c r="A448" s="15"/>
    </row>
    <row r="449" spans="1:1" ht="13.5" customHeight="1">
      <c r="A449" s="15"/>
    </row>
    <row r="450" spans="1:1" ht="13.5" customHeight="1">
      <c r="A450" s="15"/>
    </row>
    <row r="451" spans="1:1" ht="13.5" customHeight="1">
      <c r="A451" s="15"/>
    </row>
    <row r="452" spans="1:1" ht="13.5" customHeight="1">
      <c r="A452" s="15"/>
    </row>
    <row r="453" spans="1:1" ht="13.5" customHeight="1">
      <c r="A453" s="15"/>
    </row>
    <row r="454" spans="1:1" ht="13.5" customHeight="1">
      <c r="A454" s="15"/>
    </row>
    <row r="455" spans="1:1" ht="13.5" customHeight="1">
      <c r="A455" s="15"/>
    </row>
    <row r="456" spans="1:1" ht="13.5" customHeight="1">
      <c r="A456" s="15"/>
    </row>
    <row r="457" spans="1:1" ht="13.5" customHeight="1">
      <c r="A457" s="15"/>
    </row>
    <row r="458" spans="1:1" ht="13.5" customHeight="1">
      <c r="A458" s="15"/>
    </row>
    <row r="459" spans="1:1" ht="13.5" customHeight="1">
      <c r="A459" s="15"/>
    </row>
    <row r="460" spans="1:1" ht="13.5" customHeight="1">
      <c r="A460" s="15"/>
    </row>
    <row r="461" spans="1:1" ht="13.5" customHeight="1">
      <c r="A461" s="15"/>
    </row>
    <row r="462" spans="1:1" ht="13.5" customHeight="1">
      <c r="A462" s="15"/>
    </row>
    <row r="463" spans="1:1" ht="13.5" customHeight="1">
      <c r="A463" s="15"/>
    </row>
    <row r="464" spans="1:1" ht="13.5" customHeight="1">
      <c r="A464" s="15"/>
    </row>
    <row r="465" spans="1:1" ht="13.5" customHeight="1">
      <c r="A465" s="15"/>
    </row>
    <row r="466" spans="1:1" ht="13.5" customHeight="1">
      <c r="A466" s="15"/>
    </row>
    <row r="467" spans="1:1" ht="13.5" customHeight="1">
      <c r="A467" s="15"/>
    </row>
    <row r="468" spans="1:1" ht="13.5" customHeight="1">
      <c r="A468" s="15"/>
    </row>
    <row r="469" spans="1:1" ht="13.5" customHeight="1">
      <c r="A469" s="15"/>
    </row>
    <row r="470" spans="1:1" ht="13.5" customHeight="1">
      <c r="A470" s="15"/>
    </row>
    <row r="471" spans="1:1" ht="13.5" customHeight="1">
      <c r="A471" s="15"/>
    </row>
    <row r="472" spans="1:1" ht="13.5" customHeight="1">
      <c r="A472" s="15"/>
    </row>
    <row r="473" spans="1:1" ht="13.5" customHeight="1">
      <c r="A473" s="15"/>
    </row>
    <row r="474" spans="1:1" ht="13.5" customHeight="1">
      <c r="A474" s="15"/>
    </row>
    <row r="475" spans="1:1" ht="13.5" customHeight="1">
      <c r="A475" s="15"/>
    </row>
    <row r="476" spans="1:1" ht="13.5" customHeight="1">
      <c r="A476" s="15"/>
    </row>
    <row r="477" spans="1:1" ht="13.5" customHeight="1">
      <c r="A477" s="15"/>
    </row>
    <row r="478" spans="1:1" ht="13.5" customHeight="1">
      <c r="A478" s="15"/>
    </row>
    <row r="479" spans="1:1" ht="13.5" customHeight="1">
      <c r="A479" s="15"/>
    </row>
    <row r="480" spans="1:1" ht="13.5" customHeight="1">
      <c r="A480" s="15"/>
    </row>
    <row r="481" spans="1:1" ht="13.5" customHeight="1">
      <c r="A481" s="15"/>
    </row>
    <row r="482" spans="1:1" ht="13.5" customHeight="1">
      <c r="A482" s="15"/>
    </row>
    <row r="483" spans="1:1" ht="13.5" customHeight="1">
      <c r="A483" s="15"/>
    </row>
    <row r="484" spans="1:1" ht="13.5" customHeight="1">
      <c r="A484" s="15"/>
    </row>
    <row r="485" spans="1:1" ht="13.5" customHeight="1">
      <c r="A485" s="15"/>
    </row>
    <row r="486" spans="1:1" ht="13.5" customHeight="1">
      <c r="A486" s="15"/>
    </row>
    <row r="487" spans="1:1" ht="13.5" customHeight="1">
      <c r="A487" s="15"/>
    </row>
    <row r="488" spans="1:1" ht="13.5" customHeight="1">
      <c r="A488" s="15"/>
    </row>
    <row r="489" spans="1:1" ht="13.5" customHeight="1">
      <c r="A489" s="15"/>
    </row>
    <row r="490" spans="1:1" ht="13.5" customHeight="1">
      <c r="A490" s="15"/>
    </row>
    <row r="491" spans="1:1" ht="13.5" customHeight="1">
      <c r="A491" s="15"/>
    </row>
    <row r="492" spans="1:1" ht="13.5" customHeight="1">
      <c r="A492" s="15"/>
    </row>
    <row r="493" spans="1:1" ht="13.5" customHeight="1">
      <c r="A493" s="15"/>
    </row>
    <row r="494" spans="1:1" ht="13.5" customHeight="1">
      <c r="A494" s="15"/>
    </row>
    <row r="495" spans="1:1" ht="13.5" customHeight="1">
      <c r="A495" s="15"/>
    </row>
    <row r="496" spans="1:1" ht="13.5" customHeight="1">
      <c r="A496" s="15"/>
    </row>
    <row r="497" spans="1:1" ht="13.5" customHeight="1">
      <c r="A497" s="15"/>
    </row>
    <row r="498" spans="1:1" ht="13.5" customHeight="1">
      <c r="A498" s="15"/>
    </row>
    <row r="499" spans="1:1" ht="13.5" customHeight="1">
      <c r="A499" s="15"/>
    </row>
    <row r="500" spans="1:1" ht="13.5" customHeight="1">
      <c r="A500" s="15"/>
    </row>
    <row r="501" spans="1:1" ht="13.5" customHeight="1">
      <c r="A501" s="15"/>
    </row>
    <row r="502" spans="1:1" ht="13.5" customHeight="1">
      <c r="A502" s="15"/>
    </row>
    <row r="503" spans="1:1" ht="13.5" customHeight="1">
      <c r="A503" s="15"/>
    </row>
    <row r="504" spans="1:1" ht="13.5" customHeight="1">
      <c r="A504" s="15"/>
    </row>
    <row r="505" spans="1:1" ht="13.5" customHeight="1">
      <c r="A505" s="15"/>
    </row>
    <row r="506" spans="1:1" ht="13.5" customHeight="1">
      <c r="A506" s="15"/>
    </row>
    <row r="507" spans="1:1" ht="13.5" customHeight="1">
      <c r="A507" s="15"/>
    </row>
    <row r="508" spans="1:1" ht="13.5" customHeight="1">
      <c r="A508" s="15"/>
    </row>
    <row r="509" spans="1:1" ht="13.5" customHeight="1">
      <c r="A509" s="15"/>
    </row>
    <row r="510" spans="1:1" ht="13.5" customHeight="1">
      <c r="A510" s="15"/>
    </row>
    <row r="511" spans="1:1" ht="13.5" customHeight="1">
      <c r="A511" s="15"/>
    </row>
    <row r="512" spans="1:1" ht="13.5" customHeight="1">
      <c r="A512" s="15"/>
    </row>
    <row r="513" spans="1:1" ht="13.5" customHeight="1">
      <c r="A513" s="15"/>
    </row>
    <row r="514" spans="1:1" ht="13.5" customHeight="1">
      <c r="A514" s="15"/>
    </row>
    <row r="515" spans="1:1" ht="13.5" customHeight="1">
      <c r="A515" s="15"/>
    </row>
    <row r="516" spans="1:1" ht="13.5" customHeight="1">
      <c r="A516" s="15"/>
    </row>
    <row r="517" spans="1:1" ht="13.5" customHeight="1">
      <c r="A517" s="15"/>
    </row>
    <row r="518" spans="1:1" ht="13.5" customHeight="1">
      <c r="A518" s="15"/>
    </row>
    <row r="519" spans="1:1" ht="13.5" customHeight="1">
      <c r="A519" s="15"/>
    </row>
    <row r="520" spans="1:1" ht="13.5" customHeight="1">
      <c r="A520" s="15"/>
    </row>
    <row r="521" spans="1:1" ht="13.5" customHeight="1">
      <c r="A521" s="15"/>
    </row>
    <row r="522" spans="1:1" ht="13.5" customHeight="1">
      <c r="A522" s="15"/>
    </row>
    <row r="523" spans="1:1" ht="13.5" customHeight="1">
      <c r="A523" s="15"/>
    </row>
    <row r="524" spans="1:1" ht="13.5" customHeight="1">
      <c r="A524" s="15"/>
    </row>
    <row r="525" spans="1:1" ht="13.5" customHeight="1">
      <c r="A525" s="15"/>
    </row>
    <row r="526" spans="1:1" ht="13.5" customHeight="1">
      <c r="A526" s="15"/>
    </row>
    <row r="527" spans="1:1" ht="13.5" customHeight="1">
      <c r="A527" s="15"/>
    </row>
    <row r="528" spans="1:1" ht="13.5" customHeight="1">
      <c r="A528" s="15"/>
    </row>
    <row r="529" spans="1:1" ht="13.5" customHeight="1">
      <c r="A529" s="15"/>
    </row>
    <row r="530" spans="1:1" ht="13.5" customHeight="1">
      <c r="A530" s="15"/>
    </row>
    <row r="531" spans="1:1" ht="13.5" customHeight="1">
      <c r="A531" s="15"/>
    </row>
    <row r="532" spans="1:1" ht="13.5" customHeight="1">
      <c r="A532" s="15"/>
    </row>
    <row r="533" spans="1:1" ht="13.5" customHeight="1">
      <c r="A533" s="15"/>
    </row>
    <row r="534" spans="1:1" ht="13.5" customHeight="1">
      <c r="A534" s="15"/>
    </row>
    <row r="535" spans="1:1" ht="13.5" customHeight="1">
      <c r="A535" s="15"/>
    </row>
    <row r="536" spans="1:1" ht="13.5" customHeight="1">
      <c r="A536" s="15"/>
    </row>
    <row r="537" spans="1:1" ht="13.5" customHeight="1">
      <c r="A537" s="15"/>
    </row>
    <row r="538" spans="1:1" ht="13.5" customHeight="1">
      <c r="A538" s="15"/>
    </row>
    <row r="539" spans="1:1" ht="13.5" customHeight="1">
      <c r="A539" s="15"/>
    </row>
    <row r="540" spans="1:1" ht="13.5" customHeight="1">
      <c r="A540" s="15"/>
    </row>
    <row r="541" spans="1:1" ht="13.5" customHeight="1">
      <c r="A541" s="15"/>
    </row>
    <row r="542" spans="1:1" ht="13.5" customHeight="1">
      <c r="A542" s="15"/>
    </row>
    <row r="543" spans="1:1" ht="13.5" customHeight="1">
      <c r="A543" s="15"/>
    </row>
    <row r="544" spans="1:1" ht="13.5" customHeight="1">
      <c r="A544" s="15"/>
    </row>
    <row r="545" spans="1:1" ht="13.5" customHeight="1">
      <c r="A545" s="15"/>
    </row>
    <row r="546" spans="1:1" ht="13.5" customHeight="1">
      <c r="A546" s="15"/>
    </row>
    <row r="547" spans="1:1" ht="13.5" customHeight="1">
      <c r="A547" s="15"/>
    </row>
    <row r="548" spans="1:1" ht="13.5" customHeight="1">
      <c r="A548" s="15"/>
    </row>
    <row r="549" spans="1:1" ht="13.5" customHeight="1">
      <c r="A549" s="15"/>
    </row>
    <row r="550" spans="1:1" ht="13.5" customHeight="1">
      <c r="A550" s="15"/>
    </row>
    <row r="551" spans="1:1" ht="13.5" customHeight="1">
      <c r="A551" s="15"/>
    </row>
    <row r="552" spans="1:1" ht="13.5" customHeight="1">
      <c r="A552" s="15"/>
    </row>
    <row r="553" spans="1:1" ht="13.5" customHeight="1">
      <c r="A553" s="15"/>
    </row>
    <row r="554" spans="1:1" ht="13.5" customHeight="1">
      <c r="A554" s="15"/>
    </row>
    <row r="555" spans="1:1" ht="13.5" customHeight="1">
      <c r="A555" s="15"/>
    </row>
    <row r="556" spans="1:1" ht="13.5" customHeight="1">
      <c r="A556" s="15"/>
    </row>
    <row r="557" spans="1:1" ht="13.5" customHeight="1">
      <c r="A557" s="15"/>
    </row>
    <row r="558" spans="1:1" ht="13.5" customHeight="1">
      <c r="A558" s="15"/>
    </row>
    <row r="559" spans="1:1" ht="13.5" customHeight="1">
      <c r="A559" s="15"/>
    </row>
    <row r="560" spans="1:1" ht="13.5" customHeight="1">
      <c r="A560" s="15"/>
    </row>
    <row r="561" spans="1:1" ht="13.5" customHeight="1">
      <c r="A561" s="15"/>
    </row>
    <row r="562" spans="1:1" ht="13.5" customHeight="1">
      <c r="A562" s="15"/>
    </row>
    <row r="563" spans="1:1" ht="13.5" customHeight="1">
      <c r="A563" s="15"/>
    </row>
    <row r="564" spans="1:1" ht="13.5" customHeight="1">
      <c r="A564" s="15"/>
    </row>
    <row r="565" spans="1:1" ht="13.5" customHeight="1">
      <c r="A565" s="15"/>
    </row>
    <row r="566" spans="1:1" ht="13.5" customHeight="1">
      <c r="A566" s="15"/>
    </row>
    <row r="567" spans="1:1" ht="13.5" customHeight="1">
      <c r="A567" s="15"/>
    </row>
    <row r="568" spans="1:1" ht="13.5" customHeight="1">
      <c r="A568" s="15"/>
    </row>
    <row r="569" spans="1:1" ht="13.5" customHeight="1">
      <c r="A569" s="15"/>
    </row>
    <row r="570" spans="1:1" ht="13.5" customHeight="1">
      <c r="A570" s="15"/>
    </row>
    <row r="571" spans="1:1" ht="13.5" customHeight="1">
      <c r="A571" s="15"/>
    </row>
    <row r="572" spans="1:1" ht="13.5" customHeight="1">
      <c r="A572" s="15"/>
    </row>
    <row r="573" spans="1:1" ht="13.5" customHeight="1">
      <c r="A573" s="15"/>
    </row>
    <row r="574" spans="1:1" ht="13.5" customHeight="1">
      <c r="A574" s="15"/>
    </row>
    <row r="575" spans="1:1" ht="13.5" customHeight="1">
      <c r="A575" s="15"/>
    </row>
    <row r="576" spans="1:1" ht="13.5" customHeight="1">
      <c r="A576" s="15"/>
    </row>
    <row r="577" spans="1:1" ht="13.5" customHeight="1">
      <c r="A577" s="15"/>
    </row>
    <row r="578" spans="1:1" ht="13.5" customHeight="1">
      <c r="A578" s="15"/>
    </row>
    <row r="579" spans="1:1" ht="13.5" customHeight="1">
      <c r="A579" s="15"/>
    </row>
    <row r="580" spans="1:1" ht="13.5" customHeight="1">
      <c r="A580" s="15"/>
    </row>
    <row r="581" spans="1:1" ht="13.5" customHeight="1">
      <c r="A581" s="15"/>
    </row>
    <row r="582" spans="1:1" ht="13.5" customHeight="1">
      <c r="A582" s="15"/>
    </row>
    <row r="583" spans="1:1" ht="13.5" customHeight="1">
      <c r="A583" s="15"/>
    </row>
    <row r="584" spans="1:1" ht="13.5" customHeight="1">
      <c r="A584" s="15"/>
    </row>
    <row r="585" spans="1:1" ht="13.5" customHeight="1">
      <c r="A585" s="15"/>
    </row>
    <row r="586" spans="1:1" ht="13.5" customHeight="1">
      <c r="A586" s="15"/>
    </row>
    <row r="587" spans="1:1" ht="13.5" customHeight="1">
      <c r="A587" s="15"/>
    </row>
    <row r="588" spans="1:1" ht="13.5" customHeight="1">
      <c r="A588" s="15"/>
    </row>
    <row r="589" spans="1:1" ht="13.5" customHeight="1">
      <c r="A589" s="15"/>
    </row>
    <row r="590" spans="1:1" ht="13.5" customHeight="1">
      <c r="A590" s="15"/>
    </row>
    <row r="591" spans="1:1" ht="13.5" customHeight="1">
      <c r="A591" s="15"/>
    </row>
    <row r="592" spans="1:1" ht="13.5" customHeight="1">
      <c r="A592" s="15"/>
    </row>
    <row r="593" spans="1:1" ht="13.5" customHeight="1">
      <c r="A593" s="15"/>
    </row>
    <row r="594" spans="1:1" ht="13.5" customHeight="1">
      <c r="A594" s="15"/>
    </row>
    <row r="595" spans="1:1" ht="13.5" customHeight="1">
      <c r="A595" s="15"/>
    </row>
    <row r="596" spans="1:1" ht="13.5" customHeight="1">
      <c r="A596" s="15"/>
    </row>
    <row r="597" spans="1:1" ht="13.5" customHeight="1">
      <c r="A597" s="15"/>
    </row>
    <row r="598" spans="1:1" ht="13.5" customHeight="1">
      <c r="A598" s="15"/>
    </row>
    <row r="599" spans="1:1" ht="13.5" customHeight="1">
      <c r="A599" s="15"/>
    </row>
    <row r="600" spans="1:1" ht="13.5" customHeight="1">
      <c r="A600" s="15"/>
    </row>
    <row r="601" spans="1:1" ht="13.5" customHeight="1">
      <c r="A601" s="15"/>
    </row>
    <row r="602" spans="1:1" ht="13.5" customHeight="1">
      <c r="A602" s="15"/>
    </row>
    <row r="603" spans="1:1" ht="13.5" customHeight="1">
      <c r="A603" s="15"/>
    </row>
    <row r="604" spans="1:1" ht="13.5" customHeight="1">
      <c r="A604" s="15"/>
    </row>
    <row r="605" spans="1:1" ht="13.5" customHeight="1">
      <c r="A605" s="15"/>
    </row>
    <row r="606" spans="1:1" ht="13.5" customHeight="1">
      <c r="A606" s="15"/>
    </row>
    <row r="607" spans="1:1" ht="13.5" customHeight="1">
      <c r="A607" s="15"/>
    </row>
    <row r="608" spans="1:1" ht="13.5" customHeight="1">
      <c r="A608" s="15"/>
    </row>
    <row r="609" spans="1:1" ht="13.5" customHeight="1">
      <c r="A609" s="15"/>
    </row>
    <row r="610" spans="1:1" ht="13.5" customHeight="1">
      <c r="A610" s="15"/>
    </row>
    <row r="611" spans="1:1" ht="13.5" customHeight="1">
      <c r="A611" s="15"/>
    </row>
    <row r="612" spans="1:1" ht="13.5" customHeight="1">
      <c r="A612" s="15"/>
    </row>
    <row r="613" spans="1:1" ht="13.5" customHeight="1">
      <c r="A613" s="15"/>
    </row>
    <row r="614" spans="1:1" ht="13.5" customHeight="1">
      <c r="A614" s="15"/>
    </row>
    <row r="615" spans="1:1" ht="13.5" customHeight="1">
      <c r="A615" s="15"/>
    </row>
    <row r="616" spans="1:1" ht="13.5" customHeight="1">
      <c r="A616" s="15"/>
    </row>
    <row r="617" spans="1:1" ht="13.5" customHeight="1">
      <c r="A617" s="15"/>
    </row>
    <row r="618" spans="1:1" ht="13.5" customHeight="1">
      <c r="A618" s="15"/>
    </row>
    <row r="619" spans="1:1" ht="13.5" customHeight="1">
      <c r="A619" s="15"/>
    </row>
    <row r="620" spans="1:1" ht="13.5" customHeight="1">
      <c r="A620" s="15"/>
    </row>
    <row r="621" spans="1:1" ht="13.5" customHeight="1">
      <c r="A621" s="15"/>
    </row>
    <row r="622" spans="1:1" ht="13.5" customHeight="1">
      <c r="A622" s="15"/>
    </row>
    <row r="623" spans="1:1" ht="13.5" customHeight="1">
      <c r="A623" s="15"/>
    </row>
    <row r="624" spans="1:1" ht="13.5" customHeight="1">
      <c r="A624" s="15"/>
    </row>
    <row r="625" spans="1:1" ht="13.5" customHeight="1">
      <c r="A625" s="15"/>
    </row>
    <row r="626" spans="1:1" ht="13.5" customHeight="1">
      <c r="A626" s="15"/>
    </row>
    <row r="627" spans="1:1" ht="13.5" customHeight="1">
      <c r="A627" s="15"/>
    </row>
    <row r="628" spans="1:1" ht="13.5" customHeight="1">
      <c r="A628" s="15"/>
    </row>
    <row r="629" spans="1:1" ht="13.5" customHeight="1">
      <c r="A629" s="15"/>
    </row>
    <row r="630" spans="1:1" ht="13.5" customHeight="1">
      <c r="A630" s="15"/>
    </row>
    <row r="631" spans="1:1" ht="13.5" customHeight="1">
      <c r="A631" s="15"/>
    </row>
    <row r="632" spans="1:1" ht="13.5" customHeight="1">
      <c r="A632" s="15"/>
    </row>
    <row r="633" spans="1:1" ht="13.5" customHeight="1">
      <c r="A633" s="15"/>
    </row>
    <row r="634" spans="1:1" ht="13.5" customHeight="1">
      <c r="A634" s="15"/>
    </row>
    <row r="635" spans="1:1" ht="13.5" customHeight="1">
      <c r="A635" s="15"/>
    </row>
    <row r="636" spans="1:1" ht="13.5" customHeight="1">
      <c r="A636" s="15"/>
    </row>
    <row r="637" spans="1:1" ht="13.5" customHeight="1">
      <c r="A637" s="15"/>
    </row>
    <row r="638" spans="1:1" ht="13.5" customHeight="1">
      <c r="A638" s="15"/>
    </row>
    <row r="639" spans="1:1" ht="13.5" customHeight="1">
      <c r="A639" s="15"/>
    </row>
    <row r="640" spans="1:1" ht="13.5" customHeight="1">
      <c r="A640" s="15"/>
    </row>
    <row r="641" spans="1:1" ht="13.5" customHeight="1">
      <c r="A641" s="15"/>
    </row>
    <row r="642" spans="1:1" ht="13.5" customHeight="1">
      <c r="A642" s="15"/>
    </row>
    <row r="643" spans="1:1" ht="13.5" customHeight="1">
      <c r="A643" s="15"/>
    </row>
    <row r="644" spans="1:1" ht="13.5" customHeight="1">
      <c r="A644" s="15"/>
    </row>
    <row r="645" spans="1:1" ht="13.5" customHeight="1">
      <c r="A645" s="15"/>
    </row>
    <row r="646" spans="1:1" ht="13.5" customHeight="1">
      <c r="A646" s="15"/>
    </row>
    <row r="647" spans="1:1" ht="13.5" customHeight="1">
      <c r="A647" s="15"/>
    </row>
    <row r="648" spans="1:1" ht="13.5" customHeight="1">
      <c r="A648" s="15"/>
    </row>
    <row r="649" spans="1:1" ht="13.5" customHeight="1">
      <c r="A649" s="15"/>
    </row>
    <row r="650" spans="1:1" ht="13.5" customHeight="1">
      <c r="A650" s="15"/>
    </row>
    <row r="651" spans="1:1" ht="13.5" customHeight="1">
      <c r="A651" s="15"/>
    </row>
    <row r="652" spans="1:1" ht="13.5" customHeight="1">
      <c r="A652" s="15"/>
    </row>
    <row r="653" spans="1:1" ht="13.5" customHeight="1">
      <c r="A653" s="15"/>
    </row>
    <row r="654" spans="1:1" ht="13.5" customHeight="1">
      <c r="A654" s="15"/>
    </row>
    <row r="655" spans="1:1" ht="13.5" customHeight="1">
      <c r="A655" s="15"/>
    </row>
    <row r="656" spans="1:1" ht="13.5" customHeight="1">
      <c r="A656" s="15"/>
    </row>
    <row r="657" spans="1:1" ht="13.5" customHeight="1">
      <c r="A657" s="15"/>
    </row>
    <row r="658" spans="1:1" ht="13.5" customHeight="1">
      <c r="A658" s="15"/>
    </row>
    <row r="659" spans="1:1" ht="13.5" customHeight="1">
      <c r="A659" s="15"/>
    </row>
    <row r="660" spans="1:1" ht="13.5" customHeight="1">
      <c r="A660" s="15"/>
    </row>
    <row r="661" spans="1:1" ht="13.5" customHeight="1">
      <c r="A661" s="15"/>
    </row>
    <row r="662" spans="1:1" ht="13.5" customHeight="1">
      <c r="A662" s="15"/>
    </row>
    <row r="663" spans="1:1" ht="13.5" customHeight="1">
      <c r="A663" s="15"/>
    </row>
    <row r="664" spans="1:1" ht="13.5" customHeight="1">
      <c r="A664" s="15"/>
    </row>
    <row r="665" spans="1:1" ht="13.5" customHeight="1">
      <c r="A665" s="15"/>
    </row>
    <row r="666" spans="1:1" ht="13.5" customHeight="1">
      <c r="A666" s="15"/>
    </row>
    <row r="667" spans="1:1" ht="13.5" customHeight="1">
      <c r="A667" s="15"/>
    </row>
    <row r="668" spans="1:1" ht="13.5" customHeight="1">
      <c r="A668" s="15"/>
    </row>
    <row r="669" spans="1:1" ht="13.5" customHeight="1">
      <c r="A669" s="15"/>
    </row>
    <row r="670" spans="1:1" ht="13.5" customHeight="1">
      <c r="A670" s="15"/>
    </row>
    <row r="671" spans="1:1" ht="13.5" customHeight="1">
      <c r="A671" s="15"/>
    </row>
    <row r="672" spans="1:1" ht="13.5" customHeight="1">
      <c r="A672" s="15"/>
    </row>
    <row r="673" spans="1:1" ht="13.5" customHeight="1">
      <c r="A673" s="15"/>
    </row>
    <row r="674" spans="1:1" ht="13.5" customHeight="1">
      <c r="A674" s="15"/>
    </row>
    <row r="675" spans="1:1" ht="13.5" customHeight="1">
      <c r="A675" s="15"/>
    </row>
    <row r="676" spans="1:1" ht="13.5" customHeight="1">
      <c r="A676" s="15"/>
    </row>
    <row r="677" spans="1:1" ht="13.5" customHeight="1">
      <c r="A677" s="15"/>
    </row>
    <row r="678" spans="1:1" ht="13.5" customHeight="1">
      <c r="A678" s="15"/>
    </row>
    <row r="679" spans="1:1" ht="13.5" customHeight="1">
      <c r="A679" s="15"/>
    </row>
    <row r="680" spans="1:1" ht="13.5" customHeight="1">
      <c r="A680" s="15"/>
    </row>
    <row r="681" spans="1:1" ht="13.5" customHeight="1">
      <c r="A681" s="15"/>
    </row>
    <row r="682" spans="1:1" ht="13.5" customHeight="1">
      <c r="A682" s="15"/>
    </row>
    <row r="683" spans="1:1" ht="13.5" customHeight="1">
      <c r="A683" s="15"/>
    </row>
    <row r="684" spans="1:1" ht="13.5" customHeight="1">
      <c r="A684" s="15"/>
    </row>
    <row r="685" spans="1:1" ht="13.5" customHeight="1">
      <c r="A685" s="15"/>
    </row>
    <row r="686" spans="1:1" ht="13.5" customHeight="1">
      <c r="A686" s="15"/>
    </row>
    <row r="687" spans="1:1" ht="13.5" customHeight="1">
      <c r="A687" s="15"/>
    </row>
    <row r="688" spans="1:1" ht="13.5" customHeight="1">
      <c r="A688" s="15"/>
    </row>
    <row r="689" spans="1:1" ht="13.5" customHeight="1">
      <c r="A689" s="15"/>
    </row>
    <row r="690" spans="1:1" ht="13.5" customHeight="1">
      <c r="A690" s="15"/>
    </row>
    <row r="691" spans="1:1" ht="13.5" customHeight="1">
      <c r="A691" s="15"/>
    </row>
    <row r="692" spans="1:1" ht="13.5" customHeight="1">
      <c r="A692" s="15"/>
    </row>
    <row r="693" spans="1:1" ht="13.5" customHeight="1">
      <c r="A693" s="15"/>
    </row>
    <row r="694" spans="1:1" ht="13.5" customHeight="1">
      <c r="A694" s="15"/>
    </row>
    <row r="695" spans="1:1" ht="13.5" customHeight="1">
      <c r="A695" s="15"/>
    </row>
    <row r="696" spans="1:1" ht="13.5" customHeight="1">
      <c r="A696" s="15"/>
    </row>
    <row r="697" spans="1:1" ht="13.5" customHeight="1">
      <c r="A697" s="15"/>
    </row>
    <row r="698" spans="1:1" ht="13.5" customHeight="1">
      <c r="A698" s="15"/>
    </row>
    <row r="699" spans="1:1" ht="13.5" customHeight="1">
      <c r="A699" s="15"/>
    </row>
    <row r="700" spans="1:1" ht="13.5" customHeight="1">
      <c r="A700" s="15"/>
    </row>
    <row r="701" spans="1:1" ht="13.5" customHeight="1">
      <c r="A701" s="15"/>
    </row>
    <row r="702" spans="1:1" ht="13.5" customHeight="1">
      <c r="A702" s="15"/>
    </row>
    <row r="703" spans="1:1" ht="13.5" customHeight="1">
      <c r="A703" s="15"/>
    </row>
    <row r="704" spans="1:1" ht="13.5" customHeight="1">
      <c r="A704" s="15"/>
    </row>
    <row r="705" spans="1:1" ht="13.5" customHeight="1">
      <c r="A705" s="15"/>
    </row>
    <row r="706" spans="1:1" ht="13.5" customHeight="1">
      <c r="A706" s="15"/>
    </row>
    <row r="707" spans="1:1" ht="13.5" customHeight="1">
      <c r="A707" s="15"/>
    </row>
    <row r="708" spans="1:1" ht="13.5" customHeight="1">
      <c r="A708" s="15"/>
    </row>
    <row r="709" spans="1:1" ht="13.5" customHeight="1">
      <c r="A709" s="15"/>
    </row>
    <row r="710" spans="1:1" ht="13.5" customHeight="1">
      <c r="A710" s="15"/>
    </row>
    <row r="711" spans="1:1" ht="13.5" customHeight="1">
      <c r="A711" s="15"/>
    </row>
    <row r="712" spans="1:1" ht="13.5" customHeight="1">
      <c r="A712" s="15"/>
    </row>
    <row r="713" spans="1:1" ht="13.5" customHeight="1">
      <c r="A713" s="15"/>
    </row>
    <row r="714" spans="1:1" ht="13.5" customHeight="1">
      <c r="A714" s="15"/>
    </row>
    <row r="715" spans="1:1" ht="13.5" customHeight="1">
      <c r="A715" s="15"/>
    </row>
    <row r="716" spans="1:1" ht="13.5" customHeight="1">
      <c r="A716" s="15"/>
    </row>
    <row r="717" spans="1:1" ht="13.5" customHeight="1">
      <c r="A717" s="15"/>
    </row>
    <row r="718" spans="1:1" ht="13.5" customHeight="1">
      <c r="A718" s="15"/>
    </row>
    <row r="719" spans="1:1" ht="13.5" customHeight="1">
      <c r="A719" s="15"/>
    </row>
    <row r="720" spans="1:1" ht="13.5" customHeight="1">
      <c r="A720" s="15"/>
    </row>
    <row r="721" spans="1:1" ht="13.5" customHeight="1">
      <c r="A721" s="15"/>
    </row>
    <row r="722" spans="1:1" ht="13.5" customHeight="1">
      <c r="A722" s="15"/>
    </row>
    <row r="723" spans="1:1" ht="13.5" customHeight="1">
      <c r="A723" s="15"/>
    </row>
    <row r="724" spans="1:1" ht="13.5" customHeight="1">
      <c r="A724" s="15"/>
    </row>
    <row r="725" spans="1:1" ht="13.5" customHeight="1">
      <c r="A725" s="15"/>
    </row>
    <row r="726" spans="1:1" ht="13.5" customHeight="1">
      <c r="A726" s="15"/>
    </row>
    <row r="727" spans="1:1" ht="13.5" customHeight="1">
      <c r="A727" s="15"/>
    </row>
    <row r="728" spans="1:1" ht="13.5" customHeight="1">
      <c r="A728" s="15"/>
    </row>
    <row r="729" spans="1:1" ht="13.5" customHeight="1">
      <c r="A729" s="15"/>
    </row>
    <row r="730" spans="1:1" ht="13.5" customHeight="1">
      <c r="A730" s="15"/>
    </row>
    <row r="731" spans="1:1" ht="13.5" customHeight="1">
      <c r="A731" s="15"/>
    </row>
    <row r="732" spans="1:1" ht="13.5" customHeight="1">
      <c r="A732" s="15"/>
    </row>
    <row r="733" spans="1:1" ht="13.5" customHeight="1">
      <c r="A733" s="15"/>
    </row>
    <row r="734" spans="1:1" ht="13.5" customHeight="1">
      <c r="A734" s="15"/>
    </row>
    <row r="735" spans="1:1" ht="13.5" customHeight="1">
      <c r="A735" s="15"/>
    </row>
    <row r="736" spans="1:1" ht="13.5" customHeight="1">
      <c r="A736" s="15"/>
    </row>
    <row r="737" spans="1:1" ht="13.5" customHeight="1">
      <c r="A737" s="15"/>
    </row>
    <row r="738" spans="1:1" ht="13.5" customHeight="1">
      <c r="A738" s="15"/>
    </row>
    <row r="739" spans="1:1" ht="13.5" customHeight="1">
      <c r="A739" s="15"/>
    </row>
    <row r="740" spans="1:1" ht="13.5" customHeight="1">
      <c r="A740" s="15"/>
    </row>
    <row r="741" spans="1:1" ht="13.5" customHeight="1">
      <c r="A741" s="15"/>
    </row>
    <row r="742" spans="1:1" ht="13.5" customHeight="1">
      <c r="A742" s="15"/>
    </row>
    <row r="743" spans="1:1" ht="13.5" customHeight="1">
      <c r="A743" s="15"/>
    </row>
    <row r="744" spans="1:1" ht="13.5" customHeight="1">
      <c r="A744" s="15"/>
    </row>
    <row r="745" spans="1:1" ht="13.5" customHeight="1">
      <c r="A745" s="15"/>
    </row>
    <row r="746" spans="1:1" ht="13.5" customHeight="1">
      <c r="A746" s="15"/>
    </row>
    <row r="747" spans="1:1" ht="13.5" customHeight="1">
      <c r="A747" s="15"/>
    </row>
    <row r="748" spans="1:1" ht="13.5" customHeight="1">
      <c r="A748" s="15"/>
    </row>
    <row r="749" spans="1:1" ht="13.5" customHeight="1">
      <c r="A749" s="15"/>
    </row>
    <row r="750" spans="1:1" ht="13.5" customHeight="1">
      <c r="A750" s="15"/>
    </row>
    <row r="751" spans="1:1" ht="13.5" customHeight="1">
      <c r="A751" s="15"/>
    </row>
    <row r="752" spans="1:1" ht="13.5" customHeight="1">
      <c r="A752" s="15"/>
    </row>
    <row r="753" spans="1:1" ht="13.5" customHeight="1">
      <c r="A753" s="15"/>
    </row>
    <row r="754" spans="1:1" ht="13.5" customHeight="1">
      <c r="A754" s="15"/>
    </row>
    <row r="755" spans="1:1" ht="13.5" customHeight="1">
      <c r="A755" s="15"/>
    </row>
    <row r="756" spans="1:1" ht="13.5" customHeight="1">
      <c r="A756" s="15"/>
    </row>
    <row r="757" spans="1:1" ht="13.5" customHeight="1">
      <c r="A757" s="15"/>
    </row>
    <row r="758" spans="1:1" ht="13.5" customHeight="1">
      <c r="A758" s="15"/>
    </row>
    <row r="759" spans="1:1" ht="13.5" customHeight="1">
      <c r="A759" s="15"/>
    </row>
    <row r="760" spans="1:1" ht="13.5" customHeight="1">
      <c r="A760" s="15"/>
    </row>
    <row r="761" spans="1:1" ht="13.5" customHeight="1">
      <c r="A761" s="15"/>
    </row>
    <row r="762" spans="1:1" ht="13.5" customHeight="1">
      <c r="A762" s="15"/>
    </row>
    <row r="763" spans="1:1" ht="13.5" customHeight="1">
      <c r="A763" s="15"/>
    </row>
    <row r="764" spans="1:1" ht="13.5" customHeight="1">
      <c r="A764" s="15"/>
    </row>
    <row r="765" spans="1:1" ht="13.5" customHeight="1">
      <c r="A765" s="15"/>
    </row>
    <row r="766" spans="1:1" ht="13.5" customHeight="1">
      <c r="A766" s="15"/>
    </row>
    <row r="767" spans="1:1" ht="13.5" customHeight="1">
      <c r="A767" s="15"/>
    </row>
    <row r="768" spans="1:1" ht="13.5" customHeight="1">
      <c r="A768" s="15"/>
    </row>
    <row r="769" spans="1:1" ht="13.5" customHeight="1">
      <c r="A769" s="15"/>
    </row>
    <row r="770" spans="1:1" ht="13.5" customHeight="1">
      <c r="A770" s="15"/>
    </row>
    <row r="771" spans="1:1" ht="13.5" customHeight="1">
      <c r="A771" s="15"/>
    </row>
    <row r="772" spans="1:1" ht="13.5" customHeight="1">
      <c r="A772" s="15"/>
    </row>
    <row r="773" spans="1:1" ht="13.5" customHeight="1">
      <c r="A773" s="15"/>
    </row>
    <row r="774" spans="1:1" ht="13.5" customHeight="1">
      <c r="A774" s="15"/>
    </row>
    <row r="775" spans="1:1" ht="13.5" customHeight="1">
      <c r="A775" s="15"/>
    </row>
    <row r="776" spans="1:1" ht="13.5" customHeight="1">
      <c r="A776" s="15"/>
    </row>
    <row r="777" spans="1:1" ht="13.5" customHeight="1">
      <c r="A777" s="15"/>
    </row>
    <row r="778" spans="1:1" ht="13.5" customHeight="1">
      <c r="A778" s="15"/>
    </row>
    <row r="779" spans="1:1" ht="13.5" customHeight="1">
      <c r="A779" s="15"/>
    </row>
    <row r="780" spans="1:1" ht="13.5" customHeight="1">
      <c r="A780" s="15"/>
    </row>
    <row r="781" spans="1:1" ht="13.5" customHeight="1">
      <c r="A781" s="15"/>
    </row>
    <row r="782" spans="1:1" ht="13.5" customHeight="1">
      <c r="A782" s="15"/>
    </row>
    <row r="783" spans="1:1" ht="13.5" customHeight="1">
      <c r="A783" s="15"/>
    </row>
    <row r="784" spans="1:1" ht="13.5" customHeight="1">
      <c r="A784" s="15"/>
    </row>
    <row r="785" spans="1:1" ht="13.5" customHeight="1">
      <c r="A785" s="15"/>
    </row>
    <row r="786" spans="1:1" ht="13.5" customHeight="1">
      <c r="A786" s="15"/>
    </row>
    <row r="787" spans="1:1" ht="13.5" customHeight="1">
      <c r="A787" s="15"/>
    </row>
    <row r="788" spans="1:1" ht="13.5" customHeight="1">
      <c r="A788" s="15"/>
    </row>
    <row r="789" spans="1:1" ht="13.5" customHeight="1">
      <c r="A789" s="15"/>
    </row>
    <row r="790" spans="1:1" ht="13.5" customHeight="1">
      <c r="A790" s="15"/>
    </row>
    <row r="791" spans="1:1" ht="13.5" customHeight="1">
      <c r="A791" s="15"/>
    </row>
    <row r="792" spans="1:1" ht="13.5" customHeight="1">
      <c r="A792" s="15"/>
    </row>
    <row r="793" spans="1:1" ht="13.5" customHeight="1">
      <c r="A793" s="15"/>
    </row>
    <row r="794" spans="1:1" ht="13.5" customHeight="1">
      <c r="A794" s="15"/>
    </row>
    <row r="795" spans="1:1" ht="13.5" customHeight="1">
      <c r="A795" s="15"/>
    </row>
    <row r="796" spans="1:1" ht="13.5" customHeight="1">
      <c r="A796" s="15"/>
    </row>
    <row r="797" spans="1:1" ht="13.5" customHeight="1">
      <c r="A797" s="15"/>
    </row>
    <row r="798" spans="1:1" ht="13.5" customHeight="1">
      <c r="A798" s="15"/>
    </row>
    <row r="799" spans="1:1" ht="13.5" customHeight="1">
      <c r="A799" s="15"/>
    </row>
    <row r="800" spans="1:1" ht="13.5" customHeight="1">
      <c r="A800" s="15"/>
    </row>
    <row r="801" spans="1:1" ht="13.5" customHeight="1">
      <c r="A801" s="15"/>
    </row>
    <row r="802" spans="1:1" ht="13.5" customHeight="1">
      <c r="A802" s="15"/>
    </row>
    <row r="803" spans="1:1" ht="13.5" customHeight="1">
      <c r="A803" s="15"/>
    </row>
    <row r="804" spans="1:1" ht="13.5" customHeight="1">
      <c r="A804" s="15"/>
    </row>
    <row r="805" spans="1:1" ht="13.5" customHeight="1">
      <c r="A805" s="15"/>
    </row>
    <row r="806" spans="1:1" ht="13.5" customHeight="1">
      <c r="A806" s="15"/>
    </row>
    <row r="807" spans="1:1" ht="13.5" customHeight="1">
      <c r="A807" s="15"/>
    </row>
    <row r="808" spans="1:1" ht="13.5" customHeight="1">
      <c r="A808" s="15"/>
    </row>
    <row r="809" spans="1:1" ht="13.5" customHeight="1">
      <c r="A809" s="15"/>
    </row>
    <row r="810" spans="1:1" ht="13.5" customHeight="1">
      <c r="A810" s="15"/>
    </row>
    <row r="811" spans="1:1" ht="13.5" customHeight="1">
      <c r="A811" s="15"/>
    </row>
    <row r="812" spans="1:1" ht="13.5" customHeight="1">
      <c r="A812" s="15"/>
    </row>
    <row r="813" spans="1:1" ht="13.5" customHeight="1">
      <c r="A813" s="15"/>
    </row>
    <row r="814" spans="1:1" ht="13.5" customHeight="1">
      <c r="A814" s="15"/>
    </row>
    <row r="815" spans="1:1" ht="13.5" customHeight="1">
      <c r="A815" s="15"/>
    </row>
    <row r="816" spans="1:1" ht="13.5" customHeight="1">
      <c r="A816" s="15"/>
    </row>
    <row r="817" spans="1:1" ht="13.5" customHeight="1">
      <c r="A817" s="15"/>
    </row>
    <row r="818" spans="1:1" ht="13.5" customHeight="1">
      <c r="A818" s="15"/>
    </row>
    <row r="819" spans="1:1" ht="13.5" customHeight="1">
      <c r="A819" s="15"/>
    </row>
    <row r="820" spans="1:1" ht="13.5" customHeight="1">
      <c r="A820" s="15"/>
    </row>
    <row r="821" spans="1:1" ht="13.5" customHeight="1">
      <c r="A821" s="15"/>
    </row>
    <row r="822" spans="1:1" ht="13.5" customHeight="1">
      <c r="A822" s="15"/>
    </row>
    <row r="823" spans="1:1" ht="13.5" customHeight="1">
      <c r="A823" s="15"/>
    </row>
    <row r="824" spans="1:1" ht="13.5" customHeight="1">
      <c r="A824" s="15"/>
    </row>
    <row r="825" spans="1:1" ht="13.5" customHeight="1">
      <c r="A825" s="15"/>
    </row>
    <row r="826" spans="1:1" ht="13.5" customHeight="1">
      <c r="A826" s="15"/>
    </row>
    <row r="827" spans="1:1" ht="13.5" customHeight="1">
      <c r="A827" s="15"/>
    </row>
    <row r="828" spans="1:1" ht="13.5" customHeight="1">
      <c r="A828" s="15"/>
    </row>
    <row r="829" spans="1:1" ht="13.5" customHeight="1">
      <c r="A829" s="15"/>
    </row>
    <row r="830" spans="1:1" ht="13.5" customHeight="1">
      <c r="A830" s="15"/>
    </row>
    <row r="831" spans="1:1" ht="13.5" customHeight="1">
      <c r="A831" s="15"/>
    </row>
    <row r="832" spans="1:1" ht="13.5" customHeight="1">
      <c r="A832" s="15"/>
    </row>
    <row r="833" spans="1:1" ht="13.5" customHeight="1">
      <c r="A833" s="15"/>
    </row>
    <row r="834" spans="1:1" ht="13.5" customHeight="1">
      <c r="A834" s="15"/>
    </row>
    <row r="835" spans="1:1" ht="13.5" customHeight="1">
      <c r="A835" s="15"/>
    </row>
    <row r="836" spans="1:1" ht="13.5" customHeight="1">
      <c r="A836" s="15"/>
    </row>
    <row r="837" spans="1:1" ht="13.5" customHeight="1">
      <c r="A837" s="15"/>
    </row>
    <row r="838" spans="1:1" ht="13.5" customHeight="1">
      <c r="A838" s="15"/>
    </row>
    <row r="839" spans="1:1" ht="13.5" customHeight="1">
      <c r="A839" s="15"/>
    </row>
    <row r="840" spans="1:1" ht="13.5" customHeight="1">
      <c r="A840" s="15"/>
    </row>
    <row r="841" spans="1:1" ht="13.5" customHeight="1">
      <c r="A841" s="15"/>
    </row>
    <row r="842" spans="1:1" ht="13.5" customHeight="1">
      <c r="A842" s="15"/>
    </row>
    <row r="843" spans="1:1" ht="13.5" customHeight="1">
      <c r="A843" s="15"/>
    </row>
    <row r="844" spans="1:1" ht="13.5" customHeight="1">
      <c r="A844" s="15"/>
    </row>
    <row r="845" spans="1:1" ht="13.5" customHeight="1">
      <c r="A845" s="15"/>
    </row>
    <row r="846" spans="1:1" ht="13.5" customHeight="1">
      <c r="A846" s="15"/>
    </row>
    <row r="847" spans="1:1" ht="13.5" customHeight="1">
      <c r="A847" s="15"/>
    </row>
    <row r="848" spans="1:1" ht="13.5" customHeight="1">
      <c r="A848" s="15"/>
    </row>
    <row r="849" spans="1:1" ht="13.5" customHeight="1">
      <c r="A849" s="15"/>
    </row>
    <row r="850" spans="1:1" ht="13.5" customHeight="1">
      <c r="A850" s="15"/>
    </row>
    <row r="851" spans="1:1" ht="13.5" customHeight="1">
      <c r="A851" s="15"/>
    </row>
    <row r="852" spans="1:1" ht="13.5" customHeight="1">
      <c r="A852" s="15"/>
    </row>
    <row r="853" spans="1:1" ht="13.5" customHeight="1">
      <c r="A853" s="15"/>
    </row>
    <row r="854" spans="1:1" ht="13.5" customHeight="1">
      <c r="A854" s="15"/>
    </row>
    <row r="855" spans="1:1" ht="13.5" customHeight="1">
      <c r="A855" s="15"/>
    </row>
    <row r="856" spans="1:1" ht="13.5" customHeight="1">
      <c r="A856" s="15"/>
    </row>
    <row r="857" spans="1:1" ht="13.5" customHeight="1">
      <c r="A857" s="15"/>
    </row>
    <row r="858" spans="1:1" ht="13.5" customHeight="1">
      <c r="A858" s="15"/>
    </row>
    <row r="859" spans="1:1" ht="13.5" customHeight="1">
      <c r="A859" s="15"/>
    </row>
    <row r="860" spans="1:1" ht="13.5" customHeight="1">
      <c r="A860" s="15"/>
    </row>
    <row r="861" spans="1:1" ht="13.5" customHeight="1">
      <c r="A861" s="15"/>
    </row>
    <row r="862" spans="1:1" ht="13.5" customHeight="1">
      <c r="A862" s="15"/>
    </row>
    <row r="863" spans="1:1" ht="13.5" customHeight="1">
      <c r="A863" s="15"/>
    </row>
    <row r="864" spans="1:1" ht="13.5" customHeight="1">
      <c r="A864" s="15"/>
    </row>
    <row r="865" spans="1:1" ht="13.5" customHeight="1">
      <c r="A865" s="15"/>
    </row>
    <row r="866" spans="1:1" ht="13.5" customHeight="1">
      <c r="A866" s="15"/>
    </row>
    <row r="867" spans="1:1" ht="13.5" customHeight="1">
      <c r="A867" s="15"/>
    </row>
    <row r="868" spans="1:1" ht="13.5" customHeight="1">
      <c r="A868" s="15"/>
    </row>
    <row r="869" spans="1:1" ht="13.5" customHeight="1">
      <c r="A869" s="15"/>
    </row>
    <row r="870" spans="1:1" ht="13.5" customHeight="1">
      <c r="A870" s="15"/>
    </row>
    <row r="871" spans="1:1" ht="13.5" customHeight="1">
      <c r="A871" s="15"/>
    </row>
    <row r="872" spans="1:1" ht="13.5" customHeight="1">
      <c r="A872" s="15"/>
    </row>
    <row r="873" spans="1:1" ht="13.5" customHeight="1">
      <c r="A873" s="15"/>
    </row>
    <row r="874" spans="1:1" ht="13.5" customHeight="1">
      <c r="A874" s="15"/>
    </row>
    <row r="875" spans="1:1" ht="13.5" customHeight="1">
      <c r="A875" s="15"/>
    </row>
    <row r="876" spans="1:1" ht="13.5" customHeight="1">
      <c r="A876" s="15"/>
    </row>
    <row r="877" spans="1:1" ht="13.5" customHeight="1">
      <c r="A877" s="15"/>
    </row>
    <row r="878" spans="1:1" ht="13.5" customHeight="1">
      <c r="A878" s="15"/>
    </row>
    <row r="879" spans="1:1" ht="13.5" customHeight="1">
      <c r="A879" s="15"/>
    </row>
    <row r="880" spans="1:1" ht="13.5" customHeight="1">
      <c r="A880" s="15"/>
    </row>
    <row r="881" spans="1:1" ht="13.5" customHeight="1">
      <c r="A881" s="15"/>
    </row>
    <row r="882" spans="1:1" ht="13.5" customHeight="1">
      <c r="A882" s="15"/>
    </row>
    <row r="883" spans="1:1" ht="13.5" customHeight="1">
      <c r="A883" s="15"/>
    </row>
    <row r="884" spans="1:1" ht="13.5" customHeight="1">
      <c r="A884" s="15"/>
    </row>
    <row r="885" spans="1:1" ht="13.5" customHeight="1">
      <c r="A885" s="15"/>
    </row>
    <row r="886" spans="1:1" ht="13.5" customHeight="1">
      <c r="A886" s="15"/>
    </row>
    <row r="887" spans="1:1" ht="13.5" customHeight="1">
      <c r="A887" s="15"/>
    </row>
    <row r="888" spans="1:1" ht="13.5" customHeight="1">
      <c r="A888" s="15"/>
    </row>
    <row r="889" spans="1:1" ht="13.5" customHeight="1">
      <c r="A889" s="15"/>
    </row>
    <row r="890" spans="1:1" ht="13.5" customHeight="1">
      <c r="A890" s="15"/>
    </row>
    <row r="891" spans="1:1" ht="13.5" customHeight="1">
      <c r="A891" s="15"/>
    </row>
    <row r="892" spans="1:1" ht="13.5" customHeight="1">
      <c r="A892" s="15"/>
    </row>
    <row r="893" spans="1:1" ht="13.5" customHeight="1">
      <c r="A893" s="15"/>
    </row>
    <row r="894" spans="1:1" ht="13.5" customHeight="1">
      <c r="A894" s="15"/>
    </row>
    <row r="895" spans="1:1" ht="13.5" customHeight="1">
      <c r="A895" s="15"/>
    </row>
    <row r="896" spans="1:1" ht="13.5" customHeight="1">
      <c r="A896" s="15"/>
    </row>
    <row r="897" spans="1:1" ht="13.5" customHeight="1">
      <c r="A897" s="15"/>
    </row>
    <row r="898" spans="1:1" ht="13.5" customHeight="1">
      <c r="A898" s="15"/>
    </row>
    <row r="899" spans="1:1" ht="13.5" customHeight="1">
      <c r="A899" s="15"/>
    </row>
    <row r="900" spans="1:1" ht="13.5" customHeight="1">
      <c r="A900" s="15"/>
    </row>
    <row r="901" spans="1:1" ht="13.5" customHeight="1">
      <c r="A901" s="15"/>
    </row>
    <row r="902" spans="1:1" ht="13.5" customHeight="1">
      <c r="A902" s="15"/>
    </row>
    <row r="903" spans="1:1" ht="13.5" customHeight="1">
      <c r="A903" s="15"/>
    </row>
    <row r="904" spans="1:1" ht="13.5" customHeight="1">
      <c r="A904" s="15"/>
    </row>
    <row r="905" spans="1:1" ht="13.5" customHeight="1">
      <c r="A905" s="15"/>
    </row>
    <row r="906" spans="1:1" ht="13.5" customHeight="1">
      <c r="A906" s="15"/>
    </row>
    <row r="907" spans="1:1" ht="13.5" customHeight="1">
      <c r="A907" s="15"/>
    </row>
    <row r="908" spans="1:1" ht="13.5" customHeight="1">
      <c r="A908" s="15"/>
    </row>
    <row r="909" spans="1:1" ht="13.5" customHeight="1">
      <c r="A909" s="15"/>
    </row>
    <row r="910" spans="1:1" ht="13.5" customHeight="1">
      <c r="A910" s="15"/>
    </row>
    <row r="911" spans="1:1" ht="13.5" customHeight="1">
      <c r="A911" s="15"/>
    </row>
    <row r="912" spans="1:1" ht="13.5" customHeight="1">
      <c r="A912" s="15"/>
    </row>
    <row r="913" spans="1:1" ht="13.5" customHeight="1">
      <c r="A913" s="15"/>
    </row>
    <row r="914" spans="1:1" ht="13.5" customHeight="1">
      <c r="A914" s="15"/>
    </row>
    <row r="915" spans="1:1" ht="13.5" customHeight="1">
      <c r="A915" s="15"/>
    </row>
    <row r="916" spans="1:1" ht="13.5" customHeight="1">
      <c r="A916" s="15"/>
    </row>
    <row r="917" spans="1:1" ht="13.5" customHeight="1">
      <c r="A917" s="15"/>
    </row>
    <row r="918" spans="1:1" ht="13.5" customHeight="1">
      <c r="A918" s="15"/>
    </row>
    <row r="919" spans="1:1" ht="13.5" customHeight="1">
      <c r="A919" s="15"/>
    </row>
    <row r="920" spans="1:1" ht="13.5" customHeight="1">
      <c r="A920" s="15"/>
    </row>
    <row r="921" spans="1:1" ht="13.5" customHeight="1">
      <c r="A921" s="15"/>
    </row>
    <row r="922" spans="1:1" ht="13.5" customHeight="1">
      <c r="A922" s="15"/>
    </row>
    <row r="923" spans="1:1" ht="13.5" customHeight="1">
      <c r="A923" s="15"/>
    </row>
    <row r="924" spans="1:1" ht="13.5" customHeight="1">
      <c r="A924" s="15"/>
    </row>
    <row r="925" spans="1:1" ht="13.5" customHeight="1">
      <c r="A925" s="15"/>
    </row>
    <row r="926" spans="1:1" ht="13.5" customHeight="1">
      <c r="A926" s="15"/>
    </row>
    <row r="927" spans="1:1" ht="13.5" customHeight="1">
      <c r="A927" s="15"/>
    </row>
    <row r="928" spans="1:1" ht="13.5" customHeight="1">
      <c r="A928" s="15"/>
    </row>
    <row r="929" spans="1:1" ht="13.5" customHeight="1">
      <c r="A929" s="15"/>
    </row>
    <row r="930" spans="1:1" ht="13.5" customHeight="1">
      <c r="A930" s="15"/>
    </row>
    <row r="931" spans="1:1" ht="13.5" customHeight="1">
      <c r="A931" s="15"/>
    </row>
    <row r="932" spans="1:1" ht="13.5" customHeight="1">
      <c r="A932" s="15"/>
    </row>
    <row r="933" spans="1:1" ht="13.5" customHeight="1">
      <c r="A933" s="15"/>
    </row>
    <row r="934" spans="1:1" ht="13.5" customHeight="1">
      <c r="A934" s="15"/>
    </row>
    <row r="935" spans="1:1" ht="13.5" customHeight="1">
      <c r="A935" s="15"/>
    </row>
    <row r="936" spans="1:1" ht="13.5" customHeight="1">
      <c r="A936" s="15"/>
    </row>
    <row r="937" spans="1:1" ht="13.5" customHeight="1">
      <c r="A937" s="15"/>
    </row>
    <row r="938" spans="1:1" ht="13.5" customHeight="1">
      <c r="A938" s="15"/>
    </row>
    <row r="939" spans="1:1" ht="13.5" customHeight="1">
      <c r="A939" s="15"/>
    </row>
    <row r="940" spans="1:1" ht="13.5" customHeight="1">
      <c r="A940" s="15"/>
    </row>
    <row r="941" spans="1:1" ht="13.5" customHeight="1">
      <c r="A941" s="15"/>
    </row>
    <row r="942" spans="1:1" ht="13.5" customHeight="1">
      <c r="A942" s="15"/>
    </row>
    <row r="943" spans="1:1" ht="13.5" customHeight="1">
      <c r="A943" s="15"/>
    </row>
    <row r="944" spans="1:1" ht="13.5" customHeight="1">
      <c r="A944" s="15"/>
    </row>
    <row r="945" spans="1:1" ht="13.5" customHeight="1">
      <c r="A945" s="15"/>
    </row>
    <row r="946" spans="1:1" ht="13.5" customHeight="1">
      <c r="A946" s="15"/>
    </row>
    <row r="947" spans="1:1" ht="13.5" customHeight="1">
      <c r="A947" s="15"/>
    </row>
    <row r="948" spans="1:1" ht="13.5" customHeight="1">
      <c r="A948" s="15"/>
    </row>
    <row r="949" spans="1:1" ht="13.5" customHeight="1">
      <c r="A949" s="15"/>
    </row>
    <row r="950" spans="1:1" ht="13.5" customHeight="1">
      <c r="A950" s="15"/>
    </row>
    <row r="951" spans="1:1" ht="13.5" customHeight="1">
      <c r="A951" s="15"/>
    </row>
    <row r="952" spans="1:1" ht="13.5" customHeight="1">
      <c r="A952" s="15"/>
    </row>
    <row r="953" spans="1:1" ht="13.5" customHeight="1">
      <c r="A953" s="15"/>
    </row>
    <row r="954" spans="1:1" ht="13.5" customHeight="1">
      <c r="A954" s="15"/>
    </row>
    <row r="955" spans="1:1" ht="13.5" customHeight="1">
      <c r="A955" s="15"/>
    </row>
    <row r="956" spans="1:1" ht="13.5" customHeight="1">
      <c r="A956" s="15"/>
    </row>
    <row r="957" spans="1:1" ht="13.5" customHeight="1">
      <c r="A957" s="15"/>
    </row>
    <row r="958" spans="1:1" ht="13.5" customHeight="1">
      <c r="A958" s="15"/>
    </row>
    <row r="959" spans="1:1" ht="13.5" customHeight="1">
      <c r="A959" s="15"/>
    </row>
    <row r="960" spans="1:1" ht="13.5" customHeight="1">
      <c r="A960" s="15"/>
    </row>
    <row r="961" spans="1:1" ht="13.5" customHeight="1">
      <c r="A961" s="15"/>
    </row>
    <row r="962" spans="1:1" ht="13.5" customHeight="1">
      <c r="A962" s="15"/>
    </row>
    <row r="963" spans="1:1" ht="13.5" customHeight="1">
      <c r="A963" s="15"/>
    </row>
    <row r="964" spans="1:1" ht="13.5" customHeight="1">
      <c r="A964" s="15"/>
    </row>
    <row r="965" spans="1:1" ht="13.5" customHeight="1">
      <c r="A965" s="15"/>
    </row>
    <row r="966" spans="1:1" ht="13.5" customHeight="1">
      <c r="A966" s="15"/>
    </row>
    <row r="967" spans="1:1" ht="13.5" customHeight="1">
      <c r="A967" s="15"/>
    </row>
    <row r="968" spans="1:1" ht="13.5" customHeight="1">
      <c r="A968" s="15"/>
    </row>
    <row r="969" spans="1:1" ht="13.5" customHeight="1">
      <c r="A969" s="15"/>
    </row>
    <row r="970" spans="1:1" ht="13.5" customHeight="1">
      <c r="A970" s="15"/>
    </row>
    <row r="971" spans="1:1" ht="13.5" customHeight="1">
      <c r="A971" s="15"/>
    </row>
    <row r="972" spans="1:1" ht="13.5" customHeight="1">
      <c r="A972" s="15"/>
    </row>
    <row r="973" spans="1:1" ht="13.5" customHeight="1">
      <c r="A973" s="15"/>
    </row>
    <row r="974" spans="1:1" ht="13.5" customHeight="1">
      <c r="A974" s="15"/>
    </row>
    <row r="975" spans="1:1" ht="13.5" customHeight="1">
      <c r="A975" s="15"/>
    </row>
    <row r="976" spans="1:1" ht="13.5" customHeight="1">
      <c r="A976" s="15"/>
    </row>
    <row r="977" spans="1:1" ht="13.5" customHeight="1">
      <c r="A977" s="15"/>
    </row>
    <row r="978" spans="1:1" ht="13.5" customHeight="1">
      <c r="A978" s="15"/>
    </row>
    <row r="979" spans="1:1" ht="13.5" customHeight="1">
      <c r="A979" s="15"/>
    </row>
    <row r="980" spans="1:1" ht="13.5" customHeight="1">
      <c r="A980" s="15"/>
    </row>
    <row r="981" spans="1:1" ht="13.5" customHeight="1">
      <c r="A981" s="15"/>
    </row>
    <row r="982" spans="1:1" ht="13.5" customHeight="1">
      <c r="A982" s="15"/>
    </row>
    <row r="983" spans="1:1" ht="13.5" customHeight="1">
      <c r="A983" s="15"/>
    </row>
    <row r="984" spans="1:1" ht="13.5" customHeight="1">
      <c r="A984" s="15"/>
    </row>
    <row r="985" spans="1:1" ht="13.5" customHeight="1">
      <c r="A985" s="15"/>
    </row>
    <row r="986" spans="1:1" ht="13.5" customHeight="1">
      <c r="A986" s="15"/>
    </row>
    <row r="987" spans="1:1" ht="13.5" customHeight="1">
      <c r="A987" s="15"/>
    </row>
    <row r="988" spans="1:1" ht="13.5" customHeight="1">
      <c r="A988" s="15"/>
    </row>
    <row r="989" spans="1:1" ht="13.5" customHeight="1">
      <c r="A989" s="15"/>
    </row>
    <row r="990" spans="1:1" ht="13.5" customHeight="1">
      <c r="A990" s="15"/>
    </row>
    <row r="991" spans="1:1" ht="13.5" customHeight="1">
      <c r="A991" s="15"/>
    </row>
    <row r="992" spans="1:1" ht="13.5" customHeight="1">
      <c r="A992" s="15"/>
    </row>
    <row r="993" spans="1:1" ht="13.5" customHeight="1">
      <c r="A993" s="15"/>
    </row>
    <row r="994" spans="1:1" ht="13.5" customHeight="1">
      <c r="A994" s="15"/>
    </row>
    <row r="995" spans="1:1" ht="13.5" customHeight="1">
      <c r="A995" s="15"/>
    </row>
    <row r="996" spans="1:1" ht="13.5" customHeight="1">
      <c r="A996" s="15"/>
    </row>
    <row r="997" spans="1:1" ht="13.5" customHeight="1">
      <c r="A997" s="15"/>
    </row>
    <row r="998" spans="1:1" ht="13.5" customHeight="1">
      <c r="A998" s="15"/>
    </row>
    <row r="999" spans="1:1" ht="13.5" customHeight="1">
      <c r="A999" s="15"/>
    </row>
    <row r="1000" spans="1:1" ht="13.5" customHeight="1">
      <c r="A1000" s="15"/>
    </row>
    <row r="1001" spans="1:1" ht="13.5" customHeight="1">
      <c r="A1001" s="15"/>
    </row>
    <row r="1002" spans="1:1" ht="13.5" customHeight="1">
      <c r="A1002" s="15"/>
    </row>
    <row r="1003" spans="1:1" ht="13.5" customHeight="1">
      <c r="A1003" s="15"/>
    </row>
    <row r="1004" spans="1:1" ht="13.5" customHeight="1">
      <c r="A1004" s="15"/>
    </row>
    <row r="1005" spans="1:1" ht="13.5" customHeight="1">
      <c r="A1005" s="15"/>
    </row>
    <row r="1006" spans="1:1" ht="13.5" customHeight="1">
      <c r="A1006" s="15"/>
    </row>
    <row r="1007" spans="1:1" ht="13.5" customHeight="1">
      <c r="A1007" s="15"/>
    </row>
    <row r="1008" spans="1:1" ht="13.5" customHeight="1">
      <c r="A1008" s="15"/>
    </row>
    <row r="1009" spans="1:1" ht="13.5" customHeight="1">
      <c r="A1009" s="15"/>
    </row>
    <row r="1010" spans="1:1" ht="13.5" customHeight="1">
      <c r="A1010" s="15"/>
    </row>
    <row r="1011" spans="1:1" ht="13.5" customHeight="1">
      <c r="A1011" s="15"/>
    </row>
    <row r="1012" spans="1:1" ht="13.5" customHeight="1">
      <c r="A1012" s="15"/>
    </row>
    <row r="1013" spans="1:1" ht="13.5" customHeight="1">
      <c r="A1013" s="15"/>
    </row>
    <row r="1014" spans="1:1" ht="13.5" customHeight="1">
      <c r="A1014" s="15"/>
    </row>
    <row r="1015" spans="1:1" ht="13.5" customHeight="1">
      <c r="A1015" s="15"/>
    </row>
    <row r="1016" spans="1:1" ht="13.5" customHeight="1">
      <c r="A1016" s="15"/>
    </row>
    <row r="1017" spans="1:1" ht="13.5" customHeight="1">
      <c r="A1017" s="15"/>
    </row>
    <row r="1018" spans="1:1" ht="13.5" customHeight="1">
      <c r="A1018" s="15"/>
    </row>
    <row r="65538" spans="255:255" ht="15" customHeight="1">
      <c r="IU65538" s="13">
        <v>0</v>
      </c>
    </row>
  </sheetData>
  <scenarios current="0">
    <scenario name="1" locked="1" count="3" user="intel" comment="创建者 intel 日期 2019/11/18">
      <inputCells r="C29" val="500"/>
      <inputCells r="C30" val="500"/>
      <inputCells r="C31" val="0"/>
    </scenario>
  </scenarios>
  <mergeCells count="17">
    <mergeCell ref="O65:Y65"/>
    <mergeCell ref="C66:G66"/>
    <mergeCell ref="I66:M66"/>
    <mergeCell ref="P66:V66"/>
    <mergeCell ref="A33:C33"/>
    <mergeCell ref="A34:A36"/>
    <mergeCell ref="A38:C38"/>
    <mergeCell ref="A39:A47"/>
    <mergeCell ref="A50:A52"/>
    <mergeCell ref="B65:B67"/>
    <mergeCell ref="C65:M65"/>
    <mergeCell ref="A29:A31"/>
    <mergeCell ref="A6:C6"/>
    <mergeCell ref="A7:A10"/>
    <mergeCell ref="A11:A24"/>
    <mergeCell ref="A25:A26"/>
    <mergeCell ref="A28:C2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 Case-HSA</vt:lpstr>
      <vt:lpstr>Best_Worst_Case-HSA</vt:lpstr>
      <vt:lpstr>inclusive _Best_worst_case</vt:lpstr>
      <vt:lpstr>Non_inclusive_Best_worst_case</vt:lpstr>
      <vt:lpstr>Sensitivity Analysis - HSA</vt:lpstr>
      <vt:lpstr>Sensitivity Analysis Report-HSA</vt:lpstr>
      <vt:lpstr>Noninc_Break-Even Analysis-HSA</vt:lpstr>
      <vt:lpstr>Inc_Break-Even Analysis - HSA</vt:lpstr>
      <vt:lpstr>Roomate Simulation-HSA</vt:lpstr>
      <vt:lpstr>House price Simulation-HSA</vt:lpstr>
      <vt:lpstr>Bankinterestrate_simulation-HSA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Iggy Zhao</dc:creator>
  <cp:lastModifiedBy>shanmuka hemanth</cp:lastModifiedBy>
  <dcterms:created xsi:type="dcterms:W3CDTF">2019-11-04T16:58:08Z</dcterms:created>
  <dcterms:modified xsi:type="dcterms:W3CDTF">2021-04-29T01:09:35Z</dcterms:modified>
</cp:coreProperties>
</file>